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a5388d6a5a53ee7/Documents/"/>
    </mc:Choice>
  </mc:AlternateContent>
  <xr:revisionPtr revIDLastSave="0" documentId="8_{18DA259F-DE44-4D56-B22C-578D7A517D4B}" xr6:coauthVersionLast="45" xr6:coauthVersionMax="45" xr10:uidLastSave="{00000000-0000-0000-0000-000000000000}"/>
  <bookViews>
    <workbookView xWindow="-96" yWindow="-96" windowWidth="23232" windowHeight="12552" firstSheet="1" activeTab="1" xr2:uid="{00000000-000D-0000-FFFF-FFFF00000000}"/>
  </bookViews>
  <sheets>
    <sheet name="ce raw data" sheetId="1" r:id="rId1"/>
    <sheet name="Allele Call Table" sheetId="2" r:id="rId2"/>
    <sheet name="Mixture Allele (4) Call Table" sheetId="3" r:id="rId3"/>
    <sheet name="Mixture Allele (8) Call Table" sheetId="4" r:id="rId4"/>
    <sheet name="Mixture Allele (12) Call Table" sheetId="5" r:id="rId5"/>
    <sheet name="Sheet1" sheetId="6" r:id="rId6"/>
  </sheets>
  <externalReferences>
    <externalReference r:id="rId7"/>
    <externalReference r:id="rId8"/>
  </externalReferences>
  <definedNames>
    <definedName name="Extraction">#REF!</definedName>
    <definedName name="Extraction_Type">[1]Extraction!$A$1:$A$2</definedName>
    <definedName name="final_volumes">[2]Extraction!$A$12:$A$15</definedName>
    <definedName name="_xlnm.Print_Area" localSheetId="1">'Allele Call Table'!$B$1:$J$258</definedName>
    <definedName name="_xlnm.Print_Area" localSheetId="4">'Mixture Allele (12) Call Table'!$B$1:$N$252</definedName>
    <definedName name="_xlnm.Print_Area" localSheetId="2">'Mixture Allele (4) Call Table'!$B$1:$J$258</definedName>
    <definedName name="_xlnm.Print_Area" localSheetId="3">'Mixture Allele (8) Call Table'!$B$1:$J$625</definedName>
    <definedName name="Robot">#REF!</definedName>
    <definedName name="work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3" l="1"/>
  <c r="E66" i="2" l="1"/>
  <c r="G66" i="2"/>
  <c r="G2" i="3" l="1"/>
  <c r="B752" i="5" l="1"/>
  <c r="B750" i="5"/>
  <c r="B748" i="5"/>
  <c r="B746" i="5"/>
  <c r="B744" i="5"/>
  <c r="B742" i="5"/>
  <c r="B740" i="5"/>
  <c r="B738" i="5"/>
  <c r="B736" i="5"/>
  <c r="B734" i="5"/>
  <c r="B732" i="5"/>
  <c r="B730" i="5"/>
  <c r="B728" i="5"/>
  <c r="B726" i="5"/>
  <c r="B724" i="5"/>
  <c r="B722" i="5"/>
  <c r="B720" i="5"/>
  <c r="B718" i="5"/>
  <c r="B716" i="5"/>
  <c r="B714" i="5"/>
  <c r="B712" i="5"/>
  <c r="B710" i="5"/>
  <c r="B708" i="5"/>
  <c r="B706" i="5"/>
  <c r="B704" i="5"/>
  <c r="B702" i="5"/>
  <c r="B700" i="5"/>
  <c r="B689" i="5"/>
  <c r="B687" i="5"/>
  <c r="B685" i="5"/>
  <c r="B683" i="5"/>
  <c r="B681" i="5"/>
  <c r="B679" i="5"/>
  <c r="B677" i="5"/>
  <c r="B675" i="5"/>
  <c r="B673" i="5"/>
  <c r="B671" i="5"/>
  <c r="B669" i="5"/>
  <c r="B667" i="5"/>
  <c r="B665" i="5"/>
  <c r="B663" i="5"/>
  <c r="B661" i="5"/>
  <c r="B659" i="5"/>
  <c r="B657" i="5"/>
  <c r="B655" i="5"/>
  <c r="B653" i="5"/>
  <c r="B651" i="5"/>
  <c r="B649" i="5"/>
  <c r="B647" i="5"/>
  <c r="B645" i="5"/>
  <c r="B643" i="5"/>
  <c r="B641" i="5"/>
  <c r="B639" i="5"/>
  <c r="B637" i="5"/>
  <c r="B626" i="5"/>
  <c r="B624" i="5"/>
  <c r="B622" i="5"/>
  <c r="B620" i="5"/>
  <c r="B618" i="5"/>
  <c r="B616" i="5"/>
  <c r="B614" i="5"/>
  <c r="B612" i="5"/>
  <c r="B610" i="5"/>
  <c r="B608" i="5"/>
  <c r="B606" i="5"/>
  <c r="B604" i="5"/>
  <c r="B602" i="5"/>
  <c r="B600" i="5"/>
  <c r="B598" i="5"/>
  <c r="B596" i="5"/>
  <c r="B594" i="5"/>
  <c r="B592" i="5"/>
  <c r="B590" i="5"/>
  <c r="B588" i="5"/>
  <c r="B586" i="5"/>
  <c r="B584" i="5"/>
  <c r="B582" i="5"/>
  <c r="B580" i="5"/>
  <c r="B578" i="5"/>
  <c r="B576" i="5"/>
  <c r="B574" i="5"/>
  <c r="B563" i="5"/>
  <c r="B561" i="5"/>
  <c r="B559" i="5"/>
  <c r="B557" i="5"/>
  <c r="B555" i="5"/>
  <c r="B553" i="5"/>
  <c r="B551" i="5"/>
  <c r="B549" i="5"/>
  <c r="B547" i="5"/>
  <c r="B545" i="5"/>
  <c r="B543" i="5"/>
  <c r="B541" i="5"/>
  <c r="B539" i="5"/>
  <c r="B537" i="5"/>
  <c r="B535" i="5"/>
  <c r="B533" i="5"/>
  <c r="B531" i="5"/>
  <c r="B529" i="5"/>
  <c r="B527" i="5"/>
  <c r="B525" i="5"/>
  <c r="B523" i="5"/>
  <c r="B521" i="5"/>
  <c r="B519" i="5"/>
  <c r="B517" i="5"/>
  <c r="B515" i="5"/>
  <c r="B513" i="5"/>
  <c r="B511" i="5"/>
  <c r="B500" i="5"/>
  <c r="B498" i="5"/>
  <c r="B496" i="5"/>
  <c r="B494" i="5"/>
  <c r="B492" i="5"/>
  <c r="B490" i="5"/>
  <c r="B488" i="5"/>
  <c r="B486" i="5"/>
  <c r="B484" i="5"/>
  <c r="B482" i="5"/>
  <c r="B480" i="5"/>
  <c r="B478" i="5"/>
  <c r="B476" i="5"/>
  <c r="B474" i="5"/>
  <c r="B472" i="5"/>
  <c r="B470" i="5"/>
  <c r="B468" i="5"/>
  <c r="B466" i="5"/>
  <c r="B464" i="5"/>
  <c r="B462" i="5"/>
  <c r="B460" i="5"/>
  <c r="B458" i="5"/>
  <c r="B456" i="5"/>
  <c r="B454" i="5"/>
  <c r="B452" i="5"/>
  <c r="B450" i="5"/>
  <c r="B448" i="5"/>
  <c r="B437" i="5"/>
  <c r="B435" i="5"/>
  <c r="B433" i="5"/>
  <c r="B431" i="5"/>
  <c r="B429" i="5"/>
  <c r="B427" i="5"/>
  <c r="B425" i="5"/>
  <c r="B423" i="5"/>
  <c r="B421" i="5"/>
  <c r="B419" i="5"/>
  <c r="B417" i="5"/>
  <c r="B415" i="5"/>
  <c r="B413" i="5"/>
  <c r="B411" i="5"/>
  <c r="B409" i="5"/>
  <c r="B407" i="5"/>
  <c r="B405" i="5"/>
  <c r="B403" i="5"/>
  <c r="B401" i="5"/>
  <c r="B399" i="5"/>
  <c r="B397" i="5"/>
  <c r="B395" i="5"/>
  <c r="B393" i="5"/>
  <c r="B391" i="5"/>
  <c r="B389" i="5"/>
  <c r="B387" i="5"/>
  <c r="B385" i="5"/>
  <c r="B374" i="5"/>
  <c r="B372" i="5"/>
  <c r="B370" i="5"/>
  <c r="B368" i="5"/>
  <c r="B366" i="5"/>
  <c r="B364" i="5"/>
  <c r="B362" i="5"/>
  <c r="B360" i="5"/>
  <c r="B358" i="5"/>
  <c r="B356" i="5"/>
  <c r="B354" i="5"/>
  <c r="B352" i="5"/>
  <c r="B350" i="5"/>
  <c r="B348" i="5"/>
  <c r="B346" i="5"/>
  <c r="B344" i="5"/>
  <c r="B342" i="5"/>
  <c r="B340" i="5"/>
  <c r="B338" i="5"/>
  <c r="B336" i="5"/>
  <c r="B334" i="5"/>
  <c r="B332" i="5"/>
  <c r="B330" i="5"/>
  <c r="B328" i="5"/>
  <c r="B326" i="5"/>
  <c r="B324" i="5"/>
  <c r="B322" i="5"/>
  <c r="B311" i="5"/>
  <c r="B309" i="5"/>
  <c r="B307" i="5"/>
  <c r="B305" i="5"/>
  <c r="B303" i="5"/>
  <c r="B301" i="5"/>
  <c r="B299" i="5"/>
  <c r="B297" i="5"/>
  <c r="B295" i="5"/>
  <c r="B293" i="5"/>
  <c r="B291" i="5"/>
  <c r="B289" i="5"/>
  <c r="B287" i="5"/>
  <c r="B285" i="5"/>
  <c r="B283" i="5"/>
  <c r="B281" i="5"/>
  <c r="B279" i="5"/>
  <c r="B277" i="5"/>
  <c r="B275" i="5"/>
  <c r="B273" i="5"/>
  <c r="B271" i="5"/>
  <c r="B269" i="5"/>
  <c r="B267" i="5"/>
  <c r="B265" i="5"/>
  <c r="B263" i="5"/>
  <c r="B261" i="5"/>
  <c r="B259" i="5"/>
  <c r="B248" i="5"/>
  <c r="B246" i="5"/>
  <c r="B244" i="5"/>
  <c r="B242" i="5"/>
  <c r="B240" i="5"/>
  <c r="B238" i="5"/>
  <c r="B236" i="5"/>
  <c r="B234" i="5"/>
  <c r="B232" i="5"/>
  <c r="B230" i="5"/>
  <c r="B228" i="5"/>
  <c r="B226" i="5"/>
  <c r="B224" i="5"/>
  <c r="B222" i="5"/>
  <c r="B220" i="5"/>
  <c r="B218" i="5"/>
  <c r="B216" i="5"/>
  <c r="B214" i="5"/>
  <c r="B212" i="5"/>
  <c r="B210" i="5"/>
  <c r="B208" i="5"/>
  <c r="B206" i="5"/>
  <c r="B204" i="5"/>
  <c r="B202" i="5"/>
  <c r="B200" i="5"/>
  <c r="B198" i="5"/>
  <c r="B196" i="5"/>
  <c r="B185" i="5"/>
  <c r="B183" i="5"/>
  <c r="B181" i="5"/>
  <c r="B179" i="5"/>
  <c r="B177" i="5"/>
  <c r="B175" i="5"/>
  <c r="B173" i="5"/>
  <c r="B171" i="5"/>
  <c r="B169" i="5"/>
  <c r="B167" i="5"/>
  <c r="B165" i="5"/>
  <c r="B163" i="5"/>
  <c r="B161" i="5"/>
  <c r="B159" i="5"/>
  <c r="B157" i="5"/>
  <c r="B155" i="5"/>
  <c r="B153" i="5"/>
  <c r="B151" i="5"/>
  <c r="B149" i="5"/>
  <c r="B147" i="5"/>
  <c r="B145" i="5"/>
  <c r="B143" i="5"/>
  <c r="B141" i="5"/>
  <c r="B139" i="5"/>
  <c r="B137" i="5"/>
  <c r="B135" i="5"/>
  <c r="B133" i="5"/>
  <c r="B122" i="5"/>
  <c r="B120" i="5"/>
  <c r="B118" i="5"/>
  <c r="B116" i="5"/>
  <c r="B114" i="5"/>
  <c r="B112" i="5"/>
  <c r="B110" i="5"/>
  <c r="B108" i="5"/>
  <c r="B106" i="5"/>
  <c r="B104" i="5"/>
  <c r="B102" i="5"/>
  <c r="B100" i="5"/>
  <c r="B98" i="5"/>
  <c r="B96" i="5"/>
  <c r="B94" i="5"/>
  <c r="B92" i="5"/>
  <c r="B90" i="5"/>
  <c r="B88" i="5"/>
  <c r="B86" i="5"/>
  <c r="B84" i="5"/>
  <c r="B82" i="5"/>
  <c r="B80" i="5"/>
  <c r="B78" i="5"/>
  <c r="B76" i="5"/>
  <c r="B74" i="5"/>
  <c r="B72" i="5"/>
  <c r="B70" i="5"/>
  <c r="B59" i="5"/>
  <c r="B57" i="5"/>
  <c r="B55" i="5"/>
  <c r="B53" i="5"/>
  <c r="B51" i="5"/>
  <c r="B49" i="5"/>
  <c r="B47" i="5"/>
  <c r="B45" i="5"/>
  <c r="B43" i="5"/>
  <c r="B41" i="5"/>
  <c r="B39" i="5"/>
  <c r="B37" i="5"/>
  <c r="B35" i="5"/>
  <c r="B33" i="5"/>
  <c r="B31" i="5"/>
  <c r="B29" i="5"/>
  <c r="B27" i="5"/>
  <c r="B25" i="5"/>
  <c r="B23" i="5"/>
  <c r="B21" i="5"/>
  <c r="B19" i="5"/>
  <c r="B17" i="5"/>
  <c r="B15" i="5"/>
  <c r="B13" i="5"/>
  <c r="B11" i="5"/>
  <c r="B9" i="5"/>
  <c r="B7" i="5"/>
  <c r="B1121" i="4"/>
  <c r="B1119" i="4"/>
  <c r="B1117" i="4"/>
  <c r="B1115" i="4"/>
  <c r="B1113" i="4"/>
  <c r="B1111" i="4"/>
  <c r="B1109" i="4"/>
  <c r="B1107" i="4"/>
  <c r="B1105" i="4"/>
  <c r="B1103" i="4"/>
  <c r="B1101" i="4"/>
  <c r="B1099" i="4"/>
  <c r="B1097" i="4"/>
  <c r="B1095" i="4"/>
  <c r="B1093" i="4"/>
  <c r="B1091" i="4"/>
  <c r="B1089" i="4"/>
  <c r="B1087" i="4"/>
  <c r="B1085" i="4"/>
  <c r="B1083" i="4"/>
  <c r="B1081" i="4"/>
  <c r="B1079" i="4"/>
  <c r="B1077" i="4"/>
  <c r="B1075" i="4"/>
  <c r="B1073" i="4"/>
  <c r="B1071" i="4"/>
  <c r="B1069" i="4"/>
  <c r="B1059" i="4"/>
  <c r="B1057" i="4"/>
  <c r="B1055" i="4"/>
  <c r="B1053" i="4"/>
  <c r="B1051" i="4"/>
  <c r="B1049" i="4"/>
  <c r="B1047" i="4"/>
  <c r="B1045" i="4"/>
  <c r="B1043" i="4"/>
  <c r="B1041" i="4"/>
  <c r="B1039" i="4"/>
  <c r="B1037" i="4"/>
  <c r="B1035" i="4"/>
  <c r="B1033" i="4"/>
  <c r="B1031" i="4"/>
  <c r="B1029" i="4"/>
  <c r="B1027" i="4"/>
  <c r="B1025" i="4"/>
  <c r="B1023" i="4"/>
  <c r="B1021" i="4"/>
  <c r="B1019" i="4"/>
  <c r="B1017" i="4"/>
  <c r="B1015" i="4"/>
  <c r="B1013" i="4"/>
  <c r="B1011" i="4"/>
  <c r="B1009" i="4"/>
  <c r="B1007" i="4"/>
  <c r="B996" i="4"/>
  <c r="B994" i="4"/>
  <c r="B992" i="4"/>
  <c r="B990" i="4"/>
  <c r="B988" i="4"/>
  <c r="B986" i="4"/>
  <c r="B984" i="4"/>
  <c r="B982" i="4"/>
  <c r="B980" i="4"/>
  <c r="B978" i="4"/>
  <c r="B976" i="4"/>
  <c r="B974" i="4"/>
  <c r="B972" i="4"/>
  <c r="B970" i="4"/>
  <c r="B968" i="4"/>
  <c r="B966" i="4"/>
  <c r="B964" i="4"/>
  <c r="B962" i="4"/>
  <c r="B960" i="4"/>
  <c r="B958" i="4"/>
  <c r="B956" i="4"/>
  <c r="B954" i="4"/>
  <c r="B952" i="4"/>
  <c r="B950" i="4"/>
  <c r="B948" i="4"/>
  <c r="B946" i="4"/>
  <c r="B944" i="4"/>
  <c r="B934" i="4"/>
  <c r="B932" i="4"/>
  <c r="B930" i="4"/>
  <c r="B928" i="4"/>
  <c r="B926" i="4"/>
  <c r="B924" i="4"/>
  <c r="B922" i="4"/>
  <c r="B920" i="4"/>
  <c r="B918" i="4"/>
  <c r="B916" i="4"/>
  <c r="B914" i="4"/>
  <c r="B912" i="4"/>
  <c r="B910" i="4"/>
  <c r="B908" i="4"/>
  <c r="B906" i="4"/>
  <c r="B904" i="4"/>
  <c r="B902" i="4"/>
  <c r="B900" i="4"/>
  <c r="B898" i="4"/>
  <c r="B896" i="4"/>
  <c r="B894" i="4"/>
  <c r="B892" i="4"/>
  <c r="B890" i="4"/>
  <c r="B888" i="4"/>
  <c r="B886" i="4"/>
  <c r="B884" i="4"/>
  <c r="B882" i="4"/>
  <c r="B871" i="4"/>
  <c r="B869" i="4"/>
  <c r="B867" i="4"/>
  <c r="B865" i="4"/>
  <c r="B863" i="4"/>
  <c r="B861" i="4"/>
  <c r="B859" i="4"/>
  <c r="B857" i="4"/>
  <c r="B855" i="4"/>
  <c r="B853" i="4"/>
  <c r="B851" i="4"/>
  <c r="B849" i="4"/>
  <c r="B847" i="4"/>
  <c r="B845" i="4"/>
  <c r="B843" i="4"/>
  <c r="B841" i="4"/>
  <c r="B839" i="4"/>
  <c r="B837" i="4"/>
  <c r="B835" i="4"/>
  <c r="B833" i="4"/>
  <c r="B831" i="4"/>
  <c r="B829" i="4"/>
  <c r="B827" i="4"/>
  <c r="B825" i="4"/>
  <c r="B823" i="4"/>
  <c r="B821" i="4"/>
  <c r="B819" i="4"/>
  <c r="B809" i="4"/>
  <c r="B807" i="4"/>
  <c r="B805" i="4"/>
  <c r="B803" i="4"/>
  <c r="B801" i="4"/>
  <c r="B799" i="4"/>
  <c r="B797" i="4"/>
  <c r="B795" i="4"/>
  <c r="B793" i="4"/>
  <c r="B791" i="4"/>
  <c r="B789" i="4"/>
  <c r="B787" i="4"/>
  <c r="B785" i="4"/>
  <c r="B783" i="4"/>
  <c r="B781" i="4"/>
  <c r="B779" i="4"/>
  <c r="B777" i="4"/>
  <c r="B775" i="4"/>
  <c r="B773" i="4"/>
  <c r="B771" i="4"/>
  <c r="B769" i="4"/>
  <c r="B767" i="4"/>
  <c r="B765" i="4"/>
  <c r="B763" i="4"/>
  <c r="B761" i="4"/>
  <c r="B759" i="4"/>
  <c r="B757" i="4"/>
  <c r="B746" i="4"/>
  <c r="B744" i="4"/>
  <c r="B742" i="4"/>
  <c r="B740" i="4"/>
  <c r="B738" i="4"/>
  <c r="B736" i="4"/>
  <c r="B734" i="4"/>
  <c r="B732" i="4"/>
  <c r="B730" i="4"/>
  <c r="B728" i="4"/>
  <c r="B726" i="4"/>
  <c r="B724" i="4"/>
  <c r="B722" i="4"/>
  <c r="B720" i="4"/>
  <c r="B718" i="4"/>
  <c r="B716" i="4"/>
  <c r="B714" i="4"/>
  <c r="B712" i="4"/>
  <c r="B710" i="4"/>
  <c r="B708" i="4"/>
  <c r="B706" i="4"/>
  <c r="B704" i="4"/>
  <c r="B702" i="4"/>
  <c r="B700" i="4"/>
  <c r="B698" i="4"/>
  <c r="B696" i="4"/>
  <c r="B694" i="4"/>
  <c r="B684" i="4"/>
  <c r="B682" i="4"/>
  <c r="B680" i="4"/>
  <c r="B678" i="4"/>
  <c r="B676" i="4"/>
  <c r="B674" i="4"/>
  <c r="B672" i="4"/>
  <c r="B670" i="4"/>
  <c r="B668" i="4"/>
  <c r="B666" i="4"/>
  <c r="B664" i="4"/>
  <c r="B662" i="4"/>
  <c r="B660" i="4"/>
  <c r="B658" i="4"/>
  <c r="B656" i="4"/>
  <c r="B654" i="4"/>
  <c r="B652" i="4"/>
  <c r="B650" i="4"/>
  <c r="B648" i="4"/>
  <c r="B646" i="4"/>
  <c r="B644" i="4"/>
  <c r="B642" i="4"/>
  <c r="B640" i="4"/>
  <c r="B638" i="4"/>
  <c r="B636" i="4"/>
  <c r="B634" i="4"/>
  <c r="B632" i="4"/>
  <c r="B621" i="4"/>
  <c r="B619" i="4"/>
  <c r="B617" i="4"/>
  <c r="B615" i="4"/>
  <c r="B613" i="4"/>
  <c r="B611" i="4"/>
  <c r="B609" i="4"/>
  <c r="B607" i="4"/>
  <c r="B605" i="4"/>
  <c r="B603" i="4"/>
  <c r="B601" i="4"/>
  <c r="B599" i="4"/>
  <c r="B597" i="4"/>
  <c r="B595" i="4"/>
  <c r="B593" i="4"/>
  <c r="B591" i="4"/>
  <c r="B589" i="4"/>
  <c r="B587" i="4"/>
  <c r="B585" i="4"/>
  <c r="B583" i="4"/>
  <c r="B581" i="4"/>
  <c r="B579" i="4"/>
  <c r="B577" i="4"/>
  <c r="B575" i="4"/>
  <c r="B573" i="4"/>
  <c r="B571" i="4"/>
  <c r="B569" i="4"/>
  <c r="B559" i="4"/>
  <c r="B557" i="4"/>
  <c r="B555" i="4"/>
  <c r="B553" i="4"/>
  <c r="B551" i="4"/>
  <c r="B549" i="4"/>
  <c r="B547" i="4"/>
  <c r="B545" i="4"/>
  <c r="B543" i="4"/>
  <c r="B541" i="4"/>
  <c r="B539" i="4"/>
  <c r="B537" i="4"/>
  <c r="B535" i="4"/>
  <c r="B533" i="4"/>
  <c r="B531" i="4"/>
  <c r="B529" i="4"/>
  <c r="B527" i="4"/>
  <c r="B525" i="4"/>
  <c r="B523" i="4"/>
  <c r="B521" i="4"/>
  <c r="B519" i="4"/>
  <c r="B517" i="4"/>
  <c r="B515" i="4"/>
  <c r="B513" i="4"/>
  <c r="B511" i="4"/>
  <c r="B509" i="4"/>
  <c r="B507" i="4"/>
  <c r="B496" i="4"/>
  <c r="B494" i="4"/>
  <c r="B492" i="4"/>
  <c r="B490" i="4"/>
  <c r="B488" i="4"/>
  <c r="B486" i="4"/>
  <c r="B484" i="4"/>
  <c r="B482" i="4"/>
  <c r="B480" i="4"/>
  <c r="B478" i="4"/>
  <c r="B476" i="4"/>
  <c r="B474" i="4"/>
  <c r="B472" i="4"/>
  <c r="B470" i="4"/>
  <c r="B468" i="4"/>
  <c r="B466" i="4"/>
  <c r="B464" i="4"/>
  <c r="B462" i="4"/>
  <c r="B460" i="4"/>
  <c r="B458" i="4"/>
  <c r="B456" i="4"/>
  <c r="B454" i="4"/>
  <c r="B452" i="4"/>
  <c r="B450" i="4"/>
  <c r="B448" i="4"/>
  <c r="B446" i="4"/>
  <c r="B444" i="4"/>
  <c r="B434" i="4"/>
  <c r="B432" i="4"/>
  <c r="B430" i="4"/>
  <c r="B428" i="4"/>
  <c r="B426" i="4"/>
  <c r="B424" i="4"/>
  <c r="B422" i="4"/>
  <c r="B420" i="4"/>
  <c r="B418" i="4"/>
  <c r="B416" i="4"/>
  <c r="B414" i="4"/>
  <c r="B412" i="4"/>
  <c r="B410" i="4"/>
  <c r="B408" i="4"/>
  <c r="B406" i="4"/>
  <c r="B404" i="4"/>
  <c r="B402" i="4"/>
  <c r="B400" i="4"/>
  <c r="B398" i="4"/>
  <c r="B396" i="4"/>
  <c r="B394" i="4"/>
  <c r="B392" i="4"/>
  <c r="B390" i="4"/>
  <c r="B388" i="4"/>
  <c r="B386" i="4"/>
  <c r="B384" i="4"/>
  <c r="B382" i="4"/>
  <c r="B371" i="4"/>
  <c r="B369" i="4"/>
  <c r="B367" i="4"/>
  <c r="B365" i="4"/>
  <c r="B363" i="4"/>
  <c r="B361" i="4"/>
  <c r="B359" i="4"/>
  <c r="B357" i="4"/>
  <c r="B355" i="4"/>
  <c r="B353" i="4"/>
  <c r="B351" i="4"/>
  <c r="B349" i="4"/>
  <c r="B347" i="4"/>
  <c r="B345" i="4"/>
  <c r="B343" i="4"/>
  <c r="B341" i="4"/>
  <c r="B339" i="4"/>
  <c r="B337" i="4"/>
  <c r="B335" i="4"/>
  <c r="B333" i="4"/>
  <c r="B331" i="4"/>
  <c r="B329" i="4"/>
  <c r="B327" i="4"/>
  <c r="B325" i="4"/>
  <c r="B323" i="4"/>
  <c r="B321" i="4"/>
  <c r="B319" i="4"/>
  <c r="B309" i="4"/>
  <c r="B307" i="4"/>
  <c r="B305" i="4"/>
  <c r="B303" i="4"/>
  <c r="B301" i="4"/>
  <c r="B299" i="4"/>
  <c r="B297" i="4"/>
  <c r="B295" i="4"/>
  <c r="B293" i="4"/>
  <c r="B291" i="4"/>
  <c r="B289" i="4"/>
  <c r="B287" i="4"/>
  <c r="B285" i="4"/>
  <c r="B283" i="4"/>
  <c r="B281" i="4"/>
  <c r="B279" i="4"/>
  <c r="B277" i="4"/>
  <c r="B275" i="4"/>
  <c r="B273" i="4"/>
  <c r="B271" i="4"/>
  <c r="B269" i="4"/>
  <c r="B267" i="4"/>
  <c r="B265" i="4"/>
  <c r="B263" i="4"/>
  <c r="B261" i="4"/>
  <c r="B259" i="4"/>
  <c r="B257" i="4"/>
  <c r="B246" i="4"/>
  <c r="B244" i="4"/>
  <c r="B242" i="4"/>
  <c r="B240" i="4"/>
  <c r="B238" i="4"/>
  <c r="B236" i="4"/>
  <c r="B234" i="4"/>
  <c r="B232" i="4"/>
  <c r="B230" i="4"/>
  <c r="B228" i="4"/>
  <c r="B226" i="4"/>
  <c r="B224" i="4"/>
  <c r="B222" i="4"/>
  <c r="B220" i="4"/>
  <c r="B218" i="4"/>
  <c r="B216" i="4"/>
  <c r="B214" i="4"/>
  <c r="B212" i="4"/>
  <c r="B210" i="4"/>
  <c r="B208" i="4"/>
  <c r="B206" i="4"/>
  <c r="B204" i="4"/>
  <c r="B202" i="4"/>
  <c r="B200" i="4"/>
  <c r="B198" i="4"/>
  <c r="B196" i="4"/>
  <c r="B194" i="4"/>
  <c r="B184" i="4"/>
  <c r="B182" i="4"/>
  <c r="B180" i="4"/>
  <c r="B178" i="4"/>
  <c r="B176" i="4"/>
  <c r="B174" i="4"/>
  <c r="B172" i="4"/>
  <c r="B170" i="4"/>
  <c r="B168" i="4"/>
  <c r="B166" i="4"/>
  <c r="B164" i="4"/>
  <c r="B162" i="4"/>
  <c r="B160" i="4"/>
  <c r="B158" i="4"/>
  <c r="B156" i="4"/>
  <c r="B154" i="4"/>
  <c r="B152" i="4"/>
  <c r="B150" i="4"/>
  <c r="B148" i="4"/>
  <c r="B146" i="4"/>
  <c r="B144" i="4"/>
  <c r="B142" i="4"/>
  <c r="B140" i="4"/>
  <c r="B138" i="4"/>
  <c r="B136" i="4"/>
  <c r="B134" i="4"/>
  <c r="B132" i="4"/>
  <c r="B121" i="4"/>
  <c r="B119" i="4"/>
  <c r="B117" i="4"/>
  <c r="B115" i="4"/>
  <c r="B113" i="4"/>
  <c r="B111" i="4"/>
  <c r="B109" i="4"/>
  <c r="B107" i="4"/>
  <c r="B105" i="4"/>
  <c r="B103" i="4"/>
  <c r="B101" i="4"/>
  <c r="B99" i="4"/>
  <c r="B97" i="4"/>
  <c r="B95" i="4"/>
  <c r="B93" i="4"/>
  <c r="B91" i="4"/>
  <c r="B89" i="4"/>
  <c r="B87" i="4"/>
  <c r="B85" i="4"/>
  <c r="B83" i="4"/>
  <c r="B81" i="4"/>
  <c r="B79" i="4"/>
  <c r="B77" i="4"/>
  <c r="B75" i="4"/>
  <c r="B73" i="4"/>
  <c r="B71" i="4"/>
  <c r="B69" i="4"/>
  <c r="B59" i="4"/>
  <c r="B57" i="4"/>
  <c r="B55" i="4"/>
  <c r="B53" i="4"/>
  <c r="B51" i="4"/>
  <c r="B49" i="4"/>
  <c r="B47" i="4"/>
  <c r="B45" i="4"/>
  <c r="B43" i="4"/>
  <c r="B41" i="4"/>
  <c r="B39" i="4"/>
  <c r="B37" i="4"/>
  <c r="B35" i="4"/>
  <c r="B33" i="4"/>
  <c r="B31" i="4"/>
  <c r="B29" i="4"/>
  <c r="B27" i="4"/>
  <c r="B25" i="4"/>
  <c r="B23" i="4"/>
  <c r="B21" i="4"/>
  <c r="B19" i="4"/>
  <c r="B17" i="4"/>
  <c r="B15" i="4"/>
  <c r="B13" i="4"/>
  <c r="B11" i="4"/>
  <c r="B9" i="4"/>
  <c r="B7" i="4"/>
  <c r="B1028" i="3"/>
  <c r="B1026" i="3"/>
  <c r="B1024" i="3"/>
  <c r="B1022" i="3"/>
  <c r="B1020" i="3"/>
  <c r="B1018" i="3"/>
  <c r="B1016" i="3"/>
  <c r="B1014" i="3"/>
  <c r="B1012" i="3"/>
  <c r="B1010" i="3"/>
  <c r="B1008" i="3"/>
  <c r="B1006" i="3"/>
  <c r="B1004" i="3"/>
  <c r="B1002" i="3"/>
  <c r="B1000" i="3"/>
  <c r="B998" i="3"/>
  <c r="B996" i="3"/>
  <c r="B994" i="3"/>
  <c r="B992" i="3"/>
  <c r="B990" i="3"/>
  <c r="B988" i="3"/>
  <c r="B986" i="3"/>
  <c r="B984" i="3"/>
  <c r="B982" i="3"/>
  <c r="B980" i="3"/>
  <c r="B978" i="3"/>
  <c r="B976" i="3"/>
  <c r="B964" i="3"/>
  <c r="B962" i="3"/>
  <c r="B960" i="3"/>
  <c r="B958" i="3"/>
  <c r="B956" i="3"/>
  <c r="B954" i="3"/>
  <c r="B952" i="3"/>
  <c r="B950" i="3"/>
  <c r="B948" i="3"/>
  <c r="B946" i="3"/>
  <c r="B944" i="3"/>
  <c r="B942" i="3"/>
  <c r="B940" i="3"/>
  <c r="B938" i="3"/>
  <c r="B936" i="3"/>
  <c r="B934" i="3"/>
  <c r="B932" i="3"/>
  <c r="B930" i="3"/>
  <c r="B928" i="3"/>
  <c r="B926" i="3"/>
  <c r="B924" i="3"/>
  <c r="B922" i="3"/>
  <c r="B920" i="3"/>
  <c r="B918" i="3"/>
  <c r="B916" i="3"/>
  <c r="B914" i="3"/>
  <c r="B912" i="3"/>
  <c r="B898" i="3"/>
  <c r="B896" i="3"/>
  <c r="B894" i="3"/>
  <c r="B892" i="3"/>
  <c r="B890" i="3"/>
  <c r="B888" i="3"/>
  <c r="B886" i="3"/>
  <c r="B884" i="3"/>
  <c r="B882" i="3"/>
  <c r="B880" i="3"/>
  <c r="B878" i="3"/>
  <c r="B876" i="3"/>
  <c r="B874" i="3"/>
  <c r="B872" i="3"/>
  <c r="B870" i="3"/>
  <c r="B868" i="3"/>
  <c r="B866" i="3"/>
  <c r="B864" i="3"/>
  <c r="B862" i="3"/>
  <c r="B860" i="3"/>
  <c r="B858" i="3"/>
  <c r="B856" i="3"/>
  <c r="B854" i="3"/>
  <c r="B852" i="3"/>
  <c r="B850" i="3"/>
  <c r="B848" i="3"/>
  <c r="B846" i="3"/>
  <c r="B833" i="3"/>
  <c r="B831" i="3"/>
  <c r="B829" i="3"/>
  <c r="B827" i="3"/>
  <c r="B825" i="3"/>
  <c r="B823" i="3"/>
  <c r="B821" i="3"/>
  <c r="B819" i="3"/>
  <c r="B817" i="3"/>
  <c r="B815" i="3"/>
  <c r="B813" i="3"/>
  <c r="B811" i="3"/>
  <c r="B809" i="3"/>
  <c r="B807" i="3"/>
  <c r="B805" i="3"/>
  <c r="B803" i="3"/>
  <c r="B801" i="3"/>
  <c r="B799" i="3"/>
  <c r="B797" i="3"/>
  <c r="B795" i="3"/>
  <c r="B793" i="3"/>
  <c r="B791" i="3"/>
  <c r="B789" i="3"/>
  <c r="B787" i="3"/>
  <c r="B785" i="3"/>
  <c r="B783" i="3"/>
  <c r="B781" i="3"/>
  <c r="B768" i="3"/>
  <c r="B766" i="3"/>
  <c r="B764" i="3"/>
  <c r="B762" i="3"/>
  <c r="B760" i="3"/>
  <c r="B758" i="3"/>
  <c r="B756" i="3"/>
  <c r="B754" i="3"/>
  <c r="B752" i="3"/>
  <c r="B750" i="3"/>
  <c r="B748" i="3"/>
  <c r="B746" i="3"/>
  <c r="B744" i="3"/>
  <c r="B742" i="3"/>
  <c r="B740" i="3"/>
  <c r="B738" i="3"/>
  <c r="B736" i="3"/>
  <c r="B734" i="3"/>
  <c r="B732" i="3"/>
  <c r="B730" i="3"/>
  <c r="B728" i="3"/>
  <c r="B726" i="3"/>
  <c r="B724" i="3"/>
  <c r="B722" i="3"/>
  <c r="B720" i="3"/>
  <c r="B718" i="3"/>
  <c r="B716" i="3"/>
  <c r="B704" i="3"/>
  <c r="B702" i="3"/>
  <c r="B700" i="3"/>
  <c r="B698" i="3"/>
  <c r="B696" i="3"/>
  <c r="B694" i="3"/>
  <c r="B692" i="3"/>
  <c r="B690" i="3"/>
  <c r="B688" i="3"/>
  <c r="B686" i="3"/>
  <c r="B684" i="3"/>
  <c r="B682" i="3"/>
  <c r="B680" i="3"/>
  <c r="B678" i="3"/>
  <c r="B676" i="3"/>
  <c r="B674" i="3"/>
  <c r="B672" i="3"/>
  <c r="B670" i="3"/>
  <c r="B668" i="3"/>
  <c r="B666" i="3"/>
  <c r="B664" i="3"/>
  <c r="B662" i="3"/>
  <c r="B660" i="3"/>
  <c r="B658" i="3"/>
  <c r="B656" i="3"/>
  <c r="B654" i="3"/>
  <c r="B652" i="3"/>
  <c r="B639" i="3"/>
  <c r="B637" i="3"/>
  <c r="B635" i="3"/>
  <c r="B633" i="3"/>
  <c r="B631" i="3"/>
  <c r="B629" i="3"/>
  <c r="B627" i="3"/>
  <c r="B625" i="3"/>
  <c r="B623" i="3"/>
  <c r="B621" i="3"/>
  <c r="B619" i="3"/>
  <c r="B617" i="3"/>
  <c r="B615" i="3"/>
  <c r="B613" i="3"/>
  <c r="B611" i="3"/>
  <c r="B609" i="3"/>
  <c r="B607" i="3"/>
  <c r="B605" i="3"/>
  <c r="B603" i="3"/>
  <c r="B601" i="3"/>
  <c r="B599" i="3"/>
  <c r="B597" i="3"/>
  <c r="B595" i="3"/>
  <c r="B593" i="3"/>
  <c r="B591" i="3"/>
  <c r="B589" i="3"/>
  <c r="B587" i="3"/>
  <c r="B575" i="3"/>
  <c r="B573" i="3"/>
  <c r="B571" i="3"/>
  <c r="B569" i="3"/>
  <c r="B567" i="3"/>
  <c r="B565" i="3"/>
  <c r="B563" i="3"/>
  <c r="B561" i="3"/>
  <c r="B559" i="3"/>
  <c r="B557" i="3"/>
  <c r="B555" i="3"/>
  <c r="B553" i="3"/>
  <c r="B551" i="3"/>
  <c r="B549" i="3"/>
  <c r="B547" i="3"/>
  <c r="B545" i="3"/>
  <c r="B543" i="3"/>
  <c r="B541" i="3"/>
  <c r="B539" i="3"/>
  <c r="B537" i="3"/>
  <c r="B535" i="3"/>
  <c r="B533" i="3"/>
  <c r="B531" i="3"/>
  <c r="B529" i="3"/>
  <c r="B527" i="3"/>
  <c r="B525" i="3"/>
  <c r="B523" i="3"/>
  <c r="B510" i="3"/>
  <c r="B508" i="3"/>
  <c r="B506" i="3"/>
  <c r="B504" i="3"/>
  <c r="B502" i="3"/>
  <c r="B500" i="3"/>
  <c r="B498" i="3"/>
  <c r="B496" i="3"/>
  <c r="B494" i="3"/>
  <c r="B492" i="3"/>
  <c r="B490" i="3"/>
  <c r="B488" i="3"/>
  <c r="B486" i="3"/>
  <c r="B484" i="3"/>
  <c r="B482" i="3"/>
  <c r="B480" i="3"/>
  <c r="B478" i="3"/>
  <c r="B476" i="3"/>
  <c r="B474" i="3"/>
  <c r="B472" i="3"/>
  <c r="B470" i="3"/>
  <c r="B468" i="3"/>
  <c r="B466" i="3"/>
  <c r="B464" i="3"/>
  <c r="B462" i="3"/>
  <c r="B460" i="3"/>
  <c r="B458" i="3"/>
  <c r="B446" i="3"/>
  <c r="B444" i="3"/>
  <c r="B442" i="3"/>
  <c r="B440" i="3"/>
  <c r="B438" i="3"/>
  <c r="B436" i="3"/>
  <c r="B434" i="3"/>
  <c r="B432" i="3"/>
  <c r="B430" i="3"/>
  <c r="B428" i="3"/>
  <c r="B426" i="3"/>
  <c r="B424" i="3"/>
  <c r="B422" i="3"/>
  <c r="B420" i="3"/>
  <c r="B418" i="3"/>
  <c r="B416" i="3"/>
  <c r="B414" i="3"/>
  <c r="B412" i="3"/>
  <c r="B410" i="3"/>
  <c r="B408" i="3"/>
  <c r="B406" i="3"/>
  <c r="B404" i="3"/>
  <c r="B402" i="3"/>
  <c r="B400" i="3"/>
  <c r="B398" i="3"/>
  <c r="B396" i="3"/>
  <c r="B394" i="3"/>
  <c r="B381" i="3"/>
  <c r="B379" i="3"/>
  <c r="B377" i="3"/>
  <c r="B375" i="3"/>
  <c r="B373" i="3"/>
  <c r="B371" i="3"/>
  <c r="B369" i="3"/>
  <c r="B367" i="3"/>
  <c r="B365" i="3"/>
  <c r="B363" i="3"/>
  <c r="B361" i="3"/>
  <c r="B359" i="3"/>
  <c r="B357" i="3"/>
  <c r="B355" i="3"/>
  <c r="B353" i="3"/>
  <c r="B351" i="3"/>
  <c r="B349" i="3"/>
  <c r="B347" i="3"/>
  <c r="B345" i="3"/>
  <c r="B343" i="3"/>
  <c r="B341" i="3"/>
  <c r="B339" i="3"/>
  <c r="B337" i="3"/>
  <c r="B335" i="3"/>
  <c r="B333" i="3"/>
  <c r="B331" i="3"/>
  <c r="B329" i="3"/>
  <c r="B317" i="3"/>
  <c r="B315" i="3"/>
  <c r="B313" i="3"/>
  <c r="B311" i="3"/>
  <c r="B309" i="3"/>
  <c r="B307" i="3"/>
  <c r="B305" i="3"/>
  <c r="B303" i="3"/>
  <c r="B301" i="3"/>
  <c r="B299" i="3"/>
  <c r="B297" i="3"/>
  <c r="B295" i="3"/>
  <c r="B293" i="3"/>
  <c r="B291" i="3"/>
  <c r="B289" i="3"/>
  <c r="B287" i="3"/>
  <c r="B285" i="3"/>
  <c r="B283" i="3"/>
  <c r="B281" i="3"/>
  <c r="B279" i="3"/>
  <c r="B277" i="3"/>
  <c r="B275" i="3"/>
  <c r="B273" i="3"/>
  <c r="B271" i="3"/>
  <c r="B269" i="3"/>
  <c r="B267" i="3"/>
  <c r="B265" i="3"/>
  <c r="B252" i="3"/>
  <c r="B250" i="3"/>
  <c r="B248" i="3"/>
  <c r="B246" i="3"/>
  <c r="B244" i="3"/>
  <c r="B242" i="3"/>
  <c r="B240" i="3"/>
  <c r="B238" i="3"/>
  <c r="B236" i="3"/>
  <c r="B234" i="3"/>
  <c r="B232" i="3"/>
  <c r="B230" i="3"/>
  <c r="B228" i="3"/>
  <c r="B226" i="3"/>
  <c r="B224" i="3"/>
  <c r="B222" i="3"/>
  <c r="B220" i="3"/>
  <c r="B218" i="3"/>
  <c r="B216" i="3"/>
  <c r="B214" i="3"/>
  <c r="B212" i="3"/>
  <c r="B210" i="3"/>
  <c r="B208" i="3"/>
  <c r="B206" i="3"/>
  <c r="B204" i="3"/>
  <c r="B202" i="3"/>
  <c r="B200" i="3"/>
  <c r="B188" i="3"/>
  <c r="B186" i="3"/>
  <c r="B184" i="3"/>
  <c r="B182" i="3"/>
  <c r="B180" i="3"/>
  <c r="B178" i="3"/>
  <c r="B176" i="3"/>
  <c r="B174" i="3"/>
  <c r="B172" i="3"/>
  <c r="B170" i="3"/>
  <c r="B168" i="3"/>
  <c r="B166" i="3"/>
  <c r="B164" i="3"/>
  <c r="B162" i="3"/>
  <c r="B160" i="3"/>
  <c r="B158" i="3"/>
  <c r="B156" i="3"/>
  <c r="B154" i="3"/>
  <c r="B152" i="3"/>
  <c r="B150" i="3"/>
  <c r="B148" i="3"/>
  <c r="B146" i="3"/>
  <c r="B144" i="3"/>
  <c r="B142" i="3"/>
  <c r="B140" i="3"/>
  <c r="B138" i="3"/>
  <c r="B136" i="3"/>
  <c r="B123" i="3"/>
  <c r="B121" i="3"/>
  <c r="B119" i="3"/>
  <c r="B117" i="3"/>
  <c r="B115" i="3"/>
  <c r="B113" i="3"/>
  <c r="B111" i="3"/>
  <c r="B109" i="3"/>
  <c r="B107" i="3"/>
  <c r="B105" i="3"/>
  <c r="B103" i="3"/>
  <c r="B101" i="3"/>
  <c r="B99" i="3"/>
  <c r="B97" i="3"/>
  <c r="B95" i="3"/>
  <c r="B93" i="3"/>
  <c r="B91" i="3"/>
  <c r="B89" i="3"/>
  <c r="B87" i="3"/>
  <c r="B85" i="3"/>
  <c r="B83" i="3"/>
  <c r="B81" i="3"/>
  <c r="B79" i="3"/>
  <c r="B77" i="3"/>
  <c r="B75" i="3"/>
  <c r="B73" i="3"/>
  <c r="B71" i="3"/>
  <c r="B59" i="3" l="1"/>
  <c r="B57" i="3"/>
  <c r="B55" i="3"/>
  <c r="B53" i="3"/>
  <c r="B51" i="3"/>
  <c r="B49" i="3"/>
  <c r="B47" i="3"/>
  <c r="B45" i="3"/>
  <c r="B43" i="3"/>
  <c r="B41" i="3"/>
  <c r="B39" i="3"/>
  <c r="B37" i="3"/>
  <c r="B35" i="3"/>
  <c r="B33" i="3"/>
  <c r="B31" i="3"/>
  <c r="B29" i="3"/>
  <c r="B27" i="3"/>
  <c r="B25" i="3"/>
  <c r="B23" i="3"/>
  <c r="B21" i="3"/>
  <c r="B19" i="3"/>
  <c r="B17" i="3"/>
  <c r="B15" i="3"/>
  <c r="B13" i="3"/>
  <c r="B11" i="3"/>
  <c r="B9" i="3"/>
  <c r="B7" i="3"/>
  <c r="G2" i="2"/>
  <c r="D46" i="3" l="1"/>
  <c r="C46" i="3"/>
  <c r="C47" i="3"/>
  <c r="E47" i="3"/>
  <c r="E46" i="3"/>
  <c r="F47" i="3"/>
  <c r="F46" i="3"/>
  <c r="D47" i="3"/>
  <c r="I47" i="3"/>
  <c r="I46" i="3"/>
  <c r="J47" i="3"/>
  <c r="J46" i="3"/>
  <c r="G47" i="3"/>
  <c r="G46" i="3"/>
  <c r="H47" i="3"/>
  <c r="H46" i="3"/>
  <c r="D29" i="3"/>
  <c r="C29" i="3"/>
  <c r="C28" i="3"/>
  <c r="D28" i="3"/>
  <c r="E29" i="3"/>
  <c r="E28" i="3"/>
  <c r="F29" i="3"/>
  <c r="F28" i="3"/>
  <c r="H29" i="3"/>
  <c r="H28" i="3"/>
  <c r="I29" i="3"/>
  <c r="I28" i="3"/>
  <c r="J29" i="3"/>
  <c r="J28" i="3"/>
  <c r="G29" i="3"/>
  <c r="G28" i="3"/>
  <c r="D30" i="3"/>
  <c r="C30" i="3"/>
  <c r="E31" i="3"/>
  <c r="E30" i="3"/>
  <c r="D31" i="3"/>
  <c r="F31" i="3"/>
  <c r="F30" i="3"/>
  <c r="C31" i="3"/>
  <c r="I31" i="3"/>
  <c r="I30" i="3"/>
  <c r="J31" i="3"/>
  <c r="J30" i="3"/>
  <c r="G31" i="3"/>
  <c r="G30" i="3"/>
  <c r="H31" i="3"/>
  <c r="H30" i="3"/>
  <c r="E17" i="3"/>
  <c r="E16" i="3"/>
  <c r="F17" i="3"/>
  <c r="F16" i="3"/>
  <c r="D16" i="3"/>
  <c r="C17" i="3"/>
  <c r="D17" i="3"/>
  <c r="C16" i="3"/>
  <c r="J17" i="3"/>
  <c r="J16" i="3"/>
  <c r="G17" i="3"/>
  <c r="G16" i="3"/>
  <c r="H17" i="3"/>
  <c r="H16" i="3"/>
  <c r="I17" i="3"/>
  <c r="I16" i="3"/>
  <c r="E33" i="3"/>
  <c r="E32" i="3"/>
  <c r="F33" i="3"/>
  <c r="F32" i="3"/>
  <c r="D33" i="3"/>
  <c r="C33" i="3"/>
  <c r="D32" i="3"/>
  <c r="C32" i="3"/>
  <c r="J33" i="3"/>
  <c r="J32" i="3"/>
  <c r="G33" i="3"/>
  <c r="G32" i="3"/>
  <c r="H33" i="3"/>
  <c r="H32" i="3"/>
  <c r="I33" i="3"/>
  <c r="I32" i="3"/>
  <c r="E49" i="3"/>
  <c r="E48" i="3"/>
  <c r="F49" i="3"/>
  <c r="F48" i="3"/>
  <c r="D49" i="3"/>
  <c r="C49" i="3"/>
  <c r="D48" i="3"/>
  <c r="C48" i="3"/>
  <c r="J49" i="3"/>
  <c r="J48" i="3"/>
  <c r="G49" i="3"/>
  <c r="G48" i="3"/>
  <c r="H49" i="3"/>
  <c r="H48" i="3"/>
  <c r="I49" i="3"/>
  <c r="I48" i="3"/>
  <c r="D21" i="3"/>
  <c r="C21" i="3"/>
  <c r="D20" i="3"/>
  <c r="C20" i="3"/>
  <c r="E21" i="3"/>
  <c r="E20" i="3"/>
  <c r="F21" i="3"/>
  <c r="F20" i="3"/>
  <c r="H21" i="3"/>
  <c r="H20" i="3"/>
  <c r="I21" i="3"/>
  <c r="I20" i="3"/>
  <c r="J21" i="3"/>
  <c r="J20" i="3"/>
  <c r="G21" i="3"/>
  <c r="G20" i="3"/>
  <c r="D37" i="3"/>
  <c r="C37" i="3"/>
  <c r="D36" i="3"/>
  <c r="C36" i="3"/>
  <c r="E37" i="3"/>
  <c r="E36" i="3"/>
  <c r="F37" i="3"/>
  <c r="F36" i="3"/>
  <c r="H37" i="3"/>
  <c r="H36" i="3"/>
  <c r="I37" i="3"/>
  <c r="I36" i="3"/>
  <c r="J37" i="3"/>
  <c r="J36" i="3"/>
  <c r="G37" i="3"/>
  <c r="G36" i="3"/>
  <c r="D53" i="3"/>
  <c r="C53" i="3"/>
  <c r="D52" i="3"/>
  <c r="C52" i="3"/>
  <c r="E53" i="3"/>
  <c r="E52" i="3"/>
  <c r="F53" i="3"/>
  <c r="F52" i="3"/>
  <c r="H53" i="3"/>
  <c r="H52" i="3"/>
  <c r="I53" i="3"/>
  <c r="I52" i="3"/>
  <c r="J53" i="3"/>
  <c r="J52" i="3"/>
  <c r="G53" i="3"/>
  <c r="G52" i="3"/>
  <c r="D45" i="3"/>
  <c r="C45" i="3"/>
  <c r="C44" i="3"/>
  <c r="D44" i="3"/>
  <c r="E45" i="3"/>
  <c r="E44" i="3"/>
  <c r="F45" i="3"/>
  <c r="F44" i="3"/>
  <c r="H45" i="3"/>
  <c r="H44" i="3"/>
  <c r="I45" i="3"/>
  <c r="I44" i="3"/>
  <c r="J45" i="3"/>
  <c r="J44" i="3"/>
  <c r="G45" i="3"/>
  <c r="G44" i="3"/>
  <c r="F51" i="3"/>
  <c r="F50" i="3"/>
  <c r="D51" i="3"/>
  <c r="C51" i="3"/>
  <c r="D50" i="3"/>
  <c r="C50" i="3"/>
  <c r="E51" i="3"/>
  <c r="E50" i="3"/>
  <c r="G51" i="3"/>
  <c r="G50" i="3"/>
  <c r="H51" i="3"/>
  <c r="H50" i="3"/>
  <c r="I51" i="3"/>
  <c r="I50" i="3"/>
  <c r="J51" i="3"/>
  <c r="J50" i="3"/>
  <c r="D22" i="3"/>
  <c r="C22" i="3"/>
  <c r="E23" i="3"/>
  <c r="C23" i="3"/>
  <c r="E22" i="3"/>
  <c r="F23" i="3"/>
  <c r="D23" i="3"/>
  <c r="F22" i="3"/>
  <c r="I23" i="3"/>
  <c r="I22" i="3"/>
  <c r="J23" i="3"/>
  <c r="J22" i="3"/>
  <c r="G23" i="3"/>
  <c r="G22" i="3"/>
  <c r="H23" i="3"/>
  <c r="H22" i="3"/>
  <c r="D38" i="3"/>
  <c r="C38" i="3"/>
  <c r="E39" i="3"/>
  <c r="E38" i="3"/>
  <c r="F39" i="3"/>
  <c r="F38" i="3"/>
  <c r="D39" i="3"/>
  <c r="C39" i="3"/>
  <c r="I39" i="3"/>
  <c r="I38" i="3"/>
  <c r="J39" i="3"/>
  <c r="J38" i="3"/>
  <c r="G39" i="3"/>
  <c r="G38" i="3"/>
  <c r="H39" i="3"/>
  <c r="H38" i="3"/>
  <c r="D54" i="3"/>
  <c r="C54" i="3"/>
  <c r="E55" i="3"/>
  <c r="E54" i="3"/>
  <c r="F55" i="3"/>
  <c r="F54" i="3"/>
  <c r="D55" i="3"/>
  <c r="C55" i="3"/>
  <c r="I55" i="3"/>
  <c r="I54" i="3"/>
  <c r="J55" i="3"/>
  <c r="J54" i="3"/>
  <c r="G55" i="3"/>
  <c r="G54" i="3"/>
  <c r="H55" i="3"/>
  <c r="H54" i="3"/>
  <c r="D15" i="3"/>
  <c r="E15" i="3"/>
  <c r="E14" i="3"/>
  <c r="D14" i="3"/>
  <c r="C15" i="3"/>
  <c r="F15" i="3"/>
  <c r="F14" i="3"/>
  <c r="C14" i="3"/>
  <c r="I15" i="3"/>
  <c r="I14" i="3"/>
  <c r="J15" i="3"/>
  <c r="J14" i="3"/>
  <c r="G15" i="3"/>
  <c r="G14" i="3"/>
  <c r="H15" i="3"/>
  <c r="H14" i="3"/>
  <c r="F19" i="3"/>
  <c r="F18" i="3"/>
  <c r="D19" i="3"/>
  <c r="D18" i="3"/>
  <c r="C19" i="3"/>
  <c r="C18" i="3"/>
  <c r="E19" i="3"/>
  <c r="E18" i="3"/>
  <c r="G19" i="3"/>
  <c r="G18" i="3"/>
  <c r="H19" i="3"/>
  <c r="H18" i="3"/>
  <c r="I19" i="3"/>
  <c r="I18" i="3"/>
  <c r="J19" i="3"/>
  <c r="J18" i="3"/>
  <c r="F35" i="3"/>
  <c r="F34" i="3"/>
  <c r="D35" i="3"/>
  <c r="C35" i="3"/>
  <c r="D34" i="3"/>
  <c r="C34" i="3"/>
  <c r="E35" i="3"/>
  <c r="E34" i="3"/>
  <c r="G35" i="3"/>
  <c r="G34" i="3"/>
  <c r="H35" i="3"/>
  <c r="H34" i="3"/>
  <c r="I35" i="3"/>
  <c r="I34" i="3"/>
  <c r="J35" i="3"/>
  <c r="J34" i="3"/>
  <c r="D7" i="3"/>
  <c r="E7" i="3"/>
  <c r="E6" i="3"/>
  <c r="F7" i="3"/>
  <c r="F6" i="3"/>
  <c r="C6" i="3"/>
  <c r="D6" i="3"/>
  <c r="C7" i="3"/>
  <c r="I7" i="3"/>
  <c r="I6" i="3"/>
  <c r="J7" i="3"/>
  <c r="J6" i="3"/>
  <c r="G7" i="3"/>
  <c r="G6" i="3"/>
  <c r="H7" i="3"/>
  <c r="H6" i="3"/>
  <c r="E9" i="3"/>
  <c r="E8" i="3"/>
  <c r="F9" i="3"/>
  <c r="D8" i="3"/>
  <c r="F8" i="3"/>
  <c r="C9" i="3"/>
  <c r="D9" i="3"/>
  <c r="C8" i="3"/>
  <c r="J9" i="3"/>
  <c r="J8" i="3"/>
  <c r="G9" i="3"/>
  <c r="G8" i="3"/>
  <c r="H9" i="3"/>
  <c r="H8" i="3"/>
  <c r="I9" i="3"/>
  <c r="I8" i="3"/>
  <c r="E25" i="3"/>
  <c r="E24" i="3"/>
  <c r="F25" i="3"/>
  <c r="F24" i="3"/>
  <c r="D25" i="3"/>
  <c r="C25" i="3"/>
  <c r="D24" i="3"/>
  <c r="C24" i="3"/>
  <c r="J25" i="3"/>
  <c r="J24" i="3"/>
  <c r="G25" i="3"/>
  <c r="G24" i="3"/>
  <c r="H25" i="3"/>
  <c r="H24" i="3"/>
  <c r="I25" i="3"/>
  <c r="I24" i="3"/>
  <c r="E41" i="3"/>
  <c r="E40" i="3"/>
  <c r="F41" i="3"/>
  <c r="F40" i="3"/>
  <c r="D41" i="3"/>
  <c r="C41" i="3"/>
  <c r="C40" i="3"/>
  <c r="D40" i="3"/>
  <c r="J41" i="3"/>
  <c r="J40" i="3"/>
  <c r="G41" i="3"/>
  <c r="G40" i="3"/>
  <c r="H41" i="3"/>
  <c r="H40" i="3"/>
  <c r="I41" i="3"/>
  <c r="I40" i="3"/>
  <c r="E57" i="3"/>
  <c r="E56" i="3"/>
  <c r="F57" i="3"/>
  <c r="F56" i="3"/>
  <c r="D57" i="3"/>
  <c r="C57" i="3"/>
  <c r="C56" i="3"/>
  <c r="D56" i="3"/>
  <c r="J57" i="3"/>
  <c r="J56" i="3"/>
  <c r="G57" i="3"/>
  <c r="G56" i="3"/>
  <c r="H57" i="3"/>
  <c r="H56" i="3"/>
  <c r="I57" i="3"/>
  <c r="I56" i="3"/>
  <c r="C13" i="3"/>
  <c r="C12" i="3"/>
  <c r="D12" i="3"/>
  <c r="E13" i="3"/>
  <c r="E12" i="3"/>
  <c r="D13" i="3"/>
  <c r="F13" i="3"/>
  <c r="F12" i="3"/>
  <c r="H13" i="3"/>
  <c r="H12" i="3"/>
  <c r="I13" i="3"/>
  <c r="I12" i="3"/>
  <c r="J13" i="3"/>
  <c r="J12" i="3"/>
  <c r="G13" i="3"/>
  <c r="G12" i="3"/>
  <c r="F11" i="3"/>
  <c r="F10" i="3"/>
  <c r="D10" i="3"/>
  <c r="D11" i="3"/>
  <c r="C11" i="3"/>
  <c r="C10" i="3"/>
  <c r="E10" i="3"/>
  <c r="E11" i="3"/>
  <c r="G11" i="3"/>
  <c r="G10" i="3"/>
  <c r="H11" i="3"/>
  <c r="H10" i="3"/>
  <c r="I11" i="3"/>
  <c r="I10" i="3"/>
  <c r="J11" i="3"/>
  <c r="J10" i="3"/>
  <c r="F27" i="3"/>
  <c r="F26" i="3"/>
  <c r="D27" i="3"/>
  <c r="C27" i="3"/>
  <c r="D26" i="3"/>
  <c r="C26" i="3"/>
  <c r="E27" i="3"/>
  <c r="E26" i="3"/>
  <c r="G27" i="3"/>
  <c r="G26" i="3"/>
  <c r="H27" i="3"/>
  <c r="H26" i="3"/>
  <c r="I27" i="3"/>
  <c r="I26" i="3"/>
  <c r="J27" i="3"/>
  <c r="J26" i="3"/>
  <c r="F43" i="3"/>
  <c r="F42" i="3"/>
  <c r="D43" i="3"/>
  <c r="C43" i="3"/>
  <c r="D42" i="3"/>
  <c r="C42" i="3"/>
  <c r="E43" i="3"/>
  <c r="E42" i="3"/>
  <c r="G43" i="3"/>
  <c r="G42" i="3"/>
  <c r="H43" i="3"/>
  <c r="H42" i="3"/>
  <c r="I43" i="3"/>
  <c r="I42" i="3"/>
  <c r="J43" i="3"/>
  <c r="J42" i="3"/>
  <c r="F59" i="3"/>
  <c r="F58" i="3"/>
  <c r="D59" i="3"/>
  <c r="C59" i="3"/>
  <c r="D58" i="3"/>
  <c r="C58" i="3"/>
  <c r="E59" i="3"/>
  <c r="E58" i="3"/>
  <c r="G59" i="3"/>
  <c r="G58" i="3"/>
  <c r="H59" i="3"/>
  <c r="H58" i="3"/>
  <c r="I59" i="3"/>
  <c r="I58" i="3"/>
  <c r="J59" i="3"/>
  <c r="J58" i="3"/>
  <c r="A23" i="2"/>
  <c r="B510" i="2"/>
  <c r="B508" i="2"/>
  <c r="B506" i="2"/>
  <c r="B504" i="2"/>
  <c r="B502" i="2"/>
  <c r="B500" i="2"/>
  <c r="B498" i="2"/>
  <c r="B496" i="2"/>
  <c r="B494" i="2"/>
  <c r="B492" i="2"/>
  <c r="B490" i="2"/>
  <c r="B488" i="2"/>
  <c r="B486" i="2"/>
  <c r="B484" i="2"/>
  <c r="B482" i="2"/>
  <c r="B480" i="2"/>
  <c r="B478" i="2"/>
  <c r="B476" i="2"/>
  <c r="B474" i="2"/>
  <c r="B472" i="2"/>
  <c r="B470" i="2"/>
  <c r="B468" i="2"/>
  <c r="B466" i="2"/>
  <c r="B464" i="2"/>
  <c r="B462" i="2"/>
  <c r="B460" i="2"/>
  <c r="B458" i="2"/>
  <c r="B446" i="2"/>
  <c r="B444" i="2"/>
  <c r="B442" i="2"/>
  <c r="B440" i="2"/>
  <c r="B438" i="2"/>
  <c r="B436" i="2"/>
  <c r="B434" i="2"/>
  <c r="B432" i="2"/>
  <c r="B430" i="2"/>
  <c r="B428" i="2"/>
  <c r="B426" i="2"/>
  <c r="B424" i="2"/>
  <c r="B422" i="2"/>
  <c r="B420" i="2"/>
  <c r="B418" i="2"/>
  <c r="B416" i="2"/>
  <c r="B414" i="2"/>
  <c r="B412" i="2"/>
  <c r="B410" i="2"/>
  <c r="B408" i="2"/>
  <c r="B406" i="2"/>
  <c r="B404" i="2"/>
  <c r="B402" i="2"/>
  <c r="B400" i="2"/>
  <c r="B398" i="2"/>
  <c r="B396" i="2"/>
  <c r="B394" i="2"/>
  <c r="B381" i="2"/>
  <c r="B379" i="2"/>
  <c r="B377" i="2"/>
  <c r="B375" i="2"/>
  <c r="B373" i="2"/>
  <c r="B371" i="2"/>
  <c r="B369" i="2"/>
  <c r="B367" i="2"/>
  <c r="B365" i="2"/>
  <c r="B363" i="2"/>
  <c r="B361" i="2"/>
  <c r="B359" i="2"/>
  <c r="B357" i="2"/>
  <c r="B355" i="2"/>
  <c r="B353" i="2"/>
  <c r="B351" i="2"/>
  <c r="B349" i="2"/>
  <c r="B347" i="2"/>
  <c r="B345" i="2"/>
  <c r="B343" i="2"/>
  <c r="B341" i="2"/>
  <c r="B339" i="2"/>
  <c r="B337" i="2"/>
  <c r="B335" i="2"/>
  <c r="B333" i="2"/>
  <c r="B331" i="2"/>
  <c r="B329" i="2"/>
  <c r="B317" i="2"/>
  <c r="B315" i="2"/>
  <c r="B313" i="2"/>
  <c r="B311" i="2"/>
  <c r="B309" i="2"/>
  <c r="B307" i="2"/>
  <c r="B305" i="2"/>
  <c r="B303" i="2"/>
  <c r="B301" i="2"/>
  <c r="B299" i="2"/>
  <c r="B297" i="2"/>
  <c r="B295" i="2"/>
  <c r="B293" i="2"/>
  <c r="B291" i="2"/>
  <c r="B289" i="2"/>
  <c r="B287" i="2"/>
  <c r="B285" i="2"/>
  <c r="B283" i="2"/>
  <c r="B281" i="2"/>
  <c r="B279" i="2"/>
  <c r="B277" i="2"/>
  <c r="B275" i="2"/>
  <c r="B273" i="2"/>
  <c r="B271" i="2"/>
  <c r="B269" i="2"/>
  <c r="B267" i="2"/>
  <c r="B265" i="2"/>
  <c r="B252" i="2"/>
  <c r="B250" i="2"/>
  <c r="B248" i="2"/>
  <c r="B246" i="2"/>
  <c r="B244" i="2"/>
  <c r="B242" i="2"/>
  <c r="B240" i="2"/>
  <c r="B238" i="2"/>
  <c r="B236" i="2"/>
  <c r="B234" i="2"/>
  <c r="B232" i="2"/>
  <c r="B230" i="2"/>
  <c r="B228" i="2"/>
  <c r="B226" i="2"/>
  <c r="B224" i="2"/>
  <c r="B222" i="2"/>
  <c r="B220" i="2"/>
  <c r="B218" i="2"/>
  <c r="B216" i="2"/>
  <c r="B214" i="2"/>
  <c r="B212" i="2"/>
  <c r="B210" i="2"/>
  <c r="B208" i="2"/>
  <c r="B206" i="2"/>
  <c r="B204" i="2"/>
  <c r="B202" i="2"/>
  <c r="B200" i="2"/>
  <c r="B188" i="2"/>
  <c r="B186" i="2"/>
  <c r="B184" i="2"/>
  <c r="B182" i="2"/>
  <c r="B180" i="2"/>
  <c r="B178" i="2"/>
  <c r="B176" i="2"/>
  <c r="B174" i="2"/>
  <c r="B172" i="2"/>
  <c r="B170" i="2"/>
  <c r="B168" i="2"/>
  <c r="B166" i="2"/>
  <c r="B164" i="2"/>
  <c r="B162" i="2"/>
  <c r="B160" i="2"/>
  <c r="B158" i="2"/>
  <c r="B156" i="2"/>
  <c r="B154" i="2"/>
  <c r="B152" i="2"/>
  <c r="B150" i="2"/>
  <c r="B148" i="2"/>
  <c r="B146" i="2"/>
  <c r="B144" i="2"/>
  <c r="B142" i="2"/>
  <c r="B140" i="2"/>
  <c r="B138" i="2"/>
  <c r="B136" i="2"/>
  <c r="B123" i="2"/>
  <c r="B121" i="2"/>
  <c r="B119" i="2"/>
  <c r="B117" i="2"/>
  <c r="B115" i="2"/>
  <c r="B113" i="2"/>
  <c r="B111" i="2"/>
  <c r="B109" i="2"/>
  <c r="B107" i="2"/>
  <c r="B105" i="2"/>
  <c r="B103" i="2"/>
  <c r="B101" i="2"/>
  <c r="B99" i="2"/>
  <c r="B97" i="2"/>
  <c r="B95" i="2"/>
  <c r="B93" i="2"/>
  <c r="B91" i="2"/>
  <c r="B89" i="2"/>
  <c r="B87" i="2"/>
  <c r="B85" i="2"/>
  <c r="B83" i="2"/>
  <c r="B81" i="2"/>
  <c r="B79" i="2"/>
  <c r="B77" i="2"/>
  <c r="B75" i="2"/>
  <c r="B73" i="2"/>
  <c r="B71" i="2"/>
  <c r="B59" i="2"/>
  <c r="H59" i="2" s="1"/>
  <c r="B57" i="2"/>
  <c r="H57" i="2" s="1"/>
  <c r="B55" i="2"/>
  <c r="G54" i="2" s="1"/>
  <c r="B53" i="2"/>
  <c r="G53" i="2" s="1"/>
  <c r="B51" i="2"/>
  <c r="H51" i="2" s="1"/>
  <c r="B49" i="2"/>
  <c r="H49" i="2" s="1"/>
  <c r="B47" i="2"/>
  <c r="G46" i="2" s="1"/>
  <c r="B45" i="2"/>
  <c r="G45" i="2" s="1"/>
  <c r="B43" i="2"/>
  <c r="H43" i="2" s="1"/>
  <c r="B41" i="2"/>
  <c r="H41" i="2" s="1"/>
  <c r="B39" i="2"/>
  <c r="G38" i="2" s="1"/>
  <c r="B37" i="2"/>
  <c r="G37" i="2" s="1"/>
  <c r="B35" i="2"/>
  <c r="H35" i="2" s="1"/>
  <c r="B33" i="2"/>
  <c r="H33" i="2" s="1"/>
  <c r="B31" i="2"/>
  <c r="G30" i="2" s="1"/>
  <c r="B29" i="2"/>
  <c r="G29" i="2" s="1"/>
  <c r="B27" i="2"/>
  <c r="H27" i="2" s="1"/>
  <c r="B25" i="2"/>
  <c r="H25" i="2" s="1"/>
  <c r="B23" i="2"/>
  <c r="G22" i="2" s="1"/>
  <c r="B21" i="2"/>
  <c r="G21" i="2" s="1"/>
  <c r="B19" i="2"/>
  <c r="H19" i="2" s="1"/>
  <c r="B17" i="2"/>
  <c r="H17" i="2" s="1"/>
  <c r="B15" i="2"/>
  <c r="H15" i="2" s="1"/>
  <c r="B13" i="2"/>
  <c r="G12" i="2" s="1"/>
  <c r="B11" i="2"/>
  <c r="H11" i="2" s="1"/>
  <c r="B9" i="2"/>
  <c r="G9" i="2" s="1"/>
  <c r="B7" i="2"/>
  <c r="G7" i="2" s="1"/>
  <c r="F75" i="2" l="1"/>
  <c r="F74" i="2"/>
  <c r="H75" i="2"/>
  <c r="H74" i="2"/>
  <c r="E75" i="2"/>
  <c r="G75" i="2"/>
  <c r="G74" i="2"/>
  <c r="E74" i="2"/>
  <c r="F91" i="2"/>
  <c r="F90" i="2"/>
  <c r="H91" i="2"/>
  <c r="H90" i="2"/>
  <c r="E91" i="2"/>
  <c r="G91" i="2"/>
  <c r="G90" i="2"/>
  <c r="E90" i="2"/>
  <c r="E107" i="2"/>
  <c r="G107" i="2"/>
  <c r="E106" i="2"/>
  <c r="F106" i="2"/>
  <c r="G106" i="2"/>
  <c r="H107" i="2"/>
  <c r="H106" i="2"/>
  <c r="F107" i="2"/>
  <c r="E123" i="2"/>
  <c r="G123" i="2"/>
  <c r="E122" i="2"/>
  <c r="G122" i="2"/>
  <c r="F122" i="2"/>
  <c r="H123" i="2"/>
  <c r="F123" i="2"/>
  <c r="H122" i="2"/>
  <c r="G13" i="2"/>
  <c r="G23" i="2"/>
  <c r="G31" i="2"/>
  <c r="G39" i="2"/>
  <c r="G47" i="2"/>
  <c r="G55" i="2"/>
  <c r="G14" i="2"/>
  <c r="H12" i="2"/>
  <c r="H20" i="2"/>
  <c r="H28" i="2"/>
  <c r="H36" i="2"/>
  <c r="H44" i="2"/>
  <c r="H52" i="2"/>
  <c r="E72" i="2"/>
  <c r="G72" i="2"/>
  <c r="G73" i="2"/>
  <c r="F73" i="2"/>
  <c r="F72" i="2"/>
  <c r="H73" i="2"/>
  <c r="H72" i="2"/>
  <c r="E73" i="2"/>
  <c r="E88" i="2"/>
  <c r="G88" i="2"/>
  <c r="F89" i="2"/>
  <c r="F88" i="2"/>
  <c r="E89" i="2"/>
  <c r="H89" i="2"/>
  <c r="G89" i="2"/>
  <c r="H88" i="2"/>
  <c r="F104" i="2"/>
  <c r="F105" i="2"/>
  <c r="H104" i="2"/>
  <c r="E105" i="2"/>
  <c r="G105" i="2"/>
  <c r="E104" i="2"/>
  <c r="G104" i="2"/>
  <c r="H105" i="2"/>
  <c r="H120" i="2"/>
  <c r="E121" i="2"/>
  <c r="G121" i="2"/>
  <c r="E120" i="2"/>
  <c r="F120" i="2"/>
  <c r="G120" i="2"/>
  <c r="F121" i="2"/>
  <c r="H121" i="2"/>
  <c r="H77" i="2"/>
  <c r="H76" i="2"/>
  <c r="G77" i="2"/>
  <c r="E77" i="2"/>
  <c r="E76" i="2"/>
  <c r="G76" i="2"/>
  <c r="F77" i="2"/>
  <c r="F76" i="2"/>
  <c r="H93" i="2"/>
  <c r="G93" i="2"/>
  <c r="H92" i="2"/>
  <c r="F92" i="2"/>
  <c r="E93" i="2"/>
  <c r="E92" i="2"/>
  <c r="G92" i="2"/>
  <c r="F93" i="2"/>
  <c r="F108" i="2"/>
  <c r="G108" i="2"/>
  <c r="H109" i="2"/>
  <c r="H108" i="2"/>
  <c r="E109" i="2"/>
  <c r="F109" i="2"/>
  <c r="G109" i="2"/>
  <c r="E108" i="2"/>
  <c r="G15" i="2"/>
  <c r="G24" i="2"/>
  <c r="G32" i="2"/>
  <c r="G40" i="2"/>
  <c r="G48" i="2"/>
  <c r="G56" i="2"/>
  <c r="G16" i="2"/>
  <c r="H13" i="2"/>
  <c r="H21" i="2"/>
  <c r="H29" i="2"/>
  <c r="H37" i="2"/>
  <c r="H45" i="2"/>
  <c r="H53" i="2"/>
  <c r="H78" i="2"/>
  <c r="E79" i="2"/>
  <c r="G79" i="2"/>
  <c r="E78" i="2"/>
  <c r="G78" i="2"/>
  <c r="H79" i="2"/>
  <c r="F79" i="2"/>
  <c r="F78" i="2"/>
  <c r="H94" i="2"/>
  <c r="E95" i="2"/>
  <c r="G95" i="2"/>
  <c r="E94" i="2"/>
  <c r="G94" i="2"/>
  <c r="F95" i="2"/>
  <c r="F94" i="2"/>
  <c r="H95" i="2"/>
  <c r="F111" i="2"/>
  <c r="F110" i="2"/>
  <c r="H111" i="2"/>
  <c r="E111" i="2"/>
  <c r="G111" i="2"/>
  <c r="H110" i="2"/>
  <c r="E110" i="2"/>
  <c r="G110" i="2"/>
  <c r="G17" i="2"/>
  <c r="G25" i="2"/>
  <c r="G33" i="2"/>
  <c r="G41" i="2"/>
  <c r="G49" i="2"/>
  <c r="G57" i="2"/>
  <c r="H6" i="2"/>
  <c r="H14" i="2"/>
  <c r="H22" i="2"/>
  <c r="H30" i="2"/>
  <c r="H38" i="2"/>
  <c r="H46" i="2"/>
  <c r="H54" i="2"/>
  <c r="E80" i="2"/>
  <c r="G80" i="2"/>
  <c r="F81" i="2"/>
  <c r="E81" i="2"/>
  <c r="F80" i="2"/>
  <c r="H81" i="2"/>
  <c r="H80" i="2"/>
  <c r="G81" i="2"/>
  <c r="E96" i="2"/>
  <c r="G96" i="2"/>
  <c r="F97" i="2"/>
  <c r="F96" i="2"/>
  <c r="E97" i="2"/>
  <c r="G97" i="2"/>
  <c r="H97" i="2"/>
  <c r="H96" i="2"/>
  <c r="E113" i="2"/>
  <c r="G113" i="2"/>
  <c r="E112" i="2"/>
  <c r="G112" i="2"/>
  <c r="H112" i="2"/>
  <c r="F112" i="2"/>
  <c r="F113" i="2"/>
  <c r="H113" i="2"/>
  <c r="G18" i="2"/>
  <c r="G26" i="2"/>
  <c r="G34" i="2"/>
  <c r="G42" i="2"/>
  <c r="G50" i="2"/>
  <c r="G58" i="2"/>
  <c r="H7" i="2"/>
  <c r="H23" i="2"/>
  <c r="H31" i="2"/>
  <c r="H39" i="2"/>
  <c r="H47" i="2"/>
  <c r="H55" i="2"/>
  <c r="G8" i="2"/>
  <c r="G19" i="2"/>
  <c r="G27" i="2"/>
  <c r="G35" i="2"/>
  <c r="G43" i="2"/>
  <c r="G51" i="2"/>
  <c r="G59" i="2"/>
  <c r="H8" i="2"/>
  <c r="H16" i="2"/>
  <c r="H24" i="2"/>
  <c r="H32" i="2"/>
  <c r="H40" i="2"/>
  <c r="H48" i="2"/>
  <c r="H56" i="2"/>
  <c r="G11" i="2"/>
  <c r="G20" i="2"/>
  <c r="G28" i="2"/>
  <c r="G36" i="2"/>
  <c r="G44" i="2"/>
  <c r="G52" i="2"/>
  <c r="G6" i="2"/>
  <c r="H9" i="2"/>
  <c r="H85" i="2"/>
  <c r="F84" i="2"/>
  <c r="H84" i="2"/>
  <c r="E85" i="2"/>
  <c r="G85" i="2"/>
  <c r="E84" i="2"/>
  <c r="G84" i="2"/>
  <c r="F85" i="2"/>
  <c r="H101" i="2"/>
  <c r="H100" i="2"/>
  <c r="G101" i="2"/>
  <c r="E101" i="2"/>
  <c r="E100" i="2"/>
  <c r="G100" i="2"/>
  <c r="F100" i="2"/>
  <c r="F101" i="2"/>
  <c r="H117" i="2"/>
  <c r="F117" i="2"/>
  <c r="H116" i="2"/>
  <c r="F116" i="2"/>
  <c r="G116" i="2"/>
  <c r="E116" i="2"/>
  <c r="E117" i="2"/>
  <c r="G117" i="2"/>
  <c r="H70" i="2"/>
  <c r="E71" i="2"/>
  <c r="G71" i="2"/>
  <c r="G70" i="2"/>
  <c r="E70" i="2"/>
  <c r="H71" i="2"/>
  <c r="F71" i="2"/>
  <c r="F70" i="2"/>
  <c r="H86" i="2"/>
  <c r="E87" i="2"/>
  <c r="G87" i="2"/>
  <c r="G86" i="2"/>
  <c r="H87" i="2"/>
  <c r="E86" i="2"/>
  <c r="F87" i="2"/>
  <c r="F86" i="2"/>
  <c r="H102" i="2"/>
  <c r="E103" i="2"/>
  <c r="G103" i="2"/>
  <c r="E102" i="2"/>
  <c r="G102" i="2"/>
  <c r="F103" i="2"/>
  <c r="F102" i="2"/>
  <c r="H103" i="2"/>
  <c r="H119" i="2"/>
  <c r="F118" i="2"/>
  <c r="H118" i="2"/>
  <c r="E119" i="2"/>
  <c r="G119" i="2"/>
  <c r="E118" i="2"/>
  <c r="F119" i="2"/>
  <c r="G118" i="2"/>
  <c r="H10" i="2"/>
  <c r="H18" i="2"/>
  <c r="H26" i="2"/>
  <c r="H34" i="2"/>
  <c r="H42" i="2"/>
  <c r="H50" i="2"/>
  <c r="H58" i="2"/>
  <c r="F83" i="2"/>
  <c r="F82" i="2"/>
  <c r="H83" i="2"/>
  <c r="H82" i="2"/>
  <c r="E83" i="2"/>
  <c r="G83" i="2"/>
  <c r="E82" i="2"/>
  <c r="G82" i="2"/>
  <c r="F99" i="2"/>
  <c r="F98" i="2"/>
  <c r="H99" i="2"/>
  <c r="H98" i="2"/>
  <c r="E99" i="2"/>
  <c r="G99" i="2"/>
  <c r="E98" i="2"/>
  <c r="G98" i="2"/>
  <c r="E115" i="2"/>
  <c r="G115" i="2"/>
  <c r="E114" i="2"/>
  <c r="G114" i="2"/>
  <c r="F114" i="2"/>
  <c r="H115" i="2"/>
  <c r="H114" i="2"/>
  <c r="F115" i="2"/>
  <c r="G10" i="2"/>
  <c r="G1" i="4"/>
  <c r="H1" i="5"/>
  <c r="F1" i="2"/>
  <c r="G1" i="3"/>
  <c r="G775" i="3" l="1"/>
  <c r="G259" i="3"/>
  <c r="G646" i="3"/>
  <c r="G130" i="3"/>
  <c r="G906" i="3"/>
  <c r="G517" i="3"/>
  <c r="G388" i="3"/>
  <c r="I2" i="2" l="1"/>
  <c r="J59" i="2" l="1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C1" i="2"/>
  <c r="C2" i="2"/>
  <c r="E2" i="2"/>
  <c r="F59" i="2" l="1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C6" i="2"/>
  <c r="C9" i="2"/>
  <c r="C10" i="2"/>
  <c r="C7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C8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27" i="5"/>
  <c r="H127" i="5"/>
  <c r="C128" i="5"/>
  <c r="C130" i="3"/>
  <c r="N185" i="5" l="1"/>
  <c r="F185" i="5"/>
  <c r="J184" i="5"/>
  <c r="N183" i="5"/>
  <c r="F183" i="5"/>
  <c r="J182" i="5"/>
  <c r="N181" i="5"/>
  <c r="F181" i="5"/>
  <c r="J180" i="5"/>
  <c r="N179" i="5"/>
  <c r="F179" i="5"/>
  <c r="J178" i="5"/>
  <c r="N177" i="5"/>
  <c r="F177" i="5"/>
  <c r="J176" i="5"/>
  <c r="N175" i="5"/>
  <c r="F175" i="5"/>
  <c r="J174" i="5"/>
  <c r="N173" i="5"/>
  <c r="F173" i="5"/>
  <c r="J172" i="5"/>
  <c r="N171" i="5"/>
  <c r="F171" i="5"/>
  <c r="J170" i="5"/>
  <c r="N169" i="5"/>
  <c r="F169" i="5"/>
  <c r="J168" i="5"/>
  <c r="N167" i="5"/>
  <c r="F167" i="5"/>
  <c r="J166" i="5"/>
  <c r="N165" i="5"/>
  <c r="F165" i="5"/>
  <c r="J164" i="5"/>
  <c r="N163" i="5"/>
  <c r="F163" i="5"/>
  <c r="J162" i="5"/>
  <c r="N161" i="5"/>
  <c r="F161" i="5"/>
  <c r="J160" i="5"/>
  <c r="N159" i="5"/>
  <c r="F159" i="5"/>
  <c r="J158" i="5"/>
  <c r="N157" i="5"/>
  <c r="F157" i="5"/>
  <c r="J156" i="5"/>
  <c r="N155" i="5"/>
  <c r="F155" i="5"/>
  <c r="J154" i="5"/>
  <c r="N153" i="5"/>
  <c r="F153" i="5"/>
  <c r="J152" i="5"/>
  <c r="N151" i="5"/>
  <c r="F151" i="5"/>
  <c r="J150" i="5"/>
  <c r="N149" i="5"/>
  <c r="F149" i="5"/>
  <c r="J148" i="5"/>
  <c r="N147" i="5"/>
  <c r="F147" i="5"/>
  <c r="J146" i="5"/>
  <c r="N145" i="5"/>
  <c r="F145" i="5"/>
  <c r="J144" i="5"/>
  <c r="N143" i="5"/>
  <c r="F143" i="5"/>
  <c r="J142" i="5"/>
  <c r="N141" i="5"/>
  <c r="F141" i="5"/>
  <c r="J140" i="5"/>
  <c r="N139" i="5"/>
  <c r="F139" i="5"/>
  <c r="J138" i="5"/>
  <c r="N137" i="5"/>
  <c r="F137" i="5"/>
  <c r="J136" i="5"/>
  <c r="N135" i="5"/>
  <c r="F135" i="5"/>
  <c r="J134" i="5"/>
  <c r="N133" i="5"/>
  <c r="F133" i="5"/>
  <c r="J132" i="5"/>
  <c r="M185" i="5"/>
  <c r="E185" i="5"/>
  <c r="I184" i="5"/>
  <c r="M183" i="5"/>
  <c r="E183" i="5"/>
  <c r="I182" i="5"/>
  <c r="M181" i="5"/>
  <c r="E181" i="5"/>
  <c r="I180" i="5"/>
  <c r="M179" i="5"/>
  <c r="E179" i="5"/>
  <c r="I178" i="5"/>
  <c r="M177" i="5"/>
  <c r="E177" i="5"/>
  <c r="I176" i="5"/>
  <c r="M175" i="5"/>
  <c r="E175" i="5"/>
  <c r="I174" i="5"/>
  <c r="M173" i="5"/>
  <c r="E173" i="5"/>
  <c r="I172" i="5"/>
  <c r="M171" i="5"/>
  <c r="E171" i="5"/>
  <c r="I170" i="5"/>
  <c r="M169" i="5"/>
  <c r="E169" i="5"/>
  <c r="I168" i="5"/>
  <c r="M167" i="5"/>
  <c r="E167" i="5"/>
  <c r="I166" i="5"/>
  <c r="M165" i="5"/>
  <c r="E165" i="5"/>
  <c r="I164" i="5"/>
  <c r="M163" i="5"/>
  <c r="E163" i="5"/>
  <c r="I162" i="5"/>
  <c r="M161" i="5"/>
  <c r="E161" i="5"/>
  <c r="I160" i="5"/>
  <c r="M159" i="5"/>
  <c r="E159" i="5"/>
  <c r="I158" i="5"/>
  <c r="M157" i="5"/>
  <c r="E157" i="5"/>
  <c r="I156" i="5"/>
  <c r="M155" i="5"/>
  <c r="E155" i="5"/>
  <c r="I154" i="5"/>
  <c r="M153" i="5"/>
  <c r="E153" i="5"/>
  <c r="I152" i="5"/>
  <c r="M151" i="5"/>
  <c r="E151" i="5"/>
  <c r="I150" i="5"/>
  <c r="M149" i="5"/>
  <c r="E149" i="5"/>
  <c r="I148" i="5"/>
  <c r="M147" i="5"/>
  <c r="E147" i="5"/>
  <c r="I146" i="5"/>
  <c r="M145" i="5"/>
  <c r="E145" i="5"/>
  <c r="I144" i="5"/>
  <c r="M143" i="5"/>
  <c r="E143" i="5"/>
  <c r="I142" i="5"/>
  <c r="M141" i="5"/>
  <c r="E141" i="5"/>
  <c r="I140" i="5"/>
  <c r="M139" i="5"/>
  <c r="E139" i="5"/>
  <c r="I138" i="5"/>
  <c r="M137" i="5"/>
  <c r="E137" i="5"/>
  <c r="I136" i="5"/>
  <c r="M135" i="5"/>
  <c r="E135" i="5"/>
  <c r="I134" i="5"/>
  <c r="M133" i="5"/>
  <c r="E133" i="5"/>
  <c r="I132" i="5"/>
  <c r="L185" i="5"/>
  <c r="D185" i="5"/>
  <c r="H184" i="5"/>
  <c r="L183" i="5"/>
  <c r="D183" i="5"/>
  <c r="H182" i="5"/>
  <c r="L181" i="5"/>
  <c r="D181" i="5"/>
  <c r="H180" i="5"/>
  <c r="L179" i="5"/>
  <c r="D179" i="5"/>
  <c r="H178" i="5"/>
  <c r="L177" i="5"/>
  <c r="D177" i="5"/>
  <c r="H176" i="5"/>
  <c r="L175" i="5"/>
  <c r="D175" i="5"/>
  <c r="H174" i="5"/>
  <c r="L173" i="5"/>
  <c r="D173" i="5"/>
  <c r="H172" i="5"/>
  <c r="L171" i="5"/>
  <c r="D171" i="5"/>
  <c r="H170" i="5"/>
  <c r="L169" i="5"/>
  <c r="D169" i="5"/>
  <c r="H168" i="5"/>
  <c r="L167" i="5"/>
  <c r="D167" i="5"/>
  <c r="H166" i="5"/>
  <c r="L165" i="5"/>
  <c r="D165" i="5"/>
  <c r="H164" i="5"/>
  <c r="L163" i="5"/>
  <c r="D163" i="5"/>
  <c r="H162" i="5"/>
  <c r="L161" i="5"/>
  <c r="D161" i="5"/>
  <c r="H160" i="5"/>
  <c r="L159" i="5"/>
  <c r="D159" i="5"/>
  <c r="H158" i="5"/>
  <c r="L157" i="5"/>
  <c r="D157" i="5"/>
  <c r="H156" i="5"/>
  <c r="L155" i="5"/>
  <c r="D155" i="5"/>
  <c r="H154" i="5"/>
  <c r="L153" i="5"/>
  <c r="D153" i="5"/>
  <c r="H152" i="5"/>
  <c r="L151" i="5"/>
  <c r="D151" i="5"/>
  <c r="H150" i="5"/>
  <c r="L149" i="5"/>
  <c r="D149" i="5"/>
  <c r="H148" i="5"/>
  <c r="L147" i="5"/>
  <c r="D147" i="5"/>
  <c r="H146" i="5"/>
  <c r="L145" i="5"/>
  <c r="D145" i="5"/>
  <c r="H144" i="5"/>
  <c r="L143" i="5"/>
  <c r="D143" i="5"/>
  <c r="H142" i="5"/>
  <c r="L141" i="5"/>
  <c r="D141" i="5"/>
  <c r="H140" i="5"/>
  <c r="L139" i="5"/>
  <c r="D139" i="5"/>
  <c r="H138" i="5"/>
  <c r="L137" i="5"/>
  <c r="D137" i="5"/>
  <c r="H136" i="5"/>
  <c r="L135" i="5"/>
  <c r="D135" i="5"/>
  <c r="H134" i="5"/>
  <c r="L133" i="5"/>
  <c r="D133" i="5"/>
  <c r="H132" i="5"/>
  <c r="K185" i="5"/>
  <c r="C185" i="5"/>
  <c r="G184" i="5"/>
  <c r="K183" i="5"/>
  <c r="C183" i="5"/>
  <c r="G182" i="5"/>
  <c r="K181" i="5"/>
  <c r="C181" i="5"/>
  <c r="G180" i="5"/>
  <c r="K179" i="5"/>
  <c r="C179" i="5"/>
  <c r="G178" i="5"/>
  <c r="K177" i="5"/>
  <c r="C177" i="5"/>
  <c r="G176" i="5"/>
  <c r="K175" i="5"/>
  <c r="C175" i="5"/>
  <c r="G174" i="5"/>
  <c r="K173" i="5"/>
  <c r="C173" i="5"/>
  <c r="G172" i="5"/>
  <c r="K171" i="5"/>
  <c r="C171" i="5"/>
  <c r="G170" i="5"/>
  <c r="K169" i="5"/>
  <c r="C169" i="5"/>
  <c r="G168" i="5"/>
  <c r="K167" i="5"/>
  <c r="C167" i="5"/>
  <c r="G166" i="5"/>
  <c r="K165" i="5"/>
  <c r="C165" i="5"/>
  <c r="G164" i="5"/>
  <c r="K163" i="5"/>
  <c r="C163" i="5"/>
  <c r="G162" i="5"/>
  <c r="K161" i="5"/>
  <c r="C161" i="5"/>
  <c r="G160" i="5"/>
  <c r="K159" i="5"/>
  <c r="C159" i="5"/>
  <c r="G158" i="5"/>
  <c r="K157" i="5"/>
  <c r="C157" i="5"/>
  <c r="G156" i="5"/>
  <c r="K155" i="5"/>
  <c r="C155" i="5"/>
  <c r="G154" i="5"/>
  <c r="K153" i="5"/>
  <c r="C153" i="5"/>
  <c r="G152" i="5"/>
  <c r="K151" i="5"/>
  <c r="C151" i="5"/>
  <c r="G150" i="5"/>
  <c r="K149" i="5"/>
  <c r="C149" i="5"/>
  <c r="G148" i="5"/>
  <c r="K147" i="5"/>
  <c r="C147" i="5"/>
  <c r="G146" i="5"/>
  <c r="K145" i="5"/>
  <c r="C145" i="5"/>
  <c r="G144" i="5"/>
  <c r="K143" i="5"/>
  <c r="C143" i="5"/>
  <c r="G142" i="5"/>
  <c r="K141" i="5"/>
  <c r="C141" i="5"/>
  <c r="G140" i="5"/>
  <c r="K139" i="5"/>
  <c r="C139" i="5"/>
  <c r="G138" i="5"/>
  <c r="K137" i="5"/>
  <c r="C137" i="5"/>
  <c r="G136" i="5"/>
  <c r="K135" i="5"/>
  <c r="C135" i="5"/>
  <c r="G134" i="5"/>
  <c r="K133" i="5"/>
  <c r="C133" i="5"/>
  <c r="G132" i="5"/>
  <c r="J185" i="5"/>
  <c r="N184" i="5"/>
  <c r="F184" i="5"/>
  <c r="J183" i="5"/>
  <c r="N182" i="5"/>
  <c r="F182" i="5"/>
  <c r="J181" i="5"/>
  <c r="N180" i="5"/>
  <c r="F180" i="5"/>
  <c r="J179" i="5"/>
  <c r="N178" i="5"/>
  <c r="F178" i="5"/>
  <c r="J177" i="5"/>
  <c r="N176" i="5"/>
  <c r="F176" i="5"/>
  <c r="J175" i="5"/>
  <c r="N174" i="5"/>
  <c r="F174" i="5"/>
  <c r="J173" i="5"/>
  <c r="N172" i="5"/>
  <c r="F172" i="5"/>
  <c r="J171" i="5"/>
  <c r="N170" i="5"/>
  <c r="F170" i="5"/>
  <c r="J169" i="5"/>
  <c r="N168" i="5"/>
  <c r="F168" i="5"/>
  <c r="J167" i="5"/>
  <c r="N166" i="5"/>
  <c r="F166" i="5"/>
  <c r="J165" i="5"/>
  <c r="N164" i="5"/>
  <c r="F164" i="5"/>
  <c r="J163" i="5"/>
  <c r="N162" i="5"/>
  <c r="F162" i="5"/>
  <c r="J161" i="5"/>
  <c r="N160" i="5"/>
  <c r="F160" i="5"/>
  <c r="J159" i="5"/>
  <c r="N158" i="5"/>
  <c r="F158" i="5"/>
  <c r="J157" i="5"/>
  <c r="N156" i="5"/>
  <c r="F156" i="5"/>
  <c r="J155" i="5"/>
  <c r="N154" i="5"/>
  <c r="F154" i="5"/>
  <c r="J153" i="5"/>
  <c r="N152" i="5"/>
  <c r="F152" i="5"/>
  <c r="J151" i="5"/>
  <c r="N150" i="5"/>
  <c r="F150" i="5"/>
  <c r="J149" i="5"/>
  <c r="N148" i="5"/>
  <c r="F148" i="5"/>
  <c r="J147" i="5"/>
  <c r="N146" i="5"/>
  <c r="F146" i="5"/>
  <c r="J145" i="5"/>
  <c r="N144" i="5"/>
  <c r="F144" i="5"/>
  <c r="J143" i="5"/>
  <c r="N142" i="5"/>
  <c r="F142" i="5"/>
  <c r="J141" i="5"/>
  <c r="N140" i="5"/>
  <c r="F140" i="5"/>
  <c r="J139" i="5"/>
  <c r="N138" i="5"/>
  <c r="F138" i="5"/>
  <c r="J137" i="5"/>
  <c r="N136" i="5"/>
  <c r="F136" i="5"/>
  <c r="J135" i="5"/>
  <c r="N134" i="5"/>
  <c r="F134" i="5"/>
  <c r="J133" i="5"/>
  <c r="N132" i="5"/>
  <c r="F132" i="5"/>
  <c r="I185" i="5"/>
  <c r="M184" i="5"/>
  <c r="E184" i="5"/>
  <c r="I183" i="5"/>
  <c r="M182" i="5"/>
  <c r="E182" i="5"/>
  <c r="I181" i="5"/>
  <c r="M180" i="5"/>
  <c r="E180" i="5"/>
  <c r="I179" i="5"/>
  <c r="M178" i="5"/>
  <c r="E178" i="5"/>
  <c r="I177" i="5"/>
  <c r="M176" i="5"/>
  <c r="E176" i="5"/>
  <c r="I175" i="5"/>
  <c r="M174" i="5"/>
  <c r="E174" i="5"/>
  <c r="I173" i="5"/>
  <c r="M172" i="5"/>
  <c r="E172" i="5"/>
  <c r="I171" i="5"/>
  <c r="M170" i="5"/>
  <c r="E170" i="5"/>
  <c r="I169" i="5"/>
  <c r="M168" i="5"/>
  <c r="E168" i="5"/>
  <c r="I167" i="5"/>
  <c r="M166" i="5"/>
  <c r="E166" i="5"/>
  <c r="I165" i="5"/>
  <c r="M164" i="5"/>
  <c r="E164" i="5"/>
  <c r="I163" i="5"/>
  <c r="M162" i="5"/>
  <c r="E162" i="5"/>
  <c r="I161" i="5"/>
  <c r="M160" i="5"/>
  <c r="E160" i="5"/>
  <c r="I159" i="5"/>
  <c r="M158" i="5"/>
  <c r="E158" i="5"/>
  <c r="I157" i="5"/>
  <c r="M156" i="5"/>
  <c r="E156" i="5"/>
  <c r="I155" i="5"/>
  <c r="M154" i="5"/>
  <c r="E154" i="5"/>
  <c r="I153" i="5"/>
  <c r="M152" i="5"/>
  <c r="E152" i="5"/>
  <c r="I151" i="5"/>
  <c r="M150" i="5"/>
  <c r="E150" i="5"/>
  <c r="I149" i="5"/>
  <c r="M148" i="5"/>
  <c r="E148" i="5"/>
  <c r="I147" i="5"/>
  <c r="M146" i="5"/>
  <c r="E146" i="5"/>
  <c r="I145" i="5"/>
  <c r="M144" i="5"/>
  <c r="E144" i="5"/>
  <c r="I143" i="5"/>
  <c r="M142" i="5"/>
  <c r="E142" i="5"/>
  <c r="I141" i="5"/>
  <c r="M140" i="5"/>
  <c r="E140" i="5"/>
  <c r="I139" i="5"/>
  <c r="M138" i="5"/>
  <c r="E138" i="5"/>
  <c r="I137" i="5"/>
  <c r="M136" i="5"/>
  <c r="E136" i="5"/>
  <c r="I135" i="5"/>
  <c r="M134" i="5"/>
  <c r="E134" i="5"/>
  <c r="I133" i="5"/>
  <c r="M132" i="5"/>
  <c r="E132" i="5"/>
  <c r="G185" i="5"/>
  <c r="K184" i="5"/>
  <c r="C184" i="5"/>
  <c r="G183" i="5"/>
  <c r="K182" i="5"/>
  <c r="C182" i="5"/>
  <c r="G181" i="5"/>
  <c r="K180" i="5"/>
  <c r="C180" i="5"/>
  <c r="G179" i="5"/>
  <c r="K178" i="5"/>
  <c r="C178" i="5"/>
  <c r="G177" i="5"/>
  <c r="K176" i="5"/>
  <c r="C176" i="5"/>
  <c r="G175" i="5"/>
  <c r="K174" i="5"/>
  <c r="C174" i="5"/>
  <c r="G173" i="5"/>
  <c r="K172" i="5"/>
  <c r="C172" i="5"/>
  <c r="G171" i="5"/>
  <c r="K170" i="5"/>
  <c r="C170" i="5"/>
  <c r="G169" i="5"/>
  <c r="K168" i="5"/>
  <c r="C168" i="5"/>
  <c r="G167" i="5"/>
  <c r="K166" i="5"/>
  <c r="C166" i="5"/>
  <c r="G165" i="5"/>
  <c r="K164" i="5"/>
  <c r="C164" i="5"/>
  <c r="G163" i="5"/>
  <c r="K162" i="5"/>
  <c r="C162" i="5"/>
  <c r="G161" i="5"/>
  <c r="K160" i="5"/>
  <c r="C160" i="5"/>
  <c r="G159" i="5"/>
  <c r="K158" i="5"/>
  <c r="C158" i="5"/>
  <c r="G157" i="5"/>
  <c r="K156" i="5"/>
  <c r="C156" i="5"/>
  <c r="G155" i="5"/>
  <c r="K154" i="5"/>
  <c r="C154" i="5"/>
  <c r="G153" i="5"/>
  <c r="K152" i="5"/>
  <c r="C152" i="5"/>
  <c r="G151" i="5"/>
  <c r="K150" i="5"/>
  <c r="C150" i="5"/>
  <c r="G149" i="5"/>
  <c r="K148" i="5"/>
  <c r="C148" i="5"/>
  <c r="G147" i="5"/>
  <c r="K146" i="5"/>
  <c r="C146" i="5"/>
  <c r="G145" i="5"/>
  <c r="K144" i="5"/>
  <c r="C144" i="5"/>
  <c r="G143" i="5"/>
  <c r="K142" i="5"/>
  <c r="C142" i="5"/>
  <c r="G141" i="5"/>
  <c r="K140" i="5"/>
  <c r="C140" i="5"/>
  <c r="G139" i="5"/>
  <c r="K138" i="5"/>
  <c r="C138" i="5"/>
  <c r="G137" i="5"/>
  <c r="K136" i="5"/>
  <c r="C136" i="5"/>
  <c r="G135" i="5"/>
  <c r="K134" i="5"/>
  <c r="C134" i="5"/>
  <c r="G133" i="5"/>
  <c r="K132" i="5"/>
  <c r="C132" i="5"/>
  <c r="L180" i="5"/>
  <c r="H175" i="5"/>
  <c r="D170" i="5"/>
  <c r="L164" i="5"/>
  <c r="H159" i="5"/>
  <c r="D154" i="5"/>
  <c r="L148" i="5"/>
  <c r="H143" i="5"/>
  <c r="D138" i="5"/>
  <c r="L132" i="5"/>
  <c r="H185" i="5"/>
  <c r="D180" i="5"/>
  <c r="L174" i="5"/>
  <c r="H169" i="5"/>
  <c r="D164" i="5"/>
  <c r="L158" i="5"/>
  <c r="H153" i="5"/>
  <c r="D148" i="5"/>
  <c r="L142" i="5"/>
  <c r="H137" i="5"/>
  <c r="D132" i="5"/>
  <c r="L184" i="5"/>
  <c r="H179" i="5"/>
  <c r="D174" i="5"/>
  <c r="L168" i="5"/>
  <c r="H163" i="5"/>
  <c r="D158" i="5"/>
  <c r="L152" i="5"/>
  <c r="H147" i="5"/>
  <c r="D142" i="5"/>
  <c r="L136" i="5"/>
  <c r="D184" i="5"/>
  <c r="L178" i="5"/>
  <c r="H173" i="5"/>
  <c r="D168" i="5"/>
  <c r="L162" i="5"/>
  <c r="H157" i="5"/>
  <c r="D152" i="5"/>
  <c r="L146" i="5"/>
  <c r="H141" i="5"/>
  <c r="D136" i="5"/>
  <c r="H183" i="5"/>
  <c r="D178" i="5"/>
  <c r="L172" i="5"/>
  <c r="H167" i="5"/>
  <c r="D162" i="5"/>
  <c r="L156" i="5"/>
  <c r="H151" i="5"/>
  <c r="D146" i="5"/>
  <c r="L140" i="5"/>
  <c r="H135" i="5"/>
  <c r="L182" i="5"/>
  <c r="H177" i="5"/>
  <c r="D172" i="5"/>
  <c r="L166" i="5"/>
  <c r="H161" i="5"/>
  <c r="D156" i="5"/>
  <c r="L150" i="5"/>
  <c r="H145" i="5"/>
  <c r="D140" i="5"/>
  <c r="L134" i="5"/>
  <c r="H181" i="5"/>
  <c r="D176" i="5"/>
  <c r="L170" i="5"/>
  <c r="H165" i="5"/>
  <c r="D160" i="5"/>
  <c r="L154" i="5"/>
  <c r="H149" i="5"/>
  <c r="D144" i="5"/>
  <c r="L138" i="5"/>
  <c r="H133" i="5"/>
  <c r="L176" i="5"/>
  <c r="D134" i="5"/>
  <c r="H171" i="5"/>
  <c r="D166" i="5"/>
  <c r="L160" i="5"/>
  <c r="H155" i="5"/>
  <c r="D150" i="5"/>
  <c r="L144" i="5"/>
  <c r="D182" i="5"/>
  <c r="H139" i="5"/>
  <c r="I453" i="2"/>
  <c r="G453" i="2"/>
  <c r="E453" i="2"/>
  <c r="C453" i="2"/>
  <c r="I389" i="2"/>
  <c r="G389" i="2"/>
  <c r="E389" i="2"/>
  <c r="C389" i="2"/>
  <c r="I324" i="2"/>
  <c r="G324" i="2"/>
  <c r="E324" i="2"/>
  <c r="C324" i="2"/>
  <c r="I260" i="2"/>
  <c r="G260" i="2"/>
  <c r="E260" i="2"/>
  <c r="C260" i="2"/>
  <c r="I195" i="2"/>
  <c r="G195" i="2"/>
  <c r="E195" i="2"/>
  <c r="C195" i="2"/>
  <c r="I131" i="2"/>
  <c r="G131" i="2"/>
  <c r="E131" i="2"/>
  <c r="C131" i="2"/>
  <c r="I66" i="2"/>
  <c r="C66" i="2"/>
  <c r="C695" i="5"/>
  <c r="C632" i="5"/>
  <c r="C569" i="5"/>
  <c r="C506" i="5"/>
  <c r="C443" i="5"/>
  <c r="C380" i="5"/>
  <c r="C317" i="5"/>
  <c r="C254" i="5"/>
  <c r="C191" i="5"/>
  <c r="C65" i="5"/>
  <c r="G971" i="3"/>
  <c r="C971" i="3"/>
  <c r="G907" i="3"/>
  <c r="C907" i="3"/>
  <c r="G841" i="3"/>
  <c r="C841" i="3"/>
  <c r="G776" i="3"/>
  <c r="C776" i="3"/>
  <c r="G711" i="3"/>
  <c r="C711" i="3"/>
  <c r="G647" i="3"/>
  <c r="C647" i="3"/>
  <c r="G582" i="3"/>
  <c r="C582" i="3"/>
  <c r="G518" i="3"/>
  <c r="C518" i="3"/>
  <c r="G453" i="3"/>
  <c r="C453" i="3"/>
  <c r="G389" i="3"/>
  <c r="C389" i="3"/>
  <c r="G324" i="3"/>
  <c r="C324" i="3"/>
  <c r="G260" i="3"/>
  <c r="C260" i="3"/>
  <c r="G195" i="3"/>
  <c r="C195" i="3"/>
  <c r="G131" i="3"/>
  <c r="C131" i="3"/>
  <c r="G66" i="3"/>
  <c r="C66" i="3"/>
  <c r="C1064" i="4"/>
  <c r="C1002" i="4"/>
  <c r="C939" i="4"/>
  <c r="C877" i="4"/>
  <c r="C814" i="4"/>
  <c r="C752" i="4"/>
  <c r="C689" i="4"/>
  <c r="C627" i="4"/>
  <c r="C564" i="4"/>
  <c r="C502" i="4"/>
  <c r="C439" i="4"/>
  <c r="C377" i="4"/>
  <c r="C314" i="4"/>
  <c r="C252" i="4"/>
  <c r="C189" i="4"/>
  <c r="C127" i="4"/>
  <c r="C64" i="4"/>
  <c r="G746" i="4" l="1"/>
  <c r="G745" i="4"/>
  <c r="G744" i="4"/>
  <c r="G743" i="4"/>
  <c r="G742" i="4"/>
  <c r="G741" i="4"/>
  <c r="G740" i="4"/>
  <c r="G739" i="4"/>
  <c r="G738" i="4"/>
  <c r="G737" i="4"/>
  <c r="G736" i="4"/>
  <c r="G735" i="4"/>
  <c r="G734" i="4"/>
  <c r="G733" i="4"/>
  <c r="G732" i="4"/>
  <c r="G731" i="4"/>
  <c r="G730" i="4"/>
  <c r="G729" i="4"/>
  <c r="G728" i="4"/>
  <c r="G727" i="4"/>
  <c r="G726" i="4"/>
  <c r="G725" i="4"/>
  <c r="G724" i="4"/>
  <c r="G723" i="4"/>
  <c r="G722" i="4"/>
  <c r="G721" i="4"/>
  <c r="G720" i="4"/>
  <c r="G719" i="4"/>
  <c r="G718" i="4"/>
  <c r="G717" i="4"/>
  <c r="G716" i="4"/>
  <c r="G715" i="4"/>
  <c r="G714" i="4"/>
  <c r="G713" i="4"/>
  <c r="G712" i="4"/>
  <c r="G711" i="4"/>
  <c r="G710" i="4"/>
  <c r="G709" i="4"/>
  <c r="G708" i="4"/>
  <c r="G707" i="4"/>
  <c r="G706" i="4"/>
  <c r="G705" i="4"/>
  <c r="G704" i="4"/>
  <c r="G703" i="4"/>
  <c r="G702" i="4"/>
  <c r="G701" i="4"/>
  <c r="G700" i="4"/>
  <c r="G699" i="4"/>
  <c r="G698" i="4"/>
  <c r="G697" i="4"/>
  <c r="G696" i="4"/>
  <c r="G695" i="4"/>
  <c r="G694" i="4"/>
  <c r="G693" i="4"/>
  <c r="F746" i="4"/>
  <c r="F745" i="4"/>
  <c r="F744" i="4"/>
  <c r="F743" i="4"/>
  <c r="F742" i="4"/>
  <c r="F741" i="4"/>
  <c r="F740" i="4"/>
  <c r="F739" i="4"/>
  <c r="F738" i="4"/>
  <c r="F737" i="4"/>
  <c r="F736" i="4"/>
  <c r="F735" i="4"/>
  <c r="F734" i="4"/>
  <c r="F733" i="4"/>
  <c r="F732" i="4"/>
  <c r="F731" i="4"/>
  <c r="F730" i="4"/>
  <c r="F729" i="4"/>
  <c r="F728" i="4"/>
  <c r="F727" i="4"/>
  <c r="F726" i="4"/>
  <c r="F725" i="4"/>
  <c r="F724" i="4"/>
  <c r="F723" i="4"/>
  <c r="F722" i="4"/>
  <c r="F721" i="4"/>
  <c r="F720" i="4"/>
  <c r="F719" i="4"/>
  <c r="F718" i="4"/>
  <c r="F717" i="4"/>
  <c r="F716" i="4"/>
  <c r="F715" i="4"/>
  <c r="F714" i="4"/>
  <c r="F713" i="4"/>
  <c r="F712" i="4"/>
  <c r="F711" i="4"/>
  <c r="F710" i="4"/>
  <c r="F709" i="4"/>
  <c r="F708" i="4"/>
  <c r="F707" i="4"/>
  <c r="F706" i="4"/>
  <c r="F705" i="4"/>
  <c r="F704" i="4"/>
  <c r="F703" i="4"/>
  <c r="F702" i="4"/>
  <c r="F701" i="4"/>
  <c r="F700" i="4"/>
  <c r="F699" i="4"/>
  <c r="F698" i="4"/>
  <c r="F697" i="4"/>
  <c r="F696" i="4"/>
  <c r="F695" i="4"/>
  <c r="F694" i="4"/>
  <c r="F693" i="4"/>
  <c r="E746" i="4"/>
  <c r="E745" i="4"/>
  <c r="E744" i="4"/>
  <c r="E743" i="4"/>
  <c r="E742" i="4"/>
  <c r="E741" i="4"/>
  <c r="E740" i="4"/>
  <c r="E739" i="4"/>
  <c r="E738" i="4"/>
  <c r="E737" i="4"/>
  <c r="E736" i="4"/>
  <c r="E735" i="4"/>
  <c r="E734" i="4"/>
  <c r="E733" i="4"/>
  <c r="E732" i="4"/>
  <c r="E731" i="4"/>
  <c r="E730" i="4"/>
  <c r="E729" i="4"/>
  <c r="E728" i="4"/>
  <c r="E727" i="4"/>
  <c r="E726" i="4"/>
  <c r="E725" i="4"/>
  <c r="E724" i="4"/>
  <c r="E723" i="4"/>
  <c r="E722" i="4"/>
  <c r="E721" i="4"/>
  <c r="E720" i="4"/>
  <c r="E719" i="4"/>
  <c r="E718" i="4"/>
  <c r="E717" i="4"/>
  <c r="E716" i="4"/>
  <c r="E715" i="4"/>
  <c r="E714" i="4"/>
  <c r="E713" i="4"/>
  <c r="E712" i="4"/>
  <c r="E711" i="4"/>
  <c r="E710" i="4"/>
  <c r="E709" i="4"/>
  <c r="E708" i="4"/>
  <c r="E707" i="4"/>
  <c r="E706" i="4"/>
  <c r="E705" i="4"/>
  <c r="E704" i="4"/>
  <c r="E703" i="4"/>
  <c r="E702" i="4"/>
  <c r="E701" i="4"/>
  <c r="E700" i="4"/>
  <c r="E699" i="4"/>
  <c r="E698" i="4"/>
  <c r="E697" i="4"/>
  <c r="E696" i="4"/>
  <c r="E695" i="4"/>
  <c r="E694" i="4"/>
  <c r="E693" i="4"/>
  <c r="D746" i="4"/>
  <c r="D745" i="4"/>
  <c r="D744" i="4"/>
  <c r="D743" i="4"/>
  <c r="D742" i="4"/>
  <c r="D741" i="4"/>
  <c r="D740" i="4"/>
  <c r="D739" i="4"/>
  <c r="D738" i="4"/>
  <c r="D737" i="4"/>
  <c r="D736" i="4"/>
  <c r="D735" i="4"/>
  <c r="D734" i="4"/>
  <c r="D733" i="4"/>
  <c r="D732" i="4"/>
  <c r="D731" i="4"/>
  <c r="D730" i="4"/>
  <c r="D729" i="4"/>
  <c r="D728" i="4"/>
  <c r="D727" i="4"/>
  <c r="D726" i="4"/>
  <c r="D725" i="4"/>
  <c r="D724" i="4"/>
  <c r="D723" i="4"/>
  <c r="D722" i="4"/>
  <c r="D721" i="4"/>
  <c r="D720" i="4"/>
  <c r="D719" i="4"/>
  <c r="D718" i="4"/>
  <c r="D717" i="4"/>
  <c r="D716" i="4"/>
  <c r="D715" i="4"/>
  <c r="D714" i="4"/>
  <c r="D713" i="4"/>
  <c r="D712" i="4"/>
  <c r="D711" i="4"/>
  <c r="D710" i="4"/>
  <c r="D709" i="4"/>
  <c r="D708" i="4"/>
  <c r="D707" i="4"/>
  <c r="D706" i="4"/>
  <c r="D705" i="4"/>
  <c r="D704" i="4"/>
  <c r="D703" i="4"/>
  <c r="D702" i="4"/>
  <c r="D701" i="4"/>
  <c r="D700" i="4"/>
  <c r="D699" i="4"/>
  <c r="D698" i="4"/>
  <c r="D697" i="4"/>
  <c r="D696" i="4"/>
  <c r="D695" i="4"/>
  <c r="D694" i="4"/>
  <c r="D693" i="4"/>
  <c r="C746" i="4"/>
  <c r="C745" i="4"/>
  <c r="C744" i="4"/>
  <c r="C743" i="4"/>
  <c r="C742" i="4"/>
  <c r="C741" i="4"/>
  <c r="C740" i="4"/>
  <c r="C739" i="4"/>
  <c r="C738" i="4"/>
  <c r="C737" i="4"/>
  <c r="C736" i="4"/>
  <c r="C735" i="4"/>
  <c r="C734" i="4"/>
  <c r="C733" i="4"/>
  <c r="C732" i="4"/>
  <c r="C731" i="4"/>
  <c r="C730" i="4"/>
  <c r="C729" i="4"/>
  <c r="C728" i="4"/>
  <c r="C727" i="4"/>
  <c r="C726" i="4"/>
  <c r="C725" i="4"/>
  <c r="C724" i="4"/>
  <c r="C723" i="4"/>
  <c r="C722" i="4"/>
  <c r="C721" i="4"/>
  <c r="C720" i="4"/>
  <c r="C719" i="4"/>
  <c r="C718" i="4"/>
  <c r="C717" i="4"/>
  <c r="C716" i="4"/>
  <c r="C715" i="4"/>
  <c r="C714" i="4"/>
  <c r="C713" i="4"/>
  <c r="C712" i="4"/>
  <c r="C711" i="4"/>
  <c r="C710" i="4"/>
  <c r="C709" i="4"/>
  <c r="C708" i="4"/>
  <c r="C707" i="4"/>
  <c r="C706" i="4"/>
  <c r="C705" i="4"/>
  <c r="C704" i="4"/>
  <c r="C703" i="4"/>
  <c r="C702" i="4"/>
  <c r="C701" i="4"/>
  <c r="C700" i="4"/>
  <c r="C699" i="4"/>
  <c r="C698" i="4"/>
  <c r="C697" i="4"/>
  <c r="C696" i="4"/>
  <c r="C695" i="4"/>
  <c r="C694" i="4"/>
  <c r="C693" i="4"/>
  <c r="J746" i="4"/>
  <c r="J745" i="4"/>
  <c r="J744" i="4"/>
  <c r="J743" i="4"/>
  <c r="J742" i="4"/>
  <c r="J741" i="4"/>
  <c r="J740" i="4"/>
  <c r="J739" i="4"/>
  <c r="J738" i="4"/>
  <c r="J737" i="4"/>
  <c r="J736" i="4"/>
  <c r="J735" i="4"/>
  <c r="J734" i="4"/>
  <c r="J733" i="4"/>
  <c r="J732" i="4"/>
  <c r="J731" i="4"/>
  <c r="J730" i="4"/>
  <c r="J729" i="4"/>
  <c r="J728" i="4"/>
  <c r="J727" i="4"/>
  <c r="J726" i="4"/>
  <c r="J725" i="4"/>
  <c r="J724" i="4"/>
  <c r="J723" i="4"/>
  <c r="J722" i="4"/>
  <c r="J721" i="4"/>
  <c r="J720" i="4"/>
  <c r="J719" i="4"/>
  <c r="J718" i="4"/>
  <c r="J717" i="4"/>
  <c r="J716" i="4"/>
  <c r="J715" i="4"/>
  <c r="J714" i="4"/>
  <c r="J713" i="4"/>
  <c r="J712" i="4"/>
  <c r="J711" i="4"/>
  <c r="J710" i="4"/>
  <c r="J709" i="4"/>
  <c r="J708" i="4"/>
  <c r="J707" i="4"/>
  <c r="J706" i="4"/>
  <c r="J705" i="4"/>
  <c r="J704" i="4"/>
  <c r="J703" i="4"/>
  <c r="J702" i="4"/>
  <c r="J701" i="4"/>
  <c r="J700" i="4"/>
  <c r="J699" i="4"/>
  <c r="J698" i="4"/>
  <c r="J697" i="4"/>
  <c r="J696" i="4"/>
  <c r="J695" i="4"/>
  <c r="J694" i="4"/>
  <c r="J693" i="4"/>
  <c r="I746" i="4"/>
  <c r="I745" i="4"/>
  <c r="I744" i="4"/>
  <c r="I743" i="4"/>
  <c r="I742" i="4"/>
  <c r="I741" i="4"/>
  <c r="I740" i="4"/>
  <c r="I739" i="4"/>
  <c r="I738" i="4"/>
  <c r="I737" i="4"/>
  <c r="I736" i="4"/>
  <c r="I735" i="4"/>
  <c r="I734" i="4"/>
  <c r="I733" i="4"/>
  <c r="I732" i="4"/>
  <c r="I731" i="4"/>
  <c r="I730" i="4"/>
  <c r="I729" i="4"/>
  <c r="I728" i="4"/>
  <c r="I727" i="4"/>
  <c r="I726" i="4"/>
  <c r="I725" i="4"/>
  <c r="I724" i="4"/>
  <c r="I723" i="4"/>
  <c r="I722" i="4"/>
  <c r="I721" i="4"/>
  <c r="I720" i="4"/>
  <c r="I719" i="4"/>
  <c r="I718" i="4"/>
  <c r="I717" i="4"/>
  <c r="I716" i="4"/>
  <c r="I715" i="4"/>
  <c r="I714" i="4"/>
  <c r="I713" i="4"/>
  <c r="I712" i="4"/>
  <c r="I711" i="4"/>
  <c r="I710" i="4"/>
  <c r="I709" i="4"/>
  <c r="I708" i="4"/>
  <c r="I707" i="4"/>
  <c r="I706" i="4"/>
  <c r="I705" i="4"/>
  <c r="I704" i="4"/>
  <c r="I703" i="4"/>
  <c r="I702" i="4"/>
  <c r="I701" i="4"/>
  <c r="I700" i="4"/>
  <c r="I699" i="4"/>
  <c r="I698" i="4"/>
  <c r="I697" i="4"/>
  <c r="I696" i="4"/>
  <c r="I695" i="4"/>
  <c r="I694" i="4"/>
  <c r="I693" i="4"/>
  <c r="H746" i="4"/>
  <c r="H745" i="4"/>
  <c r="H744" i="4"/>
  <c r="H743" i="4"/>
  <c r="H742" i="4"/>
  <c r="H741" i="4"/>
  <c r="H740" i="4"/>
  <c r="H739" i="4"/>
  <c r="H738" i="4"/>
  <c r="H737" i="4"/>
  <c r="H736" i="4"/>
  <c r="H735" i="4"/>
  <c r="H734" i="4"/>
  <c r="H733" i="4"/>
  <c r="H732" i="4"/>
  <c r="H731" i="4"/>
  <c r="H730" i="4"/>
  <c r="H729" i="4"/>
  <c r="H728" i="4"/>
  <c r="H727" i="4"/>
  <c r="H726" i="4"/>
  <c r="H725" i="4"/>
  <c r="H724" i="4"/>
  <c r="H723" i="4"/>
  <c r="H722" i="4"/>
  <c r="H721" i="4"/>
  <c r="H720" i="4"/>
  <c r="H719" i="4"/>
  <c r="H718" i="4"/>
  <c r="H717" i="4"/>
  <c r="H716" i="4"/>
  <c r="H715" i="4"/>
  <c r="H714" i="4"/>
  <c r="H713" i="4"/>
  <c r="H712" i="4"/>
  <c r="H711" i="4"/>
  <c r="H710" i="4"/>
  <c r="H709" i="4"/>
  <c r="H708" i="4"/>
  <c r="H707" i="4"/>
  <c r="H706" i="4"/>
  <c r="H705" i="4"/>
  <c r="H704" i="4"/>
  <c r="H703" i="4"/>
  <c r="H702" i="4"/>
  <c r="H701" i="4"/>
  <c r="H700" i="4"/>
  <c r="H699" i="4"/>
  <c r="H698" i="4"/>
  <c r="H697" i="4"/>
  <c r="H696" i="4"/>
  <c r="H695" i="4"/>
  <c r="H694" i="4"/>
  <c r="H693" i="4"/>
  <c r="I381" i="3"/>
  <c r="I380" i="3"/>
  <c r="I379" i="3"/>
  <c r="J381" i="3"/>
  <c r="H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H381" i="3"/>
  <c r="G380" i="3"/>
  <c r="G381" i="3"/>
  <c r="J378" i="3"/>
  <c r="J377" i="3"/>
  <c r="J376" i="3"/>
  <c r="J375" i="3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J358" i="3"/>
  <c r="J357" i="3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J342" i="3"/>
  <c r="J341" i="3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79" i="3"/>
  <c r="I378" i="3"/>
  <c r="I377" i="3"/>
  <c r="I376" i="3"/>
  <c r="I375" i="3"/>
  <c r="I374" i="3"/>
  <c r="I373" i="3"/>
  <c r="I372" i="3"/>
  <c r="I371" i="3"/>
  <c r="I370" i="3"/>
  <c r="I369" i="3"/>
  <c r="I368" i="3"/>
  <c r="I367" i="3"/>
  <c r="I366" i="3"/>
  <c r="I365" i="3"/>
  <c r="I364" i="3"/>
  <c r="I363" i="3"/>
  <c r="I362" i="3"/>
  <c r="I361" i="3"/>
  <c r="I360" i="3"/>
  <c r="I359" i="3"/>
  <c r="I358" i="3"/>
  <c r="I357" i="3"/>
  <c r="I356" i="3"/>
  <c r="I355" i="3"/>
  <c r="I354" i="3"/>
  <c r="I353" i="3"/>
  <c r="I352" i="3"/>
  <c r="I351" i="3"/>
  <c r="I350" i="3"/>
  <c r="I349" i="3"/>
  <c r="I348" i="3"/>
  <c r="I347" i="3"/>
  <c r="I346" i="3"/>
  <c r="I345" i="3"/>
  <c r="I344" i="3"/>
  <c r="I343" i="3"/>
  <c r="I342" i="3"/>
  <c r="I341" i="3"/>
  <c r="I340" i="3"/>
  <c r="I339" i="3"/>
  <c r="I338" i="3"/>
  <c r="I337" i="3"/>
  <c r="I336" i="3"/>
  <c r="I335" i="3"/>
  <c r="I334" i="3"/>
  <c r="I333" i="3"/>
  <c r="I332" i="3"/>
  <c r="I331" i="3"/>
  <c r="I330" i="3"/>
  <c r="I329" i="3"/>
  <c r="I328" i="3"/>
  <c r="J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J898" i="3"/>
  <c r="J897" i="3"/>
  <c r="J896" i="3"/>
  <c r="J895" i="3"/>
  <c r="J894" i="3"/>
  <c r="J893" i="3"/>
  <c r="J892" i="3"/>
  <c r="J891" i="3"/>
  <c r="J890" i="3"/>
  <c r="J889" i="3"/>
  <c r="J888" i="3"/>
  <c r="J887" i="3"/>
  <c r="J886" i="3"/>
  <c r="J885" i="3"/>
  <c r="J884" i="3"/>
  <c r="J883" i="3"/>
  <c r="J882" i="3"/>
  <c r="J881" i="3"/>
  <c r="J880" i="3"/>
  <c r="J879" i="3"/>
  <c r="J878" i="3"/>
  <c r="J877" i="3"/>
  <c r="J876" i="3"/>
  <c r="J875" i="3"/>
  <c r="J874" i="3"/>
  <c r="J873" i="3"/>
  <c r="J872" i="3"/>
  <c r="J871" i="3"/>
  <c r="J870" i="3"/>
  <c r="J869" i="3"/>
  <c r="J868" i="3"/>
  <c r="J867" i="3"/>
  <c r="J866" i="3"/>
  <c r="J865" i="3"/>
  <c r="J864" i="3"/>
  <c r="J863" i="3"/>
  <c r="J862" i="3"/>
  <c r="J861" i="3"/>
  <c r="J860" i="3"/>
  <c r="J859" i="3"/>
  <c r="J858" i="3"/>
  <c r="J857" i="3"/>
  <c r="J856" i="3"/>
  <c r="J855" i="3"/>
  <c r="J854" i="3"/>
  <c r="J853" i="3"/>
  <c r="J852" i="3"/>
  <c r="J851" i="3"/>
  <c r="J850" i="3"/>
  <c r="J849" i="3"/>
  <c r="J848" i="3"/>
  <c r="J847" i="3"/>
  <c r="J846" i="3"/>
  <c r="J845" i="3"/>
  <c r="I898" i="3"/>
  <c r="I897" i="3"/>
  <c r="I896" i="3"/>
  <c r="I895" i="3"/>
  <c r="I894" i="3"/>
  <c r="I893" i="3"/>
  <c r="I892" i="3"/>
  <c r="I891" i="3"/>
  <c r="I890" i="3"/>
  <c r="I889" i="3"/>
  <c r="I888" i="3"/>
  <c r="I887" i="3"/>
  <c r="I886" i="3"/>
  <c r="I885" i="3"/>
  <c r="I884" i="3"/>
  <c r="I883" i="3"/>
  <c r="I882" i="3"/>
  <c r="I881" i="3"/>
  <c r="I880" i="3"/>
  <c r="I879" i="3"/>
  <c r="I878" i="3"/>
  <c r="I877" i="3"/>
  <c r="I876" i="3"/>
  <c r="I875" i="3"/>
  <c r="I874" i="3"/>
  <c r="I873" i="3"/>
  <c r="I872" i="3"/>
  <c r="I871" i="3"/>
  <c r="I870" i="3"/>
  <c r="I869" i="3"/>
  <c r="I868" i="3"/>
  <c r="I867" i="3"/>
  <c r="I866" i="3"/>
  <c r="I865" i="3"/>
  <c r="I864" i="3"/>
  <c r="I863" i="3"/>
  <c r="I862" i="3"/>
  <c r="I861" i="3"/>
  <c r="I860" i="3"/>
  <c r="I859" i="3"/>
  <c r="I858" i="3"/>
  <c r="I857" i="3"/>
  <c r="I856" i="3"/>
  <c r="I855" i="3"/>
  <c r="I854" i="3"/>
  <c r="I853" i="3"/>
  <c r="I852" i="3"/>
  <c r="I851" i="3"/>
  <c r="I850" i="3"/>
  <c r="I849" i="3"/>
  <c r="I848" i="3"/>
  <c r="I847" i="3"/>
  <c r="I846" i="3"/>
  <c r="I845" i="3"/>
  <c r="H898" i="3"/>
  <c r="H897" i="3"/>
  <c r="H896" i="3"/>
  <c r="H895" i="3"/>
  <c r="H894" i="3"/>
  <c r="H893" i="3"/>
  <c r="H892" i="3"/>
  <c r="H891" i="3"/>
  <c r="H890" i="3"/>
  <c r="H889" i="3"/>
  <c r="H888" i="3"/>
  <c r="H887" i="3"/>
  <c r="H886" i="3"/>
  <c r="H885" i="3"/>
  <c r="H884" i="3"/>
  <c r="H883" i="3"/>
  <c r="H882" i="3"/>
  <c r="H881" i="3"/>
  <c r="H880" i="3"/>
  <c r="H879" i="3"/>
  <c r="H878" i="3"/>
  <c r="H877" i="3"/>
  <c r="H876" i="3"/>
  <c r="H875" i="3"/>
  <c r="H874" i="3"/>
  <c r="H873" i="3"/>
  <c r="H872" i="3"/>
  <c r="H871" i="3"/>
  <c r="H870" i="3"/>
  <c r="H869" i="3"/>
  <c r="H868" i="3"/>
  <c r="H867" i="3"/>
  <c r="H866" i="3"/>
  <c r="H865" i="3"/>
  <c r="H864" i="3"/>
  <c r="H863" i="3"/>
  <c r="H862" i="3"/>
  <c r="H861" i="3"/>
  <c r="H860" i="3"/>
  <c r="H859" i="3"/>
  <c r="H858" i="3"/>
  <c r="H857" i="3"/>
  <c r="H856" i="3"/>
  <c r="H855" i="3"/>
  <c r="H854" i="3"/>
  <c r="H853" i="3"/>
  <c r="H852" i="3"/>
  <c r="H851" i="3"/>
  <c r="H850" i="3"/>
  <c r="H849" i="3"/>
  <c r="H848" i="3"/>
  <c r="H847" i="3"/>
  <c r="H846" i="3"/>
  <c r="H845" i="3"/>
  <c r="G898" i="3"/>
  <c r="G897" i="3"/>
  <c r="G896" i="3"/>
  <c r="G895" i="3"/>
  <c r="G894" i="3"/>
  <c r="G893" i="3"/>
  <c r="G892" i="3"/>
  <c r="G891" i="3"/>
  <c r="G890" i="3"/>
  <c r="G889" i="3"/>
  <c r="G888" i="3"/>
  <c r="G887" i="3"/>
  <c r="G886" i="3"/>
  <c r="G885" i="3"/>
  <c r="G884" i="3"/>
  <c r="G883" i="3"/>
  <c r="G882" i="3"/>
  <c r="G881" i="3"/>
  <c r="G880" i="3"/>
  <c r="G879" i="3"/>
  <c r="G878" i="3"/>
  <c r="G877" i="3"/>
  <c r="G876" i="3"/>
  <c r="G875" i="3"/>
  <c r="G874" i="3"/>
  <c r="G873" i="3"/>
  <c r="G872" i="3"/>
  <c r="G871" i="3"/>
  <c r="G870" i="3"/>
  <c r="G869" i="3"/>
  <c r="G868" i="3"/>
  <c r="G867" i="3"/>
  <c r="G866" i="3"/>
  <c r="G865" i="3"/>
  <c r="G864" i="3"/>
  <c r="G863" i="3"/>
  <c r="G862" i="3"/>
  <c r="G861" i="3"/>
  <c r="G860" i="3"/>
  <c r="G859" i="3"/>
  <c r="G858" i="3"/>
  <c r="G857" i="3"/>
  <c r="G856" i="3"/>
  <c r="G855" i="3"/>
  <c r="G854" i="3"/>
  <c r="G853" i="3"/>
  <c r="G852" i="3"/>
  <c r="G851" i="3"/>
  <c r="G850" i="3"/>
  <c r="G849" i="3"/>
  <c r="G848" i="3"/>
  <c r="G847" i="3"/>
  <c r="G846" i="3"/>
  <c r="G845" i="3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J104" i="2"/>
  <c r="I104" i="2"/>
  <c r="I109" i="2"/>
  <c r="I107" i="2"/>
  <c r="I105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I108" i="2"/>
  <c r="I106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510" i="2"/>
  <c r="I508" i="2"/>
  <c r="I506" i="2"/>
  <c r="J499" i="2"/>
  <c r="I498" i="2"/>
  <c r="J504" i="2"/>
  <c r="J500" i="2"/>
  <c r="I499" i="2"/>
  <c r="I504" i="2"/>
  <c r="J501" i="2"/>
  <c r="I500" i="2"/>
  <c r="J509" i="2"/>
  <c r="J507" i="2"/>
  <c r="I501" i="2"/>
  <c r="I509" i="2"/>
  <c r="I507" i="2"/>
  <c r="J505" i="2"/>
  <c r="J502" i="2"/>
  <c r="J495" i="2"/>
  <c r="J494" i="2"/>
  <c r="J493" i="2"/>
  <c r="J492" i="2"/>
  <c r="J491" i="2"/>
  <c r="J490" i="2"/>
  <c r="J489" i="2"/>
  <c r="J488" i="2"/>
  <c r="J487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9" i="2"/>
  <c r="J468" i="2"/>
  <c r="J467" i="2"/>
  <c r="J466" i="2"/>
  <c r="J465" i="2"/>
  <c r="J464" i="2"/>
  <c r="J463" i="2"/>
  <c r="J462" i="2"/>
  <c r="J461" i="2"/>
  <c r="J460" i="2"/>
  <c r="J459" i="2"/>
  <c r="J458" i="2"/>
  <c r="J457" i="2"/>
  <c r="I505" i="2"/>
  <c r="I502" i="2"/>
  <c r="J496" i="2"/>
  <c r="I495" i="2"/>
  <c r="I494" i="2"/>
  <c r="I493" i="2"/>
  <c r="I492" i="2"/>
  <c r="I491" i="2"/>
  <c r="I490" i="2"/>
  <c r="I489" i="2"/>
  <c r="I488" i="2"/>
  <c r="I487" i="2"/>
  <c r="I486" i="2"/>
  <c r="I485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J503" i="2"/>
  <c r="J497" i="2"/>
  <c r="I496" i="2"/>
  <c r="J510" i="2"/>
  <c r="J508" i="2"/>
  <c r="J506" i="2"/>
  <c r="I503" i="2"/>
  <c r="J498" i="2"/>
  <c r="I497" i="2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D309" i="4"/>
  <c r="D308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J309" i="4"/>
  <c r="J308" i="4"/>
  <c r="J307" i="4"/>
  <c r="J306" i="4"/>
  <c r="J305" i="4"/>
  <c r="J304" i="4"/>
  <c r="J303" i="4"/>
  <c r="J302" i="4"/>
  <c r="J301" i="4"/>
  <c r="J300" i="4"/>
  <c r="J299" i="4"/>
  <c r="J298" i="4"/>
  <c r="J297" i="4"/>
  <c r="J296" i="4"/>
  <c r="J295" i="4"/>
  <c r="J294" i="4"/>
  <c r="J293" i="4"/>
  <c r="J292" i="4"/>
  <c r="J291" i="4"/>
  <c r="J290" i="4"/>
  <c r="J289" i="4"/>
  <c r="J288" i="4"/>
  <c r="J287" i="4"/>
  <c r="J286" i="4"/>
  <c r="J285" i="4"/>
  <c r="J284" i="4"/>
  <c r="J283" i="4"/>
  <c r="J282" i="4"/>
  <c r="J281" i="4"/>
  <c r="J280" i="4"/>
  <c r="J279" i="4"/>
  <c r="J278" i="4"/>
  <c r="J277" i="4"/>
  <c r="J276" i="4"/>
  <c r="J275" i="4"/>
  <c r="J274" i="4"/>
  <c r="J273" i="4"/>
  <c r="J272" i="4"/>
  <c r="J271" i="4"/>
  <c r="J270" i="4"/>
  <c r="J269" i="4"/>
  <c r="J268" i="4"/>
  <c r="J267" i="4"/>
  <c r="J266" i="4"/>
  <c r="J265" i="4"/>
  <c r="J264" i="4"/>
  <c r="J263" i="4"/>
  <c r="J262" i="4"/>
  <c r="J261" i="4"/>
  <c r="J260" i="4"/>
  <c r="J259" i="4"/>
  <c r="J258" i="4"/>
  <c r="J257" i="4"/>
  <c r="J256" i="4"/>
  <c r="I309" i="4"/>
  <c r="I308" i="4"/>
  <c r="I307" i="4"/>
  <c r="I306" i="4"/>
  <c r="I305" i="4"/>
  <c r="I304" i="4"/>
  <c r="I303" i="4"/>
  <c r="I302" i="4"/>
  <c r="I301" i="4"/>
  <c r="I300" i="4"/>
  <c r="I299" i="4"/>
  <c r="I298" i="4"/>
  <c r="I297" i="4"/>
  <c r="I296" i="4"/>
  <c r="I295" i="4"/>
  <c r="I294" i="4"/>
  <c r="I293" i="4"/>
  <c r="I292" i="4"/>
  <c r="I291" i="4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H309" i="4"/>
  <c r="H308" i="4"/>
  <c r="H307" i="4"/>
  <c r="H306" i="4"/>
  <c r="H305" i="4"/>
  <c r="H304" i="4"/>
  <c r="H303" i="4"/>
  <c r="H302" i="4"/>
  <c r="H301" i="4"/>
  <c r="H300" i="4"/>
  <c r="H299" i="4"/>
  <c r="H298" i="4"/>
  <c r="H297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809" i="4"/>
  <c r="G808" i="4"/>
  <c r="G807" i="4"/>
  <c r="G806" i="4"/>
  <c r="G805" i="4"/>
  <c r="G804" i="4"/>
  <c r="G803" i="4"/>
  <c r="G802" i="4"/>
  <c r="G801" i="4"/>
  <c r="G800" i="4"/>
  <c r="G799" i="4"/>
  <c r="G798" i="4"/>
  <c r="G797" i="4"/>
  <c r="G796" i="4"/>
  <c r="G795" i="4"/>
  <c r="G794" i="4"/>
  <c r="G793" i="4"/>
  <c r="G792" i="4"/>
  <c r="G791" i="4"/>
  <c r="G790" i="4"/>
  <c r="G789" i="4"/>
  <c r="G788" i="4"/>
  <c r="G787" i="4"/>
  <c r="G786" i="4"/>
  <c r="G785" i="4"/>
  <c r="G784" i="4"/>
  <c r="G783" i="4"/>
  <c r="G782" i="4"/>
  <c r="G781" i="4"/>
  <c r="G780" i="4"/>
  <c r="F809" i="4"/>
  <c r="F808" i="4"/>
  <c r="F807" i="4"/>
  <c r="F806" i="4"/>
  <c r="F805" i="4"/>
  <c r="F804" i="4"/>
  <c r="F803" i="4"/>
  <c r="F802" i="4"/>
  <c r="F801" i="4"/>
  <c r="F800" i="4"/>
  <c r="F799" i="4"/>
  <c r="F798" i="4"/>
  <c r="F797" i="4"/>
  <c r="F796" i="4"/>
  <c r="F795" i="4"/>
  <c r="F794" i="4"/>
  <c r="F793" i="4"/>
  <c r="F792" i="4"/>
  <c r="F791" i="4"/>
  <c r="F790" i="4"/>
  <c r="F789" i="4"/>
  <c r="F788" i="4"/>
  <c r="F787" i="4"/>
  <c r="F786" i="4"/>
  <c r="F785" i="4"/>
  <c r="F784" i="4"/>
  <c r="F783" i="4"/>
  <c r="F782" i="4"/>
  <c r="F781" i="4"/>
  <c r="F780" i="4"/>
  <c r="F779" i="4"/>
  <c r="E809" i="4"/>
  <c r="E808" i="4"/>
  <c r="E807" i="4"/>
  <c r="E806" i="4"/>
  <c r="E805" i="4"/>
  <c r="E804" i="4"/>
  <c r="E803" i="4"/>
  <c r="E802" i="4"/>
  <c r="E801" i="4"/>
  <c r="E800" i="4"/>
  <c r="E799" i="4"/>
  <c r="E798" i="4"/>
  <c r="E797" i="4"/>
  <c r="E796" i="4"/>
  <c r="E795" i="4"/>
  <c r="E794" i="4"/>
  <c r="E793" i="4"/>
  <c r="E792" i="4"/>
  <c r="E791" i="4"/>
  <c r="E790" i="4"/>
  <c r="E789" i="4"/>
  <c r="E788" i="4"/>
  <c r="D809" i="4"/>
  <c r="D808" i="4"/>
  <c r="D807" i="4"/>
  <c r="D806" i="4"/>
  <c r="D805" i="4"/>
  <c r="D804" i="4"/>
  <c r="D803" i="4"/>
  <c r="D802" i="4"/>
  <c r="D801" i="4"/>
  <c r="D800" i="4"/>
  <c r="D799" i="4"/>
  <c r="D798" i="4"/>
  <c r="D797" i="4"/>
  <c r="D796" i="4"/>
  <c r="D795" i="4"/>
  <c r="D794" i="4"/>
  <c r="D793" i="4"/>
  <c r="D792" i="4"/>
  <c r="D791" i="4"/>
  <c r="D790" i="4"/>
  <c r="D789" i="4"/>
  <c r="D788" i="4"/>
  <c r="D787" i="4"/>
  <c r="C809" i="4"/>
  <c r="C808" i="4"/>
  <c r="C807" i="4"/>
  <c r="C806" i="4"/>
  <c r="C805" i="4"/>
  <c r="C804" i="4"/>
  <c r="C803" i="4"/>
  <c r="C802" i="4"/>
  <c r="C801" i="4"/>
  <c r="C800" i="4"/>
  <c r="C799" i="4"/>
  <c r="C798" i="4"/>
  <c r="C797" i="4"/>
  <c r="C796" i="4"/>
  <c r="C795" i="4"/>
  <c r="C794" i="4"/>
  <c r="C793" i="4"/>
  <c r="C792" i="4"/>
  <c r="C791" i="4"/>
  <c r="C790" i="4"/>
  <c r="C789" i="4"/>
  <c r="C788" i="4"/>
  <c r="C787" i="4"/>
  <c r="C786" i="4"/>
  <c r="C785" i="4"/>
  <c r="C784" i="4"/>
  <c r="C783" i="4"/>
  <c r="C782" i="4"/>
  <c r="C781" i="4"/>
  <c r="I809" i="4"/>
  <c r="I808" i="4"/>
  <c r="I807" i="4"/>
  <c r="I806" i="4"/>
  <c r="I805" i="4"/>
  <c r="I804" i="4"/>
  <c r="I803" i="4"/>
  <c r="I802" i="4"/>
  <c r="I801" i="4"/>
  <c r="I800" i="4"/>
  <c r="I799" i="4"/>
  <c r="I798" i="4"/>
  <c r="I797" i="4"/>
  <c r="I796" i="4"/>
  <c r="I795" i="4"/>
  <c r="I794" i="4"/>
  <c r="I793" i="4"/>
  <c r="I792" i="4"/>
  <c r="I791" i="4"/>
  <c r="I790" i="4"/>
  <c r="I789" i="4"/>
  <c r="I788" i="4"/>
  <c r="H809" i="4"/>
  <c r="J806" i="4"/>
  <c r="J802" i="4"/>
  <c r="J798" i="4"/>
  <c r="J794" i="4"/>
  <c r="J790" i="4"/>
  <c r="H787" i="4"/>
  <c r="I785" i="4"/>
  <c r="D784" i="4"/>
  <c r="H782" i="4"/>
  <c r="J780" i="4"/>
  <c r="H779" i="4"/>
  <c r="G778" i="4"/>
  <c r="G777" i="4"/>
  <c r="G776" i="4"/>
  <c r="G775" i="4"/>
  <c r="G774" i="4"/>
  <c r="G773" i="4"/>
  <c r="G772" i="4"/>
  <c r="G771" i="4"/>
  <c r="G770" i="4"/>
  <c r="G769" i="4"/>
  <c r="G768" i="4"/>
  <c r="G767" i="4"/>
  <c r="G766" i="4"/>
  <c r="G765" i="4"/>
  <c r="G764" i="4"/>
  <c r="G763" i="4"/>
  <c r="G762" i="4"/>
  <c r="G761" i="4"/>
  <c r="G760" i="4"/>
  <c r="G759" i="4"/>
  <c r="G758" i="4"/>
  <c r="G757" i="4"/>
  <c r="G756" i="4"/>
  <c r="H806" i="4"/>
  <c r="H802" i="4"/>
  <c r="H798" i="4"/>
  <c r="H794" i="4"/>
  <c r="H790" i="4"/>
  <c r="E787" i="4"/>
  <c r="H785" i="4"/>
  <c r="J783" i="4"/>
  <c r="E782" i="4"/>
  <c r="I780" i="4"/>
  <c r="G779" i="4"/>
  <c r="F778" i="4"/>
  <c r="F777" i="4"/>
  <c r="F776" i="4"/>
  <c r="F775" i="4"/>
  <c r="F774" i="4"/>
  <c r="F773" i="4"/>
  <c r="F772" i="4"/>
  <c r="F771" i="4"/>
  <c r="F770" i="4"/>
  <c r="F769" i="4"/>
  <c r="F768" i="4"/>
  <c r="F767" i="4"/>
  <c r="F766" i="4"/>
  <c r="F765" i="4"/>
  <c r="F764" i="4"/>
  <c r="F763" i="4"/>
  <c r="F762" i="4"/>
  <c r="F761" i="4"/>
  <c r="F760" i="4"/>
  <c r="F759" i="4"/>
  <c r="F758" i="4"/>
  <c r="F757" i="4"/>
  <c r="F756" i="4"/>
  <c r="J805" i="4"/>
  <c r="J801" i="4"/>
  <c r="J797" i="4"/>
  <c r="J793" i="4"/>
  <c r="J789" i="4"/>
  <c r="J786" i="4"/>
  <c r="E785" i="4"/>
  <c r="I783" i="4"/>
  <c r="D782" i="4"/>
  <c r="H780" i="4"/>
  <c r="E779" i="4"/>
  <c r="E778" i="4"/>
  <c r="E777" i="4"/>
  <c r="E776" i="4"/>
  <c r="E775" i="4"/>
  <c r="E774" i="4"/>
  <c r="E773" i="4"/>
  <c r="E772" i="4"/>
  <c r="E771" i="4"/>
  <c r="E770" i="4"/>
  <c r="E769" i="4"/>
  <c r="E768" i="4"/>
  <c r="E767" i="4"/>
  <c r="E766" i="4"/>
  <c r="E765" i="4"/>
  <c r="E764" i="4"/>
  <c r="E763" i="4"/>
  <c r="E762" i="4"/>
  <c r="E761" i="4"/>
  <c r="E760" i="4"/>
  <c r="E759" i="4"/>
  <c r="E758" i="4"/>
  <c r="E757" i="4"/>
  <c r="E756" i="4"/>
  <c r="J809" i="4"/>
  <c r="H805" i="4"/>
  <c r="H801" i="4"/>
  <c r="H797" i="4"/>
  <c r="H793" i="4"/>
  <c r="H789" i="4"/>
  <c r="I786" i="4"/>
  <c r="D785" i="4"/>
  <c r="H783" i="4"/>
  <c r="J781" i="4"/>
  <c r="E780" i="4"/>
  <c r="D779" i="4"/>
  <c r="D778" i="4"/>
  <c r="D777" i="4"/>
  <c r="D776" i="4"/>
  <c r="D775" i="4"/>
  <c r="D774" i="4"/>
  <c r="D773" i="4"/>
  <c r="D772" i="4"/>
  <c r="D771" i="4"/>
  <c r="D770" i="4"/>
  <c r="D769" i="4"/>
  <c r="D768" i="4"/>
  <c r="D767" i="4"/>
  <c r="D766" i="4"/>
  <c r="D765" i="4"/>
  <c r="D764" i="4"/>
  <c r="D763" i="4"/>
  <c r="D762" i="4"/>
  <c r="D761" i="4"/>
  <c r="D760" i="4"/>
  <c r="D759" i="4"/>
  <c r="D758" i="4"/>
  <c r="D757" i="4"/>
  <c r="D756" i="4"/>
  <c r="J808" i="4"/>
  <c r="J804" i="4"/>
  <c r="J800" i="4"/>
  <c r="J796" i="4"/>
  <c r="J792" i="4"/>
  <c r="J788" i="4"/>
  <c r="H786" i="4"/>
  <c r="J784" i="4"/>
  <c r="E783" i="4"/>
  <c r="I781" i="4"/>
  <c r="D780" i="4"/>
  <c r="C779" i="4"/>
  <c r="C778" i="4"/>
  <c r="C777" i="4"/>
  <c r="C776" i="4"/>
  <c r="C775" i="4"/>
  <c r="C774" i="4"/>
  <c r="C773" i="4"/>
  <c r="C772" i="4"/>
  <c r="C771" i="4"/>
  <c r="C770" i="4"/>
  <c r="C769" i="4"/>
  <c r="C768" i="4"/>
  <c r="C767" i="4"/>
  <c r="C766" i="4"/>
  <c r="C765" i="4"/>
  <c r="C764" i="4"/>
  <c r="C763" i="4"/>
  <c r="C762" i="4"/>
  <c r="C761" i="4"/>
  <c r="C760" i="4"/>
  <c r="C759" i="4"/>
  <c r="C758" i="4"/>
  <c r="C757" i="4"/>
  <c r="C756" i="4"/>
  <c r="H808" i="4"/>
  <c r="H804" i="4"/>
  <c r="H800" i="4"/>
  <c r="H796" i="4"/>
  <c r="H792" i="4"/>
  <c r="H788" i="4"/>
  <c r="E786" i="4"/>
  <c r="I784" i="4"/>
  <c r="D783" i="4"/>
  <c r="H781" i="4"/>
  <c r="C780" i="4"/>
  <c r="J778" i="4"/>
  <c r="J777" i="4"/>
  <c r="J776" i="4"/>
  <c r="J775" i="4"/>
  <c r="J774" i="4"/>
  <c r="J773" i="4"/>
  <c r="J772" i="4"/>
  <c r="J771" i="4"/>
  <c r="J770" i="4"/>
  <c r="J769" i="4"/>
  <c r="J768" i="4"/>
  <c r="J767" i="4"/>
  <c r="J766" i="4"/>
  <c r="J765" i="4"/>
  <c r="J764" i="4"/>
  <c r="J763" i="4"/>
  <c r="J762" i="4"/>
  <c r="J761" i="4"/>
  <c r="J760" i="4"/>
  <c r="J759" i="4"/>
  <c r="J758" i="4"/>
  <c r="J757" i="4"/>
  <c r="J756" i="4"/>
  <c r="J807" i="4"/>
  <c r="J803" i="4"/>
  <c r="J799" i="4"/>
  <c r="J795" i="4"/>
  <c r="J791" i="4"/>
  <c r="J787" i="4"/>
  <c r="D786" i="4"/>
  <c r="H784" i="4"/>
  <c r="J782" i="4"/>
  <c r="E781" i="4"/>
  <c r="J779" i="4"/>
  <c r="I778" i="4"/>
  <c r="I777" i="4"/>
  <c r="I776" i="4"/>
  <c r="I775" i="4"/>
  <c r="I774" i="4"/>
  <c r="I773" i="4"/>
  <c r="I772" i="4"/>
  <c r="I771" i="4"/>
  <c r="I770" i="4"/>
  <c r="I769" i="4"/>
  <c r="I768" i="4"/>
  <c r="I767" i="4"/>
  <c r="I766" i="4"/>
  <c r="I765" i="4"/>
  <c r="I764" i="4"/>
  <c r="I763" i="4"/>
  <c r="I762" i="4"/>
  <c r="I761" i="4"/>
  <c r="I760" i="4"/>
  <c r="I759" i="4"/>
  <c r="I758" i="4"/>
  <c r="I757" i="4"/>
  <c r="I756" i="4"/>
  <c r="H807" i="4"/>
  <c r="H803" i="4"/>
  <c r="H799" i="4"/>
  <c r="H795" i="4"/>
  <c r="H791" i="4"/>
  <c r="I787" i="4"/>
  <c r="J785" i="4"/>
  <c r="E784" i="4"/>
  <c r="I782" i="4"/>
  <c r="D781" i="4"/>
  <c r="I779" i="4"/>
  <c r="H778" i="4"/>
  <c r="H777" i="4"/>
  <c r="H776" i="4"/>
  <c r="H775" i="4"/>
  <c r="H774" i="4"/>
  <c r="H773" i="4"/>
  <c r="H772" i="4"/>
  <c r="H771" i="4"/>
  <c r="H770" i="4"/>
  <c r="H769" i="4"/>
  <c r="H768" i="4"/>
  <c r="H767" i="4"/>
  <c r="H766" i="4"/>
  <c r="H765" i="4"/>
  <c r="H764" i="4"/>
  <c r="H763" i="4"/>
  <c r="H762" i="4"/>
  <c r="H761" i="4"/>
  <c r="H760" i="4"/>
  <c r="H759" i="4"/>
  <c r="H758" i="4"/>
  <c r="H757" i="4"/>
  <c r="H756" i="4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C446" i="3"/>
  <c r="C445" i="3"/>
  <c r="C444" i="3"/>
  <c r="C443" i="3"/>
  <c r="C442" i="3"/>
  <c r="C441" i="3"/>
  <c r="C440" i="3"/>
  <c r="C439" i="3"/>
  <c r="C438" i="3"/>
  <c r="C437" i="3"/>
  <c r="C436" i="3"/>
  <c r="C435" i="3"/>
  <c r="C434" i="3"/>
  <c r="C433" i="3"/>
  <c r="C432" i="3"/>
  <c r="C431" i="3"/>
  <c r="C430" i="3"/>
  <c r="C429" i="3"/>
  <c r="C428" i="3"/>
  <c r="C427" i="3"/>
  <c r="C426" i="3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E420" i="3"/>
  <c r="E415" i="3"/>
  <c r="E411" i="3"/>
  <c r="E407" i="3"/>
  <c r="E403" i="3"/>
  <c r="E399" i="3"/>
  <c r="E396" i="3"/>
  <c r="D395" i="3"/>
  <c r="C394" i="3"/>
  <c r="E419" i="3"/>
  <c r="D415" i="3"/>
  <c r="D411" i="3"/>
  <c r="D407" i="3"/>
  <c r="D403" i="3"/>
  <c r="D399" i="3"/>
  <c r="F397" i="3"/>
  <c r="D396" i="3"/>
  <c r="C395" i="3"/>
  <c r="E418" i="3"/>
  <c r="E414" i="3"/>
  <c r="E410" i="3"/>
  <c r="E406" i="3"/>
  <c r="E402" i="3"/>
  <c r="C399" i="3"/>
  <c r="E397" i="3"/>
  <c r="C396" i="3"/>
  <c r="D418" i="3"/>
  <c r="D414" i="3"/>
  <c r="D410" i="3"/>
  <c r="D406" i="3"/>
  <c r="D402" i="3"/>
  <c r="D397" i="3"/>
  <c r="E417" i="3"/>
  <c r="E413" i="3"/>
  <c r="E409" i="3"/>
  <c r="E405" i="3"/>
  <c r="E401" i="3"/>
  <c r="F398" i="3"/>
  <c r="C397" i="3"/>
  <c r="F393" i="3"/>
  <c r="D417" i="3"/>
  <c r="D413" i="3"/>
  <c r="D409" i="3"/>
  <c r="D405" i="3"/>
  <c r="D401" i="3"/>
  <c r="E398" i="3"/>
  <c r="F394" i="3"/>
  <c r="E393" i="3"/>
  <c r="E416" i="3"/>
  <c r="E412" i="3"/>
  <c r="E408" i="3"/>
  <c r="E404" i="3"/>
  <c r="E400" i="3"/>
  <c r="D398" i="3"/>
  <c r="F395" i="3"/>
  <c r="E394" i="3"/>
  <c r="D393" i="3"/>
  <c r="D416" i="3"/>
  <c r="D412" i="3"/>
  <c r="D408" i="3"/>
  <c r="D404" i="3"/>
  <c r="D400" i="3"/>
  <c r="C398" i="3"/>
  <c r="F396" i="3"/>
  <c r="E395" i="3"/>
  <c r="D394" i="3"/>
  <c r="C393" i="3"/>
  <c r="F704" i="3"/>
  <c r="F703" i="3"/>
  <c r="F702" i="3"/>
  <c r="F701" i="3"/>
  <c r="F700" i="3"/>
  <c r="F699" i="3"/>
  <c r="F698" i="3"/>
  <c r="F697" i="3"/>
  <c r="F696" i="3"/>
  <c r="F695" i="3"/>
  <c r="F694" i="3"/>
  <c r="F693" i="3"/>
  <c r="F692" i="3"/>
  <c r="F691" i="3"/>
  <c r="F690" i="3"/>
  <c r="F689" i="3"/>
  <c r="F688" i="3"/>
  <c r="F687" i="3"/>
  <c r="F686" i="3"/>
  <c r="F685" i="3"/>
  <c r="F684" i="3"/>
  <c r="F683" i="3"/>
  <c r="F682" i="3"/>
  <c r="F681" i="3"/>
  <c r="F680" i="3"/>
  <c r="F679" i="3"/>
  <c r="F678" i="3"/>
  <c r="F677" i="3"/>
  <c r="F676" i="3"/>
  <c r="F675" i="3"/>
  <c r="F674" i="3"/>
  <c r="F673" i="3"/>
  <c r="F672" i="3"/>
  <c r="F671" i="3"/>
  <c r="F670" i="3"/>
  <c r="F669" i="3"/>
  <c r="F668" i="3"/>
  <c r="F667" i="3"/>
  <c r="F666" i="3"/>
  <c r="F665" i="3"/>
  <c r="F664" i="3"/>
  <c r="F663" i="3"/>
  <c r="F662" i="3"/>
  <c r="F661" i="3"/>
  <c r="F660" i="3"/>
  <c r="F659" i="3"/>
  <c r="F658" i="3"/>
  <c r="F657" i="3"/>
  <c r="F656" i="3"/>
  <c r="F655" i="3"/>
  <c r="F654" i="3"/>
  <c r="F653" i="3"/>
  <c r="F652" i="3"/>
  <c r="F651" i="3"/>
  <c r="E704" i="3"/>
  <c r="E703" i="3"/>
  <c r="E702" i="3"/>
  <c r="E701" i="3"/>
  <c r="E700" i="3"/>
  <c r="E699" i="3"/>
  <c r="E698" i="3"/>
  <c r="E697" i="3"/>
  <c r="E696" i="3"/>
  <c r="E695" i="3"/>
  <c r="E694" i="3"/>
  <c r="E693" i="3"/>
  <c r="E692" i="3"/>
  <c r="E691" i="3"/>
  <c r="E690" i="3"/>
  <c r="E689" i="3"/>
  <c r="E688" i="3"/>
  <c r="E687" i="3"/>
  <c r="E686" i="3"/>
  <c r="E685" i="3"/>
  <c r="E684" i="3"/>
  <c r="E683" i="3"/>
  <c r="E682" i="3"/>
  <c r="E681" i="3"/>
  <c r="E680" i="3"/>
  <c r="E679" i="3"/>
  <c r="E678" i="3"/>
  <c r="E677" i="3"/>
  <c r="E676" i="3"/>
  <c r="E675" i="3"/>
  <c r="E674" i="3"/>
  <c r="E673" i="3"/>
  <c r="E672" i="3"/>
  <c r="E671" i="3"/>
  <c r="E670" i="3"/>
  <c r="E669" i="3"/>
  <c r="E668" i="3"/>
  <c r="E667" i="3"/>
  <c r="E666" i="3"/>
  <c r="E665" i="3"/>
  <c r="E664" i="3"/>
  <c r="E663" i="3"/>
  <c r="E662" i="3"/>
  <c r="E661" i="3"/>
  <c r="E660" i="3"/>
  <c r="E659" i="3"/>
  <c r="E658" i="3"/>
  <c r="E657" i="3"/>
  <c r="E656" i="3"/>
  <c r="E655" i="3"/>
  <c r="E654" i="3"/>
  <c r="E653" i="3"/>
  <c r="E652" i="3"/>
  <c r="E651" i="3"/>
  <c r="D704" i="3"/>
  <c r="D703" i="3"/>
  <c r="D702" i="3"/>
  <c r="D701" i="3"/>
  <c r="D700" i="3"/>
  <c r="D699" i="3"/>
  <c r="D698" i="3"/>
  <c r="D697" i="3"/>
  <c r="D696" i="3"/>
  <c r="D695" i="3"/>
  <c r="D694" i="3"/>
  <c r="D693" i="3"/>
  <c r="D692" i="3"/>
  <c r="D691" i="3"/>
  <c r="D690" i="3"/>
  <c r="D689" i="3"/>
  <c r="D688" i="3"/>
  <c r="D687" i="3"/>
  <c r="D686" i="3"/>
  <c r="D685" i="3"/>
  <c r="D684" i="3"/>
  <c r="D683" i="3"/>
  <c r="D682" i="3"/>
  <c r="D681" i="3"/>
  <c r="D680" i="3"/>
  <c r="D679" i="3"/>
  <c r="D678" i="3"/>
  <c r="D677" i="3"/>
  <c r="D676" i="3"/>
  <c r="D675" i="3"/>
  <c r="D674" i="3"/>
  <c r="D673" i="3"/>
  <c r="D672" i="3"/>
  <c r="D671" i="3"/>
  <c r="D670" i="3"/>
  <c r="D669" i="3"/>
  <c r="D668" i="3"/>
  <c r="D667" i="3"/>
  <c r="D666" i="3"/>
  <c r="D665" i="3"/>
  <c r="D664" i="3"/>
  <c r="D663" i="3"/>
  <c r="D662" i="3"/>
  <c r="D661" i="3"/>
  <c r="D660" i="3"/>
  <c r="D659" i="3"/>
  <c r="D658" i="3"/>
  <c r="D657" i="3"/>
  <c r="D656" i="3"/>
  <c r="D655" i="3"/>
  <c r="D654" i="3"/>
  <c r="D653" i="3"/>
  <c r="D652" i="3"/>
  <c r="D651" i="3"/>
  <c r="C704" i="3"/>
  <c r="C703" i="3"/>
  <c r="C702" i="3"/>
  <c r="C701" i="3"/>
  <c r="C700" i="3"/>
  <c r="C699" i="3"/>
  <c r="C698" i="3"/>
  <c r="C697" i="3"/>
  <c r="C696" i="3"/>
  <c r="C695" i="3"/>
  <c r="C694" i="3"/>
  <c r="C693" i="3"/>
  <c r="C692" i="3"/>
  <c r="C691" i="3"/>
  <c r="C690" i="3"/>
  <c r="C689" i="3"/>
  <c r="C688" i="3"/>
  <c r="C687" i="3"/>
  <c r="C686" i="3"/>
  <c r="C685" i="3"/>
  <c r="C684" i="3"/>
  <c r="C683" i="3"/>
  <c r="C682" i="3"/>
  <c r="C681" i="3"/>
  <c r="C680" i="3"/>
  <c r="C679" i="3"/>
  <c r="C678" i="3"/>
  <c r="C677" i="3"/>
  <c r="C676" i="3"/>
  <c r="C675" i="3"/>
  <c r="C674" i="3"/>
  <c r="C673" i="3"/>
  <c r="C672" i="3"/>
  <c r="C671" i="3"/>
  <c r="C670" i="3"/>
  <c r="C669" i="3"/>
  <c r="C668" i="3"/>
  <c r="C667" i="3"/>
  <c r="C666" i="3"/>
  <c r="C665" i="3"/>
  <c r="C664" i="3"/>
  <c r="C663" i="3"/>
  <c r="C662" i="3"/>
  <c r="C661" i="3"/>
  <c r="C660" i="3"/>
  <c r="C659" i="3"/>
  <c r="C658" i="3"/>
  <c r="C657" i="3"/>
  <c r="C656" i="3"/>
  <c r="C655" i="3"/>
  <c r="C654" i="3"/>
  <c r="C653" i="3"/>
  <c r="C652" i="3"/>
  <c r="C651" i="3"/>
  <c r="D964" i="3"/>
  <c r="D963" i="3"/>
  <c r="D962" i="3"/>
  <c r="D961" i="3"/>
  <c r="D960" i="3"/>
  <c r="D959" i="3"/>
  <c r="D958" i="3"/>
  <c r="D957" i="3"/>
  <c r="D956" i="3"/>
  <c r="D955" i="3"/>
  <c r="D954" i="3"/>
  <c r="D953" i="3"/>
  <c r="D952" i="3"/>
  <c r="D951" i="3"/>
  <c r="D950" i="3"/>
  <c r="D949" i="3"/>
  <c r="D948" i="3"/>
  <c r="D947" i="3"/>
  <c r="D946" i="3"/>
  <c r="D945" i="3"/>
  <c r="D944" i="3"/>
  <c r="D943" i="3"/>
  <c r="D942" i="3"/>
  <c r="D941" i="3"/>
  <c r="D940" i="3"/>
  <c r="D939" i="3"/>
  <c r="D938" i="3"/>
  <c r="D937" i="3"/>
  <c r="D936" i="3"/>
  <c r="D935" i="3"/>
  <c r="D934" i="3"/>
  <c r="D933" i="3"/>
  <c r="D932" i="3"/>
  <c r="D931" i="3"/>
  <c r="D930" i="3"/>
  <c r="D929" i="3"/>
  <c r="D928" i="3"/>
  <c r="D927" i="3"/>
  <c r="D926" i="3"/>
  <c r="D925" i="3"/>
  <c r="D924" i="3"/>
  <c r="D923" i="3"/>
  <c r="D922" i="3"/>
  <c r="D921" i="3"/>
  <c r="D920" i="3"/>
  <c r="D919" i="3"/>
  <c r="D918" i="3"/>
  <c r="D917" i="3"/>
  <c r="D916" i="3"/>
  <c r="D915" i="3"/>
  <c r="D914" i="3"/>
  <c r="D913" i="3"/>
  <c r="D912" i="3"/>
  <c r="D911" i="3"/>
  <c r="C964" i="3"/>
  <c r="C963" i="3"/>
  <c r="C962" i="3"/>
  <c r="C961" i="3"/>
  <c r="C960" i="3"/>
  <c r="C959" i="3"/>
  <c r="C958" i="3"/>
  <c r="C957" i="3"/>
  <c r="C956" i="3"/>
  <c r="C955" i="3"/>
  <c r="C954" i="3"/>
  <c r="C953" i="3"/>
  <c r="C952" i="3"/>
  <c r="C951" i="3"/>
  <c r="C950" i="3"/>
  <c r="C949" i="3"/>
  <c r="C948" i="3"/>
  <c r="C947" i="3"/>
  <c r="C946" i="3"/>
  <c r="C945" i="3"/>
  <c r="C944" i="3"/>
  <c r="C943" i="3"/>
  <c r="C942" i="3"/>
  <c r="C941" i="3"/>
  <c r="C940" i="3"/>
  <c r="C939" i="3"/>
  <c r="C938" i="3"/>
  <c r="C937" i="3"/>
  <c r="C936" i="3"/>
  <c r="C935" i="3"/>
  <c r="C934" i="3"/>
  <c r="C933" i="3"/>
  <c r="C932" i="3"/>
  <c r="C931" i="3"/>
  <c r="C930" i="3"/>
  <c r="C929" i="3"/>
  <c r="C928" i="3"/>
  <c r="C927" i="3"/>
  <c r="C926" i="3"/>
  <c r="C925" i="3"/>
  <c r="C924" i="3"/>
  <c r="C923" i="3"/>
  <c r="C922" i="3"/>
  <c r="C921" i="3"/>
  <c r="C920" i="3"/>
  <c r="C919" i="3"/>
  <c r="C918" i="3"/>
  <c r="C917" i="3"/>
  <c r="C916" i="3"/>
  <c r="C915" i="3"/>
  <c r="C914" i="3"/>
  <c r="C913" i="3"/>
  <c r="C912" i="3"/>
  <c r="C911" i="3"/>
  <c r="F964" i="3"/>
  <c r="F963" i="3"/>
  <c r="F962" i="3"/>
  <c r="F961" i="3"/>
  <c r="F960" i="3"/>
  <c r="F959" i="3"/>
  <c r="F958" i="3"/>
  <c r="F957" i="3"/>
  <c r="F956" i="3"/>
  <c r="F955" i="3"/>
  <c r="F954" i="3"/>
  <c r="F953" i="3"/>
  <c r="F952" i="3"/>
  <c r="F951" i="3"/>
  <c r="F950" i="3"/>
  <c r="F949" i="3"/>
  <c r="F948" i="3"/>
  <c r="F947" i="3"/>
  <c r="F946" i="3"/>
  <c r="F945" i="3"/>
  <c r="F944" i="3"/>
  <c r="F943" i="3"/>
  <c r="F942" i="3"/>
  <c r="F941" i="3"/>
  <c r="F940" i="3"/>
  <c r="F939" i="3"/>
  <c r="F938" i="3"/>
  <c r="F937" i="3"/>
  <c r="F936" i="3"/>
  <c r="F935" i="3"/>
  <c r="F934" i="3"/>
  <c r="F933" i="3"/>
  <c r="F932" i="3"/>
  <c r="F931" i="3"/>
  <c r="F930" i="3"/>
  <c r="F929" i="3"/>
  <c r="F928" i="3"/>
  <c r="F927" i="3"/>
  <c r="F926" i="3"/>
  <c r="F925" i="3"/>
  <c r="F924" i="3"/>
  <c r="F923" i="3"/>
  <c r="F922" i="3"/>
  <c r="F921" i="3"/>
  <c r="F920" i="3"/>
  <c r="F919" i="3"/>
  <c r="F918" i="3"/>
  <c r="F917" i="3"/>
  <c r="F916" i="3"/>
  <c r="F915" i="3"/>
  <c r="F914" i="3"/>
  <c r="F913" i="3"/>
  <c r="F912" i="3"/>
  <c r="F911" i="3"/>
  <c r="E964" i="3"/>
  <c r="E963" i="3"/>
  <c r="E962" i="3"/>
  <c r="E961" i="3"/>
  <c r="E960" i="3"/>
  <c r="E959" i="3"/>
  <c r="E958" i="3"/>
  <c r="E957" i="3"/>
  <c r="E956" i="3"/>
  <c r="E955" i="3"/>
  <c r="E954" i="3"/>
  <c r="E953" i="3"/>
  <c r="E952" i="3"/>
  <c r="E951" i="3"/>
  <c r="E950" i="3"/>
  <c r="E949" i="3"/>
  <c r="E948" i="3"/>
  <c r="E947" i="3"/>
  <c r="E946" i="3"/>
  <c r="E945" i="3"/>
  <c r="E944" i="3"/>
  <c r="E943" i="3"/>
  <c r="E942" i="3"/>
  <c r="E941" i="3"/>
  <c r="E940" i="3"/>
  <c r="E939" i="3"/>
  <c r="E938" i="3"/>
  <c r="E937" i="3"/>
  <c r="E936" i="3"/>
  <c r="E935" i="3"/>
  <c r="E934" i="3"/>
  <c r="E933" i="3"/>
  <c r="E932" i="3"/>
  <c r="E931" i="3"/>
  <c r="E930" i="3"/>
  <c r="E929" i="3"/>
  <c r="E928" i="3"/>
  <c r="E927" i="3"/>
  <c r="E926" i="3"/>
  <c r="E925" i="3"/>
  <c r="E924" i="3"/>
  <c r="E923" i="3"/>
  <c r="E922" i="3"/>
  <c r="E921" i="3"/>
  <c r="E920" i="3"/>
  <c r="E919" i="3"/>
  <c r="E918" i="3"/>
  <c r="E917" i="3"/>
  <c r="E916" i="3"/>
  <c r="E915" i="3"/>
  <c r="E914" i="3"/>
  <c r="E913" i="3"/>
  <c r="E912" i="3"/>
  <c r="E911" i="3"/>
  <c r="L437" i="5"/>
  <c r="D437" i="5"/>
  <c r="H436" i="5"/>
  <c r="L435" i="5"/>
  <c r="D435" i="5"/>
  <c r="H434" i="5"/>
  <c r="L433" i="5"/>
  <c r="D433" i="5"/>
  <c r="H432" i="5"/>
  <c r="L431" i="5"/>
  <c r="D431" i="5"/>
  <c r="H430" i="5"/>
  <c r="L429" i="5"/>
  <c r="K437" i="5"/>
  <c r="C437" i="5"/>
  <c r="G436" i="5"/>
  <c r="K435" i="5"/>
  <c r="C435" i="5"/>
  <c r="G434" i="5"/>
  <c r="K433" i="5"/>
  <c r="C433" i="5"/>
  <c r="G432" i="5"/>
  <c r="J437" i="5"/>
  <c r="N436" i="5"/>
  <c r="F436" i="5"/>
  <c r="J435" i="5"/>
  <c r="N434" i="5"/>
  <c r="F434" i="5"/>
  <c r="J433" i="5"/>
  <c r="I437" i="5"/>
  <c r="M436" i="5"/>
  <c r="E436" i="5"/>
  <c r="I435" i="5"/>
  <c r="M434" i="5"/>
  <c r="E434" i="5"/>
  <c r="I433" i="5"/>
  <c r="M432" i="5"/>
  <c r="E432" i="5"/>
  <c r="I431" i="5"/>
  <c r="M430" i="5"/>
  <c r="E430" i="5"/>
  <c r="I429" i="5"/>
  <c r="M428" i="5"/>
  <c r="E428" i="5"/>
  <c r="I427" i="5"/>
  <c r="M426" i="5"/>
  <c r="E426" i="5"/>
  <c r="I425" i="5"/>
  <c r="M424" i="5"/>
  <c r="E424" i="5"/>
  <c r="I423" i="5"/>
  <c r="M422" i="5"/>
  <c r="E422" i="5"/>
  <c r="I421" i="5"/>
  <c r="H437" i="5"/>
  <c r="L436" i="5"/>
  <c r="D436" i="5"/>
  <c r="H435" i="5"/>
  <c r="G437" i="5"/>
  <c r="K436" i="5"/>
  <c r="C436" i="5"/>
  <c r="N437" i="5"/>
  <c r="F437" i="5"/>
  <c r="J436" i="5"/>
  <c r="N435" i="5"/>
  <c r="M435" i="5"/>
  <c r="D434" i="5"/>
  <c r="N432" i="5"/>
  <c r="N431" i="5"/>
  <c r="C431" i="5"/>
  <c r="D430" i="5"/>
  <c r="F429" i="5"/>
  <c r="I428" i="5"/>
  <c r="L427" i="5"/>
  <c r="C427" i="5"/>
  <c r="F426" i="5"/>
  <c r="H425" i="5"/>
  <c r="K424" i="5"/>
  <c r="N423" i="5"/>
  <c r="E423" i="5"/>
  <c r="H422" i="5"/>
  <c r="K421" i="5"/>
  <c r="N420" i="5"/>
  <c r="F420" i="5"/>
  <c r="J419" i="5"/>
  <c r="N418" i="5"/>
  <c r="F418" i="5"/>
  <c r="J417" i="5"/>
  <c r="N416" i="5"/>
  <c r="F416" i="5"/>
  <c r="J415" i="5"/>
  <c r="N414" i="5"/>
  <c r="F414" i="5"/>
  <c r="J413" i="5"/>
  <c r="N412" i="5"/>
  <c r="F412" i="5"/>
  <c r="J411" i="5"/>
  <c r="N410" i="5"/>
  <c r="F410" i="5"/>
  <c r="J409" i="5"/>
  <c r="N408" i="5"/>
  <c r="F408" i="5"/>
  <c r="J407" i="5"/>
  <c r="N406" i="5"/>
  <c r="F406" i="5"/>
  <c r="J405" i="5"/>
  <c r="N404" i="5"/>
  <c r="F404" i="5"/>
  <c r="J403" i="5"/>
  <c r="N402" i="5"/>
  <c r="F402" i="5"/>
  <c r="J401" i="5"/>
  <c r="N400" i="5"/>
  <c r="F400" i="5"/>
  <c r="J399" i="5"/>
  <c r="N398" i="5"/>
  <c r="F398" i="5"/>
  <c r="J397" i="5"/>
  <c r="N396" i="5"/>
  <c r="F396" i="5"/>
  <c r="J395" i="5"/>
  <c r="N394" i="5"/>
  <c r="F394" i="5"/>
  <c r="J393" i="5"/>
  <c r="N392" i="5"/>
  <c r="F392" i="5"/>
  <c r="J391" i="5"/>
  <c r="N390" i="5"/>
  <c r="F390" i="5"/>
  <c r="J389" i="5"/>
  <c r="N388" i="5"/>
  <c r="F388" i="5"/>
  <c r="J387" i="5"/>
  <c r="N386" i="5"/>
  <c r="F386" i="5"/>
  <c r="J385" i="5"/>
  <c r="N384" i="5"/>
  <c r="F384" i="5"/>
  <c r="G435" i="5"/>
  <c r="C434" i="5"/>
  <c r="L432" i="5"/>
  <c r="M431" i="5"/>
  <c r="N430" i="5"/>
  <c r="C430" i="5"/>
  <c r="E429" i="5"/>
  <c r="H428" i="5"/>
  <c r="K427" i="5"/>
  <c r="N426" i="5"/>
  <c r="D426" i="5"/>
  <c r="G425" i="5"/>
  <c r="J424" i="5"/>
  <c r="M423" i="5"/>
  <c r="D423" i="5"/>
  <c r="G422" i="5"/>
  <c r="J421" i="5"/>
  <c r="M420" i="5"/>
  <c r="E420" i="5"/>
  <c r="I419" i="5"/>
  <c r="M418" i="5"/>
  <c r="E418" i="5"/>
  <c r="I417" i="5"/>
  <c r="M416" i="5"/>
  <c r="E416" i="5"/>
  <c r="I415" i="5"/>
  <c r="M414" i="5"/>
  <c r="E414" i="5"/>
  <c r="I413" i="5"/>
  <c r="M412" i="5"/>
  <c r="E412" i="5"/>
  <c r="I411" i="5"/>
  <c r="M410" i="5"/>
  <c r="E410" i="5"/>
  <c r="I409" i="5"/>
  <c r="M408" i="5"/>
  <c r="E408" i="5"/>
  <c r="I407" i="5"/>
  <c r="M406" i="5"/>
  <c r="E406" i="5"/>
  <c r="I405" i="5"/>
  <c r="M404" i="5"/>
  <c r="E404" i="5"/>
  <c r="I403" i="5"/>
  <c r="M402" i="5"/>
  <c r="E402" i="5"/>
  <c r="I401" i="5"/>
  <c r="M400" i="5"/>
  <c r="E400" i="5"/>
  <c r="I399" i="5"/>
  <c r="M398" i="5"/>
  <c r="E398" i="5"/>
  <c r="I397" i="5"/>
  <c r="M396" i="5"/>
  <c r="E396" i="5"/>
  <c r="I395" i="5"/>
  <c r="M394" i="5"/>
  <c r="E394" i="5"/>
  <c r="I393" i="5"/>
  <c r="M392" i="5"/>
  <c r="E392" i="5"/>
  <c r="I391" i="5"/>
  <c r="M390" i="5"/>
  <c r="E390" i="5"/>
  <c r="I389" i="5"/>
  <c r="M388" i="5"/>
  <c r="E388" i="5"/>
  <c r="I387" i="5"/>
  <c r="M386" i="5"/>
  <c r="E386" i="5"/>
  <c r="I385" i="5"/>
  <c r="M384" i="5"/>
  <c r="E384" i="5"/>
  <c r="F435" i="5"/>
  <c r="N433" i="5"/>
  <c r="K432" i="5"/>
  <c r="K431" i="5"/>
  <c r="L430" i="5"/>
  <c r="N429" i="5"/>
  <c r="D429" i="5"/>
  <c r="G428" i="5"/>
  <c r="J427" i="5"/>
  <c r="L426" i="5"/>
  <c r="C426" i="5"/>
  <c r="F425" i="5"/>
  <c r="I424" i="5"/>
  <c r="L423" i="5"/>
  <c r="C423" i="5"/>
  <c r="F422" i="5"/>
  <c r="H421" i="5"/>
  <c r="L420" i="5"/>
  <c r="D420" i="5"/>
  <c r="H419" i="5"/>
  <c r="L418" i="5"/>
  <c r="D418" i="5"/>
  <c r="H417" i="5"/>
  <c r="L416" i="5"/>
  <c r="D416" i="5"/>
  <c r="H415" i="5"/>
  <c r="L414" i="5"/>
  <c r="D414" i="5"/>
  <c r="H413" i="5"/>
  <c r="L412" i="5"/>
  <c r="D412" i="5"/>
  <c r="H411" i="5"/>
  <c r="L410" i="5"/>
  <c r="D410" i="5"/>
  <c r="H409" i="5"/>
  <c r="L408" i="5"/>
  <c r="D408" i="5"/>
  <c r="H407" i="5"/>
  <c r="L406" i="5"/>
  <c r="D406" i="5"/>
  <c r="H405" i="5"/>
  <c r="L404" i="5"/>
  <c r="D404" i="5"/>
  <c r="H403" i="5"/>
  <c r="L402" i="5"/>
  <c r="D402" i="5"/>
  <c r="H401" i="5"/>
  <c r="L400" i="5"/>
  <c r="D400" i="5"/>
  <c r="H399" i="5"/>
  <c r="L398" i="5"/>
  <c r="D398" i="5"/>
  <c r="H397" i="5"/>
  <c r="L396" i="5"/>
  <c r="D396" i="5"/>
  <c r="H395" i="5"/>
  <c r="L394" i="5"/>
  <c r="D394" i="5"/>
  <c r="H393" i="5"/>
  <c r="L392" i="5"/>
  <c r="D392" i="5"/>
  <c r="H391" i="5"/>
  <c r="L390" i="5"/>
  <c r="D390" i="5"/>
  <c r="H389" i="5"/>
  <c r="L388" i="5"/>
  <c r="D388" i="5"/>
  <c r="H387" i="5"/>
  <c r="L386" i="5"/>
  <c r="D386" i="5"/>
  <c r="H385" i="5"/>
  <c r="L384" i="5"/>
  <c r="D384" i="5"/>
  <c r="E435" i="5"/>
  <c r="M433" i="5"/>
  <c r="J432" i="5"/>
  <c r="J431" i="5"/>
  <c r="K430" i="5"/>
  <c r="M429" i="5"/>
  <c r="C429" i="5"/>
  <c r="F428" i="5"/>
  <c r="H427" i="5"/>
  <c r="K426" i="5"/>
  <c r="N425" i="5"/>
  <c r="E425" i="5"/>
  <c r="H424" i="5"/>
  <c r="K423" i="5"/>
  <c r="N422" i="5"/>
  <c r="D422" i="5"/>
  <c r="G421" i="5"/>
  <c r="K420" i="5"/>
  <c r="C420" i="5"/>
  <c r="G419" i="5"/>
  <c r="K418" i="5"/>
  <c r="C418" i="5"/>
  <c r="G417" i="5"/>
  <c r="K416" i="5"/>
  <c r="C416" i="5"/>
  <c r="G415" i="5"/>
  <c r="K414" i="5"/>
  <c r="C414" i="5"/>
  <c r="G413" i="5"/>
  <c r="K412" i="5"/>
  <c r="C412" i="5"/>
  <c r="G411" i="5"/>
  <c r="K410" i="5"/>
  <c r="C410" i="5"/>
  <c r="G409" i="5"/>
  <c r="K408" i="5"/>
  <c r="C408" i="5"/>
  <c r="G407" i="5"/>
  <c r="K406" i="5"/>
  <c r="C406" i="5"/>
  <c r="G405" i="5"/>
  <c r="K404" i="5"/>
  <c r="C404" i="5"/>
  <c r="G403" i="5"/>
  <c r="K402" i="5"/>
  <c r="C402" i="5"/>
  <c r="G401" i="5"/>
  <c r="K400" i="5"/>
  <c r="C400" i="5"/>
  <c r="G399" i="5"/>
  <c r="K398" i="5"/>
  <c r="C398" i="5"/>
  <c r="G397" i="5"/>
  <c r="K396" i="5"/>
  <c r="L434" i="5"/>
  <c r="H433" i="5"/>
  <c r="I432" i="5"/>
  <c r="H431" i="5"/>
  <c r="J430" i="5"/>
  <c r="K429" i="5"/>
  <c r="N428" i="5"/>
  <c r="D428" i="5"/>
  <c r="G427" i="5"/>
  <c r="J426" i="5"/>
  <c r="M425" i="5"/>
  <c r="D425" i="5"/>
  <c r="G424" i="5"/>
  <c r="J423" i="5"/>
  <c r="L422" i="5"/>
  <c r="C422" i="5"/>
  <c r="F421" i="5"/>
  <c r="J420" i="5"/>
  <c r="N419" i="5"/>
  <c r="F419" i="5"/>
  <c r="J418" i="5"/>
  <c r="N417" i="5"/>
  <c r="F417" i="5"/>
  <c r="J416" i="5"/>
  <c r="N415" i="5"/>
  <c r="F415" i="5"/>
  <c r="J414" i="5"/>
  <c r="N413" i="5"/>
  <c r="F413" i="5"/>
  <c r="J412" i="5"/>
  <c r="N411" i="5"/>
  <c r="F411" i="5"/>
  <c r="J410" i="5"/>
  <c r="N409" i="5"/>
  <c r="F409" i="5"/>
  <c r="J408" i="5"/>
  <c r="N407" i="5"/>
  <c r="F407" i="5"/>
  <c r="J406" i="5"/>
  <c r="N405" i="5"/>
  <c r="F405" i="5"/>
  <c r="J404" i="5"/>
  <c r="N403" i="5"/>
  <c r="F403" i="5"/>
  <c r="J402" i="5"/>
  <c r="N401" i="5"/>
  <c r="F401" i="5"/>
  <c r="J400" i="5"/>
  <c r="N399" i="5"/>
  <c r="F399" i="5"/>
  <c r="J398" i="5"/>
  <c r="N397" i="5"/>
  <c r="F397" i="5"/>
  <c r="J396" i="5"/>
  <c r="N395" i="5"/>
  <c r="F395" i="5"/>
  <c r="J394" i="5"/>
  <c r="N393" i="5"/>
  <c r="F393" i="5"/>
  <c r="J392" i="5"/>
  <c r="N391" i="5"/>
  <c r="F391" i="5"/>
  <c r="J390" i="5"/>
  <c r="N389" i="5"/>
  <c r="F389" i="5"/>
  <c r="J388" i="5"/>
  <c r="N387" i="5"/>
  <c r="F387" i="5"/>
  <c r="J386" i="5"/>
  <c r="N385" i="5"/>
  <c r="F385" i="5"/>
  <c r="J384" i="5"/>
  <c r="M437" i="5"/>
  <c r="K434" i="5"/>
  <c r="G433" i="5"/>
  <c r="F432" i="5"/>
  <c r="G431" i="5"/>
  <c r="I430" i="5"/>
  <c r="J429" i="5"/>
  <c r="L428" i="5"/>
  <c r="C428" i="5"/>
  <c r="F427" i="5"/>
  <c r="I426" i="5"/>
  <c r="L425" i="5"/>
  <c r="C425" i="5"/>
  <c r="F424" i="5"/>
  <c r="H423" i="5"/>
  <c r="K422" i="5"/>
  <c r="N421" i="5"/>
  <c r="E421" i="5"/>
  <c r="I420" i="5"/>
  <c r="M419" i="5"/>
  <c r="E419" i="5"/>
  <c r="I418" i="5"/>
  <c r="M417" i="5"/>
  <c r="E417" i="5"/>
  <c r="I416" i="5"/>
  <c r="M415" i="5"/>
  <c r="E415" i="5"/>
  <c r="I414" i="5"/>
  <c r="M413" i="5"/>
  <c r="E413" i="5"/>
  <c r="I412" i="5"/>
  <c r="M411" i="5"/>
  <c r="E411" i="5"/>
  <c r="I410" i="5"/>
  <c r="M409" i="5"/>
  <c r="E409" i="5"/>
  <c r="I408" i="5"/>
  <c r="M407" i="5"/>
  <c r="E407" i="5"/>
  <c r="I406" i="5"/>
  <c r="M405" i="5"/>
  <c r="E405" i="5"/>
  <c r="I404" i="5"/>
  <c r="M403" i="5"/>
  <c r="E403" i="5"/>
  <c r="I402" i="5"/>
  <c r="M401" i="5"/>
  <c r="E401" i="5"/>
  <c r="I400" i="5"/>
  <c r="M399" i="5"/>
  <c r="E399" i="5"/>
  <c r="I398" i="5"/>
  <c r="M397" i="5"/>
  <c r="E397" i="5"/>
  <c r="I396" i="5"/>
  <c r="M395" i="5"/>
  <c r="E395" i="5"/>
  <c r="I394" i="5"/>
  <c r="M393" i="5"/>
  <c r="E393" i="5"/>
  <c r="I392" i="5"/>
  <c r="M391" i="5"/>
  <c r="E391" i="5"/>
  <c r="I390" i="5"/>
  <c r="M389" i="5"/>
  <c r="E389" i="5"/>
  <c r="I388" i="5"/>
  <c r="M387" i="5"/>
  <c r="E387" i="5"/>
  <c r="I386" i="5"/>
  <c r="M385" i="5"/>
  <c r="E385" i="5"/>
  <c r="I384" i="5"/>
  <c r="D432" i="5"/>
  <c r="K428" i="5"/>
  <c r="K425" i="5"/>
  <c r="J422" i="5"/>
  <c r="L419" i="5"/>
  <c r="D417" i="5"/>
  <c r="H414" i="5"/>
  <c r="L411" i="5"/>
  <c r="D409" i="5"/>
  <c r="H406" i="5"/>
  <c r="L403" i="5"/>
  <c r="D401" i="5"/>
  <c r="H398" i="5"/>
  <c r="C396" i="5"/>
  <c r="G394" i="5"/>
  <c r="H392" i="5"/>
  <c r="K390" i="5"/>
  <c r="C389" i="5"/>
  <c r="D387" i="5"/>
  <c r="G385" i="5"/>
  <c r="C432" i="5"/>
  <c r="J428" i="5"/>
  <c r="J425" i="5"/>
  <c r="I422" i="5"/>
  <c r="K419" i="5"/>
  <c r="C417" i="5"/>
  <c r="G414" i="5"/>
  <c r="K411" i="5"/>
  <c r="C409" i="5"/>
  <c r="G406" i="5"/>
  <c r="K403" i="5"/>
  <c r="C401" i="5"/>
  <c r="G398" i="5"/>
  <c r="L395" i="5"/>
  <c r="C394" i="5"/>
  <c r="G392" i="5"/>
  <c r="H390" i="5"/>
  <c r="K388" i="5"/>
  <c r="C387" i="5"/>
  <c r="D385" i="5"/>
  <c r="E437" i="5"/>
  <c r="F431" i="5"/>
  <c r="N427" i="5"/>
  <c r="N424" i="5"/>
  <c r="M421" i="5"/>
  <c r="D419" i="5"/>
  <c r="H416" i="5"/>
  <c r="L413" i="5"/>
  <c r="D411" i="5"/>
  <c r="H408" i="5"/>
  <c r="L405" i="5"/>
  <c r="D403" i="5"/>
  <c r="H400" i="5"/>
  <c r="L397" i="5"/>
  <c r="K395" i="5"/>
  <c r="L393" i="5"/>
  <c r="C392" i="5"/>
  <c r="G390" i="5"/>
  <c r="H388" i="5"/>
  <c r="K386" i="5"/>
  <c r="C385" i="5"/>
  <c r="I436" i="5"/>
  <c r="E431" i="5"/>
  <c r="M427" i="5"/>
  <c r="L424" i="5"/>
  <c r="L421" i="5"/>
  <c r="C419" i="5"/>
  <c r="G416" i="5"/>
  <c r="K413" i="5"/>
  <c r="C411" i="5"/>
  <c r="G408" i="5"/>
  <c r="K405" i="5"/>
  <c r="C403" i="5"/>
  <c r="G400" i="5"/>
  <c r="K397" i="5"/>
  <c r="G395" i="5"/>
  <c r="K393" i="5"/>
  <c r="L391" i="5"/>
  <c r="C390" i="5"/>
  <c r="G388" i="5"/>
  <c r="H386" i="5"/>
  <c r="K384" i="5"/>
  <c r="J434" i="5"/>
  <c r="G430" i="5"/>
  <c r="E427" i="5"/>
  <c r="D424" i="5"/>
  <c r="D421" i="5"/>
  <c r="H418" i="5"/>
  <c r="L415" i="5"/>
  <c r="D413" i="5"/>
  <c r="H410" i="5"/>
  <c r="L407" i="5"/>
  <c r="D405" i="5"/>
  <c r="H402" i="5"/>
  <c r="L399" i="5"/>
  <c r="D397" i="5"/>
  <c r="D395" i="5"/>
  <c r="G393" i="5"/>
  <c r="K391" i="5"/>
  <c r="L389" i="5"/>
  <c r="C388" i="5"/>
  <c r="G386" i="5"/>
  <c r="H384" i="5"/>
  <c r="I434" i="5"/>
  <c r="F430" i="5"/>
  <c r="D427" i="5"/>
  <c r="C424" i="5"/>
  <c r="C421" i="5"/>
  <c r="G418" i="5"/>
  <c r="K415" i="5"/>
  <c r="C413" i="5"/>
  <c r="G410" i="5"/>
  <c r="K407" i="5"/>
  <c r="C405" i="5"/>
  <c r="G402" i="5"/>
  <c r="K399" i="5"/>
  <c r="C397" i="5"/>
  <c r="C395" i="5"/>
  <c r="D393" i="5"/>
  <c r="G391" i="5"/>
  <c r="K389" i="5"/>
  <c r="L387" i="5"/>
  <c r="C386" i="5"/>
  <c r="G384" i="5"/>
  <c r="F433" i="5"/>
  <c r="H429" i="5"/>
  <c r="H426" i="5"/>
  <c r="G423" i="5"/>
  <c r="H420" i="5"/>
  <c r="L417" i="5"/>
  <c r="D415" i="5"/>
  <c r="H412" i="5"/>
  <c r="L409" i="5"/>
  <c r="D407" i="5"/>
  <c r="H404" i="5"/>
  <c r="L401" i="5"/>
  <c r="D399" i="5"/>
  <c r="H396" i="5"/>
  <c r="K394" i="5"/>
  <c r="C393" i="5"/>
  <c r="D391" i="5"/>
  <c r="G389" i="5"/>
  <c r="K387" i="5"/>
  <c r="L385" i="5"/>
  <c r="C384" i="5"/>
  <c r="E433" i="5"/>
  <c r="G429" i="5"/>
  <c r="G426" i="5"/>
  <c r="F423" i="5"/>
  <c r="G420" i="5"/>
  <c r="K417" i="5"/>
  <c r="C415" i="5"/>
  <c r="G412" i="5"/>
  <c r="K409" i="5"/>
  <c r="C407" i="5"/>
  <c r="G404" i="5"/>
  <c r="K401" i="5"/>
  <c r="C399" i="5"/>
  <c r="G396" i="5"/>
  <c r="H394" i="5"/>
  <c r="K392" i="5"/>
  <c r="C391" i="5"/>
  <c r="D389" i="5"/>
  <c r="G387" i="5"/>
  <c r="K385" i="5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E371" i="4"/>
  <c r="E370" i="4"/>
  <c r="E369" i="4"/>
  <c r="E368" i="4"/>
  <c r="E367" i="4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D371" i="4"/>
  <c r="D370" i="4"/>
  <c r="D369" i="4"/>
  <c r="D368" i="4"/>
  <c r="D367" i="4"/>
  <c r="D366" i="4"/>
  <c r="D365" i="4"/>
  <c r="D364" i="4"/>
  <c r="D363" i="4"/>
  <c r="D362" i="4"/>
  <c r="D361" i="4"/>
  <c r="D360" i="4"/>
  <c r="D359" i="4"/>
  <c r="D358" i="4"/>
  <c r="D357" i="4"/>
  <c r="D356" i="4"/>
  <c r="D355" i="4"/>
  <c r="D354" i="4"/>
  <c r="D353" i="4"/>
  <c r="D352" i="4"/>
  <c r="D351" i="4"/>
  <c r="D350" i="4"/>
  <c r="D349" i="4"/>
  <c r="D348" i="4"/>
  <c r="D347" i="4"/>
  <c r="D346" i="4"/>
  <c r="D345" i="4"/>
  <c r="D344" i="4"/>
  <c r="D343" i="4"/>
  <c r="D342" i="4"/>
  <c r="D341" i="4"/>
  <c r="D340" i="4"/>
  <c r="D339" i="4"/>
  <c r="D338" i="4"/>
  <c r="D337" i="4"/>
  <c r="D336" i="4"/>
  <c r="D335" i="4"/>
  <c r="D334" i="4"/>
  <c r="D333" i="4"/>
  <c r="D332" i="4"/>
  <c r="D331" i="4"/>
  <c r="D330" i="4"/>
  <c r="D329" i="4"/>
  <c r="D328" i="4"/>
  <c r="D327" i="4"/>
  <c r="D326" i="4"/>
  <c r="D325" i="4"/>
  <c r="D324" i="4"/>
  <c r="D323" i="4"/>
  <c r="D322" i="4"/>
  <c r="D321" i="4"/>
  <c r="D320" i="4"/>
  <c r="D319" i="4"/>
  <c r="D318" i="4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33" i="4"/>
  <c r="C332" i="4"/>
  <c r="C331" i="4"/>
  <c r="C330" i="4"/>
  <c r="C329" i="4"/>
  <c r="C328" i="4"/>
  <c r="C327" i="4"/>
  <c r="C326" i="4"/>
  <c r="C325" i="4"/>
  <c r="C324" i="4"/>
  <c r="C323" i="4"/>
  <c r="C322" i="4"/>
  <c r="C321" i="4"/>
  <c r="C320" i="4"/>
  <c r="C319" i="4"/>
  <c r="C318" i="4"/>
  <c r="J371" i="4"/>
  <c r="J370" i="4"/>
  <c r="J369" i="4"/>
  <c r="J368" i="4"/>
  <c r="J367" i="4"/>
  <c r="J366" i="4"/>
  <c r="J365" i="4"/>
  <c r="J364" i="4"/>
  <c r="J363" i="4"/>
  <c r="J362" i="4"/>
  <c r="J361" i="4"/>
  <c r="J360" i="4"/>
  <c r="J359" i="4"/>
  <c r="J358" i="4"/>
  <c r="J357" i="4"/>
  <c r="J356" i="4"/>
  <c r="J355" i="4"/>
  <c r="J354" i="4"/>
  <c r="J353" i="4"/>
  <c r="J352" i="4"/>
  <c r="J351" i="4"/>
  <c r="J350" i="4"/>
  <c r="J349" i="4"/>
  <c r="J348" i="4"/>
  <c r="J347" i="4"/>
  <c r="J346" i="4"/>
  <c r="J345" i="4"/>
  <c r="J344" i="4"/>
  <c r="J343" i="4"/>
  <c r="J342" i="4"/>
  <c r="J341" i="4"/>
  <c r="J340" i="4"/>
  <c r="J339" i="4"/>
  <c r="J338" i="4"/>
  <c r="J337" i="4"/>
  <c r="J336" i="4"/>
  <c r="J335" i="4"/>
  <c r="J334" i="4"/>
  <c r="J333" i="4"/>
  <c r="J332" i="4"/>
  <c r="J331" i="4"/>
  <c r="J330" i="4"/>
  <c r="J329" i="4"/>
  <c r="J328" i="4"/>
  <c r="J327" i="4"/>
  <c r="J326" i="4"/>
  <c r="J325" i="4"/>
  <c r="J324" i="4"/>
  <c r="J323" i="4"/>
  <c r="J322" i="4"/>
  <c r="J321" i="4"/>
  <c r="J320" i="4"/>
  <c r="J319" i="4"/>
  <c r="J318" i="4"/>
  <c r="I371" i="4"/>
  <c r="I370" i="4"/>
  <c r="I369" i="4"/>
  <c r="I368" i="4"/>
  <c r="I367" i="4"/>
  <c r="I366" i="4"/>
  <c r="I365" i="4"/>
  <c r="I364" i="4"/>
  <c r="I363" i="4"/>
  <c r="I362" i="4"/>
  <c r="I361" i="4"/>
  <c r="I360" i="4"/>
  <c r="I359" i="4"/>
  <c r="I358" i="4"/>
  <c r="I357" i="4"/>
  <c r="I356" i="4"/>
  <c r="I355" i="4"/>
  <c r="I354" i="4"/>
  <c r="I353" i="4"/>
  <c r="I352" i="4"/>
  <c r="I351" i="4"/>
  <c r="I350" i="4"/>
  <c r="I349" i="4"/>
  <c r="I348" i="4"/>
  <c r="I347" i="4"/>
  <c r="I346" i="4"/>
  <c r="I345" i="4"/>
  <c r="I344" i="4"/>
  <c r="I343" i="4"/>
  <c r="I342" i="4"/>
  <c r="I341" i="4"/>
  <c r="I340" i="4"/>
  <c r="I339" i="4"/>
  <c r="I338" i="4"/>
  <c r="I337" i="4"/>
  <c r="I336" i="4"/>
  <c r="I335" i="4"/>
  <c r="I334" i="4"/>
  <c r="I333" i="4"/>
  <c r="I332" i="4"/>
  <c r="I331" i="4"/>
  <c r="I330" i="4"/>
  <c r="I329" i="4"/>
  <c r="I328" i="4"/>
  <c r="I327" i="4"/>
  <c r="I326" i="4"/>
  <c r="I325" i="4"/>
  <c r="I324" i="4"/>
  <c r="I323" i="4"/>
  <c r="I322" i="4"/>
  <c r="I321" i="4"/>
  <c r="I320" i="4"/>
  <c r="I319" i="4"/>
  <c r="I318" i="4"/>
  <c r="H371" i="4"/>
  <c r="H370" i="4"/>
  <c r="H369" i="4"/>
  <c r="H368" i="4"/>
  <c r="H367" i="4"/>
  <c r="H366" i="4"/>
  <c r="H365" i="4"/>
  <c r="H364" i="4"/>
  <c r="H363" i="4"/>
  <c r="H362" i="4"/>
  <c r="H361" i="4"/>
  <c r="H360" i="4"/>
  <c r="H359" i="4"/>
  <c r="H358" i="4"/>
  <c r="H357" i="4"/>
  <c r="H356" i="4"/>
  <c r="H355" i="4"/>
  <c r="H354" i="4"/>
  <c r="H353" i="4"/>
  <c r="H352" i="4"/>
  <c r="H351" i="4"/>
  <c r="H350" i="4"/>
  <c r="H349" i="4"/>
  <c r="H348" i="4"/>
  <c r="H347" i="4"/>
  <c r="H346" i="4"/>
  <c r="H345" i="4"/>
  <c r="H344" i="4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27" i="4"/>
  <c r="H326" i="4"/>
  <c r="H325" i="4"/>
  <c r="H324" i="4"/>
  <c r="H323" i="4"/>
  <c r="H322" i="4"/>
  <c r="H321" i="4"/>
  <c r="H320" i="4"/>
  <c r="H319" i="4"/>
  <c r="H318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J704" i="3"/>
  <c r="J703" i="3"/>
  <c r="J702" i="3"/>
  <c r="J701" i="3"/>
  <c r="J700" i="3"/>
  <c r="J699" i="3"/>
  <c r="J698" i="3"/>
  <c r="J697" i="3"/>
  <c r="J696" i="3"/>
  <c r="J695" i="3"/>
  <c r="J694" i="3"/>
  <c r="J693" i="3"/>
  <c r="J692" i="3"/>
  <c r="J691" i="3"/>
  <c r="J690" i="3"/>
  <c r="J689" i="3"/>
  <c r="J688" i="3"/>
  <c r="J687" i="3"/>
  <c r="J686" i="3"/>
  <c r="J685" i="3"/>
  <c r="J684" i="3"/>
  <c r="J683" i="3"/>
  <c r="J682" i="3"/>
  <c r="J681" i="3"/>
  <c r="J680" i="3"/>
  <c r="J679" i="3"/>
  <c r="J678" i="3"/>
  <c r="J677" i="3"/>
  <c r="J676" i="3"/>
  <c r="J675" i="3"/>
  <c r="J674" i="3"/>
  <c r="J673" i="3"/>
  <c r="J672" i="3"/>
  <c r="J671" i="3"/>
  <c r="J670" i="3"/>
  <c r="J669" i="3"/>
  <c r="J668" i="3"/>
  <c r="J667" i="3"/>
  <c r="J666" i="3"/>
  <c r="J665" i="3"/>
  <c r="J664" i="3"/>
  <c r="J663" i="3"/>
  <c r="J662" i="3"/>
  <c r="J661" i="3"/>
  <c r="J660" i="3"/>
  <c r="J659" i="3"/>
  <c r="J658" i="3"/>
  <c r="J657" i="3"/>
  <c r="J656" i="3"/>
  <c r="J655" i="3"/>
  <c r="J654" i="3"/>
  <c r="J653" i="3"/>
  <c r="J652" i="3"/>
  <c r="J651" i="3"/>
  <c r="I704" i="3"/>
  <c r="I703" i="3"/>
  <c r="I702" i="3"/>
  <c r="I701" i="3"/>
  <c r="I700" i="3"/>
  <c r="I699" i="3"/>
  <c r="I698" i="3"/>
  <c r="I697" i="3"/>
  <c r="I696" i="3"/>
  <c r="I695" i="3"/>
  <c r="I694" i="3"/>
  <c r="I693" i="3"/>
  <c r="I692" i="3"/>
  <c r="I691" i="3"/>
  <c r="I690" i="3"/>
  <c r="I689" i="3"/>
  <c r="I688" i="3"/>
  <c r="I687" i="3"/>
  <c r="I686" i="3"/>
  <c r="I685" i="3"/>
  <c r="I684" i="3"/>
  <c r="I683" i="3"/>
  <c r="I682" i="3"/>
  <c r="I681" i="3"/>
  <c r="I680" i="3"/>
  <c r="I679" i="3"/>
  <c r="I678" i="3"/>
  <c r="I677" i="3"/>
  <c r="I676" i="3"/>
  <c r="I675" i="3"/>
  <c r="I674" i="3"/>
  <c r="I673" i="3"/>
  <c r="I672" i="3"/>
  <c r="I671" i="3"/>
  <c r="I670" i="3"/>
  <c r="I669" i="3"/>
  <c r="I668" i="3"/>
  <c r="I667" i="3"/>
  <c r="I666" i="3"/>
  <c r="I665" i="3"/>
  <c r="I664" i="3"/>
  <c r="I663" i="3"/>
  <c r="I662" i="3"/>
  <c r="I661" i="3"/>
  <c r="I660" i="3"/>
  <c r="I659" i="3"/>
  <c r="I658" i="3"/>
  <c r="I657" i="3"/>
  <c r="I656" i="3"/>
  <c r="I655" i="3"/>
  <c r="I654" i="3"/>
  <c r="I653" i="3"/>
  <c r="I652" i="3"/>
  <c r="I651" i="3"/>
  <c r="H704" i="3"/>
  <c r="H703" i="3"/>
  <c r="H702" i="3"/>
  <c r="H701" i="3"/>
  <c r="H700" i="3"/>
  <c r="H699" i="3"/>
  <c r="H698" i="3"/>
  <c r="H697" i="3"/>
  <c r="H696" i="3"/>
  <c r="H695" i="3"/>
  <c r="H694" i="3"/>
  <c r="H693" i="3"/>
  <c r="H692" i="3"/>
  <c r="H691" i="3"/>
  <c r="H690" i="3"/>
  <c r="H689" i="3"/>
  <c r="H688" i="3"/>
  <c r="H687" i="3"/>
  <c r="H686" i="3"/>
  <c r="H685" i="3"/>
  <c r="H684" i="3"/>
  <c r="H683" i="3"/>
  <c r="H682" i="3"/>
  <c r="H681" i="3"/>
  <c r="H680" i="3"/>
  <c r="H679" i="3"/>
  <c r="H678" i="3"/>
  <c r="H677" i="3"/>
  <c r="H676" i="3"/>
  <c r="H675" i="3"/>
  <c r="H674" i="3"/>
  <c r="H673" i="3"/>
  <c r="H672" i="3"/>
  <c r="H671" i="3"/>
  <c r="H670" i="3"/>
  <c r="H669" i="3"/>
  <c r="H668" i="3"/>
  <c r="H667" i="3"/>
  <c r="H666" i="3"/>
  <c r="H665" i="3"/>
  <c r="H664" i="3"/>
  <c r="H663" i="3"/>
  <c r="H662" i="3"/>
  <c r="H661" i="3"/>
  <c r="H660" i="3"/>
  <c r="H659" i="3"/>
  <c r="H658" i="3"/>
  <c r="H657" i="3"/>
  <c r="H656" i="3"/>
  <c r="H655" i="3"/>
  <c r="H654" i="3"/>
  <c r="H653" i="3"/>
  <c r="H652" i="3"/>
  <c r="H651" i="3"/>
  <c r="G704" i="3"/>
  <c r="G703" i="3"/>
  <c r="G702" i="3"/>
  <c r="G701" i="3"/>
  <c r="G700" i="3"/>
  <c r="G699" i="3"/>
  <c r="G698" i="3"/>
  <c r="G697" i="3"/>
  <c r="G696" i="3"/>
  <c r="G695" i="3"/>
  <c r="G694" i="3"/>
  <c r="G693" i="3"/>
  <c r="G692" i="3"/>
  <c r="G691" i="3"/>
  <c r="G690" i="3"/>
  <c r="G689" i="3"/>
  <c r="G688" i="3"/>
  <c r="G687" i="3"/>
  <c r="G686" i="3"/>
  <c r="G685" i="3"/>
  <c r="G684" i="3"/>
  <c r="G683" i="3"/>
  <c r="G682" i="3"/>
  <c r="G681" i="3"/>
  <c r="G680" i="3"/>
  <c r="G679" i="3"/>
  <c r="G678" i="3"/>
  <c r="G677" i="3"/>
  <c r="G676" i="3"/>
  <c r="G675" i="3"/>
  <c r="G674" i="3"/>
  <c r="G673" i="3"/>
  <c r="G672" i="3"/>
  <c r="G671" i="3"/>
  <c r="G670" i="3"/>
  <c r="G669" i="3"/>
  <c r="G668" i="3"/>
  <c r="G667" i="3"/>
  <c r="G666" i="3"/>
  <c r="G665" i="3"/>
  <c r="G664" i="3"/>
  <c r="G663" i="3"/>
  <c r="G662" i="3"/>
  <c r="G661" i="3"/>
  <c r="G660" i="3"/>
  <c r="G659" i="3"/>
  <c r="G658" i="3"/>
  <c r="G657" i="3"/>
  <c r="G656" i="3"/>
  <c r="G655" i="3"/>
  <c r="G654" i="3"/>
  <c r="G653" i="3"/>
  <c r="G652" i="3"/>
  <c r="G651" i="3"/>
  <c r="J500" i="5"/>
  <c r="N499" i="5"/>
  <c r="F499" i="5"/>
  <c r="J498" i="5"/>
  <c r="N497" i="5"/>
  <c r="F497" i="5"/>
  <c r="J496" i="5"/>
  <c r="N495" i="5"/>
  <c r="F495" i="5"/>
  <c r="J494" i="5"/>
  <c r="N493" i="5"/>
  <c r="F493" i="5"/>
  <c r="J492" i="5"/>
  <c r="N491" i="5"/>
  <c r="F491" i="5"/>
  <c r="J490" i="5"/>
  <c r="N489" i="5"/>
  <c r="F489" i="5"/>
  <c r="J488" i="5"/>
  <c r="I500" i="5"/>
  <c r="M499" i="5"/>
  <c r="E499" i="5"/>
  <c r="I498" i="5"/>
  <c r="M497" i="5"/>
  <c r="E497" i="5"/>
  <c r="I496" i="5"/>
  <c r="M495" i="5"/>
  <c r="E495" i="5"/>
  <c r="I494" i="5"/>
  <c r="M493" i="5"/>
  <c r="E493" i="5"/>
  <c r="I492" i="5"/>
  <c r="M491" i="5"/>
  <c r="E491" i="5"/>
  <c r="I490" i="5"/>
  <c r="M489" i="5"/>
  <c r="E489" i="5"/>
  <c r="I488" i="5"/>
  <c r="M487" i="5"/>
  <c r="E487" i="5"/>
  <c r="I486" i="5"/>
  <c r="H500" i="5"/>
  <c r="L499" i="5"/>
  <c r="D499" i="5"/>
  <c r="H498" i="5"/>
  <c r="L497" i="5"/>
  <c r="D497" i="5"/>
  <c r="H496" i="5"/>
  <c r="L495" i="5"/>
  <c r="D495" i="5"/>
  <c r="H494" i="5"/>
  <c r="L493" i="5"/>
  <c r="D493" i="5"/>
  <c r="H492" i="5"/>
  <c r="L491" i="5"/>
  <c r="D491" i="5"/>
  <c r="H490" i="5"/>
  <c r="L489" i="5"/>
  <c r="D489" i="5"/>
  <c r="H488" i="5"/>
  <c r="G500" i="5"/>
  <c r="K499" i="5"/>
  <c r="C499" i="5"/>
  <c r="G498" i="5"/>
  <c r="K497" i="5"/>
  <c r="C497" i="5"/>
  <c r="G496" i="5"/>
  <c r="K495" i="5"/>
  <c r="C495" i="5"/>
  <c r="G494" i="5"/>
  <c r="K493" i="5"/>
  <c r="C493" i="5"/>
  <c r="G492" i="5"/>
  <c r="K491" i="5"/>
  <c r="C491" i="5"/>
  <c r="G490" i="5"/>
  <c r="K489" i="5"/>
  <c r="C489" i="5"/>
  <c r="G488" i="5"/>
  <c r="K487" i="5"/>
  <c r="C487" i="5"/>
  <c r="G486" i="5"/>
  <c r="K485" i="5"/>
  <c r="C485" i="5"/>
  <c r="G484" i="5"/>
  <c r="K483" i="5"/>
  <c r="C483" i="5"/>
  <c r="G482" i="5"/>
  <c r="K481" i="5"/>
  <c r="N500" i="5"/>
  <c r="F500" i="5"/>
  <c r="J499" i="5"/>
  <c r="N498" i="5"/>
  <c r="F498" i="5"/>
  <c r="J497" i="5"/>
  <c r="N496" i="5"/>
  <c r="F496" i="5"/>
  <c r="J495" i="5"/>
  <c r="N494" i="5"/>
  <c r="F494" i="5"/>
  <c r="J493" i="5"/>
  <c r="N492" i="5"/>
  <c r="F492" i="5"/>
  <c r="J491" i="5"/>
  <c r="N490" i="5"/>
  <c r="F490" i="5"/>
  <c r="J489" i="5"/>
  <c r="N488" i="5"/>
  <c r="F488" i="5"/>
  <c r="J487" i="5"/>
  <c r="N486" i="5"/>
  <c r="F486" i="5"/>
  <c r="J485" i="5"/>
  <c r="N484" i="5"/>
  <c r="F484" i="5"/>
  <c r="J483" i="5"/>
  <c r="M500" i="5"/>
  <c r="E500" i="5"/>
  <c r="I499" i="5"/>
  <c r="M498" i="5"/>
  <c r="E498" i="5"/>
  <c r="I497" i="5"/>
  <c r="M496" i="5"/>
  <c r="E496" i="5"/>
  <c r="I495" i="5"/>
  <c r="M494" i="5"/>
  <c r="E494" i="5"/>
  <c r="I493" i="5"/>
  <c r="M492" i="5"/>
  <c r="E492" i="5"/>
  <c r="I491" i="5"/>
  <c r="M490" i="5"/>
  <c r="E490" i="5"/>
  <c r="I489" i="5"/>
  <c r="M488" i="5"/>
  <c r="E488" i="5"/>
  <c r="D500" i="5"/>
  <c r="H497" i="5"/>
  <c r="L494" i="5"/>
  <c r="D492" i="5"/>
  <c r="H489" i="5"/>
  <c r="I487" i="5"/>
  <c r="J486" i="5"/>
  <c r="I485" i="5"/>
  <c r="K484" i="5"/>
  <c r="M483" i="5"/>
  <c r="N482" i="5"/>
  <c r="E482" i="5"/>
  <c r="H481" i="5"/>
  <c r="L480" i="5"/>
  <c r="D480" i="5"/>
  <c r="H479" i="5"/>
  <c r="L478" i="5"/>
  <c r="D478" i="5"/>
  <c r="H477" i="5"/>
  <c r="L476" i="5"/>
  <c r="D476" i="5"/>
  <c r="H475" i="5"/>
  <c r="L474" i="5"/>
  <c r="D474" i="5"/>
  <c r="H473" i="5"/>
  <c r="L472" i="5"/>
  <c r="D472" i="5"/>
  <c r="H471" i="5"/>
  <c r="L470" i="5"/>
  <c r="D470" i="5"/>
  <c r="H469" i="5"/>
  <c r="L468" i="5"/>
  <c r="D468" i="5"/>
  <c r="H467" i="5"/>
  <c r="L466" i="5"/>
  <c r="D466" i="5"/>
  <c r="H465" i="5"/>
  <c r="L464" i="5"/>
  <c r="D464" i="5"/>
  <c r="H463" i="5"/>
  <c r="L462" i="5"/>
  <c r="D462" i="5"/>
  <c r="H461" i="5"/>
  <c r="L460" i="5"/>
  <c r="D460" i="5"/>
  <c r="H459" i="5"/>
  <c r="L458" i="5"/>
  <c r="D458" i="5"/>
  <c r="H457" i="5"/>
  <c r="L456" i="5"/>
  <c r="D456" i="5"/>
  <c r="H455" i="5"/>
  <c r="L454" i="5"/>
  <c r="D454" i="5"/>
  <c r="H453" i="5"/>
  <c r="L452" i="5"/>
  <c r="D452" i="5"/>
  <c r="H451" i="5"/>
  <c r="L450" i="5"/>
  <c r="D450" i="5"/>
  <c r="H449" i="5"/>
  <c r="L448" i="5"/>
  <c r="D448" i="5"/>
  <c r="H447" i="5"/>
  <c r="C500" i="5"/>
  <c r="G497" i="5"/>
  <c r="K494" i="5"/>
  <c r="C492" i="5"/>
  <c r="G489" i="5"/>
  <c r="H487" i="5"/>
  <c r="H486" i="5"/>
  <c r="H485" i="5"/>
  <c r="J484" i="5"/>
  <c r="L483" i="5"/>
  <c r="M482" i="5"/>
  <c r="D482" i="5"/>
  <c r="G481" i="5"/>
  <c r="K480" i="5"/>
  <c r="C480" i="5"/>
  <c r="G479" i="5"/>
  <c r="K478" i="5"/>
  <c r="C478" i="5"/>
  <c r="G477" i="5"/>
  <c r="K476" i="5"/>
  <c r="C476" i="5"/>
  <c r="G475" i="5"/>
  <c r="K474" i="5"/>
  <c r="C474" i="5"/>
  <c r="G473" i="5"/>
  <c r="K472" i="5"/>
  <c r="C472" i="5"/>
  <c r="G471" i="5"/>
  <c r="K470" i="5"/>
  <c r="C470" i="5"/>
  <c r="G469" i="5"/>
  <c r="K468" i="5"/>
  <c r="C468" i="5"/>
  <c r="G467" i="5"/>
  <c r="K466" i="5"/>
  <c r="C466" i="5"/>
  <c r="G465" i="5"/>
  <c r="K464" i="5"/>
  <c r="C464" i="5"/>
  <c r="G463" i="5"/>
  <c r="K462" i="5"/>
  <c r="C462" i="5"/>
  <c r="G461" i="5"/>
  <c r="K460" i="5"/>
  <c r="C460" i="5"/>
  <c r="G459" i="5"/>
  <c r="K458" i="5"/>
  <c r="C458" i="5"/>
  <c r="G457" i="5"/>
  <c r="K456" i="5"/>
  <c r="C456" i="5"/>
  <c r="G455" i="5"/>
  <c r="K454" i="5"/>
  <c r="C454" i="5"/>
  <c r="G453" i="5"/>
  <c r="K452" i="5"/>
  <c r="C452" i="5"/>
  <c r="G451" i="5"/>
  <c r="K450" i="5"/>
  <c r="C450" i="5"/>
  <c r="G449" i="5"/>
  <c r="K448" i="5"/>
  <c r="C448" i="5"/>
  <c r="G447" i="5"/>
  <c r="H499" i="5"/>
  <c r="L496" i="5"/>
  <c r="D494" i="5"/>
  <c r="H491" i="5"/>
  <c r="L488" i="5"/>
  <c r="G487" i="5"/>
  <c r="E486" i="5"/>
  <c r="G485" i="5"/>
  <c r="I484" i="5"/>
  <c r="I483" i="5"/>
  <c r="L482" i="5"/>
  <c r="C482" i="5"/>
  <c r="F481" i="5"/>
  <c r="J480" i="5"/>
  <c r="N479" i="5"/>
  <c r="F479" i="5"/>
  <c r="J478" i="5"/>
  <c r="N477" i="5"/>
  <c r="F477" i="5"/>
  <c r="J476" i="5"/>
  <c r="N475" i="5"/>
  <c r="F475" i="5"/>
  <c r="J474" i="5"/>
  <c r="N473" i="5"/>
  <c r="F473" i="5"/>
  <c r="J472" i="5"/>
  <c r="N471" i="5"/>
  <c r="F471" i="5"/>
  <c r="J470" i="5"/>
  <c r="N469" i="5"/>
  <c r="F469" i="5"/>
  <c r="J468" i="5"/>
  <c r="N467" i="5"/>
  <c r="F467" i="5"/>
  <c r="J466" i="5"/>
  <c r="N465" i="5"/>
  <c r="F465" i="5"/>
  <c r="J464" i="5"/>
  <c r="N463" i="5"/>
  <c r="F463" i="5"/>
  <c r="J462" i="5"/>
  <c r="N461" i="5"/>
  <c r="F461" i="5"/>
  <c r="J460" i="5"/>
  <c r="N459" i="5"/>
  <c r="F459" i="5"/>
  <c r="J458" i="5"/>
  <c r="N457" i="5"/>
  <c r="F457" i="5"/>
  <c r="J456" i="5"/>
  <c r="N455" i="5"/>
  <c r="F455" i="5"/>
  <c r="J454" i="5"/>
  <c r="N453" i="5"/>
  <c r="F453" i="5"/>
  <c r="J452" i="5"/>
  <c r="N451" i="5"/>
  <c r="F451" i="5"/>
  <c r="J450" i="5"/>
  <c r="N449" i="5"/>
  <c r="F449" i="5"/>
  <c r="J448" i="5"/>
  <c r="N447" i="5"/>
  <c r="F447" i="5"/>
  <c r="G499" i="5"/>
  <c r="K496" i="5"/>
  <c r="C494" i="5"/>
  <c r="G491" i="5"/>
  <c r="K488" i="5"/>
  <c r="F487" i="5"/>
  <c r="D486" i="5"/>
  <c r="F485" i="5"/>
  <c r="H484" i="5"/>
  <c r="H483" i="5"/>
  <c r="K482" i="5"/>
  <c r="N481" i="5"/>
  <c r="E481" i="5"/>
  <c r="I480" i="5"/>
  <c r="M479" i="5"/>
  <c r="E479" i="5"/>
  <c r="I478" i="5"/>
  <c r="M477" i="5"/>
  <c r="E477" i="5"/>
  <c r="I476" i="5"/>
  <c r="M475" i="5"/>
  <c r="E475" i="5"/>
  <c r="I474" i="5"/>
  <c r="M473" i="5"/>
  <c r="E473" i="5"/>
  <c r="I472" i="5"/>
  <c r="M471" i="5"/>
  <c r="E471" i="5"/>
  <c r="I470" i="5"/>
  <c r="M469" i="5"/>
  <c r="E469" i="5"/>
  <c r="I468" i="5"/>
  <c r="M467" i="5"/>
  <c r="E467" i="5"/>
  <c r="I466" i="5"/>
  <c r="M465" i="5"/>
  <c r="E465" i="5"/>
  <c r="I464" i="5"/>
  <c r="M463" i="5"/>
  <c r="E463" i="5"/>
  <c r="I462" i="5"/>
  <c r="M461" i="5"/>
  <c r="E461" i="5"/>
  <c r="I460" i="5"/>
  <c r="M459" i="5"/>
  <c r="E459" i="5"/>
  <c r="I458" i="5"/>
  <c r="M457" i="5"/>
  <c r="E457" i="5"/>
  <c r="I456" i="5"/>
  <c r="M455" i="5"/>
  <c r="E455" i="5"/>
  <c r="I454" i="5"/>
  <c r="M453" i="5"/>
  <c r="E453" i="5"/>
  <c r="I452" i="5"/>
  <c r="M451" i="5"/>
  <c r="E451" i="5"/>
  <c r="I450" i="5"/>
  <c r="M449" i="5"/>
  <c r="E449" i="5"/>
  <c r="I448" i="5"/>
  <c r="M447" i="5"/>
  <c r="E447" i="5"/>
  <c r="L498" i="5"/>
  <c r="D496" i="5"/>
  <c r="H493" i="5"/>
  <c r="L490" i="5"/>
  <c r="D488" i="5"/>
  <c r="D487" i="5"/>
  <c r="C486" i="5"/>
  <c r="E485" i="5"/>
  <c r="E484" i="5"/>
  <c r="G483" i="5"/>
  <c r="J482" i="5"/>
  <c r="M481" i="5"/>
  <c r="D481" i="5"/>
  <c r="H480" i="5"/>
  <c r="L479" i="5"/>
  <c r="D479" i="5"/>
  <c r="H478" i="5"/>
  <c r="L477" i="5"/>
  <c r="D477" i="5"/>
  <c r="H476" i="5"/>
  <c r="L475" i="5"/>
  <c r="D475" i="5"/>
  <c r="H474" i="5"/>
  <c r="L473" i="5"/>
  <c r="D473" i="5"/>
  <c r="H472" i="5"/>
  <c r="L471" i="5"/>
  <c r="D471" i="5"/>
  <c r="H470" i="5"/>
  <c r="L469" i="5"/>
  <c r="D469" i="5"/>
  <c r="H468" i="5"/>
  <c r="L467" i="5"/>
  <c r="D467" i="5"/>
  <c r="H466" i="5"/>
  <c r="L465" i="5"/>
  <c r="D465" i="5"/>
  <c r="H464" i="5"/>
  <c r="L463" i="5"/>
  <c r="D463" i="5"/>
  <c r="H462" i="5"/>
  <c r="L461" i="5"/>
  <c r="D461" i="5"/>
  <c r="H460" i="5"/>
  <c r="L459" i="5"/>
  <c r="D459" i="5"/>
  <c r="H458" i="5"/>
  <c r="L457" i="5"/>
  <c r="D457" i="5"/>
  <c r="H456" i="5"/>
  <c r="L455" i="5"/>
  <c r="D455" i="5"/>
  <c r="H454" i="5"/>
  <c r="L453" i="5"/>
  <c r="D453" i="5"/>
  <c r="H452" i="5"/>
  <c r="L451" i="5"/>
  <c r="D451" i="5"/>
  <c r="H450" i="5"/>
  <c r="L449" i="5"/>
  <c r="D449" i="5"/>
  <c r="H448" i="5"/>
  <c r="L447" i="5"/>
  <c r="D447" i="5"/>
  <c r="K498" i="5"/>
  <c r="C496" i="5"/>
  <c r="G493" i="5"/>
  <c r="K490" i="5"/>
  <c r="C488" i="5"/>
  <c r="M486" i="5"/>
  <c r="N485" i="5"/>
  <c r="D485" i="5"/>
  <c r="D484" i="5"/>
  <c r="F483" i="5"/>
  <c r="I482" i="5"/>
  <c r="L481" i="5"/>
  <c r="C481" i="5"/>
  <c r="G480" i="5"/>
  <c r="K479" i="5"/>
  <c r="C479" i="5"/>
  <c r="G478" i="5"/>
  <c r="K477" i="5"/>
  <c r="C477" i="5"/>
  <c r="G476" i="5"/>
  <c r="K475" i="5"/>
  <c r="C475" i="5"/>
  <c r="G474" i="5"/>
  <c r="K473" i="5"/>
  <c r="C473" i="5"/>
  <c r="G472" i="5"/>
  <c r="K471" i="5"/>
  <c r="C471" i="5"/>
  <c r="G470" i="5"/>
  <c r="K469" i="5"/>
  <c r="C469" i="5"/>
  <c r="G468" i="5"/>
  <c r="K467" i="5"/>
  <c r="C467" i="5"/>
  <c r="G466" i="5"/>
  <c r="K465" i="5"/>
  <c r="C465" i="5"/>
  <c r="G464" i="5"/>
  <c r="K463" i="5"/>
  <c r="C463" i="5"/>
  <c r="G462" i="5"/>
  <c r="K461" i="5"/>
  <c r="C461" i="5"/>
  <c r="G460" i="5"/>
  <c r="K459" i="5"/>
  <c r="C459" i="5"/>
  <c r="G458" i="5"/>
  <c r="K457" i="5"/>
  <c r="C457" i="5"/>
  <c r="G456" i="5"/>
  <c r="K455" i="5"/>
  <c r="C455" i="5"/>
  <c r="G454" i="5"/>
  <c r="K453" i="5"/>
  <c r="C453" i="5"/>
  <c r="G452" i="5"/>
  <c r="K451" i="5"/>
  <c r="C451" i="5"/>
  <c r="G450" i="5"/>
  <c r="K449" i="5"/>
  <c r="C449" i="5"/>
  <c r="G448" i="5"/>
  <c r="K447" i="5"/>
  <c r="C447" i="5"/>
  <c r="L500" i="5"/>
  <c r="D498" i="5"/>
  <c r="H495" i="5"/>
  <c r="L492" i="5"/>
  <c r="D490" i="5"/>
  <c r="N487" i="5"/>
  <c r="L486" i="5"/>
  <c r="M485" i="5"/>
  <c r="M484" i="5"/>
  <c r="C484" i="5"/>
  <c r="E483" i="5"/>
  <c r="H482" i="5"/>
  <c r="J481" i="5"/>
  <c r="N480" i="5"/>
  <c r="F480" i="5"/>
  <c r="J479" i="5"/>
  <c r="N478" i="5"/>
  <c r="F478" i="5"/>
  <c r="J477" i="5"/>
  <c r="N476" i="5"/>
  <c r="F476" i="5"/>
  <c r="J475" i="5"/>
  <c r="N474" i="5"/>
  <c r="F474" i="5"/>
  <c r="J473" i="5"/>
  <c r="N472" i="5"/>
  <c r="F472" i="5"/>
  <c r="J471" i="5"/>
  <c r="N470" i="5"/>
  <c r="F470" i="5"/>
  <c r="J469" i="5"/>
  <c r="N468" i="5"/>
  <c r="F468" i="5"/>
  <c r="J467" i="5"/>
  <c r="N466" i="5"/>
  <c r="F466" i="5"/>
  <c r="J465" i="5"/>
  <c r="N464" i="5"/>
  <c r="F464" i="5"/>
  <c r="J463" i="5"/>
  <c r="N462" i="5"/>
  <c r="F462" i="5"/>
  <c r="J461" i="5"/>
  <c r="N460" i="5"/>
  <c r="F460" i="5"/>
  <c r="J459" i="5"/>
  <c r="N458" i="5"/>
  <c r="F458" i="5"/>
  <c r="J457" i="5"/>
  <c r="N456" i="5"/>
  <c r="F456" i="5"/>
  <c r="J455" i="5"/>
  <c r="N454" i="5"/>
  <c r="F454" i="5"/>
  <c r="J453" i="5"/>
  <c r="N452" i="5"/>
  <c r="F452" i="5"/>
  <c r="J451" i="5"/>
  <c r="N450" i="5"/>
  <c r="F450" i="5"/>
  <c r="J449" i="5"/>
  <c r="N448" i="5"/>
  <c r="F448" i="5"/>
  <c r="J447" i="5"/>
  <c r="K492" i="5"/>
  <c r="F482" i="5"/>
  <c r="M476" i="5"/>
  <c r="I471" i="5"/>
  <c r="E466" i="5"/>
  <c r="M460" i="5"/>
  <c r="I455" i="5"/>
  <c r="E450" i="5"/>
  <c r="C490" i="5"/>
  <c r="I481" i="5"/>
  <c r="E476" i="5"/>
  <c r="M470" i="5"/>
  <c r="I465" i="5"/>
  <c r="E460" i="5"/>
  <c r="M454" i="5"/>
  <c r="I449" i="5"/>
  <c r="L487" i="5"/>
  <c r="M480" i="5"/>
  <c r="I475" i="5"/>
  <c r="E470" i="5"/>
  <c r="M464" i="5"/>
  <c r="I459" i="5"/>
  <c r="E454" i="5"/>
  <c r="M448" i="5"/>
  <c r="K486" i="5"/>
  <c r="E480" i="5"/>
  <c r="M474" i="5"/>
  <c r="I469" i="5"/>
  <c r="E464" i="5"/>
  <c r="M458" i="5"/>
  <c r="I453" i="5"/>
  <c r="E448" i="5"/>
  <c r="L485" i="5"/>
  <c r="I479" i="5"/>
  <c r="E474" i="5"/>
  <c r="M468" i="5"/>
  <c r="I463" i="5"/>
  <c r="E458" i="5"/>
  <c r="M452" i="5"/>
  <c r="I447" i="5"/>
  <c r="K500" i="5"/>
  <c r="L484" i="5"/>
  <c r="M478" i="5"/>
  <c r="I473" i="5"/>
  <c r="E468" i="5"/>
  <c r="M462" i="5"/>
  <c r="I457" i="5"/>
  <c r="E452" i="5"/>
  <c r="M472" i="5"/>
  <c r="I451" i="5"/>
  <c r="E472" i="5"/>
  <c r="M450" i="5"/>
  <c r="C498" i="5"/>
  <c r="I467" i="5"/>
  <c r="G495" i="5"/>
  <c r="M466" i="5"/>
  <c r="N483" i="5"/>
  <c r="E462" i="5"/>
  <c r="D483" i="5"/>
  <c r="I461" i="5"/>
  <c r="E478" i="5"/>
  <c r="M456" i="5"/>
  <c r="I477" i="5"/>
  <c r="E456" i="5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G934" i="4"/>
  <c r="G933" i="4"/>
  <c r="G932" i="4"/>
  <c r="G931" i="4"/>
  <c r="G930" i="4"/>
  <c r="G929" i="4"/>
  <c r="G928" i="4"/>
  <c r="G927" i="4"/>
  <c r="G926" i="4"/>
  <c r="G925" i="4"/>
  <c r="G924" i="4"/>
  <c r="G923" i="4"/>
  <c r="G922" i="4"/>
  <c r="G921" i="4"/>
  <c r="G920" i="4"/>
  <c r="G919" i="4"/>
  <c r="G918" i="4"/>
  <c r="G917" i="4"/>
  <c r="G916" i="4"/>
  <c r="G915" i="4"/>
  <c r="G914" i="4"/>
  <c r="G913" i="4"/>
  <c r="G912" i="4"/>
  <c r="G911" i="4"/>
  <c r="G910" i="4"/>
  <c r="G909" i="4"/>
  <c r="G908" i="4"/>
  <c r="G907" i="4"/>
  <c r="G906" i="4"/>
  <c r="G905" i="4"/>
  <c r="G904" i="4"/>
  <c r="G903" i="4"/>
  <c r="G902" i="4"/>
  <c r="G901" i="4"/>
  <c r="G900" i="4"/>
  <c r="G899" i="4"/>
  <c r="G898" i="4"/>
  <c r="G897" i="4"/>
  <c r="G896" i="4"/>
  <c r="G895" i="4"/>
  <c r="G894" i="4"/>
  <c r="G893" i="4"/>
  <c r="G892" i="4"/>
  <c r="G891" i="4"/>
  <c r="G890" i="4"/>
  <c r="G889" i="4"/>
  <c r="G888" i="4"/>
  <c r="G887" i="4"/>
  <c r="G886" i="4"/>
  <c r="G885" i="4"/>
  <c r="G884" i="4"/>
  <c r="G883" i="4"/>
  <c r="G882" i="4"/>
  <c r="G881" i="4"/>
  <c r="F934" i="4"/>
  <c r="F933" i="4"/>
  <c r="F932" i="4"/>
  <c r="F931" i="4"/>
  <c r="F930" i="4"/>
  <c r="F929" i="4"/>
  <c r="F928" i="4"/>
  <c r="F927" i="4"/>
  <c r="F926" i="4"/>
  <c r="F925" i="4"/>
  <c r="F924" i="4"/>
  <c r="F923" i="4"/>
  <c r="F922" i="4"/>
  <c r="F921" i="4"/>
  <c r="F920" i="4"/>
  <c r="F919" i="4"/>
  <c r="F918" i="4"/>
  <c r="F917" i="4"/>
  <c r="F916" i="4"/>
  <c r="F915" i="4"/>
  <c r="F914" i="4"/>
  <c r="F913" i="4"/>
  <c r="F912" i="4"/>
  <c r="F911" i="4"/>
  <c r="F910" i="4"/>
  <c r="F909" i="4"/>
  <c r="F908" i="4"/>
  <c r="F907" i="4"/>
  <c r="F906" i="4"/>
  <c r="F905" i="4"/>
  <c r="F904" i="4"/>
  <c r="F903" i="4"/>
  <c r="F902" i="4"/>
  <c r="F901" i="4"/>
  <c r="F900" i="4"/>
  <c r="F899" i="4"/>
  <c r="F898" i="4"/>
  <c r="F897" i="4"/>
  <c r="F896" i="4"/>
  <c r="F895" i="4"/>
  <c r="F894" i="4"/>
  <c r="F893" i="4"/>
  <c r="F892" i="4"/>
  <c r="F891" i="4"/>
  <c r="F890" i="4"/>
  <c r="F889" i="4"/>
  <c r="F888" i="4"/>
  <c r="F887" i="4"/>
  <c r="F886" i="4"/>
  <c r="F885" i="4"/>
  <c r="F884" i="4"/>
  <c r="F883" i="4"/>
  <c r="F882" i="4"/>
  <c r="F881" i="4"/>
  <c r="E934" i="4"/>
  <c r="E933" i="4"/>
  <c r="E932" i="4"/>
  <c r="E931" i="4"/>
  <c r="E930" i="4"/>
  <c r="E929" i="4"/>
  <c r="E928" i="4"/>
  <c r="E927" i="4"/>
  <c r="E926" i="4"/>
  <c r="E925" i="4"/>
  <c r="E924" i="4"/>
  <c r="E923" i="4"/>
  <c r="E922" i="4"/>
  <c r="E921" i="4"/>
  <c r="E920" i="4"/>
  <c r="E919" i="4"/>
  <c r="E918" i="4"/>
  <c r="E917" i="4"/>
  <c r="E916" i="4"/>
  <c r="E915" i="4"/>
  <c r="E914" i="4"/>
  <c r="E913" i="4"/>
  <c r="E912" i="4"/>
  <c r="E911" i="4"/>
  <c r="E910" i="4"/>
  <c r="E909" i="4"/>
  <c r="E908" i="4"/>
  <c r="E907" i="4"/>
  <c r="E906" i="4"/>
  <c r="E905" i="4"/>
  <c r="E904" i="4"/>
  <c r="E903" i="4"/>
  <c r="E902" i="4"/>
  <c r="E901" i="4"/>
  <c r="E900" i="4"/>
  <c r="E899" i="4"/>
  <c r="E898" i="4"/>
  <c r="E897" i="4"/>
  <c r="E896" i="4"/>
  <c r="E895" i="4"/>
  <c r="E894" i="4"/>
  <c r="E893" i="4"/>
  <c r="E892" i="4"/>
  <c r="E891" i="4"/>
  <c r="E890" i="4"/>
  <c r="E889" i="4"/>
  <c r="E888" i="4"/>
  <c r="E887" i="4"/>
  <c r="E886" i="4"/>
  <c r="E885" i="4"/>
  <c r="E884" i="4"/>
  <c r="E883" i="4"/>
  <c r="E882" i="4"/>
  <c r="E881" i="4"/>
  <c r="D934" i="4"/>
  <c r="D933" i="4"/>
  <c r="D932" i="4"/>
  <c r="D931" i="4"/>
  <c r="D930" i="4"/>
  <c r="D929" i="4"/>
  <c r="D928" i="4"/>
  <c r="D927" i="4"/>
  <c r="D926" i="4"/>
  <c r="D925" i="4"/>
  <c r="D924" i="4"/>
  <c r="D923" i="4"/>
  <c r="D922" i="4"/>
  <c r="D921" i="4"/>
  <c r="D920" i="4"/>
  <c r="D919" i="4"/>
  <c r="D918" i="4"/>
  <c r="D917" i="4"/>
  <c r="D916" i="4"/>
  <c r="D915" i="4"/>
  <c r="D914" i="4"/>
  <c r="D913" i="4"/>
  <c r="D912" i="4"/>
  <c r="D911" i="4"/>
  <c r="D910" i="4"/>
  <c r="D909" i="4"/>
  <c r="D908" i="4"/>
  <c r="D907" i="4"/>
  <c r="D906" i="4"/>
  <c r="D905" i="4"/>
  <c r="D904" i="4"/>
  <c r="D903" i="4"/>
  <c r="D902" i="4"/>
  <c r="D901" i="4"/>
  <c r="D900" i="4"/>
  <c r="D899" i="4"/>
  <c r="D898" i="4"/>
  <c r="D897" i="4"/>
  <c r="D896" i="4"/>
  <c r="D895" i="4"/>
  <c r="D894" i="4"/>
  <c r="D893" i="4"/>
  <c r="D892" i="4"/>
  <c r="D891" i="4"/>
  <c r="D890" i="4"/>
  <c r="D889" i="4"/>
  <c r="D888" i="4"/>
  <c r="D887" i="4"/>
  <c r="D886" i="4"/>
  <c r="D885" i="4"/>
  <c r="D884" i="4"/>
  <c r="D883" i="4"/>
  <c r="D882" i="4"/>
  <c r="D881" i="4"/>
  <c r="C934" i="4"/>
  <c r="C933" i="4"/>
  <c r="C932" i="4"/>
  <c r="C931" i="4"/>
  <c r="C930" i="4"/>
  <c r="C929" i="4"/>
  <c r="C928" i="4"/>
  <c r="C927" i="4"/>
  <c r="C926" i="4"/>
  <c r="C925" i="4"/>
  <c r="C924" i="4"/>
  <c r="C923" i="4"/>
  <c r="C922" i="4"/>
  <c r="C921" i="4"/>
  <c r="C920" i="4"/>
  <c r="C919" i="4"/>
  <c r="C918" i="4"/>
  <c r="C917" i="4"/>
  <c r="C916" i="4"/>
  <c r="C915" i="4"/>
  <c r="C914" i="4"/>
  <c r="C913" i="4"/>
  <c r="C912" i="4"/>
  <c r="C911" i="4"/>
  <c r="C910" i="4"/>
  <c r="C909" i="4"/>
  <c r="C908" i="4"/>
  <c r="C907" i="4"/>
  <c r="C906" i="4"/>
  <c r="C905" i="4"/>
  <c r="C904" i="4"/>
  <c r="C903" i="4"/>
  <c r="C902" i="4"/>
  <c r="C901" i="4"/>
  <c r="C900" i="4"/>
  <c r="C899" i="4"/>
  <c r="C898" i="4"/>
  <c r="C897" i="4"/>
  <c r="C896" i="4"/>
  <c r="C895" i="4"/>
  <c r="C894" i="4"/>
  <c r="C893" i="4"/>
  <c r="C892" i="4"/>
  <c r="C891" i="4"/>
  <c r="C890" i="4"/>
  <c r="C889" i="4"/>
  <c r="C888" i="4"/>
  <c r="C887" i="4"/>
  <c r="C886" i="4"/>
  <c r="C885" i="4"/>
  <c r="C884" i="4"/>
  <c r="C883" i="4"/>
  <c r="C882" i="4"/>
  <c r="C881" i="4"/>
  <c r="J934" i="4"/>
  <c r="J933" i="4"/>
  <c r="J932" i="4"/>
  <c r="J931" i="4"/>
  <c r="J930" i="4"/>
  <c r="J929" i="4"/>
  <c r="J928" i="4"/>
  <c r="J927" i="4"/>
  <c r="J926" i="4"/>
  <c r="J925" i="4"/>
  <c r="J924" i="4"/>
  <c r="J923" i="4"/>
  <c r="J922" i="4"/>
  <c r="J921" i="4"/>
  <c r="J920" i="4"/>
  <c r="J919" i="4"/>
  <c r="J918" i="4"/>
  <c r="J917" i="4"/>
  <c r="J916" i="4"/>
  <c r="J915" i="4"/>
  <c r="J914" i="4"/>
  <c r="J913" i="4"/>
  <c r="J912" i="4"/>
  <c r="J911" i="4"/>
  <c r="J910" i="4"/>
  <c r="J909" i="4"/>
  <c r="J908" i="4"/>
  <c r="J907" i="4"/>
  <c r="J906" i="4"/>
  <c r="J905" i="4"/>
  <c r="J904" i="4"/>
  <c r="J903" i="4"/>
  <c r="J902" i="4"/>
  <c r="J901" i="4"/>
  <c r="J900" i="4"/>
  <c r="J899" i="4"/>
  <c r="J898" i="4"/>
  <c r="J897" i="4"/>
  <c r="J896" i="4"/>
  <c r="J895" i="4"/>
  <c r="J894" i="4"/>
  <c r="J893" i="4"/>
  <c r="J892" i="4"/>
  <c r="J891" i="4"/>
  <c r="J890" i="4"/>
  <c r="J889" i="4"/>
  <c r="J888" i="4"/>
  <c r="J887" i="4"/>
  <c r="J886" i="4"/>
  <c r="J885" i="4"/>
  <c r="J884" i="4"/>
  <c r="J883" i="4"/>
  <c r="J882" i="4"/>
  <c r="J881" i="4"/>
  <c r="I934" i="4"/>
  <c r="I933" i="4"/>
  <c r="I932" i="4"/>
  <c r="I931" i="4"/>
  <c r="I930" i="4"/>
  <c r="I929" i="4"/>
  <c r="I928" i="4"/>
  <c r="I927" i="4"/>
  <c r="I926" i="4"/>
  <c r="I925" i="4"/>
  <c r="I924" i="4"/>
  <c r="I923" i="4"/>
  <c r="I922" i="4"/>
  <c r="I921" i="4"/>
  <c r="I920" i="4"/>
  <c r="I919" i="4"/>
  <c r="I918" i="4"/>
  <c r="I917" i="4"/>
  <c r="I916" i="4"/>
  <c r="I915" i="4"/>
  <c r="I914" i="4"/>
  <c r="I913" i="4"/>
  <c r="I912" i="4"/>
  <c r="I911" i="4"/>
  <c r="I910" i="4"/>
  <c r="I909" i="4"/>
  <c r="I908" i="4"/>
  <c r="I907" i="4"/>
  <c r="I906" i="4"/>
  <c r="I905" i="4"/>
  <c r="I904" i="4"/>
  <c r="I903" i="4"/>
  <c r="I902" i="4"/>
  <c r="I901" i="4"/>
  <c r="I900" i="4"/>
  <c r="I899" i="4"/>
  <c r="I898" i="4"/>
  <c r="I897" i="4"/>
  <c r="I896" i="4"/>
  <c r="I895" i="4"/>
  <c r="I894" i="4"/>
  <c r="I893" i="4"/>
  <c r="I892" i="4"/>
  <c r="I891" i="4"/>
  <c r="I890" i="4"/>
  <c r="I889" i="4"/>
  <c r="I888" i="4"/>
  <c r="I887" i="4"/>
  <c r="I886" i="4"/>
  <c r="I885" i="4"/>
  <c r="I884" i="4"/>
  <c r="I883" i="4"/>
  <c r="I882" i="4"/>
  <c r="I881" i="4"/>
  <c r="H934" i="4"/>
  <c r="H933" i="4"/>
  <c r="H932" i="4"/>
  <c r="H931" i="4"/>
  <c r="H930" i="4"/>
  <c r="H929" i="4"/>
  <c r="H928" i="4"/>
  <c r="H927" i="4"/>
  <c r="H926" i="4"/>
  <c r="H925" i="4"/>
  <c r="H924" i="4"/>
  <c r="H923" i="4"/>
  <c r="H922" i="4"/>
  <c r="H921" i="4"/>
  <c r="H920" i="4"/>
  <c r="H919" i="4"/>
  <c r="H918" i="4"/>
  <c r="H917" i="4"/>
  <c r="H916" i="4"/>
  <c r="H915" i="4"/>
  <c r="H914" i="4"/>
  <c r="H913" i="4"/>
  <c r="H912" i="4"/>
  <c r="H911" i="4"/>
  <c r="H910" i="4"/>
  <c r="H909" i="4"/>
  <c r="H908" i="4"/>
  <c r="H907" i="4"/>
  <c r="H906" i="4"/>
  <c r="H905" i="4"/>
  <c r="H904" i="4"/>
  <c r="H903" i="4"/>
  <c r="H902" i="4"/>
  <c r="H901" i="4"/>
  <c r="H900" i="4"/>
  <c r="H899" i="4"/>
  <c r="H898" i="4"/>
  <c r="H897" i="4"/>
  <c r="H896" i="4"/>
  <c r="H895" i="4"/>
  <c r="H894" i="4"/>
  <c r="H893" i="4"/>
  <c r="H892" i="4"/>
  <c r="H891" i="4"/>
  <c r="H890" i="4"/>
  <c r="H889" i="4"/>
  <c r="H888" i="4"/>
  <c r="H887" i="4"/>
  <c r="H886" i="4"/>
  <c r="H885" i="4"/>
  <c r="H884" i="4"/>
  <c r="H883" i="4"/>
  <c r="H882" i="4"/>
  <c r="H881" i="4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D510" i="3"/>
  <c r="D509" i="3"/>
  <c r="D508" i="3"/>
  <c r="D507" i="3"/>
  <c r="D506" i="3"/>
  <c r="D505" i="3"/>
  <c r="D504" i="3"/>
  <c r="D503" i="3"/>
  <c r="D502" i="3"/>
  <c r="D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D457" i="3"/>
  <c r="C510" i="3"/>
  <c r="C509" i="3"/>
  <c r="C508" i="3"/>
  <c r="C507" i="3"/>
  <c r="C506" i="3"/>
  <c r="C505" i="3"/>
  <c r="C504" i="3"/>
  <c r="C503" i="3"/>
  <c r="C502" i="3"/>
  <c r="C501" i="3"/>
  <c r="C500" i="3"/>
  <c r="C499" i="3"/>
  <c r="C498" i="3"/>
  <c r="C497" i="3"/>
  <c r="C496" i="3"/>
  <c r="C495" i="3"/>
  <c r="C494" i="3"/>
  <c r="C493" i="3"/>
  <c r="C492" i="3"/>
  <c r="C491" i="3"/>
  <c r="C490" i="3"/>
  <c r="C489" i="3"/>
  <c r="C488" i="3"/>
  <c r="C487" i="3"/>
  <c r="C486" i="3"/>
  <c r="C485" i="3"/>
  <c r="C484" i="3"/>
  <c r="C483" i="3"/>
  <c r="C482" i="3"/>
  <c r="C481" i="3"/>
  <c r="C480" i="3"/>
  <c r="C479" i="3"/>
  <c r="C478" i="3"/>
  <c r="C477" i="3"/>
  <c r="C476" i="3"/>
  <c r="C475" i="3"/>
  <c r="C474" i="3"/>
  <c r="C473" i="3"/>
  <c r="C472" i="3"/>
  <c r="C471" i="3"/>
  <c r="C470" i="3"/>
  <c r="C469" i="3"/>
  <c r="C468" i="3"/>
  <c r="C467" i="3"/>
  <c r="C466" i="3"/>
  <c r="C465" i="3"/>
  <c r="C464" i="3"/>
  <c r="C463" i="3"/>
  <c r="C462" i="3"/>
  <c r="C461" i="3"/>
  <c r="C460" i="3"/>
  <c r="C459" i="3"/>
  <c r="C458" i="3"/>
  <c r="C457" i="3"/>
  <c r="H563" i="5"/>
  <c r="L562" i="5"/>
  <c r="D562" i="5"/>
  <c r="H561" i="5"/>
  <c r="L560" i="5"/>
  <c r="D560" i="5"/>
  <c r="H559" i="5"/>
  <c r="L558" i="5"/>
  <c r="D558" i="5"/>
  <c r="H557" i="5"/>
  <c r="L556" i="5"/>
  <c r="D556" i="5"/>
  <c r="H555" i="5"/>
  <c r="L554" i="5"/>
  <c r="D554" i="5"/>
  <c r="H553" i="5"/>
  <c r="L552" i="5"/>
  <c r="D552" i="5"/>
  <c r="H551" i="5"/>
  <c r="L550" i="5"/>
  <c r="D550" i="5"/>
  <c r="H549" i="5"/>
  <c r="L548" i="5"/>
  <c r="D548" i="5"/>
  <c r="H547" i="5"/>
  <c r="L546" i="5"/>
  <c r="D546" i="5"/>
  <c r="H545" i="5"/>
  <c r="L544" i="5"/>
  <c r="D544" i="5"/>
  <c r="H543" i="5"/>
  <c r="L542" i="5"/>
  <c r="D542" i="5"/>
  <c r="H541" i="5"/>
  <c r="L540" i="5"/>
  <c r="D540" i="5"/>
  <c r="H539" i="5"/>
  <c r="L538" i="5"/>
  <c r="D538" i="5"/>
  <c r="H537" i="5"/>
  <c r="L536" i="5"/>
  <c r="D536" i="5"/>
  <c r="H535" i="5"/>
  <c r="L534" i="5"/>
  <c r="D534" i="5"/>
  <c r="H533" i="5"/>
  <c r="L532" i="5"/>
  <c r="D532" i="5"/>
  <c r="H531" i="5"/>
  <c r="L530" i="5"/>
  <c r="D530" i="5"/>
  <c r="H529" i="5"/>
  <c r="L528" i="5"/>
  <c r="D528" i="5"/>
  <c r="H527" i="5"/>
  <c r="L526" i="5"/>
  <c r="D526" i="5"/>
  <c r="H525" i="5"/>
  <c r="L524" i="5"/>
  <c r="D524" i="5"/>
  <c r="H523" i="5"/>
  <c r="G563" i="5"/>
  <c r="K562" i="5"/>
  <c r="C562" i="5"/>
  <c r="G561" i="5"/>
  <c r="K560" i="5"/>
  <c r="C560" i="5"/>
  <c r="G559" i="5"/>
  <c r="K558" i="5"/>
  <c r="C558" i="5"/>
  <c r="G557" i="5"/>
  <c r="K556" i="5"/>
  <c r="C556" i="5"/>
  <c r="G555" i="5"/>
  <c r="K554" i="5"/>
  <c r="C554" i="5"/>
  <c r="G553" i="5"/>
  <c r="K552" i="5"/>
  <c r="C552" i="5"/>
  <c r="G551" i="5"/>
  <c r="K550" i="5"/>
  <c r="C550" i="5"/>
  <c r="G549" i="5"/>
  <c r="K548" i="5"/>
  <c r="C548" i="5"/>
  <c r="G547" i="5"/>
  <c r="K546" i="5"/>
  <c r="C546" i="5"/>
  <c r="G545" i="5"/>
  <c r="K544" i="5"/>
  <c r="C544" i="5"/>
  <c r="G543" i="5"/>
  <c r="K542" i="5"/>
  <c r="C542" i="5"/>
  <c r="G541" i="5"/>
  <c r="K540" i="5"/>
  <c r="C540" i="5"/>
  <c r="G539" i="5"/>
  <c r="K538" i="5"/>
  <c r="C538" i="5"/>
  <c r="G537" i="5"/>
  <c r="K536" i="5"/>
  <c r="C536" i="5"/>
  <c r="G535" i="5"/>
  <c r="N563" i="5"/>
  <c r="F563" i="5"/>
  <c r="J562" i="5"/>
  <c r="N561" i="5"/>
  <c r="F561" i="5"/>
  <c r="J560" i="5"/>
  <c r="N559" i="5"/>
  <c r="F559" i="5"/>
  <c r="J558" i="5"/>
  <c r="N557" i="5"/>
  <c r="F557" i="5"/>
  <c r="J556" i="5"/>
  <c r="N555" i="5"/>
  <c r="F555" i="5"/>
  <c r="J554" i="5"/>
  <c r="N553" i="5"/>
  <c r="F553" i="5"/>
  <c r="J552" i="5"/>
  <c r="N551" i="5"/>
  <c r="F551" i="5"/>
  <c r="J550" i="5"/>
  <c r="N549" i="5"/>
  <c r="F549" i="5"/>
  <c r="J548" i="5"/>
  <c r="N547" i="5"/>
  <c r="F547" i="5"/>
  <c r="J546" i="5"/>
  <c r="N545" i="5"/>
  <c r="F545" i="5"/>
  <c r="J544" i="5"/>
  <c r="N543" i="5"/>
  <c r="F543" i="5"/>
  <c r="J542" i="5"/>
  <c r="N541" i="5"/>
  <c r="F541" i="5"/>
  <c r="J540" i="5"/>
  <c r="M563" i="5"/>
  <c r="E563" i="5"/>
  <c r="I562" i="5"/>
  <c r="M561" i="5"/>
  <c r="E561" i="5"/>
  <c r="I560" i="5"/>
  <c r="M559" i="5"/>
  <c r="E559" i="5"/>
  <c r="I558" i="5"/>
  <c r="M557" i="5"/>
  <c r="E557" i="5"/>
  <c r="I556" i="5"/>
  <c r="M555" i="5"/>
  <c r="E555" i="5"/>
  <c r="I554" i="5"/>
  <c r="M553" i="5"/>
  <c r="E553" i="5"/>
  <c r="I552" i="5"/>
  <c r="M551" i="5"/>
  <c r="E551" i="5"/>
  <c r="I550" i="5"/>
  <c r="M549" i="5"/>
  <c r="E549" i="5"/>
  <c r="I548" i="5"/>
  <c r="M547" i="5"/>
  <c r="E547" i="5"/>
  <c r="I546" i="5"/>
  <c r="M545" i="5"/>
  <c r="E545" i="5"/>
  <c r="I544" i="5"/>
  <c r="M543" i="5"/>
  <c r="E543" i="5"/>
  <c r="I542" i="5"/>
  <c r="M541" i="5"/>
  <c r="E541" i="5"/>
  <c r="I540" i="5"/>
  <c r="M539" i="5"/>
  <c r="E539" i="5"/>
  <c r="I538" i="5"/>
  <c r="L563" i="5"/>
  <c r="D563" i="5"/>
  <c r="H562" i="5"/>
  <c r="L561" i="5"/>
  <c r="D561" i="5"/>
  <c r="H560" i="5"/>
  <c r="L559" i="5"/>
  <c r="D559" i="5"/>
  <c r="H558" i="5"/>
  <c r="L557" i="5"/>
  <c r="D557" i="5"/>
  <c r="H556" i="5"/>
  <c r="L555" i="5"/>
  <c r="D555" i="5"/>
  <c r="H554" i="5"/>
  <c r="K563" i="5"/>
  <c r="C563" i="5"/>
  <c r="G562" i="5"/>
  <c r="K561" i="5"/>
  <c r="C561" i="5"/>
  <c r="G560" i="5"/>
  <c r="K559" i="5"/>
  <c r="C559" i="5"/>
  <c r="G558" i="5"/>
  <c r="K557" i="5"/>
  <c r="C557" i="5"/>
  <c r="G556" i="5"/>
  <c r="K555" i="5"/>
  <c r="C555" i="5"/>
  <c r="G554" i="5"/>
  <c r="K553" i="5"/>
  <c r="C553" i="5"/>
  <c r="G552" i="5"/>
  <c r="K551" i="5"/>
  <c r="C551" i="5"/>
  <c r="G550" i="5"/>
  <c r="K549" i="5"/>
  <c r="C549" i="5"/>
  <c r="G548" i="5"/>
  <c r="K547" i="5"/>
  <c r="C547" i="5"/>
  <c r="G546" i="5"/>
  <c r="K545" i="5"/>
  <c r="C545" i="5"/>
  <c r="G544" i="5"/>
  <c r="K543" i="5"/>
  <c r="C543" i="5"/>
  <c r="G542" i="5"/>
  <c r="K541" i="5"/>
  <c r="C541" i="5"/>
  <c r="J563" i="5"/>
  <c r="N562" i="5"/>
  <c r="F562" i="5"/>
  <c r="J561" i="5"/>
  <c r="N560" i="5"/>
  <c r="F560" i="5"/>
  <c r="J559" i="5"/>
  <c r="N558" i="5"/>
  <c r="F558" i="5"/>
  <c r="J557" i="5"/>
  <c r="N556" i="5"/>
  <c r="F556" i="5"/>
  <c r="J555" i="5"/>
  <c r="N554" i="5"/>
  <c r="F554" i="5"/>
  <c r="J553" i="5"/>
  <c r="M558" i="5"/>
  <c r="L553" i="5"/>
  <c r="L551" i="5"/>
  <c r="E550" i="5"/>
  <c r="F548" i="5"/>
  <c r="H546" i="5"/>
  <c r="M544" i="5"/>
  <c r="N542" i="5"/>
  <c r="D541" i="5"/>
  <c r="L539" i="5"/>
  <c r="M538" i="5"/>
  <c r="L537" i="5"/>
  <c r="N536" i="5"/>
  <c r="N535" i="5"/>
  <c r="D535" i="5"/>
  <c r="G534" i="5"/>
  <c r="J533" i="5"/>
  <c r="M532" i="5"/>
  <c r="C532" i="5"/>
  <c r="F531" i="5"/>
  <c r="I530" i="5"/>
  <c r="L529" i="5"/>
  <c r="C529" i="5"/>
  <c r="F528" i="5"/>
  <c r="I527" i="5"/>
  <c r="K526" i="5"/>
  <c r="N525" i="5"/>
  <c r="E525" i="5"/>
  <c r="H524" i="5"/>
  <c r="K523" i="5"/>
  <c r="N522" i="5"/>
  <c r="F522" i="5"/>
  <c r="J521" i="5"/>
  <c r="N520" i="5"/>
  <c r="F520" i="5"/>
  <c r="J519" i="5"/>
  <c r="N518" i="5"/>
  <c r="F518" i="5"/>
  <c r="J517" i="5"/>
  <c r="N516" i="5"/>
  <c r="F516" i="5"/>
  <c r="J515" i="5"/>
  <c r="N514" i="5"/>
  <c r="F514" i="5"/>
  <c r="J513" i="5"/>
  <c r="N512" i="5"/>
  <c r="F512" i="5"/>
  <c r="J511" i="5"/>
  <c r="N510" i="5"/>
  <c r="F510" i="5"/>
  <c r="I563" i="5"/>
  <c r="E558" i="5"/>
  <c r="I553" i="5"/>
  <c r="J551" i="5"/>
  <c r="L549" i="5"/>
  <c r="E548" i="5"/>
  <c r="F546" i="5"/>
  <c r="H544" i="5"/>
  <c r="M542" i="5"/>
  <c r="N540" i="5"/>
  <c r="K539" i="5"/>
  <c r="J538" i="5"/>
  <c r="K537" i="5"/>
  <c r="M536" i="5"/>
  <c r="M535" i="5"/>
  <c r="C535" i="5"/>
  <c r="F534" i="5"/>
  <c r="I533" i="5"/>
  <c r="K532" i="5"/>
  <c r="N531" i="5"/>
  <c r="E531" i="5"/>
  <c r="H530" i="5"/>
  <c r="K529" i="5"/>
  <c r="N528" i="5"/>
  <c r="E528" i="5"/>
  <c r="G527" i="5"/>
  <c r="J526" i="5"/>
  <c r="M525" i="5"/>
  <c r="D525" i="5"/>
  <c r="G524" i="5"/>
  <c r="J523" i="5"/>
  <c r="M522" i="5"/>
  <c r="E522" i="5"/>
  <c r="I521" i="5"/>
  <c r="M520" i="5"/>
  <c r="E520" i="5"/>
  <c r="I519" i="5"/>
  <c r="M518" i="5"/>
  <c r="E518" i="5"/>
  <c r="I517" i="5"/>
  <c r="M516" i="5"/>
  <c r="E516" i="5"/>
  <c r="I515" i="5"/>
  <c r="M514" i="5"/>
  <c r="E514" i="5"/>
  <c r="I513" i="5"/>
  <c r="M512" i="5"/>
  <c r="E512" i="5"/>
  <c r="I511" i="5"/>
  <c r="M510" i="5"/>
  <c r="E510" i="5"/>
  <c r="M562" i="5"/>
  <c r="I557" i="5"/>
  <c r="D553" i="5"/>
  <c r="I551" i="5"/>
  <c r="J549" i="5"/>
  <c r="L547" i="5"/>
  <c r="E546" i="5"/>
  <c r="F544" i="5"/>
  <c r="H542" i="5"/>
  <c r="M540" i="5"/>
  <c r="J539" i="5"/>
  <c r="H538" i="5"/>
  <c r="J537" i="5"/>
  <c r="J536" i="5"/>
  <c r="L535" i="5"/>
  <c r="N534" i="5"/>
  <c r="E534" i="5"/>
  <c r="G533" i="5"/>
  <c r="J532" i="5"/>
  <c r="M531" i="5"/>
  <c r="D531" i="5"/>
  <c r="G530" i="5"/>
  <c r="J529" i="5"/>
  <c r="M528" i="5"/>
  <c r="C528" i="5"/>
  <c r="F527" i="5"/>
  <c r="I526" i="5"/>
  <c r="L525" i="5"/>
  <c r="C525" i="5"/>
  <c r="F524" i="5"/>
  <c r="I523" i="5"/>
  <c r="L522" i="5"/>
  <c r="D522" i="5"/>
  <c r="H521" i="5"/>
  <c r="L520" i="5"/>
  <c r="D520" i="5"/>
  <c r="H519" i="5"/>
  <c r="L518" i="5"/>
  <c r="D518" i="5"/>
  <c r="H517" i="5"/>
  <c r="L516" i="5"/>
  <c r="D516" i="5"/>
  <c r="H515" i="5"/>
  <c r="L514" i="5"/>
  <c r="D514" i="5"/>
  <c r="H513" i="5"/>
  <c r="L512" i="5"/>
  <c r="D512" i="5"/>
  <c r="H511" i="5"/>
  <c r="L510" i="5"/>
  <c r="D510" i="5"/>
  <c r="E562" i="5"/>
  <c r="M556" i="5"/>
  <c r="N552" i="5"/>
  <c r="D551" i="5"/>
  <c r="I549" i="5"/>
  <c r="J547" i="5"/>
  <c r="L545" i="5"/>
  <c r="E544" i="5"/>
  <c r="F542" i="5"/>
  <c r="H540" i="5"/>
  <c r="I539" i="5"/>
  <c r="G538" i="5"/>
  <c r="I537" i="5"/>
  <c r="I536" i="5"/>
  <c r="K535" i="5"/>
  <c r="M534" i="5"/>
  <c r="C534" i="5"/>
  <c r="F533" i="5"/>
  <c r="I532" i="5"/>
  <c r="L531" i="5"/>
  <c r="C531" i="5"/>
  <c r="F530" i="5"/>
  <c r="I529" i="5"/>
  <c r="K528" i="5"/>
  <c r="N527" i="5"/>
  <c r="E527" i="5"/>
  <c r="H526" i="5"/>
  <c r="K525" i="5"/>
  <c r="N524" i="5"/>
  <c r="E524" i="5"/>
  <c r="G523" i="5"/>
  <c r="K522" i="5"/>
  <c r="C522" i="5"/>
  <c r="G521" i="5"/>
  <c r="K520" i="5"/>
  <c r="C520" i="5"/>
  <c r="G519" i="5"/>
  <c r="K518" i="5"/>
  <c r="C518" i="5"/>
  <c r="G517" i="5"/>
  <c r="K516" i="5"/>
  <c r="C516" i="5"/>
  <c r="G515" i="5"/>
  <c r="K514" i="5"/>
  <c r="C514" i="5"/>
  <c r="G513" i="5"/>
  <c r="K512" i="5"/>
  <c r="C512" i="5"/>
  <c r="G511" i="5"/>
  <c r="K510" i="5"/>
  <c r="C510" i="5"/>
  <c r="I561" i="5"/>
  <c r="E556" i="5"/>
  <c r="M552" i="5"/>
  <c r="N550" i="5"/>
  <c r="D549" i="5"/>
  <c r="I547" i="5"/>
  <c r="J545" i="5"/>
  <c r="L543" i="5"/>
  <c r="E542" i="5"/>
  <c r="G540" i="5"/>
  <c r="F539" i="5"/>
  <c r="F538" i="5"/>
  <c r="F537" i="5"/>
  <c r="H536" i="5"/>
  <c r="J535" i="5"/>
  <c r="K534" i="5"/>
  <c r="N533" i="5"/>
  <c r="E533" i="5"/>
  <c r="H532" i="5"/>
  <c r="K531" i="5"/>
  <c r="N530" i="5"/>
  <c r="E530" i="5"/>
  <c r="G529" i="5"/>
  <c r="J528" i="5"/>
  <c r="M527" i="5"/>
  <c r="D527" i="5"/>
  <c r="G526" i="5"/>
  <c r="J525" i="5"/>
  <c r="M524" i="5"/>
  <c r="C524" i="5"/>
  <c r="F523" i="5"/>
  <c r="J522" i="5"/>
  <c r="N521" i="5"/>
  <c r="F521" i="5"/>
  <c r="J520" i="5"/>
  <c r="N519" i="5"/>
  <c r="F519" i="5"/>
  <c r="J518" i="5"/>
  <c r="N517" i="5"/>
  <c r="F517" i="5"/>
  <c r="J516" i="5"/>
  <c r="N515" i="5"/>
  <c r="F515" i="5"/>
  <c r="J514" i="5"/>
  <c r="N513" i="5"/>
  <c r="F513" i="5"/>
  <c r="J512" i="5"/>
  <c r="N511" i="5"/>
  <c r="F511" i="5"/>
  <c r="J510" i="5"/>
  <c r="M560" i="5"/>
  <c r="I555" i="5"/>
  <c r="H552" i="5"/>
  <c r="M550" i="5"/>
  <c r="N548" i="5"/>
  <c r="D547" i="5"/>
  <c r="I545" i="5"/>
  <c r="J543" i="5"/>
  <c r="L541" i="5"/>
  <c r="F540" i="5"/>
  <c r="D539" i="5"/>
  <c r="E538" i="5"/>
  <c r="E537" i="5"/>
  <c r="G536" i="5"/>
  <c r="I535" i="5"/>
  <c r="J534" i="5"/>
  <c r="M533" i="5"/>
  <c r="D533" i="5"/>
  <c r="G532" i="5"/>
  <c r="J531" i="5"/>
  <c r="M530" i="5"/>
  <c r="C530" i="5"/>
  <c r="F529" i="5"/>
  <c r="I528" i="5"/>
  <c r="L527" i="5"/>
  <c r="C527" i="5"/>
  <c r="F526" i="5"/>
  <c r="I525" i="5"/>
  <c r="K524" i="5"/>
  <c r="N523" i="5"/>
  <c r="E523" i="5"/>
  <c r="I522" i="5"/>
  <c r="M521" i="5"/>
  <c r="E521" i="5"/>
  <c r="I520" i="5"/>
  <c r="M519" i="5"/>
  <c r="E519" i="5"/>
  <c r="I518" i="5"/>
  <c r="M517" i="5"/>
  <c r="E517" i="5"/>
  <c r="I516" i="5"/>
  <c r="M515" i="5"/>
  <c r="E515" i="5"/>
  <c r="I514" i="5"/>
  <c r="M513" i="5"/>
  <c r="E513" i="5"/>
  <c r="I512" i="5"/>
  <c r="M511" i="5"/>
  <c r="E511" i="5"/>
  <c r="I510" i="5"/>
  <c r="H550" i="5"/>
  <c r="I543" i="5"/>
  <c r="N537" i="5"/>
  <c r="I534" i="5"/>
  <c r="I531" i="5"/>
  <c r="H528" i="5"/>
  <c r="G525" i="5"/>
  <c r="H522" i="5"/>
  <c r="L519" i="5"/>
  <c r="D517" i="5"/>
  <c r="H514" i="5"/>
  <c r="L511" i="5"/>
  <c r="F550" i="5"/>
  <c r="D543" i="5"/>
  <c r="M537" i="5"/>
  <c r="H534" i="5"/>
  <c r="G531" i="5"/>
  <c r="G528" i="5"/>
  <c r="F525" i="5"/>
  <c r="G522" i="5"/>
  <c r="K519" i="5"/>
  <c r="C517" i="5"/>
  <c r="G514" i="5"/>
  <c r="K511" i="5"/>
  <c r="E560" i="5"/>
  <c r="M548" i="5"/>
  <c r="J541" i="5"/>
  <c r="D537" i="5"/>
  <c r="L533" i="5"/>
  <c r="K530" i="5"/>
  <c r="K527" i="5"/>
  <c r="J524" i="5"/>
  <c r="L521" i="5"/>
  <c r="D519" i="5"/>
  <c r="H516" i="5"/>
  <c r="L513" i="5"/>
  <c r="D511" i="5"/>
  <c r="I559" i="5"/>
  <c r="H548" i="5"/>
  <c r="I541" i="5"/>
  <c r="C537" i="5"/>
  <c r="K533" i="5"/>
  <c r="J530" i="5"/>
  <c r="J527" i="5"/>
  <c r="I524" i="5"/>
  <c r="K521" i="5"/>
  <c r="C519" i="5"/>
  <c r="G516" i="5"/>
  <c r="K513" i="5"/>
  <c r="C511" i="5"/>
  <c r="M554" i="5"/>
  <c r="N546" i="5"/>
  <c r="E540" i="5"/>
  <c r="F536" i="5"/>
  <c r="C533" i="5"/>
  <c r="N529" i="5"/>
  <c r="N526" i="5"/>
  <c r="M523" i="5"/>
  <c r="D521" i="5"/>
  <c r="H518" i="5"/>
  <c r="L515" i="5"/>
  <c r="D513" i="5"/>
  <c r="H510" i="5"/>
  <c r="E554" i="5"/>
  <c r="M546" i="5"/>
  <c r="N539" i="5"/>
  <c r="E536" i="5"/>
  <c r="N532" i="5"/>
  <c r="M529" i="5"/>
  <c r="M526" i="5"/>
  <c r="L523" i="5"/>
  <c r="C521" i="5"/>
  <c r="G518" i="5"/>
  <c r="K515" i="5"/>
  <c r="C513" i="5"/>
  <c r="G510" i="5"/>
  <c r="F552" i="5"/>
  <c r="D545" i="5"/>
  <c r="C539" i="5"/>
  <c r="F535" i="5"/>
  <c r="F532" i="5"/>
  <c r="E529" i="5"/>
  <c r="E526" i="5"/>
  <c r="D523" i="5"/>
  <c r="H520" i="5"/>
  <c r="L517" i="5"/>
  <c r="D515" i="5"/>
  <c r="H512" i="5"/>
  <c r="C523" i="5"/>
  <c r="E552" i="5"/>
  <c r="G520" i="5"/>
  <c r="N544" i="5"/>
  <c r="K517" i="5"/>
  <c r="N538" i="5"/>
  <c r="C515" i="5"/>
  <c r="E535" i="5"/>
  <c r="G512" i="5"/>
  <c r="E532" i="5"/>
  <c r="D529" i="5"/>
  <c r="C526" i="5"/>
  <c r="F496" i="4"/>
  <c r="F495" i="4"/>
  <c r="F494" i="4"/>
  <c r="F493" i="4"/>
  <c r="F492" i="4"/>
  <c r="F491" i="4"/>
  <c r="F490" i="4"/>
  <c r="F489" i="4"/>
  <c r="F488" i="4"/>
  <c r="F487" i="4"/>
  <c r="F486" i="4"/>
  <c r="F485" i="4"/>
  <c r="F484" i="4"/>
  <c r="F483" i="4"/>
  <c r="F482" i="4"/>
  <c r="F481" i="4"/>
  <c r="F480" i="4"/>
  <c r="F479" i="4"/>
  <c r="F478" i="4"/>
  <c r="F477" i="4"/>
  <c r="F476" i="4"/>
  <c r="F475" i="4"/>
  <c r="F474" i="4"/>
  <c r="F473" i="4"/>
  <c r="F472" i="4"/>
  <c r="F471" i="4"/>
  <c r="F470" i="4"/>
  <c r="F469" i="4"/>
  <c r="F468" i="4"/>
  <c r="F467" i="4"/>
  <c r="F466" i="4"/>
  <c r="F465" i="4"/>
  <c r="F464" i="4"/>
  <c r="F463" i="4"/>
  <c r="F462" i="4"/>
  <c r="F461" i="4"/>
  <c r="F460" i="4"/>
  <c r="F459" i="4"/>
  <c r="F458" i="4"/>
  <c r="F457" i="4"/>
  <c r="F456" i="4"/>
  <c r="F455" i="4"/>
  <c r="F454" i="4"/>
  <c r="F453" i="4"/>
  <c r="F452" i="4"/>
  <c r="F451" i="4"/>
  <c r="F450" i="4"/>
  <c r="F449" i="4"/>
  <c r="F448" i="4"/>
  <c r="F447" i="4"/>
  <c r="F446" i="4"/>
  <c r="F445" i="4"/>
  <c r="F444" i="4"/>
  <c r="F443" i="4"/>
  <c r="E496" i="4"/>
  <c r="E495" i="4"/>
  <c r="E494" i="4"/>
  <c r="E493" i="4"/>
  <c r="E492" i="4"/>
  <c r="E491" i="4"/>
  <c r="E490" i="4"/>
  <c r="E489" i="4"/>
  <c r="E488" i="4"/>
  <c r="E487" i="4"/>
  <c r="E486" i="4"/>
  <c r="E485" i="4"/>
  <c r="E484" i="4"/>
  <c r="E483" i="4"/>
  <c r="E482" i="4"/>
  <c r="E481" i="4"/>
  <c r="E480" i="4"/>
  <c r="E479" i="4"/>
  <c r="E478" i="4"/>
  <c r="E477" i="4"/>
  <c r="E476" i="4"/>
  <c r="E475" i="4"/>
  <c r="E474" i="4"/>
  <c r="E473" i="4"/>
  <c r="E472" i="4"/>
  <c r="E471" i="4"/>
  <c r="E470" i="4"/>
  <c r="E469" i="4"/>
  <c r="E468" i="4"/>
  <c r="E467" i="4"/>
  <c r="E466" i="4"/>
  <c r="E465" i="4"/>
  <c r="E464" i="4"/>
  <c r="E463" i="4"/>
  <c r="E462" i="4"/>
  <c r="E461" i="4"/>
  <c r="E460" i="4"/>
  <c r="E459" i="4"/>
  <c r="E458" i="4"/>
  <c r="E457" i="4"/>
  <c r="E456" i="4"/>
  <c r="E455" i="4"/>
  <c r="E454" i="4"/>
  <c r="E453" i="4"/>
  <c r="E452" i="4"/>
  <c r="E451" i="4"/>
  <c r="E450" i="4"/>
  <c r="E449" i="4"/>
  <c r="E448" i="4"/>
  <c r="E447" i="4"/>
  <c r="E446" i="4"/>
  <c r="E445" i="4"/>
  <c r="E444" i="4"/>
  <c r="E443" i="4"/>
  <c r="D496" i="4"/>
  <c r="D495" i="4"/>
  <c r="D494" i="4"/>
  <c r="D493" i="4"/>
  <c r="D492" i="4"/>
  <c r="D491" i="4"/>
  <c r="D490" i="4"/>
  <c r="D489" i="4"/>
  <c r="D488" i="4"/>
  <c r="D487" i="4"/>
  <c r="D486" i="4"/>
  <c r="D485" i="4"/>
  <c r="D484" i="4"/>
  <c r="D483" i="4"/>
  <c r="D482" i="4"/>
  <c r="D481" i="4"/>
  <c r="D480" i="4"/>
  <c r="D479" i="4"/>
  <c r="D478" i="4"/>
  <c r="D477" i="4"/>
  <c r="D476" i="4"/>
  <c r="D475" i="4"/>
  <c r="D474" i="4"/>
  <c r="D473" i="4"/>
  <c r="D472" i="4"/>
  <c r="D471" i="4"/>
  <c r="D470" i="4"/>
  <c r="D469" i="4"/>
  <c r="D468" i="4"/>
  <c r="D467" i="4"/>
  <c r="D466" i="4"/>
  <c r="D465" i="4"/>
  <c r="D464" i="4"/>
  <c r="D463" i="4"/>
  <c r="D462" i="4"/>
  <c r="D461" i="4"/>
  <c r="D460" i="4"/>
  <c r="D459" i="4"/>
  <c r="D458" i="4"/>
  <c r="D457" i="4"/>
  <c r="D456" i="4"/>
  <c r="D455" i="4"/>
  <c r="D454" i="4"/>
  <c r="D453" i="4"/>
  <c r="D452" i="4"/>
  <c r="D451" i="4"/>
  <c r="D450" i="4"/>
  <c r="D449" i="4"/>
  <c r="D448" i="4"/>
  <c r="D447" i="4"/>
  <c r="D446" i="4"/>
  <c r="D445" i="4"/>
  <c r="D444" i="4"/>
  <c r="D443" i="4"/>
  <c r="C496" i="4"/>
  <c r="C495" i="4"/>
  <c r="C494" i="4"/>
  <c r="C493" i="4"/>
  <c r="C492" i="4"/>
  <c r="C491" i="4"/>
  <c r="C490" i="4"/>
  <c r="C489" i="4"/>
  <c r="C488" i="4"/>
  <c r="C487" i="4"/>
  <c r="C486" i="4"/>
  <c r="C485" i="4"/>
  <c r="C484" i="4"/>
  <c r="C483" i="4"/>
  <c r="C482" i="4"/>
  <c r="C481" i="4"/>
  <c r="C480" i="4"/>
  <c r="C479" i="4"/>
  <c r="C478" i="4"/>
  <c r="C477" i="4"/>
  <c r="C476" i="4"/>
  <c r="C475" i="4"/>
  <c r="C474" i="4"/>
  <c r="C473" i="4"/>
  <c r="C472" i="4"/>
  <c r="C471" i="4"/>
  <c r="C470" i="4"/>
  <c r="C469" i="4"/>
  <c r="C468" i="4"/>
  <c r="C467" i="4"/>
  <c r="C466" i="4"/>
  <c r="C465" i="4"/>
  <c r="C464" i="4"/>
  <c r="C463" i="4"/>
  <c r="C462" i="4"/>
  <c r="C461" i="4"/>
  <c r="C460" i="4"/>
  <c r="C459" i="4"/>
  <c r="C458" i="4"/>
  <c r="C457" i="4"/>
  <c r="C456" i="4"/>
  <c r="C455" i="4"/>
  <c r="C454" i="4"/>
  <c r="C453" i="4"/>
  <c r="C452" i="4"/>
  <c r="C451" i="4"/>
  <c r="C450" i="4"/>
  <c r="C449" i="4"/>
  <c r="C448" i="4"/>
  <c r="C447" i="4"/>
  <c r="C446" i="4"/>
  <c r="C445" i="4"/>
  <c r="C444" i="4"/>
  <c r="C443" i="4"/>
  <c r="J496" i="4"/>
  <c r="J495" i="4"/>
  <c r="J494" i="4"/>
  <c r="J493" i="4"/>
  <c r="J492" i="4"/>
  <c r="J491" i="4"/>
  <c r="J490" i="4"/>
  <c r="J489" i="4"/>
  <c r="J488" i="4"/>
  <c r="J487" i="4"/>
  <c r="J486" i="4"/>
  <c r="J485" i="4"/>
  <c r="J484" i="4"/>
  <c r="J483" i="4"/>
  <c r="J482" i="4"/>
  <c r="J481" i="4"/>
  <c r="J480" i="4"/>
  <c r="J479" i="4"/>
  <c r="J478" i="4"/>
  <c r="J477" i="4"/>
  <c r="J476" i="4"/>
  <c r="J475" i="4"/>
  <c r="J474" i="4"/>
  <c r="J473" i="4"/>
  <c r="J472" i="4"/>
  <c r="J471" i="4"/>
  <c r="J470" i="4"/>
  <c r="J469" i="4"/>
  <c r="J468" i="4"/>
  <c r="J467" i="4"/>
  <c r="J466" i="4"/>
  <c r="J465" i="4"/>
  <c r="J464" i="4"/>
  <c r="J463" i="4"/>
  <c r="J462" i="4"/>
  <c r="J461" i="4"/>
  <c r="J460" i="4"/>
  <c r="J459" i="4"/>
  <c r="J458" i="4"/>
  <c r="J457" i="4"/>
  <c r="J456" i="4"/>
  <c r="J455" i="4"/>
  <c r="J454" i="4"/>
  <c r="J453" i="4"/>
  <c r="J452" i="4"/>
  <c r="J451" i="4"/>
  <c r="J450" i="4"/>
  <c r="J449" i="4"/>
  <c r="J448" i="4"/>
  <c r="J447" i="4"/>
  <c r="J446" i="4"/>
  <c r="I496" i="4"/>
  <c r="I495" i="4"/>
  <c r="I494" i="4"/>
  <c r="I493" i="4"/>
  <c r="I492" i="4"/>
  <c r="I491" i="4"/>
  <c r="I490" i="4"/>
  <c r="I489" i="4"/>
  <c r="I488" i="4"/>
  <c r="I487" i="4"/>
  <c r="I486" i="4"/>
  <c r="I485" i="4"/>
  <c r="I484" i="4"/>
  <c r="I483" i="4"/>
  <c r="I482" i="4"/>
  <c r="I481" i="4"/>
  <c r="I480" i="4"/>
  <c r="I479" i="4"/>
  <c r="I478" i="4"/>
  <c r="I477" i="4"/>
  <c r="I476" i="4"/>
  <c r="I475" i="4"/>
  <c r="I474" i="4"/>
  <c r="I473" i="4"/>
  <c r="I472" i="4"/>
  <c r="I471" i="4"/>
  <c r="I470" i="4"/>
  <c r="I469" i="4"/>
  <c r="I468" i="4"/>
  <c r="I467" i="4"/>
  <c r="I466" i="4"/>
  <c r="I465" i="4"/>
  <c r="I464" i="4"/>
  <c r="I463" i="4"/>
  <c r="I462" i="4"/>
  <c r="I461" i="4"/>
  <c r="I460" i="4"/>
  <c r="I459" i="4"/>
  <c r="I458" i="4"/>
  <c r="I457" i="4"/>
  <c r="I456" i="4"/>
  <c r="I455" i="4"/>
  <c r="I454" i="4"/>
  <c r="I453" i="4"/>
  <c r="I452" i="4"/>
  <c r="I451" i="4"/>
  <c r="I450" i="4"/>
  <c r="I449" i="4"/>
  <c r="I448" i="4"/>
  <c r="I447" i="4"/>
  <c r="I446" i="4"/>
  <c r="I445" i="4"/>
  <c r="I444" i="4"/>
  <c r="I443" i="4"/>
  <c r="H496" i="4"/>
  <c r="H495" i="4"/>
  <c r="H494" i="4"/>
  <c r="H493" i="4"/>
  <c r="H492" i="4"/>
  <c r="H491" i="4"/>
  <c r="H490" i="4"/>
  <c r="H489" i="4"/>
  <c r="H488" i="4"/>
  <c r="H487" i="4"/>
  <c r="H486" i="4"/>
  <c r="H485" i="4"/>
  <c r="H484" i="4"/>
  <c r="H483" i="4"/>
  <c r="H482" i="4"/>
  <c r="H481" i="4"/>
  <c r="H480" i="4"/>
  <c r="H479" i="4"/>
  <c r="H478" i="4"/>
  <c r="H477" i="4"/>
  <c r="H476" i="4"/>
  <c r="H475" i="4"/>
  <c r="H474" i="4"/>
  <c r="H473" i="4"/>
  <c r="H472" i="4"/>
  <c r="H471" i="4"/>
  <c r="H470" i="4"/>
  <c r="H469" i="4"/>
  <c r="H468" i="4"/>
  <c r="H467" i="4"/>
  <c r="H466" i="4"/>
  <c r="H465" i="4"/>
  <c r="H464" i="4"/>
  <c r="H463" i="4"/>
  <c r="H462" i="4"/>
  <c r="H461" i="4"/>
  <c r="H460" i="4"/>
  <c r="H459" i="4"/>
  <c r="H458" i="4"/>
  <c r="H457" i="4"/>
  <c r="H456" i="4"/>
  <c r="H455" i="4"/>
  <c r="H454" i="4"/>
  <c r="H453" i="4"/>
  <c r="H452" i="4"/>
  <c r="H451" i="4"/>
  <c r="H450" i="4"/>
  <c r="H449" i="4"/>
  <c r="H448" i="4"/>
  <c r="H447" i="4"/>
  <c r="H446" i="4"/>
  <c r="H445" i="4"/>
  <c r="H444" i="4"/>
  <c r="H443" i="4"/>
  <c r="G492" i="4"/>
  <c r="G484" i="4"/>
  <c r="G476" i="4"/>
  <c r="G468" i="4"/>
  <c r="G460" i="4"/>
  <c r="G452" i="4"/>
  <c r="G445" i="4"/>
  <c r="G491" i="4"/>
  <c r="G483" i="4"/>
  <c r="G475" i="4"/>
  <c r="G467" i="4"/>
  <c r="G459" i="4"/>
  <c r="G451" i="4"/>
  <c r="J444" i="4"/>
  <c r="G490" i="4"/>
  <c r="G482" i="4"/>
  <c r="G474" i="4"/>
  <c r="G466" i="4"/>
  <c r="G458" i="4"/>
  <c r="G450" i="4"/>
  <c r="G444" i="4"/>
  <c r="G489" i="4"/>
  <c r="G481" i="4"/>
  <c r="G473" i="4"/>
  <c r="G465" i="4"/>
  <c r="G457" i="4"/>
  <c r="G449" i="4"/>
  <c r="J443" i="4"/>
  <c r="G496" i="4"/>
  <c r="G488" i="4"/>
  <c r="G480" i="4"/>
  <c r="G472" i="4"/>
  <c r="G464" i="4"/>
  <c r="G456" i="4"/>
  <c r="G448" i="4"/>
  <c r="G443" i="4"/>
  <c r="G495" i="4"/>
  <c r="G487" i="4"/>
  <c r="G479" i="4"/>
  <c r="G471" i="4"/>
  <c r="G463" i="4"/>
  <c r="G455" i="4"/>
  <c r="G447" i="4"/>
  <c r="G494" i="4"/>
  <c r="G486" i="4"/>
  <c r="G478" i="4"/>
  <c r="G470" i="4"/>
  <c r="G462" i="4"/>
  <c r="G454" i="4"/>
  <c r="G446" i="4"/>
  <c r="G493" i="4"/>
  <c r="G485" i="4"/>
  <c r="G477" i="4"/>
  <c r="G469" i="4"/>
  <c r="G461" i="4"/>
  <c r="G453" i="4"/>
  <c r="J445" i="4"/>
  <c r="J996" i="4"/>
  <c r="J995" i="4"/>
  <c r="J994" i="4"/>
  <c r="J993" i="4"/>
  <c r="J992" i="4"/>
  <c r="J991" i="4"/>
  <c r="J990" i="4"/>
  <c r="J989" i="4"/>
  <c r="J988" i="4"/>
  <c r="J987" i="4"/>
  <c r="J986" i="4"/>
  <c r="J985" i="4"/>
  <c r="J984" i="4"/>
  <c r="J983" i="4"/>
  <c r="J982" i="4"/>
  <c r="J981" i="4"/>
  <c r="J980" i="4"/>
  <c r="J979" i="4"/>
  <c r="J978" i="4"/>
  <c r="J977" i="4"/>
  <c r="J976" i="4"/>
  <c r="J975" i="4"/>
  <c r="J974" i="4"/>
  <c r="J973" i="4"/>
  <c r="J972" i="4"/>
  <c r="J971" i="4"/>
  <c r="J970" i="4"/>
  <c r="J969" i="4"/>
  <c r="J968" i="4"/>
  <c r="I996" i="4"/>
  <c r="I995" i="4"/>
  <c r="I994" i="4"/>
  <c r="I993" i="4"/>
  <c r="I992" i="4"/>
  <c r="I991" i="4"/>
  <c r="I990" i="4"/>
  <c r="I989" i="4"/>
  <c r="I988" i="4"/>
  <c r="I987" i="4"/>
  <c r="I986" i="4"/>
  <c r="I985" i="4"/>
  <c r="I984" i="4"/>
  <c r="I983" i="4"/>
  <c r="I982" i="4"/>
  <c r="I981" i="4"/>
  <c r="I980" i="4"/>
  <c r="I979" i="4"/>
  <c r="I978" i="4"/>
  <c r="I977" i="4"/>
  <c r="I976" i="4"/>
  <c r="I975" i="4"/>
  <c r="I974" i="4"/>
  <c r="I973" i="4"/>
  <c r="I972" i="4"/>
  <c r="I971" i="4"/>
  <c r="I970" i="4"/>
  <c r="I969" i="4"/>
  <c r="H996" i="4"/>
  <c r="H995" i="4"/>
  <c r="H994" i="4"/>
  <c r="H993" i="4"/>
  <c r="H992" i="4"/>
  <c r="H991" i="4"/>
  <c r="H990" i="4"/>
  <c r="H989" i="4"/>
  <c r="H988" i="4"/>
  <c r="H987" i="4"/>
  <c r="H986" i="4"/>
  <c r="H985" i="4"/>
  <c r="H984" i="4"/>
  <c r="G996" i="4"/>
  <c r="G995" i="4"/>
  <c r="G994" i="4"/>
  <c r="G993" i="4"/>
  <c r="G992" i="4"/>
  <c r="G991" i="4"/>
  <c r="G990" i="4"/>
  <c r="G989" i="4"/>
  <c r="G988" i="4"/>
  <c r="G987" i="4"/>
  <c r="G986" i="4"/>
  <c r="G985" i="4"/>
  <c r="G984" i="4"/>
  <c r="G983" i="4"/>
  <c r="G982" i="4"/>
  <c r="G981" i="4"/>
  <c r="G980" i="4"/>
  <c r="G979" i="4"/>
  <c r="F996" i="4"/>
  <c r="F995" i="4"/>
  <c r="F994" i="4"/>
  <c r="F993" i="4"/>
  <c r="F992" i="4"/>
  <c r="F991" i="4"/>
  <c r="F990" i="4"/>
  <c r="F989" i="4"/>
  <c r="F988" i="4"/>
  <c r="F987" i="4"/>
  <c r="F986" i="4"/>
  <c r="F985" i="4"/>
  <c r="F984" i="4"/>
  <c r="F983" i="4"/>
  <c r="F982" i="4"/>
  <c r="F981" i="4"/>
  <c r="F980" i="4"/>
  <c r="F979" i="4"/>
  <c r="F978" i="4"/>
  <c r="F977" i="4"/>
  <c r="F976" i="4"/>
  <c r="F975" i="4"/>
  <c r="F974" i="4"/>
  <c r="F973" i="4"/>
  <c r="F972" i="4"/>
  <c r="F971" i="4"/>
  <c r="F970" i="4"/>
  <c r="F969" i="4"/>
  <c r="F968" i="4"/>
  <c r="F967" i="4"/>
  <c r="E996" i="4"/>
  <c r="E995" i="4"/>
  <c r="E994" i="4"/>
  <c r="E993" i="4"/>
  <c r="E992" i="4"/>
  <c r="E991" i="4"/>
  <c r="E990" i="4"/>
  <c r="E989" i="4"/>
  <c r="E988" i="4"/>
  <c r="E987" i="4"/>
  <c r="E986" i="4"/>
  <c r="E985" i="4"/>
  <c r="E984" i="4"/>
  <c r="E983" i="4"/>
  <c r="D996" i="4"/>
  <c r="D995" i="4"/>
  <c r="D994" i="4"/>
  <c r="D993" i="4"/>
  <c r="D992" i="4"/>
  <c r="D991" i="4"/>
  <c r="D990" i="4"/>
  <c r="D989" i="4"/>
  <c r="D988" i="4"/>
  <c r="D987" i="4"/>
  <c r="D986" i="4"/>
  <c r="D985" i="4"/>
  <c r="D984" i="4"/>
  <c r="D983" i="4"/>
  <c r="D982" i="4"/>
  <c r="D981" i="4"/>
  <c r="D980" i="4"/>
  <c r="D979" i="4"/>
  <c r="D978" i="4"/>
  <c r="D977" i="4"/>
  <c r="D976" i="4"/>
  <c r="D975" i="4"/>
  <c r="D974" i="4"/>
  <c r="D973" i="4"/>
  <c r="D972" i="4"/>
  <c r="D971" i="4"/>
  <c r="D970" i="4"/>
  <c r="D969" i="4"/>
  <c r="D968" i="4"/>
  <c r="C996" i="4"/>
  <c r="C995" i="4"/>
  <c r="C994" i="4"/>
  <c r="C993" i="4"/>
  <c r="C992" i="4"/>
  <c r="C991" i="4"/>
  <c r="C990" i="4"/>
  <c r="C989" i="4"/>
  <c r="C988" i="4"/>
  <c r="C987" i="4"/>
  <c r="C986" i="4"/>
  <c r="C985" i="4"/>
  <c r="C984" i="4"/>
  <c r="C983" i="4"/>
  <c r="C982" i="4"/>
  <c r="C981" i="4"/>
  <c r="C980" i="4"/>
  <c r="C979" i="4"/>
  <c r="H983" i="4"/>
  <c r="E979" i="4"/>
  <c r="C977" i="4"/>
  <c r="C975" i="4"/>
  <c r="C973" i="4"/>
  <c r="C971" i="4"/>
  <c r="C969" i="4"/>
  <c r="H967" i="4"/>
  <c r="G966" i="4"/>
  <c r="G965" i="4"/>
  <c r="G964" i="4"/>
  <c r="G963" i="4"/>
  <c r="G962" i="4"/>
  <c r="G961" i="4"/>
  <c r="G960" i="4"/>
  <c r="G959" i="4"/>
  <c r="G958" i="4"/>
  <c r="G957" i="4"/>
  <c r="G956" i="4"/>
  <c r="G955" i="4"/>
  <c r="G954" i="4"/>
  <c r="G953" i="4"/>
  <c r="G952" i="4"/>
  <c r="G951" i="4"/>
  <c r="G950" i="4"/>
  <c r="G949" i="4"/>
  <c r="G948" i="4"/>
  <c r="G947" i="4"/>
  <c r="G946" i="4"/>
  <c r="G945" i="4"/>
  <c r="G944" i="4"/>
  <c r="G943" i="4"/>
  <c r="H982" i="4"/>
  <c r="H978" i="4"/>
  <c r="H976" i="4"/>
  <c r="H974" i="4"/>
  <c r="H972" i="4"/>
  <c r="H970" i="4"/>
  <c r="I968" i="4"/>
  <c r="G967" i="4"/>
  <c r="F966" i="4"/>
  <c r="F965" i="4"/>
  <c r="F964" i="4"/>
  <c r="F963" i="4"/>
  <c r="F962" i="4"/>
  <c r="F961" i="4"/>
  <c r="F960" i="4"/>
  <c r="F959" i="4"/>
  <c r="F958" i="4"/>
  <c r="F957" i="4"/>
  <c r="F956" i="4"/>
  <c r="F955" i="4"/>
  <c r="F954" i="4"/>
  <c r="F953" i="4"/>
  <c r="F952" i="4"/>
  <c r="F951" i="4"/>
  <c r="F950" i="4"/>
  <c r="F949" i="4"/>
  <c r="F948" i="4"/>
  <c r="F947" i="4"/>
  <c r="F946" i="4"/>
  <c r="F945" i="4"/>
  <c r="F944" i="4"/>
  <c r="F943" i="4"/>
  <c r="E982" i="4"/>
  <c r="G978" i="4"/>
  <c r="G976" i="4"/>
  <c r="G974" i="4"/>
  <c r="G972" i="4"/>
  <c r="G970" i="4"/>
  <c r="H968" i="4"/>
  <c r="E967" i="4"/>
  <c r="E966" i="4"/>
  <c r="E965" i="4"/>
  <c r="E964" i="4"/>
  <c r="E963" i="4"/>
  <c r="E962" i="4"/>
  <c r="E961" i="4"/>
  <c r="E960" i="4"/>
  <c r="E959" i="4"/>
  <c r="E958" i="4"/>
  <c r="E957" i="4"/>
  <c r="E956" i="4"/>
  <c r="E955" i="4"/>
  <c r="E954" i="4"/>
  <c r="E953" i="4"/>
  <c r="E952" i="4"/>
  <c r="E951" i="4"/>
  <c r="E950" i="4"/>
  <c r="E949" i="4"/>
  <c r="E948" i="4"/>
  <c r="E947" i="4"/>
  <c r="E946" i="4"/>
  <c r="E945" i="4"/>
  <c r="E944" i="4"/>
  <c r="E943" i="4"/>
  <c r="H981" i="4"/>
  <c r="E978" i="4"/>
  <c r="E976" i="4"/>
  <c r="E974" i="4"/>
  <c r="E972" i="4"/>
  <c r="E970" i="4"/>
  <c r="G968" i="4"/>
  <c r="D967" i="4"/>
  <c r="D966" i="4"/>
  <c r="D965" i="4"/>
  <c r="D964" i="4"/>
  <c r="D963" i="4"/>
  <c r="D962" i="4"/>
  <c r="D961" i="4"/>
  <c r="D960" i="4"/>
  <c r="D959" i="4"/>
  <c r="D958" i="4"/>
  <c r="D957" i="4"/>
  <c r="D956" i="4"/>
  <c r="D955" i="4"/>
  <c r="D954" i="4"/>
  <c r="D953" i="4"/>
  <c r="D952" i="4"/>
  <c r="D951" i="4"/>
  <c r="D950" i="4"/>
  <c r="D949" i="4"/>
  <c r="D948" i="4"/>
  <c r="D947" i="4"/>
  <c r="D946" i="4"/>
  <c r="D945" i="4"/>
  <c r="D944" i="4"/>
  <c r="D943" i="4"/>
  <c r="E981" i="4"/>
  <c r="C978" i="4"/>
  <c r="C976" i="4"/>
  <c r="C974" i="4"/>
  <c r="C972" i="4"/>
  <c r="C970" i="4"/>
  <c r="E968" i="4"/>
  <c r="C967" i="4"/>
  <c r="C966" i="4"/>
  <c r="C965" i="4"/>
  <c r="C964" i="4"/>
  <c r="C963" i="4"/>
  <c r="C962" i="4"/>
  <c r="C961" i="4"/>
  <c r="C960" i="4"/>
  <c r="C959" i="4"/>
  <c r="C958" i="4"/>
  <c r="C957" i="4"/>
  <c r="C956" i="4"/>
  <c r="C955" i="4"/>
  <c r="C954" i="4"/>
  <c r="C953" i="4"/>
  <c r="C952" i="4"/>
  <c r="C951" i="4"/>
  <c r="C950" i="4"/>
  <c r="C949" i="4"/>
  <c r="C948" i="4"/>
  <c r="C947" i="4"/>
  <c r="C946" i="4"/>
  <c r="C945" i="4"/>
  <c r="C944" i="4"/>
  <c r="C943" i="4"/>
  <c r="H980" i="4"/>
  <c r="H977" i="4"/>
  <c r="H975" i="4"/>
  <c r="H973" i="4"/>
  <c r="H971" i="4"/>
  <c r="H969" i="4"/>
  <c r="C968" i="4"/>
  <c r="J966" i="4"/>
  <c r="J965" i="4"/>
  <c r="J964" i="4"/>
  <c r="J963" i="4"/>
  <c r="J962" i="4"/>
  <c r="J961" i="4"/>
  <c r="J960" i="4"/>
  <c r="J959" i="4"/>
  <c r="J958" i="4"/>
  <c r="J957" i="4"/>
  <c r="J956" i="4"/>
  <c r="J955" i="4"/>
  <c r="J954" i="4"/>
  <c r="J953" i="4"/>
  <c r="J952" i="4"/>
  <c r="J951" i="4"/>
  <c r="J950" i="4"/>
  <c r="J949" i="4"/>
  <c r="J948" i="4"/>
  <c r="J947" i="4"/>
  <c r="J946" i="4"/>
  <c r="J945" i="4"/>
  <c r="J944" i="4"/>
  <c r="J943" i="4"/>
  <c r="E980" i="4"/>
  <c r="G977" i="4"/>
  <c r="G975" i="4"/>
  <c r="G973" i="4"/>
  <c r="G971" i="4"/>
  <c r="G969" i="4"/>
  <c r="J967" i="4"/>
  <c r="I966" i="4"/>
  <c r="I965" i="4"/>
  <c r="I964" i="4"/>
  <c r="I963" i="4"/>
  <c r="I962" i="4"/>
  <c r="I961" i="4"/>
  <c r="I960" i="4"/>
  <c r="I959" i="4"/>
  <c r="I958" i="4"/>
  <c r="I957" i="4"/>
  <c r="I956" i="4"/>
  <c r="I955" i="4"/>
  <c r="I954" i="4"/>
  <c r="I953" i="4"/>
  <c r="I952" i="4"/>
  <c r="I951" i="4"/>
  <c r="I950" i="4"/>
  <c r="I949" i="4"/>
  <c r="I948" i="4"/>
  <c r="I947" i="4"/>
  <c r="I946" i="4"/>
  <c r="I945" i="4"/>
  <c r="I944" i="4"/>
  <c r="I943" i="4"/>
  <c r="H979" i="4"/>
  <c r="E977" i="4"/>
  <c r="E975" i="4"/>
  <c r="E973" i="4"/>
  <c r="E971" i="4"/>
  <c r="E969" i="4"/>
  <c r="I967" i="4"/>
  <c r="H966" i="4"/>
  <c r="H965" i="4"/>
  <c r="H964" i="4"/>
  <c r="H963" i="4"/>
  <c r="H962" i="4"/>
  <c r="H961" i="4"/>
  <c r="H960" i="4"/>
  <c r="H959" i="4"/>
  <c r="H958" i="4"/>
  <c r="H957" i="4"/>
  <c r="H956" i="4"/>
  <c r="H955" i="4"/>
  <c r="H954" i="4"/>
  <c r="H953" i="4"/>
  <c r="H952" i="4"/>
  <c r="H951" i="4"/>
  <c r="H950" i="4"/>
  <c r="H949" i="4"/>
  <c r="H948" i="4"/>
  <c r="H947" i="4"/>
  <c r="H946" i="4"/>
  <c r="H945" i="4"/>
  <c r="H944" i="4"/>
  <c r="H943" i="4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J252" i="3"/>
  <c r="J251" i="3"/>
  <c r="J250" i="3"/>
  <c r="J249" i="3"/>
  <c r="J248" i="3"/>
  <c r="J247" i="3"/>
  <c r="J246" i="3"/>
  <c r="J245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227" i="3"/>
  <c r="J226" i="3"/>
  <c r="J225" i="3"/>
  <c r="J224" i="3"/>
  <c r="J223" i="3"/>
  <c r="J222" i="3"/>
  <c r="J221" i="3"/>
  <c r="J220" i="3"/>
  <c r="J219" i="3"/>
  <c r="J218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J510" i="3"/>
  <c r="J509" i="3"/>
  <c r="J508" i="3"/>
  <c r="J507" i="3"/>
  <c r="J506" i="3"/>
  <c r="J505" i="3"/>
  <c r="J504" i="3"/>
  <c r="J503" i="3"/>
  <c r="J502" i="3"/>
  <c r="J501" i="3"/>
  <c r="J500" i="3"/>
  <c r="J499" i="3"/>
  <c r="J498" i="3"/>
  <c r="J497" i="3"/>
  <c r="J496" i="3"/>
  <c r="J495" i="3"/>
  <c r="J494" i="3"/>
  <c r="J493" i="3"/>
  <c r="J492" i="3"/>
  <c r="J491" i="3"/>
  <c r="J490" i="3"/>
  <c r="J489" i="3"/>
  <c r="J488" i="3"/>
  <c r="J487" i="3"/>
  <c r="J486" i="3"/>
  <c r="J485" i="3"/>
  <c r="J484" i="3"/>
  <c r="J483" i="3"/>
  <c r="J482" i="3"/>
  <c r="J481" i="3"/>
  <c r="J480" i="3"/>
  <c r="J479" i="3"/>
  <c r="J478" i="3"/>
  <c r="J477" i="3"/>
  <c r="J476" i="3"/>
  <c r="J475" i="3"/>
  <c r="J474" i="3"/>
  <c r="J473" i="3"/>
  <c r="J472" i="3"/>
  <c r="J471" i="3"/>
  <c r="J470" i="3"/>
  <c r="J469" i="3"/>
  <c r="J468" i="3"/>
  <c r="J467" i="3"/>
  <c r="J466" i="3"/>
  <c r="J465" i="3"/>
  <c r="J464" i="3"/>
  <c r="J463" i="3"/>
  <c r="J462" i="3"/>
  <c r="J461" i="3"/>
  <c r="J460" i="3"/>
  <c r="J459" i="3"/>
  <c r="J458" i="3"/>
  <c r="J457" i="3"/>
  <c r="I510" i="3"/>
  <c r="I509" i="3"/>
  <c r="I508" i="3"/>
  <c r="I507" i="3"/>
  <c r="I506" i="3"/>
  <c r="I505" i="3"/>
  <c r="I504" i="3"/>
  <c r="I503" i="3"/>
  <c r="I502" i="3"/>
  <c r="I501" i="3"/>
  <c r="I500" i="3"/>
  <c r="I499" i="3"/>
  <c r="I498" i="3"/>
  <c r="I497" i="3"/>
  <c r="I496" i="3"/>
  <c r="I495" i="3"/>
  <c r="I494" i="3"/>
  <c r="I493" i="3"/>
  <c r="I492" i="3"/>
  <c r="I491" i="3"/>
  <c r="I490" i="3"/>
  <c r="I489" i="3"/>
  <c r="I488" i="3"/>
  <c r="I487" i="3"/>
  <c r="I486" i="3"/>
  <c r="I485" i="3"/>
  <c r="I484" i="3"/>
  <c r="I483" i="3"/>
  <c r="I482" i="3"/>
  <c r="I481" i="3"/>
  <c r="I480" i="3"/>
  <c r="I479" i="3"/>
  <c r="I478" i="3"/>
  <c r="I477" i="3"/>
  <c r="I476" i="3"/>
  <c r="I475" i="3"/>
  <c r="I474" i="3"/>
  <c r="I473" i="3"/>
  <c r="I472" i="3"/>
  <c r="I471" i="3"/>
  <c r="I470" i="3"/>
  <c r="I469" i="3"/>
  <c r="I468" i="3"/>
  <c r="I467" i="3"/>
  <c r="I466" i="3"/>
  <c r="I465" i="3"/>
  <c r="I464" i="3"/>
  <c r="I463" i="3"/>
  <c r="I462" i="3"/>
  <c r="I461" i="3"/>
  <c r="I460" i="3"/>
  <c r="I459" i="3"/>
  <c r="I458" i="3"/>
  <c r="I457" i="3"/>
  <c r="H510" i="3"/>
  <c r="H509" i="3"/>
  <c r="H508" i="3"/>
  <c r="H507" i="3"/>
  <c r="H506" i="3"/>
  <c r="H505" i="3"/>
  <c r="H504" i="3"/>
  <c r="H503" i="3"/>
  <c r="H502" i="3"/>
  <c r="H501" i="3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G510" i="3"/>
  <c r="G509" i="3"/>
  <c r="G508" i="3"/>
  <c r="G507" i="3"/>
  <c r="G506" i="3"/>
  <c r="G505" i="3"/>
  <c r="G504" i="3"/>
  <c r="G503" i="3"/>
  <c r="G502" i="3"/>
  <c r="G501" i="3"/>
  <c r="G500" i="3"/>
  <c r="G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G482" i="3"/>
  <c r="G481" i="3"/>
  <c r="G480" i="3"/>
  <c r="G479" i="3"/>
  <c r="G478" i="3"/>
  <c r="G477" i="3"/>
  <c r="G476" i="3"/>
  <c r="G475" i="3"/>
  <c r="G474" i="3"/>
  <c r="G473" i="3"/>
  <c r="G472" i="3"/>
  <c r="G471" i="3"/>
  <c r="G470" i="3"/>
  <c r="G469" i="3"/>
  <c r="G468" i="3"/>
  <c r="G467" i="3"/>
  <c r="G466" i="3"/>
  <c r="G465" i="3"/>
  <c r="G464" i="3"/>
  <c r="G463" i="3"/>
  <c r="G462" i="3"/>
  <c r="G461" i="3"/>
  <c r="G460" i="3"/>
  <c r="G459" i="3"/>
  <c r="G458" i="3"/>
  <c r="G457" i="3"/>
  <c r="J768" i="3"/>
  <c r="J767" i="3"/>
  <c r="J766" i="3"/>
  <c r="J765" i="3"/>
  <c r="J764" i="3"/>
  <c r="J763" i="3"/>
  <c r="J762" i="3"/>
  <c r="J761" i="3"/>
  <c r="J760" i="3"/>
  <c r="J759" i="3"/>
  <c r="J758" i="3"/>
  <c r="J757" i="3"/>
  <c r="J756" i="3"/>
  <c r="J755" i="3"/>
  <c r="J754" i="3"/>
  <c r="J753" i="3"/>
  <c r="J752" i="3"/>
  <c r="J751" i="3"/>
  <c r="J750" i="3"/>
  <c r="J749" i="3"/>
  <c r="J748" i="3"/>
  <c r="J747" i="3"/>
  <c r="J746" i="3"/>
  <c r="J745" i="3"/>
  <c r="J744" i="3"/>
  <c r="J743" i="3"/>
  <c r="J742" i="3"/>
  <c r="J741" i="3"/>
  <c r="J740" i="3"/>
  <c r="J739" i="3"/>
  <c r="J738" i="3"/>
  <c r="J737" i="3"/>
  <c r="J736" i="3"/>
  <c r="J735" i="3"/>
  <c r="J734" i="3"/>
  <c r="J733" i="3"/>
  <c r="J732" i="3"/>
  <c r="J731" i="3"/>
  <c r="J730" i="3"/>
  <c r="J729" i="3"/>
  <c r="J728" i="3"/>
  <c r="J727" i="3"/>
  <c r="J726" i="3"/>
  <c r="J725" i="3"/>
  <c r="J724" i="3"/>
  <c r="J723" i="3"/>
  <c r="J722" i="3"/>
  <c r="J721" i="3"/>
  <c r="J720" i="3"/>
  <c r="J719" i="3"/>
  <c r="J718" i="3"/>
  <c r="J717" i="3"/>
  <c r="J716" i="3"/>
  <c r="J715" i="3"/>
  <c r="I768" i="3"/>
  <c r="I767" i="3"/>
  <c r="I766" i="3"/>
  <c r="I765" i="3"/>
  <c r="I764" i="3"/>
  <c r="I763" i="3"/>
  <c r="I762" i="3"/>
  <c r="I761" i="3"/>
  <c r="I760" i="3"/>
  <c r="I759" i="3"/>
  <c r="I758" i="3"/>
  <c r="I757" i="3"/>
  <c r="I756" i="3"/>
  <c r="I755" i="3"/>
  <c r="I754" i="3"/>
  <c r="I753" i="3"/>
  <c r="I752" i="3"/>
  <c r="I751" i="3"/>
  <c r="I750" i="3"/>
  <c r="I749" i="3"/>
  <c r="I748" i="3"/>
  <c r="I747" i="3"/>
  <c r="I746" i="3"/>
  <c r="I745" i="3"/>
  <c r="I744" i="3"/>
  <c r="I743" i="3"/>
  <c r="I742" i="3"/>
  <c r="I741" i="3"/>
  <c r="I740" i="3"/>
  <c r="I739" i="3"/>
  <c r="I738" i="3"/>
  <c r="I737" i="3"/>
  <c r="I736" i="3"/>
  <c r="I735" i="3"/>
  <c r="I734" i="3"/>
  <c r="I733" i="3"/>
  <c r="I732" i="3"/>
  <c r="I731" i="3"/>
  <c r="I730" i="3"/>
  <c r="I729" i="3"/>
  <c r="I728" i="3"/>
  <c r="I727" i="3"/>
  <c r="I726" i="3"/>
  <c r="I725" i="3"/>
  <c r="I724" i="3"/>
  <c r="I723" i="3"/>
  <c r="I722" i="3"/>
  <c r="I721" i="3"/>
  <c r="I720" i="3"/>
  <c r="I719" i="3"/>
  <c r="I718" i="3"/>
  <c r="I717" i="3"/>
  <c r="I716" i="3"/>
  <c r="I715" i="3"/>
  <c r="H768" i="3"/>
  <c r="H767" i="3"/>
  <c r="H766" i="3"/>
  <c r="H765" i="3"/>
  <c r="H764" i="3"/>
  <c r="H763" i="3"/>
  <c r="H762" i="3"/>
  <c r="H761" i="3"/>
  <c r="H760" i="3"/>
  <c r="H759" i="3"/>
  <c r="H758" i="3"/>
  <c r="H757" i="3"/>
  <c r="H756" i="3"/>
  <c r="H755" i="3"/>
  <c r="H754" i="3"/>
  <c r="H753" i="3"/>
  <c r="H752" i="3"/>
  <c r="H751" i="3"/>
  <c r="H750" i="3"/>
  <c r="H749" i="3"/>
  <c r="H748" i="3"/>
  <c r="H747" i="3"/>
  <c r="H746" i="3"/>
  <c r="H745" i="3"/>
  <c r="H744" i="3"/>
  <c r="H743" i="3"/>
  <c r="H742" i="3"/>
  <c r="H741" i="3"/>
  <c r="H740" i="3"/>
  <c r="H739" i="3"/>
  <c r="H738" i="3"/>
  <c r="H737" i="3"/>
  <c r="H736" i="3"/>
  <c r="H735" i="3"/>
  <c r="H734" i="3"/>
  <c r="H733" i="3"/>
  <c r="H732" i="3"/>
  <c r="H731" i="3"/>
  <c r="H730" i="3"/>
  <c r="H729" i="3"/>
  <c r="H728" i="3"/>
  <c r="H727" i="3"/>
  <c r="H726" i="3"/>
  <c r="H725" i="3"/>
  <c r="H724" i="3"/>
  <c r="H723" i="3"/>
  <c r="H722" i="3"/>
  <c r="H721" i="3"/>
  <c r="H720" i="3"/>
  <c r="H719" i="3"/>
  <c r="H718" i="3"/>
  <c r="H717" i="3"/>
  <c r="H716" i="3"/>
  <c r="H715" i="3"/>
  <c r="G768" i="3"/>
  <c r="G767" i="3"/>
  <c r="G766" i="3"/>
  <c r="G765" i="3"/>
  <c r="G764" i="3"/>
  <c r="G763" i="3"/>
  <c r="G762" i="3"/>
  <c r="G761" i="3"/>
  <c r="G760" i="3"/>
  <c r="G759" i="3"/>
  <c r="G758" i="3"/>
  <c r="G757" i="3"/>
  <c r="G756" i="3"/>
  <c r="G755" i="3"/>
  <c r="G754" i="3"/>
  <c r="G753" i="3"/>
  <c r="G752" i="3"/>
  <c r="G751" i="3"/>
  <c r="G750" i="3"/>
  <c r="G749" i="3"/>
  <c r="G748" i="3"/>
  <c r="G747" i="3"/>
  <c r="G746" i="3"/>
  <c r="G745" i="3"/>
  <c r="G744" i="3"/>
  <c r="G743" i="3"/>
  <c r="G742" i="3"/>
  <c r="G741" i="3"/>
  <c r="G740" i="3"/>
  <c r="G739" i="3"/>
  <c r="G738" i="3"/>
  <c r="G737" i="3"/>
  <c r="G736" i="3"/>
  <c r="G735" i="3"/>
  <c r="G734" i="3"/>
  <c r="G733" i="3"/>
  <c r="G732" i="3"/>
  <c r="G731" i="3"/>
  <c r="G730" i="3"/>
  <c r="G729" i="3"/>
  <c r="G728" i="3"/>
  <c r="G727" i="3"/>
  <c r="G726" i="3"/>
  <c r="G725" i="3"/>
  <c r="G724" i="3"/>
  <c r="G723" i="3"/>
  <c r="G722" i="3"/>
  <c r="G721" i="3"/>
  <c r="G720" i="3"/>
  <c r="G719" i="3"/>
  <c r="G718" i="3"/>
  <c r="G717" i="3"/>
  <c r="G716" i="3"/>
  <c r="G715" i="3"/>
  <c r="J1028" i="3"/>
  <c r="J1027" i="3"/>
  <c r="J1026" i="3"/>
  <c r="J1025" i="3"/>
  <c r="J1024" i="3"/>
  <c r="J1023" i="3"/>
  <c r="J1022" i="3"/>
  <c r="J1021" i="3"/>
  <c r="J1020" i="3"/>
  <c r="J1019" i="3"/>
  <c r="J1018" i="3"/>
  <c r="J1017" i="3"/>
  <c r="J1016" i="3"/>
  <c r="J1015" i="3"/>
  <c r="J1014" i="3"/>
  <c r="J1013" i="3"/>
  <c r="J1012" i="3"/>
  <c r="J1011" i="3"/>
  <c r="J1010" i="3"/>
  <c r="J1009" i="3"/>
  <c r="J1008" i="3"/>
  <c r="J1007" i="3"/>
  <c r="J1006" i="3"/>
  <c r="J1005" i="3"/>
  <c r="J1004" i="3"/>
  <c r="J1003" i="3"/>
  <c r="J1002" i="3"/>
  <c r="J1001" i="3"/>
  <c r="J1000" i="3"/>
  <c r="J999" i="3"/>
  <c r="J998" i="3"/>
  <c r="J997" i="3"/>
  <c r="J996" i="3"/>
  <c r="J995" i="3"/>
  <c r="J994" i="3"/>
  <c r="J993" i="3"/>
  <c r="J992" i="3"/>
  <c r="J991" i="3"/>
  <c r="J990" i="3"/>
  <c r="J989" i="3"/>
  <c r="J988" i="3"/>
  <c r="J987" i="3"/>
  <c r="J986" i="3"/>
  <c r="J985" i="3"/>
  <c r="J984" i="3"/>
  <c r="J983" i="3"/>
  <c r="J982" i="3"/>
  <c r="J981" i="3"/>
  <c r="J980" i="3"/>
  <c r="J979" i="3"/>
  <c r="J978" i="3"/>
  <c r="J977" i="3"/>
  <c r="J976" i="3"/>
  <c r="J975" i="3"/>
  <c r="I1028" i="3"/>
  <c r="I1027" i="3"/>
  <c r="I1026" i="3"/>
  <c r="I1025" i="3"/>
  <c r="I1024" i="3"/>
  <c r="I1023" i="3"/>
  <c r="I1022" i="3"/>
  <c r="I1021" i="3"/>
  <c r="I1020" i="3"/>
  <c r="I1019" i="3"/>
  <c r="I1018" i="3"/>
  <c r="I1017" i="3"/>
  <c r="I1016" i="3"/>
  <c r="I1015" i="3"/>
  <c r="I1014" i="3"/>
  <c r="I1013" i="3"/>
  <c r="I1012" i="3"/>
  <c r="I1011" i="3"/>
  <c r="I1010" i="3"/>
  <c r="I1009" i="3"/>
  <c r="I1008" i="3"/>
  <c r="I1007" i="3"/>
  <c r="I1006" i="3"/>
  <c r="I1005" i="3"/>
  <c r="I1004" i="3"/>
  <c r="I1003" i="3"/>
  <c r="I1002" i="3"/>
  <c r="I1001" i="3"/>
  <c r="I1000" i="3"/>
  <c r="I999" i="3"/>
  <c r="I998" i="3"/>
  <c r="I997" i="3"/>
  <c r="I996" i="3"/>
  <c r="I995" i="3"/>
  <c r="I994" i="3"/>
  <c r="I993" i="3"/>
  <c r="I992" i="3"/>
  <c r="I991" i="3"/>
  <c r="I990" i="3"/>
  <c r="I989" i="3"/>
  <c r="I988" i="3"/>
  <c r="I987" i="3"/>
  <c r="I986" i="3"/>
  <c r="I985" i="3"/>
  <c r="I984" i="3"/>
  <c r="I983" i="3"/>
  <c r="I982" i="3"/>
  <c r="I981" i="3"/>
  <c r="I980" i="3"/>
  <c r="I979" i="3"/>
  <c r="I978" i="3"/>
  <c r="I977" i="3"/>
  <c r="I976" i="3"/>
  <c r="I975" i="3"/>
  <c r="H1028" i="3"/>
  <c r="H1027" i="3"/>
  <c r="H1026" i="3"/>
  <c r="H1025" i="3"/>
  <c r="H1024" i="3"/>
  <c r="H1023" i="3"/>
  <c r="H1022" i="3"/>
  <c r="H1021" i="3"/>
  <c r="H1020" i="3"/>
  <c r="H1019" i="3"/>
  <c r="H1018" i="3"/>
  <c r="H1017" i="3"/>
  <c r="H1016" i="3"/>
  <c r="H1015" i="3"/>
  <c r="H1014" i="3"/>
  <c r="H1013" i="3"/>
  <c r="H1012" i="3"/>
  <c r="H1011" i="3"/>
  <c r="H1010" i="3"/>
  <c r="H1009" i="3"/>
  <c r="H1008" i="3"/>
  <c r="H1007" i="3"/>
  <c r="H1006" i="3"/>
  <c r="H1005" i="3"/>
  <c r="H1004" i="3"/>
  <c r="H1003" i="3"/>
  <c r="H1002" i="3"/>
  <c r="H1001" i="3"/>
  <c r="H1000" i="3"/>
  <c r="H999" i="3"/>
  <c r="H998" i="3"/>
  <c r="H997" i="3"/>
  <c r="H996" i="3"/>
  <c r="H995" i="3"/>
  <c r="H994" i="3"/>
  <c r="H993" i="3"/>
  <c r="H992" i="3"/>
  <c r="H991" i="3"/>
  <c r="H990" i="3"/>
  <c r="H989" i="3"/>
  <c r="H988" i="3"/>
  <c r="H987" i="3"/>
  <c r="H986" i="3"/>
  <c r="H985" i="3"/>
  <c r="H984" i="3"/>
  <c r="H983" i="3"/>
  <c r="H982" i="3"/>
  <c r="H981" i="3"/>
  <c r="H980" i="3"/>
  <c r="H979" i="3"/>
  <c r="H978" i="3"/>
  <c r="H977" i="3"/>
  <c r="H976" i="3"/>
  <c r="H975" i="3"/>
  <c r="G1028" i="3"/>
  <c r="G1027" i="3"/>
  <c r="G1026" i="3"/>
  <c r="G1025" i="3"/>
  <c r="G1024" i="3"/>
  <c r="G1023" i="3"/>
  <c r="G1022" i="3"/>
  <c r="G1021" i="3"/>
  <c r="G1020" i="3"/>
  <c r="G1019" i="3"/>
  <c r="G1018" i="3"/>
  <c r="G1017" i="3"/>
  <c r="G1016" i="3"/>
  <c r="G1015" i="3"/>
  <c r="G1014" i="3"/>
  <c r="G1013" i="3"/>
  <c r="G1012" i="3"/>
  <c r="G1011" i="3"/>
  <c r="G1010" i="3"/>
  <c r="G1009" i="3"/>
  <c r="G1008" i="3"/>
  <c r="G1007" i="3"/>
  <c r="G1006" i="3"/>
  <c r="G1005" i="3"/>
  <c r="G1004" i="3"/>
  <c r="G1003" i="3"/>
  <c r="G1002" i="3"/>
  <c r="G1001" i="3"/>
  <c r="G1000" i="3"/>
  <c r="G999" i="3"/>
  <c r="G998" i="3"/>
  <c r="G997" i="3"/>
  <c r="G996" i="3"/>
  <c r="G995" i="3"/>
  <c r="G994" i="3"/>
  <c r="G993" i="3"/>
  <c r="G992" i="3"/>
  <c r="G991" i="3"/>
  <c r="G990" i="3"/>
  <c r="G989" i="3"/>
  <c r="G988" i="3"/>
  <c r="G987" i="3"/>
  <c r="G986" i="3"/>
  <c r="G985" i="3"/>
  <c r="G984" i="3"/>
  <c r="G983" i="3"/>
  <c r="G982" i="3"/>
  <c r="G981" i="3"/>
  <c r="G980" i="3"/>
  <c r="G979" i="3"/>
  <c r="G978" i="3"/>
  <c r="G977" i="3"/>
  <c r="G976" i="3"/>
  <c r="G975" i="3"/>
  <c r="K626" i="5"/>
  <c r="C626" i="5"/>
  <c r="G625" i="5"/>
  <c r="K624" i="5"/>
  <c r="C624" i="5"/>
  <c r="G623" i="5"/>
  <c r="K622" i="5"/>
  <c r="C622" i="5"/>
  <c r="G621" i="5"/>
  <c r="K620" i="5"/>
  <c r="C620" i="5"/>
  <c r="G619" i="5"/>
  <c r="K618" i="5"/>
  <c r="C618" i="5"/>
  <c r="G617" i="5"/>
  <c r="K616" i="5"/>
  <c r="C616" i="5"/>
  <c r="G615" i="5"/>
  <c r="K614" i="5"/>
  <c r="C614" i="5"/>
  <c r="G613" i="5"/>
  <c r="K612" i="5"/>
  <c r="C612" i="5"/>
  <c r="G611" i="5"/>
  <c r="K610" i="5"/>
  <c r="C610" i="5"/>
  <c r="G609" i="5"/>
  <c r="K608" i="5"/>
  <c r="C608" i="5"/>
  <c r="G607" i="5"/>
  <c r="K606" i="5"/>
  <c r="C606" i="5"/>
  <c r="G605" i="5"/>
  <c r="K604" i="5"/>
  <c r="C604" i="5"/>
  <c r="G603" i="5"/>
  <c r="K602" i="5"/>
  <c r="C602" i="5"/>
  <c r="G601" i="5"/>
  <c r="K600" i="5"/>
  <c r="C600" i="5"/>
  <c r="G599" i="5"/>
  <c r="K598" i="5"/>
  <c r="C598" i="5"/>
  <c r="G597" i="5"/>
  <c r="K596" i="5"/>
  <c r="C596" i="5"/>
  <c r="G595" i="5"/>
  <c r="K594" i="5"/>
  <c r="C594" i="5"/>
  <c r="J626" i="5"/>
  <c r="N625" i="5"/>
  <c r="F625" i="5"/>
  <c r="J624" i="5"/>
  <c r="N623" i="5"/>
  <c r="F623" i="5"/>
  <c r="J622" i="5"/>
  <c r="N621" i="5"/>
  <c r="F621" i="5"/>
  <c r="J620" i="5"/>
  <c r="N619" i="5"/>
  <c r="F619" i="5"/>
  <c r="J618" i="5"/>
  <c r="N617" i="5"/>
  <c r="F617" i="5"/>
  <c r="J616" i="5"/>
  <c r="N615" i="5"/>
  <c r="F615" i="5"/>
  <c r="J614" i="5"/>
  <c r="N613" i="5"/>
  <c r="F613" i="5"/>
  <c r="J612" i="5"/>
  <c r="N611" i="5"/>
  <c r="F611" i="5"/>
  <c r="J610" i="5"/>
  <c r="N609" i="5"/>
  <c r="F609" i="5"/>
  <c r="J608" i="5"/>
  <c r="N607" i="5"/>
  <c r="F607" i="5"/>
  <c r="J606" i="5"/>
  <c r="N605" i="5"/>
  <c r="F605" i="5"/>
  <c r="J604" i="5"/>
  <c r="N603" i="5"/>
  <c r="F603" i="5"/>
  <c r="J602" i="5"/>
  <c r="N601" i="5"/>
  <c r="F601" i="5"/>
  <c r="J600" i="5"/>
  <c r="I626" i="5"/>
  <c r="M625" i="5"/>
  <c r="E625" i="5"/>
  <c r="I624" i="5"/>
  <c r="M623" i="5"/>
  <c r="E623" i="5"/>
  <c r="I622" i="5"/>
  <c r="M621" i="5"/>
  <c r="E621" i="5"/>
  <c r="I620" i="5"/>
  <c r="M619" i="5"/>
  <c r="E619" i="5"/>
  <c r="I618" i="5"/>
  <c r="M617" i="5"/>
  <c r="E617" i="5"/>
  <c r="I616" i="5"/>
  <c r="M615" i="5"/>
  <c r="E615" i="5"/>
  <c r="I614" i="5"/>
  <c r="M613" i="5"/>
  <c r="E613" i="5"/>
  <c r="I612" i="5"/>
  <c r="M611" i="5"/>
  <c r="E611" i="5"/>
  <c r="I610" i="5"/>
  <c r="M609" i="5"/>
  <c r="E609" i="5"/>
  <c r="I608" i="5"/>
  <c r="M607" i="5"/>
  <c r="E607" i="5"/>
  <c r="I606" i="5"/>
  <c r="M605" i="5"/>
  <c r="E605" i="5"/>
  <c r="I604" i="5"/>
  <c r="M603" i="5"/>
  <c r="E603" i="5"/>
  <c r="I602" i="5"/>
  <c r="M601" i="5"/>
  <c r="E601" i="5"/>
  <c r="I600" i="5"/>
  <c r="M599" i="5"/>
  <c r="E599" i="5"/>
  <c r="I598" i="5"/>
  <c r="M597" i="5"/>
  <c r="E597" i="5"/>
  <c r="I596" i="5"/>
  <c r="M595" i="5"/>
  <c r="E595" i="5"/>
  <c r="I594" i="5"/>
  <c r="M593" i="5"/>
  <c r="H626" i="5"/>
  <c r="L625" i="5"/>
  <c r="D625" i="5"/>
  <c r="H624" i="5"/>
  <c r="L623" i="5"/>
  <c r="D623" i="5"/>
  <c r="H622" i="5"/>
  <c r="L621" i="5"/>
  <c r="D621" i="5"/>
  <c r="H620" i="5"/>
  <c r="L619" i="5"/>
  <c r="D619" i="5"/>
  <c r="H618" i="5"/>
  <c r="L617" i="5"/>
  <c r="D617" i="5"/>
  <c r="H616" i="5"/>
  <c r="L615" i="5"/>
  <c r="D615" i="5"/>
  <c r="H614" i="5"/>
  <c r="L613" i="5"/>
  <c r="D613" i="5"/>
  <c r="H612" i="5"/>
  <c r="L611" i="5"/>
  <c r="D611" i="5"/>
  <c r="H610" i="5"/>
  <c r="L609" i="5"/>
  <c r="D609" i="5"/>
  <c r="H608" i="5"/>
  <c r="L607" i="5"/>
  <c r="D607" i="5"/>
  <c r="H606" i="5"/>
  <c r="L605" i="5"/>
  <c r="D605" i="5"/>
  <c r="H604" i="5"/>
  <c r="L603" i="5"/>
  <c r="D603" i="5"/>
  <c r="H602" i="5"/>
  <c r="L601" i="5"/>
  <c r="D601" i="5"/>
  <c r="G626" i="5"/>
  <c r="K625" i="5"/>
  <c r="C625" i="5"/>
  <c r="G624" i="5"/>
  <c r="K623" i="5"/>
  <c r="C623" i="5"/>
  <c r="G622" i="5"/>
  <c r="K621" i="5"/>
  <c r="C621" i="5"/>
  <c r="G620" i="5"/>
  <c r="K619" i="5"/>
  <c r="C619" i="5"/>
  <c r="G618" i="5"/>
  <c r="K617" i="5"/>
  <c r="C617" i="5"/>
  <c r="G616" i="5"/>
  <c r="K615" i="5"/>
  <c r="C615" i="5"/>
  <c r="G614" i="5"/>
  <c r="K613" i="5"/>
  <c r="C613" i="5"/>
  <c r="G612" i="5"/>
  <c r="K611" i="5"/>
  <c r="C611" i="5"/>
  <c r="G610" i="5"/>
  <c r="K609" i="5"/>
  <c r="C609" i="5"/>
  <c r="G608" i="5"/>
  <c r="K607" i="5"/>
  <c r="C607" i="5"/>
  <c r="G606" i="5"/>
  <c r="K605" i="5"/>
  <c r="C605" i="5"/>
  <c r="G604" i="5"/>
  <c r="K603" i="5"/>
  <c r="C603" i="5"/>
  <c r="G602" i="5"/>
  <c r="K601" i="5"/>
  <c r="C601" i="5"/>
  <c r="G600" i="5"/>
  <c r="K599" i="5"/>
  <c r="C599" i="5"/>
  <c r="G598" i="5"/>
  <c r="K597" i="5"/>
  <c r="C597" i="5"/>
  <c r="G596" i="5"/>
  <c r="K595" i="5"/>
  <c r="C595" i="5"/>
  <c r="G594" i="5"/>
  <c r="K593" i="5"/>
  <c r="C593" i="5"/>
  <c r="G592" i="5"/>
  <c r="N626" i="5"/>
  <c r="F626" i="5"/>
  <c r="J625" i="5"/>
  <c r="N624" i="5"/>
  <c r="F624" i="5"/>
  <c r="J623" i="5"/>
  <c r="N622" i="5"/>
  <c r="F622" i="5"/>
  <c r="J621" i="5"/>
  <c r="N620" i="5"/>
  <c r="F620" i="5"/>
  <c r="J619" i="5"/>
  <c r="N618" i="5"/>
  <c r="F618" i="5"/>
  <c r="J617" i="5"/>
  <c r="N616" i="5"/>
  <c r="F616" i="5"/>
  <c r="J615" i="5"/>
  <c r="N614" i="5"/>
  <c r="F614" i="5"/>
  <c r="J613" i="5"/>
  <c r="N612" i="5"/>
  <c r="F612" i="5"/>
  <c r="J611" i="5"/>
  <c r="N610" i="5"/>
  <c r="F610" i="5"/>
  <c r="J609" i="5"/>
  <c r="N608" i="5"/>
  <c r="F608" i="5"/>
  <c r="J607" i="5"/>
  <c r="N606" i="5"/>
  <c r="F606" i="5"/>
  <c r="J605" i="5"/>
  <c r="N604" i="5"/>
  <c r="F604" i="5"/>
  <c r="J603" i="5"/>
  <c r="N602" i="5"/>
  <c r="F602" i="5"/>
  <c r="J601" i="5"/>
  <c r="N600" i="5"/>
  <c r="F600" i="5"/>
  <c r="J599" i="5"/>
  <c r="N598" i="5"/>
  <c r="F598" i="5"/>
  <c r="J597" i="5"/>
  <c r="N596" i="5"/>
  <c r="F596" i="5"/>
  <c r="J595" i="5"/>
  <c r="N594" i="5"/>
  <c r="F594" i="5"/>
  <c r="J593" i="5"/>
  <c r="L626" i="5"/>
  <c r="D626" i="5"/>
  <c r="H625" i="5"/>
  <c r="L624" i="5"/>
  <c r="D624" i="5"/>
  <c r="H623" i="5"/>
  <c r="L622" i="5"/>
  <c r="D622" i="5"/>
  <c r="H621" i="5"/>
  <c r="L620" i="5"/>
  <c r="D620" i="5"/>
  <c r="H619" i="5"/>
  <c r="L618" i="5"/>
  <c r="D618" i="5"/>
  <c r="H617" i="5"/>
  <c r="L616" i="5"/>
  <c r="D616" i="5"/>
  <c r="H615" i="5"/>
  <c r="L614" i="5"/>
  <c r="D614" i="5"/>
  <c r="H613" i="5"/>
  <c r="L612" i="5"/>
  <c r="D612" i="5"/>
  <c r="H611" i="5"/>
  <c r="L610" i="5"/>
  <c r="D610" i="5"/>
  <c r="H609" i="5"/>
  <c r="L608" i="5"/>
  <c r="D608" i="5"/>
  <c r="H607" i="5"/>
  <c r="L606" i="5"/>
  <c r="D606" i="5"/>
  <c r="H605" i="5"/>
  <c r="L604" i="5"/>
  <c r="D604" i="5"/>
  <c r="H603" i="5"/>
  <c r="L602" i="5"/>
  <c r="D602" i="5"/>
  <c r="H601" i="5"/>
  <c r="L600" i="5"/>
  <c r="D600" i="5"/>
  <c r="H599" i="5"/>
  <c r="L598" i="5"/>
  <c r="D598" i="5"/>
  <c r="H597" i="5"/>
  <c r="L596" i="5"/>
  <c r="D596" i="5"/>
  <c r="H595" i="5"/>
  <c r="L594" i="5"/>
  <c r="D594" i="5"/>
  <c r="H593" i="5"/>
  <c r="L592" i="5"/>
  <c r="D592" i="5"/>
  <c r="H591" i="5"/>
  <c r="L590" i="5"/>
  <c r="D590" i="5"/>
  <c r="H589" i="5"/>
  <c r="L588" i="5"/>
  <c r="D588" i="5"/>
  <c r="H587" i="5"/>
  <c r="L586" i="5"/>
  <c r="D586" i="5"/>
  <c r="H585" i="5"/>
  <c r="L584" i="5"/>
  <c r="D584" i="5"/>
  <c r="H583" i="5"/>
  <c r="L582" i="5"/>
  <c r="D582" i="5"/>
  <c r="M626" i="5"/>
  <c r="I621" i="5"/>
  <c r="E616" i="5"/>
  <c r="M610" i="5"/>
  <c r="I605" i="5"/>
  <c r="H600" i="5"/>
  <c r="J598" i="5"/>
  <c r="M596" i="5"/>
  <c r="D595" i="5"/>
  <c r="G593" i="5"/>
  <c r="I592" i="5"/>
  <c r="K591" i="5"/>
  <c r="N590" i="5"/>
  <c r="E590" i="5"/>
  <c r="G589" i="5"/>
  <c r="J588" i="5"/>
  <c r="M587" i="5"/>
  <c r="D587" i="5"/>
  <c r="G586" i="5"/>
  <c r="J585" i="5"/>
  <c r="M584" i="5"/>
  <c r="C584" i="5"/>
  <c r="F583" i="5"/>
  <c r="I582" i="5"/>
  <c r="L581" i="5"/>
  <c r="D581" i="5"/>
  <c r="H580" i="5"/>
  <c r="L579" i="5"/>
  <c r="D579" i="5"/>
  <c r="H578" i="5"/>
  <c r="L577" i="5"/>
  <c r="D577" i="5"/>
  <c r="H576" i="5"/>
  <c r="L575" i="5"/>
  <c r="D575" i="5"/>
  <c r="H574" i="5"/>
  <c r="L573" i="5"/>
  <c r="D573" i="5"/>
  <c r="E626" i="5"/>
  <c r="M620" i="5"/>
  <c r="I615" i="5"/>
  <c r="E610" i="5"/>
  <c r="M604" i="5"/>
  <c r="E600" i="5"/>
  <c r="H598" i="5"/>
  <c r="J596" i="5"/>
  <c r="M594" i="5"/>
  <c r="F593" i="5"/>
  <c r="H592" i="5"/>
  <c r="J591" i="5"/>
  <c r="M590" i="5"/>
  <c r="C590" i="5"/>
  <c r="F589" i="5"/>
  <c r="I588" i="5"/>
  <c r="L587" i="5"/>
  <c r="C587" i="5"/>
  <c r="F586" i="5"/>
  <c r="I585" i="5"/>
  <c r="K584" i="5"/>
  <c r="N583" i="5"/>
  <c r="E583" i="5"/>
  <c r="H582" i="5"/>
  <c r="K581" i="5"/>
  <c r="C581" i="5"/>
  <c r="G580" i="5"/>
  <c r="K579" i="5"/>
  <c r="C579" i="5"/>
  <c r="G578" i="5"/>
  <c r="K577" i="5"/>
  <c r="C577" i="5"/>
  <c r="G576" i="5"/>
  <c r="K575" i="5"/>
  <c r="C575" i="5"/>
  <c r="G574" i="5"/>
  <c r="K573" i="5"/>
  <c r="C573" i="5"/>
  <c r="I625" i="5"/>
  <c r="E620" i="5"/>
  <c r="M614" i="5"/>
  <c r="I609" i="5"/>
  <c r="E604" i="5"/>
  <c r="N599" i="5"/>
  <c r="E598" i="5"/>
  <c r="H596" i="5"/>
  <c r="J594" i="5"/>
  <c r="E593" i="5"/>
  <c r="F592" i="5"/>
  <c r="I591" i="5"/>
  <c r="K590" i="5"/>
  <c r="N589" i="5"/>
  <c r="E589" i="5"/>
  <c r="H588" i="5"/>
  <c r="K587" i="5"/>
  <c r="N586" i="5"/>
  <c r="E586" i="5"/>
  <c r="G585" i="5"/>
  <c r="J584" i="5"/>
  <c r="M583" i="5"/>
  <c r="D583" i="5"/>
  <c r="G582" i="5"/>
  <c r="J581" i="5"/>
  <c r="N580" i="5"/>
  <c r="F580" i="5"/>
  <c r="J579" i="5"/>
  <c r="N578" i="5"/>
  <c r="F578" i="5"/>
  <c r="J577" i="5"/>
  <c r="N576" i="5"/>
  <c r="F576" i="5"/>
  <c r="J575" i="5"/>
  <c r="N574" i="5"/>
  <c r="F574" i="5"/>
  <c r="J573" i="5"/>
  <c r="M624" i="5"/>
  <c r="I619" i="5"/>
  <c r="E614" i="5"/>
  <c r="M608" i="5"/>
  <c r="I603" i="5"/>
  <c r="L599" i="5"/>
  <c r="N597" i="5"/>
  <c r="E596" i="5"/>
  <c r="H594" i="5"/>
  <c r="D593" i="5"/>
  <c r="E592" i="5"/>
  <c r="G591" i="5"/>
  <c r="J590" i="5"/>
  <c r="M589" i="5"/>
  <c r="D589" i="5"/>
  <c r="G588" i="5"/>
  <c r="J587" i="5"/>
  <c r="M586" i="5"/>
  <c r="C586" i="5"/>
  <c r="F585" i="5"/>
  <c r="I584" i="5"/>
  <c r="L583" i="5"/>
  <c r="C583" i="5"/>
  <c r="F582" i="5"/>
  <c r="I581" i="5"/>
  <c r="M580" i="5"/>
  <c r="E580" i="5"/>
  <c r="I579" i="5"/>
  <c r="M578" i="5"/>
  <c r="E578" i="5"/>
  <c r="I577" i="5"/>
  <c r="M576" i="5"/>
  <c r="E576" i="5"/>
  <c r="I575" i="5"/>
  <c r="M574" i="5"/>
  <c r="E574" i="5"/>
  <c r="I573" i="5"/>
  <c r="E624" i="5"/>
  <c r="M618" i="5"/>
  <c r="I613" i="5"/>
  <c r="E608" i="5"/>
  <c r="M602" i="5"/>
  <c r="I599" i="5"/>
  <c r="L597" i="5"/>
  <c r="N595" i="5"/>
  <c r="E594" i="5"/>
  <c r="N592" i="5"/>
  <c r="C592" i="5"/>
  <c r="F591" i="5"/>
  <c r="I590" i="5"/>
  <c r="L589" i="5"/>
  <c r="C589" i="5"/>
  <c r="F588" i="5"/>
  <c r="I587" i="5"/>
  <c r="K586" i="5"/>
  <c r="N585" i="5"/>
  <c r="E585" i="5"/>
  <c r="H584" i="5"/>
  <c r="K583" i="5"/>
  <c r="N582" i="5"/>
  <c r="E582" i="5"/>
  <c r="H581" i="5"/>
  <c r="L580" i="5"/>
  <c r="D580" i="5"/>
  <c r="H579" i="5"/>
  <c r="L578" i="5"/>
  <c r="D578" i="5"/>
  <c r="H577" i="5"/>
  <c r="L576" i="5"/>
  <c r="D576" i="5"/>
  <c r="H575" i="5"/>
  <c r="L574" i="5"/>
  <c r="D574" i="5"/>
  <c r="H573" i="5"/>
  <c r="I623" i="5"/>
  <c r="E618" i="5"/>
  <c r="M612" i="5"/>
  <c r="I607" i="5"/>
  <c r="E602" i="5"/>
  <c r="F599" i="5"/>
  <c r="I597" i="5"/>
  <c r="L595" i="5"/>
  <c r="N593" i="5"/>
  <c r="M592" i="5"/>
  <c r="N591" i="5"/>
  <c r="E591" i="5"/>
  <c r="H590" i="5"/>
  <c r="K589" i="5"/>
  <c r="N588" i="5"/>
  <c r="E588" i="5"/>
  <c r="G587" i="5"/>
  <c r="J586" i="5"/>
  <c r="M585" i="5"/>
  <c r="D585" i="5"/>
  <c r="G584" i="5"/>
  <c r="J583" i="5"/>
  <c r="M582" i="5"/>
  <c r="C582" i="5"/>
  <c r="G581" i="5"/>
  <c r="K580" i="5"/>
  <c r="C580" i="5"/>
  <c r="G579" i="5"/>
  <c r="K578" i="5"/>
  <c r="C578" i="5"/>
  <c r="G577" i="5"/>
  <c r="K576" i="5"/>
  <c r="C576" i="5"/>
  <c r="G575" i="5"/>
  <c r="K574" i="5"/>
  <c r="C574" i="5"/>
  <c r="G573" i="5"/>
  <c r="M622" i="5"/>
  <c r="I617" i="5"/>
  <c r="E612" i="5"/>
  <c r="M606" i="5"/>
  <c r="I601" i="5"/>
  <c r="D599" i="5"/>
  <c r="F597" i="5"/>
  <c r="I595" i="5"/>
  <c r="L593" i="5"/>
  <c r="K592" i="5"/>
  <c r="M591" i="5"/>
  <c r="D591" i="5"/>
  <c r="G590" i="5"/>
  <c r="J589" i="5"/>
  <c r="M588" i="5"/>
  <c r="C588" i="5"/>
  <c r="F587" i="5"/>
  <c r="I586" i="5"/>
  <c r="L585" i="5"/>
  <c r="C585" i="5"/>
  <c r="F584" i="5"/>
  <c r="I583" i="5"/>
  <c r="K582" i="5"/>
  <c r="N581" i="5"/>
  <c r="F581" i="5"/>
  <c r="J580" i="5"/>
  <c r="N579" i="5"/>
  <c r="F579" i="5"/>
  <c r="J578" i="5"/>
  <c r="N577" i="5"/>
  <c r="F577" i="5"/>
  <c r="J576" i="5"/>
  <c r="N575" i="5"/>
  <c r="F575" i="5"/>
  <c r="J574" i="5"/>
  <c r="N573" i="5"/>
  <c r="F573" i="5"/>
  <c r="M600" i="5"/>
  <c r="F590" i="5"/>
  <c r="E584" i="5"/>
  <c r="I578" i="5"/>
  <c r="E573" i="5"/>
  <c r="M598" i="5"/>
  <c r="I589" i="5"/>
  <c r="G583" i="5"/>
  <c r="M577" i="5"/>
  <c r="D597" i="5"/>
  <c r="K588" i="5"/>
  <c r="J582" i="5"/>
  <c r="E577" i="5"/>
  <c r="F595" i="5"/>
  <c r="N587" i="5"/>
  <c r="M581" i="5"/>
  <c r="I576" i="5"/>
  <c r="E622" i="5"/>
  <c r="I593" i="5"/>
  <c r="E587" i="5"/>
  <c r="E581" i="5"/>
  <c r="M575" i="5"/>
  <c r="M616" i="5"/>
  <c r="J592" i="5"/>
  <c r="H586" i="5"/>
  <c r="I580" i="5"/>
  <c r="E575" i="5"/>
  <c r="I611" i="5"/>
  <c r="I574" i="5"/>
  <c r="E606" i="5"/>
  <c r="M573" i="5"/>
  <c r="L591" i="5"/>
  <c r="C591" i="5"/>
  <c r="K585" i="5"/>
  <c r="N584" i="5"/>
  <c r="M579" i="5"/>
  <c r="E579" i="5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F559" i="4"/>
  <c r="F558" i="4"/>
  <c r="F557" i="4"/>
  <c r="F556" i="4"/>
  <c r="F555" i="4"/>
  <c r="F554" i="4"/>
  <c r="F553" i="4"/>
  <c r="F552" i="4"/>
  <c r="F551" i="4"/>
  <c r="F550" i="4"/>
  <c r="F549" i="4"/>
  <c r="F548" i="4"/>
  <c r="F547" i="4"/>
  <c r="F546" i="4"/>
  <c r="F545" i="4"/>
  <c r="F544" i="4"/>
  <c r="F543" i="4"/>
  <c r="F542" i="4"/>
  <c r="F541" i="4"/>
  <c r="F540" i="4"/>
  <c r="F539" i="4"/>
  <c r="F538" i="4"/>
  <c r="F537" i="4"/>
  <c r="F536" i="4"/>
  <c r="F535" i="4"/>
  <c r="F534" i="4"/>
  <c r="F533" i="4"/>
  <c r="F532" i="4"/>
  <c r="F531" i="4"/>
  <c r="F530" i="4"/>
  <c r="F529" i="4"/>
  <c r="F528" i="4"/>
  <c r="F527" i="4"/>
  <c r="F526" i="4"/>
  <c r="F525" i="4"/>
  <c r="F524" i="4"/>
  <c r="F523" i="4"/>
  <c r="F522" i="4"/>
  <c r="F521" i="4"/>
  <c r="F520" i="4"/>
  <c r="F519" i="4"/>
  <c r="F518" i="4"/>
  <c r="F517" i="4"/>
  <c r="F516" i="4"/>
  <c r="F515" i="4"/>
  <c r="F514" i="4"/>
  <c r="F513" i="4"/>
  <c r="F512" i="4"/>
  <c r="F511" i="4"/>
  <c r="F510" i="4"/>
  <c r="F509" i="4"/>
  <c r="F508" i="4"/>
  <c r="F507" i="4"/>
  <c r="F506" i="4"/>
  <c r="E559" i="4"/>
  <c r="E558" i="4"/>
  <c r="E557" i="4"/>
  <c r="E556" i="4"/>
  <c r="E555" i="4"/>
  <c r="E554" i="4"/>
  <c r="E553" i="4"/>
  <c r="E552" i="4"/>
  <c r="E551" i="4"/>
  <c r="E550" i="4"/>
  <c r="E549" i="4"/>
  <c r="E548" i="4"/>
  <c r="E547" i="4"/>
  <c r="E546" i="4"/>
  <c r="E545" i="4"/>
  <c r="E544" i="4"/>
  <c r="E543" i="4"/>
  <c r="E542" i="4"/>
  <c r="E541" i="4"/>
  <c r="E540" i="4"/>
  <c r="E539" i="4"/>
  <c r="E538" i="4"/>
  <c r="E537" i="4"/>
  <c r="E536" i="4"/>
  <c r="E535" i="4"/>
  <c r="E534" i="4"/>
  <c r="E533" i="4"/>
  <c r="E532" i="4"/>
  <c r="E531" i="4"/>
  <c r="E530" i="4"/>
  <c r="E529" i="4"/>
  <c r="E528" i="4"/>
  <c r="E527" i="4"/>
  <c r="E526" i="4"/>
  <c r="E525" i="4"/>
  <c r="E524" i="4"/>
  <c r="E523" i="4"/>
  <c r="E522" i="4"/>
  <c r="E521" i="4"/>
  <c r="E520" i="4"/>
  <c r="E519" i="4"/>
  <c r="E518" i="4"/>
  <c r="E517" i="4"/>
  <c r="E516" i="4"/>
  <c r="E515" i="4"/>
  <c r="E514" i="4"/>
  <c r="E513" i="4"/>
  <c r="E512" i="4"/>
  <c r="E511" i="4"/>
  <c r="E510" i="4"/>
  <c r="E509" i="4"/>
  <c r="E508" i="4"/>
  <c r="E507" i="4"/>
  <c r="E506" i="4"/>
  <c r="D559" i="4"/>
  <c r="D558" i="4"/>
  <c r="D557" i="4"/>
  <c r="D556" i="4"/>
  <c r="D555" i="4"/>
  <c r="D554" i="4"/>
  <c r="D553" i="4"/>
  <c r="D552" i="4"/>
  <c r="D551" i="4"/>
  <c r="D550" i="4"/>
  <c r="D549" i="4"/>
  <c r="D548" i="4"/>
  <c r="D547" i="4"/>
  <c r="D546" i="4"/>
  <c r="D545" i="4"/>
  <c r="D544" i="4"/>
  <c r="D543" i="4"/>
  <c r="D542" i="4"/>
  <c r="D541" i="4"/>
  <c r="D540" i="4"/>
  <c r="D539" i="4"/>
  <c r="D538" i="4"/>
  <c r="D537" i="4"/>
  <c r="D536" i="4"/>
  <c r="D535" i="4"/>
  <c r="D534" i="4"/>
  <c r="D533" i="4"/>
  <c r="D532" i="4"/>
  <c r="D531" i="4"/>
  <c r="D530" i="4"/>
  <c r="D529" i="4"/>
  <c r="D528" i="4"/>
  <c r="D527" i="4"/>
  <c r="D526" i="4"/>
  <c r="D525" i="4"/>
  <c r="D524" i="4"/>
  <c r="D523" i="4"/>
  <c r="D522" i="4"/>
  <c r="D521" i="4"/>
  <c r="D520" i="4"/>
  <c r="D519" i="4"/>
  <c r="D518" i="4"/>
  <c r="D517" i="4"/>
  <c r="D516" i="4"/>
  <c r="D515" i="4"/>
  <c r="D514" i="4"/>
  <c r="D513" i="4"/>
  <c r="D512" i="4"/>
  <c r="D511" i="4"/>
  <c r="D510" i="4"/>
  <c r="D509" i="4"/>
  <c r="D508" i="4"/>
  <c r="D507" i="4"/>
  <c r="D506" i="4"/>
  <c r="C559" i="4"/>
  <c r="C558" i="4"/>
  <c r="C557" i="4"/>
  <c r="C556" i="4"/>
  <c r="C555" i="4"/>
  <c r="C554" i="4"/>
  <c r="C553" i="4"/>
  <c r="C552" i="4"/>
  <c r="C551" i="4"/>
  <c r="C550" i="4"/>
  <c r="C549" i="4"/>
  <c r="C548" i="4"/>
  <c r="C547" i="4"/>
  <c r="C546" i="4"/>
  <c r="C545" i="4"/>
  <c r="C544" i="4"/>
  <c r="C543" i="4"/>
  <c r="C542" i="4"/>
  <c r="C541" i="4"/>
  <c r="C540" i="4"/>
  <c r="C539" i="4"/>
  <c r="C538" i="4"/>
  <c r="C537" i="4"/>
  <c r="C536" i="4"/>
  <c r="C535" i="4"/>
  <c r="C534" i="4"/>
  <c r="C533" i="4"/>
  <c r="C532" i="4"/>
  <c r="C531" i="4"/>
  <c r="C530" i="4"/>
  <c r="C529" i="4"/>
  <c r="C528" i="4"/>
  <c r="C527" i="4"/>
  <c r="C526" i="4"/>
  <c r="C525" i="4"/>
  <c r="C524" i="4"/>
  <c r="C523" i="4"/>
  <c r="C522" i="4"/>
  <c r="C521" i="4"/>
  <c r="C520" i="4"/>
  <c r="C519" i="4"/>
  <c r="C518" i="4"/>
  <c r="C517" i="4"/>
  <c r="C516" i="4"/>
  <c r="C515" i="4"/>
  <c r="C514" i="4"/>
  <c r="C513" i="4"/>
  <c r="C512" i="4"/>
  <c r="C511" i="4"/>
  <c r="C510" i="4"/>
  <c r="C509" i="4"/>
  <c r="C508" i="4"/>
  <c r="C507" i="4"/>
  <c r="C506" i="4"/>
  <c r="J559" i="4"/>
  <c r="J558" i="4"/>
  <c r="J557" i="4"/>
  <c r="J556" i="4"/>
  <c r="J555" i="4"/>
  <c r="J554" i="4"/>
  <c r="J553" i="4"/>
  <c r="J552" i="4"/>
  <c r="J551" i="4"/>
  <c r="J550" i="4"/>
  <c r="J549" i="4"/>
  <c r="J548" i="4"/>
  <c r="J547" i="4"/>
  <c r="J546" i="4"/>
  <c r="J545" i="4"/>
  <c r="J544" i="4"/>
  <c r="J543" i="4"/>
  <c r="J542" i="4"/>
  <c r="J541" i="4"/>
  <c r="J540" i="4"/>
  <c r="J539" i="4"/>
  <c r="J538" i="4"/>
  <c r="J537" i="4"/>
  <c r="J536" i="4"/>
  <c r="J535" i="4"/>
  <c r="J534" i="4"/>
  <c r="J533" i="4"/>
  <c r="J532" i="4"/>
  <c r="J531" i="4"/>
  <c r="J530" i="4"/>
  <c r="J529" i="4"/>
  <c r="J528" i="4"/>
  <c r="J527" i="4"/>
  <c r="J526" i="4"/>
  <c r="J525" i="4"/>
  <c r="J524" i="4"/>
  <c r="J523" i="4"/>
  <c r="J522" i="4"/>
  <c r="J521" i="4"/>
  <c r="J520" i="4"/>
  <c r="J519" i="4"/>
  <c r="J518" i="4"/>
  <c r="J517" i="4"/>
  <c r="J516" i="4"/>
  <c r="J515" i="4"/>
  <c r="J514" i="4"/>
  <c r="J513" i="4"/>
  <c r="J512" i="4"/>
  <c r="J511" i="4"/>
  <c r="J510" i="4"/>
  <c r="J509" i="4"/>
  <c r="J508" i="4"/>
  <c r="J507" i="4"/>
  <c r="J506" i="4"/>
  <c r="I559" i="4"/>
  <c r="I558" i="4"/>
  <c r="I557" i="4"/>
  <c r="I556" i="4"/>
  <c r="I555" i="4"/>
  <c r="I554" i="4"/>
  <c r="I553" i="4"/>
  <c r="I552" i="4"/>
  <c r="I551" i="4"/>
  <c r="I550" i="4"/>
  <c r="I549" i="4"/>
  <c r="I548" i="4"/>
  <c r="I547" i="4"/>
  <c r="I546" i="4"/>
  <c r="I545" i="4"/>
  <c r="I544" i="4"/>
  <c r="I543" i="4"/>
  <c r="I542" i="4"/>
  <c r="I541" i="4"/>
  <c r="I540" i="4"/>
  <c r="I539" i="4"/>
  <c r="I538" i="4"/>
  <c r="I537" i="4"/>
  <c r="I536" i="4"/>
  <c r="I535" i="4"/>
  <c r="I534" i="4"/>
  <c r="I533" i="4"/>
  <c r="I532" i="4"/>
  <c r="I531" i="4"/>
  <c r="I530" i="4"/>
  <c r="I529" i="4"/>
  <c r="I528" i="4"/>
  <c r="I527" i="4"/>
  <c r="I526" i="4"/>
  <c r="I525" i="4"/>
  <c r="I524" i="4"/>
  <c r="I523" i="4"/>
  <c r="I522" i="4"/>
  <c r="I521" i="4"/>
  <c r="I520" i="4"/>
  <c r="I519" i="4"/>
  <c r="I518" i="4"/>
  <c r="I517" i="4"/>
  <c r="I516" i="4"/>
  <c r="I515" i="4"/>
  <c r="I514" i="4"/>
  <c r="I513" i="4"/>
  <c r="I512" i="4"/>
  <c r="I511" i="4"/>
  <c r="I510" i="4"/>
  <c r="I509" i="4"/>
  <c r="I508" i="4"/>
  <c r="I507" i="4"/>
  <c r="I506" i="4"/>
  <c r="H559" i="4"/>
  <c r="H558" i="4"/>
  <c r="H557" i="4"/>
  <c r="H556" i="4"/>
  <c r="H555" i="4"/>
  <c r="H554" i="4"/>
  <c r="H553" i="4"/>
  <c r="H552" i="4"/>
  <c r="H551" i="4"/>
  <c r="H550" i="4"/>
  <c r="H549" i="4"/>
  <c r="H548" i="4"/>
  <c r="H547" i="4"/>
  <c r="H546" i="4"/>
  <c r="H545" i="4"/>
  <c r="H544" i="4"/>
  <c r="H543" i="4"/>
  <c r="H542" i="4"/>
  <c r="H541" i="4"/>
  <c r="H540" i="4"/>
  <c r="H539" i="4"/>
  <c r="H538" i="4"/>
  <c r="H537" i="4"/>
  <c r="H536" i="4"/>
  <c r="H535" i="4"/>
  <c r="H534" i="4"/>
  <c r="H533" i="4"/>
  <c r="H532" i="4"/>
  <c r="H531" i="4"/>
  <c r="H530" i="4"/>
  <c r="H529" i="4"/>
  <c r="H528" i="4"/>
  <c r="H527" i="4"/>
  <c r="H526" i="4"/>
  <c r="H525" i="4"/>
  <c r="H524" i="4"/>
  <c r="H523" i="4"/>
  <c r="H522" i="4"/>
  <c r="H521" i="4"/>
  <c r="H520" i="4"/>
  <c r="H519" i="4"/>
  <c r="H518" i="4"/>
  <c r="H517" i="4"/>
  <c r="H516" i="4"/>
  <c r="H515" i="4"/>
  <c r="H514" i="4"/>
  <c r="H513" i="4"/>
  <c r="H512" i="4"/>
  <c r="H511" i="4"/>
  <c r="H510" i="4"/>
  <c r="H509" i="4"/>
  <c r="H508" i="4"/>
  <c r="H507" i="4"/>
  <c r="H506" i="4"/>
  <c r="G557" i="4"/>
  <c r="G549" i="4"/>
  <c r="G541" i="4"/>
  <c r="G533" i="4"/>
  <c r="G525" i="4"/>
  <c r="G517" i="4"/>
  <c r="G509" i="4"/>
  <c r="G556" i="4"/>
  <c r="G548" i="4"/>
  <c r="G540" i="4"/>
  <c r="G532" i="4"/>
  <c r="G524" i="4"/>
  <c r="G516" i="4"/>
  <c r="G508" i="4"/>
  <c r="G555" i="4"/>
  <c r="G547" i="4"/>
  <c r="G539" i="4"/>
  <c r="G531" i="4"/>
  <c r="G523" i="4"/>
  <c r="G515" i="4"/>
  <c r="G507" i="4"/>
  <c r="G554" i="4"/>
  <c r="G546" i="4"/>
  <c r="G538" i="4"/>
  <c r="G530" i="4"/>
  <c r="G522" i="4"/>
  <c r="G514" i="4"/>
  <c r="G506" i="4"/>
  <c r="G553" i="4"/>
  <c r="G545" i="4"/>
  <c r="G537" i="4"/>
  <c r="G529" i="4"/>
  <c r="G521" i="4"/>
  <c r="G513" i="4"/>
  <c r="G552" i="4"/>
  <c r="G544" i="4"/>
  <c r="G536" i="4"/>
  <c r="G528" i="4"/>
  <c r="G520" i="4"/>
  <c r="G512" i="4"/>
  <c r="G559" i="4"/>
  <c r="G551" i="4"/>
  <c r="G543" i="4"/>
  <c r="G535" i="4"/>
  <c r="G527" i="4"/>
  <c r="G519" i="4"/>
  <c r="G511" i="4"/>
  <c r="G558" i="4"/>
  <c r="G550" i="4"/>
  <c r="G542" i="4"/>
  <c r="G534" i="4"/>
  <c r="G526" i="4"/>
  <c r="G518" i="4"/>
  <c r="G510" i="4"/>
  <c r="J1059" i="4"/>
  <c r="J1058" i="4"/>
  <c r="J1057" i="4"/>
  <c r="J1056" i="4"/>
  <c r="J1055" i="4"/>
  <c r="J1054" i="4"/>
  <c r="J1053" i="4"/>
  <c r="J1052" i="4"/>
  <c r="J1051" i="4"/>
  <c r="J1050" i="4"/>
  <c r="J1049" i="4"/>
  <c r="J1048" i="4"/>
  <c r="J1047" i="4"/>
  <c r="J1046" i="4"/>
  <c r="J1045" i="4"/>
  <c r="J1044" i="4"/>
  <c r="J1043" i="4"/>
  <c r="J1042" i="4"/>
  <c r="J1041" i="4"/>
  <c r="J1040" i="4"/>
  <c r="J1039" i="4"/>
  <c r="J1038" i="4"/>
  <c r="J1037" i="4"/>
  <c r="J1036" i="4"/>
  <c r="J1035" i="4"/>
  <c r="J1034" i="4"/>
  <c r="J1033" i="4"/>
  <c r="J1032" i="4"/>
  <c r="J1031" i="4"/>
  <c r="J1030" i="4"/>
  <c r="J1029" i="4"/>
  <c r="J1028" i="4"/>
  <c r="J1027" i="4"/>
  <c r="J1026" i="4"/>
  <c r="J1025" i="4"/>
  <c r="J1024" i="4"/>
  <c r="J1023" i="4"/>
  <c r="J1022" i="4"/>
  <c r="J1021" i="4"/>
  <c r="J1020" i="4"/>
  <c r="J1019" i="4"/>
  <c r="J1018" i="4"/>
  <c r="J1017" i="4"/>
  <c r="J1016" i="4"/>
  <c r="J1015" i="4"/>
  <c r="J1014" i="4"/>
  <c r="J1013" i="4"/>
  <c r="J1012" i="4"/>
  <c r="J1011" i="4"/>
  <c r="J1010" i="4"/>
  <c r="J1009" i="4"/>
  <c r="J1008" i="4"/>
  <c r="J1007" i="4"/>
  <c r="J1006" i="4"/>
  <c r="I1059" i="4"/>
  <c r="I1058" i="4"/>
  <c r="I1057" i="4"/>
  <c r="I1056" i="4"/>
  <c r="I1055" i="4"/>
  <c r="I1054" i="4"/>
  <c r="I1053" i="4"/>
  <c r="I1052" i="4"/>
  <c r="I1051" i="4"/>
  <c r="I1050" i="4"/>
  <c r="I1049" i="4"/>
  <c r="I1048" i="4"/>
  <c r="I1047" i="4"/>
  <c r="I1046" i="4"/>
  <c r="I1045" i="4"/>
  <c r="I1044" i="4"/>
  <c r="I1043" i="4"/>
  <c r="I1042" i="4"/>
  <c r="I1041" i="4"/>
  <c r="I1040" i="4"/>
  <c r="I1039" i="4"/>
  <c r="I1038" i="4"/>
  <c r="I1037" i="4"/>
  <c r="I1036" i="4"/>
  <c r="I1035" i="4"/>
  <c r="I1034" i="4"/>
  <c r="I1033" i="4"/>
  <c r="I1032" i="4"/>
  <c r="I1031" i="4"/>
  <c r="I1030" i="4"/>
  <c r="I1029" i="4"/>
  <c r="I1028" i="4"/>
  <c r="I1027" i="4"/>
  <c r="I1026" i="4"/>
  <c r="I1025" i="4"/>
  <c r="I1024" i="4"/>
  <c r="I1023" i="4"/>
  <c r="I1022" i="4"/>
  <c r="I1021" i="4"/>
  <c r="I1020" i="4"/>
  <c r="I1019" i="4"/>
  <c r="I1018" i="4"/>
  <c r="I1017" i="4"/>
  <c r="I1016" i="4"/>
  <c r="I1015" i="4"/>
  <c r="I1014" i="4"/>
  <c r="I1013" i="4"/>
  <c r="I1012" i="4"/>
  <c r="I1011" i="4"/>
  <c r="I1010" i="4"/>
  <c r="I1009" i="4"/>
  <c r="I1008" i="4"/>
  <c r="I1007" i="4"/>
  <c r="I1006" i="4"/>
  <c r="H1059" i="4"/>
  <c r="H1058" i="4"/>
  <c r="H1057" i="4"/>
  <c r="H1056" i="4"/>
  <c r="H1055" i="4"/>
  <c r="H1054" i="4"/>
  <c r="H1053" i="4"/>
  <c r="H1052" i="4"/>
  <c r="H1051" i="4"/>
  <c r="H1050" i="4"/>
  <c r="H1049" i="4"/>
  <c r="H1048" i="4"/>
  <c r="H1047" i="4"/>
  <c r="H1046" i="4"/>
  <c r="H1045" i="4"/>
  <c r="H1044" i="4"/>
  <c r="H1043" i="4"/>
  <c r="H1042" i="4"/>
  <c r="H1041" i="4"/>
  <c r="H1040" i="4"/>
  <c r="H1039" i="4"/>
  <c r="H1038" i="4"/>
  <c r="H1037" i="4"/>
  <c r="H1036" i="4"/>
  <c r="H1035" i="4"/>
  <c r="H1034" i="4"/>
  <c r="H1033" i="4"/>
  <c r="H1032" i="4"/>
  <c r="H1031" i="4"/>
  <c r="H1030" i="4"/>
  <c r="H1029" i="4"/>
  <c r="H1028" i="4"/>
  <c r="H1027" i="4"/>
  <c r="H1026" i="4"/>
  <c r="H1025" i="4"/>
  <c r="H1024" i="4"/>
  <c r="H1023" i="4"/>
  <c r="H1022" i="4"/>
  <c r="H1021" i="4"/>
  <c r="H1020" i="4"/>
  <c r="H1019" i="4"/>
  <c r="H1018" i="4"/>
  <c r="H1017" i="4"/>
  <c r="H1016" i="4"/>
  <c r="H1015" i="4"/>
  <c r="H1014" i="4"/>
  <c r="H1013" i="4"/>
  <c r="H1012" i="4"/>
  <c r="H1011" i="4"/>
  <c r="H1010" i="4"/>
  <c r="H1009" i="4"/>
  <c r="H1008" i="4"/>
  <c r="H1007" i="4"/>
  <c r="H1006" i="4"/>
  <c r="G1059" i="4"/>
  <c r="G1058" i="4"/>
  <c r="G1057" i="4"/>
  <c r="G1056" i="4"/>
  <c r="G1055" i="4"/>
  <c r="G1054" i="4"/>
  <c r="G1053" i="4"/>
  <c r="G1052" i="4"/>
  <c r="G1051" i="4"/>
  <c r="G1050" i="4"/>
  <c r="G1049" i="4"/>
  <c r="G1048" i="4"/>
  <c r="G1047" i="4"/>
  <c r="G1046" i="4"/>
  <c r="G1045" i="4"/>
  <c r="G1044" i="4"/>
  <c r="G1043" i="4"/>
  <c r="G1042" i="4"/>
  <c r="G1041" i="4"/>
  <c r="G1040" i="4"/>
  <c r="G1039" i="4"/>
  <c r="G1038" i="4"/>
  <c r="G1037" i="4"/>
  <c r="G1036" i="4"/>
  <c r="G1035" i="4"/>
  <c r="G1034" i="4"/>
  <c r="G1033" i="4"/>
  <c r="G1032" i="4"/>
  <c r="G1031" i="4"/>
  <c r="G1030" i="4"/>
  <c r="G1029" i="4"/>
  <c r="G1028" i="4"/>
  <c r="G1027" i="4"/>
  <c r="G1026" i="4"/>
  <c r="G1025" i="4"/>
  <c r="G1024" i="4"/>
  <c r="G1023" i="4"/>
  <c r="G1022" i="4"/>
  <c r="G1021" i="4"/>
  <c r="G1020" i="4"/>
  <c r="G1019" i="4"/>
  <c r="G1018" i="4"/>
  <c r="G1017" i="4"/>
  <c r="G1016" i="4"/>
  <c r="G1015" i="4"/>
  <c r="G1014" i="4"/>
  <c r="G1013" i="4"/>
  <c r="G1012" i="4"/>
  <c r="G1011" i="4"/>
  <c r="G1010" i="4"/>
  <c r="G1009" i="4"/>
  <c r="G1008" i="4"/>
  <c r="G1007" i="4"/>
  <c r="G1006" i="4"/>
  <c r="F1059" i="4"/>
  <c r="F1058" i="4"/>
  <c r="F1057" i="4"/>
  <c r="F1056" i="4"/>
  <c r="F1055" i="4"/>
  <c r="F1054" i="4"/>
  <c r="F1053" i="4"/>
  <c r="F1052" i="4"/>
  <c r="F1051" i="4"/>
  <c r="F1050" i="4"/>
  <c r="F1049" i="4"/>
  <c r="F1048" i="4"/>
  <c r="F1047" i="4"/>
  <c r="F1046" i="4"/>
  <c r="F1045" i="4"/>
  <c r="F1044" i="4"/>
  <c r="F1043" i="4"/>
  <c r="F1042" i="4"/>
  <c r="F1041" i="4"/>
  <c r="F1040" i="4"/>
  <c r="F1039" i="4"/>
  <c r="F1038" i="4"/>
  <c r="F1037" i="4"/>
  <c r="F1036" i="4"/>
  <c r="F1035" i="4"/>
  <c r="F1034" i="4"/>
  <c r="F1033" i="4"/>
  <c r="F1032" i="4"/>
  <c r="F1031" i="4"/>
  <c r="F1030" i="4"/>
  <c r="F1029" i="4"/>
  <c r="F1028" i="4"/>
  <c r="F1027" i="4"/>
  <c r="F1026" i="4"/>
  <c r="F1025" i="4"/>
  <c r="F1024" i="4"/>
  <c r="F1023" i="4"/>
  <c r="F1022" i="4"/>
  <c r="F1021" i="4"/>
  <c r="F1020" i="4"/>
  <c r="F1019" i="4"/>
  <c r="F1018" i="4"/>
  <c r="F1017" i="4"/>
  <c r="F1016" i="4"/>
  <c r="F1015" i="4"/>
  <c r="F1014" i="4"/>
  <c r="F1013" i="4"/>
  <c r="F1012" i="4"/>
  <c r="F1011" i="4"/>
  <c r="F1010" i="4"/>
  <c r="F1009" i="4"/>
  <c r="F1008" i="4"/>
  <c r="F1007" i="4"/>
  <c r="F1006" i="4"/>
  <c r="E1059" i="4"/>
  <c r="E1058" i="4"/>
  <c r="E1057" i="4"/>
  <c r="E1056" i="4"/>
  <c r="E1055" i="4"/>
  <c r="E1054" i="4"/>
  <c r="E1053" i="4"/>
  <c r="E1052" i="4"/>
  <c r="E1051" i="4"/>
  <c r="E1050" i="4"/>
  <c r="E1049" i="4"/>
  <c r="E1048" i="4"/>
  <c r="E1047" i="4"/>
  <c r="E1046" i="4"/>
  <c r="E1045" i="4"/>
  <c r="E1044" i="4"/>
  <c r="E1043" i="4"/>
  <c r="E1042" i="4"/>
  <c r="E1041" i="4"/>
  <c r="E1040" i="4"/>
  <c r="E1039" i="4"/>
  <c r="E1038" i="4"/>
  <c r="E1037" i="4"/>
  <c r="E1036" i="4"/>
  <c r="E1035" i="4"/>
  <c r="E1034" i="4"/>
  <c r="E1033" i="4"/>
  <c r="E1032" i="4"/>
  <c r="E1031" i="4"/>
  <c r="E1030" i="4"/>
  <c r="E1029" i="4"/>
  <c r="E1028" i="4"/>
  <c r="E1027" i="4"/>
  <c r="E1026" i="4"/>
  <c r="E1025" i="4"/>
  <c r="E1024" i="4"/>
  <c r="E1023" i="4"/>
  <c r="E1022" i="4"/>
  <c r="E1021" i="4"/>
  <c r="E1020" i="4"/>
  <c r="E1019" i="4"/>
  <c r="E1018" i="4"/>
  <c r="E1017" i="4"/>
  <c r="E1016" i="4"/>
  <c r="E1015" i="4"/>
  <c r="E1014" i="4"/>
  <c r="E1013" i="4"/>
  <c r="E1012" i="4"/>
  <c r="E1011" i="4"/>
  <c r="E1010" i="4"/>
  <c r="E1009" i="4"/>
  <c r="E1008" i="4"/>
  <c r="E1007" i="4"/>
  <c r="E1006" i="4"/>
  <c r="D1059" i="4"/>
  <c r="D1058" i="4"/>
  <c r="D1057" i="4"/>
  <c r="D1056" i="4"/>
  <c r="D1055" i="4"/>
  <c r="D1054" i="4"/>
  <c r="D1053" i="4"/>
  <c r="D1052" i="4"/>
  <c r="D1051" i="4"/>
  <c r="D1050" i="4"/>
  <c r="D1049" i="4"/>
  <c r="D1048" i="4"/>
  <c r="D1047" i="4"/>
  <c r="D1046" i="4"/>
  <c r="D1045" i="4"/>
  <c r="D1044" i="4"/>
  <c r="D1043" i="4"/>
  <c r="D1042" i="4"/>
  <c r="D1041" i="4"/>
  <c r="D1040" i="4"/>
  <c r="D1039" i="4"/>
  <c r="D1038" i="4"/>
  <c r="D1037" i="4"/>
  <c r="D1036" i="4"/>
  <c r="D1035" i="4"/>
  <c r="D1034" i="4"/>
  <c r="D1033" i="4"/>
  <c r="D1032" i="4"/>
  <c r="D1031" i="4"/>
  <c r="D1030" i="4"/>
  <c r="D1029" i="4"/>
  <c r="D1028" i="4"/>
  <c r="D1027" i="4"/>
  <c r="D1026" i="4"/>
  <c r="D1025" i="4"/>
  <c r="D1024" i="4"/>
  <c r="D1023" i="4"/>
  <c r="D1022" i="4"/>
  <c r="D1021" i="4"/>
  <c r="D1020" i="4"/>
  <c r="D1019" i="4"/>
  <c r="D1018" i="4"/>
  <c r="D1017" i="4"/>
  <c r="D1016" i="4"/>
  <c r="D1015" i="4"/>
  <c r="D1014" i="4"/>
  <c r="D1013" i="4"/>
  <c r="D1012" i="4"/>
  <c r="D1011" i="4"/>
  <c r="D1010" i="4"/>
  <c r="D1009" i="4"/>
  <c r="D1008" i="4"/>
  <c r="D1007" i="4"/>
  <c r="D1006" i="4"/>
  <c r="C1059" i="4"/>
  <c r="C1058" i="4"/>
  <c r="C1057" i="4"/>
  <c r="C1056" i="4"/>
  <c r="C1055" i="4"/>
  <c r="C1054" i="4"/>
  <c r="C1053" i="4"/>
  <c r="C1052" i="4"/>
  <c r="C1051" i="4"/>
  <c r="C1050" i="4"/>
  <c r="C1049" i="4"/>
  <c r="C1048" i="4"/>
  <c r="C1047" i="4"/>
  <c r="C1046" i="4"/>
  <c r="C1045" i="4"/>
  <c r="C1044" i="4"/>
  <c r="C1043" i="4"/>
  <c r="C1042" i="4"/>
  <c r="C1041" i="4"/>
  <c r="C1040" i="4"/>
  <c r="C1039" i="4"/>
  <c r="C1038" i="4"/>
  <c r="C1037" i="4"/>
  <c r="C1036" i="4"/>
  <c r="C1035" i="4"/>
  <c r="C1034" i="4"/>
  <c r="C1033" i="4"/>
  <c r="C1032" i="4"/>
  <c r="C1031" i="4"/>
  <c r="C1030" i="4"/>
  <c r="C1029" i="4"/>
  <c r="C1028" i="4"/>
  <c r="C1027" i="4"/>
  <c r="C1026" i="4"/>
  <c r="C1025" i="4"/>
  <c r="C1024" i="4"/>
  <c r="C1023" i="4"/>
  <c r="C1022" i="4"/>
  <c r="C1021" i="4"/>
  <c r="C1020" i="4"/>
  <c r="C1019" i="4"/>
  <c r="C1018" i="4"/>
  <c r="C1017" i="4"/>
  <c r="C1016" i="4"/>
  <c r="C1015" i="4"/>
  <c r="C1014" i="4"/>
  <c r="C1013" i="4"/>
  <c r="C1012" i="4"/>
  <c r="C1011" i="4"/>
  <c r="C1010" i="4"/>
  <c r="C1009" i="4"/>
  <c r="C1008" i="4"/>
  <c r="C1007" i="4"/>
  <c r="C1006" i="4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F575" i="3"/>
  <c r="F574" i="3"/>
  <c r="F573" i="3"/>
  <c r="F572" i="3"/>
  <c r="F571" i="3"/>
  <c r="F570" i="3"/>
  <c r="F569" i="3"/>
  <c r="F568" i="3"/>
  <c r="F567" i="3"/>
  <c r="F566" i="3"/>
  <c r="F565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F544" i="3"/>
  <c r="F54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C575" i="3"/>
  <c r="C574" i="3"/>
  <c r="C573" i="3"/>
  <c r="C572" i="3"/>
  <c r="C571" i="3"/>
  <c r="C570" i="3"/>
  <c r="C569" i="3"/>
  <c r="C568" i="3"/>
  <c r="C567" i="3"/>
  <c r="C566" i="3"/>
  <c r="C565" i="3"/>
  <c r="C564" i="3"/>
  <c r="C563" i="3"/>
  <c r="C562" i="3"/>
  <c r="C561" i="3"/>
  <c r="C560" i="3"/>
  <c r="C559" i="3"/>
  <c r="C558" i="3"/>
  <c r="C557" i="3"/>
  <c r="C556" i="3"/>
  <c r="C555" i="3"/>
  <c r="C554" i="3"/>
  <c r="C553" i="3"/>
  <c r="C552" i="3"/>
  <c r="C551" i="3"/>
  <c r="C550" i="3"/>
  <c r="C549" i="3"/>
  <c r="C548" i="3"/>
  <c r="C547" i="3"/>
  <c r="C546" i="3"/>
  <c r="C545" i="3"/>
  <c r="C544" i="3"/>
  <c r="C543" i="3"/>
  <c r="C542" i="3"/>
  <c r="C541" i="3"/>
  <c r="C540" i="3"/>
  <c r="C539" i="3"/>
  <c r="C538" i="3"/>
  <c r="C537" i="3"/>
  <c r="C536" i="3"/>
  <c r="C535" i="3"/>
  <c r="C534" i="3"/>
  <c r="C533" i="3"/>
  <c r="C532" i="3"/>
  <c r="C531" i="3"/>
  <c r="C530" i="3"/>
  <c r="C529" i="3"/>
  <c r="C528" i="3"/>
  <c r="C527" i="3"/>
  <c r="C526" i="3"/>
  <c r="C525" i="3"/>
  <c r="C524" i="3"/>
  <c r="C523" i="3"/>
  <c r="C522" i="3"/>
  <c r="D833" i="3"/>
  <c r="D832" i="3"/>
  <c r="D831" i="3"/>
  <c r="D830" i="3"/>
  <c r="D829" i="3"/>
  <c r="D828" i="3"/>
  <c r="D827" i="3"/>
  <c r="D826" i="3"/>
  <c r="D825" i="3"/>
  <c r="D824" i="3"/>
  <c r="D823" i="3"/>
  <c r="D822" i="3"/>
  <c r="D821" i="3"/>
  <c r="D820" i="3"/>
  <c r="D819" i="3"/>
  <c r="D818" i="3"/>
  <c r="D817" i="3"/>
  <c r="D816" i="3"/>
  <c r="D815" i="3"/>
  <c r="D814" i="3"/>
  <c r="D813" i="3"/>
  <c r="D812" i="3"/>
  <c r="D811" i="3"/>
  <c r="D810" i="3"/>
  <c r="D809" i="3"/>
  <c r="D808" i="3"/>
  <c r="D807" i="3"/>
  <c r="D806" i="3"/>
  <c r="D805" i="3"/>
  <c r="D804" i="3"/>
  <c r="D803" i="3"/>
  <c r="D802" i="3"/>
  <c r="D801" i="3"/>
  <c r="D800" i="3"/>
  <c r="D799" i="3"/>
  <c r="D798" i="3"/>
  <c r="D797" i="3"/>
  <c r="D796" i="3"/>
  <c r="D795" i="3"/>
  <c r="D794" i="3"/>
  <c r="D793" i="3"/>
  <c r="D792" i="3"/>
  <c r="D791" i="3"/>
  <c r="D790" i="3"/>
  <c r="D789" i="3"/>
  <c r="D788" i="3"/>
  <c r="D787" i="3"/>
  <c r="D786" i="3"/>
  <c r="D785" i="3"/>
  <c r="D784" i="3"/>
  <c r="D783" i="3"/>
  <c r="D782" i="3"/>
  <c r="D781" i="3"/>
  <c r="C833" i="3"/>
  <c r="C832" i="3"/>
  <c r="C831" i="3"/>
  <c r="C830" i="3"/>
  <c r="C829" i="3"/>
  <c r="C828" i="3"/>
  <c r="C827" i="3"/>
  <c r="C826" i="3"/>
  <c r="C825" i="3"/>
  <c r="C824" i="3"/>
  <c r="C823" i="3"/>
  <c r="C822" i="3"/>
  <c r="C821" i="3"/>
  <c r="C820" i="3"/>
  <c r="C819" i="3"/>
  <c r="C818" i="3"/>
  <c r="C817" i="3"/>
  <c r="C816" i="3"/>
  <c r="C815" i="3"/>
  <c r="C814" i="3"/>
  <c r="C813" i="3"/>
  <c r="C812" i="3"/>
  <c r="C811" i="3"/>
  <c r="C810" i="3"/>
  <c r="C809" i="3"/>
  <c r="C808" i="3"/>
  <c r="C807" i="3"/>
  <c r="C806" i="3"/>
  <c r="C805" i="3"/>
  <c r="C804" i="3"/>
  <c r="C803" i="3"/>
  <c r="C802" i="3"/>
  <c r="C801" i="3"/>
  <c r="C800" i="3"/>
  <c r="C799" i="3"/>
  <c r="C798" i="3"/>
  <c r="C797" i="3"/>
  <c r="F833" i="3"/>
  <c r="F832" i="3"/>
  <c r="F831" i="3"/>
  <c r="F830" i="3"/>
  <c r="F829" i="3"/>
  <c r="F828" i="3"/>
  <c r="F827" i="3"/>
  <c r="F826" i="3"/>
  <c r="F825" i="3"/>
  <c r="F824" i="3"/>
  <c r="F823" i="3"/>
  <c r="F822" i="3"/>
  <c r="F821" i="3"/>
  <c r="F820" i="3"/>
  <c r="F819" i="3"/>
  <c r="F818" i="3"/>
  <c r="F817" i="3"/>
  <c r="F816" i="3"/>
  <c r="F815" i="3"/>
  <c r="F814" i="3"/>
  <c r="F813" i="3"/>
  <c r="F812" i="3"/>
  <c r="F811" i="3"/>
  <c r="F810" i="3"/>
  <c r="F809" i="3"/>
  <c r="F808" i="3"/>
  <c r="F807" i="3"/>
  <c r="F806" i="3"/>
  <c r="F805" i="3"/>
  <c r="F804" i="3"/>
  <c r="F803" i="3"/>
  <c r="F802" i="3"/>
  <c r="E833" i="3"/>
  <c r="E832" i="3"/>
  <c r="E831" i="3"/>
  <c r="E830" i="3"/>
  <c r="E829" i="3"/>
  <c r="E828" i="3"/>
  <c r="E827" i="3"/>
  <c r="E826" i="3"/>
  <c r="E825" i="3"/>
  <c r="E824" i="3"/>
  <c r="E823" i="3"/>
  <c r="E822" i="3"/>
  <c r="E821" i="3"/>
  <c r="E820" i="3"/>
  <c r="E819" i="3"/>
  <c r="E818" i="3"/>
  <c r="E817" i="3"/>
  <c r="E816" i="3"/>
  <c r="E815" i="3"/>
  <c r="E814" i="3"/>
  <c r="E813" i="3"/>
  <c r="E812" i="3"/>
  <c r="E811" i="3"/>
  <c r="E810" i="3"/>
  <c r="E809" i="3"/>
  <c r="E808" i="3"/>
  <c r="E807" i="3"/>
  <c r="E806" i="3"/>
  <c r="E805" i="3"/>
  <c r="E804" i="3"/>
  <c r="E803" i="3"/>
  <c r="E802" i="3"/>
  <c r="E799" i="3"/>
  <c r="F796" i="3"/>
  <c r="F794" i="3"/>
  <c r="F792" i="3"/>
  <c r="F790" i="3"/>
  <c r="F784" i="3"/>
  <c r="E783" i="3"/>
  <c r="C782" i="3"/>
  <c r="F801" i="3"/>
  <c r="E796" i="3"/>
  <c r="E794" i="3"/>
  <c r="E792" i="3"/>
  <c r="E790" i="3"/>
  <c r="F785" i="3"/>
  <c r="E784" i="3"/>
  <c r="C783" i="3"/>
  <c r="E801" i="3"/>
  <c r="F798" i="3"/>
  <c r="C796" i="3"/>
  <c r="C794" i="3"/>
  <c r="C792" i="3"/>
  <c r="C790" i="3"/>
  <c r="F786" i="3"/>
  <c r="E785" i="3"/>
  <c r="C784" i="3"/>
  <c r="E798" i="3"/>
  <c r="F787" i="3"/>
  <c r="E786" i="3"/>
  <c r="C785" i="3"/>
  <c r="F800" i="3"/>
  <c r="F795" i="3"/>
  <c r="F793" i="3"/>
  <c r="F791" i="3"/>
  <c r="F788" i="3"/>
  <c r="E787" i="3"/>
  <c r="C786" i="3"/>
  <c r="F780" i="3"/>
  <c r="E800" i="3"/>
  <c r="F797" i="3"/>
  <c r="E795" i="3"/>
  <c r="E793" i="3"/>
  <c r="E791" i="3"/>
  <c r="F789" i="3"/>
  <c r="E788" i="3"/>
  <c r="C787" i="3"/>
  <c r="F781" i="3"/>
  <c r="E780" i="3"/>
  <c r="E797" i="3"/>
  <c r="C795" i="3"/>
  <c r="C793" i="3"/>
  <c r="C791" i="3"/>
  <c r="E789" i="3"/>
  <c r="C788" i="3"/>
  <c r="F782" i="3"/>
  <c r="E781" i="3"/>
  <c r="D780" i="3"/>
  <c r="F799" i="3"/>
  <c r="C789" i="3"/>
  <c r="F783" i="3"/>
  <c r="E782" i="3"/>
  <c r="C781" i="3"/>
  <c r="C780" i="3"/>
  <c r="N122" i="5"/>
  <c r="F122" i="5"/>
  <c r="J121" i="5"/>
  <c r="N120" i="5"/>
  <c r="F120" i="5"/>
  <c r="J119" i="5"/>
  <c r="N118" i="5"/>
  <c r="F118" i="5"/>
  <c r="J117" i="5"/>
  <c r="N116" i="5"/>
  <c r="F116" i="5"/>
  <c r="J115" i="5"/>
  <c r="N114" i="5"/>
  <c r="F114" i="5"/>
  <c r="J113" i="5"/>
  <c r="N112" i="5"/>
  <c r="F112" i="5"/>
  <c r="M122" i="5"/>
  <c r="E122" i="5"/>
  <c r="I121" i="5"/>
  <c r="M120" i="5"/>
  <c r="E120" i="5"/>
  <c r="I119" i="5"/>
  <c r="M118" i="5"/>
  <c r="E118" i="5"/>
  <c r="I117" i="5"/>
  <c r="M116" i="5"/>
  <c r="E116" i="5"/>
  <c r="I115" i="5"/>
  <c r="M114" i="5"/>
  <c r="E114" i="5"/>
  <c r="I113" i="5"/>
  <c r="M112" i="5"/>
  <c r="L122" i="5"/>
  <c r="D122" i="5"/>
  <c r="H121" i="5"/>
  <c r="L120" i="5"/>
  <c r="K122" i="5"/>
  <c r="C122" i="5"/>
  <c r="G121" i="5"/>
  <c r="K120" i="5"/>
  <c r="C120" i="5"/>
  <c r="J122" i="5"/>
  <c r="N121" i="5"/>
  <c r="F121" i="5"/>
  <c r="J120" i="5"/>
  <c r="N119" i="5"/>
  <c r="F119" i="5"/>
  <c r="J118" i="5"/>
  <c r="N117" i="5"/>
  <c r="F117" i="5"/>
  <c r="J116" i="5"/>
  <c r="N115" i="5"/>
  <c r="F115" i="5"/>
  <c r="J114" i="5"/>
  <c r="N113" i="5"/>
  <c r="F113" i="5"/>
  <c r="J112" i="5"/>
  <c r="N111" i="5"/>
  <c r="F111" i="5"/>
  <c r="J110" i="5"/>
  <c r="N109" i="5"/>
  <c r="F109" i="5"/>
  <c r="J108" i="5"/>
  <c r="N107" i="5"/>
  <c r="F107" i="5"/>
  <c r="J106" i="5"/>
  <c r="N105" i="5"/>
  <c r="F105" i="5"/>
  <c r="J104" i="5"/>
  <c r="N103" i="5"/>
  <c r="F103" i="5"/>
  <c r="J102" i="5"/>
  <c r="N101" i="5"/>
  <c r="I122" i="5"/>
  <c r="M121" i="5"/>
  <c r="E121" i="5"/>
  <c r="I120" i="5"/>
  <c r="M119" i="5"/>
  <c r="G122" i="5"/>
  <c r="K121" i="5"/>
  <c r="C121" i="5"/>
  <c r="G120" i="5"/>
  <c r="K119" i="5"/>
  <c r="H119" i="5"/>
  <c r="H118" i="5"/>
  <c r="G117" i="5"/>
  <c r="G116" i="5"/>
  <c r="E115" i="5"/>
  <c r="D114" i="5"/>
  <c r="D113" i="5"/>
  <c r="D112" i="5"/>
  <c r="G111" i="5"/>
  <c r="I110" i="5"/>
  <c r="L109" i="5"/>
  <c r="C109" i="5"/>
  <c r="F108" i="5"/>
  <c r="I107" i="5"/>
  <c r="L106" i="5"/>
  <c r="C106" i="5"/>
  <c r="E105" i="5"/>
  <c r="H104" i="5"/>
  <c r="K103" i="5"/>
  <c r="N102" i="5"/>
  <c r="E102" i="5"/>
  <c r="H101" i="5"/>
  <c r="L100" i="5"/>
  <c r="D100" i="5"/>
  <c r="H99" i="5"/>
  <c r="L98" i="5"/>
  <c r="D98" i="5"/>
  <c r="H97" i="5"/>
  <c r="L96" i="5"/>
  <c r="D96" i="5"/>
  <c r="H95" i="5"/>
  <c r="L94" i="5"/>
  <c r="D94" i="5"/>
  <c r="H93" i="5"/>
  <c r="L92" i="5"/>
  <c r="D92" i="5"/>
  <c r="H91" i="5"/>
  <c r="L90" i="5"/>
  <c r="D90" i="5"/>
  <c r="H89" i="5"/>
  <c r="L88" i="5"/>
  <c r="D88" i="5"/>
  <c r="H87" i="5"/>
  <c r="L86" i="5"/>
  <c r="D86" i="5"/>
  <c r="H85" i="5"/>
  <c r="L84" i="5"/>
  <c r="D84" i="5"/>
  <c r="H83" i="5"/>
  <c r="L82" i="5"/>
  <c r="D82" i="5"/>
  <c r="H81" i="5"/>
  <c r="L80" i="5"/>
  <c r="D80" i="5"/>
  <c r="H79" i="5"/>
  <c r="L78" i="5"/>
  <c r="D78" i="5"/>
  <c r="H77" i="5"/>
  <c r="L76" i="5"/>
  <c r="D76" i="5"/>
  <c r="H75" i="5"/>
  <c r="L74" i="5"/>
  <c r="D74" i="5"/>
  <c r="H73" i="5"/>
  <c r="L72" i="5"/>
  <c r="D72" i="5"/>
  <c r="H71" i="5"/>
  <c r="L70" i="5"/>
  <c r="D70" i="5"/>
  <c r="H69" i="5"/>
  <c r="G119" i="5"/>
  <c r="G118" i="5"/>
  <c r="E117" i="5"/>
  <c r="D116" i="5"/>
  <c r="D115" i="5"/>
  <c r="C114" i="5"/>
  <c r="C113" i="5"/>
  <c r="C112" i="5"/>
  <c r="E111" i="5"/>
  <c r="H110" i="5"/>
  <c r="K109" i="5"/>
  <c r="N108" i="5"/>
  <c r="E108" i="5"/>
  <c r="H107" i="5"/>
  <c r="K106" i="5"/>
  <c r="M105" i="5"/>
  <c r="D105" i="5"/>
  <c r="G104" i="5"/>
  <c r="J103" i="5"/>
  <c r="M102" i="5"/>
  <c r="D102" i="5"/>
  <c r="G101" i="5"/>
  <c r="K100" i="5"/>
  <c r="C100" i="5"/>
  <c r="G99" i="5"/>
  <c r="K98" i="5"/>
  <c r="C98" i="5"/>
  <c r="G97" i="5"/>
  <c r="K96" i="5"/>
  <c r="C96" i="5"/>
  <c r="G95" i="5"/>
  <c r="K94" i="5"/>
  <c r="C94" i="5"/>
  <c r="G93" i="5"/>
  <c r="K92" i="5"/>
  <c r="C92" i="5"/>
  <c r="G91" i="5"/>
  <c r="K90" i="5"/>
  <c r="C90" i="5"/>
  <c r="G89" i="5"/>
  <c r="K88" i="5"/>
  <c r="C88" i="5"/>
  <c r="G87" i="5"/>
  <c r="K86" i="5"/>
  <c r="C86" i="5"/>
  <c r="G85" i="5"/>
  <c r="K84" i="5"/>
  <c r="C84" i="5"/>
  <c r="G83" i="5"/>
  <c r="K82" i="5"/>
  <c r="C82" i="5"/>
  <c r="G81" i="5"/>
  <c r="K80" i="5"/>
  <c r="C80" i="5"/>
  <c r="G79" i="5"/>
  <c r="K78" i="5"/>
  <c r="C78" i="5"/>
  <c r="G77" i="5"/>
  <c r="K76" i="5"/>
  <c r="C76" i="5"/>
  <c r="G75" i="5"/>
  <c r="K74" i="5"/>
  <c r="C74" i="5"/>
  <c r="G73" i="5"/>
  <c r="K72" i="5"/>
  <c r="C72" i="5"/>
  <c r="G71" i="5"/>
  <c r="K70" i="5"/>
  <c r="C70" i="5"/>
  <c r="G69" i="5"/>
  <c r="H122" i="5"/>
  <c r="E119" i="5"/>
  <c r="D118" i="5"/>
  <c r="D117" i="5"/>
  <c r="C116" i="5"/>
  <c r="C115" i="5"/>
  <c r="M113" i="5"/>
  <c r="L112" i="5"/>
  <c r="M111" i="5"/>
  <c r="D111" i="5"/>
  <c r="G110" i="5"/>
  <c r="J109" i="5"/>
  <c r="M108" i="5"/>
  <c r="D108" i="5"/>
  <c r="G107" i="5"/>
  <c r="I106" i="5"/>
  <c r="L105" i="5"/>
  <c r="C105" i="5"/>
  <c r="F104" i="5"/>
  <c r="I103" i="5"/>
  <c r="L102" i="5"/>
  <c r="C102" i="5"/>
  <c r="F101" i="5"/>
  <c r="J100" i="5"/>
  <c r="N99" i="5"/>
  <c r="F99" i="5"/>
  <c r="J98" i="5"/>
  <c r="N97" i="5"/>
  <c r="F97" i="5"/>
  <c r="J96" i="5"/>
  <c r="N95" i="5"/>
  <c r="F95" i="5"/>
  <c r="J94" i="5"/>
  <c r="N93" i="5"/>
  <c r="F93" i="5"/>
  <c r="J92" i="5"/>
  <c r="N91" i="5"/>
  <c r="F91" i="5"/>
  <c r="J90" i="5"/>
  <c r="N89" i="5"/>
  <c r="F89" i="5"/>
  <c r="J88" i="5"/>
  <c r="N87" i="5"/>
  <c r="F87" i="5"/>
  <c r="J86" i="5"/>
  <c r="N85" i="5"/>
  <c r="F85" i="5"/>
  <c r="J84" i="5"/>
  <c r="N83" i="5"/>
  <c r="F83" i="5"/>
  <c r="J82" i="5"/>
  <c r="N81" i="5"/>
  <c r="F81" i="5"/>
  <c r="J80" i="5"/>
  <c r="N79" i="5"/>
  <c r="F79" i="5"/>
  <c r="J78" i="5"/>
  <c r="N77" i="5"/>
  <c r="F77" i="5"/>
  <c r="J76" i="5"/>
  <c r="N75" i="5"/>
  <c r="F75" i="5"/>
  <c r="J74" i="5"/>
  <c r="N73" i="5"/>
  <c r="F73" i="5"/>
  <c r="J72" i="5"/>
  <c r="N71" i="5"/>
  <c r="F71" i="5"/>
  <c r="J70" i="5"/>
  <c r="N69" i="5"/>
  <c r="F69" i="5"/>
  <c r="L121" i="5"/>
  <c r="D119" i="5"/>
  <c r="C118" i="5"/>
  <c r="C117" i="5"/>
  <c r="M115" i="5"/>
  <c r="L114" i="5"/>
  <c r="L113" i="5"/>
  <c r="K112" i="5"/>
  <c r="L111" i="5"/>
  <c r="C111" i="5"/>
  <c r="F110" i="5"/>
  <c r="I109" i="5"/>
  <c r="L108" i="5"/>
  <c r="C108" i="5"/>
  <c r="E107" i="5"/>
  <c r="H106" i="5"/>
  <c r="K105" i="5"/>
  <c r="N104" i="5"/>
  <c r="E104" i="5"/>
  <c r="H103" i="5"/>
  <c r="K102" i="5"/>
  <c r="M101" i="5"/>
  <c r="E101" i="5"/>
  <c r="I100" i="5"/>
  <c r="M99" i="5"/>
  <c r="E99" i="5"/>
  <c r="I98" i="5"/>
  <c r="M97" i="5"/>
  <c r="E97" i="5"/>
  <c r="I96" i="5"/>
  <c r="M95" i="5"/>
  <c r="E95" i="5"/>
  <c r="I94" i="5"/>
  <c r="M93" i="5"/>
  <c r="E93" i="5"/>
  <c r="I92" i="5"/>
  <c r="M91" i="5"/>
  <c r="E91" i="5"/>
  <c r="I90" i="5"/>
  <c r="M89" i="5"/>
  <c r="E89" i="5"/>
  <c r="I88" i="5"/>
  <c r="M87" i="5"/>
  <c r="E87" i="5"/>
  <c r="I86" i="5"/>
  <c r="M85" i="5"/>
  <c r="E85" i="5"/>
  <c r="I84" i="5"/>
  <c r="M83" i="5"/>
  <c r="E83" i="5"/>
  <c r="I82" i="5"/>
  <c r="M81" i="5"/>
  <c r="E81" i="5"/>
  <c r="I80" i="5"/>
  <c r="M79" i="5"/>
  <c r="E79" i="5"/>
  <c r="I78" i="5"/>
  <c r="M77" i="5"/>
  <c r="E77" i="5"/>
  <c r="I76" i="5"/>
  <c r="M75" i="5"/>
  <c r="E75" i="5"/>
  <c r="I74" i="5"/>
  <c r="M73" i="5"/>
  <c r="E73" i="5"/>
  <c r="I72" i="5"/>
  <c r="M71" i="5"/>
  <c r="E71" i="5"/>
  <c r="I70" i="5"/>
  <c r="M69" i="5"/>
  <c r="E69" i="5"/>
  <c r="D121" i="5"/>
  <c r="C119" i="5"/>
  <c r="M117" i="5"/>
  <c r="L116" i="5"/>
  <c r="L115" i="5"/>
  <c r="K114" i="5"/>
  <c r="K113" i="5"/>
  <c r="I112" i="5"/>
  <c r="K111" i="5"/>
  <c r="N110" i="5"/>
  <c r="E110" i="5"/>
  <c r="H109" i="5"/>
  <c r="K108" i="5"/>
  <c r="M107" i="5"/>
  <c r="D107" i="5"/>
  <c r="G106" i="5"/>
  <c r="J105" i="5"/>
  <c r="M104" i="5"/>
  <c r="D104" i="5"/>
  <c r="G103" i="5"/>
  <c r="I102" i="5"/>
  <c r="L101" i="5"/>
  <c r="D101" i="5"/>
  <c r="H100" i="5"/>
  <c r="L99" i="5"/>
  <c r="D99" i="5"/>
  <c r="H98" i="5"/>
  <c r="L97" i="5"/>
  <c r="D97" i="5"/>
  <c r="H96" i="5"/>
  <c r="L95" i="5"/>
  <c r="D95" i="5"/>
  <c r="H94" i="5"/>
  <c r="L93" i="5"/>
  <c r="D93" i="5"/>
  <c r="H92" i="5"/>
  <c r="L91" i="5"/>
  <c r="D91" i="5"/>
  <c r="H90" i="5"/>
  <c r="L89" i="5"/>
  <c r="D89" i="5"/>
  <c r="H88" i="5"/>
  <c r="L87" i="5"/>
  <c r="D87" i="5"/>
  <c r="H86" i="5"/>
  <c r="L85" i="5"/>
  <c r="D85" i="5"/>
  <c r="H84" i="5"/>
  <c r="L83" i="5"/>
  <c r="D83" i="5"/>
  <c r="H82" i="5"/>
  <c r="L81" i="5"/>
  <c r="D81" i="5"/>
  <c r="H80" i="5"/>
  <c r="L79" i="5"/>
  <c r="D79" i="5"/>
  <c r="H78" i="5"/>
  <c r="L77" i="5"/>
  <c r="D77" i="5"/>
  <c r="H76" i="5"/>
  <c r="L75" i="5"/>
  <c r="D75" i="5"/>
  <c r="H74" i="5"/>
  <c r="L73" i="5"/>
  <c r="D73" i="5"/>
  <c r="H72" i="5"/>
  <c r="L71" i="5"/>
  <c r="D71" i="5"/>
  <c r="H70" i="5"/>
  <c r="L69" i="5"/>
  <c r="D69" i="5"/>
  <c r="H120" i="5"/>
  <c r="L118" i="5"/>
  <c r="L117" i="5"/>
  <c r="K116" i="5"/>
  <c r="K115" i="5"/>
  <c r="I114" i="5"/>
  <c r="H113" i="5"/>
  <c r="H112" i="5"/>
  <c r="J111" i="5"/>
  <c r="M110" i="5"/>
  <c r="D110" i="5"/>
  <c r="G109" i="5"/>
  <c r="I108" i="5"/>
  <c r="L107" i="5"/>
  <c r="C107" i="5"/>
  <c r="F106" i="5"/>
  <c r="I105" i="5"/>
  <c r="L104" i="5"/>
  <c r="C104" i="5"/>
  <c r="E103" i="5"/>
  <c r="H102" i="5"/>
  <c r="K101" i="5"/>
  <c r="C101" i="5"/>
  <c r="G100" i="5"/>
  <c r="K99" i="5"/>
  <c r="C99" i="5"/>
  <c r="G98" i="5"/>
  <c r="K97" i="5"/>
  <c r="C97" i="5"/>
  <c r="G96" i="5"/>
  <c r="K95" i="5"/>
  <c r="C95" i="5"/>
  <c r="G94" i="5"/>
  <c r="K93" i="5"/>
  <c r="C93" i="5"/>
  <c r="G92" i="5"/>
  <c r="K91" i="5"/>
  <c r="C91" i="5"/>
  <c r="G90" i="5"/>
  <c r="K89" i="5"/>
  <c r="C89" i="5"/>
  <c r="G88" i="5"/>
  <c r="K87" i="5"/>
  <c r="C87" i="5"/>
  <c r="G86" i="5"/>
  <c r="K85" i="5"/>
  <c r="C85" i="5"/>
  <c r="G84" i="5"/>
  <c r="K83" i="5"/>
  <c r="C83" i="5"/>
  <c r="G82" i="5"/>
  <c r="K81" i="5"/>
  <c r="C81" i="5"/>
  <c r="G80" i="5"/>
  <c r="K79" i="5"/>
  <c r="C79" i="5"/>
  <c r="G78" i="5"/>
  <c r="K77" i="5"/>
  <c r="C77" i="5"/>
  <c r="G76" i="5"/>
  <c r="K75" i="5"/>
  <c r="C75" i="5"/>
  <c r="G74" i="5"/>
  <c r="K73" i="5"/>
  <c r="C73" i="5"/>
  <c r="G72" i="5"/>
  <c r="K71" i="5"/>
  <c r="C71" i="5"/>
  <c r="G70" i="5"/>
  <c r="K69" i="5"/>
  <c r="C69" i="5"/>
  <c r="L119" i="5"/>
  <c r="I118" i="5"/>
  <c r="H117" i="5"/>
  <c r="H116" i="5"/>
  <c r="G115" i="5"/>
  <c r="G114" i="5"/>
  <c r="E113" i="5"/>
  <c r="E112" i="5"/>
  <c r="H111" i="5"/>
  <c r="K110" i="5"/>
  <c r="M109" i="5"/>
  <c r="D109" i="5"/>
  <c r="G108" i="5"/>
  <c r="J107" i="5"/>
  <c r="M106" i="5"/>
  <c r="D106" i="5"/>
  <c r="G105" i="5"/>
  <c r="I104" i="5"/>
  <c r="L103" i="5"/>
  <c r="C103" i="5"/>
  <c r="F102" i="5"/>
  <c r="I101" i="5"/>
  <c r="M100" i="5"/>
  <c r="E100" i="5"/>
  <c r="I99" i="5"/>
  <c r="M98" i="5"/>
  <c r="E98" i="5"/>
  <c r="I97" i="5"/>
  <c r="M96" i="5"/>
  <c r="E96" i="5"/>
  <c r="I95" i="5"/>
  <c r="M94" i="5"/>
  <c r="E94" i="5"/>
  <c r="I93" i="5"/>
  <c r="M92" i="5"/>
  <c r="E92" i="5"/>
  <c r="I91" i="5"/>
  <c r="M90" i="5"/>
  <c r="E90" i="5"/>
  <c r="I89" i="5"/>
  <c r="M88" i="5"/>
  <c r="E88" i="5"/>
  <c r="I87" i="5"/>
  <c r="M86" i="5"/>
  <c r="E86" i="5"/>
  <c r="I85" i="5"/>
  <c r="M84" i="5"/>
  <c r="E84" i="5"/>
  <c r="I83" i="5"/>
  <c r="M82" i="5"/>
  <c r="E82" i="5"/>
  <c r="I81" i="5"/>
  <c r="M80" i="5"/>
  <c r="E80" i="5"/>
  <c r="I79" i="5"/>
  <c r="M78" i="5"/>
  <c r="E78" i="5"/>
  <c r="I77" i="5"/>
  <c r="M76" i="5"/>
  <c r="E76" i="5"/>
  <c r="I75" i="5"/>
  <c r="M74" i="5"/>
  <c r="E74" i="5"/>
  <c r="I73" i="5"/>
  <c r="M72" i="5"/>
  <c r="E72" i="5"/>
  <c r="I71" i="5"/>
  <c r="M70" i="5"/>
  <c r="E70" i="5"/>
  <c r="I69" i="5"/>
  <c r="G112" i="5"/>
  <c r="E106" i="5"/>
  <c r="F100" i="5"/>
  <c r="N94" i="5"/>
  <c r="J89" i="5"/>
  <c r="F84" i="5"/>
  <c r="N78" i="5"/>
  <c r="J73" i="5"/>
  <c r="D120" i="5"/>
  <c r="I111" i="5"/>
  <c r="H105" i="5"/>
  <c r="J99" i="5"/>
  <c r="F94" i="5"/>
  <c r="N88" i="5"/>
  <c r="J83" i="5"/>
  <c r="F78" i="5"/>
  <c r="N72" i="5"/>
  <c r="K118" i="5"/>
  <c r="L110" i="5"/>
  <c r="K104" i="5"/>
  <c r="N98" i="5"/>
  <c r="J93" i="5"/>
  <c r="F88" i="5"/>
  <c r="N82" i="5"/>
  <c r="J77" i="5"/>
  <c r="F72" i="5"/>
  <c r="K117" i="5"/>
  <c r="C110" i="5"/>
  <c r="M103" i="5"/>
  <c r="F98" i="5"/>
  <c r="N92" i="5"/>
  <c r="J87" i="5"/>
  <c r="F82" i="5"/>
  <c r="N76" i="5"/>
  <c r="J71" i="5"/>
  <c r="I116" i="5"/>
  <c r="E109" i="5"/>
  <c r="D103" i="5"/>
  <c r="J97" i="5"/>
  <c r="F92" i="5"/>
  <c r="N86" i="5"/>
  <c r="J81" i="5"/>
  <c r="F76" i="5"/>
  <c r="N70" i="5"/>
  <c r="H115" i="5"/>
  <c r="H108" i="5"/>
  <c r="G102" i="5"/>
  <c r="N96" i="5"/>
  <c r="J91" i="5"/>
  <c r="F86" i="5"/>
  <c r="N80" i="5"/>
  <c r="J75" i="5"/>
  <c r="F70" i="5"/>
  <c r="H114" i="5"/>
  <c r="K107" i="5"/>
  <c r="J101" i="5"/>
  <c r="F96" i="5"/>
  <c r="N90" i="5"/>
  <c r="J85" i="5"/>
  <c r="F80" i="5"/>
  <c r="N74" i="5"/>
  <c r="J69" i="5"/>
  <c r="G113" i="5"/>
  <c r="N106" i="5"/>
  <c r="N100" i="5"/>
  <c r="J95" i="5"/>
  <c r="F90" i="5"/>
  <c r="N84" i="5"/>
  <c r="J79" i="5"/>
  <c r="F74" i="5"/>
  <c r="G689" i="5"/>
  <c r="K688" i="5"/>
  <c r="C688" i="5"/>
  <c r="G687" i="5"/>
  <c r="J689" i="5"/>
  <c r="M688" i="5"/>
  <c r="D688" i="5"/>
  <c r="F687" i="5"/>
  <c r="J686" i="5"/>
  <c r="N685" i="5"/>
  <c r="F685" i="5"/>
  <c r="J684" i="5"/>
  <c r="N683" i="5"/>
  <c r="F683" i="5"/>
  <c r="J682" i="5"/>
  <c r="N681" i="5"/>
  <c r="F681" i="5"/>
  <c r="J680" i="5"/>
  <c r="N679" i="5"/>
  <c r="F679" i="5"/>
  <c r="J678" i="5"/>
  <c r="N677" i="5"/>
  <c r="F677" i="5"/>
  <c r="J676" i="5"/>
  <c r="N675" i="5"/>
  <c r="F675" i="5"/>
  <c r="J674" i="5"/>
  <c r="N673" i="5"/>
  <c r="F673" i="5"/>
  <c r="J672" i="5"/>
  <c r="N671" i="5"/>
  <c r="F671" i="5"/>
  <c r="J670" i="5"/>
  <c r="N669" i="5"/>
  <c r="F669" i="5"/>
  <c r="J668" i="5"/>
  <c r="N667" i="5"/>
  <c r="F667" i="5"/>
  <c r="J666" i="5"/>
  <c r="N665" i="5"/>
  <c r="F665" i="5"/>
  <c r="J664" i="5"/>
  <c r="N663" i="5"/>
  <c r="F663" i="5"/>
  <c r="J662" i="5"/>
  <c r="N661" i="5"/>
  <c r="F661" i="5"/>
  <c r="J660" i="5"/>
  <c r="N659" i="5"/>
  <c r="F659" i="5"/>
  <c r="J658" i="5"/>
  <c r="N657" i="5"/>
  <c r="F657" i="5"/>
  <c r="J656" i="5"/>
  <c r="N655" i="5"/>
  <c r="F655" i="5"/>
  <c r="J654" i="5"/>
  <c r="I689" i="5"/>
  <c r="L688" i="5"/>
  <c r="N687" i="5"/>
  <c r="E687" i="5"/>
  <c r="I686" i="5"/>
  <c r="M685" i="5"/>
  <c r="E685" i="5"/>
  <c r="I684" i="5"/>
  <c r="M683" i="5"/>
  <c r="E683" i="5"/>
  <c r="I682" i="5"/>
  <c r="M681" i="5"/>
  <c r="E681" i="5"/>
  <c r="I680" i="5"/>
  <c r="M679" i="5"/>
  <c r="E679" i="5"/>
  <c r="I678" i="5"/>
  <c r="M677" i="5"/>
  <c r="E677" i="5"/>
  <c r="I676" i="5"/>
  <c r="M675" i="5"/>
  <c r="E675" i="5"/>
  <c r="I674" i="5"/>
  <c r="M673" i="5"/>
  <c r="E673" i="5"/>
  <c r="I672" i="5"/>
  <c r="M671" i="5"/>
  <c r="E671" i="5"/>
  <c r="I670" i="5"/>
  <c r="M669" i="5"/>
  <c r="E669" i="5"/>
  <c r="I668" i="5"/>
  <c r="M667" i="5"/>
  <c r="E667" i="5"/>
  <c r="I666" i="5"/>
  <c r="M665" i="5"/>
  <c r="E665" i="5"/>
  <c r="I664" i="5"/>
  <c r="M663" i="5"/>
  <c r="E663" i="5"/>
  <c r="I662" i="5"/>
  <c r="M661" i="5"/>
  <c r="E661" i="5"/>
  <c r="I660" i="5"/>
  <c r="M659" i="5"/>
  <c r="E659" i="5"/>
  <c r="I658" i="5"/>
  <c r="M657" i="5"/>
  <c r="E657" i="5"/>
  <c r="H689" i="5"/>
  <c r="J688" i="5"/>
  <c r="M687" i="5"/>
  <c r="D687" i="5"/>
  <c r="H686" i="5"/>
  <c r="L685" i="5"/>
  <c r="D685" i="5"/>
  <c r="H684" i="5"/>
  <c r="L683" i="5"/>
  <c r="D683" i="5"/>
  <c r="H682" i="5"/>
  <c r="L681" i="5"/>
  <c r="D681" i="5"/>
  <c r="H680" i="5"/>
  <c r="L679" i="5"/>
  <c r="D679" i="5"/>
  <c r="H678" i="5"/>
  <c r="L677" i="5"/>
  <c r="D677" i="5"/>
  <c r="H676" i="5"/>
  <c r="L675" i="5"/>
  <c r="D675" i="5"/>
  <c r="H674" i="5"/>
  <c r="L673" i="5"/>
  <c r="D673" i="5"/>
  <c r="H672" i="5"/>
  <c r="L671" i="5"/>
  <c r="D671" i="5"/>
  <c r="H670" i="5"/>
  <c r="L669" i="5"/>
  <c r="D669" i="5"/>
  <c r="H668" i="5"/>
  <c r="L667" i="5"/>
  <c r="D667" i="5"/>
  <c r="H666" i="5"/>
  <c r="L665" i="5"/>
  <c r="D665" i="5"/>
  <c r="H664" i="5"/>
  <c r="L663" i="5"/>
  <c r="D663" i="5"/>
  <c r="H662" i="5"/>
  <c r="L661" i="5"/>
  <c r="D661" i="5"/>
  <c r="H660" i="5"/>
  <c r="L659" i="5"/>
  <c r="D659" i="5"/>
  <c r="H658" i="5"/>
  <c r="L657" i="5"/>
  <c r="D657" i="5"/>
  <c r="H656" i="5"/>
  <c r="F689" i="5"/>
  <c r="I688" i="5"/>
  <c r="L687" i="5"/>
  <c r="C687" i="5"/>
  <c r="G686" i="5"/>
  <c r="K685" i="5"/>
  <c r="C685" i="5"/>
  <c r="G684" i="5"/>
  <c r="K683" i="5"/>
  <c r="C683" i="5"/>
  <c r="G682" i="5"/>
  <c r="K681" i="5"/>
  <c r="C681" i="5"/>
  <c r="G680" i="5"/>
  <c r="K679" i="5"/>
  <c r="C679" i="5"/>
  <c r="G678" i="5"/>
  <c r="K677" i="5"/>
  <c r="C677" i="5"/>
  <c r="G676" i="5"/>
  <c r="K675" i="5"/>
  <c r="C675" i="5"/>
  <c r="G674" i="5"/>
  <c r="K673" i="5"/>
  <c r="C673" i="5"/>
  <c r="G672" i="5"/>
  <c r="K671" i="5"/>
  <c r="C671" i="5"/>
  <c r="G670" i="5"/>
  <c r="K669" i="5"/>
  <c r="C669" i="5"/>
  <c r="G668" i="5"/>
  <c r="N689" i="5"/>
  <c r="E689" i="5"/>
  <c r="H688" i="5"/>
  <c r="K687" i="5"/>
  <c r="N686" i="5"/>
  <c r="F686" i="5"/>
  <c r="J685" i="5"/>
  <c r="N684" i="5"/>
  <c r="F684" i="5"/>
  <c r="J683" i="5"/>
  <c r="N682" i="5"/>
  <c r="F682" i="5"/>
  <c r="J681" i="5"/>
  <c r="N680" i="5"/>
  <c r="F680" i="5"/>
  <c r="J679" i="5"/>
  <c r="N678" i="5"/>
  <c r="F678" i="5"/>
  <c r="J677" i="5"/>
  <c r="N676" i="5"/>
  <c r="F676" i="5"/>
  <c r="J675" i="5"/>
  <c r="N674" i="5"/>
  <c r="F674" i="5"/>
  <c r="J673" i="5"/>
  <c r="N672" i="5"/>
  <c r="F672" i="5"/>
  <c r="J671" i="5"/>
  <c r="N670" i="5"/>
  <c r="F670" i="5"/>
  <c r="J669" i="5"/>
  <c r="N668" i="5"/>
  <c r="F668" i="5"/>
  <c r="J667" i="5"/>
  <c r="N666" i="5"/>
  <c r="F666" i="5"/>
  <c r="J665" i="5"/>
  <c r="N664" i="5"/>
  <c r="F664" i="5"/>
  <c r="J663" i="5"/>
  <c r="N662" i="5"/>
  <c r="F662" i="5"/>
  <c r="J661" i="5"/>
  <c r="N660" i="5"/>
  <c r="F660" i="5"/>
  <c r="J659" i="5"/>
  <c r="N658" i="5"/>
  <c r="F658" i="5"/>
  <c r="J657" i="5"/>
  <c r="N656" i="5"/>
  <c r="F656" i="5"/>
  <c r="J655" i="5"/>
  <c r="M689" i="5"/>
  <c r="D689" i="5"/>
  <c r="G688" i="5"/>
  <c r="J687" i="5"/>
  <c r="M686" i="5"/>
  <c r="E686" i="5"/>
  <c r="I685" i="5"/>
  <c r="M684" i="5"/>
  <c r="E684" i="5"/>
  <c r="I683" i="5"/>
  <c r="M682" i="5"/>
  <c r="E682" i="5"/>
  <c r="I681" i="5"/>
  <c r="M680" i="5"/>
  <c r="E680" i="5"/>
  <c r="I679" i="5"/>
  <c r="M678" i="5"/>
  <c r="E678" i="5"/>
  <c r="I677" i="5"/>
  <c r="M676" i="5"/>
  <c r="E676" i="5"/>
  <c r="I675" i="5"/>
  <c r="M674" i="5"/>
  <c r="E674" i="5"/>
  <c r="I673" i="5"/>
  <c r="M672" i="5"/>
  <c r="E672" i="5"/>
  <c r="I671" i="5"/>
  <c r="M670" i="5"/>
  <c r="E670" i="5"/>
  <c r="I669" i="5"/>
  <c r="M668" i="5"/>
  <c r="E668" i="5"/>
  <c r="I667" i="5"/>
  <c r="M666" i="5"/>
  <c r="E666" i="5"/>
  <c r="I665" i="5"/>
  <c r="M664" i="5"/>
  <c r="E664" i="5"/>
  <c r="L689" i="5"/>
  <c r="C689" i="5"/>
  <c r="F688" i="5"/>
  <c r="I687" i="5"/>
  <c r="L686" i="5"/>
  <c r="D686" i="5"/>
  <c r="H685" i="5"/>
  <c r="L684" i="5"/>
  <c r="D684" i="5"/>
  <c r="H683" i="5"/>
  <c r="L682" i="5"/>
  <c r="D682" i="5"/>
  <c r="H681" i="5"/>
  <c r="L680" i="5"/>
  <c r="D680" i="5"/>
  <c r="H679" i="5"/>
  <c r="L678" i="5"/>
  <c r="D678" i="5"/>
  <c r="H677" i="5"/>
  <c r="L676" i="5"/>
  <c r="D676" i="5"/>
  <c r="H675" i="5"/>
  <c r="L674" i="5"/>
  <c r="D674" i="5"/>
  <c r="H673" i="5"/>
  <c r="L672" i="5"/>
  <c r="D672" i="5"/>
  <c r="H671" i="5"/>
  <c r="L670" i="5"/>
  <c r="D670" i="5"/>
  <c r="H669" i="5"/>
  <c r="L668" i="5"/>
  <c r="D668" i="5"/>
  <c r="H667" i="5"/>
  <c r="L666" i="5"/>
  <c r="D666" i="5"/>
  <c r="H665" i="5"/>
  <c r="L664" i="5"/>
  <c r="D664" i="5"/>
  <c r="H663" i="5"/>
  <c r="L662" i="5"/>
  <c r="D662" i="5"/>
  <c r="H661" i="5"/>
  <c r="L660" i="5"/>
  <c r="D660" i="5"/>
  <c r="H659" i="5"/>
  <c r="L658" i="5"/>
  <c r="D658" i="5"/>
  <c r="H657" i="5"/>
  <c r="L656" i="5"/>
  <c r="K689" i="5"/>
  <c r="N688" i="5"/>
  <c r="E688" i="5"/>
  <c r="H687" i="5"/>
  <c r="K686" i="5"/>
  <c r="C686" i="5"/>
  <c r="G685" i="5"/>
  <c r="K684" i="5"/>
  <c r="C684" i="5"/>
  <c r="G683" i="5"/>
  <c r="K682" i="5"/>
  <c r="C682" i="5"/>
  <c r="G681" i="5"/>
  <c r="K680" i="5"/>
  <c r="C680" i="5"/>
  <c r="G679" i="5"/>
  <c r="K678" i="5"/>
  <c r="C678" i="5"/>
  <c r="G677" i="5"/>
  <c r="K676" i="5"/>
  <c r="C676" i="5"/>
  <c r="G675" i="5"/>
  <c r="K674" i="5"/>
  <c r="C674" i="5"/>
  <c r="G673" i="5"/>
  <c r="K672" i="5"/>
  <c r="C672" i="5"/>
  <c r="G671" i="5"/>
  <c r="K670" i="5"/>
  <c r="C670" i="5"/>
  <c r="G669" i="5"/>
  <c r="K668" i="5"/>
  <c r="C668" i="5"/>
  <c r="G667" i="5"/>
  <c r="K666" i="5"/>
  <c r="C666" i="5"/>
  <c r="G665" i="5"/>
  <c r="K664" i="5"/>
  <c r="C664" i="5"/>
  <c r="G663" i="5"/>
  <c r="K662" i="5"/>
  <c r="C662" i="5"/>
  <c r="G661" i="5"/>
  <c r="K660" i="5"/>
  <c r="C660" i="5"/>
  <c r="G659" i="5"/>
  <c r="K658" i="5"/>
  <c r="C658" i="5"/>
  <c r="G657" i="5"/>
  <c r="K656" i="5"/>
  <c r="C656" i="5"/>
  <c r="G655" i="5"/>
  <c r="K654" i="5"/>
  <c r="C654" i="5"/>
  <c r="G653" i="5"/>
  <c r="K652" i="5"/>
  <c r="C652" i="5"/>
  <c r="G651" i="5"/>
  <c r="K667" i="5"/>
  <c r="C663" i="5"/>
  <c r="G660" i="5"/>
  <c r="K657" i="5"/>
  <c r="M655" i="5"/>
  <c r="N654" i="5"/>
  <c r="D654" i="5"/>
  <c r="F653" i="5"/>
  <c r="I652" i="5"/>
  <c r="L651" i="5"/>
  <c r="C651" i="5"/>
  <c r="G650" i="5"/>
  <c r="K649" i="5"/>
  <c r="C649" i="5"/>
  <c r="G648" i="5"/>
  <c r="K647" i="5"/>
  <c r="C647" i="5"/>
  <c r="G646" i="5"/>
  <c r="K645" i="5"/>
  <c r="C645" i="5"/>
  <c r="G644" i="5"/>
  <c r="K643" i="5"/>
  <c r="C643" i="5"/>
  <c r="G642" i="5"/>
  <c r="K641" i="5"/>
  <c r="C641" i="5"/>
  <c r="G640" i="5"/>
  <c r="K639" i="5"/>
  <c r="C639" i="5"/>
  <c r="G638" i="5"/>
  <c r="K637" i="5"/>
  <c r="C637" i="5"/>
  <c r="G636" i="5"/>
  <c r="C667" i="5"/>
  <c r="M662" i="5"/>
  <c r="E660" i="5"/>
  <c r="I657" i="5"/>
  <c r="L655" i="5"/>
  <c r="M654" i="5"/>
  <c r="N653" i="5"/>
  <c r="E653" i="5"/>
  <c r="H652" i="5"/>
  <c r="K651" i="5"/>
  <c r="N650" i="5"/>
  <c r="F650" i="5"/>
  <c r="J649" i="5"/>
  <c r="N648" i="5"/>
  <c r="F648" i="5"/>
  <c r="J647" i="5"/>
  <c r="N646" i="5"/>
  <c r="F646" i="5"/>
  <c r="J645" i="5"/>
  <c r="N644" i="5"/>
  <c r="F644" i="5"/>
  <c r="J643" i="5"/>
  <c r="N642" i="5"/>
  <c r="F642" i="5"/>
  <c r="J641" i="5"/>
  <c r="N640" i="5"/>
  <c r="F640" i="5"/>
  <c r="J639" i="5"/>
  <c r="N638" i="5"/>
  <c r="F638" i="5"/>
  <c r="J637" i="5"/>
  <c r="N636" i="5"/>
  <c r="F636" i="5"/>
  <c r="G666" i="5"/>
  <c r="G662" i="5"/>
  <c r="K659" i="5"/>
  <c r="C657" i="5"/>
  <c r="K655" i="5"/>
  <c r="L654" i="5"/>
  <c r="M653" i="5"/>
  <c r="D653" i="5"/>
  <c r="G652" i="5"/>
  <c r="J651" i="5"/>
  <c r="M650" i="5"/>
  <c r="E650" i="5"/>
  <c r="I649" i="5"/>
  <c r="M648" i="5"/>
  <c r="E648" i="5"/>
  <c r="I647" i="5"/>
  <c r="M646" i="5"/>
  <c r="E646" i="5"/>
  <c r="I645" i="5"/>
  <c r="M644" i="5"/>
  <c r="E644" i="5"/>
  <c r="I643" i="5"/>
  <c r="M642" i="5"/>
  <c r="E642" i="5"/>
  <c r="I641" i="5"/>
  <c r="M640" i="5"/>
  <c r="E640" i="5"/>
  <c r="I639" i="5"/>
  <c r="M638" i="5"/>
  <c r="E638" i="5"/>
  <c r="I637" i="5"/>
  <c r="M636" i="5"/>
  <c r="E636" i="5"/>
  <c r="K665" i="5"/>
  <c r="E662" i="5"/>
  <c r="I659" i="5"/>
  <c r="M656" i="5"/>
  <c r="I655" i="5"/>
  <c r="I654" i="5"/>
  <c r="L653" i="5"/>
  <c r="C653" i="5"/>
  <c r="F652" i="5"/>
  <c r="I651" i="5"/>
  <c r="L650" i="5"/>
  <c r="D650" i="5"/>
  <c r="H649" i="5"/>
  <c r="L648" i="5"/>
  <c r="D648" i="5"/>
  <c r="H647" i="5"/>
  <c r="L646" i="5"/>
  <c r="D646" i="5"/>
  <c r="H645" i="5"/>
  <c r="L644" i="5"/>
  <c r="D644" i="5"/>
  <c r="H643" i="5"/>
  <c r="L642" i="5"/>
  <c r="D642" i="5"/>
  <c r="H641" i="5"/>
  <c r="L640" i="5"/>
  <c r="D640" i="5"/>
  <c r="H639" i="5"/>
  <c r="L638" i="5"/>
  <c r="D638" i="5"/>
  <c r="H637" i="5"/>
  <c r="L636" i="5"/>
  <c r="D636" i="5"/>
  <c r="C665" i="5"/>
  <c r="K661" i="5"/>
  <c r="C659" i="5"/>
  <c r="I656" i="5"/>
  <c r="H655" i="5"/>
  <c r="H654" i="5"/>
  <c r="K653" i="5"/>
  <c r="N652" i="5"/>
  <c r="E652" i="5"/>
  <c r="H651" i="5"/>
  <c r="K650" i="5"/>
  <c r="C650" i="5"/>
  <c r="G649" i="5"/>
  <c r="K648" i="5"/>
  <c r="C648" i="5"/>
  <c r="G647" i="5"/>
  <c r="K646" i="5"/>
  <c r="C646" i="5"/>
  <c r="G645" i="5"/>
  <c r="K644" i="5"/>
  <c r="C644" i="5"/>
  <c r="G643" i="5"/>
  <c r="K642" i="5"/>
  <c r="C642" i="5"/>
  <c r="G641" i="5"/>
  <c r="K640" i="5"/>
  <c r="C640" i="5"/>
  <c r="G639" i="5"/>
  <c r="K638" i="5"/>
  <c r="C638" i="5"/>
  <c r="G637" i="5"/>
  <c r="K636" i="5"/>
  <c r="C636" i="5"/>
  <c r="G664" i="5"/>
  <c r="I661" i="5"/>
  <c r="M658" i="5"/>
  <c r="G656" i="5"/>
  <c r="E655" i="5"/>
  <c r="G654" i="5"/>
  <c r="J653" i="5"/>
  <c r="M652" i="5"/>
  <c r="D652" i="5"/>
  <c r="F651" i="5"/>
  <c r="J650" i="5"/>
  <c r="N649" i="5"/>
  <c r="F649" i="5"/>
  <c r="J648" i="5"/>
  <c r="N647" i="5"/>
  <c r="F647" i="5"/>
  <c r="J646" i="5"/>
  <c r="N645" i="5"/>
  <c r="F645" i="5"/>
  <c r="J644" i="5"/>
  <c r="N643" i="5"/>
  <c r="F643" i="5"/>
  <c r="J642" i="5"/>
  <c r="N641" i="5"/>
  <c r="F641" i="5"/>
  <c r="J640" i="5"/>
  <c r="N639" i="5"/>
  <c r="F639" i="5"/>
  <c r="J638" i="5"/>
  <c r="N637" i="5"/>
  <c r="F637" i="5"/>
  <c r="J636" i="5"/>
  <c r="I663" i="5"/>
  <c r="M660" i="5"/>
  <c r="E658" i="5"/>
  <c r="D656" i="5"/>
  <c r="C655" i="5"/>
  <c r="E654" i="5"/>
  <c r="H653" i="5"/>
  <c r="J652" i="5"/>
  <c r="M651" i="5"/>
  <c r="D651" i="5"/>
  <c r="H650" i="5"/>
  <c r="L649" i="5"/>
  <c r="D649" i="5"/>
  <c r="H648" i="5"/>
  <c r="L647" i="5"/>
  <c r="D647" i="5"/>
  <c r="H646" i="5"/>
  <c r="L645" i="5"/>
  <c r="D645" i="5"/>
  <c r="H644" i="5"/>
  <c r="L643" i="5"/>
  <c r="D643" i="5"/>
  <c r="H642" i="5"/>
  <c r="L641" i="5"/>
  <c r="D641" i="5"/>
  <c r="H640" i="5"/>
  <c r="L639" i="5"/>
  <c r="D639" i="5"/>
  <c r="H638" i="5"/>
  <c r="L637" i="5"/>
  <c r="D637" i="5"/>
  <c r="H636" i="5"/>
  <c r="K663" i="5"/>
  <c r="N651" i="5"/>
  <c r="I646" i="5"/>
  <c r="E641" i="5"/>
  <c r="C661" i="5"/>
  <c r="E651" i="5"/>
  <c r="M645" i="5"/>
  <c r="I640" i="5"/>
  <c r="G658" i="5"/>
  <c r="I650" i="5"/>
  <c r="E645" i="5"/>
  <c r="M639" i="5"/>
  <c r="E656" i="5"/>
  <c r="M649" i="5"/>
  <c r="I644" i="5"/>
  <c r="E639" i="5"/>
  <c r="D655" i="5"/>
  <c r="E649" i="5"/>
  <c r="M643" i="5"/>
  <c r="I638" i="5"/>
  <c r="F654" i="5"/>
  <c r="I648" i="5"/>
  <c r="E643" i="5"/>
  <c r="M637" i="5"/>
  <c r="I653" i="5"/>
  <c r="M647" i="5"/>
  <c r="I642" i="5"/>
  <c r="E637" i="5"/>
  <c r="L652" i="5"/>
  <c r="E647" i="5"/>
  <c r="M641" i="5"/>
  <c r="I636" i="5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510" i="2"/>
  <c r="C509" i="2"/>
  <c r="C508" i="2"/>
  <c r="C507" i="2"/>
  <c r="C506" i="2"/>
  <c r="C505" i="2"/>
  <c r="C504" i="2"/>
  <c r="D505" i="2"/>
  <c r="D502" i="2"/>
  <c r="C501" i="2"/>
  <c r="C502" i="2"/>
  <c r="D510" i="2"/>
  <c r="D508" i="2"/>
  <c r="D503" i="2"/>
  <c r="D496" i="2"/>
  <c r="D495" i="2"/>
  <c r="D494" i="2"/>
  <c r="D493" i="2"/>
  <c r="D492" i="2"/>
  <c r="D491" i="2"/>
  <c r="D490" i="2"/>
  <c r="D489" i="2"/>
  <c r="D488" i="2"/>
  <c r="D487" i="2"/>
  <c r="D486" i="2"/>
  <c r="D485" i="2"/>
  <c r="D484" i="2"/>
  <c r="D483" i="2"/>
  <c r="D482" i="2"/>
  <c r="D481" i="2"/>
  <c r="D480" i="2"/>
  <c r="D479" i="2"/>
  <c r="D478" i="2"/>
  <c r="D477" i="2"/>
  <c r="D476" i="2"/>
  <c r="D475" i="2"/>
  <c r="D474" i="2"/>
  <c r="D473" i="2"/>
  <c r="D472" i="2"/>
  <c r="D471" i="2"/>
  <c r="D470" i="2"/>
  <c r="D469" i="2"/>
  <c r="D468" i="2"/>
  <c r="D467" i="2"/>
  <c r="D466" i="2"/>
  <c r="D465" i="2"/>
  <c r="D464" i="2"/>
  <c r="D463" i="2"/>
  <c r="D462" i="2"/>
  <c r="D461" i="2"/>
  <c r="D460" i="2"/>
  <c r="D459" i="2"/>
  <c r="D458" i="2"/>
  <c r="D457" i="2"/>
  <c r="D506" i="2"/>
  <c r="C503" i="2"/>
  <c r="D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D498" i="2"/>
  <c r="C497" i="2"/>
  <c r="D504" i="2"/>
  <c r="D499" i="2"/>
  <c r="C498" i="2"/>
  <c r="D509" i="2"/>
  <c r="D507" i="2"/>
  <c r="D500" i="2"/>
  <c r="C499" i="2"/>
  <c r="D501" i="2"/>
  <c r="C500" i="2"/>
  <c r="G871" i="4"/>
  <c r="G870" i="4"/>
  <c r="G869" i="4"/>
  <c r="G868" i="4"/>
  <c r="G867" i="4"/>
  <c r="G866" i="4"/>
  <c r="G865" i="4"/>
  <c r="G864" i="4"/>
  <c r="G863" i="4"/>
  <c r="G862" i="4"/>
  <c r="G861" i="4"/>
  <c r="G860" i="4"/>
  <c r="G859" i="4"/>
  <c r="G858" i="4"/>
  <c r="G857" i="4"/>
  <c r="G856" i="4"/>
  <c r="G855" i="4"/>
  <c r="G854" i="4"/>
  <c r="G853" i="4"/>
  <c r="G852" i="4"/>
  <c r="G851" i="4"/>
  <c r="G850" i="4"/>
  <c r="G849" i="4"/>
  <c r="G848" i="4"/>
  <c r="G847" i="4"/>
  <c r="G846" i="4"/>
  <c r="G845" i="4"/>
  <c r="G844" i="4"/>
  <c r="G843" i="4"/>
  <c r="G842" i="4"/>
  <c r="G841" i="4"/>
  <c r="G840" i="4"/>
  <c r="G839" i="4"/>
  <c r="G838" i="4"/>
  <c r="G837" i="4"/>
  <c r="G836" i="4"/>
  <c r="G835" i="4"/>
  <c r="G834" i="4"/>
  <c r="G833" i="4"/>
  <c r="G832" i="4"/>
  <c r="G831" i="4"/>
  <c r="G830" i="4"/>
  <c r="G829" i="4"/>
  <c r="G828" i="4"/>
  <c r="G827" i="4"/>
  <c r="G826" i="4"/>
  <c r="G825" i="4"/>
  <c r="G824" i="4"/>
  <c r="G823" i="4"/>
  <c r="G822" i="4"/>
  <c r="G821" i="4"/>
  <c r="G820" i="4"/>
  <c r="G819" i="4"/>
  <c r="G818" i="4"/>
  <c r="F871" i="4"/>
  <c r="F870" i="4"/>
  <c r="F869" i="4"/>
  <c r="F868" i="4"/>
  <c r="F867" i="4"/>
  <c r="F866" i="4"/>
  <c r="F865" i="4"/>
  <c r="F864" i="4"/>
  <c r="F863" i="4"/>
  <c r="F862" i="4"/>
  <c r="F861" i="4"/>
  <c r="F860" i="4"/>
  <c r="F859" i="4"/>
  <c r="F858" i="4"/>
  <c r="F857" i="4"/>
  <c r="F856" i="4"/>
  <c r="F855" i="4"/>
  <c r="F854" i="4"/>
  <c r="F853" i="4"/>
  <c r="F852" i="4"/>
  <c r="F851" i="4"/>
  <c r="F850" i="4"/>
  <c r="F849" i="4"/>
  <c r="F848" i="4"/>
  <c r="F847" i="4"/>
  <c r="F846" i="4"/>
  <c r="F845" i="4"/>
  <c r="F844" i="4"/>
  <c r="F843" i="4"/>
  <c r="F842" i="4"/>
  <c r="F841" i="4"/>
  <c r="F840" i="4"/>
  <c r="F839" i="4"/>
  <c r="F838" i="4"/>
  <c r="F837" i="4"/>
  <c r="F836" i="4"/>
  <c r="F835" i="4"/>
  <c r="F834" i="4"/>
  <c r="F833" i="4"/>
  <c r="F832" i="4"/>
  <c r="F831" i="4"/>
  <c r="F830" i="4"/>
  <c r="F829" i="4"/>
  <c r="F828" i="4"/>
  <c r="F827" i="4"/>
  <c r="F826" i="4"/>
  <c r="F825" i="4"/>
  <c r="F824" i="4"/>
  <c r="F823" i="4"/>
  <c r="F822" i="4"/>
  <c r="F821" i="4"/>
  <c r="F820" i="4"/>
  <c r="F819" i="4"/>
  <c r="F818" i="4"/>
  <c r="E871" i="4"/>
  <c r="E870" i="4"/>
  <c r="E869" i="4"/>
  <c r="E868" i="4"/>
  <c r="E867" i="4"/>
  <c r="E866" i="4"/>
  <c r="E865" i="4"/>
  <c r="E864" i="4"/>
  <c r="E863" i="4"/>
  <c r="E862" i="4"/>
  <c r="E861" i="4"/>
  <c r="E860" i="4"/>
  <c r="E859" i="4"/>
  <c r="E858" i="4"/>
  <c r="E857" i="4"/>
  <c r="E856" i="4"/>
  <c r="E855" i="4"/>
  <c r="E854" i="4"/>
  <c r="E853" i="4"/>
  <c r="E852" i="4"/>
  <c r="E851" i="4"/>
  <c r="E850" i="4"/>
  <c r="E849" i="4"/>
  <c r="E848" i="4"/>
  <c r="E847" i="4"/>
  <c r="E846" i="4"/>
  <c r="E845" i="4"/>
  <c r="E844" i="4"/>
  <c r="E843" i="4"/>
  <c r="E842" i="4"/>
  <c r="E841" i="4"/>
  <c r="E840" i="4"/>
  <c r="E839" i="4"/>
  <c r="E838" i="4"/>
  <c r="E837" i="4"/>
  <c r="E836" i="4"/>
  <c r="E835" i="4"/>
  <c r="E834" i="4"/>
  <c r="E833" i="4"/>
  <c r="E832" i="4"/>
  <c r="E831" i="4"/>
  <c r="E830" i="4"/>
  <c r="E829" i="4"/>
  <c r="E828" i="4"/>
  <c r="E827" i="4"/>
  <c r="E826" i="4"/>
  <c r="E825" i="4"/>
  <c r="E824" i="4"/>
  <c r="E823" i="4"/>
  <c r="E822" i="4"/>
  <c r="E821" i="4"/>
  <c r="E820" i="4"/>
  <c r="E819" i="4"/>
  <c r="E818" i="4"/>
  <c r="D871" i="4"/>
  <c r="D870" i="4"/>
  <c r="D869" i="4"/>
  <c r="D868" i="4"/>
  <c r="D867" i="4"/>
  <c r="D866" i="4"/>
  <c r="D865" i="4"/>
  <c r="D864" i="4"/>
  <c r="D863" i="4"/>
  <c r="D862" i="4"/>
  <c r="D861" i="4"/>
  <c r="D860" i="4"/>
  <c r="D859" i="4"/>
  <c r="D858" i="4"/>
  <c r="D857" i="4"/>
  <c r="D856" i="4"/>
  <c r="D855" i="4"/>
  <c r="D854" i="4"/>
  <c r="D853" i="4"/>
  <c r="D852" i="4"/>
  <c r="D851" i="4"/>
  <c r="D850" i="4"/>
  <c r="D849" i="4"/>
  <c r="D848" i="4"/>
  <c r="D847" i="4"/>
  <c r="D846" i="4"/>
  <c r="D845" i="4"/>
  <c r="D844" i="4"/>
  <c r="D843" i="4"/>
  <c r="D842" i="4"/>
  <c r="D841" i="4"/>
  <c r="D840" i="4"/>
  <c r="D839" i="4"/>
  <c r="D838" i="4"/>
  <c r="D837" i="4"/>
  <c r="D836" i="4"/>
  <c r="D835" i="4"/>
  <c r="D834" i="4"/>
  <c r="D833" i="4"/>
  <c r="D832" i="4"/>
  <c r="D831" i="4"/>
  <c r="D830" i="4"/>
  <c r="D829" i="4"/>
  <c r="D828" i="4"/>
  <c r="D827" i="4"/>
  <c r="D826" i="4"/>
  <c r="D825" i="4"/>
  <c r="D824" i="4"/>
  <c r="D823" i="4"/>
  <c r="D822" i="4"/>
  <c r="D821" i="4"/>
  <c r="D820" i="4"/>
  <c r="D819" i="4"/>
  <c r="D818" i="4"/>
  <c r="C871" i="4"/>
  <c r="C870" i="4"/>
  <c r="C869" i="4"/>
  <c r="C868" i="4"/>
  <c r="C867" i="4"/>
  <c r="C866" i="4"/>
  <c r="C865" i="4"/>
  <c r="C864" i="4"/>
  <c r="C863" i="4"/>
  <c r="C862" i="4"/>
  <c r="C861" i="4"/>
  <c r="C860" i="4"/>
  <c r="C859" i="4"/>
  <c r="C858" i="4"/>
  <c r="C857" i="4"/>
  <c r="C856" i="4"/>
  <c r="C855" i="4"/>
  <c r="C854" i="4"/>
  <c r="C853" i="4"/>
  <c r="C852" i="4"/>
  <c r="C851" i="4"/>
  <c r="C850" i="4"/>
  <c r="C849" i="4"/>
  <c r="C848" i="4"/>
  <c r="C847" i="4"/>
  <c r="C846" i="4"/>
  <c r="C845" i="4"/>
  <c r="C844" i="4"/>
  <c r="C843" i="4"/>
  <c r="C842" i="4"/>
  <c r="C841" i="4"/>
  <c r="C840" i="4"/>
  <c r="C839" i="4"/>
  <c r="C838" i="4"/>
  <c r="C837" i="4"/>
  <c r="C836" i="4"/>
  <c r="C835" i="4"/>
  <c r="C834" i="4"/>
  <c r="C833" i="4"/>
  <c r="C832" i="4"/>
  <c r="C831" i="4"/>
  <c r="C830" i="4"/>
  <c r="C829" i="4"/>
  <c r="C828" i="4"/>
  <c r="C827" i="4"/>
  <c r="C826" i="4"/>
  <c r="C825" i="4"/>
  <c r="C824" i="4"/>
  <c r="C823" i="4"/>
  <c r="C822" i="4"/>
  <c r="C821" i="4"/>
  <c r="C820" i="4"/>
  <c r="C819" i="4"/>
  <c r="C818" i="4"/>
  <c r="J871" i="4"/>
  <c r="J870" i="4"/>
  <c r="J869" i="4"/>
  <c r="J868" i="4"/>
  <c r="J867" i="4"/>
  <c r="J866" i="4"/>
  <c r="J865" i="4"/>
  <c r="J864" i="4"/>
  <c r="J863" i="4"/>
  <c r="J862" i="4"/>
  <c r="J861" i="4"/>
  <c r="J860" i="4"/>
  <c r="J859" i="4"/>
  <c r="J858" i="4"/>
  <c r="J857" i="4"/>
  <c r="J856" i="4"/>
  <c r="J855" i="4"/>
  <c r="J854" i="4"/>
  <c r="J853" i="4"/>
  <c r="J852" i="4"/>
  <c r="J851" i="4"/>
  <c r="J850" i="4"/>
  <c r="J849" i="4"/>
  <c r="J848" i="4"/>
  <c r="J847" i="4"/>
  <c r="J846" i="4"/>
  <c r="J845" i="4"/>
  <c r="J844" i="4"/>
  <c r="J843" i="4"/>
  <c r="J842" i="4"/>
  <c r="J841" i="4"/>
  <c r="J840" i="4"/>
  <c r="J839" i="4"/>
  <c r="J838" i="4"/>
  <c r="J837" i="4"/>
  <c r="I871" i="4"/>
  <c r="I870" i="4"/>
  <c r="I869" i="4"/>
  <c r="I868" i="4"/>
  <c r="I867" i="4"/>
  <c r="I866" i="4"/>
  <c r="I865" i="4"/>
  <c r="I864" i="4"/>
  <c r="I863" i="4"/>
  <c r="I862" i="4"/>
  <c r="I861" i="4"/>
  <c r="I860" i="4"/>
  <c r="I859" i="4"/>
  <c r="I858" i="4"/>
  <c r="I857" i="4"/>
  <c r="I856" i="4"/>
  <c r="I855" i="4"/>
  <c r="I854" i="4"/>
  <c r="I853" i="4"/>
  <c r="I852" i="4"/>
  <c r="I851" i="4"/>
  <c r="I850" i="4"/>
  <c r="I849" i="4"/>
  <c r="I848" i="4"/>
  <c r="I847" i="4"/>
  <c r="I846" i="4"/>
  <c r="I845" i="4"/>
  <c r="I844" i="4"/>
  <c r="I843" i="4"/>
  <c r="I842" i="4"/>
  <c r="I841" i="4"/>
  <c r="I840" i="4"/>
  <c r="I839" i="4"/>
  <c r="I838" i="4"/>
  <c r="I837" i="4"/>
  <c r="I836" i="4"/>
  <c r="I835" i="4"/>
  <c r="I834" i="4"/>
  <c r="I833" i="4"/>
  <c r="I832" i="4"/>
  <c r="I831" i="4"/>
  <c r="I830" i="4"/>
  <c r="I829" i="4"/>
  <c r="I828" i="4"/>
  <c r="I827" i="4"/>
  <c r="I826" i="4"/>
  <c r="I825" i="4"/>
  <c r="I824" i="4"/>
  <c r="I823" i="4"/>
  <c r="I822" i="4"/>
  <c r="I821" i="4"/>
  <c r="I820" i="4"/>
  <c r="I819" i="4"/>
  <c r="I818" i="4"/>
  <c r="H871" i="4"/>
  <c r="H870" i="4"/>
  <c r="H869" i="4"/>
  <c r="H868" i="4"/>
  <c r="H867" i="4"/>
  <c r="H866" i="4"/>
  <c r="H865" i="4"/>
  <c r="H864" i="4"/>
  <c r="H863" i="4"/>
  <c r="H862" i="4"/>
  <c r="H861" i="4"/>
  <c r="H860" i="4"/>
  <c r="H859" i="4"/>
  <c r="H858" i="4"/>
  <c r="H857" i="4"/>
  <c r="H856" i="4"/>
  <c r="H855" i="4"/>
  <c r="H854" i="4"/>
  <c r="H853" i="4"/>
  <c r="H852" i="4"/>
  <c r="H851" i="4"/>
  <c r="H850" i="4"/>
  <c r="H849" i="4"/>
  <c r="H848" i="4"/>
  <c r="H847" i="4"/>
  <c r="H846" i="4"/>
  <c r="H845" i="4"/>
  <c r="H844" i="4"/>
  <c r="H843" i="4"/>
  <c r="H842" i="4"/>
  <c r="H841" i="4"/>
  <c r="H840" i="4"/>
  <c r="H839" i="4"/>
  <c r="H838" i="4"/>
  <c r="H837" i="4"/>
  <c r="H836" i="4"/>
  <c r="H835" i="4"/>
  <c r="H834" i="4"/>
  <c r="H833" i="4"/>
  <c r="H832" i="4"/>
  <c r="H831" i="4"/>
  <c r="H830" i="4"/>
  <c r="H829" i="4"/>
  <c r="H828" i="4"/>
  <c r="H827" i="4"/>
  <c r="H826" i="4"/>
  <c r="H825" i="4"/>
  <c r="H824" i="4"/>
  <c r="H823" i="4"/>
  <c r="H822" i="4"/>
  <c r="H821" i="4"/>
  <c r="H820" i="4"/>
  <c r="H819" i="4"/>
  <c r="H818" i="4"/>
  <c r="J836" i="4"/>
  <c r="J828" i="4"/>
  <c r="J820" i="4"/>
  <c r="J835" i="4"/>
  <c r="J827" i="4"/>
  <c r="J819" i="4"/>
  <c r="J834" i="4"/>
  <c r="J826" i="4"/>
  <c r="J818" i="4"/>
  <c r="J833" i="4"/>
  <c r="J825" i="4"/>
  <c r="J832" i="4"/>
  <c r="J824" i="4"/>
  <c r="J831" i="4"/>
  <c r="J823" i="4"/>
  <c r="J830" i="4"/>
  <c r="J822" i="4"/>
  <c r="J829" i="4"/>
  <c r="J821" i="4"/>
  <c r="J446" i="3"/>
  <c r="J445" i="3"/>
  <c r="J444" i="3"/>
  <c r="J443" i="3"/>
  <c r="J442" i="3"/>
  <c r="J441" i="3"/>
  <c r="J440" i="3"/>
  <c r="J439" i="3"/>
  <c r="J438" i="3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J423" i="3"/>
  <c r="J422" i="3"/>
  <c r="J421" i="3"/>
  <c r="J420" i="3"/>
  <c r="J419" i="3"/>
  <c r="J418" i="3"/>
  <c r="J417" i="3"/>
  <c r="J416" i="3"/>
  <c r="J415" i="3"/>
  <c r="J414" i="3"/>
  <c r="J413" i="3"/>
  <c r="J412" i="3"/>
  <c r="J411" i="3"/>
  <c r="J410" i="3"/>
  <c r="J409" i="3"/>
  <c r="J408" i="3"/>
  <c r="J407" i="3"/>
  <c r="J406" i="3"/>
  <c r="J405" i="3"/>
  <c r="J404" i="3"/>
  <c r="J403" i="3"/>
  <c r="J402" i="3"/>
  <c r="J401" i="3"/>
  <c r="J400" i="3"/>
  <c r="J399" i="3"/>
  <c r="J398" i="3"/>
  <c r="J397" i="3"/>
  <c r="J396" i="3"/>
  <c r="I446" i="3"/>
  <c r="I445" i="3"/>
  <c r="I444" i="3"/>
  <c r="I443" i="3"/>
  <c r="I442" i="3"/>
  <c r="I441" i="3"/>
  <c r="I440" i="3"/>
  <c r="I439" i="3"/>
  <c r="I438" i="3"/>
  <c r="I437" i="3"/>
  <c r="I436" i="3"/>
  <c r="I435" i="3"/>
  <c r="I434" i="3"/>
  <c r="I433" i="3"/>
  <c r="I432" i="3"/>
  <c r="I431" i="3"/>
  <c r="I430" i="3"/>
  <c r="I429" i="3"/>
  <c r="I428" i="3"/>
  <c r="I427" i="3"/>
  <c r="I426" i="3"/>
  <c r="I425" i="3"/>
  <c r="I424" i="3"/>
  <c r="I423" i="3"/>
  <c r="I422" i="3"/>
  <c r="I421" i="3"/>
  <c r="I420" i="3"/>
  <c r="I419" i="3"/>
  <c r="I418" i="3"/>
  <c r="I417" i="3"/>
  <c r="I416" i="3"/>
  <c r="I415" i="3"/>
  <c r="I414" i="3"/>
  <c r="I413" i="3"/>
  <c r="I412" i="3"/>
  <c r="I411" i="3"/>
  <c r="I410" i="3"/>
  <c r="I409" i="3"/>
  <c r="I408" i="3"/>
  <c r="I407" i="3"/>
  <c r="I406" i="3"/>
  <c r="I405" i="3"/>
  <c r="I404" i="3"/>
  <c r="I403" i="3"/>
  <c r="I402" i="3"/>
  <c r="I401" i="3"/>
  <c r="I400" i="3"/>
  <c r="I399" i="3"/>
  <c r="I398" i="3"/>
  <c r="I397" i="3"/>
  <c r="I396" i="3"/>
  <c r="I395" i="3"/>
  <c r="I394" i="3"/>
  <c r="I393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G446" i="3"/>
  <c r="G445" i="3"/>
  <c r="G444" i="3"/>
  <c r="G443" i="3"/>
  <c r="G442" i="3"/>
  <c r="G441" i="3"/>
  <c r="G440" i="3"/>
  <c r="G439" i="3"/>
  <c r="G438" i="3"/>
  <c r="G437" i="3"/>
  <c r="G436" i="3"/>
  <c r="G435" i="3"/>
  <c r="G434" i="3"/>
  <c r="G433" i="3"/>
  <c r="G432" i="3"/>
  <c r="G431" i="3"/>
  <c r="G430" i="3"/>
  <c r="G429" i="3"/>
  <c r="G428" i="3"/>
  <c r="G427" i="3"/>
  <c r="G426" i="3"/>
  <c r="G425" i="3"/>
  <c r="G424" i="3"/>
  <c r="G423" i="3"/>
  <c r="G422" i="3"/>
  <c r="G421" i="3"/>
  <c r="G420" i="3"/>
  <c r="G419" i="3"/>
  <c r="G418" i="3"/>
  <c r="G417" i="3"/>
  <c r="G416" i="3"/>
  <c r="G415" i="3"/>
  <c r="G414" i="3"/>
  <c r="G413" i="3"/>
  <c r="G412" i="3"/>
  <c r="G411" i="3"/>
  <c r="G410" i="3"/>
  <c r="G409" i="3"/>
  <c r="G408" i="3"/>
  <c r="G407" i="3"/>
  <c r="G406" i="3"/>
  <c r="G405" i="3"/>
  <c r="G404" i="3"/>
  <c r="G403" i="3"/>
  <c r="G402" i="3"/>
  <c r="G401" i="3"/>
  <c r="G400" i="3"/>
  <c r="G399" i="3"/>
  <c r="G397" i="3"/>
  <c r="J393" i="3"/>
  <c r="J394" i="3"/>
  <c r="H393" i="3"/>
  <c r="G398" i="3"/>
  <c r="J395" i="3"/>
  <c r="H394" i="3"/>
  <c r="G393" i="3"/>
  <c r="H395" i="3"/>
  <c r="G394" i="3"/>
  <c r="H396" i="3"/>
  <c r="G395" i="3"/>
  <c r="G396" i="3"/>
  <c r="J964" i="3"/>
  <c r="J963" i="3"/>
  <c r="J962" i="3"/>
  <c r="J961" i="3"/>
  <c r="J960" i="3"/>
  <c r="J959" i="3"/>
  <c r="J958" i="3"/>
  <c r="J957" i="3"/>
  <c r="J956" i="3"/>
  <c r="J955" i="3"/>
  <c r="J954" i="3"/>
  <c r="J953" i="3"/>
  <c r="J952" i="3"/>
  <c r="J951" i="3"/>
  <c r="J950" i="3"/>
  <c r="J949" i="3"/>
  <c r="J948" i="3"/>
  <c r="J947" i="3"/>
  <c r="J946" i="3"/>
  <c r="J945" i="3"/>
  <c r="J944" i="3"/>
  <c r="J943" i="3"/>
  <c r="J942" i="3"/>
  <c r="J941" i="3"/>
  <c r="J940" i="3"/>
  <c r="J939" i="3"/>
  <c r="J938" i="3"/>
  <c r="J937" i="3"/>
  <c r="J936" i="3"/>
  <c r="J935" i="3"/>
  <c r="J934" i="3"/>
  <c r="J933" i="3"/>
  <c r="J932" i="3"/>
  <c r="J931" i="3"/>
  <c r="J930" i="3"/>
  <c r="J929" i="3"/>
  <c r="J928" i="3"/>
  <c r="J927" i="3"/>
  <c r="J926" i="3"/>
  <c r="J925" i="3"/>
  <c r="J924" i="3"/>
  <c r="J923" i="3"/>
  <c r="J922" i="3"/>
  <c r="J921" i="3"/>
  <c r="J920" i="3"/>
  <c r="J919" i="3"/>
  <c r="J918" i="3"/>
  <c r="J917" i="3"/>
  <c r="J916" i="3"/>
  <c r="J915" i="3"/>
  <c r="J914" i="3"/>
  <c r="J913" i="3"/>
  <c r="J912" i="3"/>
  <c r="J911" i="3"/>
  <c r="I964" i="3"/>
  <c r="I963" i="3"/>
  <c r="I962" i="3"/>
  <c r="I961" i="3"/>
  <c r="I960" i="3"/>
  <c r="I959" i="3"/>
  <c r="I958" i="3"/>
  <c r="I957" i="3"/>
  <c r="I956" i="3"/>
  <c r="I955" i="3"/>
  <c r="I954" i="3"/>
  <c r="I953" i="3"/>
  <c r="I952" i="3"/>
  <c r="I951" i="3"/>
  <c r="I950" i="3"/>
  <c r="I949" i="3"/>
  <c r="I948" i="3"/>
  <c r="I947" i="3"/>
  <c r="I946" i="3"/>
  <c r="I945" i="3"/>
  <c r="I944" i="3"/>
  <c r="I943" i="3"/>
  <c r="I942" i="3"/>
  <c r="I941" i="3"/>
  <c r="I940" i="3"/>
  <c r="I939" i="3"/>
  <c r="I938" i="3"/>
  <c r="I937" i="3"/>
  <c r="I936" i="3"/>
  <c r="I935" i="3"/>
  <c r="I934" i="3"/>
  <c r="I933" i="3"/>
  <c r="I932" i="3"/>
  <c r="I931" i="3"/>
  <c r="I930" i="3"/>
  <c r="I929" i="3"/>
  <c r="I928" i="3"/>
  <c r="I927" i="3"/>
  <c r="I926" i="3"/>
  <c r="I925" i="3"/>
  <c r="I924" i="3"/>
  <c r="I923" i="3"/>
  <c r="I922" i="3"/>
  <c r="I921" i="3"/>
  <c r="I920" i="3"/>
  <c r="I919" i="3"/>
  <c r="I918" i="3"/>
  <c r="I917" i="3"/>
  <c r="I916" i="3"/>
  <c r="I915" i="3"/>
  <c r="I914" i="3"/>
  <c r="I913" i="3"/>
  <c r="I912" i="3"/>
  <c r="I911" i="3"/>
  <c r="H964" i="3"/>
  <c r="H963" i="3"/>
  <c r="H962" i="3"/>
  <c r="H961" i="3"/>
  <c r="H960" i="3"/>
  <c r="H959" i="3"/>
  <c r="H958" i="3"/>
  <c r="H957" i="3"/>
  <c r="H956" i="3"/>
  <c r="H955" i="3"/>
  <c r="H954" i="3"/>
  <c r="H953" i="3"/>
  <c r="H952" i="3"/>
  <c r="H951" i="3"/>
  <c r="H950" i="3"/>
  <c r="H949" i="3"/>
  <c r="H948" i="3"/>
  <c r="H947" i="3"/>
  <c r="H946" i="3"/>
  <c r="H945" i="3"/>
  <c r="H944" i="3"/>
  <c r="H943" i="3"/>
  <c r="H942" i="3"/>
  <c r="H941" i="3"/>
  <c r="H940" i="3"/>
  <c r="H939" i="3"/>
  <c r="H938" i="3"/>
  <c r="H937" i="3"/>
  <c r="H936" i="3"/>
  <c r="H935" i="3"/>
  <c r="H934" i="3"/>
  <c r="H933" i="3"/>
  <c r="H932" i="3"/>
  <c r="H931" i="3"/>
  <c r="H930" i="3"/>
  <c r="H929" i="3"/>
  <c r="H928" i="3"/>
  <c r="H927" i="3"/>
  <c r="H926" i="3"/>
  <c r="H925" i="3"/>
  <c r="H924" i="3"/>
  <c r="H923" i="3"/>
  <c r="H922" i="3"/>
  <c r="H921" i="3"/>
  <c r="H920" i="3"/>
  <c r="H919" i="3"/>
  <c r="H918" i="3"/>
  <c r="H917" i="3"/>
  <c r="H916" i="3"/>
  <c r="H915" i="3"/>
  <c r="H914" i="3"/>
  <c r="H913" i="3"/>
  <c r="H912" i="3"/>
  <c r="H911" i="3"/>
  <c r="G964" i="3"/>
  <c r="G963" i="3"/>
  <c r="G962" i="3"/>
  <c r="G961" i="3"/>
  <c r="G960" i="3"/>
  <c r="G959" i="3"/>
  <c r="G958" i="3"/>
  <c r="G957" i="3"/>
  <c r="G956" i="3"/>
  <c r="G955" i="3"/>
  <c r="G954" i="3"/>
  <c r="G953" i="3"/>
  <c r="G952" i="3"/>
  <c r="G951" i="3"/>
  <c r="G950" i="3"/>
  <c r="G949" i="3"/>
  <c r="G948" i="3"/>
  <c r="G947" i="3"/>
  <c r="G946" i="3"/>
  <c r="G945" i="3"/>
  <c r="G944" i="3"/>
  <c r="G943" i="3"/>
  <c r="G942" i="3"/>
  <c r="G941" i="3"/>
  <c r="G940" i="3"/>
  <c r="G939" i="3"/>
  <c r="G938" i="3"/>
  <c r="G937" i="3"/>
  <c r="G936" i="3"/>
  <c r="G935" i="3"/>
  <c r="G934" i="3"/>
  <c r="G933" i="3"/>
  <c r="G932" i="3"/>
  <c r="G931" i="3"/>
  <c r="G930" i="3"/>
  <c r="G929" i="3"/>
  <c r="G928" i="3"/>
  <c r="G927" i="3"/>
  <c r="G926" i="3"/>
  <c r="G925" i="3"/>
  <c r="G924" i="3"/>
  <c r="G923" i="3"/>
  <c r="G922" i="3"/>
  <c r="G921" i="3"/>
  <c r="G920" i="3"/>
  <c r="G919" i="3"/>
  <c r="G918" i="3"/>
  <c r="G917" i="3"/>
  <c r="G916" i="3"/>
  <c r="G915" i="3"/>
  <c r="G914" i="3"/>
  <c r="G913" i="3"/>
  <c r="G912" i="3"/>
  <c r="G911" i="3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F135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F434" i="4"/>
  <c r="F433" i="4"/>
  <c r="F432" i="4"/>
  <c r="F431" i="4"/>
  <c r="F430" i="4"/>
  <c r="F429" i="4"/>
  <c r="F428" i="4"/>
  <c r="F427" i="4"/>
  <c r="F426" i="4"/>
  <c r="F425" i="4"/>
  <c r="F424" i="4"/>
  <c r="F423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F410" i="4"/>
  <c r="F409" i="4"/>
  <c r="F408" i="4"/>
  <c r="F407" i="4"/>
  <c r="F406" i="4"/>
  <c r="F405" i="4"/>
  <c r="F404" i="4"/>
  <c r="F403" i="4"/>
  <c r="F402" i="4"/>
  <c r="F401" i="4"/>
  <c r="F400" i="4"/>
  <c r="F399" i="4"/>
  <c r="F398" i="4"/>
  <c r="F397" i="4"/>
  <c r="F396" i="4"/>
  <c r="E434" i="4"/>
  <c r="E433" i="4"/>
  <c r="E432" i="4"/>
  <c r="E431" i="4"/>
  <c r="E430" i="4"/>
  <c r="E429" i="4"/>
  <c r="E428" i="4"/>
  <c r="E427" i="4"/>
  <c r="E426" i="4"/>
  <c r="E425" i="4"/>
  <c r="E424" i="4"/>
  <c r="E423" i="4"/>
  <c r="E422" i="4"/>
  <c r="E421" i="4"/>
  <c r="E420" i="4"/>
  <c r="E419" i="4"/>
  <c r="E418" i="4"/>
  <c r="E417" i="4"/>
  <c r="E416" i="4"/>
  <c r="E415" i="4"/>
  <c r="E414" i="4"/>
  <c r="E413" i="4"/>
  <c r="E412" i="4"/>
  <c r="E411" i="4"/>
  <c r="E410" i="4"/>
  <c r="E409" i="4"/>
  <c r="E408" i="4"/>
  <c r="E407" i="4"/>
  <c r="E406" i="4"/>
  <c r="D434" i="4"/>
  <c r="D433" i="4"/>
  <c r="D432" i="4"/>
  <c r="D431" i="4"/>
  <c r="D430" i="4"/>
  <c r="D429" i="4"/>
  <c r="D428" i="4"/>
  <c r="D427" i="4"/>
  <c r="D426" i="4"/>
  <c r="D425" i="4"/>
  <c r="D424" i="4"/>
  <c r="D423" i="4"/>
  <c r="D422" i="4"/>
  <c r="D421" i="4"/>
  <c r="D420" i="4"/>
  <c r="D419" i="4"/>
  <c r="D418" i="4"/>
  <c r="D417" i="4"/>
  <c r="D416" i="4"/>
  <c r="D415" i="4"/>
  <c r="D414" i="4"/>
  <c r="D413" i="4"/>
  <c r="D412" i="4"/>
  <c r="D411" i="4"/>
  <c r="D410" i="4"/>
  <c r="D409" i="4"/>
  <c r="D408" i="4"/>
  <c r="D407" i="4"/>
  <c r="D406" i="4"/>
  <c r="D405" i="4"/>
  <c r="D404" i="4"/>
  <c r="D403" i="4"/>
  <c r="D402" i="4"/>
  <c r="D401" i="4"/>
  <c r="D400" i="4"/>
  <c r="D399" i="4"/>
  <c r="D398" i="4"/>
  <c r="D397" i="4"/>
  <c r="D396" i="4"/>
  <c r="D395" i="4"/>
  <c r="D394" i="4"/>
  <c r="D393" i="4"/>
  <c r="D392" i="4"/>
  <c r="D391" i="4"/>
  <c r="D390" i="4"/>
  <c r="D389" i="4"/>
  <c r="D388" i="4"/>
  <c r="C434" i="4"/>
  <c r="C433" i="4"/>
  <c r="C432" i="4"/>
  <c r="C431" i="4"/>
  <c r="C430" i="4"/>
  <c r="C429" i="4"/>
  <c r="C428" i="4"/>
  <c r="C427" i="4"/>
  <c r="C426" i="4"/>
  <c r="C425" i="4"/>
  <c r="I434" i="4"/>
  <c r="I433" i="4"/>
  <c r="I432" i="4"/>
  <c r="I431" i="4"/>
  <c r="I430" i="4"/>
  <c r="I429" i="4"/>
  <c r="I428" i="4"/>
  <c r="I427" i="4"/>
  <c r="I426" i="4"/>
  <c r="I425" i="4"/>
  <c r="I424" i="4"/>
  <c r="I423" i="4"/>
  <c r="I422" i="4"/>
  <c r="I421" i="4"/>
  <c r="I420" i="4"/>
  <c r="I419" i="4"/>
  <c r="I418" i="4"/>
  <c r="I417" i="4"/>
  <c r="I416" i="4"/>
  <c r="I415" i="4"/>
  <c r="I414" i="4"/>
  <c r="I413" i="4"/>
  <c r="I412" i="4"/>
  <c r="I411" i="4"/>
  <c r="H434" i="4"/>
  <c r="H433" i="4"/>
  <c r="H432" i="4"/>
  <c r="H431" i="4"/>
  <c r="H430" i="4"/>
  <c r="H429" i="4"/>
  <c r="H428" i="4"/>
  <c r="H427" i="4"/>
  <c r="H426" i="4"/>
  <c r="H425" i="4"/>
  <c r="H424" i="4"/>
  <c r="H423" i="4"/>
  <c r="G433" i="4"/>
  <c r="G429" i="4"/>
  <c r="G425" i="4"/>
  <c r="H422" i="4"/>
  <c r="H420" i="4"/>
  <c r="H418" i="4"/>
  <c r="H416" i="4"/>
  <c r="H414" i="4"/>
  <c r="H412" i="4"/>
  <c r="I410" i="4"/>
  <c r="C409" i="4"/>
  <c r="H407" i="4"/>
  <c r="J405" i="4"/>
  <c r="H404" i="4"/>
  <c r="E403" i="4"/>
  <c r="J401" i="4"/>
  <c r="H400" i="4"/>
  <c r="E399" i="4"/>
  <c r="J397" i="4"/>
  <c r="H396" i="4"/>
  <c r="F395" i="4"/>
  <c r="E394" i="4"/>
  <c r="C393" i="4"/>
  <c r="J391" i="4"/>
  <c r="I390" i="4"/>
  <c r="H389" i="4"/>
  <c r="G388" i="4"/>
  <c r="F387" i="4"/>
  <c r="F386" i="4"/>
  <c r="F385" i="4"/>
  <c r="F384" i="4"/>
  <c r="F383" i="4"/>
  <c r="F382" i="4"/>
  <c r="F381" i="4"/>
  <c r="J432" i="4"/>
  <c r="J428" i="4"/>
  <c r="J424" i="4"/>
  <c r="G422" i="4"/>
  <c r="G420" i="4"/>
  <c r="G418" i="4"/>
  <c r="G416" i="4"/>
  <c r="G414" i="4"/>
  <c r="G412" i="4"/>
  <c r="H410" i="4"/>
  <c r="J408" i="4"/>
  <c r="G407" i="4"/>
  <c r="I405" i="4"/>
  <c r="G404" i="4"/>
  <c r="C403" i="4"/>
  <c r="I401" i="4"/>
  <c r="G400" i="4"/>
  <c r="C399" i="4"/>
  <c r="I397" i="4"/>
  <c r="G396" i="4"/>
  <c r="E395" i="4"/>
  <c r="C394" i="4"/>
  <c r="J392" i="4"/>
  <c r="I391" i="4"/>
  <c r="H390" i="4"/>
  <c r="G389" i="4"/>
  <c r="F388" i="4"/>
  <c r="E387" i="4"/>
  <c r="E386" i="4"/>
  <c r="E385" i="4"/>
  <c r="E384" i="4"/>
  <c r="E383" i="4"/>
  <c r="E382" i="4"/>
  <c r="E381" i="4"/>
  <c r="G432" i="4"/>
  <c r="G428" i="4"/>
  <c r="G424" i="4"/>
  <c r="C422" i="4"/>
  <c r="C420" i="4"/>
  <c r="C418" i="4"/>
  <c r="C416" i="4"/>
  <c r="C414" i="4"/>
  <c r="C412" i="4"/>
  <c r="G410" i="4"/>
  <c r="I408" i="4"/>
  <c r="C407" i="4"/>
  <c r="H405" i="4"/>
  <c r="E404" i="4"/>
  <c r="J402" i="4"/>
  <c r="H401" i="4"/>
  <c r="E400" i="4"/>
  <c r="J398" i="4"/>
  <c r="H397" i="4"/>
  <c r="E396" i="4"/>
  <c r="C395" i="4"/>
  <c r="J393" i="4"/>
  <c r="I392" i="4"/>
  <c r="H391" i="4"/>
  <c r="G390" i="4"/>
  <c r="F389" i="4"/>
  <c r="E388" i="4"/>
  <c r="D387" i="4"/>
  <c r="D386" i="4"/>
  <c r="D385" i="4"/>
  <c r="D384" i="4"/>
  <c r="D383" i="4"/>
  <c r="D382" i="4"/>
  <c r="D381" i="4"/>
  <c r="J431" i="4"/>
  <c r="J427" i="4"/>
  <c r="C424" i="4"/>
  <c r="J421" i="4"/>
  <c r="J419" i="4"/>
  <c r="J417" i="4"/>
  <c r="J415" i="4"/>
  <c r="J413" i="4"/>
  <c r="J411" i="4"/>
  <c r="C410" i="4"/>
  <c r="H408" i="4"/>
  <c r="J406" i="4"/>
  <c r="G405" i="4"/>
  <c r="C404" i="4"/>
  <c r="I402" i="4"/>
  <c r="G401" i="4"/>
  <c r="C400" i="4"/>
  <c r="I398" i="4"/>
  <c r="G397" i="4"/>
  <c r="C396" i="4"/>
  <c r="J394" i="4"/>
  <c r="I393" i="4"/>
  <c r="H392" i="4"/>
  <c r="G391" i="4"/>
  <c r="F390" i="4"/>
  <c r="E389" i="4"/>
  <c r="C388" i="4"/>
  <c r="C387" i="4"/>
  <c r="C386" i="4"/>
  <c r="C385" i="4"/>
  <c r="C384" i="4"/>
  <c r="C383" i="4"/>
  <c r="C382" i="4"/>
  <c r="C381" i="4"/>
  <c r="G431" i="4"/>
  <c r="G427" i="4"/>
  <c r="J423" i="4"/>
  <c r="H421" i="4"/>
  <c r="H419" i="4"/>
  <c r="H417" i="4"/>
  <c r="H415" i="4"/>
  <c r="H413" i="4"/>
  <c r="H411" i="4"/>
  <c r="J409" i="4"/>
  <c r="G408" i="4"/>
  <c r="I406" i="4"/>
  <c r="E405" i="4"/>
  <c r="J403" i="4"/>
  <c r="H402" i="4"/>
  <c r="E401" i="4"/>
  <c r="J399" i="4"/>
  <c r="H398" i="4"/>
  <c r="E397" i="4"/>
  <c r="J395" i="4"/>
  <c r="I394" i="4"/>
  <c r="H393" i="4"/>
  <c r="G392" i="4"/>
  <c r="F391" i="4"/>
  <c r="E390" i="4"/>
  <c r="C389" i="4"/>
  <c r="J387" i="4"/>
  <c r="J386" i="4"/>
  <c r="J385" i="4"/>
  <c r="J384" i="4"/>
  <c r="J383" i="4"/>
  <c r="J382" i="4"/>
  <c r="J381" i="4"/>
  <c r="J434" i="4"/>
  <c r="J430" i="4"/>
  <c r="J426" i="4"/>
  <c r="G423" i="4"/>
  <c r="G421" i="4"/>
  <c r="G419" i="4"/>
  <c r="G417" i="4"/>
  <c r="G415" i="4"/>
  <c r="G413" i="4"/>
  <c r="G411" i="4"/>
  <c r="I409" i="4"/>
  <c r="C408" i="4"/>
  <c r="H406" i="4"/>
  <c r="C405" i="4"/>
  <c r="I403" i="4"/>
  <c r="G402" i="4"/>
  <c r="C401" i="4"/>
  <c r="I399" i="4"/>
  <c r="G398" i="4"/>
  <c r="C397" i="4"/>
  <c r="I395" i="4"/>
  <c r="H394" i="4"/>
  <c r="G393" i="4"/>
  <c r="F392" i="4"/>
  <c r="E391" i="4"/>
  <c r="C390" i="4"/>
  <c r="J388" i="4"/>
  <c r="I387" i="4"/>
  <c r="I386" i="4"/>
  <c r="I385" i="4"/>
  <c r="I384" i="4"/>
  <c r="I383" i="4"/>
  <c r="I382" i="4"/>
  <c r="I381" i="4"/>
  <c r="G434" i="4"/>
  <c r="G430" i="4"/>
  <c r="G426" i="4"/>
  <c r="C423" i="4"/>
  <c r="C421" i="4"/>
  <c r="C419" i="4"/>
  <c r="C417" i="4"/>
  <c r="C415" i="4"/>
  <c r="C413" i="4"/>
  <c r="C411" i="4"/>
  <c r="H409" i="4"/>
  <c r="J407" i="4"/>
  <c r="G406" i="4"/>
  <c r="J404" i="4"/>
  <c r="H403" i="4"/>
  <c r="E402" i="4"/>
  <c r="J400" i="4"/>
  <c r="H399" i="4"/>
  <c r="E398" i="4"/>
  <c r="J396" i="4"/>
  <c r="H395" i="4"/>
  <c r="G394" i="4"/>
  <c r="F393" i="4"/>
  <c r="E392" i="4"/>
  <c r="C391" i="4"/>
  <c r="J389" i="4"/>
  <c r="I388" i="4"/>
  <c r="H387" i="4"/>
  <c r="H386" i="4"/>
  <c r="H385" i="4"/>
  <c r="H384" i="4"/>
  <c r="H383" i="4"/>
  <c r="H382" i="4"/>
  <c r="H381" i="4"/>
  <c r="J433" i="4"/>
  <c r="J429" i="4"/>
  <c r="J425" i="4"/>
  <c r="J422" i="4"/>
  <c r="J420" i="4"/>
  <c r="J418" i="4"/>
  <c r="J416" i="4"/>
  <c r="J414" i="4"/>
  <c r="J412" i="4"/>
  <c r="J410" i="4"/>
  <c r="G409" i="4"/>
  <c r="I407" i="4"/>
  <c r="C406" i="4"/>
  <c r="I404" i="4"/>
  <c r="G403" i="4"/>
  <c r="C402" i="4"/>
  <c r="I400" i="4"/>
  <c r="G399" i="4"/>
  <c r="C398" i="4"/>
  <c r="I396" i="4"/>
  <c r="G395" i="4"/>
  <c r="F394" i="4"/>
  <c r="E393" i="4"/>
  <c r="C392" i="4"/>
  <c r="J390" i="4"/>
  <c r="I389" i="4"/>
  <c r="H388" i="4"/>
  <c r="G387" i="4"/>
  <c r="G386" i="4"/>
  <c r="G385" i="4"/>
  <c r="G384" i="4"/>
  <c r="G383" i="4"/>
  <c r="G382" i="4"/>
  <c r="G381" i="4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F768" i="3"/>
  <c r="F767" i="3"/>
  <c r="F766" i="3"/>
  <c r="F765" i="3"/>
  <c r="F764" i="3"/>
  <c r="F763" i="3"/>
  <c r="F762" i="3"/>
  <c r="F761" i="3"/>
  <c r="F760" i="3"/>
  <c r="F759" i="3"/>
  <c r="F758" i="3"/>
  <c r="F757" i="3"/>
  <c r="F756" i="3"/>
  <c r="F755" i="3"/>
  <c r="F754" i="3"/>
  <c r="F753" i="3"/>
  <c r="F752" i="3"/>
  <c r="F751" i="3"/>
  <c r="F750" i="3"/>
  <c r="F749" i="3"/>
  <c r="F748" i="3"/>
  <c r="F747" i="3"/>
  <c r="F746" i="3"/>
  <c r="F745" i="3"/>
  <c r="F744" i="3"/>
  <c r="F743" i="3"/>
  <c r="F742" i="3"/>
  <c r="F741" i="3"/>
  <c r="F740" i="3"/>
  <c r="F739" i="3"/>
  <c r="F738" i="3"/>
  <c r="F737" i="3"/>
  <c r="F736" i="3"/>
  <c r="F735" i="3"/>
  <c r="F734" i="3"/>
  <c r="F733" i="3"/>
  <c r="F732" i="3"/>
  <c r="F731" i="3"/>
  <c r="F730" i="3"/>
  <c r="F729" i="3"/>
  <c r="F728" i="3"/>
  <c r="F727" i="3"/>
  <c r="F726" i="3"/>
  <c r="F725" i="3"/>
  <c r="F724" i="3"/>
  <c r="F723" i="3"/>
  <c r="F722" i="3"/>
  <c r="F721" i="3"/>
  <c r="F720" i="3"/>
  <c r="F719" i="3"/>
  <c r="F718" i="3"/>
  <c r="F717" i="3"/>
  <c r="F716" i="3"/>
  <c r="F715" i="3"/>
  <c r="E768" i="3"/>
  <c r="E767" i="3"/>
  <c r="E766" i="3"/>
  <c r="E765" i="3"/>
  <c r="E764" i="3"/>
  <c r="E763" i="3"/>
  <c r="E762" i="3"/>
  <c r="E761" i="3"/>
  <c r="E760" i="3"/>
  <c r="E759" i="3"/>
  <c r="E758" i="3"/>
  <c r="E757" i="3"/>
  <c r="E756" i="3"/>
  <c r="E755" i="3"/>
  <c r="E754" i="3"/>
  <c r="E753" i="3"/>
  <c r="E752" i="3"/>
  <c r="E751" i="3"/>
  <c r="E750" i="3"/>
  <c r="E749" i="3"/>
  <c r="E748" i="3"/>
  <c r="E747" i="3"/>
  <c r="E746" i="3"/>
  <c r="E745" i="3"/>
  <c r="E744" i="3"/>
  <c r="E743" i="3"/>
  <c r="E742" i="3"/>
  <c r="E741" i="3"/>
  <c r="E740" i="3"/>
  <c r="E739" i="3"/>
  <c r="E738" i="3"/>
  <c r="E737" i="3"/>
  <c r="E736" i="3"/>
  <c r="E735" i="3"/>
  <c r="E734" i="3"/>
  <c r="E733" i="3"/>
  <c r="E732" i="3"/>
  <c r="E731" i="3"/>
  <c r="E730" i="3"/>
  <c r="E729" i="3"/>
  <c r="E728" i="3"/>
  <c r="E727" i="3"/>
  <c r="E726" i="3"/>
  <c r="E725" i="3"/>
  <c r="E724" i="3"/>
  <c r="E723" i="3"/>
  <c r="E722" i="3"/>
  <c r="E721" i="3"/>
  <c r="E720" i="3"/>
  <c r="E719" i="3"/>
  <c r="E718" i="3"/>
  <c r="E717" i="3"/>
  <c r="E716" i="3"/>
  <c r="E715" i="3"/>
  <c r="D768" i="3"/>
  <c r="D767" i="3"/>
  <c r="D766" i="3"/>
  <c r="D765" i="3"/>
  <c r="D764" i="3"/>
  <c r="D763" i="3"/>
  <c r="D762" i="3"/>
  <c r="D761" i="3"/>
  <c r="D760" i="3"/>
  <c r="D759" i="3"/>
  <c r="D758" i="3"/>
  <c r="D757" i="3"/>
  <c r="D756" i="3"/>
  <c r="D755" i="3"/>
  <c r="D754" i="3"/>
  <c r="D753" i="3"/>
  <c r="D752" i="3"/>
  <c r="D751" i="3"/>
  <c r="D750" i="3"/>
  <c r="D749" i="3"/>
  <c r="D748" i="3"/>
  <c r="D747" i="3"/>
  <c r="D746" i="3"/>
  <c r="D745" i="3"/>
  <c r="D744" i="3"/>
  <c r="D743" i="3"/>
  <c r="D742" i="3"/>
  <c r="D741" i="3"/>
  <c r="D740" i="3"/>
  <c r="D739" i="3"/>
  <c r="D738" i="3"/>
  <c r="D737" i="3"/>
  <c r="D736" i="3"/>
  <c r="D735" i="3"/>
  <c r="D734" i="3"/>
  <c r="D733" i="3"/>
  <c r="D732" i="3"/>
  <c r="D731" i="3"/>
  <c r="D730" i="3"/>
  <c r="D729" i="3"/>
  <c r="D728" i="3"/>
  <c r="D727" i="3"/>
  <c r="D726" i="3"/>
  <c r="D725" i="3"/>
  <c r="D724" i="3"/>
  <c r="D723" i="3"/>
  <c r="D722" i="3"/>
  <c r="D721" i="3"/>
  <c r="D720" i="3"/>
  <c r="D719" i="3"/>
  <c r="D718" i="3"/>
  <c r="D717" i="3"/>
  <c r="D716" i="3"/>
  <c r="D715" i="3"/>
  <c r="C768" i="3"/>
  <c r="C767" i="3"/>
  <c r="C766" i="3"/>
  <c r="C765" i="3"/>
  <c r="C764" i="3"/>
  <c r="C763" i="3"/>
  <c r="C762" i="3"/>
  <c r="C761" i="3"/>
  <c r="C760" i="3"/>
  <c r="C759" i="3"/>
  <c r="C758" i="3"/>
  <c r="C757" i="3"/>
  <c r="C756" i="3"/>
  <c r="C755" i="3"/>
  <c r="C754" i="3"/>
  <c r="C753" i="3"/>
  <c r="C752" i="3"/>
  <c r="C751" i="3"/>
  <c r="C750" i="3"/>
  <c r="C749" i="3"/>
  <c r="C748" i="3"/>
  <c r="C747" i="3"/>
  <c r="C746" i="3"/>
  <c r="C745" i="3"/>
  <c r="C744" i="3"/>
  <c r="C743" i="3"/>
  <c r="C742" i="3"/>
  <c r="C741" i="3"/>
  <c r="C740" i="3"/>
  <c r="C739" i="3"/>
  <c r="C738" i="3"/>
  <c r="C737" i="3"/>
  <c r="C736" i="3"/>
  <c r="C735" i="3"/>
  <c r="C734" i="3"/>
  <c r="C733" i="3"/>
  <c r="C732" i="3"/>
  <c r="C731" i="3"/>
  <c r="C730" i="3"/>
  <c r="C729" i="3"/>
  <c r="C728" i="3"/>
  <c r="C727" i="3"/>
  <c r="C726" i="3"/>
  <c r="C725" i="3"/>
  <c r="C724" i="3"/>
  <c r="C723" i="3"/>
  <c r="C722" i="3"/>
  <c r="C721" i="3"/>
  <c r="C720" i="3"/>
  <c r="C719" i="3"/>
  <c r="C718" i="3"/>
  <c r="C717" i="3"/>
  <c r="C716" i="3"/>
  <c r="C715" i="3"/>
  <c r="D1028" i="3"/>
  <c r="D1027" i="3"/>
  <c r="D1026" i="3"/>
  <c r="D1025" i="3"/>
  <c r="D1024" i="3"/>
  <c r="D1023" i="3"/>
  <c r="D1022" i="3"/>
  <c r="D1021" i="3"/>
  <c r="D1020" i="3"/>
  <c r="D1019" i="3"/>
  <c r="D1018" i="3"/>
  <c r="D1017" i="3"/>
  <c r="D1016" i="3"/>
  <c r="D1015" i="3"/>
  <c r="D1014" i="3"/>
  <c r="D1013" i="3"/>
  <c r="D1012" i="3"/>
  <c r="D1011" i="3"/>
  <c r="D1010" i="3"/>
  <c r="D1009" i="3"/>
  <c r="D1008" i="3"/>
  <c r="D1007" i="3"/>
  <c r="D1006" i="3"/>
  <c r="D1005" i="3"/>
  <c r="D1004" i="3"/>
  <c r="D1003" i="3"/>
  <c r="D1002" i="3"/>
  <c r="D1001" i="3"/>
  <c r="D1000" i="3"/>
  <c r="D999" i="3"/>
  <c r="D998" i="3"/>
  <c r="D997" i="3"/>
  <c r="D996" i="3"/>
  <c r="D995" i="3"/>
  <c r="D994" i="3"/>
  <c r="D993" i="3"/>
  <c r="D992" i="3"/>
  <c r="D991" i="3"/>
  <c r="D990" i="3"/>
  <c r="D989" i="3"/>
  <c r="D988" i="3"/>
  <c r="D987" i="3"/>
  <c r="D986" i="3"/>
  <c r="D985" i="3"/>
  <c r="D984" i="3"/>
  <c r="D983" i="3"/>
  <c r="D982" i="3"/>
  <c r="D981" i="3"/>
  <c r="D980" i="3"/>
  <c r="D979" i="3"/>
  <c r="D978" i="3"/>
  <c r="D977" i="3"/>
  <c r="D976" i="3"/>
  <c r="D975" i="3"/>
  <c r="C1028" i="3"/>
  <c r="C1027" i="3"/>
  <c r="C1026" i="3"/>
  <c r="C1025" i="3"/>
  <c r="C1024" i="3"/>
  <c r="C1023" i="3"/>
  <c r="C1022" i="3"/>
  <c r="C1021" i="3"/>
  <c r="C1020" i="3"/>
  <c r="C1019" i="3"/>
  <c r="C1018" i="3"/>
  <c r="C1017" i="3"/>
  <c r="C1016" i="3"/>
  <c r="C1015" i="3"/>
  <c r="C1014" i="3"/>
  <c r="C1013" i="3"/>
  <c r="C1012" i="3"/>
  <c r="C1011" i="3"/>
  <c r="C1010" i="3"/>
  <c r="C1009" i="3"/>
  <c r="C1008" i="3"/>
  <c r="C1007" i="3"/>
  <c r="C1006" i="3"/>
  <c r="C1005" i="3"/>
  <c r="C1004" i="3"/>
  <c r="C1003" i="3"/>
  <c r="C1002" i="3"/>
  <c r="C1001" i="3"/>
  <c r="C1000" i="3"/>
  <c r="C999" i="3"/>
  <c r="C998" i="3"/>
  <c r="C997" i="3"/>
  <c r="C996" i="3"/>
  <c r="C995" i="3"/>
  <c r="C994" i="3"/>
  <c r="C993" i="3"/>
  <c r="C992" i="3"/>
  <c r="C991" i="3"/>
  <c r="C990" i="3"/>
  <c r="C989" i="3"/>
  <c r="C988" i="3"/>
  <c r="C987" i="3"/>
  <c r="C986" i="3"/>
  <c r="C985" i="3"/>
  <c r="C984" i="3"/>
  <c r="C983" i="3"/>
  <c r="C982" i="3"/>
  <c r="C981" i="3"/>
  <c r="C980" i="3"/>
  <c r="C979" i="3"/>
  <c r="C978" i="3"/>
  <c r="C977" i="3"/>
  <c r="C976" i="3"/>
  <c r="C975" i="3"/>
  <c r="F1028" i="3"/>
  <c r="F1027" i="3"/>
  <c r="F1026" i="3"/>
  <c r="F1025" i="3"/>
  <c r="F1024" i="3"/>
  <c r="F1023" i="3"/>
  <c r="F1022" i="3"/>
  <c r="F1021" i="3"/>
  <c r="F1020" i="3"/>
  <c r="F1019" i="3"/>
  <c r="F1018" i="3"/>
  <c r="F1017" i="3"/>
  <c r="F1016" i="3"/>
  <c r="F1015" i="3"/>
  <c r="F1014" i="3"/>
  <c r="F1013" i="3"/>
  <c r="F1012" i="3"/>
  <c r="F1011" i="3"/>
  <c r="F1010" i="3"/>
  <c r="F1009" i="3"/>
  <c r="F1008" i="3"/>
  <c r="F1007" i="3"/>
  <c r="F1006" i="3"/>
  <c r="F1005" i="3"/>
  <c r="F1004" i="3"/>
  <c r="F1003" i="3"/>
  <c r="F1002" i="3"/>
  <c r="F1001" i="3"/>
  <c r="F1000" i="3"/>
  <c r="F999" i="3"/>
  <c r="F998" i="3"/>
  <c r="F997" i="3"/>
  <c r="F996" i="3"/>
  <c r="F995" i="3"/>
  <c r="F994" i="3"/>
  <c r="F993" i="3"/>
  <c r="F992" i="3"/>
  <c r="F991" i="3"/>
  <c r="F990" i="3"/>
  <c r="F989" i="3"/>
  <c r="F988" i="3"/>
  <c r="F987" i="3"/>
  <c r="F986" i="3"/>
  <c r="F985" i="3"/>
  <c r="F984" i="3"/>
  <c r="F983" i="3"/>
  <c r="F982" i="3"/>
  <c r="F981" i="3"/>
  <c r="F980" i="3"/>
  <c r="F979" i="3"/>
  <c r="F978" i="3"/>
  <c r="F977" i="3"/>
  <c r="F976" i="3"/>
  <c r="F975" i="3"/>
  <c r="E1028" i="3"/>
  <c r="E1027" i="3"/>
  <c r="E1026" i="3"/>
  <c r="E1025" i="3"/>
  <c r="E1024" i="3"/>
  <c r="E1023" i="3"/>
  <c r="E1022" i="3"/>
  <c r="E1021" i="3"/>
  <c r="E1020" i="3"/>
  <c r="E1019" i="3"/>
  <c r="E1018" i="3"/>
  <c r="E1017" i="3"/>
  <c r="E1016" i="3"/>
  <c r="E1015" i="3"/>
  <c r="E1014" i="3"/>
  <c r="E1013" i="3"/>
  <c r="E1012" i="3"/>
  <c r="E1011" i="3"/>
  <c r="E1010" i="3"/>
  <c r="E1009" i="3"/>
  <c r="E1008" i="3"/>
  <c r="E1007" i="3"/>
  <c r="E1006" i="3"/>
  <c r="E1005" i="3"/>
  <c r="E1004" i="3"/>
  <c r="E1003" i="3"/>
  <c r="E1002" i="3"/>
  <c r="E1001" i="3"/>
  <c r="E1000" i="3"/>
  <c r="E999" i="3"/>
  <c r="E998" i="3"/>
  <c r="E997" i="3"/>
  <c r="E996" i="3"/>
  <c r="E995" i="3"/>
  <c r="E994" i="3"/>
  <c r="E993" i="3"/>
  <c r="E992" i="3"/>
  <c r="E991" i="3"/>
  <c r="E990" i="3"/>
  <c r="E989" i="3"/>
  <c r="E988" i="3"/>
  <c r="E987" i="3"/>
  <c r="E986" i="3"/>
  <c r="E985" i="3"/>
  <c r="E984" i="3"/>
  <c r="E983" i="3"/>
  <c r="E982" i="3"/>
  <c r="E981" i="3"/>
  <c r="E980" i="3"/>
  <c r="E979" i="3"/>
  <c r="E978" i="3"/>
  <c r="E977" i="3"/>
  <c r="E976" i="3"/>
  <c r="E975" i="3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E121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G621" i="4"/>
  <c r="G620" i="4"/>
  <c r="G619" i="4"/>
  <c r="G618" i="4"/>
  <c r="G617" i="4"/>
  <c r="G616" i="4"/>
  <c r="G615" i="4"/>
  <c r="G614" i="4"/>
  <c r="G613" i="4"/>
  <c r="G612" i="4"/>
  <c r="G611" i="4"/>
  <c r="G610" i="4"/>
  <c r="G609" i="4"/>
  <c r="G608" i="4"/>
  <c r="G607" i="4"/>
  <c r="F621" i="4"/>
  <c r="F620" i="4"/>
  <c r="F619" i="4"/>
  <c r="F618" i="4"/>
  <c r="F617" i="4"/>
  <c r="F616" i="4"/>
  <c r="F615" i="4"/>
  <c r="F614" i="4"/>
  <c r="F613" i="4"/>
  <c r="F612" i="4"/>
  <c r="F611" i="4"/>
  <c r="F610" i="4"/>
  <c r="F609" i="4"/>
  <c r="F608" i="4"/>
  <c r="F607" i="4"/>
  <c r="F606" i="4"/>
  <c r="F605" i="4"/>
  <c r="F604" i="4"/>
  <c r="F603" i="4"/>
  <c r="F602" i="4"/>
  <c r="F601" i="4"/>
  <c r="F600" i="4"/>
  <c r="F599" i="4"/>
  <c r="F598" i="4"/>
  <c r="F597" i="4"/>
  <c r="F596" i="4"/>
  <c r="F595" i="4"/>
  <c r="F594" i="4"/>
  <c r="F593" i="4"/>
  <c r="F592" i="4"/>
  <c r="F591" i="4"/>
  <c r="F590" i="4"/>
  <c r="F589" i="4"/>
  <c r="F588" i="4"/>
  <c r="E621" i="4"/>
  <c r="E620" i="4"/>
  <c r="E619" i="4"/>
  <c r="E618" i="4"/>
  <c r="E617" i="4"/>
  <c r="E616" i="4"/>
  <c r="E615" i="4"/>
  <c r="E614" i="4"/>
  <c r="E613" i="4"/>
  <c r="E612" i="4"/>
  <c r="E611" i="4"/>
  <c r="E610" i="4"/>
  <c r="E609" i="4"/>
  <c r="E608" i="4"/>
  <c r="E607" i="4"/>
  <c r="E606" i="4"/>
  <c r="E605" i="4"/>
  <c r="E604" i="4"/>
  <c r="E603" i="4"/>
  <c r="E602" i="4"/>
  <c r="E601" i="4"/>
  <c r="E600" i="4"/>
  <c r="E599" i="4"/>
  <c r="E598" i="4"/>
  <c r="E597" i="4"/>
  <c r="D621" i="4"/>
  <c r="D620" i="4"/>
  <c r="D619" i="4"/>
  <c r="D618" i="4"/>
  <c r="D617" i="4"/>
  <c r="D616" i="4"/>
  <c r="D615" i="4"/>
  <c r="D614" i="4"/>
  <c r="D613" i="4"/>
  <c r="D612" i="4"/>
  <c r="D611" i="4"/>
  <c r="D610" i="4"/>
  <c r="D609" i="4"/>
  <c r="C621" i="4"/>
  <c r="C620" i="4"/>
  <c r="C619" i="4"/>
  <c r="C618" i="4"/>
  <c r="C617" i="4"/>
  <c r="C616" i="4"/>
  <c r="C615" i="4"/>
  <c r="C614" i="4"/>
  <c r="C613" i="4"/>
  <c r="C612" i="4"/>
  <c r="C611" i="4"/>
  <c r="C610" i="4"/>
  <c r="C609" i="4"/>
  <c r="C608" i="4"/>
  <c r="C607" i="4"/>
  <c r="C606" i="4"/>
  <c r="C605" i="4"/>
  <c r="C604" i="4"/>
  <c r="C603" i="4"/>
  <c r="C602" i="4"/>
  <c r="C601" i="4"/>
  <c r="C600" i="4"/>
  <c r="C599" i="4"/>
  <c r="C598" i="4"/>
  <c r="C597" i="4"/>
  <c r="C596" i="4"/>
  <c r="C595" i="4"/>
  <c r="C594" i="4"/>
  <c r="C593" i="4"/>
  <c r="C592" i="4"/>
  <c r="C591" i="4"/>
  <c r="C590" i="4"/>
  <c r="C589" i="4"/>
  <c r="C588" i="4"/>
  <c r="C587" i="4"/>
  <c r="C586" i="4"/>
  <c r="J621" i="4"/>
  <c r="J620" i="4"/>
  <c r="J619" i="4"/>
  <c r="J618" i="4"/>
  <c r="J617" i="4"/>
  <c r="J616" i="4"/>
  <c r="J615" i="4"/>
  <c r="J614" i="4"/>
  <c r="J613" i="4"/>
  <c r="J612" i="4"/>
  <c r="I621" i="4"/>
  <c r="I620" i="4"/>
  <c r="I619" i="4"/>
  <c r="I618" i="4"/>
  <c r="I617" i="4"/>
  <c r="I616" i="4"/>
  <c r="I615" i="4"/>
  <c r="I614" i="4"/>
  <c r="I613" i="4"/>
  <c r="I612" i="4"/>
  <c r="I611" i="4"/>
  <c r="I610" i="4"/>
  <c r="I609" i="4"/>
  <c r="I608" i="4"/>
  <c r="I607" i="4"/>
  <c r="I606" i="4"/>
  <c r="I605" i="4"/>
  <c r="I604" i="4"/>
  <c r="I603" i="4"/>
  <c r="I602" i="4"/>
  <c r="I601" i="4"/>
  <c r="I600" i="4"/>
  <c r="I599" i="4"/>
  <c r="I598" i="4"/>
  <c r="H614" i="4"/>
  <c r="H609" i="4"/>
  <c r="H606" i="4"/>
  <c r="H604" i="4"/>
  <c r="H602" i="4"/>
  <c r="H600" i="4"/>
  <c r="H598" i="4"/>
  <c r="J596" i="4"/>
  <c r="H595" i="4"/>
  <c r="E594" i="4"/>
  <c r="J592" i="4"/>
  <c r="H591" i="4"/>
  <c r="E590" i="4"/>
  <c r="J588" i="4"/>
  <c r="H587" i="4"/>
  <c r="G586" i="4"/>
  <c r="F585" i="4"/>
  <c r="F584" i="4"/>
  <c r="F583" i="4"/>
  <c r="F582" i="4"/>
  <c r="F581" i="4"/>
  <c r="F580" i="4"/>
  <c r="F579" i="4"/>
  <c r="F578" i="4"/>
  <c r="F577" i="4"/>
  <c r="F576" i="4"/>
  <c r="F575" i="4"/>
  <c r="F574" i="4"/>
  <c r="F573" i="4"/>
  <c r="F572" i="4"/>
  <c r="F571" i="4"/>
  <c r="F570" i="4"/>
  <c r="F569" i="4"/>
  <c r="F568" i="4"/>
  <c r="H621" i="4"/>
  <c r="H613" i="4"/>
  <c r="J608" i="4"/>
  <c r="G606" i="4"/>
  <c r="G604" i="4"/>
  <c r="G602" i="4"/>
  <c r="G600" i="4"/>
  <c r="G598" i="4"/>
  <c r="I596" i="4"/>
  <c r="G595" i="4"/>
  <c r="D594" i="4"/>
  <c r="I592" i="4"/>
  <c r="G591" i="4"/>
  <c r="D590" i="4"/>
  <c r="I588" i="4"/>
  <c r="G587" i="4"/>
  <c r="F586" i="4"/>
  <c r="E585" i="4"/>
  <c r="E584" i="4"/>
  <c r="E583" i="4"/>
  <c r="E582" i="4"/>
  <c r="E581" i="4"/>
  <c r="E580" i="4"/>
  <c r="E579" i="4"/>
  <c r="E578" i="4"/>
  <c r="E577" i="4"/>
  <c r="E576" i="4"/>
  <c r="E575" i="4"/>
  <c r="E574" i="4"/>
  <c r="E573" i="4"/>
  <c r="E572" i="4"/>
  <c r="E571" i="4"/>
  <c r="E570" i="4"/>
  <c r="E569" i="4"/>
  <c r="E568" i="4"/>
  <c r="H620" i="4"/>
  <c r="H612" i="4"/>
  <c r="H608" i="4"/>
  <c r="D606" i="4"/>
  <c r="D604" i="4"/>
  <c r="D602" i="4"/>
  <c r="D600" i="4"/>
  <c r="D598" i="4"/>
  <c r="H596" i="4"/>
  <c r="E595" i="4"/>
  <c r="J593" i="4"/>
  <c r="H592" i="4"/>
  <c r="E591" i="4"/>
  <c r="J589" i="4"/>
  <c r="H588" i="4"/>
  <c r="F587" i="4"/>
  <c r="E586" i="4"/>
  <c r="D585" i="4"/>
  <c r="D584" i="4"/>
  <c r="D583" i="4"/>
  <c r="D582" i="4"/>
  <c r="D581" i="4"/>
  <c r="D580" i="4"/>
  <c r="D579" i="4"/>
  <c r="D578" i="4"/>
  <c r="D577" i="4"/>
  <c r="D576" i="4"/>
  <c r="D575" i="4"/>
  <c r="D574" i="4"/>
  <c r="D573" i="4"/>
  <c r="D572" i="4"/>
  <c r="D571" i="4"/>
  <c r="D570" i="4"/>
  <c r="D569" i="4"/>
  <c r="D568" i="4"/>
  <c r="H619" i="4"/>
  <c r="J611" i="4"/>
  <c r="D608" i="4"/>
  <c r="J605" i="4"/>
  <c r="J603" i="4"/>
  <c r="J601" i="4"/>
  <c r="J599" i="4"/>
  <c r="J597" i="4"/>
  <c r="G596" i="4"/>
  <c r="D595" i="4"/>
  <c r="I593" i="4"/>
  <c r="G592" i="4"/>
  <c r="D591" i="4"/>
  <c r="I589" i="4"/>
  <c r="G588" i="4"/>
  <c r="E587" i="4"/>
  <c r="D586" i="4"/>
  <c r="C585" i="4"/>
  <c r="C584" i="4"/>
  <c r="C583" i="4"/>
  <c r="C582" i="4"/>
  <c r="C581" i="4"/>
  <c r="C580" i="4"/>
  <c r="C579" i="4"/>
  <c r="C578" i="4"/>
  <c r="C577" i="4"/>
  <c r="C576" i="4"/>
  <c r="C575" i="4"/>
  <c r="C574" i="4"/>
  <c r="C573" i="4"/>
  <c r="C572" i="4"/>
  <c r="C571" i="4"/>
  <c r="C570" i="4"/>
  <c r="C569" i="4"/>
  <c r="C568" i="4"/>
  <c r="H618" i="4"/>
  <c r="H611" i="4"/>
  <c r="J607" i="4"/>
  <c r="H605" i="4"/>
  <c r="H603" i="4"/>
  <c r="H601" i="4"/>
  <c r="H599" i="4"/>
  <c r="I597" i="4"/>
  <c r="E596" i="4"/>
  <c r="J594" i="4"/>
  <c r="H593" i="4"/>
  <c r="E592" i="4"/>
  <c r="J590" i="4"/>
  <c r="H589" i="4"/>
  <c r="E588" i="4"/>
  <c r="D587" i="4"/>
  <c r="J585" i="4"/>
  <c r="J584" i="4"/>
  <c r="J583" i="4"/>
  <c r="J582" i="4"/>
  <c r="J581" i="4"/>
  <c r="J580" i="4"/>
  <c r="J579" i="4"/>
  <c r="J578" i="4"/>
  <c r="J577" i="4"/>
  <c r="J576" i="4"/>
  <c r="J575" i="4"/>
  <c r="J574" i="4"/>
  <c r="J573" i="4"/>
  <c r="J572" i="4"/>
  <c r="J571" i="4"/>
  <c r="J570" i="4"/>
  <c r="J569" i="4"/>
  <c r="J568" i="4"/>
  <c r="H617" i="4"/>
  <c r="J610" i="4"/>
  <c r="H607" i="4"/>
  <c r="G605" i="4"/>
  <c r="G603" i="4"/>
  <c r="G601" i="4"/>
  <c r="G599" i="4"/>
  <c r="H597" i="4"/>
  <c r="D596" i="4"/>
  <c r="I594" i="4"/>
  <c r="G593" i="4"/>
  <c r="D592" i="4"/>
  <c r="I590" i="4"/>
  <c r="G589" i="4"/>
  <c r="D588" i="4"/>
  <c r="J586" i="4"/>
  <c r="I585" i="4"/>
  <c r="I584" i="4"/>
  <c r="I583" i="4"/>
  <c r="I582" i="4"/>
  <c r="I581" i="4"/>
  <c r="I580" i="4"/>
  <c r="I579" i="4"/>
  <c r="I578" i="4"/>
  <c r="I577" i="4"/>
  <c r="I576" i="4"/>
  <c r="I575" i="4"/>
  <c r="I574" i="4"/>
  <c r="I573" i="4"/>
  <c r="I572" i="4"/>
  <c r="I571" i="4"/>
  <c r="I570" i="4"/>
  <c r="I569" i="4"/>
  <c r="I568" i="4"/>
  <c r="H616" i="4"/>
  <c r="H610" i="4"/>
  <c r="D607" i="4"/>
  <c r="D605" i="4"/>
  <c r="D603" i="4"/>
  <c r="D601" i="4"/>
  <c r="D599" i="4"/>
  <c r="G597" i="4"/>
  <c r="J595" i="4"/>
  <c r="H594" i="4"/>
  <c r="E593" i="4"/>
  <c r="J591" i="4"/>
  <c r="H590" i="4"/>
  <c r="E589" i="4"/>
  <c r="J587" i="4"/>
  <c r="I586" i="4"/>
  <c r="H585" i="4"/>
  <c r="H584" i="4"/>
  <c r="H583" i="4"/>
  <c r="H582" i="4"/>
  <c r="H581" i="4"/>
  <c r="H580" i="4"/>
  <c r="H579" i="4"/>
  <c r="H578" i="4"/>
  <c r="H577" i="4"/>
  <c r="H576" i="4"/>
  <c r="H575" i="4"/>
  <c r="H574" i="4"/>
  <c r="H573" i="4"/>
  <c r="H572" i="4"/>
  <c r="H571" i="4"/>
  <c r="H570" i="4"/>
  <c r="H569" i="4"/>
  <c r="H568" i="4"/>
  <c r="J602" i="4"/>
  <c r="G590" i="4"/>
  <c r="G581" i="4"/>
  <c r="G573" i="4"/>
  <c r="J600" i="4"/>
  <c r="D589" i="4"/>
  <c r="G580" i="4"/>
  <c r="G572" i="4"/>
  <c r="J598" i="4"/>
  <c r="I587" i="4"/>
  <c r="G579" i="4"/>
  <c r="G571" i="4"/>
  <c r="D597" i="4"/>
  <c r="H586" i="4"/>
  <c r="G578" i="4"/>
  <c r="G570" i="4"/>
  <c r="H615" i="4"/>
  <c r="I595" i="4"/>
  <c r="G585" i="4"/>
  <c r="G577" i="4"/>
  <c r="G569" i="4"/>
  <c r="J609" i="4"/>
  <c r="G594" i="4"/>
  <c r="G584" i="4"/>
  <c r="G576" i="4"/>
  <c r="G568" i="4"/>
  <c r="J606" i="4"/>
  <c r="D593" i="4"/>
  <c r="G583" i="4"/>
  <c r="G575" i="4"/>
  <c r="J604" i="4"/>
  <c r="I591" i="4"/>
  <c r="G582" i="4"/>
  <c r="G574" i="4"/>
  <c r="E1121" i="4"/>
  <c r="J1120" i="4"/>
  <c r="J1119" i="4"/>
  <c r="J1118" i="4"/>
  <c r="J1117" i="4"/>
  <c r="J1116" i="4"/>
  <c r="J1115" i="4"/>
  <c r="J1114" i="4"/>
  <c r="J1113" i="4"/>
  <c r="J1112" i="4"/>
  <c r="J1111" i="4"/>
  <c r="J1110" i="4"/>
  <c r="J1109" i="4"/>
  <c r="J1108" i="4"/>
  <c r="J1107" i="4"/>
  <c r="J1106" i="4"/>
  <c r="J1105" i="4"/>
  <c r="J1104" i="4"/>
  <c r="J1103" i="4"/>
  <c r="J1102" i="4"/>
  <c r="J1101" i="4"/>
  <c r="J1100" i="4"/>
  <c r="J1099" i="4"/>
  <c r="J1098" i="4"/>
  <c r="J1097" i="4"/>
  <c r="J1096" i="4"/>
  <c r="J1095" i="4"/>
  <c r="J1094" i="4"/>
  <c r="J1093" i="4"/>
  <c r="J1092" i="4"/>
  <c r="J1091" i="4"/>
  <c r="J1090" i="4"/>
  <c r="J1089" i="4"/>
  <c r="J1088" i="4"/>
  <c r="J1087" i="4"/>
  <c r="J1086" i="4"/>
  <c r="J1085" i="4"/>
  <c r="J1084" i="4"/>
  <c r="J1083" i="4"/>
  <c r="J1082" i="4"/>
  <c r="J1081" i="4"/>
  <c r="J1080" i="4"/>
  <c r="J1079" i="4"/>
  <c r="J1078" i="4"/>
  <c r="J1077" i="4"/>
  <c r="J1076" i="4"/>
  <c r="J1075" i="4"/>
  <c r="J1074" i="4"/>
  <c r="J1073" i="4"/>
  <c r="J1072" i="4"/>
  <c r="J1071" i="4"/>
  <c r="J1070" i="4"/>
  <c r="J1069" i="4"/>
  <c r="J1068" i="4"/>
  <c r="J1121" i="4"/>
  <c r="I1120" i="4"/>
  <c r="I1119" i="4"/>
  <c r="I1118" i="4"/>
  <c r="I1117" i="4"/>
  <c r="I1116" i="4"/>
  <c r="I1115" i="4"/>
  <c r="I1114" i="4"/>
  <c r="I1113" i="4"/>
  <c r="I1112" i="4"/>
  <c r="I1111" i="4"/>
  <c r="I1110" i="4"/>
  <c r="I1109" i="4"/>
  <c r="I1108" i="4"/>
  <c r="I1107" i="4"/>
  <c r="I1106" i="4"/>
  <c r="I1105" i="4"/>
  <c r="I1104" i="4"/>
  <c r="I1103" i="4"/>
  <c r="I1102" i="4"/>
  <c r="I1101" i="4"/>
  <c r="I1100" i="4"/>
  <c r="I1099" i="4"/>
  <c r="I1098" i="4"/>
  <c r="I1097" i="4"/>
  <c r="I1096" i="4"/>
  <c r="I1095" i="4"/>
  <c r="I1094" i="4"/>
  <c r="I1093" i="4"/>
  <c r="I1092" i="4"/>
  <c r="I1091" i="4"/>
  <c r="I1090" i="4"/>
  <c r="I1089" i="4"/>
  <c r="I1088" i="4"/>
  <c r="I1087" i="4"/>
  <c r="I1086" i="4"/>
  <c r="I1085" i="4"/>
  <c r="I1084" i="4"/>
  <c r="I1083" i="4"/>
  <c r="I1082" i="4"/>
  <c r="I1081" i="4"/>
  <c r="I1080" i="4"/>
  <c r="I1079" i="4"/>
  <c r="I1078" i="4"/>
  <c r="I1077" i="4"/>
  <c r="I1076" i="4"/>
  <c r="I1075" i="4"/>
  <c r="I1074" i="4"/>
  <c r="I1073" i="4"/>
  <c r="I1072" i="4"/>
  <c r="I1071" i="4"/>
  <c r="I1070" i="4"/>
  <c r="I1069" i="4"/>
  <c r="I1068" i="4"/>
  <c r="I1121" i="4"/>
  <c r="H1120" i="4"/>
  <c r="H1119" i="4"/>
  <c r="H1118" i="4"/>
  <c r="H1117" i="4"/>
  <c r="H1116" i="4"/>
  <c r="H1115" i="4"/>
  <c r="H1114" i="4"/>
  <c r="H1113" i="4"/>
  <c r="H1112" i="4"/>
  <c r="H1111" i="4"/>
  <c r="H1110" i="4"/>
  <c r="H1109" i="4"/>
  <c r="H1108" i="4"/>
  <c r="H1107" i="4"/>
  <c r="H1106" i="4"/>
  <c r="H1105" i="4"/>
  <c r="H1104" i="4"/>
  <c r="H1103" i="4"/>
  <c r="H1102" i="4"/>
  <c r="H1101" i="4"/>
  <c r="H1100" i="4"/>
  <c r="H1099" i="4"/>
  <c r="H1098" i="4"/>
  <c r="H1097" i="4"/>
  <c r="H1096" i="4"/>
  <c r="H1095" i="4"/>
  <c r="H1094" i="4"/>
  <c r="H1093" i="4"/>
  <c r="H1092" i="4"/>
  <c r="H1091" i="4"/>
  <c r="H1090" i="4"/>
  <c r="H1089" i="4"/>
  <c r="H1088" i="4"/>
  <c r="H1087" i="4"/>
  <c r="H1086" i="4"/>
  <c r="H1085" i="4"/>
  <c r="H1084" i="4"/>
  <c r="H1083" i="4"/>
  <c r="H1082" i="4"/>
  <c r="H1081" i="4"/>
  <c r="H1080" i="4"/>
  <c r="H1079" i="4"/>
  <c r="H1078" i="4"/>
  <c r="H1077" i="4"/>
  <c r="H1076" i="4"/>
  <c r="H1075" i="4"/>
  <c r="H1074" i="4"/>
  <c r="H1073" i="4"/>
  <c r="H1072" i="4"/>
  <c r="H1071" i="4"/>
  <c r="H1070" i="4"/>
  <c r="H1069" i="4"/>
  <c r="H1068" i="4"/>
  <c r="H1121" i="4"/>
  <c r="G1120" i="4"/>
  <c r="G1119" i="4"/>
  <c r="G1118" i="4"/>
  <c r="G1117" i="4"/>
  <c r="G1116" i="4"/>
  <c r="G1115" i="4"/>
  <c r="G1114" i="4"/>
  <c r="G1113" i="4"/>
  <c r="G1112" i="4"/>
  <c r="G1111" i="4"/>
  <c r="G1110" i="4"/>
  <c r="G1109" i="4"/>
  <c r="G1108" i="4"/>
  <c r="G1107" i="4"/>
  <c r="G1106" i="4"/>
  <c r="G1105" i="4"/>
  <c r="G1104" i="4"/>
  <c r="G1103" i="4"/>
  <c r="G1102" i="4"/>
  <c r="G1101" i="4"/>
  <c r="G1100" i="4"/>
  <c r="G1099" i="4"/>
  <c r="G1098" i="4"/>
  <c r="G1097" i="4"/>
  <c r="G1096" i="4"/>
  <c r="G1095" i="4"/>
  <c r="G1094" i="4"/>
  <c r="G1093" i="4"/>
  <c r="G1092" i="4"/>
  <c r="G1091" i="4"/>
  <c r="G1090" i="4"/>
  <c r="G1089" i="4"/>
  <c r="G1088" i="4"/>
  <c r="G1087" i="4"/>
  <c r="G1086" i="4"/>
  <c r="G1085" i="4"/>
  <c r="G1084" i="4"/>
  <c r="G1083" i="4"/>
  <c r="G1082" i="4"/>
  <c r="G1081" i="4"/>
  <c r="G1080" i="4"/>
  <c r="G1079" i="4"/>
  <c r="G1078" i="4"/>
  <c r="G1077" i="4"/>
  <c r="G1076" i="4"/>
  <c r="G1075" i="4"/>
  <c r="G1074" i="4"/>
  <c r="G1073" i="4"/>
  <c r="G1072" i="4"/>
  <c r="G1071" i="4"/>
  <c r="G1070" i="4"/>
  <c r="G1069" i="4"/>
  <c r="G1068" i="4"/>
  <c r="G1121" i="4"/>
  <c r="F1120" i="4"/>
  <c r="F1119" i="4"/>
  <c r="F1118" i="4"/>
  <c r="F1117" i="4"/>
  <c r="F1116" i="4"/>
  <c r="F1115" i="4"/>
  <c r="F1114" i="4"/>
  <c r="F1113" i="4"/>
  <c r="F1112" i="4"/>
  <c r="F1111" i="4"/>
  <c r="F1110" i="4"/>
  <c r="F1109" i="4"/>
  <c r="F1108" i="4"/>
  <c r="F1107" i="4"/>
  <c r="F1106" i="4"/>
  <c r="F1105" i="4"/>
  <c r="F1104" i="4"/>
  <c r="F1103" i="4"/>
  <c r="F1102" i="4"/>
  <c r="F1101" i="4"/>
  <c r="F1100" i="4"/>
  <c r="F1099" i="4"/>
  <c r="F1098" i="4"/>
  <c r="F1097" i="4"/>
  <c r="F1096" i="4"/>
  <c r="F1095" i="4"/>
  <c r="F1094" i="4"/>
  <c r="F1093" i="4"/>
  <c r="F1092" i="4"/>
  <c r="F1091" i="4"/>
  <c r="F1090" i="4"/>
  <c r="F1089" i="4"/>
  <c r="F1088" i="4"/>
  <c r="F1087" i="4"/>
  <c r="F1086" i="4"/>
  <c r="F1085" i="4"/>
  <c r="F1084" i="4"/>
  <c r="F1083" i="4"/>
  <c r="F1082" i="4"/>
  <c r="F1081" i="4"/>
  <c r="F1080" i="4"/>
  <c r="F1079" i="4"/>
  <c r="F1078" i="4"/>
  <c r="F1077" i="4"/>
  <c r="F1076" i="4"/>
  <c r="F1075" i="4"/>
  <c r="F1074" i="4"/>
  <c r="F1073" i="4"/>
  <c r="F1072" i="4"/>
  <c r="F1071" i="4"/>
  <c r="F1070" i="4"/>
  <c r="F1069" i="4"/>
  <c r="F1068" i="4"/>
  <c r="F1121" i="4"/>
  <c r="E1120" i="4"/>
  <c r="E1119" i="4"/>
  <c r="E1118" i="4"/>
  <c r="E1117" i="4"/>
  <c r="E1116" i="4"/>
  <c r="E1115" i="4"/>
  <c r="E1114" i="4"/>
  <c r="E1113" i="4"/>
  <c r="E1112" i="4"/>
  <c r="E1111" i="4"/>
  <c r="E1110" i="4"/>
  <c r="E1109" i="4"/>
  <c r="E1108" i="4"/>
  <c r="E1107" i="4"/>
  <c r="E1106" i="4"/>
  <c r="E1105" i="4"/>
  <c r="E1104" i="4"/>
  <c r="E1103" i="4"/>
  <c r="E1102" i="4"/>
  <c r="E1101" i="4"/>
  <c r="E1100" i="4"/>
  <c r="E1099" i="4"/>
  <c r="E1098" i="4"/>
  <c r="E1097" i="4"/>
  <c r="E1096" i="4"/>
  <c r="E1095" i="4"/>
  <c r="E1094" i="4"/>
  <c r="E1093" i="4"/>
  <c r="E1092" i="4"/>
  <c r="E1091" i="4"/>
  <c r="E1090" i="4"/>
  <c r="E1089" i="4"/>
  <c r="E1088" i="4"/>
  <c r="E1087" i="4"/>
  <c r="E1086" i="4"/>
  <c r="E1085" i="4"/>
  <c r="E1084" i="4"/>
  <c r="E1083" i="4"/>
  <c r="E1082" i="4"/>
  <c r="E1081" i="4"/>
  <c r="E1080" i="4"/>
  <c r="E1079" i="4"/>
  <c r="E1078" i="4"/>
  <c r="E1077" i="4"/>
  <c r="E1076" i="4"/>
  <c r="E1075" i="4"/>
  <c r="E1074" i="4"/>
  <c r="E1073" i="4"/>
  <c r="E1072" i="4"/>
  <c r="E1071" i="4"/>
  <c r="E1070" i="4"/>
  <c r="E1069" i="4"/>
  <c r="E1068" i="4"/>
  <c r="D1121" i="4"/>
  <c r="D1120" i="4"/>
  <c r="D1119" i="4"/>
  <c r="D1118" i="4"/>
  <c r="D1117" i="4"/>
  <c r="D1116" i="4"/>
  <c r="D1115" i="4"/>
  <c r="D1114" i="4"/>
  <c r="D1113" i="4"/>
  <c r="D1112" i="4"/>
  <c r="D1111" i="4"/>
  <c r="D1110" i="4"/>
  <c r="D1109" i="4"/>
  <c r="D1108" i="4"/>
  <c r="D1107" i="4"/>
  <c r="D1106" i="4"/>
  <c r="D1105" i="4"/>
  <c r="D1104" i="4"/>
  <c r="D1103" i="4"/>
  <c r="D1102" i="4"/>
  <c r="D1101" i="4"/>
  <c r="D1100" i="4"/>
  <c r="D1099" i="4"/>
  <c r="D1098" i="4"/>
  <c r="D1097" i="4"/>
  <c r="D1096" i="4"/>
  <c r="D1095" i="4"/>
  <c r="D1094" i="4"/>
  <c r="D1093" i="4"/>
  <c r="D1092" i="4"/>
  <c r="D1091" i="4"/>
  <c r="D1090" i="4"/>
  <c r="D1089" i="4"/>
  <c r="D1088" i="4"/>
  <c r="D1087" i="4"/>
  <c r="D1086" i="4"/>
  <c r="D1085" i="4"/>
  <c r="D1084" i="4"/>
  <c r="D1083" i="4"/>
  <c r="D1082" i="4"/>
  <c r="D1081" i="4"/>
  <c r="D1080" i="4"/>
  <c r="D1079" i="4"/>
  <c r="D1078" i="4"/>
  <c r="D1077" i="4"/>
  <c r="D1076" i="4"/>
  <c r="D1075" i="4"/>
  <c r="D1074" i="4"/>
  <c r="D1073" i="4"/>
  <c r="D1072" i="4"/>
  <c r="D1071" i="4"/>
  <c r="D1070" i="4"/>
  <c r="D1069" i="4"/>
  <c r="D1068" i="4"/>
  <c r="C1121" i="4"/>
  <c r="C1120" i="4"/>
  <c r="C1119" i="4"/>
  <c r="C1118" i="4"/>
  <c r="C1117" i="4"/>
  <c r="C1116" i="4"/>
  <c r="C1115" i="4"/>
  <c r="C1114" i="4"/>
  <c r="C1113" i="4"/>
  <c r="C1112" i="4"/>
  <c r="C1111" i="4"/>
  <c r="C1110" i="4"/>
  <c r="C1109" i="4"/>
  <c r="C1108" i="4"/>
  <c r="C1107" i="4"/>
  <c r="C1106" i="4"/>
  <c r="C1105" i="4"/>
  <c r="C1104" i="4"/>
  <c r="C1103" i="4"/>
  <c r="C1102" i="4"/>
  <c r="C1101" i="4"/>
  <c r="C1100" i="4"/>
  <c r="C1099" i="4"/>
  <c r="C1098" i="4"/>
  <c r="C1097" i="4"/>
  <c r="C1096" i="4"/>
  <c r="C1095" i="4"/>
  <c r="C1094" i="4"/>
  <c r="C1093" i="4"/>
  <c r="C1092" i="4"/>
  <c r="C1091" i="4"/>
  <c r="C1090" i="4"/>
  <c r="C1089" i="4"/>
  <c r="C1088" i="4"/>
  <c r="C1087" i="4"/>
  <c r="C1086" i="4"/>
  <c r="C1085" i="4"/>
  <c r="C1084" i="4"/>
  <c r="C1083" i="4"/>
  <c r="C1082" i="4"/>
  <c r="C1081" i="4"/>
  <c r="C1080" i="4"/>
  <c r="C1079" i="4"/>
  <c r="C1078" i="4"/>
  <c r="C1077" i="4"/>
  <c r="C1076" i="4"/>
  <c r="C1075" i="4"/>
  <c r="C1074" i="4"/>
  <c r="C1073" i="4"/>
  <c r="C1072" i="4"/>
  <c r="C1071" i="4"/>
  <c r="C1070" i="4"/>
  <c r="C1069" i="4"/>
  <c r="C1068" i="4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J317" i="3"/>
  <c r="J316" i="3"/>
  <c r="J315" i="3"/>
  <c r="J314" i="3"/>
  <c r="J313" i="3"/>
  <c r="J312" i="3"/>
  <c r="J311" i="3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304" i="3"/>
  <c r="I303" i="3"/>
  <c r="I302" i="3"/>
  <c r="I301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J575" i="3"/>
  <c r="J574" i="3"/>
  <c r="J573" i="3"/>
  <c r="J572" i="3"/>
  <c r="J571" i="3"/>
  <c r="J570" i="3"/>
  <c r="J569" i="3"/>
  <c r="J568" i="3"/>
  <c r="J567" i="3"/>
  <c r="J566" i="3"/>
  <c r="J565" i="3"/>
  <c r="J564" i="3"/>
  <c r="J563" i="3"/>
  <c r="J562" i="3"/>
  <c r="J561" i="3"/>
  <c r="J560" i="3"/>
  <c r="J559" i="3"/>
  <c r="J558" i="3"/>
  <c r="J557" i="3"/>
  <c r="J556" i="3"/>
  <c r="J555" i="3"/>
  <c r="J554" i="3"/>
  <c r="J553" i="3"/>
  <c r="J552" i="3"/>
  <c r="J551" i="3"/>
  <c r="J550" i="3"/>
  <c r="J549" i="3"/>
  <c r="J548" i="3"/>
  <c r="J547" i="3"/>
  <c r="J546" i="3"/>
  <c r="J545" i="3"/>
  <c r="J544" i="3"/>
  <c r="J543" i="3"/>
  <c r="J542" i="3"/>
  <c r="J541" i="3"/>
  <c r="J540" i="3"/>
  <c r="J539" i="3"/>
  <c r="J538" i="3"/>
  <c r="J537" i="3"/>
  <c r="J536" i="3"/>
  <c r="J535" i="3"/>
  <c r="J534" i="3"/>
  <c r="J533" i="3"/>
  <c r="J532" i="3"/>
  <c r="J531" i="3"/>
  <c r="J530" i="3"/>
  <c r="J529" i="3"/>
  <c r="J528" i="3"/>
  <c r="J527" i="3"/>
  <c r="J526" i="3"/>
  <c r="J525" i="3"/>
  <c r="J524" i="3"/>
  <c r="J523" i="3"/>
  <c r="J522" i="3"/>
  <c r="I575" i="3"/>
  <c r="I574" i="3"/>
  <c r="I573" i="3"/>
  <c r="I572" i="3"/>
  <c r="I571" i="3"/>
  <c r="I570" i="3"/>
  <c r="I569" i="3"/>
  <c r="I568" i="3"/>
  <c r="I567" i="3"/>
  <c r="I566" i="3"/>
  <c r="I565" i="3"/>
  <c r="I564" i="3"/>
  <c r="I563" i="3"/>
  <c r="I562" i="3"/>
  <c r="I561" i="3"/>
  <c r="I560" i="3"/>
  <c r="I559" i="3"/>
  <c r="I558" i="3"/>
  <c r="I557" i="3"/>
  <c r="I556" i="3"/>
  <c r="I555" i="3"/>
  <c r="I554" i="3"/>
  <c r="I553" i="3"/>
  <c r="I552" i="3"/>
  <c r="I551" i="3"/>
  <c r="I550" i="3"/>
  <c r="I549" i="3"/>
  <c r="I548" i="3"/>
  <c r="I547" i="3"/>
  <c r="I546" i="3"/>
  <c r="I545" i="3"/>
  <c r="I544" i="3"/>
  <c r="I543" i="3"/>
  <c r="I542" i="3"/>
  <c r="I541" i="3"/>
  <c r="I540" i="3"/>
  <c r="I539" i="3"/>
  <c r="I538" i="3"/>
  <c r="I537" i="3"/>
  <c r="I536" i="3"/>
  <c r="I535" i="3"/>
  <c r="I534" i="3"/>
  <c r="I533" i="3"/>
  <c r="I532" i="3"/>
  <c r="I531" i="3"/>
  <c r="I530" i="3"/>
  <c r="I529" i="3"/>
  <c r="I528" i="3"/>
  <c r="I527" i="3"/>
  <c r="I526" i="3"/>
  <c r="I525" i="3"/>
  <c r="I524" i="3"/>
  <c r="I523" i="3"/>
  <c r="I522" i="3"/>
  <c r="H575" i="3"/>
  <c r="H574" i="3"/>
  <c r="H573" i="3"/>
  <c r="H572" i="3"/>
  <c r="H571" i="3"/>
  <c r="H570" i="3"/>
  <c r="H569" i="3"/>
  <c r="H568" i="3"/>
  <c r="H567" i="3"/>
  <c r="H566" i="3"/>
  <c r="H565" i="3"/>
  <c r="H564" i="3"/>
  <c r="H563" i="3"/>
  <c r="H562" i="3"/>
  <c r="H561" i="3"/>
  <c r="H560" i="3"/>
  <c r="H559" i="3"/>
  <c r="H558" i="3"/>
  <c r="H557" i="3"/>
  <c r="H556" i="3"/>
  <c r="H555" i="3"/>
  <c r="H554" i="3"/>
  <c r="H553" i="3"/>
  <c r="H552" i="3"/>
  <c r="H551" i="3"/>
  <c r="H550" i="3"/>
  <c r="H549" i="3"/>
  <c r="H548" i="3"/>
  <c r="H547" i="3"/>
  <c r="H546" i="3"/>
  <c r="H545" i="3"/>
  <c r="H544" i="3"/>
  <c r="H543" i="3"/>
  <c r="H542" i="3"/>
  <c r="H541" i="3"/>
  <c r="H540" i="3"/>
  <c r="H539" i="3"/>
  <c r="H538" i="3"/>
  <c r="H537" i="3"/>
  <c r="H536" i="3"/>
  <c r="H535" i="3"/>
  <c r="H534" i="3"/>
  <c r="H533" i="3"/>
  <c r="H532" i="3"/>
  <c r="H531" i="3"/>
  <c r="H530" i="3"/>
  <c r="H529" i="3"/>
  <c r="H528" i="3"/>
  <c r="H527" i="3"/>
  <c r="H526" i="3"/>
  <c r="H525" i="3"/>
  <c r="H524" i="3"/>
  <c r="H523" i="3"/>
  <c r="H522" i="3"/>
  <c r="G575" i="3"/>
  <c r="G574" i="3"/>
  <c r="G573" i="3"/>
  <c r="G572" i="3"/>
  <c r="G571" i="3"/>
  <c r="G570" i="3"/>
  <c r="G569" i="3"/>
  <c r="G568" i="3"/>
  <c r="G567" i="3"/>
  <c r="G566" i="3"/>
  <c r="G565" i="3"/>
  <c r="G564" i="3"/>
  <c r="G563" i="3"/>
  <c r="G562" i="3"/>
  <c r="G561" i="3"/>
  <c r="G560" i="3"/>
  <c r="G559" i="3"/>
  <c r="G558" i="3"/>
  <c r="G557" i="3"/>
  <c r="G556" i="3"/>
  <c r="G555" i="3"/>
  <c r="G554" i="3"/>
  <c r="G553" i="3"/>
  <c r="G552" i="3"/>
  <c r="G551" i="3"/>
  <c r="G550" i="3"/>
  <c r="G549" i="3"/>
  <c r="G548" i="3"/>
  <c r="G547" i="3"/>
  <c r="G546" i="3"/>
  <c r="G545" i="3"/>
  <c r="G544" i="3"/>
  <c r="G543" i="3"/>
  <c r="G542" i="3"/>
  <c r="G541" i="3"/>
  <c r="G540" i="3"/>
  <c r="G539" i="3"/>
  <c r="G538" i="3"/>
  <c r="G537" i="3"/>
  <c r="G536" i="3"/>
  <c r="G535" i="3"/>
  <c r="G534" i="3"/>
  <c r="G533" i="3"/>
  <c r="G532" i="3"/>
  <c r="G531" i="3"/>
  <c r="G530" i="3"/>
  <c r="G529" i="3"/>
  <c r="G528" i="3"/>
  <c r="G527" i="3"/>
  <c r="G526" i="3"/>
  <c r="G525" i="3"/>
  <c r="G524" i="3"/>
  <c r="G523" i="3"/>
  <c r="G522" i="3"/>
  <c r="J833" i="3"/>
  <c r="J832" i="3"/>
  <c r="J831" i="3"/>
  <c r="J830" i="3"/>
  <c r="J829" i="3"/>
  <c r="J828" i="3"/>
  <c r="J827" i="3"/>
  <c r="J826" i="3"/>
  <c r="J825" i="3"/>
  <c r="J824" i="3"/>
  <c r="J823" i="3"/>
  <c r="J822" i="3"/>
  <c r="J821" i="3"/>
  <c r="J820" i="3"/>
  <c r="J819" i="3"/>
  <c r="J818" i="3"/>
  <c r="J817" i="3"/>
  <c r="J816" i="3"/>
  <c r="J815" i="3"/>
  <c r="J814" i="3"/>
  <c r="J813" i="3"/>
  <c r="J812" i="3"/>
  <c r="J811" i="3"/>
  <c r="J810" i="3"/>
  <c r="J809" i="3"/>
  <c r="J808" i="3"/>
  <c r="J807" i="3"/>
  <c r="J806" i="3"/>
  <c r="J805" i="3"/>
  <c r="J804" i="3"/>
  <c r="J803" i="3"/>
  <c r="J802" i="3"/>
  <c r="J801" i="3"/>
  <c r="J800" i="3"/>
  <c r="J799" i="3"/>
  <c r="J798" i="3"/>
  <c r="J797" i="3"/>
  <c r="J796" i="3"/>
  <c r="J795" i="3"/>
  <c r="J794" i="3"/>
  <c r="J793" i="3"/>
  <c r="J792" i="3"/>
  <c r="J791" i="3"/>
  <c r="J790" i="3"/>
  <c r="J789" i="3"/>
  <c r="I833" i="3"/>
  <c r="I832" i="3"/>
  <c r="I831" i="3"/>
  <c r="I830" i="3"/>
  <c r="I829" i="3"/>
  <c r="I828" i="3"/>
  <c r="I827" i="3"/>
  <c r="I826" i="3"/>
  <c r="I825" i="3"/>
  <c r="I824" i="3"/>
  <c r="I823" i="3"/>
  <c r="I822" i="3"/>
  <c r="I821" i="3"/>
  <c r="I820" i="3"/>
  <c r="I819" i="3"/>
  <c r="I818" i="3"/>
  <c r="I817" i="3"/>
  <c r="I816" i="3"/>
  <c r="I815" i="3"/>
  <c r="I814" i="3"/>
  <c r="I813" i="3"/>
  <c r="I812" i="3"/>
  <c r="I811" i="3"/>
  <c r="I810" i="3"/>
  <c r="I809" i="3"/>
  <c r="I808" i="3"/>
  <c r="I807" i="3"/>
  <c r="I806" i="3"/>
  <c r="I805" i="3"/>
  <c r="I804" i="3"/>
  <c r="I803" i="3"/>
  <c r="I802" i="3"/>
  <c r="I801" i="3"/>
  <c r="I800" i="3"/>
  <c r="I799" i="3"/>
  <c r="I798" i="3"/>
  <c r="I797" i="3"/>
  <c r="I796" i="3"/>
  <c r="I795" i="3"/>
  <c r="I794" i="3"/>
  <c r="I793" i="3"/>
  <c r="I792" i="3"/>
  <c r="I791" i="3"/>
  <c r="I790" i="3"/>
  <c r="H833" i="3"/>
  <c r="H832" i="3"/>
  <c r="H831" i="3"/>
  <c r="H830" i="3"/>
  <c r="H829" i="3"/>
  <c r="H828" i="3"/>
  <c r="H827" i="3"/>
  <c r="H826" i="3"/>
  <c r="H825" i="3"/>
  <c r="H824" i="3"/>
  <c r="H823" i="3"/>
  <c r="H822" i="3"/>
  <c r="H821" i="3"/>
  <c r="H820" i="3"/>
  <c r="H819" i="3"/>
  <c r="H818" i="3"/>
  <c r="H817" i="3"/>
  <c r="H816" i="3"/>
  <c r="H815" i="3"/>
  <c r="H814" i="3"/>
  <c r="H813" i="3"/>
  <c r="H812" i="3"/>
  <c r="H811" i="3"/>
  <c r="H810" i="3"/>
  <c r="H809" i="3"/>
  <c r="H808" i="3"/>
  <c r="H807" i="3"/>
  <c r="H806" i="3"/>
  <c r="H805" i="3"/>
  <c r="H804" i="3"/>
  <c r="H803" i="3"/>
  <c r="H802" i="3"/>
  <c r="H801" i="3"/>
  <c r="H800" i="3"/>
  <c r="H799" i="3"/>
  <c r="H798" i="3"/>
  <c r="H797" i="3"/>
  <c r="H796" i="3"/>
  <c r="H795" i="3"/>
  <c r="H794" i="3"/>
  <c r="H793" i="3"/>
  <c r="H792" i="3"/>
  <c r="H791" i="3"/>
  <c r="H790" i="3"/>
  <c r="H789" i="3"/>
  <c r="G833" i="3"/>
  <c r="G832" i="3"/>
  <c r="G831" i="3"/>
  <c r="G830" i="3"/>
  <c r="G829" i="3"/>
  <c r="G828" i="3"/>
  <c r="G827" i="3"/>
  <c r="G826" i="3"/>
  <c r="G825" i="3"/>
  <c r="G824" i="3"/>
  <c r="G823" i="3"/>
  <c r="G822" i="3"/>
  <c r="G821" i="3"/>
  <c r="G820" i="3"/>
  <c r="G819" i="3"/>
  <c r="G818" i="3"/>
  <c r="G817" i="3"/>
  <c r="G816" i="3"/>
  <c r="G815" i="3"/>
  <c r="G814" i="3"/>
  <c r="G813" i="3"/>
  <c r="G812" i="3"/>
  <c r="G811" i="3"/>
  <c r="G810" i="3"/>
  <c r="G809" i="3"/>
  <c r="G808" i="3"/>
  <c r="G807" i="3"/>
  <c r="G806" i="3"/>
  <c r="G805" i="3"/>
  <c r="G804" i="3"/>
  <c r="G803" i="3"/>
  <c r="G802" i="3"/>
  <c r="G801" i="3"/>
  <c r="J788" i="3"/>
  <c r="I787" i="3"/>
  <c r="H786" i="3"/>
  <c r="G785" i="3"/>
  <c r="J780" i="3"/>
  <c r="G798" i="3"/>
  <c r="I788" i="3"/>
  <c r="H787" i="3"/>
  <c r="G786" i="3"/>
  <c r="J781" i="3"/>
  <c r="I780" i="3"/>
  <c r="H788" i="3"/>
  <c r="G787" i="3"/>
  <c r="J782" i="3"/>
  <c r="I781" i="3"/>
  <c r="H780" i="3"/>
  <c r="G800" i="3"/>
  <c r="G795" i="3"/>
  <c r="G793" i="3"/>
  <c r="G791" i="3"/>
  <c r="I789" i="3"/>
  <c r="G788" i="3"/>
  <c r="J783" i="3"/>
  <c r="I782" i="3"/>
  <c r="H781" i="3"/>
  <c r="G780" i="3"/>
  <c r="G797" i="3"/>
  <c r="G789" i="3"/>
  <c r="J784" i="3"/>
  <c r="I783" i="3"/>
  <c r="H782" i="3"/>
  <c r="G781" i="3"/>
  <c r="J785" i="3"/>
  <c r="I784" i="3"/>
  <c r="H783" i="3"/>
  <c r="G782" i="3"/>
  <c r="G799" i="3"/>
  <c r="J786" i="3"/>
  <c r="I785" i="3"/>
  <c r="H784" i="3"/>
  <c r="G783" i="3"/>
  <c r="G796" i="3"/>
  <c r="G794" i="3"/>
  <c r="G792" i="3"/>
  <c r="G790" i="3"/>
  <c r="J787" i="3"/>
  <c r="I786" i="3"/>
  <c r="H785" i="3"/>
  <c r="G784" i="3"/>
  <c r="M248" i="5"/>
  <c r="E248" i="5"/>
  <c r="I247" i="5"/>
  <c r="M246" i="5"/>
  <c r="E246" i="5"/>
  <c r="I245" i="5"/>
  <c r="M244" i="5"/>
  <c r="E244" i="5"/>
  <c r="I243" i="5"/>
  <c r="M242" i="5"/>
  <c r="E242" i="5"/>
  <c r="I241" i="5"/>
  <c r="M240" i="5"/>
  <c r="E240" i="5"/>
  <c r="I239" i="5"/>
  <c r="M238" i="5"/>
  <c r="E238" i="5"/>
  <c r="I237" i="5"/>
  <c r="M236" i="5"/>
  <c r="E236" i="5"/>
  <c r="I235" i="5"/>
  <c r="M234" i="5"/>
  <c r="E234" i="5"/>
  <c r="I233" i="5"/>
  <c r="M232" i="5"/>
  <c r="E232" i="5"/>
  <c r="I231" i="5"/>
  <c r="M230" i="5"/>
  <c r="E230" i="5"/>
  <c r="I229" i="5"/>
  <c r="M228" i="5"/>
  <c r="E228" i="5"/>
  <c r="I227" i="5"/>
  <c r="M226" i="5"/>
  <c r="E226" i="5"/>
  <c r="I225" i="5"/>
  <c r="M224" i="5"/>
  <c r="E224" i="5"/>
  <c r="I223" i="5"/>
  <c r="M222" i="5"/>
  <c r="E222" i="5"/>
  <c r="I221" i="5"/>
  <c r="M220" i="5"/>
  <c r="E220" i="5"/>
  <c r="L248" i="5"/>
  <c r="D248" i="5"/>
  <c r="H247" i="5"/>
  <c r="L246" i="5"/>
  <c r="D246" i="5"/>
  <c r="H245" i="5"/>
  <c r="L244" i="5"/>
  <c r="D244" i="5"/>
  <c r="H243" i="5"/>
  <c r="L242" i="5"/>
  <c r="D242" i="5"/>
  <c r="H241" i="5"/>
  <c r="L240" i="5"/>
  <c r="D240" i="5"/>
  <c r="H239" i="5"/>
  <c r="L238" i="5"/>
  <c r="D238" i="5"/>
  <c r="H237" i="5"/>
  <c r="L236" i="5"/>
  <c r="D236" i="5"/>
  <c r="H235" i="5"/>
  <c r="L234" i="5"/>
  <c r="D234" i="5"/>
  <c r="H233" i="5"/>
  <c r="L232" i="5"/>
  <c r="D232" i="5"/>
  <c r="H231" i="5"/>
  <c r="L230" i="5"/>
  <c r="D230" i="5"/>
  <c r="H229" i="5"/>
  <c r="L228" i="5"/>
  <c r="D228" i="5"/>
  <c r="H227" i="5"/>
  <c r="L226" i="5"/>
  <c r="D226" i="5"/>
  <c r="H225" i="5"/>
  <c r="L224" i="5"/>
  <c r="D224" i="5"/>
  <c r="H223" i="5"/>
  <c r="L222" i="5"/>
  <c r="D222" i="5"/>
  <c r="H221" i="5"/>
  <c r="L220" i="5"/>
  <c r="D220" i="5"/>
  <c r="H219" i="5"/>
  <c r="L218" i="5"/>
  <c r="D218" i="5"/>
  <c r="H217" i="5"/>
  <c r="L216" i="5"/>
  <c r="D216" i="5"/>
  <c r="H215" i="5"/>
  <c r="L214" i="5"/>
  <c r="D214" i="5"/>
  <c r="H213" i="5"/>
  <c r="L212" i="5"/>
  <c r="D212" i="5"/>
  <c r="H211" i="5"/>
  <c r="L210" i="5"/>
  <c r="D210" i="5"/>
  <c r="H209" i="5"/>
  <c r="L208" i="5"/>
  <c r="D208" i="5"/>
  <c r="H207" i="5"/>
  <c r="L206" i="5"/>
  <c r="D206" i="5"/>
  <c r="K248" i="5"/>
  <c r="C248" i="5"/>
  <c r="G247" i="5"/>
  <c r="K246" i="5"/>
  <c r="C246" i="5"/>
  <c r="G245" i="5"/>
  <c r="K244" i="5"/>
  <c r="C244" i="5"/>
  <c r="G243" i="5"/>
  <c r="K242" i="5"/>
  <c r="C242" i="5"/>
  <c r="G241" i="5"/>
  <c r="K240" i="5"/>
  <c r="C240" i="5"/>
  <c r="G239" i="5"/>
  <c r="K238" i="5"/>
  <c r="C238" i="5"/>
  <c r="G237" i="5"/>
  <c r="K236" i="5"/>
  <c r="C236" i="5"/>
  <c r="G235" i="5"/>
  <c r="K234" i="5"/>
  <c r="C234" i="5"/>
  <c r="G233" i="5"/>
  <c r="K232" i="5"/>
  <c r="C232" i="5"/>
  <c r="G231" i="5"/>
  <c r="K230" i="5"/>
  <c r="C230" i="5"/>
  <c r="G229" i="5"/>
  <c r="K228" i="5"/>
  <c r="C228" i="5"/>
  <c r="G227" i="5"/>
  <c r="K226" i="5"/>
  <c r="C226" i="5"/>
  <c r="G225" i="5"/>
  <c r="K224" i="5"/>
  <c r="C224" i="5"/>
  <c r="G223" i="5"/>
  <c r="K222" i="5"/>
  <c r="C222" i="5"/>
  <c r="G221" i="5"/>
  <c r="K220" i="5"/>
  <c r="C220" i="5"/>
  <c r="J248" i="5"/>
  <c r="N247" i="5"/>
  <c r="F247" i="5"/>
  <c r="J246" i="5"/>
  <c r="N245" i="5"/>
  <c r="F245" i="5"/>
  <c r="J244" i="5"/>
  <c r="N243" i="5"/>
  <c r="F243" i="5"/>
  <c r="J242" i="5"/>
  <c r="N241" i="5"/>
  <c r="F241" i="5"/>
  <c r="J240" i="5"/>
  <c r="N239" i="5"/>
  <c r="F239" i="5"/>
  <c r="J238" i="5"/>
  <c r="N237" i="5"/>
  <c r="F237" i="5"/>
  <c r="J236" i="5"/>
  <c r="N235" i="5"/>
  <c r="F235" i="5"/>
  <c r="J234" i="5"/>
  <c r="N233" i="5"/>
  <c r="F233" i="5"/>
  <c r="J232" i="5"/>
  <c r="N231" i="5"/>
  <c r="F231" i="5"/>
  <c r="J230" i="5"/>
  <c r="N229" i="5"/>
  <c r="F229" i="5"/>
  <c r="J228" i="5"/>
  <c r="N227" i="5"/>
  <c r="F227" i="5"/>
  <c r="J226" i="5"/>
  <c r="N225" i="5"/>
  <c r="F225" i="5"/>
  <c r="J224" i="5"/>
  <c r="N223" i="5"/>
  <c r="F223" i="5"/>
  <c r="J222" i="5"/>
  <c r="N221" i="5"/>
  <c r="F221" i="5"/>
  <c r="J220" i="5"/>
  <c r="N219" i="5"/>
  <c r="F219" i="5"/>
  <c r="J218" i="5"/>
  <c r="N217" i="5"/>
  <c r="F217" i="5"/>
  <c r="J216" i="5"/>
  <c r="N215" i="5"/>
  <c r="F215" i="5"/>
  <c r="J214" i="5"/>
  <c r="N213" i="5"/>
  <c r="F213" i="5"/>
  <c r="J212" i="5"/>
  <c r="N211" i="5"/>
  <c r="F211" i="5"/>
  <c r="J210" i="5"/>
  <c r="N209" i="5"/>
  <c r="F209" i="5"/>
  <c r="J208" i="5"/>
  <c r="N207" i="5"/>
  <c r="H248" i="5"/>
  <c r="L247" i="5"/>
  <c r="D247" i="5"/>
  <c r="H246" i="5"/>
  <c r="L245" i="5"/>
  <c r="D245" i="5"/>
  <c r="H244" i="5"/>
  <c r="L243" i="5"/>
  <c r="D243" i="5"/>
  <c r="H242" i="5"/>
  <c r="L241" i="5"/>
  <c r="D241" i="5"/>
  <c r="H240" i="5"/>
  <c r="L239" i="5"/>
  <c r="D239" i="5"/>
  <c r="H238" i="5"/>
  <c r="L237" i="5"/>
  <c r="D237" i="5"/>
  <c r="H236" i="5"/>
  <c r="L235" i="5"/>
  <c r="D235" i="5"/>
  <c r="H234" i="5"/>
  <c r="L233" i="5"/>
  <c r="D233" i="5"/>
  <c r="H232" i="5"/>
  <c r="L231" i="5"/>
  <c r="D231" i="5"/>
  <c r="H230" i="5"/>
  <c r="L229" i="5"/>
  <c r="D229" i="5"/>
  <c r="H228" i="5"/>
  <c r="L227" i="5"/>
  <c r="D227" i="5"/>
  <c r="H226" i="5"/>
  <c r="L225" i="5"/>
  <c r="D225" i="5"/>
  <c r="H224" i="5"/>
  <c r="L223" i="5"/>
  <c r="D223" i="5"/>
  <c r="H222" i="5"/>
  <c r="L221" i="5"/>
  <c r="D221" i="5"/>
  <c r="G248" i="5"/>
  <c r="K247" i="5"/>
  <c r="C247" i="5"/>
  <c r="G246" i="5"/>
  <c r="K245" i="5"/>
  <c r="C245" i="5"/>
  <c r="G244" i="5"/>
  <c r="K243" i="5"/>
  <c r="C243" i="5"/>
  <c r="G242" i="5"/>
  <c r="K241" i="5"/>
  <c r="C241" i="5"/>
  <c r="G240" i="5"/>
  <c r="K239" i="5"/>
  <c r="C239" i="5"/>
  <c r="G238" i="5"/>
  <c r="K237" i="5"/>
  <c r="C237" i="5"/>
  <c r="G236" i="5"/>
  <c r="K235" i="5"/>
  <c r="C235" i="5"/>
  <c r="G234" i="5"/>
  <c r="K233" i="5"/>
  <c r="C233" i="5"/>
  <c r="G232" i="5"/>
  <c r="K231" i="5"/>
  <c r="C231" i="5"/>
  <c r="G230" i="5"/>
  <c r="K229" i="5"/>
  <c r="C229" i="5"/>
  <c r="G228" i="5"/>
  <c r="K227" i="5"/>
  <c r="C227" i="5"/>
  <c r="G226" i="5"/>
  <c r="K225" i="5"/>
  <c r="C225" i="5"/>
  <c r="G224" i="5"/>
  <c r="K223" i="5"/>
  <c r="C223" i="5"/>
  <c r="G222" i="5"/>
  <c r="K221" i="5"/>
  <c r="C221" i="5"/>
  <c r="G220" i="5"/>
  <c r="K219" i="5"/>
  <c r="M247" i="5"/>
  <c r="E245" i="5"/>
  <c r="I242" i="5"/>
  <c r="M239" i="5"/>
  <c r="E237" i="5"/>
  <c r="I234" i="5"/>
  <c r="M231" i="5"/>
  <c r="E229" i="5"/>
  <c r="I226" i="5"/>
  <c r="M223" i="5"/>
  <c r="E221" i="5"/>
  <c r="I219" i="5"/>
  <c r="I218" i="5"/>
  <c r="K217" i="5"/>
  <c r="M216" i="5"/>
  <c r="M215" i="5"/>
  <c r="C215" i="5"/>
  <c r="E214" i="5"/>
  <c r="E213" i="5"/>
  <c r="G212" i="5"/>
  <c r="I211" i="5"/>
  <c r="I210" i="5"/>
  <c r="K209" i="5"/>
  <c r="M208" i="5"/>
  <c r="M207" i="5"/>
  <c r="D207" i="5"/>
  <c r="G206" i="5"/>
  <c r="J205" i="5"/>
  <c r="N204" i="5"/>
  <c r="F204" i="5"/>
  <c r="J203" i="5"/>
  <c r="N202" i="5"/>
  <c r="F202" i="5"/>
  <c r="J201" i="5"/>
  <c r="N200" i="5"/>
  <c r="F200" i="5"/>
  <c r="J199" i="5"/>
  <c r="N198" i="5"/>
  <c r="F198" i="5"/>
  <c r="J197" i="5"/>
  <c r="N196" i="5"/>
  <c r="F196" i="5"/>
  <c r="J195" i="5"/>
  <c r="J247" i="5"/>
  <c r="N244" i="5"/>
  <c r="F242" i="5"/>
  <c r="J239" i="5"/>
  <c r="N236" i="5"/>
  <c r="F234" i="5"/>
  <c r="J231" i="5"/>
  <c r="N228" i="5"/>
  <c r="F226" i="5"/>
  <c r="J223" i="5"/>
  <c r="N220" i="5"/>
  <c r="G219" i="5"/>
  <c r="H218" i="5"/>
  <c r="J217" i="5"/>
  <c r="K216" i="5"/>
  <c r="L215" i="5"/>
  <c r="N214" i="5"/>
  <c r="C214" i="5"/>
  <c r="D213" i="5"/>
  <c r="F212" i="5"/>
  <c r="G211" i="5"/>
  <c r="H210" i="5"/>
  <c r="J209" i="5"/>
  <c r="K208" i="5"/>
  <c r="L207" i="5"/>
  <c r="C207" i="5"/>
  <c r="F206" i="5"/>
  <c r="I205" i="5"/>
  <c r="M204" i="5"/>
  <c r="E204" i="5"/>
  <c r="I203" i="5"/>
  <c r="M202" i="5"/>
  <c r="E202" i="5"/>
  <c r="I201" i="5"/>
  <c r="M200" i="5"/>
  <c r="E200" i="5"/>
  <c r="I199" i="5"/>
  <c r="M198" i="5"/>
  <c r="E198" i="5"/>
  <c r="I197" i="5"/>
  <c r="M196" i="5"/>
  <c r="E196" i="5"/>
  <c r="I195" i="5"/>
  <c r="E247" i="5"/>
  <c r="I244" i="5"/>
  <c r="M241" i="5"/>
  <c r="E239" i="5"/>
  <c r="I236" i="5"/>
  <c r="M233" i="5"/>
  <c r="E231" i="5"/>
  <c r="I228" i="5"/>
  <c r="M225" i="5"/>
  <c r="E223" i="5"/>
  <c r="I220" i="5"/>
  <c r="E219" i="5"/>
  <c r="G218" i="5"/>
  <c r="I217" i="5"/>
  <c r="I216" i="5"/>
  <c r="K215" i="5"/>
  <c r="M214" i="5"/>
  <c r="M213" i="5"/>
  <c r="C213" i="5"/>
  <c r="E212" i="5"/>
  <c r="E211" i="5"/>
  <c r="G210" i="5"/>
  <c r="I209" i="5"/>
  <c r="I208" i="5"/>
  <c r="K207" i="5"/>
  <c r="N206" i="5"/>
  <c r="E206" i="5"/>
  <c r="H205" i="5"/>
  <c r="L204" i="5"/>
  <c r="D204" i="5"/>
  <c r="H203" i="5"/>
  <c r="L202" i="5"/>
  <c r="D202" i="5"/>
  <c r="H201" i="5"/>
  <c r="L200" i="5"/>
  <c r="D200" i="5"/>
  <c r="H199" i="5"/>
  <c r="L198" i="5"/>
  <c r="D198" i="5"/>
  <c r="H197" i="5"/>
  <c r="L196" i="5"/>
  <c r="D196" i="5"/>
  <c r="H195" i="5"/>
  <c r="N246" i="5"/>
  <c r="F244" i="5"/>
  <c r="J241" i="5"/>
  <c r="N238" i="5"/>
  <c r="F236" i="5"/>
  <c r="J233" i="5"/>
  <c r="N230" i="5"/>
  <c r="F228" i="5"/>
  <c r="J225" i="5"/>
  <c r="N222" i="5"/>
  <c r="H220" i="5"/>
  <c r="D219" i="5"/>
  <c r="F218" i="5"/>
  <c r="G217" i="5"/>
  <c r="H216" i="5"/>
  <c r="J215" i="5"/>
  <c r="K214" i="5"/>
  <c r="L213" i="5"/>
  <c r="N212" i="5"/>
  <c r="C212" i="5"/>
  <c r="D211" i="5"/>
  <c r="F210" i="5"/>
  <c r="G209" i="5"/>
  <c r="H208" i="5"/>
  <c r="J207" i="5"/>
  <c r="M206" i="5"/>
  <c r="C206" i="5"/>
  <c r="G205" i="5"/>
  <c r="K204" i="5"/>
  <c r="C204" i="5"/>
  <c r="G203" i="5"/>
  <c r="K202" i="5"/>
  <c r="C202" i="5"/>
  <c r="G201" i="5"/>
  <c r="K200" i="5"/>
  <c r="C200" i="5"/>
  <c r="G199" i="5"/>
  <c r="K198" i="5"/>
  <c r="C198" i="5"/>
  <c r="G197" i="5"/>
  <c r="K196" i="5"/>
  <c r="C196" i="5"/>
  <c r="G195" i="5"/>
  <c r="I246" i="5"/>
  <c r="M243" i="5"/>
  <c r="E241" i="5"/>
  <c r="I238" i="5"/>
  <c r="M235" i="5"/>
  <c r="E233" i="5"/>
  <c r="I230" i="5"/>
  <c r="M227" i="5"/>
  <c r="E225" i="5"/>
  <c r="I222" i="5"/>
  <c r="F220" i="5"/>
  <c r="C219" i="5"/>
  <c r="E218" i="5"/>
  <c r="E217" i="5"/>
  <c r="G216" i="5"/>
  <c r="I215" i="5"/>
  <c r="I214" i="5"/>
  <c r="K213" i="5"/>
  <c r="M212" i="5"/>
  <c r="M211" i="5"/>
  <c r="C211" i="5"/>
  <c r="E210" i="5"/>
  <c r="E209" i="5"/>
  <c r="G208" i="5"/>
  <c r="I207" i="5"/>
  <c r="K206" i="5"/>
  <c r="N205" i="5"/>
  <c r="F205" i="5"/>
  <c r="J204" i="5"/>
  <c r="N203" i="5"/>
  <c r="F203" i="5"/>
  <c r="J202" i="5"/>
  <c r="N201" i="5"/>
  <c r="F201" i="5"/>
  <c r="J200" i="5"/>
  <c r="N199" i="5"/>
  <c r="F199" i="5"/>
  <c r="J198" i="5"/>
  <c r="N197" i="5"/>
  <c r="F197" i="5"/>
  <c r="J196" i="5"/>
  <c r="N195" i="5"/>
  <c r="F195" i="5"/>
  <c r="N248" i="5"/>
  <c r="F246" i="5"/>
  <c r="J243" i="5"/>
  <c r="N240" i="5"/>
  <c r="F238" i="5"/>
  <c r="J235" i="5"/>
  <c r="N232" i="5"/>
  <c r="F230" i="5"/>
  <c r="J227" i="5"/>
  <c r="N224" i="5"/>
  <c r="F222" i="5"/>
  <c r="M219" i="5"/>
  <c r="N218" i="5"/>
  <c r="C218" i="5"/>
  <c r="D217" i="5"/>
  <c r="F216" i="5"/>
  <c r="G215" i="5"/>
  <c r="H214" i="5"/>
  <c r="J213" i="5"/>
  <c r="K212" i="5"/>
  <c r="L211" i="5"/>
  <c r="N210" i="5"/>
  <c r="C210" i="5"/>
  <c r="D209" i="5"/>
  <c r="F208" i="5"/>
  <c r="G207" i="5"/>
  <c r="J206" i="5"/>
  <c r="M205" i="5"/>
  <c r="E205" i="5"/>
  <c r="I204" i="5"/>
  <c r="M203" i="5"/>
  <c r="E203" i="5"/>
  <c r="I202" i="5"/>
  <c r="M201" i="5"/>
  <c r="E201" i="5"/>
  <c r="I200" i="5"/>
  <c r="M199" i="5"/>
  <c r="E199" i="5"/>
  <c r="I198" i="5"/>
  <c r="M197" i="5"/>
  <c r="E197" i="5"/>
  <c r="I196" i="5"/>
  <c r="M195" i="5"/>
  <c r="E195" i="5"/>
  <c r="F248" i="5"/>
  <c r="J245" i="5"/>
  <c r="N242" i="5"/>
  <c r="F240" i="5"/>
  <c r="J237" i="5"/>
  <c r="N234" i="5"/>
  <c r="F232" i="5"/>
  <c r="J229" i="5"/>
  <c r="N226" i="5"/>
  <c r="F224" i="5"/>
  <c r="J221" i="5"/>
  <c r="J219" i="5"/>
  <c r="K218" i="5"/>
  <c r="L217" i="5"/>
  <c r="N216" i="5"/>
  <c r="C216" i="5"/>
  <c r="D215" i="5"/>
  <c r="F214" i="5"/>
  <c r="G213" i="5"/>
  <c r="H212" i="5"/>
  <c r="J211" i="5"/>
  <c r="K210" i="5"/>
  <c r="L209" i="5"/>
  <c r="N208" i="5"/>
  <c r="C208" i="5"/>
  <c r="E207" i="5"/>
  <c r="H206" i="5"/>
  <c r="K205" i="5"/>
  <c r="C205" i="5"/>
  <c r="G204" i="5"/>
  <c r="K203" i="5"/>
  <c r="C203" i="5"/>
  <c r="G202" i="5"/>
  <c r="K201" i="5"/>
  <c r="C201" i="5"/>
  <c r="G200" i="5"/>
  <c r="K199" i="5"/>
  <c r="C199" i="5"/>
  <c r="G198" i="5"/>
  <c r="K197" i="5"/>
  <c r="C197" i="5"/>
  <c r="G196" i="5"/>
  <c r="K195" i="5"/>
  <c r="C195" i="5"/>
  <c r="I240" i="5"/>
  <c r="L219" i="5"/>
  <c r="I212" i="5"/>
  <c r="L205" i="5"/>
  <c r="H200" i="5"/>
  <c r="D195" i="5"/>
  <c r="M237" i="5"/>
  <c r="M218" i="5"/>
  <c r="K211" i="5"/>
  <c r="D205" i="5"/>
  <c r="L199" i="5"/>
  <c r="E235" i="5"/>
  <c r="M217" i="5"/>
  <c r="M210" i="5"/>
  <c r="H204" i="5"/>
  <c r="D199" i="5"/>
  <c r="I232" i="5"/>
  <c r="C217" i="5"/>
  <c r="M209" i="5"/>
  <c r="L203" i="5"/>
  <c r="H198" i="5"/>
  <c r="M229" i="5"/>
  <c r="E216" i="5"/>
  <c r="C209" i="5"/>
  <c r="D203" i="5"/>
  <c r="L197" i="5"/>
  <c r="I248" i="5"/>
  <c r="E227" i="5"/>
  <c r="E215" i="5"/>
  <c r="E208" i="5"/>
  <c r="H202" i="5"/>
  <c r="D197" i="5"/>
  <c r="E243" i="5"/>
  <c r="M221" i="5"/>
  <c r="I213" i="5"/>
  <c r="I206" i="5"/>
  <c r="D201" i="5"/>
  <c r="L195" i="5"/>
  <c r="M245" i="5"/>
  <c r="I224" i="5"/>
  <c r="G214" i="5"/>
  <c r="F207" i="5"/>
  <c r="L201" i="5"/>
  <c r="H196" i="5"/>
  <c r="N752" i="5"/>
  <c r="F752" i="5"/>
  <c r="J751" i="5"/>
  <c r="N750" i="5"/>
  <c r="F750" i="5"/>
  <c r="J749" i="5"/>
  <c r="N748" i="5"/>
  <c r="F748" i="5"/>
  <c r="J747" i="5"/>
  <c r="N746" i="5"/>
  <c r="F746" i="5"/>
  <c r="J745" i="5"/>
  <c r="N744" i="5"/>
  <c r="F744" i="5"/>
  <c r="J743" i="5"/>
  <c r="N742" i="5"/>
  <c r="F742" i="5"/>
  <c r="J741" i="5"/>
  <c r="N740" i="5"/>
  <c r="F740" i="5"/>
  <c r="J739" i="5"/>
  <c r="N738" i="5"/>
  <c r="F738" i="5"/>
  <c r="J737" i="5"/>
  <c r="N736" i="5"/>
  <c r="F736" i="5"/>
  <c r="J735" i="5"/>
  <c r="N734" i="5"/>
  <c r="F734" i="5"/>
  <c r="J733" i="5"/>
  <c r="N732" i="5"/>
  <c r="F732" i="5"/>
  <c r="J731" i="5"/>
  <c r="N730" i="5"/>
  <c r="F730" i="5"/>
  <c r="J729" i="5"/>
  <c r="N728" i="5"/>
  <c r="F728" i="5"/>
  <c r="J727" i="5"/>
  <c r="N726" i="5"/>
  <c r="F726" i="5"/>
  <c r="J725" i="5"/>
  <c r="N724" i="5"/>
  <c r="F724" i="5"/>
  <c r="J723" i="5"/>
  <c r="N722" i="5"/>
  <c r="F722" i="5"/>
  <c r="J721" i="5"/>
  <c r="M752" i="5"/>
  <c r="L752" i="5"/>
  <c r="D752" i="5"/>
  <c r="H751" i="5"/>
  <c r="L750" i="5"/>
  <c r="D750" i="5"/>
  <c r="H749" i="5"/>
  <c r="L748" i="5"/>
  <c r="D748" i="5"/>
  <c r="H747" i="5"/>
  <c r="L746" i="5"/>
  <c r="D746" i="5"/>
  <c r="H745" i="5"/>
  <c r="L744" i="5"/>
  <c r="D744" i="5"/>
  <c r="H743" i="5"/>
  <c r="L742" i="5"/>
  <c r="D742" i="5"/>
  <c r="H741" i="5"/>
  <c r="L740" i="5"/>
  <c r="D740" i="5"/>
  <c r="H739" i="5"/>
  <c r="L738" i="5"/>
  <c r="D738" i="5"/>
  <c r="H737" i="5"/>
  <c r="L736" i="5"/>
  <c r="D736" i="5"/>
  <c r="H735" i="5"/>
  <c r="L734" i="5"/>
  <c r="D734" i="5"/>
  <c r="H733" i="5"/>
  <c r="L732" i="5"/>
  <c r="D732" i="5"/>
  <c r="H731" i="5"/>
  <c r="L730" i="5"/>
  <c r="D730" i="5"/>
  <c r="H729" i="5"/>
  <c r="L728" i="5"/>
  <c r="D728" i="5"/>
  <c r="H727" i="5"/>
  <c r="L726" i="5"/>
  <c r="D726" i="5"/>
  <c r="H725" i="5"/>
  <c r="L724" i="5"/>
  <c r="D724" i="5"/>
  <c r="H723" i="5"/>
  <c r="L722" i="5"/>
  <c r="D722" i="5"/>
  <c r="H721" i="5"/>
  <c r="L720" i="5"/>
  <c r="D720" i="5"/>
  <c r="H719" i="5"/>
  <c r="L718" i="5"/>
  <c r="D718" i="5"/>
  <c r="K752" i="5"/>
  <c r="C752" i="5"/>
  <c r="G751" i="5"/>
  <c r="K750" i="5"/>
  <c r="C750" i="5"/>
  <c r="G749" i="5"/>
  <c r="K748" i="5"/>
  <c r="C748" i="5"/>
  <c r="G747" i="5"/>
  <c r="K746" i="5"/>
  <c r="C746" i="5"/>
  <c r="G745" i="5"/>
  <c r="K744" i="5"/>
  <c r="C744" i="5"/>
  <c r="G743" i="5"/>
  <c r="K742" i="5"/>
  <c r="C742" i="5"/>
  <c r="G741" i="5"/>
  <c r="K740" i="5"/>
  <c r="C740" i="5"/>
  <c r="G739" i="5"/>
  <c r="K738" i="5"/>
  <c r="C738" i="5"/>
  <c r="G737" i="5"/>
  <c r="K736" i="5"/>
  <c r="C736" i="5"/>
  <c r="G735" i="5"/>
  <c r="K734" i="5"/>
  <c r="C734" i="5"/>
  <c r="G733" i="5"/>
  <c r="K732" i="5"/>
  <c r="C732" i="5"/>
  <c r="G731" i="5"/>
  <c r="K730" i="5"/>
  <c r="C730" i="5"/>
  <c r="G729" i="5"/>
  <c r="K728" i="5"/>
  <c r="C728" i="5"/>
  <c r="G727" i="5"/>
  <c r="K726" i="5"/>
  <c r="C726" i="5"/>
  <c r="G725" i="5"/>
  <c r="K724" i="5"/>
  <c r="C724" i="5"/>
  <c r="G723" i="5"/>
  <c r="K722" i="5"/>
  <c r="C722" i="5"/>
  <c r="G721" i="5"/>
  <c r="K720" i="5"/>
  <c r="C720" i="5"/>
  <c r="G719" i="5"/>
  <c r="K718" i="5"/>
  <c r="C718" i="5"/>
  <c r="G717" i="5"/>
  <c r="K716" i="5"/>
  <c r="C716" i="5"/>
  <c r="J752" i="5"/>
  <c r="N751" i="5"/>
  <c r="F751" i="5"/>
  <c r="J750" i="5"/>
  <c r="N749" i="5"/>
  <c r="F749" i="5"/>
  <c r="J748" i="5"/>
  <c r="N747" i="5"/>
  <c r="F747" i="5"/>
  <c r="J746" i="5"/>
  <c r="N745" i="5"/>
  <c r="F745" i="5"/>
  <c r="J744" i="5"/>
  <c r="N743" i="5"/>
  <c r="F743" i="5"/>
  <c r="J742" i="5"/>
  <c r="N741" i="5"/>
  <c r="F741" i="5"/>
  <c r="J740" i="5"/>
  <c r="N739" i="5"/>
  <c r="F739" i="5"/>
  <c r="J738" i="5"/>
  <c r="N737" i="5"/>
  <c r="F737" i="5"/>
  <c r="J736" i="5"/>
  <c r="N735" i="5"/>
  <c r="F735" i="5"/>
  <c r="J734" i="5"/>
  <c r="N733" i="5"/>
  <c r="F733" i="5"/>
  <c r="J732" i="5"/>
  <c r="N731" i="5"/>
  <c r="F731" i="5"/>
  <c r="J730" i="5"/>
  <c r="N729" i="5"/>
  <c r="F729" i="5"/>
  <c r="J728" i="5"/>
  <c r="N727" i="5"/>
  <c r="F727" i="5"/>
  <c r="J726" i="5"/>
  <c r="N725" i="5"/>
  <c r="F725" i="5"/>
  <c r="J724" i="5"/>
  <c r="I752" i="5"/>
  <c r="M751" i="5"/>
  <c r="E751" i="5"/>
  <c r="I750" i="5"/>
  <c r="M749" i="5"/>
  <c r="E749" i="5"/>
  <c r="I748" i="5"/>
  <c r="M747" i="5"/>
  <c r="E747" i="5"/>
  <c r="I746" i="5"/>
  <c r="M745" i="5"/>
  <c r="E745" i="5"/>
  <c r="I744" i="5"/>
  <c r="M743" i="5"/>
  <c r="E743" i="5"/>
  <c r="I742" i="5"/>
  <c r="M741" i="5"/>
  <c r="E741" i="5"/>
  <c r="I740" i="5"/>
  <c r="M739" i="5"/>
  <c r="E739" i="5"/>
  <c r="I738" i="5"/>
  <c r="M737" i="5"/>
  <c r="E737" i="5"/>
  <c r="I736" i="5"/>
  <c r="M735" i="5"/>
  <c r="E735" i="5"/>
  <c r="I734" i="5"/>
  <c r="M733" i="5"/>
  <c r="E733" i="5"/>
  <c r="I732" i="5"/>
  <c r="M731" i="5"/>
  <c r="E731" i="5"/>
  <c r="I730" i="5"/>
  <c r="M729" i="5"/>
  <c r="E729" i="5"/>
  <c r="I728" i="5"/>
  <c r="M727" i="5"/>
  <c r="E727" i="5"/>
  <c r="I726" i="5"/>
  <c r="M725" i="5"/>
  <c r="E725" i="5"/>
  <c r="I724" i="5"/>
  <c r="M723" i="5"/>
  <c r="E723" i="5"/>
  <c r="I722" i="5"/>
  <c r="M721" i="5"/>
  <c r="E721" i="5"/>
  <c r="I720" i="5"/>
  <c r="M719" i="5"/>
  <c r="E719" i="5"/>
  <c r="I718" i="5"/>
  <c r="M717" i="5"/>
  <c r="E717" i="5"/>
  <c r="H752" i="5"/>
  <c r="L751" i="5"/>
  <c r="D751" i="5"/>
  <c r="H750" i="5"/>
  <c r="L749" i="5"/>
  <c r="D749" i="5"/>
  <c r="H748" i="5"/>
  <c r="L747" i="5"/>
  <c r="D747" i="5"/>
  <c r="H746" i="5"/>
  <c r="L745" i="5"/>
  <c r="D745" i="5"/>
  <c r="H744" i="5"/>
  <c r="L743" i="5"/>
  <c r="D743" i="5"/>
  <c r="H742" i="5"/>
  <c r="L741" i="5"/>
  <c r="D741" i="5"/>
  <c r="H740" i="5"/>
  <c r="L739" i="5"/>
  <c r="D739" i="5"/>
  <c r="H738" i="5"/>
  <c r="L737" i="5"/>
  <c r="D737" i="5"/>
  <c r="H736" i="5"/>
  <c r="L735" i="5"/>
  <c r="D735" i="5"/>
  <c r="H734" i="5"/>
  <c r="L733" i="5"/>
  <c r="D733" i="5"/>
  <c r="H732" i="5"/>
  <c r="L731" i="5"/>
  <c r="D731" i="5"/>
  <c r="H730" i="5"/>
  <c r="L729" i="5"/>
  <c r="D729" i="5"/>
  <c r="H728" i="5"/>
  <c r="L727" i="5"/>
  <c r="D727" i="5"/>
  <c r="H726" i="5"/>
  <c r="L725" i="5"/>
  <c r="D725" i="5"/>
  <c r="H724" i="5"/>
  <c r="L723" i="5"/>
  <c r="D723" i="5"/>
  <c r="H722" i="5"/>
  <c r="L721" i="5"/>
  <c r="D721" i="5"/>
  <c r="H720" i="5"/>
  <c r="L719" i="5"/>
  <c r="D719" i="5"/>
  <c r="H718" i="5"/>
  <c r="L717" i="5"/>
  <c r="D717" i="5"/>
  <c r="H716" i="5"/>
  <c r="L715" i="5"/>
  <c r="D715" i="5"/>
  <c r="H714" i="5"/>
  <c r="L713" i="5"/>
  <c r="D713" i="5"/>
  <c r="G752" i="5"/>
  <c r="K751" i="5"/>
  <c r="C751" i="5"/>
  <c r="G750" i="5"/>
  <c r="K749" i="5"/>
  <c r="C749" i="5"/>
  <c r="G748" i="5"/>
  <c r="K747" i="5"/>
  <c r="C747" i="5"/>
  <c r="G746" i="5"/>
  <c r="K745" i="5"/>
  <c r="C745" i="5"/>
  <c r="G744" i="5"/>
  <c r="K743" i="5"/>
  <c r="C743" i="5"/>
  <c r="G742" i="5"/>
  <c r="K741" i="5"/>
  <c r="C741" i="5"/>
  <c r="G740" i="5"/>
  <c r="K739" i="5"/>
  <c r="C739" i="5"/>
  <c r="G738" i="5"/>
  <c r="K737" i="5"/>
  <c r="C737" i="5"/>
  <c r="G736" i="5"/>
  <c r="K735" i="5"/>
  <c r="C735" i="5"/>
  <c r="G734" i="5"/>
  <c r="K733" i="5"/>
  <c r="C733" i="5"/>
  <c r="G732" i="5"/>
  <c r="K731" i="5"/>
  <c r="C731" i="5"/>
  <c r="G730" i="5"/>
  <c r="K729" i="5"/>
  <c r="C729" i="5"/>
  <c r="G728" i="5"/>
  <c r="K727" i="5"/>
  <c r="C727" i="5"/>
  <c r="G726" i="5"/>
  <c r="K725" i="5"/>
  <c r="C725" i="5"/>
  <c r="G724" i="5"/>
  <c r="K723" i="5"/>
  <c r="C723" i="5"/>
  <c r="G722" i="5"/>
  <c r="K721" i="5"/>
  <c r="C721" i="5"/>
  <c r="G720" i="5"/>
  <c r="K719" i="5"/>
  <c r="C719" i="5"/>
  <c r="G718" i="5"/>
  <c r="K717" i="5"/>
  <c r="C717" i="5"/>
  <c r="G716" i="5"/>
  <c r="K715" i="5"/>
  <c r="C715" i="5"/>
  <c r="G714" i="5"/>
  <c r="K713" i="5"/>
  <c r="C713" i="5"/>
  <c r="G712" i="5"/>
  <c r="K711" i="5"/>
  <c r="C711" i="5"/>
  <c r="G710" i="5"/>
  <c r="K709" i="5"/>
  <c r="C709" i="5"/>
  <c r="G708" i="5"/>
  <c r="K707" i="5"/>
  <c r="C707" i="5"/>
  <c r="G706" i="5"/>
  <c r="K705" i="5"/>
  <c r="C705" i="5"/>
  <c r="G704" i="5"/>
  <c r="K703" i="5"/>
  <c r="C703" i="5"/>
  <c r="G702" i="5"/>
  <c r="K701" i="5"/>
  <c r="C701" i="5"/>
  <c r="G700" i="5"/>
  <c r="K699" i="5"/>
  <c r="C699" i="5"/>
  <c r="E752" i="5"/>
  <c r="M746" i="5"/>
  <c r="I741" i="5"/>
  <c r="E736" i="5"/>
  <c r="M730" i="5"/>
  <c r="I725" i="5"/>
  <c r="E722" i="5"/>
  <c r="E720" i="5"/>
  <c r="F718" i="5"/>
  <c r="M716" i="5"/>
  <c r="M715" i="5"/>
  <c r="M714" i="5"/>
  <c r="C714" i="5"/>
  <c r="E713" i="5"/>
  <c r="F712" i="5"/>
  <c r="I711" i="5"/>
  <c r="L710" i="5"/>
  <c r="C710" i="5"/>
  <c r="F709" i="5"/>
  <c r="I708" i="5"/>
  <c r="L707" i="5"/>
  <c r="N706" i="5"/>
  <c r="E706" i="5"/>
  <c r="H705" i="5"/>
  <c r="K704" i="5"/>
  <c r="N703" i="5"/>
  <c r="E703" i="5"/>
  <c r="H702" i="5"/>
  <c r="J701" i="5"/>
  <c r="M700" i="5"/>
  <c r="D700" i="5"/>
  <c r="G699" i="5"/>
  <c r="I751" i="5"/>
  <c r="E746" i="5"/>
  <c r="M740" i="5"/>
  <c r="I735" i="5"/>
  <c r="E730" i="5"/>
  <c r="M724" i="5"/>
  <c r="N721" i="5"/>
  <c r="N719" i="5"/>
  <c r="E718" i="5"/>
  <c r="L716" i="5"/>
  <c r="J715" i="5"/>
  <c r="L714" i="5"/>
  <c r="N713" i="5"/>
  <c r="N712" i="5"/>
  <c r="E712" i="5"/>
  <c r="H711" i="5"/>
  <c r="K710" i="5"/>
  <c r="N709" i="5"/>
  <c r="E709" i="5"/>
  <c r="H708" i="5"/>
  <c r="J707" i="5"/>
  <c r="M706" i="5"/>
  <c r="D706" i="5"/>
  <c r="G705" i="5"/>
  <c r="J704" i="5"/>
  <c r="M703" i="5"/>
  <c r="D703" i="5"/>
  <c r="F702" i="5"/>
  <c r="I701" i="5"/>
  <c r="L700" i="5"/>
  <c r="C700" i="5"/>
  <c r="F699" i="5"/>
  <c r="M750" i="5"/>
  <c r="I745" i="5"/>
  <c r="E740" i="5"/>
  <c r="M734" i="5"/>
  <c r="I729" i="5"/>
  <c r="E724" i="5"/>
  <c r="I721" i="5"/>
  <c r="J719" i="5"/>
  <c r="N717" i="5"/>
  <c r="J716" i="5"/>
  <c r="I715" i="5"/>
  <c r="K714" i="5"/>
  <c r="M713" i="5"/>
  <c r="M712" i="5"/>
  <c r="D712" i="5"/>
  <c r="G711" i="5"/>
  <c r="J710" i="5"/>
  <c r="M709" i="5"/>
  <c r="D709" i="5"/>
  <c r="F708" i="5"/>
  <c r="I707" i="5"/>
  <c r="L706" i="5"/>
  <c r="C706" i="5"/>
  <c r="F705" i="5"/>
  <c r="I704" i="5"/>
  <c r="L703" i="5"/>
  <c r="N702" i="5"/>
  <c r="E702" i="5"/>
  <c r="H701" i="5"/>
  <c r="K700" i="5"/>
  <c r="N699" i="5"/>
  <c r="E699" i="5"/>
  <c r="E750" i="5"/>
  <c r="M744" i="5"/>
  <c r="I739" i="5"/>
  <c r="E734" i="5"/>
  <c r="M728" i="5"/>
  <c r="N723" i="5"/>
  <c r="F721" i="5"/>
  <c r="I719" i="5"/>
  <c r="J717" i="5"/>
  <c r="I716" i="5"/>
  <c r="H715" i="5"/>
  <c r="J714" i="5"/>
  <c r="J713" i="5"/>
  <c r="L712" i="5"/>
  <c r="C712" i="5"/>
  <c r="F711" i="5"/>
  <c r="I710" i="5"/>
  <c r="L709" i="5"/>
  <c r="N708" i="5"/>
  <c r="E708" i="5"/>
  <c r="H707" i="5"/>
  <c r="K706" i="5"/>
  <c r="N705" i="5"/>
  <c r="E705" i="5"/>
  <c r="H704" i="5"/>
  <c r="J703" i="5"/>
  <c r="M702" i="5"/>
  <c r="D702" i="5"/>
  <c r="G701" i="5"/>
  <c r="J700" i="5"/>
  <c r="M699" i="5"/>
  <c r="D699" i="5"/>
  <c r="I749" i="5"/>
  <c r="E744" i="5"/>
  <c r="M738" i="5"/>
  <c r="I733" i="5"/>
  <c r="E728" i="5"/>
  <c r="I723" i="5"/>
  <c r="N720" i="5"/>
  <c r="F719" i="5"/>
  <c r="I717" i="5"/>
  <c r="F716" i="5"/>
  <c r="G715" i="5"/>
  <c r="I714" i="5"/>
  <c r="I713" i="5"/>
  <c r="K712" i="5"/>
  <c r="N711" i="5"/>
  <c r="E711" i="5"/>
  <c r="H710" i="5"/>
  <c r="J709" i="5"/>
  <c r="M708" i="5"/>
  <c r="D708" i="5"/>
  <c r="G707" i="5"/>
  <c r="J706" i="5"/>
  <c r="M705" i="5"/>
  <c r="D705" i="5"/>
  <c r="F704" i="5"/>
  <c r="I703" i="5"/>
  <c r="L702" i="5"/>
  <c r="C702" i="5"/>
  <c r="F701" i="5"/>
  <c r="I700" i="5"/>
  <c r="L699" i="5"/>
  <c r="M748" i="5"/>
  <c r="I743" i="5"/>
  <c r="E738" i="5"/>
  <c r="M732" i="5"/>
  <c r="I727" i="5"/>
  <c r="F723" i="5"/>
  <c r="M720" i="5"/>
  <c r="N718" i="5"/>
  <c r="H717" i="5"/>
  <c r="E716" i="5"/>
  <c r="F715" i="5"/>
  <c r="F714" i="5"/>
  <c r="H713" i="5"/>
  <c r="J712" i="5"/>
  <c r="M711" i="5"/>
  <c r="D711" i="5"/>
  <c r="F710" i="5"/>
  <c r="I709" i="5"/>
  <c r="L708" i="5"/>
  <c r="C708" i="5"/>
  <c r="F707" i="5"/>
  <c r="I706" i="5"/>
  <c r="L705" i="5"/>
  <c r="N704" i="5"/>
  <c r="E704" i="5"/>
  <c r="H703" i="5"/>
  <c r="K702" i="5"/>
  <c r="N701" i="5"/>
  <c r="E701" i="5"/>
  <c r="H700" i="5"/>
  <c r="J699" i="5"/>
  <c r="E748" i="5"/>
  <c r="M742" i="5"/>
  <c r="I737" i="5"/>
  <c r="E732" i="5"/>
  <c r="M726" i="5"/>
  <c r="M722" i="5"/>
  <c r="J720" i="5"/>
  <c r="M718" i="5"/>
  <c r="F717" i="5"/>
  <c r="D716" i="5"/>
  <c r="E715" i="5"/>
  <c r="E714" i="5"/>
  <c r="G713" i="5"/>
  <c r="I712" i="5"/>
  <c r="L711" i="5"/>
  <c r="N710" i="5"/>
  <c r="E710" i="5"/>
  <c r="H709" i="5"/>
  <c r="K708" i="5"/>
  <c r="N707" i="5"/>
  <c r="E707" i="5"/>
  <c r="H706" i="5"/>
  <c r="J705" i="5"/>
  <c r="M704" i="5"/>
  <c r="D704" i="5"/>
  <c r="G703" i="5"/>
  <c r="J702" i="5"/>
  <c r="M701" i="5"/>
  <c r="D701" i="5"/>
  <c r="F700" i="5"/>
  <c r="I699" i="5"/>
  <c r="I747" i="5"/>
  <c r="E742" i="5"/>
  <c r="M736" i="5"/>
  <c r="I731" i="5"/>
  <c r="E726" i="5"/>
  <c r="J722" i="5"/>
  <c r="F720" i="5"/>
  <c r="J718" i="5"/>
  <c r="N716" i="5"/>
  <c r="N715" i="5"/>
  <c r="N714" i="5"/>
  <c r="D714" i="5"/>
  <c r="F713" i="5"/>
  <c r="H712" i="5"/>
  <c r="J711" i="5"/>
  <c r="M710" i="5"/>
  <c r="D710" i="5"/>
  <c r="G709" i="5"/>
  <c r="J708" i="5"/>
  <c r="M707" i="5"/>
  <c r="D707" i="5"/>
  <c r="F706" i="5"/>
  <c r="I705" i="5"/>
  <c r="L704" i="5"/>
  <c r="C704" i="5"/>
  <c r="F703" i="5"/>
  <c r="I702" i="5"/>
  <c r="L701" i="5"/>
  <c r="N700" i="5"/>
  <c r="E700" i="5"/>
  <c r="H699" i="5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E510" i="2"/>
  <c r="E508" i="2"/>
  <c r="E503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506" i="2"/>
  <c r="E497" i="2"/>
  <c r="E498" i="2"/>
  <c r="E504" i="2"/>
  <c r="E499" i="2"/>
  <c r="E509" i="2"/>
  <c r="E507" i="2"/>
  <c r="E500" i="2"/>
  <c r="E501" i="2"/>
  <c r="E505" i="2"/>
  <c r="E502" i="2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G180" i="4"/>
  <c r="G172" i="4"/>
  <c r="G164" i="4"/>
  <c r="G156" i="4"/>
  <c r="G148" i="4"/>
  <c r="D143" i="4"/>
  <c r="G139" i="4"/>
  <c r="I137" i="4"/>
  <c r="F136" i="4"/>
  <c r="H134" i="4"/>
  <c r="D133" i="4"/>
  <c r="G131" i="4"/>
  <c r="G179" i="4"/>
  <c r="G171" i="4"/>
  <c r="G163" i="4"/>
  <c r="G155" i="4"/>
  <c r="G147" i="4"/>
  <c r="G142" i="4"/>
  <c r="F139" i="4"/>
  <c r="H137" i="4"/>
  <c r="D136" i="4"/>
  <c r="G134" i="4"/>
  <c r="I132" i="4"/>
  <c r="F131" i="4"/>
  <c r="G178" i="4"/>
  <c r="G170" i="4"/>
  <c r="G162" i="4"/>
  <c r="G154" i="4"/>
  <c r="G146" i="4"/>
  <c r="D142" i="4"/>
  <c r="D139" i="4"/>
  <c r="G137" i="4"/>
  <c r="I135" i="4"/>
  <c r="F134" i="4"/>
  <c r="H132" i="4"/>
  <c r="D131" i="4"/>
  <c r="G177" i="4"/>
  <c r="G169" i="4"/>
  <c r="G161" i="4"/>
  <c r="G153" i="4"/>
  <c r="G145" i="4"/>
  <c r="G141" i="4"/>
  <c r="I138" i="4"/>
  <c r="F137" i="4"/>
  <c r="H135" i="4"/>
  <c r="D134" i="4"/>
  <c r="G132" i="4"/>
  <c r="G184" i="4"/>
  <c r="G176" i="4"/>
  <c r="G168" i="4"/>
  <c r="G160" i="4"/>
  <c r="G152" i="4"/>
  <c r="D145" i="4"/>
  <c r="D141" i="4"/>
  <c r="H138" i="4"/>
  <c r="D137" i="4"/>
  <c r="G135" i="4"/>
  <c r="I133" i="4"/>
  <c r="F132" i="4"/>
  <c r="G183" i="4"/>
  <c r="G175" i="4"/>
  <c r="G167" i="4"/>
  <c r="G159" i="4"/>
  <c r="G151" i="4"/>
  <c r="G144" i="4"/>
  <c r="G140" i="4"/>
  <c r="G138" i="4"/>
  <c r="I136" i="4"/>
  <c r="F135" i="4"/>
  <c r="H133" i="4"/>
  <c r="D132" i="4"/>
  <c r="G182" i="4"/>
  <c r="G174" i="4"/>
  <c r="G166" i="4"/>
  <c r="G158" i="4"/>
  <c r="G150" i="4"/>
  <c r="D144" i="4"/>
  <c r="D140" i="4"/>
  <c r="F138" i="4"/>
  <c r="H136" i="4"/>
  <c r="D135" i="4"/>
  <c r="G133" i="4"/>
  <c r="I131" i="4"/>
  <c r="G181" i="4"/>
  <c r="G173" i="4"/>
  <c r="G165" i="4"/>
  <c r="G157" i="4"/>
  <c r="G149" i="4"/>
  <c r="G143" i="4"/>
  <c r="I139" i="4"/>
  <c r="D138" i="4"/>
  <c r="G136" i="4"/>
  <c r="I134" i="4"/>
  <c r="F133" i="4"/>
  <c r="H131" i="4"/>
  <c r="G684" i="4"/>
  <c r="G683" i="4"/>
  <c r="G682" i="4"/>
  <c r="G681" i="4"/>
  <c r="G680" i="4"/>
  <c r="G679" i="4"/>
  <c r="G678" i="4"/>
  <c r="G677" i="4"/>
  <c r="G676" i="4"/>
  <c r="G675" i="4"/>
  <c r="G674" i="4"/>
  <c r="G673" i="4"/>
  <c r="G672" i="4"/>
  <c r="G671" i="4"/>
  <c r="G670" i="4"/>
  <c r="G669" i="4"/>
  <c r="G668" i="4"/>
  <c r="G667" i="4"/>
  <c r="G666" i="4"/>
  <c r="G665" i="4"/>
  <c r="G664" i="4"/>
  <c r="G663" i="4"/>
  <c r="G662" i="4"/>
  <c r="G661" i="4"/>
  <c r="G660" i="4"/>
  <c r="G659" i="4"/>
  <c r="G658" i="4"/>
  <c r="G657" i="4"/>
  <c r="G656" i="4"/>
  <c r="G655" i="4"/>
  <c r="G654" i="4"/>
  <c r="G653" i="4"/>
  <c r="G652" i="4"/>
  <c r="G651" i="4"/>
  <c r="G650" i="4"/>
  <c r="G649" i="4"/>
  <c r="G648" i="4"/>
  <c r="G647" i="4"/>
  <c r="G646" i="4"/>
  <c r="G645" i="4"/>
  <c r="G644" i="4"/>
  <c r="G643" i="4"/>
  <c r="G642" i="4"/>
  <c r="G641" i="4"/>
  <c r="G640" i="4"/>
  <c r="G639" i="4"/>
  <c r="G638" i="4"/>
  <c r="G637" i="4"/>
  <c r="G636" i="4"/>
  <c r="G635" i="4"/>
  <c r="G634" i="4"/>
  <c r="G633" i="4"/>
  <c r="G632" i="4"/>
  <c r="G631" i="4"/>
  <c r="F684" i="4"/>
  <c r="F683" i="4"/>
  <c r="F682" i="4"/>
  <c r="F681" i="4"/>
  <c r="F680" i="4"/>
  <c r="F679" i="4"/>
  <c r="F678" i="4"/>
  <c r="F677" i="4"/>
  <c r="F676" i="4"/>
  <c r="F675" i="4"/>
  <c r="F674" i="4"/>
  <c r="F673" i="4"/>
  <c r="F672" i="4"/>
  <c r="F671" i="4"/>
  <c r="F670" i="4"/>
  <c r="F669" i="4"/>
  <c r="F668" i="4"/>
  <c r="F667" i="4"/>
  <c r="F666" i="4"/>
  <c r="F665" i="4"/>
  <c r="F664" i="4"/>
  <c r="F663" i="4"/>
  <c r="F662" i="4"/>
  <c r="F661" i="4"/>
  <c r="F660" i="4"/>
  <c r="F659" i="4"/>
  <c r="F658" i="4"/>
  <c r="F657" i="4"/>
  <c r="F656" i="4"/>
  <c r="F655" i="4"/>
  <c r="F654" i="4"/>
  <c r="F653" i="4"/>
  <c r="F652" i="4"/>
  <c r="F651" i="4"/>
  <c r="F650" i="4"/>
  <c r="F649" i="4"/>
  <c r="F648" i="4"/>
  <c r="F647" i="4"/>
  <c r="F646" i="4"/>
  <c r="F645" i="4"/>
  <c r="F644" i="4"/>
  <c r="F643" i="4"/>
  <c r="F642" i="4"/>
  <c r="F641" i="4"/>
  <c r="F640" i="4"/>
  <c r="F639" i="4"/>
  <c r="F638" i="4"/>
  <c r="F637" i="4"/>
  <c r="F636" i="4"/>
  <c r="F635" i="4"/>
  <c r="F634" i="4"/>
  <c r="F633" i="4"/>
  <c r="F632" i="4"/>
  <c r="F631" i="4"/>
  <c r="E684" i="4"/>
  <c r="E683" i="4"/>
  <c r="E682" i="4"/>
  <c r="E681" i="4"/>
  <c r="E680" i="4"/>
  <c r="E679" i="4"/>
  <c r="E678" i="4"/>
  <c r="E677" i="4"/>
  <c r="E676" i="4"/>
  <c r="E675" i="4"/>
  <c r="E674" i="4"/>
  <c r="E673" i="4"/>
  <c r="E672" i="4"/>
  <c r="E671" i="4"/>
  <c r="E670" i="4"/>
  <c r="E669" i="4"/>
  <c r="E668" i="4"/>
  <c r="E667" i="4"/>
  <c r="E666" i="4"/>
  <c r="E665" i="4"/>
  <c r="E664" i="4"/>
  <c r="E663" i="4"/>
  <c r="E662" i="4"/>
  <c r="E661" i="4"/>
  <c r="E660" i="4"/>
  <c r="E659" i="4"/>
  <c r="E658" i="4"/>
  <c r="E657" i="4"/>
  <c r="E656" i="4"/>
  <c r="E655" i="4"/>
  <c r="E654" i="4"/>
  <c r="E653" i="4"/>
  <c r="E652" i="4"/>
  <c r="E651" i="4"/>
  <c r="E650" i="4"/>
  <c r="E649" i="4"/>
  <c r="E648" i="4"/>
  <c r="E647" i="4"/>
  <c r="E646" i="4"/>
  <c r="E645" i="4"/>
  <c r="E644" i="4"/>
  <c r="E643" i="4"/>
  <c r="E642" i="4"/>
  <c r="E641" i="4"/>
  <c r="E640" i="4"/>
  <c r="E639" i="4"/>
  <c r="E638" i="4"/>
  <c r="E637" i="4"/>
  <c r="E636" i="4"/>
  <c r="E635" i="4"/>
  <c r="E634" i="4"/>
  <c r="E633" i="4"/>
  <c r="E632" i="4"/>
  <c r="E631" i="4"/>
  <c r="D684" i="4"/>
  <c r="D683" i="4"/>
  <c r="D682" i="4"/>
  <c r="D681" i="4"/>
  <c r="D680" i="4"/>
  <c r="D679" i="4"/>
  <c r="D678" i="4"/>
  <c r="D677" i="4"/>
  <c r="D676" i="4"/>
  <c r="D675" i="4"/>
  <c r="D674" i="4"/>
  <c r="D673" i="4"/>
  <c r="D672" i="4"/>
  <c r="D671" i="4"/>
  <c r="D670" i="4"/>
  <c r="D669" i="4"/>
  <c r="D668" i="4"/>
  <c r="D667" i="4"/>
  <c r="D666" i="4"/>
  <c r="D665" i="4"/>
  <c r="D664" i="4"/>
  <c r="D663" i="4"/>
  <c r="D662" i="4"/>
  <c r="D661" i="4"/>
  <c r="D660" i="4"/>
  <c r="D659" i="4"/>
  <c r="D658" i="4"/>
  <c r="D657" i="4"/>
  <c r="D656" i="4"/>
  <c r="D655" i="4"/>
  <c r="D654" i="4"/>
  <c r="D653" i="4"/>
  <c r="D652" i="4"/>
  <c r="D651" i="4"/>
  <c r="D650" i="4"/>
  <c r="D649" i="4"/>
  <c r="D648" i="4"/>
  <c r="D647" i="4"/>
  <c r="D646" i="4"/>
  <c r="D645" i="4"/>
  <c r="D644" i="4"/>
  <c r="D643" i="4"/>
  <c r="D642" i="4"/>
  <c r="D641" i="4"/>
  <c r="D640" i="4"/>
  <c r="D639" i="4"/>
  <c r="D638" i="4"/>
  <c r="D637" i="4"/>
  <c r="D636" i="4"/>
  <c r="D635" i="4"/>
  <c r="D634" i="4"/>
  <c r="D633" i="4"/>
  <c r="D632" i="4"/>
  <c r="D631" i="4"/>
  <c r="C684" i="4"/>
  <c r="C683" i="4"/>
  <c r="C682" i="4"/>
  <c r="C681" i="4"/>
  <c r="C680" i="4"/>
  <c r="C679" i="4"/>
  <c r="C678" i="4"/>
  <c r="C677" i="4"/>
  <c r="C676" i="4"/>
  <c r="C675" i="4"/>
  <c r="C674" i="4"/>
  <c r="C673" i="4"/>
  <c r="C672" i="4"/>
  <c r="C671" i="4"/>
  <c r="C670" i="4"/>
  <c r="C669" i="4"/>
  <c r="C668" i="4"/>
  <c r="C667" i="4"/>
  <c r="C666" i="4"/>
  <c r="C665" i="4"/>
  <c r="C664" i="4"/>
  <c r="C663" i="4"/>
  <c r="C662" i="4"/>
  <c r="C661" i="4"/>
  <c r="C660" i="4"/>
  <c r="C659" i="4"/>
  <c r="C658" i="4"/>
  <c r="C657" i="4"/>
  <c r="C656" i="4"/>
  <c r="C655" i="4"/>
  <c r="C654" i="4"/>
  <c r="C653" i="4"/>
  <c r="C652" i="4"/>
  <c r="C651" i="4"/>
  <c r="C650" i="4"/>
  <c r="C649" i="4"/>
  <c r="C648" i="4"/>
  <c r="C647" i="4"/>
  <c r="C646" i="4"/>
  <c r="C645" i="4"/>
  <c r="C644" i="4"/>
  <c r="C643" i="4"/>
  <c r="C642" i="4"/>
  <c r="C641" i="4"/>
  <c r="C640" i="4"/>
  <c r="C639" i="4"/>
  <c r="C638" i="4"/>
  <c r="C637" i="4"/>
  <c r="C636" i="4"/>
  <c r="C635" i="4"/>
  <c r="C634" i="4"/>
  <c r="C633" i="4"/>
  <c r="C632" i="4"/>
  <c r="C631" i="4"/>
  <c r="J684" i="4"/>
  <c r="J683" i="4"/>
  <c r="J682" i="4"/>
  <c r="J681" i="4"/>
  <c r="J680" i="4"/>
  <c r="J679" i="4"/>
  <c r="J678" i="4"/>
  <c r="J677" i="4"/>
  <c r="J676" i="4"/>
  <c r="J675" i="4"/>
  <c r="J674" i="4"/>
  <c r="J673" i="4"/>
  <c r="J672" i="4"/>
  <c r="J671" i="4"/>
  <c r="J670" i="4"/>
  <c r="J669" i="4"/>
  <c r="J668" i="4"/>
  <c r="J667" i="4"/>
  <c r="J666" i="4"/>
  <c r="J665" i="4"/>
  <c r="J664" i="4"/>
  <c r="J663" i="4"/>
  <c r="J662" i="4"/>
  <c r="J661" i="4"/>
  <c r="J660" i="4"/>
  <c r="J659" i="4"/>
  <c r="J658" i="4"/>
  <c r="J657" i="4"/>
  <c r="J656" i="4"/>
  <c r="J655" i="4"/>
  <c r="J654" i="4"/>
  <c r="J653" i="4"/>
  <c r="J652" i="4"/>
  <c r="J651" i="4"/>
  <c r="J650" i="4"/>
  <c r="J649" i="4"/>
  <c r="J648" i="4"/>
  <c r="J647" i="4"/>
  <c r="J646" i="4"/>
  <c r="J645" i="4"/>
  <c r="J644" i="4"/>
  <c r="J643" i="4"/>
  <c r="J642" i="4"/>
  <c r="J641" i="4"/>
  <c r="J640" i="4"/>
  <c r="J639" i="4"/>
  <c r="J638" i="4"/>
  <c r="J637" i="4"/>
  <c r="J636" i="4"/>
  <c r="J635" i="4"/>
  <c r="J634" i="4"/>
  <c r="J633" i="4"/>
  <c r="J632" i="4"/>
  <c r="J631" i="4"/>
  <c r="I684" i="4"/>
  <c r="I683" i="4"/>
  <c r="I682" i="4"/>
  <c r="I681" i="4"/>
  <c r="I680" i="4"/>
  <c r="I679" i="4"/>
  <c r="I678" i="4"/>
  <c r="I677" i="4"/>
  <c r="I676" i="4"/>
  <c r="I675" i="4"/>
  <c r="I674" i="4"/>
  <c r="I673" i="4"/>
  <c r="I672" i="4"/>
  <c r="I671" i="4"/>
  <c r="I670" i="4"/>
  <c r="I669" i="4"/>
  <c r="I668" i="4"/>
  <c r="I667" i="4"/>
  <c r="I666" i="4"/>
  <c r="I665" i="4"/>
  <c r="I664" i="4"/>
  <c r="I663" i="4"/>
  <c r="I662" i="4"/>
  <c r="I661" i="4"/>
  <c r="I660" i="4"/>
  <c r="I659" i="4"/>
  <c r="I658" i="4"/>
  <c r="I657" i="4"/>
  <c r="I656" i="4"/>
  <c r="I655" i="4"/>
  <c r="I654" i="4"/>
  <c r="I653" i="4"/>
  <c r="I652" i="4"/>
  <c r="I651" i="4"/>
  <c r="I650" i="4"/>
  <c r="I649" i="4"/>
  <c r="I648" i="4"/>
  <c r="I647" i="4"/>
  <c r="I646" i="4"/>
  <c r="I645" i="4"/>
  <c r="I644" i="4"/>
  <c r="I643" i="4"/>
  <c r="I642" i="4"/>
  <c r="I641" i="4"/>
  <c r="I640" i="4"/>
  <c r="I639" i="4"/>
  <c r="I638" i="4"/>
  <c r="I637" i="4"/>
  <c r="I636" i="4"/>
  <c r="I635" i="4"/>
  <c r="I634" i="4"/>
  <c r="I633" i="4"/>
  <c r="I632" i="4"/>
  <c r="I631" i="4"/>
  <c r="H684" i="4"/>
  <c r="H683" i="4"/>
  <c r="H682" i="4"/>
  <c r="H681" i="4"/>
  <c r="H680" i="4"/>
  <c r="H679" i="4"/>
  <c r="H678" i="4"/>
  <c r="H677" i="4"/>
  <c r="H676" i="4"/>
  <c r="H675" i="4"/>
  <c r="H674" i="4"/>
  <c r="H673" i="4"/>
  <c r="H672" i="4"/>
  <c r="H671" i="4"/>
  <c r="H670" i="4"/>
  <c r="H669" i="4"/>
  <c r="H668" i="4"/>
  <c r="H667" i="4"/>
  <c r="H666" i="4"/>
  <c r="H665" i="4"/>
  <c r="H664" i="4"/>
  <c r="H663" i="4"/>
  <c r="H655" i="4"/>
  <c r="H647" i="4"/>
  <c r="H639" i="4"/>
  <c r="H631" i="4"/>
  <c r="H662" i="4"/>
  <c r="H654" i="4"/>
  <c r="H646" i="4"/>
  <c r="H638" i="4"/>
  <c r="H661" i="4"/>
  <c r="H653" i="4"/>
  <c r="H645" i="4"/>
  <c r="H637" i="4"/>
  <c r="H660" i="4"/>
  <c r="H652" i="4"/>
  <c r="H644" i="4"/>
  <c r="H636" i="4"/>
  <c r="H659" i="4"/>
  <c r="H651" i="4"/>
  <c r="H643" i="4"/>
  <c r="H635" i="4"/>
  <c r="H658" i="4"/>
  <c r="H650" i="4"/>
  <c r="H642" i="4"/>
  <c r="H634" i="4"/>
  <c r="H657" i="4"/>
  <c r="H649" i="4"/>
  <c r="H641" i="4"/>
  <c r="H633" i="4"/>
  <c r="H656" i="4"/>
  <c r="H648" i="4"/>
  <c r="H640" i="4"/>
  <c r="H632" i="4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F381" i="3"/>
  <c r="E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E381" i="3"/>
  <c r="D380" i="3"/>
  <c r="C379" i="3"/>
  <c r="C378" i="3"/>
  <c r="C377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D381" i="3"/>
  <c r="C380" i="3"/>
  <c r="C381" i="3"/>
  <c r="F639" i="3"/>
  <c r="F638" i="3"/>
  <c r="F637" i="3"/>
  <c r="F636" i="3"/>
  <c r="F635" i="3"/>
  <c r="F634" i="3"/>
  <c r="F633" i="3"/>
  <c r="F632" i="3"/>
  <c r="F631" i="3"/>
  <c r="F630" i="3"/>
  <c r="F629" i="3"/>
  <c r="F628" i="3"/>
  <c r="F627" i="3"/>
  <c r="F626" i="3"/>
  <c r="F625" i="3"/>
  <c r="F624" i="3"/>
  <c r="F623" i="3"/>
  <c r="F622" i="3"/>
  <c r="F621" i="3"/>
  <c r="F620" i="3"/>
  <c r="F619" i="3"/>
  <c r="F618" i="3"/>
  <c r="F617" i="3"/>
  <c r="F616" i="3"/>
  <c r="F615" i="3"/>
  <c r="F614" i="3"/>
  <c r="F613" i="3"/>
  <c r="F612" i="3"/>
  <c r="F611" i="3"/>
  <c r="F610" i="3"/>
  <c r="F609" i="3"/>
  <c r="F608" i="3"/>
  <c r="F607" i="3"/>
  <c r="F606" i="3"/>
  <c r="F605" i="3"/>
  <c r="F604" i="3"/>
  <c r="F603" i="3"/>
  <c r="F602" i="3"/>
  <c r="F601" i="3"/>
  <c r="F600" i="3"/>
  <c r="F599" i="3"/>
  <c r="F598" i="3"/>
  <c r="F597" i="3"/>
  <c r="F596" i="3"/>
  <c r="F595" i="3"/>
  <c r="F594" i="3"/>
  <c r="F593" i="3"/>
  <c r="F592" i="3"/>
  <c r="F591" i="3"/>
  <c r="F590" i="3"/>
  <c r="F589" i="3"/>
  <c r="F588" i="3"/>
  <c r="F587" i="3"/>
  <c r="F586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D639" i="3"/>
  <c r="D638" i="3"/>
  <c r="D637" i="3"/>
  <c r="D636" i="3"/>
  <c r="D635" i="3"/>
  <c r="D634" i="3"/>
  <c r="D633" i="3"/>
  <c r="D632" i="3"/>
  <c r="D631" i="3"/>
  <c r="D630" i="3"/>
  <c r="D629" i="3"/>
  <c r="D628" i="3"/>
  <c r="D627" i="3"/>
  <c r="D626" i="3"/>
  <c r="D625" i="3"/>
  <c r="D624" i="3"/>
  <c r="D623" i="3"/>
  <c r="D622" i="3"/>
  <c r="D621" i="3"/>
  <c r="D620" i="3"/>
  <c r="D619" i="3"/>
  <c r="D618" i="3"/>
  <c r="D617" i="3"/>
  <c r="D616" i="3"/>
  <c r="D615" i="3"/>
  <c r="D614" i="3"/>
  <c r="D613" i="3"/>
  <c r="D612" i="3"/>
  <c r="D611" i="3"/>
  <c r="D610" i="3"/>
  <c r="D609" i="3"/>
  <c r="D608" i="3"/>
  <c r="D607" i="3"/>
  <c r="D606" i="3"/>
  <c r="D605" i="3"/>
  <c r="D604" i="3"/>
  <c r="D603" i="3"/>
  <c r="D602" i="3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C639" i="3"/>
  <c r="C638" i="3"/>
  <c r="C637" i="3"/>
  <c r="C636" i="3"/>
  <c r="C635" i="3"/>
  <c r="C634" i="3"/>
  <c r="C633" i="3"/>
  <c r="C632" i="3"/>
  <c r="C631" i="3"/>
  <c r="C630" i="3"/>
  <c r="C629" i="3"/>
  <c r="C628" i="3"/>
  <c r="C627" i="3"/>
  <c r="C626" i="3"/>
  <c r="C625" i="3"/>
  <c r="C624" i="3"/>
  <c r="C623" i="3"/>
  <c r="C622" i="3"/>
  <c r="C621" i="3"/>
  <c r="C620" i="3"/>
  <c r="C619" i="3"/>
  <c r="C618" i="3"/>
  <c r="C617" i="3"/>
  <c r="C616" i="3"/>
  <c r="C615" i="3"/>
  <c r="C614" i="3"/>
  <c r="C613" i="3"/>
  <c r="C612" i="3"/>
  <c r="C611" i="3"/>
  <c r="C610" i="3"/>
  <c r="C609" i="3"/>
  <c r="C608" i="3"/>
  <c r="C607" i="3"/>
  <c r="C606" i="3"/>
  <c r="C605" i="3"/>
  <c r="C604" i="3"/>
  <c r="C603" i="3"/>
  <c r="C602" i="3"/>
  <c r="C601" i="3"/>
  <c r="C600" i="3"/>
  <c r="C599" i="3"/>
  <c r="C598" i="3"/>
  <c r="C597" i="3"/>
  <c r="C596" i="3"/>
  <c r="C595" i="3"/>
  <c r="C594" i="3"/>
  <c r="C593" i="3"/>
  <c r="C592" i="3"/>
  <c r="C591" i="3"/>
  <c r="C590" i="3"/>
  <c r="C589" i="3"/>
  <c r="C588" i="3"/>
  <c r="C587" i="3"/>
  <c r="C586" i="3"/>
  <c r="D898" i="3"/>
  <c r="D897" i="3"/>
  <c r="D896" i="3"/>
  <c r="D895" i="3"/>
  <c r="D894" i="3"/>
  <c r="D893" i="3"/>
  <c r="D892" i="3"/>
  <c r="D891" i="3"/>
  <c r="D890" i="3"/>
  <c r="D889" i="3"/>
  <c r="D888" i="3"/>
  <c r="D887" i="3"/>
  <c r="D886" i="3"/>
  <c r="D885" i="3"/>
  <c r="D884" i="3"/>
  <c r="D883" i="3"/>
  <c r="D882" i="3"/>
  <c r="D881" i="3"/>
  <c r="D880" i="3"/>
  <c r="D879" i="3"/>
  <c r="D878" i="3"/>
  <c r="D877" i="3"/>
  <c r="D876" i="3"/>
  <c r="D875" i="3"/>
  <c r="D874" i="3"/>
  <c r="D873" i="3"/>
  <c r="D872" i="3"/>
  <c r="D871" i="3"/>
  <c r="D870" i="3"/>
  <c r="D869" i="3"/>
  <c r="D868" i="3"/>
  <c r="D867" i="3"/>
  <c r="D866" i="3"/>
  <c r="D865" i="3"/>
  <c r="D864" i="3"/>
  <c r="D863" i="3"/>
  <c r="D862" i="3"/>
  <c r="D861" i="3"/>
  <c r="D860" i="3"/>
  <c r="D859" i="3"/>
  <c r="D858" i="3"/>
  <c r="D857" i="3"/>
  <c r="D856" i="3"/>
  <c r="D855" i="3"/>
  <c r="D854" i="3"/>
  <c r="D853" i="3"/>
  <c r="D852" i="3"/>
  <c r="D851" i="3"/>
  <c r="D850" i="3"/>
  <c r="D849" i="3"/>
  <c r="D848" i="3"/>
  <c r="D847" i="3"/>
  <c r="D846" i="3"/>
  <c r="D845" i="3"/>
  <c r="C898" i="3"/>
  <c r="C897" i="3"/>
  <c r="C896" i="3"/>
  <c r="C895" i="3"/>
  <c r="C894" i="3"/>
  <c r="C893" i="3"/>
  <c r="C892" i="3"/>
  <c r="C891" i="3"/>
  <c r="C890" i="3"/>
  <c r="C889" i="3"/>
  <c r="C888" i="3"/>
  <c r="C887" i="3"/>
  <c r="C886" i="3"/>
  <c r="C885" i="3"/>
  <c r="C884" i="3"/>
  <c r="C883" i="3"/>
  <c r="C882" i="3"/>
  <c r="C881" i="3"/>
  <c r="C880" i="3"/>
  <c r="C879" i="3"/>
  <c r="C878" i="3"/>
  <c r="C877" i="3"/>
  <c r="C876" i="3"/>
  <c r="C875" i="3"/>
  <c r="C874" i="3"/>
  <c r="C873" i="3"/>
  <c r="C872" i="3"/>
  <c r="C871" i="3"/>
  <c r="C870" i="3"/>
  <c r="C869" i="3"/>
  <c r="C868" i="3"/>
  <c r="C867" i="3"/>
  <c r="C866" i="3"/>
  <c r="C865" i="3"/>
  <c r="C864" i="3"/>
  <c r="C863" i="3"/>
  <c r="C862" i="3"/>
  <c r="C861" i="3"/>
  <c r="C860" i="3"/>
  <c r="C859" i="3"/>
  <c r="C858" i="3"/>
  <c r="C857" i="3"/>
  <c r="C856" i="3"/>
  <c r="C855" i="3"/>
  <c r="C854" i="3"/>
  <c r="C853" i="3"/>
  <c r="C852" i="3"/>
  <c r="C851" i="3"/>
  <c r="C850" i="3"/>
  <c r="C849" i="3"/>
  <c r="C848" i="3"/>
  <c r="C847" i="3"/>
  <c r="C846" i="3"/>
  <c r="C845" i="3"/>
  <c r="F898" i="3"/>
  <c r="F897" i="3"/>
  <c r="F896" i="3"/>
  <c r="F895" i="3"/>
  <c r="F894" i="3"/>
  <c r="F893" i="3"/>
  <c r="F892" i="3"/>
  <c r="F891" i="3"/>
  <c r="F890" i="3"/>
  <c r="F889" i="3"/>
  <c r="F888" i="3"/>
  <c r="F887" i="3"/>
  <c r="F886" i="3"/>
  <c r="F885" i="3"/>
  <c r="F884" i="3"/>
  <c r="F883" i="3"/>
  <c r="F882" i="3"/>
  <c r="F881" i="3"/>
  <c r="F880" i="3"/>
  <c r="F879" i="3"/>
  <c r="F878" i="3"/>
  <c r="F877" i="3"/>
  <c r="F876" i="3"/>
  <c r="F875" i="3"/>
  <c r="F874" i="3"/>
  <c r="F873" i="3"/>
  <c r="F872" i="3"/>
  <c r="F871" i="3"/>
  <c r="F870" i="3"/>
  <c r="F869" i="3"/>
  <c r="F868" i="3"/>
  <c r="F867" i="3"/>
  <c r="F866" i="3"/>
  <c r="F865" i="3"/>
  <c r="F864" i="3"/>
  <c r="F863" i="3"/>
  <c r="F862" i="3"/>
  <c r="F861" i="3"/>
  <c r="F860" i="3"/>
  <c r="F859" i="3"/>
  <c r="F858" i="3"/>
  <c r="F857" i="3"/>
  <c r="F856" i="3"/>
  <c r="F855" i="3"/>
  <c r="F854" i="3"/>
  <c r="F853" i="3"/>
  <c r="F852" i="3"/>
  <c r="F851" i="3"/>
  <c r="F850" i="3"/>
  <c r="F849" i="3"/>
  <c r="F848" i="3"/>
  <c r="F847" i="3"/>
  <c r="F846" i="3"/>
  <c r="F845" i="3"/>
  <c r="E898" i="3"/>
  <c r="E897" i="3"/>
  <c r="E896" i="3"/>
  <c r="E895" i="3"/>
  <c r="E894" i="3"/>
  <c r="E893" i="3"/>
  <c r="E892" i="3"/>
  <c r="E891" i="3"/>
  <c r="E890" i="3"/>
  <c r="E889" i="3"/>
  <c r="E888" i="3"/>
  <c r="E887" i="3"/>
  <c r="E886" i="3"/>
  <c r="E885" i="3"/>
  <c r="E884" i="3"/>
  <c r="E883" i="3"/>
  <c r="E882" i="3"/>
  <c r="E881" i="3"/>
  <c r="E880" i="3"/>
  <c r="E879" i="3"/>
  <c r="E878" i="3"/>
  <c r="E877" i="3"/>
  <c r="E876" i="3"/>
  <c r="E875" i="3"/>
  <c r="E874" i="3"/>
  <c r="E873" i="3"/>
  <c r="E872" i="3"/>
  <c r="E871" i="3"/>
  <c r="E870" i="3"/>
  <c r="E869" i="3"/>
  <c r="E868" i="3"/>
  <c r="E867" i="3"/>
  <c r="E866" i="3"/>
  <c r="E865" i="3"/>
  <c r="E864" i="3"/>
  <c r="E863" i="3"/>
  <c r="E862" i="3"/>
  <c r="E861" i="3"/>
  <c r="E860" i="3"/>
  <c r="E859" i="3"/>
  <c r="E858" i="3"/>
  <c r="E857" i="3"/>
  <c r="E856" i="3"/>
  <c r="E855" i="3"/>
  <c r="E854" i="3"/>
  <c r="E853" i="3"/>
  <c r="E852" i="3"/>
  <c r="E851" i="3"/>
  <c r="E850" i="3"/>
  <c r="E849" i="3"/>
  <c r="E848" i="3"/>
  <c r="E847" i="3"/>
  <c r="E846" i="3"/>
  <c r="E845" i="3"/>
  <c r="G311" i="5"/>
  <c r="K310" i="5"/>
  <c r="C310" i="5"/>
  <c r="G309" i="5"/>
  <c r="K308" i="5"/>
  <c r="C308" i="5"/>
  <c r="G307" i="5"/>
  <c r="K306" i="5"/>
  <c r="K311" i="5"/>
  <c r="C311" i="5"/>
  <c r="G310" i="5"/>
  <c r="K309" i="5"/>
  <c r="C309" i="5"/>
  <c r="I311" i="5"/>
  <c r="J310" i="5"/>
  <c r="L309" i="5"/>
  <c r="M308" i="5"/>
  <c r="D308" i="5"/>
  <c r="F307" i="5"/>
  <c r="I306" i="5"/>
  <c r="M305" i="5"/>
  <c r="E305" i="5"/>
  <c r="I304" i="5"/>
  <c r="M303" i="5"/>
  <c r="E303" i="5"/>
  <c r="I302" i="5"/>
  <c r="M301" i="5"/>
  <c r="E301" i="5"/>
  <c r="I300" i="5"/>
  <c r="M299" i="5"/>
  <c r="E299" i="5"/>
  <c r="I298" i="5"/>
  <c r="M297" i="5"/>
  <c r="E297" i="5"/>
  <c r="I296" i="5"/>
  <c r="M295" i="5"/>
  <c r="E295" i="5"/>
  <c r="I294" i="5"/>
  <c r="M293" i="5"/>
  <c r="E293" i="5"/>
  <c r="I292" i="5"/>
  <c r="M291" i="5"/>
  <c r="E291" i="5"/>
  <c r="I290" i="5"/>
  <c r="M289" i="5"/>
  <c r="E289" i="5"/>
  <c r="I288" i="5"/>
  <c r="M287" i="5"/>
  <c r="E287" i="5"/>
  <c r="I286" i="5"/>
  <c r="M285" i="5"/>
  <c r="E285" i="5"/>
  <c r="I284" i="5"/>
  <c r="M283" i="5"/>
  <c r="E283" i="5"/>
  <c r="I282" i="5"/>
  <c r="M281" i="5"/>
  <c r="E281" i="5"/>
  <c r="I280" i="5"/>
  <c r="M279" i="5"/>
  <c r="E279" i="5"/>
  <c r="I278" i="5"/>
  <c r="M277" i="5"/>
  <c r="E277" i="5"/>
  <c r="I276" i="5"/>
  <c r="M275" i="5"/>
  <c r="E275" i="5"/>
  <c r="I274" i="5"/>
  <c r="M273" i="5"/>
  <c r="E273" i="5"/>
  <c r="I272" i="5"/>
  <c r="M271" i="5"/>
  <c r="E271" i="5"/>
  <c r="I270" i="5"/>
  <c r="M269" i="5"/>
  <c r="E269" i="5"/>
  <c r="I268" i="5"/>
  <c r="M267" i="5"/>
  <c r="E267" i="5"/>
  <c r="I266" i="5"/>
  <c r="M265" i="5"/>
  <c r="E265" i="5"/>
  <c r="I264" i="5"/>
  <c r="M263" i="5"/>
  <c r="E263" i="5"/>
  <c r="I262" i="5"/>
  <c r="M261" i="5"/>
  <c r="E261" i="5"/>
  <c r="I260" i="5"/>
  <c r="M259" i="5"/>
  <c r="E259" i="5"/>
  <c r="I258" i="5"/>
  <c r="H311" i="5"/>
  <c r="I310" i="5"/>
  <c r="J309" i="5"/>
  <c r="L308" i="5"/>
  <c r="N307" i="5"/>
  <c r="E307" i="5"/>
  <c r="H306" i="5"/>
  <c r="L305" i="5"/>
  <c r="D305" i="5"/>
  <c r="H304" i="5"/>
  <c r="L303" i="5"/>
  <c r="D303" i="5"/>
  <c r="H302" i="5"/>
  <c r="L301" i="5"/>
  <c r="D301" i="5"/>
  <c r="H300" i="5"/>
  <c r="L299" i="5"/>
  <c r="D299" i="5"/>
  <c r="H298" i="5"/>
  <c r="L297" i="5"/>
  <c r="D297" i="5"/>
  <c r="H296" i="5"/>
  <c r="L295" i="5"/>
  <c r="D295" i="5"/>
  <c r="H294" i="5"/>
  <c r="L293" i="5"/>
  <c r="D293" i="5"/>
  <c r="H292" i="5"/>
  <c r="L291" i="5"/>
  <c r="D291" i="5"/>
  <c r="H290" i="5"/>
  <c r="L289" i="5"/>
  <c r="D289" i="5"/>
  <c r="H288" i="5"/>
  <c r="L287" i="5"/>
  <c r="D287" i="5"/>
  <c r="H286" i="5"/>
  <c r="L285" i="5"/>
  <c r="D285" i="5"/>
  <c r="H284" i="5"/>
  <c r="L283" i="5"/>
  <c r="D283" i="5"/>
  <c r="H282" i="5"/>
  <c r="L281" i="5"/>
  <c r="D281" i="5"/>
  <c r="H280" i="5"/>
  <c r="L279" i="5"/>
  <c r="D279" i="5"/>
  <c r="H278" i="5"/>
  <c r="L277" i="5"/>
  <c r="D277" i="5"/>
  <c r="H276" i="5"/>
  <c r="L275" i="5"/>
  <c r="D275" i="5"/>
  <c r="H274" i="5"/>
  <c r="L273" i="5"/>
  <c r="D273" i="5"/>
  <c r="H272" i="5"/>
  <c r="L271" i="5"/>
  <c r="D271" i="5"/>
  <c r="H270" i="5"/>
  <c r="L269" i="5"/>
  <c r="D269" i="5"/>
  <c r="H268" i="5"/>
  <c r="L267" i="5"/>
  <c r="D267" i="5"/>
  <c r="H266" i="5"/>
  <c r="L265" i="5"/>
  <c r="D265" i="5"/>
  <c r="H264" i="5"/>
  <c r="L263" i="5"/>
  <c r="D263" i="5"/>
  <c r="H262" i="5"/>
  <c r="L261" i="5"/>
  <c r="D261" i="5"/>
  <c r="H260" i="5"/>
  <c r="L259" i="5"/>
  <c r="D259" i="5"/>
  <c r="H258" i="5"/>
  <c r="F311" i="5"/>
  <c r="H310" i="5"/>
  <c r="I309" i="5"/>
  <c r="J308" i="5"/>
  <c r="M307" i="5"/>
  <c r="D307" i="5"/>
  <c r="G306" i="5"/>
  <c r="K305" i="5"/>
  <c r="C305" i="5"/>
  <c r="G304" i="5"/>
  <c r="K303" i="5"/>
  <c r="C303" i="5"/>
  <c r="G302" i="5"/>
  <c r="K301" i="5"/>
  <c r="C301" i="5"/>
  <c r="G300" i="5"/>
  <c r="K299" i="5"/>
  <c r="C299" i="5"/>
  <c r="G298" i="5"/>
  <c r="K297" i="5"/>
  <c r="C297" i="5"/>
  <c r="G296" i="5"/>
  <c r="K295" i="5"/>
  <c r="C295" i="5"/>
  <c r="G294" i="5"/>
  <c r="K293" i="5"/>
  <c r="C293" i="5"/>
  <c r="G292" i="5"/>
  <c r="K291" i="5"/>
  <c r="C291" i="5"/>
  <c r="G290" i="5"/>
  <c r="K289" i="5"/>
  <c r="C289" i="5"/>
  <c r="G288" i="5"/>
  <c r="K287" i="5"/>
  <c r="C287" i="5"/>
  <c r="G286" i="5"/>
  <c r="K285" i="5"/>
  <c r="C285" i="5"/>
  <c r="G284" i="5"/>
  <c r="K283" i="5"/>
  <c r="C283" i="5"/>
  <c r="G282" i="5"/>
  <c r="K281" i="5"/>
  <c r="C281" i="5"/>
  <c r="G280" i="5"/>
  <c r="K279" i="5"/>
  <c r="C279" i="5"/>
  <c r="G278" i="5"/>
  <c r="K277" i="5"/>
  <c r="C277" i="5"/>
  <c r="G276" i="5"/>
  <c r="K275" i="5"/>
  <c r="C275" i="5"/>
  <c r="G274" i="5"/>
  <c r="K273" i="5"/>
  <c r="C273" i="5"/>
  <c r="G272" i="5"/>
  <c r="K271" i="5"/>
  <c r="C271" i="5"/>
  <c r="G270" i="5"/>
  <c r="K269" i="5"/>
  <c r="C269" i="5"/>
  <c r="G268" i="5"/>
  <c r="K267" i="5"/>
  <c r="C267" i="5"/>
  <c r="G266" i="5"/>
  <c r="K265" i="5"/>
  <c r="C265" i="5"/>
  <c r="G264" i="5"/>
  <c r="K263" i="5"/>
  <c r="C263" i="5"/>
  <c r="G262" i="5"/>
  <c r="K261" i="5"/>
  <c r="C261" i="5"/>
  <c r="G260" i="5"/>
  <c r="K259" i="5"/>
  <c r="C259" i="5"/>
  <c r="G258" i="5"/>
  <c r="E311" i="5"/>
  <c r="F310" i="5"/>
  <c r="H309" i="5"/>
  <c r="I308" i="5"/>
  <c r="L307" i="5"/>
  <c r="C307" i="5"/>
  <c r="F306" i="5"/>
  <c r="J305" i="5"/>
  <c r="N304" i="5"/>
  <c r="F304" i="5"/>
  <c r="J303" i="5"/>
  <c r="N302" i="5"/>
  <c r="F302" i="5"/>
  <c r="J301" i="5"/>
  <c r="N300" i="5"/>
  <c r="F300" i="5"/>
  <c r="J299" i="5"/>
  <c r="N298" i="5"/>
  <c r="F298" i="5"/>
  <c r="J297" i="5"/>
  <c r="N296" i="5"/>
  <c r="F296" i="5"/>
  <c r="J295" i="5"/>
  <c r="N294" i="5"/>
  <c r="F294" i="5"/>
  <c r="J293" i="5"/>
  <c r="N292" i="5"/>
  <c r="F292" i="5"/>
  <c r="J291" i="5"/>
  <c r="N290" i="5"/>
  <c r="F290" i="5"/>
  <c r="J289" i="5"/>
  <c r="N288" i="5"/>
  <c r="F288" i="5"/>
  <c r="J287" i="5"/>
  <c r="N286" i="5"/>
  <c r="F286" i="5"/>
  <c r="J285" i="5"/>
  <c r="N284" i="5"/>
  <c r="F284" i="5"/>
  <c r="J283" i="5"/>
  <c r="N282" i="5"/>
  <c r="F282" i="5"/>
  <c r="J281" i="5"/>
  <c r="N280" i="5"/>
  <c r="F280" i="5"/>
  <c r="J279" i="5"/>
  <c r="N278" i="5"/>
  <c r="F278" i="5"/>
  <c r="J277" i="5"/>
  <c r="N276" i="5"/>
  <c r="F276" i="5"/>
  <c r="J275" i="5"/>
  <c r="N274" i="5"/>
  <c r="F274" i="5"/>
  <c r="J273" i="5"/>
  <c r="N272" i="5"/>
  <c r="F272" i="5"/>
  <c r="J271" i="5"/>
  <c r="N270" i="5"/>
  <c r="F270" i="5"/>
  <c r="J269" i="5"/>
  <c r="N268" i="5"/>
  <c r="F268" i="5"/>
  <c r="J267" i="5"/>
  <c r="N266" i="5"/>
  <c r="F266" i="5"/>
  <c r="J265" i="5"/>
  <c r="N264" i="5"/>
  <c r="F264" i="5"/>
  <c r="J263" i="5"/>
  <c r="N262" i="5"/>
  <c r="F262" i="5"/>
  <c r="J261" i="5"/>
  <c r="N260" i="5"/>
  <c r="F260" i="5"/>
  <c r="J259" i="5"/>
  <c r="N258" i="5"/>
  <c r="F258" i="5"/>
  <c r="N311" i="5"/>
  <c r="D311" i="5"/>
  <c r="E310" i="5"/>
  <c r="F309" i="5"/>
  <c r="H308" i="5"/>
  <c r="K307" i="5"/>
  <c r="N306" i="5"/>
  <c r="E306" i="5"/>
  <c r="I305" i="5"/>
  <c r="M304" i="5"/>
  <c r="E304" i="5"/>
  <c r="I303" i="5"/>
  <c r="M302" i="5"/>
  <c r="E302" i="5"/>
  <c r="I301" i="5"/>
  <c r="M300" i="5"/>
  <c r="E300" i="5"/>
  <c r="I299" i="5"/>
  <c r="M298" i="5"/>
  <c r="E298" i="5"/>
  <c r="I297" i="5"/>
  <c r="M296" i="5"/>
  <c r="E296" i="5"/>
  <c r="I295" i="5"/>
  <c r="M294" i="5"/>
  <c r="E294" i="5"/>
  <c r="I293" i="5"/>
  <c r="M292" i="5"/>
  <c r="E292" i="5"/>
  <c r="I291" i="5"/>
  <c r="M290" i="5"/>
  <c r="E290" i="5"/>
  <c r="I289" i="5"/>
  <c r="M288" i="5"/>
  <c r="E288" i="5"/>
  <c r="I287" i="5"/>
  <c r="M286" i="5"/>
  <c r="E286" i="5"/>
  <c r="I285" i="5"/>
  <c r="M284" i="5"/>
  <c r="E284" i="5"/>
  <c r="I283" i="5"/>
  <c r="M282" i="5"/>
  <c r="E282" i="5"/>
  <c r="I281" i="5"/>
  <c r="M280" i="5"/>
  <c r="E280" i="5"/>
  <c r="I279" i="5"/>
  <c r="M278" i="5"/>
  <c r="E278" i="5"/>
  <c r="I277" i="5"/>
  <c r="M276" i="5"/>
  <c r="E276" i="5"/>
  <c r="I275" i="5"/>
  <c r="M274" i="5"/>
  <c r="E274" i="5"/>
  <c r="I273" i="5"/>
  <c r="M272" i="5"/>
  <c r="E272" i="5"/>
  <c r="I271" i="5"/>
  <c r="M270" i="5"/>
  <c r="E270" i="5"/>
  <c r="I269" i="5"/>
  <c r="M268" i="5"/>
  <c r="E268" i="5"/>
  <c r="I267" i="5"/>
  <c r="M266" i="5"/>
  <c r="E266" i="5"/>
  <c r="I265" i="5"/>
  <c r="M264" i="5"/>
  <c r="E264" i="5"/>
  <c r="I263" i="5"/>
  <c r="M262" i="5"/>
  <c r="E262" i="5"/>
  <c r="I261" i="5"/>
  <c r="M311" i="5"/>
  <c r="N310" i="5"/>
  <c r="D310" i="5"/>
  <c r="E309" i="5"/>
  <c r="G308" i="5"/>
  <c r="J307" i="5"/>
  <c r="M306" i="5"/>
  <c r="D306" i="5"/>
  <c r="H305" i="5"/>
  <c r="L304" i="5"/>
  <c r="D304" i="5"/>
  <c r="H303" i="5"/>
  <c r="L302" i="5"/>
  <c r="D302" i="5"/>
  <c r="H301" i="5"/>
  <c r="L300" i="5"/>
  <c r="D300" i="5"/>
  <c r="H299" i="5"/>
  <c r="L298" i="5"/>
  <c r="D298" i="5"/>
  <c r="H297" i="5"/>
  <c r="L296" i="5"/>
  <c r="D296" i="5"/>
  <c r="H295" i="5"/>
  <c r="L294" i="5"/>
  <c r="D294" i="5"/>
  <c r="H293" i="5"/>
  <c r="L292" i="5"/>
  <c r="D292" i="5"/>
  <c r="H291" i="5"/>
  <c r="L290" i="5"/>
  <c r="D290" i="5"/>
  <c r="H289" i="5"/>
  <c r="L288" i="5"/>
  <c r="D288" i="5"/>
  <c r="H287" i="5"/>
  <c r="L286" i="5"/>
  <c r="D286" i="5"/>
  <c r="H285" i="5"/>
  <c r="L284" i="5"/>
  <c r="D284" i="5"/>
  <c r="H283" i="5"/>
  <c r="L282" i="5"/>
  <c r="D282" i="5"/>
  <c r="H281" i="5"/>
  <c r="L280" i="5"/>
  <c r="D280" i="5"/>
  <c r="H279" i="5"/>
  <c r="L278" i="5"/>
  <c r="D278" i="5"/>
  <c r="H277" i="5"/>
  <c r="L276" i="5"/>
  <c r="D276" i="5"/>
  <c r="H275" i="5"/>
  <c r="L274" i="5"/>
  <c r="D274" i="5"/>
  <c r="H273" i="5"/>
  <c r="L272" i="5"/>
  <c r="D272" i="5"/>
  <c r="H271" i="5"/>
  <c r="L270" i="5"/>
  <c r="D270" i="5"/>
  <c r="H269" i="5"/>
  <c r="L268" i="5"/>
  <c r="D268" i="5"/>
  <c r="H267" i="5"/>
  <c r="L266" i="5"/>
  <c r="D266" i="5"/>
  <c r="H265" i="5"/>
  <c r="L264" i="5"/>
  <c r="D264" i="5"/>
  <c r="H263" i="5"/>
  <c r="L262" i="5"/>
  <c r="D262" i="5"/>
  <c r="H261" i="5"/>
  <c r="L260" i="5"/>
  <c r="D260" i="5"/>
  <c r="H259" i="5"/>
  <c r="L258" i="5"/>
  <c r="D258" i="5"/>
  <c r="L311" i="5"/>
  <c r="M310" i="5"/>
  <c r="N309" i="5"/>
  <c r="D309" i="5"/>
  <c r="F308" i="5"/>
  <c r="I307" i="5"/>
  <c r="L306" i="5"/>
  <c r="C306" i="5"/>
  <c r="G305" i="5"/>
  <c r="K304" i="5"/>
  <c r="C304" i="5"/>
  <c r="G303" i="5"/>
  <c r="K302" i="5"/>
  <c r="C302" i="5"/>
  <c r="G301" i="5"/>
  <c r="K300" i="5"/>
  <c r="C300" i="5"/>
  <c r="G299" i="5"/>
  <c r="K298" i="5"/>
  <c r="C298" i="5"/>
  <c r="G297" i="5"/>
  <c r="K296" i="5"/>
  <c r="C296" i="5"/>
  <c r="G295" i="5"/>
  <c r="K294" i="5"/>
  <c r="C294" i="5"/>
  <c r="G293" i="5"/>
  <c r="K292" i="5"/>
  <c r="C292" i="5"/>
  <c r="G291" i="5"/>
  <c r="K290" i="5"/>
  <c r="C290" i="5"/>
  <c r="G289" i="5"/>
  <c r="K288" i="5"/>
  <c r="C288" i="5"/>
  <c r="G287" i="5"/>
  <c r="K286" i="5"/>
  <c r="C286" i="5"/>
  <c r="G285" i="5"/>
  <c r="K284" i="5"/>
  <c r="C284" i="5"/>
  <c r="G283" i="5"/>
  <c r="K282" i="5"/>
  <c r="C282" i="5"/>
  <c r="G281" i="5"/>
  <c r="K280" i="5"/>
  <c r="C280" i="5"/>
  <c r="G279" i="5"/>
  <c r="K278" i="5"/>
  <c r="C278" i="5"/>
  <c r="G277" i="5"/>
  <c r="K276" i="5"/>
  <c r="C276" i="5"/>
  <c r="G275" i="5"/>
  <c r="K274" i="5"/>
  <c r="C274" i="5"/>
  <c r="G273" i="5"/>
  <c r="K272" i="5"/>
  <c r="C272" i="5"/>
  <c r="G271" i="5"/>
  <c r="K270" i="5"/>
  <c r="C270" i="5"/>
  <c r="G269" i="5"/>
  <c r="K268" i="5"/>
  <c r="C268" i="5"/>
  <c r="G267" i="5"/>
  <c r="K266" i="5"/>
  <c r="C266" i="5"/>
  <c r="G265" i="5"/>
  <c r="K264" i="5"/>
  <c r="C264" i="5"/>
  <c r="G263" i="5"/>
  <c r="K262" i="5"/>
  <c r="C262" i="5"/>
  <c r="G261" i="5"/>
  <c r="K260" i="5"/>
  <c r="C260" i="5"/>
  <c r="G259" i="5"/>
  <c r="K258" i="5"/>
  <c r="C258" i="5"/>
  <c r="N305" i="5"/>
  <c r="J300" i="5"/>
  <c r="F295" i="5"/>
  <c r="N289" i="5"/>
  <c r="J284" i="5"/>
  <c r="F279" i="5"/>
  <c r="N273" i="5"/>
  <c r="J268" i="5"/>
  <c r="F263" i="5"/>
  <c r="I259" i="5"/>
  <c r="J311" i="5"/>
  <c r="F305" i="5"/>
  <c r="N299" i="5"/>
  <c r="J294" i="5"/>
  <c r="F289" i="5"/>
  <c r="N283" i="5"/>
  <c r="J278" i="5"/>
  <c r="F273" i="5"/>
  <c r="N267" i="5"/>
  <c r="J262" i="5"/>
  <c r="F259" i="5"/>
  <c r="L310" i="5"/>
  <c r="J304" i="5"/>
  <c r="F299" i="5"/>
  <c r="N293" i="5"/>
  <c r="J288" i="5"/>
  <c r="F283" i="5"/>
  <c r="N277" i="5"/>
  <c r="J272" i="5"/>
  <c r="F267" i="5"/>
  <c r="N261" i="5"/>
  <c r="M258" i="5"/>
  <c r="M309" i="5"/>
  <c r="N303" i="5"/>
  <c r="J298" i="5"/>
  <c r="F293" i="5"/>
  <c r="N287" i="5"/>
  <c r="J282" i="5"/>
  <c r="F277" i="5"/>
  <c r="N271" i="5"/>
  <c r="J266" i="5"/>
  <c r="F261" i="5"/>
  <c r="J258" i="5"/>
  <c r="N308" i="5"/>
  <c r="F303" i="5"/>
  <c r="N297" i="5"/>
  <c r="J292" i="5"/>
  <c r="F287" i="5"/>
  <c r="N281" i="5"/>
  <c r="J276" i="5"/>
  <c r="F271" i="5"/>
  <c r="N265" i="5"/>
  <c r="M260" i="5"/>
  <c r="E258" i="5"/>
  <c r="E308" i="5"/>
  <c r="J302" i="5"/>
  <c r="F297" i="5"/>
  <c r="N291" i="5"/>
  <c r="J286" i="5"/>
  <c r="F281" i="5"/>
  <c r="N275" i="5"/>
  <c r="J270" i="5"/>
  <c r="F265" i="5"/>
  <c r="J260" i="5"/>
  <c r="J306" i="5"/>
  <c r="F301" i="5"/>
  <c r="N295" i="5"/>
  <c r="J290" i="5"/>
  <c r="F285" i="5"/>
  <c r="N279" i="5"/>
  <c r="J274" i="5"/>
  <c r="F269" i="5"/>
  <c r="N263" i="5"/>
  <c r="N259" i="5"/>
  <c r="J280" i="5"/>
  <c r="F275" i="5"/>
  <c r="N269" i="5"/>
  <c r="H307" i="5"/>
  <c r="J264" i="5"/>
  <c r="N301" i="5"/>
  <c r="E260" i="5"/>
  <c r="J296" i="5"/>
  <c r="N285" i="5"/>
  <c r="F291" i="5"/>
  <c r="D123" i="2"/>
  <c r="D122" i="2"/>
  <c r="D121" i="2"/>
  <c r="D120" i="2"/>
  <c r="D119" i="2"/>
  <c r="D118" i="2"/>
  <c r="D117" i="2"/>
  <c r="D116" i="2"/>
  <c r="D115" i="2"/>
  <c r="D114" i="2"/>
  <c r="D113" i="2"/>
  <c r="D112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D110" i="2"/>
  <c r="D108" i="2"/>
  <c r="D106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D109" i="2"/>
  <c r="D107" i="2"/>
  <c r="D105" i="2"/>
  <c r="D111" i="2"/>
  <c r="C105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510" i="2"/>
  <c r="G509" i="2"/>
  <c r="G508" i="2"/>
  <c r="G507" i="2"/>
  <c r="G506" i="2"/>
  <c r="G505" i="2"/>
  <c r="G504" i="2"/>
  <c r="G503" i="2"/>
  <c r="G502" i="2"/>
  <c r="H510" i="2"/>
  <c r="H509" i="2"/>
  <c r="H508" i="2"/>
  <c r="H507" i="2"/>
  <c r="H503" i="2"/>
  <c r="H497" i="2"/>
  <c r="G496" i="2"/>
  <c r="H506" i="2"/>
  <c r="H498" i="2"/>
  <c r="G497" i="2"/>
  <c r="H499" i="2"/>
  <c r="G498" i="2"/>
  <c r="H504" i="2"/>
  <c r="H500" i="2"/>
  <c r="G499" i="2"/>
  <c r="H501" i="2"/>
  <c r="G500" i="2"/>
  <c r="G501" i="2"/>
  <c r="H505" i="2"/>
  <c r="H502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J246" i="4"/>
  <c r="J245" i="4"/>
  <c r="J244" i="4"/>
  <c r="J243" i="4"/>
  <c r="J242" i="4"/>
  <c r="J241" i="4"/>
  <c r="J240" i="4"/>
  <c r="J239" i="4"/>
  <c r="J238" i="4"/>
  <c r="J237" i="4"/>
  <c r="J236" i="4"/>
  <c r="J235" i="4"/>
  <c r="J234" i="4"/>
  <c r="J233" i="4"/>
  <c r="J232" i="4"/>
  <c r="J231" i="4"/>
  <c r="J230" i="4"/>
  <c r="J229" i="4"/>
  <c r="J228" i="4"/>
  <c r="J227" i="4"/>
  <c r="J226" i="4"/>
  <c r="J225" i="4"/>
  <c r="J224" i="4"/>
  <c r="J223" i="4"/>
  <c r="J222" i="4"/>
  <c r="J221" i="4"/>
  <c r="J220" i="4"/>
  <c r="J219" i="4"/>
  <c r="J218" i="4"/>
  <c r="J217" i="4"/>
  <c r="J216" i="4"/>
  <c r="J215" i="4"/>
  <c r="J214" i="4"/>
  <c r="J213" i="4"/>
  <c r="J212" i="4"/>
  <c r="J211" i="4"/>
  <c r="J210" i="4"/>
  <c r="J209" i="4"/>
  <c r="J208" i="4"/>
  <c r="J207" i="4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5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G246" i="4"/>
  <c r="G245" i="4"/>
  <c r="G244" i="4"/>
  <c r="G243" i="4"/>
  <c r="G242" i="4"/>
  <c r="G241" i="4"/>
  <c r="G240" i="4"/>
  <c r="G239" i="4"/>
  <c r="G238" i="4"/>
  <c r="G237" i="4"/>
  <c r="G236" i="4"/>
  <c r="G228" i="4"/>
  <c r="G220" i="4"/>
  <c r="G212" i="4"/>
  <c r="G204" i="4"/>
  <c r="G196" i="4"/>
  <c r="G235" i="4"/>
  <c r="G227" i="4"/>
  <c r="G219" i="4"/>
  <c r="G211" i="4"/>
  <c r="G203" i="4"/>
  <c r="G195" i="4"/>
  <c r="G234" i="4"/>
  <c r="G226" i="4"/>
  <c r="G218" i="4"/>
  <c r="G210" i="4"/>
  <c r="G202" i="4"/>
  <c r="G194" i="4"/>
  <c r="G233" i="4"/>
  <c r="G225" i="4"/>
  <c r="G217" i="4"/>
  <c r="G209" i="4"/>
  <c r="G201" i="4"/>
  <c r="G193" i="4"/>
  <c r="G232" i="4"/>
  <c r="G224" i="4"/>
  <c r="G216" i="4"/>
  <c r="G208" i="4"/>
  <c r="G200" i="4"/>
  <c r="G231" i="4"/>
  <c r="G223" i="4"/>
  <c r="G215" i="4"/>
  <c r="G207" i="4"/>
  <c r="G199" i="4"/>
  <c r="G230" i="4"/>
  <c r="G222" i="4"/>
  <c r="G214" i="4"/>
  <c r="G206" i="4"/>
  <c r="G198" i="4"/>
  <c r="G229" i="4"/>
  <c r="G221" i="4"/>
  <c r="G213" i="4"/>
  <c r="G205" i="4"/>
  <c r="G197" i="4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J639" i="3"/>
  <c r="J638" i="3"/>
  <c r="J637" i="3"/>
  <c r="J636" i="3"/>
  <c r="J635" i="3"/>
  <c r="J634" i="3"/>
  <c r="J633" i="3"/>
  <c r="J632" i="3"/>
  <c r="J631" i="3"/>
  <c r="J630" i="3"/>
  <c r="J629" i="3"/>
  <c r="J628" i="3"/>
  <c r="J627" i="3"/>
  <c r="J626" i="3"/>
  <c r="J625" i="3"/>
  <c r="J624" i="3"/>
  <c r="J623" i="3"/>
  <c r="J622" i="3"/>
  <c r="J621" i="3"/>
  <c r="J620" i="3"/>
  <c r="J619" i="3"/>
  <c r="J618" i="3"/>
  <c r="J617" i="3"/>
  <c r="J616" i="3"/>
  <c r="J615" i="3"/>
  <c r="J614" i="3"/>
  <c r="J613" i="3"/>
  <c r="J612" i="3"/>
  <c r="J611" i="3"/>
  <c r="J610" i="3"/>
  <c r="J609" i="3"/>
  <c r="J608" i="3"/>
  <c r="J607" i="3"/>
  <c r="J606" i="3"/>
  <c r="J605" i="3"/>
  <c r="J604" i="3"/>
  <c r="J603" i="3"/>
  <c r="J602" i="3"/>
  <c r="J601" i="3"/>
  <c r="J600" i="3"/>
  <c r="J599" i="3"/>
  <c r="J598" i="3"/>
  <c r="J597" i="3"/>
  <c r="J596" i="3"/>
  <c r="J595" i="3"/>
  <c r="J594" i="3"/>
  <c r="J593" i="3"/>
  <c r="J592" i="3"/>
  <c r="J591" i="3"/>
  <c r="J590" i="3"/>
  <c r="J589" i="3"/>
  <c r="J588" i="3"/>
  <c r="J587" i="3"/>
  <c r="J586" i="3"/>
  <c r="I639" i="3"/>
  <c r="I638" i="3"/>
  <c r="I637" i="3"/>
  <c r="I636" i="3"/>
  <c r="I635" i="3"/>
  <c r="I634" i="3"/>
  <c r="I633" i="3"/>
  <c r="I632" i="3"/>
  <c r="I631" i="3"/>
  <c r="I630" i="3"/>
  <c r="I629" i="3"/>
  <c r="I628" i="3"/>
  <c r="I627" i="3"/>
  <c r="I626" i="3"/>
  <c r="I625" i="3"/>
  <c r="I624" i="3"/>
  <c r="I623" i="3"/>
  <c r="I622" i="3"/>
  <c r="I621" i="3"/>
  <c r="I620" i="3"/>
  <c r="I619" i="3"/>
  <c r="I618" i="3"/>
  <c r="I617" i="3"/>
  <c r="I616" i="3"/>
  <c r="I615" i="3"/>
  <c r="I614" i="3"/>
  <c r="I613" i="3"/>
  <c r="I612" i="3"/>
  <c r="I611" i="3"/>
  <c r="I610" i="3"/>
  <c r="I609" i="3"/>
  <c r="I608" i="3"/>
  <c r="I607" i="3"/>
  <c r="I606" i="3"/>
  <c r="I605" i="3"/>
  <c r="I604" i="3"/>
  <c r="I603" i="3"/>
  <c r="I602" i="3"/>
  <c r="I601" i="3"/>
  <c r="I600" i="3"/>
  <c r="I599" i="3"/>
  <c r="I598" i="3"/>
  <c r="I597" i="3"/>
  <c r="I596" i="3"/>
  <c r="I595" i="3"/>
  <c r="I594" i="3"/>
  <c r="I593" i="3"/>
  <c r="I592" i="3"/>
  <c r="I591" i="3"/>
  <c r="I590" i="3"/>
  <c r="I589" i="3"/>
  <c r="I588" i="3"/>
  <c r="I587" i="3"/>
  <c r="I586" i="3"/>
  <c r="H639" i="3"/>
  <c r="H638" i="3"/>
  <c r="H637" i="3"/>
  <c r="H636" i="3"/>
  <c r="H635" i="3"/>
  <c r="H634" i="3"/>
  <c r="H633" i="3"/>
  <c r="H632" i="3"/>
  <c r="H631" i="3"/>
  <c r="H630" i="3"/>
  <c r="H629" i="3"/>
  <c r="H628" i="3"/>
  <c r="H627" i="3"/>
  <c r="H626" i="3"/>
  <c r="H625" i="3"/>
  <c r="H624" i="3"/>
  <c r="H623" i="3"/>
  <c r="H622" i="3"/>
  <c r="H621" i="3"/>
  <c r="H620" i="3"/>
  <c r="H619" i="3"/>
  <c r="H618" i="3"/>
  <c r="H617" i="3"/>
  <c r="H616" i="3"/>
  <c r="H615" i="3"/>
  <c r="H614" i="3"/>
  <c r="H613" i="3"/>
  <c r="H612" i="3"/>
  <c r="H611" i="3"/>
  <c r="H610" i="3"/>
  <c r="H609" i="3"/>
  <c r="H608" i="3"/>
  <c r="H607" i="3"/>
  <c r="H606" i="3"/>
  <c r="H605" i="3"/>
  <c r="H604" i="3"/>
  <c r="H603" i="3"/>
  <c r="H602" i="3"/>
  <c r="H601" i="3"/>
  <c r="H600" i="3"/>
  <c r="H599" i="3"/>
  <c r="H598" i="3"/>
  <c r="H597" i="3"/>
  <c r="H596" i="3"/>
  <c r="H595" i="3"/>
  <c r="H594" i="3"/>
  <c r="H593" i="3"/>
  <c r="H592" i="3"/>
  <c r="H591" i="3"/>
  <c r="H590" i="3"/>
  <c r="H589" i="3"/>
  <c r="H588" i="3"/>
  <c r="H587" i="3"/>
  <c r="H586" i="3"/>
  <c r="G639" i="3"/>
  <c r="G638" i="3"/>
  <c r="G637" i="3"/>
  <c r="G636" i="3"/>
  <c r="G635" i="3"/>
  <c r="G634" i="3"/>
  <c r="G633" i="3"/>
  <c r="G632" i="3"/>
  <c r="G631" i="3"/>
  <c r="G630" i="3"/>
  <c r="G629" i="3"/>
  <c r="G628" i="3"/>
  <c r="G627" i="3"/>
  <c r="G626" i="3"/>
  <c r="G625" i="3"/>
  <c r="G624" i="3"/>
  <c r="G623" i="3"/>
  <c r="G622" i="3"/>
  <c r="G621" i="3"/>
  <c r="G620" i="3"/>
  <c r="G619" i="3"/>
  <c r="G618" i="3"/>
  <c r="G617" i="3"/>
  <c r="G616" i="3"/>
  <c r="G615" i="3"/>
  <c r="G614" i="3"/>
  <c r="G613" i="3"/>
  <c r="G612" i="3"/>
  <c r="G611" i="3"/>
  <c r="G610" i="3"/>
  <c r="G609" i="3"/>
  <c r="G608" i="3"/>
  <c r="G607" i="3"/>
  <c r="G606" i="3"/>
  <c r="G605" i="3"/>
  <c r="G604" i="3"/>
  <c r="G603" i="3"/>
  <c r="G602" i="3"/>
  <c r="G601" i="3"/>
  <c r="G600" i="3"/>
  <c r="G599" i="3"/>
  <c r="G598" i="3"/>
  <c r="G597" i="3"/>
  <c r="G596" i="3"/>
  <c r="G595" i="3"/>
  <c r="G594" i="3"/>
  <c r="G593" i="3"/>
  <c r="G592" i="3"/>
  <c r="G591" i="3"/>
  <c r="G590" i="3"/>
  <c r="G589" i="3"/>
  <c r="G588" i="3"/>
  <c r="G587" i="3"/>
  <c r="G586" i="3"/>
  <c r="J374" i="5"/>
  <c r="N373" i="5"/>
  <c r="F373" i="5"/>
  <c r="J372" i="5"/>
  <c r="N371" i="5"/>
  <c r="F371" i="5"/>
  <c r="J370" i="5"/>
  <c r="I374" i="5"/>
  <c r="M373" i="5"/>
  <c r="E373" i="5"/>
  <c r="I372" i="5"/>
  <c r="M371" i="5"/>
  <c r="E371" i="5"/>
  <c r="I370" i="5"/>
  <c r="H374" i="5"/>
  <c r="L373" i="5"/>
  <c r="D373" i="5"/>
  <c r="N374" i="5"/>
  <c r="F374" i="5"/>
  <c r="M374" i="5"/>
  <c r="E374" i="5"/>
  <c r="I373" i="5"/>
  <c r="K374" i="5"/>
  <c r="C373" i="5"/>
  <c r="E372" i="5"/>
  <c r="G371" i="5"/>
  <c r="G370" i="5"/>
  <c r="K369" i="5"/>
  <c r="C369" i="5"/>
  <c r="G368" i="5"/>
  <c r="K367" i="5"/>
  <c r="C367" i="5"/>
  <c r="G366" i="5"/>
  <c r="K365" i="5"/>
  <c r="C365" i="5"/>
  <c r="G364" i="5"/>
  <c r="K363" i="5"/>
  <c r="C363" i="5"/>
  <c r="G362" i="5"/>
  <c r="K361" i="5"/>
  <c r="C361" i="5"/>
  <c r="G360" i="5"/>
  <c r="K359" i="5"/>
  <c r="C359" i="5"/>
  <c r="G358" i="5"/>
  <c r="K357" i="5"/>
  <c r="C357" i="5"/>
  <c r="G356" i="5"/>
  <c r="K355" i="5"/>
  <c r="C355" i="5"/>
  <c r="G354" i="5"/>
  <c r="K353" i="5"/>
  <c r="C353" i="5"/>
  <c r="G352" i="5"/>
  <c r="K351" i="5"/>
  <c r="C351" i="5"/>
  <c r="G350" i="5"/>
  <c r="K349" i="5"/>
  <c r="C349" i="5"/>
  <c r="G348" i="5"/>
  <c r="K347" i="5"/>
  <c r="C347" i="5"/>
  <c r="G346" i="5"/>
  <c r="K345" i="5"/>
  <c r="C345" i="5"/>
  <c r="G344" i="5"/>
  <c r="K343" i="5"/>
  <c r="C343" i="5"/>
  <c r="G342" i="5"/>
  <c r="K341" i="5"/>
  <c r="C341" i="5"/>
  <c r="G340" i="5"/>
  <c r="K339" i="5"/>
  <c r="C339" i="5"/>
  <c r="G338" i="5"/>
  <c r="K337" i="5"/>
  <c r="C337" i="5"/>
  <c r="G336" i="5"/>
  <c r="K335" i="5"/>
  <c r="C335" i="5"/>
  <c r="G334" i="5"/>
  <c r="K333" i="5"/>
  <c r="C333" i="5"/>
  <c r="G332" i="5"/>
  <c r="K331" i="5"/>
  <c r="C331" i="5"/>
  <c r="G330" i="5"/>
  <c r="K329" i="5"/>
  <c r="C329" i="5"/>
  <c r="G328" i="5"/>
  <c r="K327" i="5"/>
  <c r="C327" i="5"/>
  <c r="G326" i="5"/>
  <c r="K325" i="5"/>
  <c r="C325" i="5"/>
  <c r="G324" i="5"/>
  <c r="K323" i="5"/>
  <c r="C323" i="5"/>
  <c r="G322" i="5"/>
  <c r="K321" i="5"/>
  <c r="C321" i="5"/>
  <c r="G374" i="5"/>
  <c r="N372" i="5"/>
  <c r="D372" i="5"/>
  <c r="D371" i="5"/>
  <c r="F370" i="5"/>
  <c r="J369" i="5"/>
  <c r="N368" i="5"/>
  <c r="F368" i="5"/>
  <c r="J367" i="5"/>
  <c r="N366" i="5"/>
  <c r="F366" i="5"/>
  <c r="J365" i="5"/>
  <c r="N364" i="5"/>
  <c r="F364" i="5"/>
  <c r="J363" i="5"/>
  <c r="N362" i="5"/>
  <c r="F362" i="5"/>
  <c r="J361" i="5"/>
  <c r="N360" i="5"/>
  <c r="F360" i="5"/>
  <c r="J359" i="5"/>
  <c r="N358" i="5"/>
  <c r="F358" i="5"/>
  <c r="J357" i="5"/>
  <c r="N356" i="5"/>
  <c r="F356" i="5"/>
  <c r="J355" i="5"/>
  <c r="N354" i="5"/>
  <c r="F354" i="5"/>
  <c r="J353" i="5"/>
  <c r="N352" i="5"/>
  <c r="F352" i="5"/>
  <c r="J351" i="5"/>
  <c r="N350" i="5"/>
  <c r="F350" i="5"/>
  <c r="J349" i="5"/>
  <c r="N348" i="5"/>
  <c r="F348" i="5"/>
  <c r="J347" i="5"/>
  <c r="N346" i="5"/>
  <c r="F346" i="5"/>
  <c r="J345" i="5"/>
  <c r="N344" i="5"/>
  <c r="F344" i="5"/>
  <c r="J343" i="5"/>
  <c r="N342" i="5"/>
  <c r="F342" i="5"/>
  <c r="J341" i="5"/>
  <c r="N340" i="5"/>
  <c r="F340" i="5"/>
  <c r="J339" i="5"/>
  <c r="N338" i="5"/>
  <c r="F338" i="5"/>
  <c r="J337" i="5"/>
  <c r="N336" i="5"/>
  <c r="F336" i="5"/>
  <c r="J335" i="5"/>
  <c r="N334" i="5"/>
  <c r="F334" i="5"/>
  <c r="J333" i="5"/>
  <c r="N332" i="5"/>
  <c r="F332" i="5"/>
  <c r="J331" i="5"/>
  <c r="N330" i="5"/>
  <c r="F330" i="5"/>
  <c r="J329" i="5"/>
  <c r="N328" i="5"/>
  <c r="F328" i="5"/>
  <c r="J327" i="5"/>
  <c r="N326" i="5"/>
  <c r="D374" i="5"/>
  <c r="M372" i="5"/>
  <c r="C372" i="5"/>
  <c r="C371" i="5"/>
  <c r="E370" i="5"/>
  <c r="I369" i="5"/>
  <c r="M368" i="5"/>
  <c r="E368" i="5"/>
  <c r="I367" i="5"/>
  <c r="M366" i="5"/>
  <c r="E366" i="5"/>
  <c r="I365" i="5"/>
  <c r="M364" i="5"/>
  <c r="E364" i="5"/>
  <c r="I363" i="5"/>
  <c r="M362" i="5"/>
  <c r="E362" i="5"/>
  <c r="I361" i="5"/>
  <c r="M360" i="5"/>
  <c r="E360" i="5"/>
  <c r="I359" i="5"/>
  <c r="M358" i="5"/>
  <c r="E358" i="5"/>
  <c r="I357" i="5"/>
  <c r="M356" i="5"/>
  <c r="E356" i="5"/>
  <c r="I355" i="5"/>
  <c r="M354" i="5"/>
  <c r="E354" i="5"/>
  <c r="I353" i="5"/>
  <c r="M352" i="5"/>
  <c r="E352" i="5"/>
  <c r="I351" i="5"/>
  <c r="M350" i="5"/>
  <c r="E350" i="5"/>
  <c r="I349" i="5"/>
  <c r="M348" i="5"/>
  <c r="E348" i="5"/>
  <c r="I347" i="5"/>
  <c r="M346" i="5"/>
  <c r="E346" i="5"/>
  <c r="I345" i="5"/>
  <c r="M344" i="5"/>
  <c r="E344" i="5"/>
  <c r="I343" i="5"/>
  <c r="M342" i="5"/>
  <c r="E342" i="5"/>
  <c r="I341" i="5"/>
  <c r="M340" i="5"/>
  <c r="E340" i="5"/>
  <c r="I339" i="5"/>
  <c r="M338" i="5"/>
  <c r="E338" i="5"/>
  <c r="I337" i="5"/>
  <c r="M336" i="5"/>
  <c r="E336" i="5"/>
  <c r="I335" i="5"/>
  <c r="M334" i="5"/>
  <c r="E334" i="5"/>
  <c r="I333" i="5"/>
  <c r="M332" i="5"/>
  <c r="E332" i="5"/>
  <c r="I331" i="5"/>
  <c r="M330" i="5"/>
  <c r="E330" i="5"/>
  <c r="I329" i="5"/>
  <c r="M328" i="5"/>
  <c r="E328" i="5"/>
  <c r="I327" i="5"/>
  <c r="C374" i="5"/>
  <c r="L372" i="5"/>
  <c r="L371" i="5"/>
  <c r="N370" i="5"/>
  <c r="D370" i="5"/>
  <c r="H369" i="5"/>
  <c r="L368" i="5"/>
  <c r="K373" i="5"/>
  <c r="K372" i="5"/>
  <c r="K371" i="5"/>
  <c r="M370" i="5"/>
  <c r="C370" i="5"/>
  <c r="G369" i="5"/>
  <c r="K368" i="5"/>
  <c r="C368" i="5"/>
  <c r="G367" i="5"/>
  <c r="K366" i="5"/>
  <c r="C366" i="5"/>
  <c r="G365" i="5"/>
  <c r="K364" i="5"/>
  <c r="C364" i="5"/>
  <c r="G363" i="5"/>
  <c r="K362" i="5"/>
  <c r="C362" i="5"/>
  <c r="G361" i="5"/>
  <c r="K360" i="5"/>
  <c r="C360" i="5"/>
  <c r="G359" i="5"/>
  <c r="K358" i="5"/>
  <c r="C358" i="5"/>
  <c r="G357" i="5"/>
  <c r="K356" i="5"/>
  <c r="C356" i="5"/>
  <c r="G355" i="5"/>
  <c r="K354" i="5"/>
  <c r="C354" i="5"/>
  <c r="G353" i="5"/>
  <c r="K352" i="5"/>
  <c r="C352" i="5"/>
  <c r="G351" i="5"/>
  <c r="K350" i="5"/>
  <c r="C350" i="5"/>
  <c r="G349" i="5"/>
  <c r="K348" i="5"/>
  <c r="C348" i="5"/>
  <c r="G347" i="5"/>
  <c r="K346" i="5"/>
  <c r="C346" i="5"/>
  <c r="G345" i="5"/>
  <c r="K344" i="5"/>
  <c r="C344" i="5"/>
  <c r="G343" i="5"/>
  <c r="K342" i="5"/>
  <c r="C342" i="5"/>
  <c r="G341" i="5"/>
  <c r="K340" i="5"/>
  <c r="C340" i="5"/>
  <c r="G339" i="5"/>
  <c r="K338" i="5"/>
  <c r="C338" i="5"/>
  <c r="G337" i="5"/>
  <c r="K336" i="5"/>
  <c r="C336" i="5"/>
  <c r="G335" i="5"/>
  <c r="K334" i="5"/>
  <c r="C334" i="5"/>
  <c r="G333" i="5"/>
  <c r="K332" i="5"/>
  <c r="C332" i="5"/>
  <c r="G331" i="5"/>
  <c r="K330" i="5"/>
  <c r="C330" i="5"/>
  <c r="G329" i="5"/>
  <c r="K328" i="5"/>
  <c r="C328" i="5"/>
  <c r="G327" i="5"/>
  <c r="K326" i="5"/>
  <c r="C326" i="5"/>
  <c r="G325" i="5"/>
  <c r="K324" i="5"/>
  <c r="C324" i="5"/>
  <c r="G323" i="5"/>
  <c r="K322" i="5"/>
  <c r="C322" i="5"/>
  <c r="G321" i="5"/>
  <c r="J373" i="5"/>
  <c r="H372" i="5"/>
  <c r="J371" i="5"/>
  <c r="L370" i="5"/>
  <c r="N369" i="5"/>
  <c r="F369" i="5"/>
  <c r="J368" i="5"/>
  <c r="N367" i="5"/>
  <c r="F367" i="5"/>
  <c r="J366" i="5"/>
  <c r="N365" i="5"/>
  <c r="F365" i="5"/>
  <c r="J364" i="5"/>
  <c r="N363" i="5"/>
  <c r="F363" i="5"/>
  <c r="J362" i="5"/>
  <c r="N361" i="5"/>
  <c r="F361" i="5"/>
  <c r="J360" i="5"/>
  <c r="N359" i="5"/>
  <c r="F359" i="5"/>
  <c r="J358" i="5"/>
  <c r="N357" i="5"/>
  <c r="F357" i="5"/>
  <c r="J356" i="5"/>
  <c r="N355" i="5"/>
  <c r="F355" i="5"/>
  <c r="J354" i="5"/>
  <c r="N353" i="5"/>
  <c r="F353" i="5"/>
  <c r="J352" i="5"/>
  <c r="N351" i="5"/>
  <c r="F351" i="5"/>
  <c r="J350" i="5"/>
  <c r="N349" i="5"/>
  <c r="F349" i="5"/>
  <c r="J348" i="5"/>
  <c r="N347" i="5"/>
  <c r="F347" i="5"/>
  <c r="J346" i="5"/>
  <c r="N345" i="5"/>
  <c r="F345" i="5"/>
  <c r="J344" i="5"/>
  <c r="N343" i="5"/>
  <c r="F343" i="5"/>
  <c r="J342" i="5"/>
  <c r="N341" i="5"/>
  <c r="F341" i="5"/>
  <c r="J340" i="5"/>
  <c r="N339" i="5"/>
  <c r="F339" i="5"/>
  <c r="J338" i="5"/>
  <c r="N337" i="5"/>
  <c r="F337" i="5"/>
  <c r="J336" i="5"/>
  <c r="N335" i="5"/>
  <c r="F335" i="5"/>
  <c r="J334" i="5"/>
  <c r="N333" i="5"/>
  <c r="F333" i="5"/>
  <c r="J332" i="5"/>
  <c r="H373" i="5"/>
  <c r="G372" i="5"/>
  <c r="I371" i="5"/>
  <c r="K370" i="5"/>
  <c r="M369" i="5"/>
  <c r="E369" i="5"/>
  <c r="I368" i="5"/>
  <c r="M367" i="5"/>
  <c r="E367" i="5"/>
  <c r="I366" i="5"/>
  <c r="M365" i="5"/>
  <c r="E365" i="5"/>
  <c r="I364" i="5"/>
  <c r="M363" i="5"/>
  <c r="E363" i="5"/>
  <c r="I362" i="5"/>
  <c r="M361" i="5"/>
  <c r="E361" i="5"/>
  <c r="I360" i="5"/>
  <c r="M359" i="5"/>
  <c r="E359" i="5"/>
  <c r="I358" i="5"/>
  <c r="M357" i="5"/>
  <c r="E357" i="5"/>
  <c r="I356" i="5"/>
  <c r="M355" i="5"/>
  <c r="E355" i="5"/>
  <c r="I354" i="5"/>
  <c r="M353" i="5"/>
  <c r="E353" i="5"/>
  <c r="I352" i="5"/>
  <c r="M351" i="5"/>
  <c r="E351" i="5"/>
  <c r="I350" i="5"/>
  <c r="M349" i="5"/>
  <c r="E349" i="5"/>
  <c r="I348" i="5"/>
  <c r="M347" i="5"/>
  <c r="E347" i="5"/>
  <c r="I346" i="5"/>
  <c r="M345" i="5"/>
  <c r="E345" i="5"/>
  <c r="I344" i="5"/>
  <c r="M343" i="5"/>
  <c r="E343" i="5"/>
  <c r="I342" i="5"/>
  <c r="M341" i="5"/>
  <c r="E341" i="5"/>
  <c r="I340" i="5"/>
  <c r="M339" i="5"/>
  <c r="E339" i="5"/>
  <c r="I338" i="5"/>
  <c r="M337" i="5"/>
  <c r="E337" i="5"/>
  <c r="I336" i="5"/>
  <c r="M335" i="5"/>
  <c r="E335" i="5"/>
  <c r="I334" i="5"/>
  <c r="M333" i="5"/>
  <c r="E333" i="5"/>
  <c r="I332" i="5"/>
  <c r="M331" i="5"/>
  <c r="H370" i="5"/>
  <c r="L366" i="5"/>
  <c r="D364" i="5"/>
  <c r="H361" i="5"/>
  <c r="L358" i="5"/>
  <c r="D356" i="5"/>
  <c r="H353" i="5"/>
  <c r="L350" i="5"/>
  <c r="D348" i="5"/>
  <c r="H345" i="5"/>
  <c r="L342" i="5"/>
  <c r="D340" i="5"/>
  <c r="H337" i="5"/>
  <c r="L334" i="5"/>
  <c r="D332" i="5"/>
  <c r="J330" i="5"/>
  <c r="F329" i="5"/>
  <c r="N327" i="5"/>
  <c r="L326" i="5"/>
  <c r="M325" i="5"/>
  <c r="N324" i="5"/>
  <c r="D324" i="5"/>
  <c r="E323" i="5"/>
  <c r="F322" i="5"/>
  <c r="H321" i="5"/>
  <c r="L369" i="5"/>
  <c r="H366" i="5"/>
  <c r="L363" i="5"/>
  <c r="D361" i="5"/>
  <c r="H358" i="5"/>
  <c r="L355" i="5"/>
  <c r="D353" i="5"/>
  <c r="H350" i="5"/>
  <c r="L347" i="5"/>
  <c r="D345" i="5"/>
  <c r="H342" i="5"/>
  <c r="L339" i="5"/>
  <c r="D337" i="5"/>
  <c r="H334" i="5"/>
  <c r="N331" i="5"/>
  <c r="I330" i="5"/>
  <c r="E329" i="5"/>
  <c r="M327" i="5"/>
  <c r="J326" i="5"/>
  <c r="L325" i="5"/>
  <c r="M324" i="5"/>
  <c r="N323" i="5"/>
  <c r="D323" i="5"/>
  <c r="E322" i="5"/>
  <c r="F321" i="5"/>
  <c r="D369" i="5"/>
  <c r="D366" i="5"/>
  <c r="H363" i="5"/>
  <c r="L360" i="5"/>
  <c r="D358" i="5"/>
  <c r="H355" i="5"/>
  <c r="L352" i="5"/>
  <c r="D350" i="5"/>
  <c r="H347" i="5"/>
  <c r="L344" i="5"/>
  <c r="D342" i="5"/>
  <c r="H339" i="5"/>
  <c r="L336" i="5"/>
  <c r="D334" i="5"/>
  <c r="L331" i="5"/>
  <c r="H330" i="5"/>
  <c r="D329" i="5"/>
  <c r="L327" i="5"/>
  <c r="I326" i="5"/>
  <c r="J325" i="5"/>
  <c r="L324" i="5"/>
  <c r="M323" i="5"/>
  <c r="N322" i="5"/>
  <c r="D322" i="5"/>
  <c r="E321" i="5"/>
  <c r="H368" i="5"/>
  <c r="L365" i="5"/>
  <c r="D363" i="5"/>
  <c r="H360" i="5"/>
  <c r="L357" i="5"/>
  <c r="D355" i="5"/>
  <c r="H352" i="5"/>
  <c r="L349" i="5"/>
  <c r="D347" i="5"/>
  <c r="H344" i="5"/>
  <c r="L341" i="5"/>
  <c r="D339" i="5"/>
  <c r="H336" i="5"/>
  <c r="L333" i="5"/>
  <c r="H331" i="5"/>
  <c r="D330" i="5"/>
  <c r="L328" i="5"/>
  <c r="H327" i="5"/>
  <c r="H326" i="5"/>
  <c r="I325" i="5"/>
  <c r="J324" i="5"/>
  <c r="L323" i="5"/>
  <c r="M322" i="5"/>
  <c r="N321" i="5"/>
  <c r="D321" i="5"/>
  <c r="L374" i="5"/>
  <c r="D368" i="5"/>
  <c r="H365" i="5"/>
  <c r="L362" i="5"/>
  <c r="D360" i="5"/>
  <c r="H357" i="5"/>
  <c r="L354" i="5"/>
  <c r="D352" i="5"/>
  <c r="H349" i="5"/>
  <c r="L346" i="5"/>
  <c r="D344" i="5"/>
  <c r="H341" i="5"/>
  <c r="L338" i="5"/>
  <c r="D336" i="5"/>
  <c r="H333" i="5"/>
  <c r="F331" i="5"/>
  <c r="N329" i="5"/>
  <c r="J328" i="5"/>
  <c r="F327" i="5"/>
  <c r="F326" i="5"/>
  <c r="H325" i="5"/>
  <c r="I324" i="5"/>
  <c r="J323" i="5"/>
  <c r="L322" i="5"/>
  <c r="M321" i="5"/>
  <c r="G373" i="5"/>
  <c r="L367" i="5"/>
  <c r="D365" i="5"/>
  <c r="H362" i="5"/>
  <c r="L359" i="5"/>
  <c r="D357" i="5"/>
  <c r="H354" i="5"/>
  <c r="L351" i="5"/>
  <c r="D349" i="5"/>
  <c r="H346" i="5"/>
  <c r="L343" i="5"/>
  <c r="D341" i="5"/>
  <c r="H338" i="5"/>
  <c r="L335" i="5"/>
  <c r="D333" i="5"/>
  <c r="E331" i="5"/>
  <c r="M329" i="5"/>
  <c r="I328" i="5"/>
  <c r="E327" i="5"/>
  <c r="E326" i="5"/>
  <c r="F325" i="5"/>
  <c r="H324" i="5"/>
  <c r="I323" i="5"/>
  <c r="J322" i="5"/>
  <c r="L321" i="5"/>
  <c r="F372" i="5"/>
  <c r="H367" i="5"/>
  <c r="L364" i="5"/>
  <c r="D362" i="5"/>
  <c r="H359" i="5"/>
  <c r="L356" i="5"/>
  <c r="D354" i="5"/>
  <c r="H351" i="5"/>
  <c r="L348" i="5"/>
  <c r="D346" i="5"/>
  <c r="H343" i="5"/>
  <c r="L340" i="5"/>
  <c r="D338" i="5"/>
  <c r="H335" i="5"/>
  <c r="L332" i="5"/>
  <c r="D331" i="5"/>
  <c r="L329" i="5"/>
  <c r="H328" i="5"/>
  <c r="D327" i="5"/>
  <c r="D326" i="5"/>
  <c r="E325" i="5"/>
  <c r="F324" i="5"/>
  <c r="H323" i="5"/>
  <c r="I322" i="5"/>
  <c r="J321" i="5"/>
  <c r="H371" i="5"/>
  <c r="H348" i="5"/>
  <c r="H329" i="5"/>
  <c r="I321" i="5"/>
  <c r="D367" i="5"/>
  <c r="L345" i="5"/>
  <c r="D328" i="5"/>
  <c r="H364" i="5"/>
  <c r="D343" i="5"/>
  <c r="M326" i="5"/>
  <c r="L361" i="5"/>
  <c r="H340" i="5"/>
  <c r="N325" i="5"/>
  <c r="D359" i="5"/>
  <c r="L337" i="5"/>
  <c r="D325" i="5"/>
  <c r="H356" i="5"/>
  <c r="D335" i="5"/>
  <c r="E324" i="5"/>
  <c r="D351" i="5"/>
  <c r="L330" i="5"/>
  <c r="H322" i="5"/>
  <c r="L353" i="5"/>
  <c r="H332" i="5"/>
  <c r="F323" i="5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H694" i="5"/>
  <c r="C694" i="5"/>
  <c r="C631" i="5"/>
  <c r="H568" i="5"/>
  <c r="C568" i="5"/>
  <c r="C505" i="5"/>
  <c r="H442" i="5"/>
  <c r="C442" i="5"/>
  <c r="C379" i="5"/>
  <c r="H316" i="5"/>
  <c r="C316" i="5"/>
  <c r="C253" i="5"/>
  <c r="H190" i="5"/>
  <c r="C190" i="5"/>
  <c r="H253" i="5"/>
  <c r="H379" i="5" s="1"/>
  <c r="H505" i="5" s="1"/>
  <c r="H631" i="5" s="1"/>
  <c r="H64" i="5"/>
  <c r="C64" i="5"/>
  <c r="C2" i="5"/>
  <c r="C1" i="5"/>
  <c r="G1001" i="4"/>
  <c r="C1001" i="4"/>
  <c r="G876" i="4"/>
  <c r="C876" i="4"/>
  <c r="G751" i="4"/>
  <c r="C751" i="4"/>
  <c r="G626" i="4"/>
  <c r="C626" i="4"/>
  <c r="G501" i="4"/>
  <c r="C501" i="4"/>
  <c r="G376" i="4"/>
  <c r="C376" i="4"/>
  <c r="G251" i="4"/>
  <c r="C251" i="4"/>
  <c r="G126" i="4"/>
  <c r="C126" i="4"/>
  <c r="C2" i="4"/>
  <c r="C1" i="4"/>
  <c r="C906" i="3"/>
  <c r="C775" i="3"/>
  <c r="C646" i="3"/>
  <c r="C517" i="3"/>
  <c r="C388" i="3"/>
  <c r="C259" i="3"/>
  <c r="C1" i="3"/>
  <c r="F388" i="2"/>
  <c r="C388" i="2"/>
  <c r="F259" i="2"/>
  <c r="C259" i="2"/>
  <c r="F130" i="2"/>
  <c r="C130" i="2"/>
  <c r="D59" i="4" l="1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L59" i="5"/>
  <c r="D59" i="5"/>
  <c r="H58" i="5"/>
  <c r="L57" i="5"/>
  <c r="D57" i="5"/>
  <c r="H56" i="5"/>
  <c r="L55" i="5"/>
  <c r="D55" i="5"/>
  <c r="H54" i="5"/>
  <c r="L53" i="5"/>
  <c r="D53" i="5"/>
  <c r="H52" i="5"/>
  <c r="L51" i="5"/>
  <c r="D51" i="5"/>
  <c r="H50" i="5"/>
  <c r="L49" i="5"/>
  <c r="D49" i="5"/>
  <c r="H48" i="5"/>
  <c r="L47" i="5"/>
  <c r="D47" i="5"/>
  <c r="H46" i="5"/>
  <c r="L45" i="5"/>
  <c r="D45" i="5"/>
  <c r="H44" i="5"/>
  <c r="L43" i="5"/>
  <c r="D43" i="5"/>
  <c r="H42" i="5"/>
  <c r="L41" i="5"/>
  <c r="D41" i="5"/>
  <c r="H40" i="5"/>
  <c r="L39" i="5"/>
  <c r="D39" i="5"/>
  <c r="H38" i="5"/>
  <c r="L37" i="5"/>
  <c r="D37" i="5"/>
  <c r="H36" i="5"/>
  <c r="L35" i="5"/>
  <c r="D35" i="5"/>
  <c r="H34" i="5"/>
  <c r="L33" i="5"/>
  <c r="D33" i="5"/>
  <c r="H32" i="5"/>
  <c r="L31" i="5"/>
  <c r="D31" i="5"/>
  <c r="H30" i="5"/>
  <c r="L29" i="5"/>
  <c r="D29" i="5"/>
  <c r="H28" i="5"/>
  <c r="L27" i="5"/>
  <c r="D27" i="5"/>
  <c r="H26" i="5"/>
  <c r="L25" i="5"/>
  <c r="D25" i="5"/>
  <c r="H24" i="5"/>
  <c r="L23" i="5"/>
  <c r="D23" i="5"/>
  <c r="H22" i="5"/>
  <c r="L21" i="5"/>
  <c r="D21" i="5"/>
  <c r="H20" i="5"/>
  <c r="L19" i="5"/>
  <c r="D19" i="5"/>
  <c r="H18" i="5"/>
  <c r="L17" i="5"/>
  <c r="D17" i="5"/>
  <c r="H16" i="5"/>
  <c r="L15" i="5"/>
  <c r="D15" i="5"/>
  <c r="K59" i="5"/>
  <c r="C59" i="5"/>
  <c r="G58" i="5"/>
  <c r="K57" i="5"/>
  <c r="C57" i="5"/>
  <c r="G56" i="5"/>
  <c r="K55" i="5"/>
  <c r="C55" i="5"/>
  <c r="G54" i="5"/>
  <c r="K53" i="5"/>
  <c r="C53" i="5"/>
  <c r="G52" i="5"/>
  <c r="K51" i="5"/>
  <c r="C51" i="5"/>
  <c r="G50" i="5"/>
  <c r="K49" i="5"/>
  <c r="C49" i="5"/>
  <c r="G48" i="5"/>
  <c r="K47" i="5"/>
  <c r="C47" i="5"/>
  <c r="G46" i="5"/>
  <c r="K45" i="5"/>
  <c r="C45" i="5"/>
  <c r="G44" i="5"/>
  <c r="K43" i="5"/>
  <c r="C43" i="5"/>
  <c r="G42" i="5"/>
  <c r="K41" i="5"/>
  <c r="C41" i="5"/>
  <c r="G40" i="5"/>
  <c r="K39" i="5"/>
  <c r="C39" i="5"/>
  <c r="G38" i="5"/>
  <c r="K37" i="5"/>
  <c r="C37" i="5"/>
  <c r="G36" i="5"/>
  <c r="K35" i="5"/>
  <c r="C35" i="5"/>
  <c r="G34" i="5"/>
  <c r="K33" i="5"/>
  <c r="C33" i="5"/>
  <c r="G32" i="5"/>
  <c r="K31" i="5"/>
  <c r="C31" i="5"/>
  <c r="G30" i="5"/>
  <c r="K29" i="5"/>
  <c r="C29" i="5"/>
  <c r="G28" i="5"/>
  <c r="K27" i="5"/>
  <c r="C27" i="5"/>
  <c r="G26" i="5"/>
  <c r="K25" i="5"/>
  <c r="C25" i="5"/>
  <c r="G24" i="5"/>
  <c r="K23" i="5"/>
  <c r="C23" i="5"/>
  <c r="G22" i="5"/>
  <c r="K21" i="5"/>
  <c r="C21" i="5"/>
  <c r="G20" i="5"/>
  <c r="K19" i="5"/>
  <c r="C19" i="5"/>
  <c r="G18" i="5"/>
  <c r="K17" i="5"/>
  <c r="C17" i="5"/>
  <c r="G16" i="5"/>
  <c r="K15" i="5"/>
  <c r="C15" i="5"/>
  <c r="J59" i="5"/>
  <c r="N58" i="5"/>
  <c r="F58" i="5"/>
  <c r="J57" i="5"/>
  <c r="N56" i="5"/>
  <c r="F56" i="5"/>
  <c r="J55" i="5"/>
  <c r="N54" i="5"/>
  <c r="F54" i="5"/>
  <c r="J53" i="5"/>
  <c r="N52" i="5"/>
  <c r="F52" i="5"/>
  <c r="J51" i="5"/>
  <c r="N50" i="5"/>
  <c r="F50" i="5"/>
  <c r="J49" i="5"/>
  <c r="N48" i="5"/>
  <c r="F48" i="5"/>
  <c r="J47" i="5"/>
  <c r="N46" i="5"/>
  <c r="F46" i="5"/>
  <c r="J45" i="5"/>
  <c r="N44" i="5"/>
  <c r="F44" i="5"/>
  <c r="J43" i="5"/>
  <c r="N42" i="5"/>
  <c r="F42" i="5"/>
  <c r="J41" i="5"/>
  <c r="N40" i="5"/>
  <c r="F40" i="5"/>
  <c r="J39" i="5"/>
  <c r="N38" i="5"/>
  <c r="F38" i="5"/>
  <c r="J37" i="5"/>
  <c r="N36" i="5"/>
  <c r="F36" i="5"/>
  <c r="J35" i="5"/>
  <c r="N34" i="5"/>
  <c r="F34" i="5"/>
  <c r="J33" i="5"/>
  <c r="N32" i="5"/>
  <c r="F32" i="5"/>
  <c r="J31" i="5"/>
  <c r="N30" i="5"/>
  <c r="F30" i="5"/>
  <c r="J29" i="5"/>
  <c r="N28" i="5"/>
  <c r="F28" i="5"/>
  <c r="J27" i="5"/>
  <c r="N26" i="5"/>
  <c r="F26" i="5"/>
  <c r="J25" i="5"/>
  <c r="N24" i="5"/>
  <c r="F24" i="5"/>
  <c r="J23" i="5"/>
  <c r="N22" i="5"/>
  <c r="I59" i="5"/>
  <c r="M58" i="5"/>
  <c r="E58" i="5"/>
  <c r="I57" i="5"/>
  <c r="M56" i="5"/>
  <c r="E56" i="5"/>
  <c r="I55" i="5"/>
  <c r="M54" i="5"/>
  <c r="E54" i="5"/>
  <c r="I53" i="5"/>
  <c r="M52" i="5"/>
  <c r="E52" i="5"/>
  <c r="I51" i="5"/>
  <c r="M50" i="5"/>
  <c r="E50" i="5"/>
  <c r="I49" i="5"/>
  <c r="M48" i="5"/>
  <c r="E48" i="5"/>
  <c r="I47" i="5"/>
  <c r="M46" i="5"/>
  <c r="E46" i="5"/>
  <c r="I45" i="5"/>
  <c r="M44" i="5"/>
  <c r="E44" i="5"/>
  <c r="I43" i="5"/>
  <c r="M42" i="5"/>
  <c r="E42" i="5"/>
  <c r="I41" i="5"/>
  <c r="M40" i="5"/>
  <c r="E40" i="5"/>
  <c r="I39" i="5"/>
  <c r="M38" i="5"/>
  <c r="E38" i="5"/>
  <c r="I37" i="5"/>
  <c r="M36" i="5"/>
  <c r="E36" i="5"/>
  <c r="I35" i="5"/>
  <c r="M34" i="5"/>
  <c r="E34" i="5"/>
  <c r="I33" i="5"/>
  <c r="M32" i="5"/>
  <c r="E32" i="5"/>
  <c r="I31" i="5"/>
  <c r="M30" i="5"/>
  <c r="E30" i="5"/>
  <c r="I29" i="5"/>
  <c r="M28" i="5"/>
  <c r="E28" i="5"/>
  <c r="I27" i="5"/>
  <c r="M26" i="5"/>
  <c r="E26" i="5"/>
  <c r="I25" i="5"/>
  <c r="M24" i="5"/>
  <c r="E24" i="5"/>
  <c r="I23" i="5"/>
  <c r="M22" i="5"/>
  <c r="E22" i="5"/>
  <c r="I21" i="5"/>
  <c r="M20" i="5"/>
  <c r="E20" i="5"/>
  <c r="I19" i="5"/>
  <c r="M18" i="5"/>
  <c r="E18" i="5"/>
  <c r="I17" i="5"/>
  <c r="M16" i="5"/>
  <c r="E16" i="5"/>
  <c r="I15" i="5"/>
  <c r="M14" i="5"/>
  <c r="E14" i="5"/>
  <c r="I13" i="5"/>
  <c r="M12" i="5"/>
  <c r="E12" i="5"/>
  <c r="I11" i="5"/>
  <c r="M10" i="5"/>
  <c r="E10" i="5"/>
  <c r="I9" i="5"/>
  <c r="M8" i="5"/>
  <c r="E8" i="5"/>
  <c r="I7" i="5"/>
  <c r="M6" i="5"/>
  <c r="E6" i="5"/>
  <c r="H59" i="5"/>
  <c r="L58" i="5"/>
  <c r="D58" i="5"/>
  <c r="H57" i="5"/>
  <c r="L56" i="5"/>
  <c r="D56" i="5"/>
  <c r="H55" i="5"/>
  <c r="L54" i="5"/>
  <c r="D54" i="5"/>
  <c r="H53" i="5"/>
  <c r="L52" i="5"/>
  <c r="D52" i="5"/>
  <c r="H51" i="5"/>
  <c r="L50" i="5"/>
  <c r="D50" i="5"/>
  <c r="H49" i="5"/>
  <c r="L48" i="5"/>
  <c r="D48" i="5"/>
  <c r="H47" i="5"/>
  <c r="L46" i="5"/>
  <c r="D46" i="5"/>
  <c r="H45" i="5"/>
  <c r="L44" i="5"/>
  <c r="D44" i="5"/>
  <c r="H43" i="5"/>
  <c r="L42" i="5"/>
  <c r="D42" i="5"/>
  <c r="H41" i="5"/>
  <c r="L40" i="5"/>
  <c r="D40" i="5"/>
  <c r="H39" i="5"/>
  <c r="L38" i="5"/>
  <c r="D38" i="5"/>
  <c r="H37" i="5"/>
  <c r="L36" i="5"/>
  <c r="D36" i="5"/>
  <c r="H35" i="5"/>
  <c r="L34" i="5"/>
  <c r="D34" i="5"/>
  <c r="H33" i="5"/>
  <c r="L32" i="5"/>
  <c r="D32" i="5"/>
  <c r="H31" i="5"/>
  <c r="L30" i="5"/>
  <c r="D30" i="5"/>
  <c r="H29" i="5"/>
  <c r="L28" i="5"/>
  <c r="D28" i="5"/>
  <c r="H27" i="5"/>
  <c r="L26" i="5"/>
  <c r="D26" i="5"/>
  <c r="H25" i="5"/>
  <c r="L24" i="5"/>
  <c r="D24" i="5"/>
  <c r="H23" i="5"/>
  <c r="L22" i="5"/>
  <c r="D22" i="5"/>
  <c r="H21" i="5"/>
  <c r="L20" i="5"/>
  <c r="D20" i="5"/>
  <c r="H19" i="5"/>
  <c r="L18" i="5"/>
  <c r="D18" i="5"/>
  <c r="H17" i="5"/>
  <c r="L16" i="5"/>
  <c r="D16" i="5"/>
  <c r="H15" i="5"/>
  <c r="L14" i="5"/>
  <c r="D14" i="5"/>
  <c r="H13" i="5"/>
  <c r="G59" i="5"/>
  <c r="K58" i="5"/>
  <c r="C58" i="5"/>
  <c r="G57" i="5"/>
  <c r="K56" i="5"/>
  <c r="C56" i="5"/>
  <c r="G55" i="5"/>
  <c r="K54" i="5"/>
  <c r="C54" i="5"/>
  <c r="G53" i="5"/>
  <c r="K52" i="5"/>
  <c r="C52" i="5"/>
  <c r="G51" i="5"/>
  <c r="K50" i="5"/>
  <c r="C50" i="5"/>
  <c r="G49" i="5"/>
  <c r="K48" i="5"/>
  <c r="C48" i="5"/>
  <c r="G47" i="5"/>
  <c r="K46" i="5"/>
  <c r="C46" i="5"/>
  <c r="G45" i="5"/>
  <c r="K44" i="5"/>
  <c r="C44" i="5"/>
  <c r="G43" i="5"/>
  <c r="K42" i="5"/>
  <c r="C42" i="5"/>
  <c r="G41" i="5"/>
  <c r="K40" i="5"/>
  <c r="C40" i="5"/>
  <c r="G39" i="5"/>
  <c r="K38" i="5"/>
  <c r="C38" i="5"/>
  <c r="G37" i="5"/>
  <c r="K36" i="5"/>
  <c r="C36" i="5"/>
  <c r="G35" i="5"/>
  <c r="K34" i="5"/>
  <c r="C34" i="5"/>
  <c r="G33" i="5"/>
  <c r="K32" i="5"/>
  <c r="C32" i="5"/>
  <c r="G31" i="5"/>
  <c r="K30" i="5"/>
  <c r="C30" i="5"/>
  <c r="G29" i="5"/>
  <c r="K28" i="5"/>
  <c r="C28" i="5"/>
  <c r="G27" i="5"/>
  <c r="K26" i="5"/>
  <c r="C26" i="5"/>
  <c r="G25" i="5"/>
  <c r="K24" i="5"/>
  <c r="C24" i="5"/>
  <c r="G23" i="5"/>
  <c r="K22" i="5"/>
  <c r="C22" i="5"/>
  <c r="M59" i="5"/>
  <c r="E59" i="5"/>
  <c r="I58" i="5"/>
  <c r="M57" i="5"/>
  <c r="E57" i="5"/>
  <c r="I56" i="5"/>
  <c r="M55" i="5"/>
  <c r="E55" i="5"/>
  <c r="I54" i="5"/>
  <c r="M53" i="5"/>
  <c r="E53" i="5"/>
  <c r="I52" i="5"/>
  <c r="M51" i="5"/>
  <c r="E51" i="5"/>
  <c r="I50" i="5"/>
  <c r="M49" i="5"/>
  <c r="E49" i="5"/>
  <c r="I48" i="5"/>
  <c r="M47" i="5"/>
  <c r="E47" i="5"/>
  <c r="I46" i="5"/>
  <c r="M45" i="5"/>
  <c r="E45" i="5"/>
  <c r="I44" i="5"/>
  <c r="M43" i="5"/>
  <c r="E43" i="5"/>
  <c r="I42" i="5"/>
  <c r="M41" i="5"/>
  <c r="E41" i="5"/>
  <c r="I40" i="5"/>
  <c r="M39" i="5"/>
  <c r="E39" i="5"/>
  <c r="I38" i="5"/>
  <c r="M37" i="5"/>
  <c r="E37" i="5"/>
  <c r="I36" i="5"/>
  <c r="M35" i="5"/>
  <c r="E35" i="5"/>
  <c r="I34" i="5"/>
  <c r="M33" i="5"/>
  <c r="E33" i="5"/>
  <c r="I32" i="5"/>
  <c r="M31" i="5"/>
  <c r="E31" i="5"/>
  <c r="I30" i="5"/>
  <c r="M29" i="5"/>
  <c r="E29" i="5"/>
  <c r="I28" i="5"/>
  <c r="M27" i="5"/>
  <c r="E27" i="5"/>
  <c r="I26" i="5"/>
  <c r="M25" i="5"/>
  <c r="E25" i="5"/>
  <c r="I24" i="5"/>
  <c r="M23" i="5"/>
  <c r="E23" i="5"/>
  <c r="I22" i="5"/>
  <c r="M21" i="5"/>
  <c r="E21" i="5"/>
  <c r="I20" i="5"/>
  <c r="M19" i="5"/>
  <c r="E19" i="5"/>
  <c r="I18" i="5"/>
  <c r="M17" i="5"/>
  <c r="E17" i="5"/>
  <c r="I16" i="5"/>
  <c r="M15" i="5"/>
  <c r="E15" i="5"/>
  <c r="I14" i="5"/>
  <c r="M13" i="5"/>
  <c r="F59" i="5"/>
  <c r="N53" i="5"/>
  <c r="J48" i="5"/>
  <c r="F43" i="5"/>
  <c r="N37" i="5"/>
  <c r="J32" i="5"/>
  <c r="F27" i="5"/>
  <c r="F22" i="5"/>
  <c r="F20" i="5"/>
  <c r="J18" i="5"/>
  <c r="K16" i="5"/>
  <c r="N14" i="5"/>
  <c r="L13" i="5"/>
  <c r="N12" i="5"/>
  <c r="D12" i="5"/>
  <c r="G11" i="5"/>
  <c r="J10" i="5"/>
  <c r="M9" i="5"/>
  <c r="D9" i="5"/>
  <c r="G8" i="5"/>
  <c r="J7" i="5"/>
  <c r="L6" i="5"/>
  <c r="C6" i="5"/>
  <c r="J58" i="5"/>
  <c r="F53" i="5"/>
  <c r="N47" i="5"/>
  <c r="J42" i="5"/>
  <c r="F37" i="5"/>
  <c r="N31" i="5"/>
  <c r="J26" i="5"/>
  <c r="N21" i="5"/>
  <c r="C20" i="5"/>
  <c r="F18" i="5"/>
  <c r="J16" i="5"/>
  <c r="K14" i="5"/>
  <c r="K13" i="5"/>
  <c r="L12" i="5"/>
  <c r="C12" i="5"/>
  <c r="F11" i="5"/>
  <c r="I10" i="5"/>
  <c r="L9" i="5"/>
  <c r="C9" i="5"/>
  <c r="F8" i="5"/>
  <c r="H7" i="5"/>
  <c r="K6" i="5"/>
  <c r="N57" i="5"/>
  <c r="J52" i="5"/>
  <c r="F47" i="5"/>
  <c r="N41" i="5"/>
  <c r="J36" i="5"/>
  <c r="F31" i="5"/>
  <c r="N25" i="5"/>
  <c r="J21" i="5"/>
  <c r="N19" i="5"/>
  <c r="C18" i="5"/>
  <c r="F16" i="5"/>
  <c r="J14" i="5"/>
  <c r="J13" i="5"/>
  <c r="K12" i="5"/>
  <c r="N11" i="5"/>
  <c r="E11" i="5"/>
  <c r="H10" i="5"/>
  <c r="K9" i="5"/>
  <c r="N8" i="5"/>
  <c r="D8" i="5"/>
  <c r="G7" i="5"/>
  <c r="J6" i="5"/>
  <c r="F57" i="5"/>
  <c r="N51" i="5"/>
  <c r="J46" i="5"/>
  <c r="F41" i="5"/>
  <c r="N35" i="5"/>
  <c r="J30" i="5"/>
  <c r="F25" i="5"/>
  <c r="G21" i="5"/>
  <c r="J19" i="5"/>
  <c r="N17" i="5"/>
  <c r="C16" i="5"/>
  <c r="H14" i="5"/>
  <c r="G13" i="5"/>
  <c r="J12" i="5"/>
  <c r="M11" i="5"/>
  <c r="D11" i="5"/>
  <c r="G10" i="5"/>
  <c r="J9" i="5"/>
  <c r="L8" i="5"/>
  <c r="C8" i="5"/>
  <c r="F7" i="5"/>
  <c r="I6" i="5"/>
  <c r="J56" i="5"/>
  <c r="F51" i="5"/>
  <c r="N45" i="5"/>
  <c r="J40" i="5"/>
  <c r="F35" i="5"/>
  <c r="N29" i="5"/>
  <c r="J24" i="5"/>
  <c r="F21" i="5"/>
  <c r="G19" i="5"/>
  <c r="J17" i="5"/>
  <c r="N15" i="5"/>
  <c r="G14" i="5"/>
  <c r="F13" i="5"/>
  <c r="I12" i="5"/>
  <c r="L11" i="5"/>
  <c r="C11" i="5"/>
  <c r="F10" i="5"/>
  <c r="H9" i="5"/>
  <c r="K8" i="5"/>
  <c r="N7" i="5"/>
  <c r="E7" i="5"/>
  <c r="H6" i="5"/>
  <c r="N55" i="5"/>
  <c r="J50" i="5"/>
  <c r="F45" i="5"/>
  <c r="N39" i="5"/>
  <c r="J34" i="5"/>
  <c r="F29" i="5"/>
  <c r="N23" i="5"/>
  <c r="N20" i="5"/>
  <c r="F19" i="5"/>
  <c r="G17" i="5"/>
  <c r="J15" i="5"/>
  <c r="F14" i="5"/>
  <c r="E13" i="5"/>
  <c r="H12" i="5"/>
  <c r="K11" i="5"/>
  <c r="N10" i="5"/>
  <c r="D10" i="5"/>
  <c r="G9" i="5"/>
  <c r="J8" i="5"/>
  <c r="M7" i="5"/>
  <c r="D7" i="5"/>
  <c r="G6" i="5"/>
  <c r="F55" i="5"/>
  <c r="N49" i="5"/>
  <c r="J44" i="5"/>
  <c r="F39" i="5"/>
  <c r="N33" i="5"/>
  <c r="J28" i="5"/>
  <c r="F23" i="5"/>
  <c r="K20" i="5"/>
  <c r="N18" i="5"/>
  <c r="F17" i="5"/>
  <c r="G15" i="5"/>
  <c r="C14" i="5"/>
  <c r="D13" i="5"/>
  <c r="G12" i="5"/>
  <c r="J11" i="5"/>
  <c r="L10" i="5"/>
  <c r="C10" i="5"/>
  <c r="F9" i="5"/>
  <c r="I8" i="5"/>
  <c r="L7" i="5"/>
  <c r="C7" i="5"/>
  <c r="F6" i="5"/>
  <c r="N59" i="5"/>
  <c r="J54" i="5"/>
  <c r="F49" i="5"/>
  <c r="N43" i="5"/>
  <c r="J38" i="5"/>
  <c r="F33" i="5"/>
  <c r="N27" i="5"/>
  <c r="J22" i="5"/>
  <c r="J20" i="5"/>
  <c r="K18" i="5"/>
  <c r="N16" i="5"/>
  <c r="F15" i="5"/>
  <c r="N13" i="5"/>
  <c r="C13" i="5"/>
  <c r="F12" i="5"/>
  <c r="H11" i="5"/>
  <c r="K10" i="5"/>
  <c r="N9" i="5"/>
  <c r="E9" i="5"/>
  <c r="H8" i="5"/>
  <c r="K7" i="5"/>
  <c r="N6" i="5"/>
  <c r="D6" i="5"/>
</calcChain>
</file>

<file path=xl/sharedStrings.xml><?xml version="1.0" encoding="utf-8"?>
<sst xmlns="http://schemas.openxmlformats.org/spreadsheetml/2006/main" count="759" uniqueCount="50">
  <si>
    <t>stochastic</t>
  </si>
  <si>
    <t>Date:</t>
  </si>
  <si>
    <t>Case Number:</t>
  </si>
  <si>
    <t>blue</t>
  </si>
  <si>
    <t>Item Number</t>
  </si>
  <si>
    <t>Item Description</t>
  </si>
  <si>
    <t>green</t>
  </si>
  <si>
    <t>Markers</t>
  </si>
  <si>
    <t>Allele 1</t>
  </si>
  <si>
    <t>Allele 2</t>
  </si>
  <si>
    <t>yellow</t>
  </si>
  <si>
    <t>red</t>
  </si>
  <si>
    <t>purple</t>
  </si>
  <si>
    <t>AMEL</t>
  </si>
  <si>
    <t>D3S1358</t>
  </si>
  <si>
    <t>D1S1656</t>
  </si>
  <si>
    <t>D2S441</t>
  </si>
  <si>
    <t>D10S1248</t>
  </si>
  <si>
    <t>D13S317</t>
  </si>
  <si>
    <t>Penta E</t>
  </si>
  <si>
    <t>D16S539</t>
  </si>
  <si>
    <t>D18S51</t>
  </si>
  <si>
    <t>D2S1338</t>
  </si>
  <si>
    <t>CSF1PO</t>
  </si>
  <si>
    <t>Penta D</t>
  </si>
  <si>
    <t>TH01</t>
  </si>
  <si>
    <t>vWA</t>
  </si>
  <si>
    <t>D21S11</t>
  </si>
  <si>
    <t>D7S820</t>
  </si>
  <si>
    <t>D5S818</t>
  </si>
  <si>
    <t>TPOX</t>
  </si>
  <si>
    <t>D8S1179</t>
  </si>
  <si>
    <t>D12S391</t>
  </si>
  <si>
    <t>D19S433</t>
  </si>
  <si>
    <t>SE33</t>
  </si>
  <si>
    <t>D22S1045</t>
  </si>
  <si>
    <t>DYS391</t>
  </si>
  <si>
    <t>FGA</t>
  </si>
  <si>
    <t>DYS576</t>
  </si>
  <si>
    <t>DYS570</t>
  </si>
  <si>
    <t>Allele 3</t>
  </si>
  <si>
    <t>Allele 4</t>
  </si>
  <si>
    <t>Allele 5</t>
  </si>
  <si>
    <t>Allele 6</t>
  </si>
  <si>
    <t>Allele 7</t>
  </si>
  <si>
    <t>Allele 8</t>
  </si>
  <si>
    <t>Allele 9</t>
  </si>
  <si>
    <t>Allele 10</t>
  </si>
  <si>
    <t>Allele 11</t>
  </si>
  <si>
    <t>Allele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</si>
</sst>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4" borderId="1" xfId="1" applyFont="1" applyFill="1" applyBorder="1" applyAlignment="1">
      <alignment horizontal="center"/>
    </xf>
    <xf numFmtId="0" fontId="3" fillId="5" borderId="1" xfId="1" applyFont="1" applyFill="1" applyBorder="1" applyAlignment="1">
      <alignment horizontal="center"/>
    </xf>
    <xf numFmtId="0" fontId="3" fillId="6" borderId="1" xfId="1" applyFont="1" applyFill="1" applyBorder="1" applyAlignment="1">
      <alignment horizontal="center"/>
    </xf>
    <xf numFmtId="0" fontId="3" fillId="7" borderId="1" xfId="1" applyFont="1" applyFill="1" applyBorder="1" applyAlignment="1">
      <alignment horizontal="center"/>
    </xf>
    <xf numFmtId="0" fontId="3" fillId="0" borderId="0" xfId="1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4" fillId="0" borderId="0" xfId="0" applyFont="1"/>
    <xf numFmtId="0" fontId="1" fillId="0" borderId="0" xfId="0" applyFont="1" applyAlignment="1"/>
    <xf numFmtId="0" fontId="1" fillId="0" borderId="0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3" fillId="0" borderId="0" xfId="1" applyFont="1" applyBorder="1" applyAlignment="1">
      <alignment horizontal="center"/>
    </xf>
    <xf numFmtId="0" fontId="1" fillId="0" borderId="0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20"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colors>
    <mruColors>
      <color rgb="FFFFFF99"/>
      <color rgb="FFFFFFCC"/>
      <color rgb="FFFF7C80"/>
      <color rgb="FFFF5050"/>
      <color rgb="FFFF0000"/>
      <color rgb="FFFF15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ustice365.sharepoint.com/Users/dfreeman/AppData/Local/Microsoft/Windows/Temporary%20Internet%20Files/Content.Outlook/MKOCV7ZV/DNA%20workbo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ustice365.sharepoint.com/Users/dfreeman/AppData/Local/Microsoft/Windows/Temporary%20Internet%20Files/Content.Outlook/MKOCV7ZV/DNA%20workbook%20(trio_6C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ction"/>
      <sheetName val="Quant Setup"/>
      <sheetName val="7500 import"/>
      <sheetName val="quant bank info"/>
      <sheetName val="quant raw data"/>
      <sheetName val="Dilution (QIAgility)"/>
      <sheetName val="Dilution (Manual)"/>
      <sheetName val="Amp setup (qiagility)"/>
      <sheetName val="Amp setup (manual)"/>
      <sheetName val="Amp Export info"/>
      <sheetName val="CE bank numbers"/>
      <sheetName val="CE Setup"/>
      <sheetName val="3130xl import"/>
      <sheetName val="ce raw data"/>
      <sheetName val="Allele Table"/>
      <sheetName val="Mixture Allele Table (4)"/>
      <sheetName val="Mixture Allele Table (8)"/>
      <sheetName val="Mixture Allele Table (12)"/>
      <sheetName val="Sheet10"/>
    </sheetNames>
    <sheetDataSet>
      <sheetData sheetId="0">
        <row r="1">
          <cell r="A1" t="str">
            <v>Robot</v>
          </cell>
        </row>
        <row r="2">
          <cell r="A2" t="str">
            <v>Robot/Differential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ction"/>
      <sheetName val="Quant Setup"/>
      <sheetName val="7500 import"/>
      <sheetName val="quant bank info"/>
      <sheetName val="quant raw data"/>
      <sheetName val="Dilution (QIAgility)"/>
      <sheetName val="Dilution (Manual)"/>
      <sheetName val="Amp setup (qiagility)"/>
      <sheetName val="Amp setup (manual)"/>
      <sheetName val="Amp Export info"/>
      <sheetName val="CE bank numbers"/>
      <sheetName val="3500xl Plate Map"/>
      <sheetName val="6C 3500xl import"/>
      <sheetName val="Y23 3500xl import"/>
      <sheetName val="ce raw data"/>
      <sheetName val="Allele Call Table"/>
      <sheetName val="Mixture Allele (4) Call Table"/>
      <sheetName val="Mixture Allele (8) Call Table"/>
      <sheetName val="Mixture Allele (12) Call Table"/>
      <sheetName val="Sheet8"/>
    </sheetNames>
    <sheetDataSet>
      <sheetData sheetId="0">
        <row r="12">
          <cell r="A12">
            <v>40</v>
          </cell>
        </row>
        <row r="13">
          <cell r="A13">
            <v>50</v>
          </cell>
        </row>
        <row r="14">
          <cell r="A14">
            <v>100</v>
          </cell>
        </row>
        <row r="15">
          <cell r="A15">
            <v>200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5">
    <tabColor theme="9"/>
  </sheetPr>
  <dimension ref="A1"/>
  <sheetViews>
    <sheetView zoomScale="80" zoomScaleNormal="80" workbookViewId="0">
      <selection sqref="A1:XFD1048576"/>
    </sheetView>
  </sheetViews>
  <sheetFormatPr defaultRowHeight="14.4" x14ac:dyDescent="0.55000000000000004"/>
  <cols>
    <col min="1" max="1" width="18" bestFit="1" customWidth="1"/>
    <col min="2" max="2" width="9.26171875" bestFit="1" customWidth="1"/>
    <col min="3" max="11" width="7.68359375" bestFit="1" customWidth="1"/>
    <col min="12" max="14" width="8.68359375" bestFit="1" customWidth="1"/>
    <col min="15" max="23" width="8.26171875" bestFit="1" customWidth="1"/>
    <col min="24" max="26" width="9.26171875" bestFit="1" customWidth="1"/>
  </cols>
  <sheetData/>
  <pageMargins left="0.7" right="0.7" top="0.75" bottom="0.75" header="0.3" footer="0.3"/>
  <pageSetup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6">
    <tabColor theme="7"/>
  </sheetPr>
  <dimension ref="A1:J522"/>
  <sheetViews>
    <sheetView tabSelected="1" view="pageBreakPreview" topLeftCell="B1" zoomScaleNormal="100" zoomScaleSheetLayoutView="100" workbookViewId="0">
      <selection activeCell="L25" sqref="L25"/>
    </sheetView>
  </sheetViews>
  <sheetFormatPr defaultColWidth="9.15625" defaultRowHeight="12.3" x14ac:dyDescent="0.4"/>
  <cols>
    <col min="1" max="1" width="11.26171875" style="2" hidden="1" customWidth="1"/>
    <col min="2" max="2" width="13.578125" style="2" customWidth="1"/>
    <col min="3" max="12" width="11" style="2" customWidth="1"/>
    <col min="13" max="16384" width="9.15625" style="2"/>
  </cols>
  <sheetData>
    <row r="1" spans="1:10" x14ac:dyDescent="0.4">
      <c r="A1" s="2" t="s">
        <v>0</v>
      </c>
      <c r="B1" s="27" t="s">
        <v>1</v>
      </c>
      <c r="C1" s="3">
        <f ca="1">TODAY()</f>
        <v>44028</v>
      </c>
      <c r="D1" s="31" t="s">
        <v>2</v>
      </c>
      <c r="E1" s="31"/>
      <c r="F1" s="4" t="str">
        <f>A23</f>
        <v/>
      </c>
      <c r="J1" s="1"/>
    </row>
    <row r="2" spans="1:10" x14ac:dyDescent="0.4">
      <c r="A2" s="2" t="s">
        <v>3</v>
      </c>
      <c r="B2" s="5" t="s">
        <v>4</v>
      </c>
      <c r="C2" s="32" t="str">
        <f>IF(INDEX('ce raw data'!$A:$A,2)="","blank",INDEX('ce raw data'!$A:$A,2))</f>
        <v>blank</v>
      </c>
      <c r="D2" s="33"/>
      <c r="E2" s="32" t="str">
        <f>IF(INDEX('ce raw data'!$A:$A,2+27)="","blank",INDEX('ce raw data'!$A:$A,2+27))</f>
        <v>blank</v>
      </c>
      <c r="F2" s="33"/>
      <c r="G2" s="32" t="str">
        <f>IF(INDEX('ce raw data'!$A:$A,2+27*2)="","blank",INDEX('ce raw data'!$A:$A,2+27*2))</f>
        <v>blank</v>
      </c>
      <c r="H2" s="33"/>
      <c r="I2" s="32" t="str">
        <f>IF(INDEX('ce raw data'!$A:$A,2+27*3)="","blank",INDEX('ce raw data'!$A:$A,2+27*3))</f>
        <v>blank</v>
      </c>
      <c r="J2" s="33"/>
    </row>
    <row r="3" spans="1:10" ht="24.6" x14ac:dyDescent="0.4">
      <c r="A3" s="2">
        <v>300</v>
      </c>
      <c r="B3" s="6" t="s">
        <v>5</v>
      </c>
      <c r="C3" s="29"/>
      <c r="D3" s="30"/>
      <c r="E3" s="29"/>
      <c r="F3" s="30"/>
      <c r="G3" s="29"/>
      <c r="H3" s="30"/>
      <c r="I3" s="29"/>
      <c r="J3" s="30"/>
    </row>
    <row r="4" spans="1:10" x14ac:dyDescent="0.4">
      <c r="A4" s="2" t="s">
        <v>6</v>
      </c>
      <c r="B4" s="7"/>
      <c r="C4" s="34"/>
      <c r="D4" s="35"/>
      <c r="E4" s="34"/>
      <c r="F4" s="35"/>
      <c r="G4" s="34"/>
      <c r="H4" s="35"/>
      <c r="I4" s="34"/>
      <c r="J4" s="35"/>
    </row>
    <row r="5" spans="1:10" x14ac:dyDescent="0.4">
      <c r="A5" s="2">
        <v>300</v>
      </c>
      <c r="B5" s="5" t="s">
        <v>7</v>
      </c>
      <c r="C5" s="28" t="s">
        <v>8</v>
      </c>
      <c r="D5" s="28" t="s">
        <v>9</v>
      </c>
      <c r="E5" s="28" t="s">
        <v>8</v>
      </c>
      <c r="F5" s="28" t="s">
        <v>9</v>
      </c>
      <c r="G5" s="28" t="s">
        <v>8</v>
      </c>
      <c r="H5" s="28" t="s">
        <v>9</v>
      </c>
      <c r="I5" s="28" t="s">
        <v>8</v>
      </c>
      <c r="J5" s="28" t="s">
        <v>9</v>
      </c>
    </row>
    <row r="6" spans="1:10" ht="12.75" hidden="1" customHeight="1" x14ac:dyDescent="0.4">
      <c r="B6" s="28"/>
      <c r="C6" s="16" t="str">
        <f>IFERROR(IF(INDEX('ce raw data'!$C$2:$CZ$3000,MATCH(1,INDEX(('ce raw data'!$A$2:$A$3000=C2)*('ce raw data'!$B$2:$B$3000=$B7),,),0),MATCH(SUBSTITUTE(C5,"Allele","Height"),'ce raw data'!$C$1:$CZ$1,0))="","-",INDEX('ce raw data'!$C$2:$CZ$3000,MATCH(1,INDEX(('ce raw data'!$A$2:$A$3000=C2)*('ce raw data'!$B$2:$B$3000=$B7),,),0),MATCH(SUBSTITUTE(C5,"Allele","Height"),'ce raw data'!$C$1:$CZ$1,0))),"-")</f>
        <v>-</v>
      </c>
      <c r="D6" s="16" t="str">
        <f>IFERROR(IF(INDEX('ce raw data'!$C$2:$CZ$3000,MATCH(1,INDEX(('ce raw data'!$A$2:$A$3000=C2)*('ce raw data'!$B$2:$B$3000=$B7),,),0),MATCH(SUBSTITUTE(D5,"Allele","Height"),'ce raw data'!$C$1:$CZ$1,0))="","-",INDEX('ce raw data'!$C$2:$CZ$3000,MATCH(1,INDEX(('ce raw data'!$A$2:$A$3000=C2)*('ce raw data'!$B$2:$B$3000=$B7),,),0),MATCH(SUBSTITUTE(D5,"Allele","Height"),'ce raw data'!$C$1:$CZ$1,0))),"-")</f>
        <v>-</v>
      </c>
      <c r="E6" s="16" t="str">
        <f>IFERROR(IF(INDEX('ce raw data'!$C$2:$CZ$3000,MATCH(1,INDEX(('ce raw data'!$A$2:$A$3000=E2)*('ce raw data'!$B$2:$B$3000=$B7),,),0),MATCH(SUBSTITUTE(E5,"Allele","Height"),'ce raw data'!$C$1:$CZ$1,0))="","-",INDEX('ce raw data'!$C$2:$CZ$3000,MATCH(1,INDEX(('ce raw data'!$A$2:$A$3000=E2)*('ce raw data'!$B$2:$B$3000=$B7),,),0),MATCH(SUBSTITUTE(E5,"Allele","Height"),'ce raw data'!$C$1:$CZ$1,0))),"-")</f>
        <v>-</v>
      </c>
      <c r="F6" s="16" t="str">
        <f>IFERROR(IF(INDEX('ce raw data'!$C$2:$CZ$3000,MATCH(1,INDEX(('ce raw data'!$A$2:$A$3000=E2)*('ce raw data'!$B$2:$B$3000=$B7),,),0),MATCH(SUBSTITUTE(F5,"Allele","Height"),'ce raw data'!$C$1:$CZ$1,0))="","-",INDEX('ce raw data'!$C$2:$CZ$3000,MATCH(1,INDEX(('ce raw data'!$A$2:$A$3000=E2)*('ce raw data'!$B$2:$B$3000=$B7),,),0),MATCH(SUBSTITUTE(F5,"Allele","Height"),'ce raw data'!$C$1:$CZ$1,0))),"-")</f>
        <v>-</v>
      </c>
      <c r="G6" s="16" t="str">
        <f>IFERROR(IF(INDEX('ce raw data'!$C$2:$CZ$3000,MATCH(1,INDEX(('ce raw data'!$A$2:$A$3000=G2)*('ce raw data'!$B$2:$B$3000=$B7),,),0),MATCH(SUBSTITUTE(G5,"Allele","Height"),'ce raw data'!$C$1:$CZ$1,0))="","-",INDEX('ce raw data'!$C$2:$CZ$3000,MATCH(1,INDEX(('ce raw data'!$A$2:$A$3000=G2)*('ce raw data'!$B$2:$B$3000=$B7),,),0),MATCH(SUBSTITUTE(G5,"Allele","Height"),'ce raw data'!$C$1:$CZ$1,0))),"-")</f>
        <v>-</v>
      </c>
      <c r="H6" s="16" t="str">
        <f>IFERROR(IF(INDEX('ce raw data'!$C$2:$CZ$3000,MATCH(1,INDEX(('ce raw data'!$A$2:$A$3000=G2)*('ce raw data'!$B$2:$B$3000=$B7),,),0),MATCH(SUBSTITUTE(H5,"Allele","Height"),'ce raw data'!$C$1:$CZ$1,0))="","-",INDEX('ce raw data'!$C$2:$CZ$3000,MATCH(1,INDEX(('ce raw data'!$A$2:$A$3000=G2)*('ce raw data'!$B$2:$B$3000=$B7),,),0),MATCH(SUBSTITUTE(H5,"Allele","Height"),'ce raw data'!$C$1:$CZ$1,0))),"-")</f>
        <v>-</v>
      </c>
      <c r="I6" s="16" t="str">
        <f>IFERROR(IF(INDEX('ce raw data'!$C$2:$CZ$3000,MATCH(1,INDEX(('ce raw data'!$A$2:$A$3000=I2)*('ce raw data'!$B$2:$B$3000=$B7),,),0),MATCH(SUBSTITUTE(I5,"Allele","Height"),'ce raw data'!$C$1:$CZ$1,0))="","-",INDEX('ce raw data'!$C$2:$CZ$3000,MATCH(1,INDEX(('ce raw data'!$A$2:$A$3000=I2)*('ce raw data'!$B$2:$B$3000=$B7),,),0),MATCH(SUBSTITUTE(I5,"Allele","Height"),'ce raw data'!$C$1:$CZ$1,0))),"-")</f>
        <v>-</v>
      </c>
      <c r="J6" s="16" t="str">
        <f>IFERROR(IF(INDEX('ce raw data'!$C$2:$CZ$3000,MATCH(1,INDEX(('ce raw data'!$A$2:$A$3000=I2)*('ce raw data'!$B$2:$B$3000=$B7),,),0),MATCH(SUBSTITUTE(J5,"Allele","Height"),'ce raw data'!$C$1:$CZ$1,0))="","-",INDEX('ce raw data'!$C$2:$CZ$3000,MATCH(1,INDEX(('ce raw data'!$A$2:$A$3000=I2)*('ce raw data'!$B$2:$B$3000=$B7),,),0),MATCH(SUBSTITUTE(J5,"Allele","Height"),'ce raw data'!$C$1:$CZ$1,0))),"-")</f>
        <v>-</v>
      </c>
    </row>
    <row r="7" spans="1:10" x14ac:dyDescent="0.4">
      <c r="A7" s="2" t="s">
        <v>10</v>
      </c>
      <c r="B7" s="10" t="str">
        <f>$A$71</f>
        <v>AMEL</v>
      </c>
      <c r="C7" s="8" t="str">
        <f>IFERROR(IF(INDEX('ce raw data'!$C$2:$CZ$3000,MATCH(1,INDEX(('ce raw data'!$A$2:$A$3000=C2)*('ce raw data'!$B$2:$B$3000=$B7),,),0),MATCH(C5,'ce raw data'!$C$1:$CZ$1,0))="","-",INDEX('ce raw data'!$C$2:$CZ$3000,MATCH(1,INDEX(('ce raw data'!$A$2:$A$3000=C2)*('ce raw data'!$B$2:$B$3000=$B7),,),0),MATCH(C5,'ce raw data'!$C$1:$CZ$1,0))),"-")</f>
        <v>-</v>
      </c>
      <c r="D7" s="8" t="str">
        <f>IFERROR(IF(INDEX('ce raw data'!$C$2:$CZ$3000,MATCH(1,INDEX(('ce raw data'!$A$2:$A$3000=C2)*('ce raw data'!$B$2:$B$3000=$B7),,),0),MATCH(D5,'ce raw data'!$C$1:$CZ$1,0))="","-",INDEX('ce raw data'!$C$2:$CZ$3000,MATCH(1,INDEX(('ce raw data'!$A$2:$A$3000=C2)*('ce raw data'!$B$2:$B$3000=$B7),,),0),MATCH(D5,'ce raw data'!$C$1:$CZ$1,0))),"-")</f>
        <v>-</v>
      </c>
      <c r="E7" s="8" t="str">
        <f>IFERROR(IF(INDEX('ce raw data'!$C$2:$CZ$3000,MATCH(1,INDEX(('ce raw data'!$A$2:$A$3000=E2)*('ce raw data'!$B$2:$B$3000=$B7),,),0),MATCH(E5,'ce raw data'!$C$1:$CZ$1,0))="","-",INDEX('ce raw data'!$C$2:$CZ$3000,MATCH(1,INDEX(('ce raw data'!$A$2:$A$3000=E2)*('ce raw data'!$B$2:$B$3000=$B7),,),0),MATCH(E5,'ce raw data'!$C$1:$CZ$1,0))),"-")</f>
        <v>-</v>
      </c>
      <c r="F7" s="8" t="str">
        <f>IFERROR(IF(INDEX('ce raw data'!$C$2:$CZ$3000,MATCH(1,INDEX(('ce raw data'!$A$2:$A$3000=E2)*('ce raw data'!$B$2:$B$3000=$B7),,),0),MATCH(F5,'ce raw data'!$C$1:$CZ$1,0))="","-",INDEX('ce raw data'!$C$2:$CZ$3000,MATCH(1,INDEX(('ce raw data'!$A$2:$A$3000=E2)*('ce raw data'!$B$2:$B$3000=$B7),,),0),MATCH(F5,'ce raw data'!$C$1:$CZ$1,0))),"-")</f>
        <v>-</v>
      </c>
      <c r="G7" s="8" t="str">
        <f>IFERROR(IF(INDEX('ce raw data'!$C$2:$CZ$3000,MATCH(1,INDEX(('ce raw data'!$A$2:$A$3000=G2)*('ce raw data'!$B$2:$B$3000=$B7),,),0),MATCH(G5,'ce raw data'!$C$1:$CZ$1,0))="","-",INDEX('ce raw data'!$C$2:$CZ$3000,MATCH(1,INDEX(('ce raw data'!$A$2:$A$3000=G2)*('ce raw data'!$B$2:$B$3000=$B7),,),0),MATCH(G5,'ce raw data'!$C$1:$CZ$1,0))),"-")</f>
        <v>-</v>
      </c>
      <c r="H7" s="8" t="str">
        <f>IFERROR(IF(INDEX('ce raw data'!$C$2:$CZ$3000,MATCH(1,INDEX(('ce raw data'!$A$2:$A$3000=G2)*('ce raw data'!$B$2:$B$3000=$B7),,),0),MATCH(H5,'ce raw data'!$C$1:$CZ$1,0))="","-",INDEX('ce raw data'!$C$2:$CZ$3000,MATCH(1,INDEX(('ce raw data'!$A$2:$A$3000=G2)*('ce raw data'!$B$2:$B$3000=$B7),,),0),MATCH(H5,'ce raw data'!$C$1:$CZ$1,0))),"-")</f>
        <v>-</v>
      </c>
      <c r="I7" s="8" t="str">
        <f>IFERROR(IF(INDEX('ce raw data'!$C$2:$CZ$3000,MATCH(1,INDEX(('ce raw data'!$A$2:$A$3000=I2)*('ce raw data'!$B$2:$B$3000=$B7),,),0),MATCH(I5,'ce raw data'!$C$1:$CZ$1,0))="","-",INDEX('ce raw data'!$C$2:$CZ$3000,MATCH(1,INDEX(('ce raw data'!$A$2:$A$3000=I2)*('ce raw data'!$B$2:$B$3000=$B7),,),0),MATCH(I5,'ce raw data'!$C$1:$CZ$1,0))),"-")</f>
        <v>-</v>
      </c>
      <c r="J7" s="8" t="str">
        <f>IFERROR(IF(INDEX('ce raw data'!$C$2:$CZ$3000,MATCH(1,INDEX(('ce raw data'!$A$2:$A$3000=I2)*('ce raw data'!$B$2:$B$3000=$B7),,),0),MATCH(J5,'ce raw data'!$C$1:$CZ$1,0))="","-",INDEX('ce raw data'!$C$2:$CZ$3000,MATCH(1,INDEX(('ce raw data'!$A$2:$A$3000=I2)*('ce raw data'!$B$2:$B$3000=$B7),,),0),MATCH(J5,'ce raw data'!$C$1:$CZ$1,0))),"-")</f>
        <v>-</v>
      </c>
    </row>
    <row r="8" spans="1:10" ht="12.75" hidden="1" customHeight="1" x14ac:dyDescent="0.4">
      <c r="B8" s="10"/>
      <c r="C8" s="8" t="str">
        <f>IFERROR(IF(INDEX('ce raw data'!$C$2:$CZ$3000,MATCH(1,INDEX(('ce raw data'!$A$2:$A$3000=C2)*('ce raw data'!$B$2:$B$3000=$B9),,),0),MATCH(SUBSTITUTE(C5,"Allele","Height"),'ce raw data'!$C$1:$CZ$1,0))="","-",INDEX('ce raw data'!$C$2:$CZ$3000,MATCH(1,INDEX(('ce raw data'!$A$2:$A$3000=C2)*('ce raw data'!$B$2:$B$3000=$B9),,),0),MATCH(SUBSTITUTE(C5,"Allele","Height"),'ce raw data'!$C$1:$CZ$1,0))),"-")</f>
        <v>-</v>
      </c>
      <c r="D8" s="8" t="str">
        <f>IFERROR(IF(INDEX('ce raw data'!$C$2:$CZ$3000,MATCH(1,INDEX(('ce raw data'!$A$2:$A$3000=C2)*('ce raw data'!$B$2:$B$3000=$B9),,),0),MATCH(SUBSTITUTE(D5,"Allele","Height"),'ce raw data'!$C$1:$CZ$1,0))="","-",INDEX('ce raw data'!$C$2:$CZ$3000,MATCH(1,INDEX(('ce raw data'!$A$2:$A$3000=C2)*('ce raw data'!$B$2:$B$3000=$B9),,),0),MATCH(SUBSTITUTE(D5,"Allele","Height"),'ce raw data'!$C$1:$CZ$1,0))),"-")</f>
        <v>-</v>
      </c>
      <c r="E8" s="8" t="str">
        <f>IFERROR(IF(INDEX('ce raw data'!$C$2:$CZ$3000,MATCH(1,INDEX(('ce raw data'!$A$2:$A$3000=E2)*('ce raw data'!$B$2:$B$3000=$B9),,),0),MATCH(SUBSTITUTE(E5,"Allele","Height"),'ce raw data'!$C$1:$CZ$1,0))="","-",INDEX('ce raw data'!$C$2:$CZ$3000,MATCH(1,INDEX(('ce raw data'!$A$2:$A$3000=E2)*('ce raw data'!$B$2:$B$3000=$B9),,),0),MATCH(SUBSTITUTE(E5,"Allele","Height"),'ce raw data'!$C$1:$CZ$1,0))),"-")</f>
        <v>-</v>
      </c>
      <c r="F8" s="8" t="str">
        <f>IFERROR(IF(INDEX('ce raw data'!$C$2:$CZ$3000,MATCH(1,INDEX(('ce raw data'!$A$2:$A$3000=E2)*('ce raw data'!$B$2:$B$3000=$B9),,),0),MATCH(SUBSTITUTE(F5,"Allele","Height"),'ce raw data'!$C$1:$CZ$1,0))="","-",INDEX('ce raw data'!$C$2:$CZ$3000,MATCH(1,INDEX(('ce raw data'!$A$2:$A$3000=E2)*('ce raw data'!$B$2:$B$3000=$B9),,),0),MATCH(SUBSTITUTE(F5,"Allele","Height"),'ce raw data'!$C$1:$CZ$1,0))),"-")</f>
        <v>-</v>
      </c>
      <c r="G8" s="8" t="str">
        <f>IFERROR(IF(INDEX('ce raw data'!$C$2:$CZ$3000,MATCH(1,INDEX(('ce raw data'!$A$2:$A$3000=G2)*('ce raw data'!$B$2:$B$3000=$B9),,),0),MATCH(SUBSTITUTE(G5,"Allele","Height"),'ce raw data'!$C$1:$CZ$1,0))="","-",INDEX('ce raw data'!$C$2:$CZ$3000,MATCH(1,INDEX(('ce raw data'!$A$2:$A$3000=G2)*('ce raw data'!$B$2:$B$3000=$B9),,),0),MATCH(SUBSTITUTE(G5,"Allele","Height"),'ce raw data'!$C$1:$CZ$1,0))),"-")</f>
        <v>-</v>
      </c>
      <c r="H8" s="8" t="str">
        <f>IFERROR(IF(INDEX('ce raw data'!$C$2:$CZ$3000,MATCH(1,INDEX(('ce raw data'!$A$2:$A$3000=G2)*('ce raw data'!$B$2:$B$3000=$B9),,),0),MATCH(SUBSTITUTE(H5,"Allele","Height"),'ce raw data'!$C$1:$CZ$1,0))="","-",INDEX('ce raw data'!$C$2:$CZ$3000,MATCH(1,INDEX(('ce raw data'!$A$2:$A$3000=G2)*('ce raw data'!$B$2:$B$3000=$B9),,),0),MATCH(SUBSTITUTE(H5,"Allele","Height"),'ce raw data'!$C$1:$CZ$1,0))),"-")</f>
        <v>-</v>
      </c>
      <c r="I8" s="8" t="str">
        <f>IFERROR(IF(INDEX('ce raw data'!$C$2:$CZ$3000,MATCH(1,INDEX(('ce raw data'!$A$2:$A$3000=I2)*('ce raw data'!$B$2:$B$3000=$B9),,),0),MATCH(SUBSTITUTE(I5,"Allele","Height"),'ce raw data'!$C$1:$CZ$1,0))="","-",INDEX('ce raw data'!$C$2:$CZ$3000,MATCH(1,INDEX(('ce raw data'!$A$2:$A$3000=I2)*('ce raw data'!$B$2:$B$3000=$B9),,),0),MATCH(SUBSTITUTE(I5,"Allele","Height"),'ce raw data'!$C$1:$CZ$1,0))),"-")</f>
        <v>-</v>
      </c>
      <c r="J8" s="8" t="str">
        <f>IFERROR(IF(INDEX('ce raw data'!$C$2:$CZ$3000,MATCH(1,INDEX(('ce raw data'!$A$2:$A$3000=I2)*('ce raw data'!$B$2:$B$3000=$B9),,),0),MATCH(SUBSTITUTE(J5,"Allele","Height"),'ce raw data'!$C$1:$CZ$1,0))="","-",INDEX('ce raw data'!$C$2:$CZ$3000,MATCH(1,INDEX(('ce raw data'!$A$2:$A$3000=I2)*('ce raw data'!$B$2:$B$3000=$B9),,),0),MATCH(SUBSTITUTE(J5,"Allele","Height"),'ce raw data'!$C$1:$CZ$1,0))),"-")</f>
        <v>-</v>
      </c>
    </row>
    <row r="9" spans="1:10" x14ac:dyDescent="0.4">
      <c r="A9" s="2">
        <v>300</v>
      </c>
      <c r="B9" s="10" t="str">
        <f>$A$73</f>
        <v>D3S1358</v>
      </c>
      <c r="C9" s="8" t="str">
        <f>IFERROR(IF(INDEX('ce raw data'!$C$2:$CZ$3000,MATCH(1,INDEX(('ce raw data'!$A$2:$A$3000=C2)*('ce raw data'!$B$2:$B$3000=$B9),,),0),MATCH(C5,'ce raw data'!$C$1:$CZ$1,0))="","-",INDEX('ce raw data'!$C$2:$CZ$3000,MATCH(1,INDEX(('ce raw data'!$A$2:$A$3000=C2)*('ce raw data'!$B$2:$B$3000=$B9),,),0),MATCH(C5,'ce raw data'!$C$1:$CZ$1,0))),"-")</f>
        <v>-</v>
      </c>
      <c r="D9" s="8" t="str">
        <f>IFERROR(IF(INDEX('ce raw data'!$C$2:$CZ$3000,MATCH(1,INDEX(('ce raw data'!$A$2:$A$3000=C2)*('ce raw data'!$B$2:$B$3000=$B9),,),0),MATCH(D5,'ce raw data'!$C$1:$CZ$1,0))="","-",INDEX('ce raw data'!$C$2:$CZ$3000,MATCH(1,INDEX(('ce raw data'!$A$2:$A$3000=C2)*('ce raw data'!$B$2:$B$3000=$B9),,),0),MATCH(D5,'ce raw data'!$C$1:$CZ$1,0))),"-")</f>
        <v>-</v>
      </c>
      <c r="E9" s="8" t="str">
        <f>IFERROR(IF(INDEX('ce raw data'!$C$2:$CZ$3000,MATCH(1,INDEX(('ce raw data'!$A$2:$A$3000=E2)*('ce raw data'!$B$2:$B$3000=$B9),,),0),MATCH(E5,'ce raw data'!$C$1:$CZ$1,0))="","-",INDEX('ce raw data'!$C$2:$CZ$3000,MATCH(1,INDEX(('ce raw data'!$A$2:$A$3000=E2)*('ce raw data'!$B$2:$B$3000=$B9),,),0),MATCH(E5,'ce raw data'!$C$1:$CZ$1,0))),"-")</f>
        <v>-</v>
      </c>
      <c r="F9" s="8" t="str">
        <f>IFERROR(IF(INDEX('ce raw data'!$C$2:$CZ$3000,MATCH(1,INDEX(('ce raw data'!$A$2:$A$3000=E2)*('ce raw data'!$B$2:$B$3000=$B9),,),0),MATCH(F5,'ce raw data'!$C$1:$CZ$1,0))="","-",INDEX('ce raw data'!$C$2:$CZ$3000,MATCH(1,INDEX(('ce raw data'!$A$2:$A$3000=E2)*('ce raw data'!$B$2:$B$3000=$B9),,),0),MATCH(F5,'ce raw data'!$C$1:$CZ$1,0))),"-")</f>
        <v>-</v>
      </c>
      <c r="G9" s="8" t="str">
        <f>IFERROR(IF(INDEX('ce raw data'!$C$2:$CZ$3000,MATCH(1,INDEX(('ce raw data'!$A$2:$A$3000=G2)*('ce raw data'!$B$2:$B$3000=$B9),,),0),MATCH(G5,'ce raw data'!$C$1:$CZ$1,0))="","-",INDEX('ce raw data'!$C$2:$CZ$3000,MATCH(1,INDEX(('ce raw data'!$A$2:$A$3000=G2)*('ce raw data'!$B$2:$B$3000=$B9),,),0),MATCH(G5,'ce raw data'!$C$1:$CZ$1,0))),"-")</f>
        <v>-</v>
      </c>
      <c r="H9" s="8" t="str">
        <f>IFERROR(IF(INDEX('ce raw data'!$C$2:$CZ$3000,MATCH(1,INDEX(('ce raw data'!$A$2:$A$3000=G2)*('ce raw data'!$B$2:$B$3000=$B9),,),0),MATCH(H5,'ce raw data'!$C$1:$CZ$1,0))="","-",INDEX('ce raw data'!$C$2:$CZ$3000,MATCH(1,INDEX(('ce raw data'!$A$2:$A$3000=G2)*('ce raw data'!$B$2:$B$3000=$B9),,),0),MATCH(H5,'ce raw data'!$C$1:$CZ$1,0))),"-")</f>
        <v>-</v>
      </c>
      <c r="I9" s="8" t="str">
        <f>IFERROR(IF(INDEX('ce raw data'!$C$2:$CZ$3000,MATCH(1,INDEX(('ce raw data'!$A$2:$A$3000=I2)*('ce raw data'!$B$2:$B$3000=$B9),,),0),MATCH(I5,'ce raw data'!$C$1:$CZ$1,0))="","-",INDEX('ce raw data'!$C$2:$CZ$3000,MATCH(1,INDEX(('ce raw data'!$A$2:$A$3000=I2)*('ce raw data'!$B$2:$B$3000=$B9),,),0),MATCH(I5,'ce raw data'!$C$1:$CZ$1,0))),"-")</f>
        <v>-</v>
      </c>
      <c r="J9" s="8" t="str">
        <f>IFERROR(IF(INDEX('ce raw data'!$C$2:$CZ$3000,MATCH(1,INDEX(('ce raw data'!$A$2:$A$3000=I2)*('ce raw data'!$B$2:$B$3000=$B9),,),0),MATCH(J5,'ce raw data'!$C$1:$CZ$1,0))="","-",INDEX('ce raw data'!$C$2:$CZ$3000,MATCH(1,INDEX(('ce raw data'!$A$2:$A$3000=I2)*('ce raw data'!$B$2:$B$3000=$B9),,),0),MATCH(J5,'ce raw data'!$C$1:$CZ$1,0))),"-")</f>
        <v>-</v>
      </c>
    </row>
    <row r="10" spans="1:10" ht="12.75" hidden="1" customHeight="1" x14ac:dyDescent="0.4">
      <c r="B10" s="10"/>
      <c r="C10" s="8" t="str">
        <f>IFERROR(IF(INDEX('ce raw data'!$C$2:$CZ$3000,MATCH(1,INDEX(('ce raw data'!$A$2:$A$3000=C2)*('ce raw data'!$B$2:$B$3000=$B11),,),0),MATCH(SUBSTITUTE(C5,"Allele","Height"),'ce raw data'!$C$1:$CZ$1,0))="","-",INDEX('ce raw data'!$C$2:$CZ$3000,MATCH(1,INDEX(('ce raw data'!$A$2:$A$3000=C2)*('ce raw data'!$B$2:$B$3000=$B11),,),0),MATCH(SUBSTITUTE(C5,"Allele","Height"),'ce raw data'!$C$1:$CZ$1,0))),"-")</f>
        <v>-</v>
      </c>
      <c r="D10" s="8" t="str">
        <f>IFERROR(IF(INDEX('ce raw data'!$C$2:$CZ$3000,MATCH(1,INDEX(('ce raw data'!$A$2:$A$3000=C2)*('ce raw data'!$B$2:$B$3000=$B11),,),0),MATCH(SUBSTITUTE(D5,"Allele","Height"),'ce raw data'!$C$1:$CZ$1,0))="","-",INDEX('ce raw data'!$C$2:$CZ$3000,MATCH(1,INDEX(('ce raw data'!$A$2:$A$3000=C2)*('ce raw data'!$B$2:$B$3000=$B11),,),0),MATCH(SUBSTITUTE(D5,"Allele","Height"),'ce raw data'!$C$1:$CZ$1,0))),"-")</f>
        <v>-</v>
      </c>
      <c r="E10" s="8" t="str">
        <f>IFERROR(IF(INDEX('ce raw data'!$C$2:$CZ$3000,MATCH(1,INDEX(('ce raw data'!$A$2:$A$3000=E2)*('ce raw data'!$B$2:$B$3000=$B11),,),0),MATCH(SUBSTITUTE(E5,"Allele","Height"),'ce raw data'!$C$1:$CZ$1,0))="","-",INDEX('ce raw data'!$C$2:$CZ$3000,MATCH(1,INDEX(('ce raw data'!$A$2:$A$3000=E2)*('ce raw data'!$B$2:$B$3000=$B11),,),0),MATCH(SUBSTITUTE(E5,"Allele","Height"),'ce raw data'!$C$1:$CZ$1,0))),"-")</f>
        <v>-</v>
      </c>
      <c r="F10" s="8" t="str">
        <f>IFERROR(IF(INDEX('ce raw data'!$C$2:$CZ$3000,MATCH(1,INDEX(('ce raw data'!$A$2:$A$3000=E2)*('ce raw data'!$B$2:$B$3000=$B11),,),0),MATCH(SUBSTITUTE(F5,"Allele","Height"),'ce raw data'!$C$1:$CZ$1,0))="","-",INDEX('ce raw data'!$C$2:$CZ$3000,MATCH(1,INDEX(('ce raw data'!$A$2:$A$3000=E2)*('ce raw data'!$B$2:$B$3000=$B11),,),0),MATCH(SUBSTITUTE(F5,"Allele","Height"),'ce raw data'!$C$1:$CZ$1,0))),"-")</f>
        <v>-</v>
      </c>
      <c r="G10" s="8" t="str">
        <f>IFERROR(IF(INDEX('ce raw data'!$C$2:$CZ$3000,MATCH(1,INDEX(('ce raw data'!$A$2:$A$3000=G2)*('ce raw data'!$B$2:$B$3000=$B11),,),0),MATCH(SUBSTITUTE(G5,"Allele","Height"),'ce raw data'!$C$1:$CZ$1,0))="","-",INDEX('ce raw data'!$C$2:$CZ$3000,MATCH(1,INDEX(('ce raw data'!$A$2:$A$3000=G2)*('ce raw data'!$B$2:$B$3000=$B11),,),0),MATCH(SUBSTITUTE(G5,"Allele","Height"),'ce raw data'!$C$1:$CZ$1,0))),"-")</f>
        <v>-</v>
      </c>
      <c r="H10" s="8" t="str">
        <f>IFERROR(IF(INDEX('ce raw data'!$C$2:$CZ$3000,MATCH(1,INDEX(('ce raw data'!$A$2:$A$3000=G2)*('ce raw data'!$B$2:$B$3000=$B11),,),0),MATCH(SUBSTITUTE(H5,"Allele","Height"),'ce raw data'!$C$1:$CZ$1,0))="","-",INDEX('ce raw data'!$C$2:$CZ$3000,MATCH(1,INDEX(('ce raw data'!$A$2:$A$3000=G2)*('ce raw data'!$B$2:$B$3000=$B11),,),0),MATCH(SUBSTITUTE(H5,"Allele","Height"),'ce raw data'!$C$1:$CZ$1,0))),"-")</f>
        <v>-</v>
      </c>
      <c r="I10" s="8" t="str">
        <f>IFERROR(IF(INDEX('ce raw data'!$C$2:$CZ$3000,MATCH(1,INDEX(('ce raw data'!$A$2:$A$3000=I2)*('ce raw data'!$B$2:$B$3000=$B11),,),0),MATCH(SUBSTITUTE(I5,"Allele","Height"),'ce raw data'!$C$1:$CZ$1,0))="","-",INDEX('ce raw data'!$C$2:$CZ$3000,MATCH(1,INDEX(('ce raw data'!$A$2:$A$3000=I2)*('ce raw data'!$B$2:$B$3000=$B11),,),0),MATCH(SUBSTITUTE(I5,"Allele","Height"),'ce raw data'!$C$1:$CZ$1,0))),"-")</f>
        <v>-</v>
      </c>
      <c r="J10" s="8" t="str">
        <f>IFERROR(IF(INDEX('ce raw data'!$C$2:$CZ$3000,MATCH(1,INDEX(('ce raw data'!$A$2:$A$3000=I2)*('ce raw data'!$B$2:$B$3000=$B11),,),0),MATCH(SUBSTITUTE(J5,"Allele","Height"),'ce raw data'!$C$1:$CZ$1,0))="","-",INDEX('ce raw data'!$C$2:$CZ$3000,MATCH(1,INDEX(('ce raw data'!$A$2:$A$3000=I2)*('ce raw data'!$B$2:$B$3000=$B11),,),0),MATCH(SUBSTITUTE(J5,"Allele","Height"),'ce raw data'!$C$1:$CZ$1,0))),"-")</f>
        <v>-</v>
      </c>
    </row>
    <row r="11" spans="1:10" x14ac:dyDescent="0.4">
      <c r="A11" s="2" t="s">
        <v>11</v>
      </c>
      <c r="B11" s="10" t="str">
        <f>$A$75</f>
        <v>D1S1656</v>
      </c>
      <c r="C11" s="8" t="str">
        <f>IFERROR(IF(INDEX('ce raw data'!$C$2:$CZ$3000,MATCH(1,INDEX(('ce raw data'!$A$2:$A$3000=C2)*('ce raw data'!$B$2:$B$3000=$B11),,),0),MATCH(C5,'ce raw data'!$C$1:$CZ$1,0))="","-",INDEX('ce raw data'!$C$2:$CZ$3000,MATCH(1,INDEX(('ce raw data'!$A$2:$A$3000=C2)*('ce raw data'!$B$2:$B$3000=$B11),,),0),MATCH(C5,'ce raw data'!$C$1:$CZ$1,0))),"-")</f>
        <v>-</v>
      </c>
      <c r="D11" s="8" t="str">
        <f>IFERROR(IF(INDEX('ce raw data'!$C$2:$CZ$3000,MATCH(1,INDEX(('ce raw data'!$A$2:$A$3000=C2)*('ce raw data'!$B$2:$B$3000=$B11),,),0),MATCH(D5,'ce raw data'!$C$1:$CZ$1,0))="","-",INDEX('ce raw data'!$C$2:$CZ$3000,MATCH(1,INDEX(('ce raw data'!$A$2:$A$3000=C2)*('ce raw data'!$B$2:$B$3000=$B11),,),0),MATCH(D5,'ce raw data'!$C$1:$CZ$1,0))),"-")</f>
        <v>-</v>
      </c>
      <c r="E11" s="8" t="str">
        <f>IFERROR(IF(INDEX('ce raw data'!$C$2:$CZ$3000,MATCH(1,INDEX(('ce raw data'!$A$2:$A$3000=E2)*('ce raw data'!$B$2:$B$3000=$B11),,),0),MATCH(E5,'ce raw data'!$C$1:$CZ$1,0))="","-",INDEX('ce raw data'!$C$2:$CZ$3000,MATCH(1,INDEX(('ce raw data'!$A$2:$A$3000=E2)*('ce raw data'!$B$2:$B$3000=$B11),,),0),MATCH(E5,'ce raw data'!$C$1:$CZ$1,0))),"-")</f>
        <v>-</v>
      </c>
      <c r="F11" s="8" t="str">
        <f>IFERROR(IF(INDEX('ce raw data'!$C$2:$CZ$3000,MATCH(1,INDEX(('ce raw data'!$A$2:$A$3000=E2)*('ce raw data'!$B$2:$B$3000=$B11),,),0),MATCH(F5,'ce raw data'!$C$1:$CZ$1,0))="","-",INDEX('ce raw data'!$C$2:$CZ$3000,MATCH(1,INDEX(('ce raw data'!$A$2:$A$3000=E2)*('ce raw data'!$B$2:$B$3000=$B11),,),0),MATCH(F5,'ce raw data'!$C$1:$CZ$1,0))),"-")</f>
        <v>-</v>
      </c>
      <c r="G11" s="8" t="str">
        <f>IFERROR(IF(INDEX('ce raw data'!$C$2:$CZ$3000,MATCH(1,INDEX(('ce raw data'!$A$2:$A$3000=G2)*('ce raw data'!$B$2:$B$3000=$B11),,),0),MATCH(G5,'ce raw data'!$C$1:$CZ$1,0))="","-",INDEX('ce raw data'!$C$2:$CZ$3000,MATCH(1,INDEX(('ce raw data'!$A$2:$A$3000=G2)*('ce raw data'!$B$2:$B$3000=$B11),,),0),MATCH(G5,'ce raw data'!$C$1:$CZ$1,0))),"-")</f>
        <v>-</v>
      </c>
      <c r="H11" s="8" t="str">
        <f>IFERROR(IF(INDEX('ce raw data'!$C$2:$CZ$3000,MATCH(1,INDEX(('ce raw data'!$A$2:$A$3000=G2)*('ce raw data'!$B$2:$B$3000=$B11),,),0),MATCH(H5,'ce raw data'!$C$1:$CZ$1,0))="","-",INDEX('ce raw data'!$C$2:$CZ$3000,MATCH(1,INDEX(('ce raw data'!$A$2:$A$3000=G2)*('ce raw data'!$B$2:$B$3000=$B11),,),0),MATCH(H5,'ce raw data'!$C$1:$CZ$1,0))),"-")</f>
        <v>-</v>
      </c>
      <c r="I11" s="8" t="str">
        <f>IFERROR(IF(INDEX('ce raw data'!$C$2:$CZ$3000,MATCH(1,INDEX(('ce raw data'!$A$2:$A$3000=I2)*('ce raw data'!$B$2:$B$3000=$B11),,),0),MATCH(I5,'ce raw data'!$C$1:$CZ$1,0))="","-",INDEX('ce raw data'!$C$2:$CZ$3000,MATCH(1,INDEX(('ce raw data'!$A$2:$A$3000=I2)*('ce raw data'!$B$2:$B$3000=$B11),,),0),MATCH(I5,'ce raw data'!$C$1:$CZ$1,0))),"-")</f>
        <v>-</v>
      </c>
      <c r="J11" s="8" t="str">
        <f>IFERROR(IF(INDEX('ce raw data'!$C$2:$CZ$3000,MATCH(1,INDEX(('ce raw data'!$A$2:$A$3000=I2)*('ce raw data'!$B$2:$B$3000=$B11),,),0),MATCH(J5,'ce raw data'!$C$1:$CZ$1,0))="","-",INDEX('ce raw data'!$C$2:$CZ$3000,MATCH(1,INDEX(('ce raw data'!$A$2:$A$3000=I2)*('ce raw data'!$B$2:$B$3000=$B11),,),0),MATCH(J5,'ce raw data'!$C$1:$CZ$1,0))),"-")</f>
        <v>-</v>
      </c>
    </row>
    <row r="12" spans="1:10" ht="12.75" hidden="1" customHeight="1" x14ac:dyDescent="0.4">
      <c r="B12" s="10"/>
      <c r="C12" s="8" t="str">
        <f>IFERROR(IF(INDEX('ce raw data'!$C$2:$CZ$3000,MATCH(1,INDEX(('ce raw data'!$A$2:$A$3000=C2)*('ce raw data'!$B$2:$B$3000=$B13),,),0),MATCH(SUBSTITUTE(C5,"Allele","Height"),'ce raw data'!$C$1:$CZ$1,0))="","-",INDEX('ce raw data'!$C$2:$CZ$3000,MATCH(1,INDEX(('ce raw data'!$A$2:$A$3000=C2)*('ce raw data'!$B$2:$B$3000=$B13),,),0),MATCH(SUBSTITUTE(C5,"Allele","Height"),'ce raw data'!$C$1:$CZ$1,0))),"-")</f>
        <v>-</v>
      </c>
      <c r="D12" s="8" t="str">
        <f>IFERROR(IF(INDEX('ce raw data'!$C$2:$CZ$3000,MATCH(1,INDEX(('ce raw data'!$A$2:$A$3000=C2)*('ce raw data'!$B$2:$B$3000=$B13),,),0),MATCH(SUBSTITUTE(D5,"Allele","Height"),'ce raw data'!$C$1:$CZ$1,0))="","-",INDEX('ce raw data'!$C$2:$CZ$3000,MATCH(1,INDEX(('ce raw data'!$A$2:$A$3000=C2)*('ce raw data'!$B$2:$B$3000=$B13),,),0),MATCH(SUBSTITUTE(D5,"Allele","Height"),'ce raw data'!$C$1:$CZ$1,0))),"-")</f>
        <v>-</v>
      </c>
      <c r="E12" s="8" t="str">
        <f>IFERROR(IF(INDEX('ce raw data'!$C$2:$CZ$3000,MATCH(1,INDEX(('ce raw data'!$A$2:$A$3000=E2)*('ce raw data'!$B$2:$B$3000=$B13),,),0),MATCH(SUBSTITUTE(E5,"Allele","Height"),'ce raw data'!$C$1:$CZ$1,0))="","-",INDEX('ce raw data'!$C$2:$CZ$3000,MATCH(1,INDEX(('ce raw data'!$A$2:$A$3000=E2)*('ce raw data'!$B$2:$B$3000=$B13),,),0),MATCH(SUBSTITUTE(E5,"Allele","Height"),'ce raw data'!$C$1:$CZ$1,0))),"-")</f>
        <v>-</v>
      </c>
      <c r="F12" s="8" t="str">
        <f>IFERROR(IF(INDEX('ce raw data'!$C$2:$CZ$3000,MATCH(1,INDEX(('ce raw data'!$A$2:$A$3000=E2)*('ce raw data'!$B$2:$B$3000=$B13),,),0),MATCH(SUBSTITUTE(F5,"Allele","Height"),'ce raw data'!$C$1:$CZ$1,0))="","-",INDEX('ce raw data'!$C$2:$CZ$3000,MATCH(1,INDEX(('ce raw data'!$A$2:$A$3000=E2)*('ce raw data'!$B$2:$B$3000=$B13),,),0),MATCH(SUBSTITUTE(F5,"Allele","Height"),'ce raw data'!$C$1:$CZ$1,0))),"-")</f>
        <v>-</v>
      </c>
      <c r="G12" s="8" t="str">
        <f>IFERROR(IF(INDEX('ce raw data'!$C$2:$CZ$3000,MATCH(1,INDEX(('ce raw data'!$A$2:$A$3000=G2)*('ce raw data'!$B$2:$B$3000=$B13),,),0),MATCH(SUBSTITUTE(G5,"Allele","Height"),'ce raw data'!$C$1:$CZ$1,0))="","-",INDEX('ce raw data'!$C$2:$CZ$3000,MATCH(1,INDEX(('ce raw data'!$A$2:$A$3000=G2)*('ce raw data'!$B$2:$B$3000=$B13),,),0),MATCH(SUBSTITUTE(G5,"Allele","Height"),'ce raw data'!$C$1:$CZ$1,0))),"-")</f>
        <v>-</v>
      </c>
      <c r="H12" s="8" t="str">
        <f>IFERROR(IF(INDEX('ce raw data'!$C$2:$CZ$3000,MATCH(1,INDEX(('ce raw data'!$A$2:$A$3000=G2)*('ce raw data'!$B$2:$B$3000=$B13),,),0),MATCH(SUBSTITUTE(H5,"Allele","Height"),'ce raw data'!$C$1:$CZ$1,0))="","-",INDEX('ce raw data'!$C$2:$CZ$3000,MATCH(1,INDEX(('ce raw data'!$A$2:$A$3000=G2)*('ce raw data'!$B$2:$B$3000=$B13),,),0),MATCH(SUBSTITUTE(H5,"Allele","Height"),'ce raw data'!$C$1:$CZ$1,0))),"-")</f>
        <v>-</v>
      </c>
      <c r="I12" s="8" t="str">
        <f>IFERROR(IF(INDEX('ce raw data'!$C$2:$CZ$3000,MATCH(1,INDEX(('ce raw data'!$A$2:$A$3000=I2)*('ce raw data'!$B$2:$B$3000=$B13),,),0),MATCH(SUBSTITUTE(I5,"Allele","Height"),'ce raw data'!$C$1:$CZ$1,0))="","-",INDEX('ce raw data'!$C$2:$CZ$3000,MATCH(1,INDEX(('ce raw data'!$A$2:$A$3000=I2)*('ce raw data'!$B$2:$B$3000=$B13),,),0),MATCH(SUBSTITUTE(I5,"Allele","Height"),'ce raw data'!$C$1:$CZ$1,0))),"-")</f>
        <v>-</v>
      </c>
      <c r="J12" s="8" t="str">
        <f>IFERROR(IF(INDEX('ce raw data'!$C$2:$CZ$3000,MATCH(1,INDEX(('ce raw data'!$A$2:$A$3000=I2)*('ce raw data'!$B$2:$B$3000=$B13),,),0),MATCH(SUBSTITUTE(J5,"Allele","Height"),'ce raw data'!$C$1:$CZ$1,0))="","-",INDEX('ce raw data'!$C$2:$CZ$3000,MATCH(1,INDEX(('ce raw data'!$A$2:$A$3000=I2)*('ce raw data'!$B$2:$B$3000=$B13),,),0),MATCH(SUBSTITUTE(J5,"Allele","Height"),'ce raw data'!$C$1:$CZ$1,0))),"-")</f>
        <v>-</v>
      </c>
    </row>
    <row r="13" spans="1:10" x14ac:dyDescent="0.4">
      <c r="A13" s="2">
        <v>300</v>
      </c>
      <c r="B13" s="10" t="str">
        <f>$A$77</f>
        <v>D2S441</v>
      </c>
      <c r="C13" s="8" t="str">
        <f>IFERROR(IF(INDEX('ce raw data'!$C$2:$CZ$3000,MATCH(1,INDEX(('ce raw data'!$A$2:$A$3000=C2)*('ce raw data'!$B$2:$B$3000=$B13),,),0),MATCH(C5,'ce raw data'!$C$1:$CZ$1,0))="","-",INDEX('ce raw data'!$C$2:$CZ$3000,MATCH(1,INDEX(('ce raw data'!$A$2:$A$3000=C2)*('ce raw data'!$B$2:$B$3000=$B13),,),0),MATCH(C5,'ce raw data'!$C$1:$CZ$1,0))),"-")</f>
        <v>-</v>
      </c>
      <c r="D13" s="8" t="str">
        <f>IFERROR(IF(INDEX('ce raw data'!$C$2:$CZ$3000,MATCH(1,INDEX(('ce raw data'!$A$2:$A$3000=C2)*('ce raw data'!$B$2:$B$3000=$B13),,),0),MATCH(D5,'ce raw data'!$C$1:$CZ$1,0))="","-",INDEX('ce raw data'!$C$2:$CZ$3000,MATCH(1,INDEX(('ce raw data'!$A$2:$A$3000=C2)*('ce raw data'!$B$2:$B$3000=$B13),,),0),MATCH(D5,'ce raw data'!$C$1:$CZ$1,0))),"-")</f>
        <v>-</v>
      </c>
      <c r="E13" s="8" t="str">
        <f>IFERROR(IF(INDEX('ce raw data'!$C$2:$CZ$3000,MATCH(1,INDEX(('ce raw data'!$A$2:$A$3000=E2)*('ce raw data'!$B$2:$B$3000=$B13),,),0),MATCH(E5,'ce raw data'!$C$1:$CZ$1,0))="","-",INDEX('ce raw data'!$C$2:$CZ$3000,MATCH(1,INDEX(('ce raw data'!$A$2:$A$3000=E2)*('ce raw data'!$B$2:$B$3000=$B13),,),0),MATCH(E5,'ce raw data'!$C$1:$CZ$1,0))),"-")</f>
        <v>-</v>
      </c>
      <c r="F13" s="8" t="str">
        <f>IFERROR(IF(INDEX('ce raw data'!$C$2:$CZ$3000,MATCH(1,INDEX(('ce raw data'!$A$2:$A$3000=E2)*('ce raw data'!$B$2:$B$3000=$B13),,),0),MATCH(F5,'ce raw data'!$C$1:$CZ$1,0))="","-",INDEX('ce raw data'!$C$2:$CZ$3000,MATCH(1,INDEX(('ce raw data'!$A$2:$A$3000=E2)*('ce raw data'!$B$2:$B$3000=$B13),,),0),MATCH(F5,'ce raw data'!$C$1:$CZ$1,0))),"-")</f>
        <v>-</v>
      </c>
      <c r="G13" s="8" t="str">
        <f>IFERROR(IF(INDEX('ce raw data'!$C$2:$CZ$3000,MATCH(1,INDEX(('ce raw data'!$A$2:$A$3000=G2)*('ce raw data'!$B$2:$B$3000=$B13),,),0),MATCH(G5,'ce raw data'!$C$1:$CZ$1,0))="","-",INDEX('ce raw data'!$C$2:$CZ$3000,MATCH(1,INDEX(('ce raw data'!$A$2:$A$3000=G2)*('ce raw data'!$B$2:$B$3000=$B13),,),0),MATCH(G5,'ce raw data'!$C$1:$CZ$1,0))),"-")</f>
        <v>-</v>
      </c>
      <c r="H13" s="8" t="str">
        <f>IFERROR(IF(INDEX('ce raw data'!$C$2:$CZ$3000,MATCH(1,INDEX(('ce raw data'!$A$2:$A$3000=G2)*('ce raw data'!$B$2:$B$3000=$B13),,),0),MATCH(H5,'ce raw data'!$C$1:$CZ$1,0))="","-",INDEX('ce raw data'!$C$2:$CZ$3000,MATCH(1,INDEX(('ce raw data'!$A$2:$A$3000=G2)*('ce raw data'!$B$2:$B$3000=$B13),,),0),MATCH(H5,'ce raw data'!$C$1:$CZ$1,0))),"-")</f>
        <v>-</v>
      </c>
      <c r="I13" s="8" t="str">
        <f>IFERROR(IF(INDEX('ce raw data'!$C$2:$CZ$3000,MATCH(1,INDEX(('ce raw data'!$A$2:$A$3000=I2)*('ce raw data'!$B$2:$B$3000=$B13),,),0),MATCH(I5,'ce raw data'!$C$1:$CZ$1,0))="","-",INDEX('ce raw data'!$C$2:$CZ$3000,MATCH(1,INDEX(('ce raw data'!$A$2:$A$3000=I2)*('ce raw data'!$B$2:$B$3000=$B13),,),0),MATCH(I5,'ce raw data'!$C$1:$CZ$1,0))),"-")</f>
        <v>-</v>
      </c>
      <c r="J13" s="8" t="str">
        <f>IFERROR(IF(INDEX('ce raw data'!$C$2:$CZ$3000,MATCH(1,INDEX(('ce raw data'!$A$2:$A$3000=I2)*('ce raw data'!$B$2:$B$3000=$B13),,),0),MATCH(J5,'ce raw data'!$C$1:$CZ$1,0))="","-",INDEX('ce raw data'!$C$2:$CZ$3000,MATCH(1,INDEX(('ce raw data'!$A$2:$A$3000=I2)*('ce raw data'!$B$2:$B$3000=$B13),,),0),MATCH(J5,'ce raw data'!$C$1:$CZ$1,0))),"-")</f>
        <v>-</v>
      </c>
    </row>
    <row r="14" spans="1:10" ht="12.75" hidden="1" customHeight="1" x14ac:dyDescent="0.4">
      <c r="B14" s="10"/>
      <c r="C14" s="8" t="str">
        <f>IFERROR(IF(INDEX('ce raw data'!$C$2:$CZ$3000,MATCH(1,INDEX(('ce raw data'!$A$2:$A$3000=C2)*('ce raw data'!$B$2:$B$3000=$B15),,),0),MATCH(SUBSTITUTE(C5,"Allele","Height"),'ce raw data'!$C$1:$CZ$1,0))="","-",INDEX('ce raw data'!$C$2:$CZ$3000,MATCH(1,INDEX(('ce raw data'!$A$2:$A$3000=C2)*('ce raw data'!$B$2:$B$3000=$B15),,),0),MATCH(SUBSTITUTE(C5,"Allele","Height"),'ce raw data'!$C$1:$CZ$1,0))),"-")</f>
        <v>-</v>
      </c>
      <c r="D14" s="8" t="str">
        <f>IFERROR(IF(INDEX('ce raw data'!$C$2:$CZ$3000,MATCH(1,INDEX(('ce raw data'!$A$2:$A$3000=C2)*('ce raw data'!$B$2:$B$3000=$B15),,),0),MATCH(SUBSTITUTE(D5,"Allele","Height"),'ce raw data'!$C$1:$CZ$1,0))="","-",INDEX('ce raw data'!$C$2:$CZ$3000,MATCH(1,INDEX(('ce raw data'!$A$2:$A$3000=C2)*('ce raw data'!$B$2:$B$3000=$B15),,),0),MATCH(SUBSTITUTE(D5,"Allele","Height"),'ce raw data'!$C$1:$CZ$1,0))),"-")</f>
        <v>-</v>
      </c>
      <c r="E14" s="8" t="str">
        <f>IFERROR(IF(INDEX('ce raw data'!$C$2:$CZ$3000,MATCH(1,INDEX(('ce raw data'!$A$2:$A$3000=E2)*('ce raw data'!$B$2:$B$3000=$B15),,),0),MATCH(SUBSTITUTE(E5,"Allele","Height"),'ce raw data'!$C$1:$CZ$1,0))="","-",INDEX('ce raw data'!$C$2:$CZ$3000,MATCH(1,INDEX(('ce raw data'!$A$2:$A$3000=E2)*('ce raw data'!$B$2:$B$3000=$B15),,),0),MATCH(SUBSTITUTE(E5,"Allele","Height"),'ce raw data'!$C$1:$CZ$1,0))),"-")</f>
        <v>-</v>
      </c>
      <c r="F14" s="8" t="str">
        <f>IFERROR(IF(INDEX('ce raw data'!$C$2:$CZ$3000,MATCH(1,INDEX(('ce raw data'!$A$2:$A$3000=E2)*('ce raw data'!$B$2:$B$3000=$B15),,),0),MATCH(SUBSTITUTE(F5,"Allele","Height"),'ce raw data'!$C$1:$CZ$1,0))="","-",INDEX('ce raw data'!$C$2:$CZ$3000,MATCH(1,INDEX(('ce raw data'!$A$2:$A$3000=E2)*('ce raw data'!$B$2:$B$3000=$B15),,),0),MATCH(SUBSTITUTE(F5,"Allele","Height"),'ce raw data'!$C$1:$CZ$1,0))),"-")</f>
        <v>-</v>
      </c>
      <c r="G14" s="8" t="str">
        <f>IFERROR(IF(INDEX('ce raw data'!$C$2:$CZ$3000,MATCH(1,INDEX(('ce raw data'!$A$2:$A$3000=G2)*('ce raw data'!$B$2:$B$3000=$B15),,),0),MATCH(SUBSTITUTE(G5,"Allele","Height"),'ce raw data'!$C$1:$CZ$1,0))="","-",INDEX('ce raw data'!$C$2:$CZ$3000,MATCH(1,INDEX(('ce raw data'!$A$2:$A$3000=G2)*('ce raw data'!$B$2:$B$3000=$B15),,),0),MATCH(SUBSTITUTE(G5,"Allele","Height"),'ce raw data'!$C$1:$CZ$1,0))),"-")</f>
        <v>-</v>
      </c>
      <c r="H14" s="8" t="str">
        <f>IFERROR(IF(INDEX('ce raw data'!$C$2:$CZ$3000,MATCH(1,INDEX(('ce raw data'!$A$2:$A$3000=G2)*('ce raw data'!$B$2:$B$3000=$B15),,),0),MATCH(SUBSTITUTE(H5,"Allele","Height"),'ce raw data'!$C$1:$CZ$1,0))="","-",INDEX('ce raw data'!$C$2:$CZ$3000,MATCH(1,INDEX(('ce raw data'!$A$2:$A$3000=G2)*('ce raw data'!$B$2:$B$3000=$B15),,),0),MATCH(SUBSTITUTE(H5,"Allele","Height"),'ce raw data'!$C$1:$CZ$1,0))),"-")</f>
        <v>-</v>
      </c>
      <c r="I14" s="8" t="str">
        <f>IFERROR(IF(INDEX('ce raw data'!$C$2:$CZ$3000,MATCH(1,INDEX(('ce raw data'!$A$2:$A$3000=I2)*('ce raw data'!$B$2:$B$3000=$B15),,),0),MATCH(SUBSTITUTE(I5,"Allele","Height"),'ce raw data'!$C$1:$CZ$1,0))="","-",INDEX('ce raw data'!$C$2:$CZ$3000,MATCH(1,INDEX(('ce raw data'!$A$2:$A$3000=I2)*('ce raw data'!$B$2:$B$3000=$B15),,),0),MATCH(SUBSTITUTE(I5,"Allele","Height"),'ce raw data'!$C$1:$CZ$1,0))),"-")</f>
        <v>-</v>
      </c>
      <c r="J14" s="8" t="str">
        <f>IFERROR(IF(INDEX('ce raw data'!$C$2:$CZ$3000,MATCH(1,INDEX(('ce raw data'!$A$2:$A$3000=I2)*('ce raw data'!$B$2:$B$3000=$B15),,),0),MATCH(SUBSTITUTE(J5,"Allele","Height"),'ce raw data'!$C$1:$CZ$1,0))="","-",INDEX('ce raw data'!$C$2:$CZ$3000,MATCH(1,INDEX(('ce raw data'!$A$2:$A$3000=I2)*('ce raw data'!$B$2:$B$3000=$B15),,),0),MATCH(SUBSTITUTE(J5,"Allele","Height"),'ce raw data'!$C$1:$CZ$1,0))),"-")</f>
        <v>-</v>
      </c>
    </row>
    <row r="15" spans="1:10" x14ac:dyDescent="0.4">
      <c r="A15" s="2" t="s">
        <v>12</v>
      </c>
      <c r="B15" s="10" t="str">
        <f>$A$79</f>
        <v>D10S1248</v>
      </c>
      <c r="C15" s="8" t="str">
        <f>IFERROR(IF(INDEX('ce raw data'!$C$2:$CZ$3000,MATCH(1,INDEX(('ce raw data'!$A$2:$A$3000=C2)*('ce raw data'!$B$2:$B$3000=$B15),,),0),MATCH(C5,'ce raw data'!$C$1:$CZ$1,0))="","-",INDEX('ce raw data'!$C$2:$CZ$3000,MATCH(1,INDEX(('ce raw data'!$A$2:$A$3000=C2)*('ce raw data'!$B$2:$B$3000=$B15),,),0),MATCH(C5,'ce raw data'!$C$1:$CZ$1,0))),"-")</f>
        <v>-</v>
      </c>
      <c r="D15" s="8" t="str">
        <f>IFERROR(IF(INDEX('ce raw data'!$C$2:$CZ$3000,MATCH(1,INDEX(('ce raw data'!$A$2:$A$3000=C2)*('ce raw data'!$B$2:$B$3000=$B15),,),0),MATCH(D5,'ce raw data'!$C$1:$CZ$1,0))="","-",INDEX('ce raw data'!$C$2:$CZ$3000,MATCH(1,INDEX(('ce raw data'!$A$2:$A$3000=C2)*('ce raw data'!$B$2:$B$3000=$B15),,),0),MATCH(D5,'ce raw data'!$C$1:$CZ$1,0))),"-")</f>
        <v>-</v>
      </c>
      <c r="E15" s="8" t="str">
        <f>IFERROR(IF(INDEX('ce raw data'!$C$2:$CZ$3000,MATCH(1,INDEX(('ce raw data'!$A$2:$A$3000=E2)*('ce raw data'!$B$2:$B$3000=$B15),,),0),MATCH(E5,'ce raw data'!$C$1:$CZ$1,0))="","-",INDEX('ce raw data'!$C$2:$CZ$3000,MATCH(1,INDEX(('ce raw data'!$A$2:$A$3000=E2)*('ce raw data'!$B$2:$B$3000=$B15),,),0),MATCH(E5,'ce raw data'!$C$1:$CZ$1,0))),"-")</f>
        <v>-</v>
      </c>
      <c r="F15" s="8" t="str">
        <f>IFERROR(IF(INDEX('ce raw data'!$C$2:$CZ$3000,MATCH(1,INDEX(('ce raw data'!$A$2:$A$3000=E2)*('ce raw data'!$B$2:$B$3000=$B15),,),0),MATCH(F5,'ce raw data'!$C$1:$CZ$1,0))="","-",INDEX('ce raw data'!$C$2:$CZ$3000,MATCH(1,INDEX(('ce raw data'!$A$2:$A$3000=E2)*('ce raw data'!$B$2:$B$3000=$B15),,),0),MATCH(F5,'ce raw data'!$C$1:$CZ$1,0))),"-")</f>
        <v>-</v>
      </c>
      <c r="G15" s="8" t="str">
        <f>IFERROR(IF(INDEX('ce raw data'!$C$2:$CZ$3000,MATCH(1,INDEX(('ce raw data'!$A$2:$A$3000=G2)*('ce raw data'!$B$2:$B$3000=$B15),,),0),MATCH(G5,'ce raw data'!$C$1:$CZ$1,0))="","-",INDEX('ce raw data'!$C$2:$CZ$3000,MATCH(1,INDEX(('ce raw data'!$A$2:$A$3000=G2)*('ce raw data'!$B$2:$B$3000=$B15),,),0),MATCH(G5,'ce raw data'!$C$1:$CZ$1,0))),"-")</f>
        <v>-</v>
      </c>
      <c r="H15" s="8" t="str">
        <f>IFERROR(IF(INDEX('ce raw data'!$C$2:$CZ$3000,MATCH(1,INDEX(('ce raw data'!$A$2:$A$3000=G2)*('ce raw data'!$B$2:$B$3000=$B15),,),0),MATCH(H5,'ce raw data'!$C$1:$CZ$1,0))="","-",INDEX('ce raw data'!$C$2:$CZ$3000,MATCH(1,INDEX(('ce raw data'!$A$2:$A$3000=G2)*('ce raw data'!$B$2:$B$3000=$B15),,),0),MATCH(H5,'ce raw data'!$C$1:$CZ$1,0))),"-")</f>
        <v>-</v>
      </c>
      <c r="I15" s="8" t="str">
        <f>IFERROR(IF(INDEX('ce raw data'!$C$2:$CZ$3000,MATCH(1,INDEX(('ce raw data'!$A$2:$A$3000=I2)*('ce raw data'!$B$2:$B$3000=$B15),,),0),MATCH(I5,'ce raw data'!$C$1:$CZ$1,0))="","-",INDEX('ce raw data'!$C$2:$CZ$3000,MATCH(1,INDEX(('ce raw data'!$A$2:$A$3000=I2)*('ce raw data'!$B$2:$B$3000=$B15),,),0),MATCH(I5,'ce raw data'!$C$1:$CZ$1,0))),"-")</f>
        <v>-</v>
      </c>
      <c r="J15" s="8" t="str">
        <f>IFERROR(IF(INDEX('ce raw data'!$C$2:$CZ$3000,MATCH(1,INDEX(('ce raw data'!$A$2:$A$3000=I2)*('ce raw data'!$B$2:$B$3000=$B15),,),0),MATCH(J5,'ce raw data'!$C$1:$CZ$1,0))="","-",INDEX('ce raw data'!$C$2:$CZ$3000,MATCH(1,INDEX(('ce raw data'!$A$2:$A$3000=I2)*('ce raw data'!$B$2:$B$3000=$B15),,),0),MATCH(J5,'ce raw data'!$C$1:$CZ$1,0))),"-")</f>
        <v>-</v>
      </c>
    </row>
    <row r="16" spans="1:10" ht="12.75" hidden="1" customHeight="1" x14ac:dyDescent="0.4">
      <c r="B16" s="10"/>
      <c r="C16" s="8" t="str">
        <f>IFERROR(IF(INDEX('ce raw data'!$C$2:$CZ$3000,MATCH(1,INDEX(('ce raw data'!$A$2:$A$3000=C2)*('ce raw data'!$B$2:$B$3000=$B17),,),0),MATCH(SUBSTITUTE(C5,"Allele","Height"),'ce raw data'!$C$1:$CZ$1,0))="","-",INDEX('ce raw data'!$C$2:$CZ$3000,MATCH(1,INDEX(('ce raw data'!$A$2:$A$3000=C2)*('ce raw data'!$B$2:$B$3000=$B17),,),0),MATCH(SUBSTITUTE(C5,"Allele","Height"),'ce raw data'!$C$1:$CZ$1,0))),"-")</f>
        <v>-</v>
      </c>
      <c r="D16" s="8" t="str">
        <f>IFERROR(IF(INDEX('ce raw data'!$C$2:$CZ$3000,MATCH(1,INDEX(('ce raw data'!$A$2:$A$3000=C2)*('ce raw data'!$B$2:$B$3000=$B17),,),0),MATCH(SUBSTITUTE(D5,"Allele","Height"),'ce raw data'!$C$1:$CZ$1,0))="","-",INDEX('ce raw data'!$C$2:$CZ$3000,MATCH(1,INDEX(('ce raw data'!$A$2:$A$3000=C2)*('ce raw data'!$B$2:$B$3000=$B17),,),0),MATCH(SUBSTITUTE(D5,"Allele","Height"),'ce raw data'!$C$1:$CZ$1,0))),"-")</f>
        <v>-</v>
      </c>
      <c r="E16" s="8" t="str">
        <f>IFERROR(IF(INDEX('ce raw data'!$C$2:$CZ$3000,MATCH(1,INDEX(('ce raw data'!$A$2:$A$3000=E2)*('ce raw data'!$B$2:$B$3000=$B17),,),0),MATCH(SUBSTITUTE(E5,"Allele","Height"),'ce raw data'!$C$1:$CZ$1,0))="","-",INDEX('ce raw data'!$C$2:$CZ$3000,MATCH(1,INDEX(('ce raw data'!$A$2:$A$3000=E2)*('ce raw data'!$B$2:$B$3000=$B17),,),0),MATCH(SUBSTITUTE(E5,"Allele","Height"),'ce raw data'!$C$1:$CZ$1,0))),"-")</f>
        <v>-</v>
      </c>
      <c r="F16" s="8" t="str">
        <f>IFERROR(IF(INDEX('ce raw data'!$C$2:$CZ$3000,MATCH(1,INDEX(('ce raw data'!$A$2:$A$3000=E2)*('ce raw data'!$B$2:$B$3000=$B17),,),0),MATCH(SUBSTITUTE(F5,"Allele","Height"),'ce raw data'!$C$1:$CZ$1,0))="","-",INDEX('ce raw data'!$C$2:$CZ$3000,MATCH(1,INDEX(('ce raw data'!$A$2:$A$3000=E2)*('ce raw data'!$B$2:$B$3000=$B17),,),0),MATCH(SUBSTITUTE(F5,"Allele","Height"),'ce raw data'!$C$1:$CZ$1,0))),"-")</f>
        <v>-</v>
      </c>
      <c r="G16" s="8" t="str">
        <f>IFERROR(IF(INDEX('ce raw data'!$C$2:$CZ$3000,MATCH(1,INDEX(('ce raw data'!$A$2:$A$3000=G2)*('ce raw data'!$B$2:$B$3000=$B17),,),0),MATCH(SUBSTITUTE(G5,"Allele","Height"),'ce raw data'!$C$1:$CZ$1,0))="","-",INDEX('ce raw data'!$C$2:$CZ$3000,MATCH(1,INDEX(('ce raw data'!$A$2:$A$3000=G2)*('ce raw data'!$B$2:$B$3000=$B17),,),0),MATCH(SUBSTITUTE(G5,"Allele","Height"),'ce raw data'!$C$1:$CZ$1,0))),"-")</f>
        <v>-</v>
      </c>
      <c r="H16" s="8" t="str">
        <f>IFERROR(IF(INDEX('ce raw data'!$C$2:$CZ$3000,MATCH(1,INDEX(('ce raw data'!$A$2:$A$3000=G2)*('ce raw data'!$B$2:$B$3000=$B17),,),0),MATCH(SUBSTITUTE(H5,"Allele","Height"),'ce raw data'!$C$1:$CZ$1,0))="","-",INDEX('ce raw data'!$C$2:$CZ$3000,MATCH(1,INDEX(('ce raw data'!$A$2:$A$3000=G2)*('ce raw data'!$B$2:$B$3000=$B17),,),0),MATCH(SUBSTITUTE(H5,"Allele","Height"),'ce raw data'!$C$1:$CZ$1,0))),"-")</f>
        <v>-</v>
      </c>
      <c r="I16" s="8" t="str">
        <f>IFERROR(IF(INDEX('ce raw data'!$C$2:$CZ$3000,MATCH(1,INDEX(('ce raw data'!$A$2:$A$3000=I2)*('ce raw data'!$B$2:$B$3000=$B17),,),0),MATCH(SUBSTITUTE(I5,"Allele","Height"),'ce raw data'!$C$1:$CZ$1,0))="","-",INDEX('ce raw data'!$C$2:$CZ$3000,MATCH(1,INDEX(('ce raw data'!$A$2:$A$3000=I2)*('ce raw data'!$B$2:$B$3000=$B17),,),0),MATCH(SUBSTITUTE(I5,"Allele","Height"),'ce raw data'!$C$1:$CZ$1,0))),"-")</f>
        <v>-</v>
      </c>
      <c r="J16" s="8" t="str">
        <f>IFERROR(IF(INDEX('ce raw data'!$C$2:$CZ$3000,MATCH(1,INDEX(('ce raw data'!$A$2:$A$3000=I2)*('ce raw data'!$B$2:$B$3000=$B17),,),0),MATCH(SUBSTITUTE(J5,"Allele","Height"),'ce raw data'!$C$1:$CZ$1,0))="","-",INDEX('ce raw data'!$C$2:$CZ$3000,MATCH(1,INDEX(('ce raw data'!$A$2:$A$3000=I2)*('ce raw data'!$B$2:$B$3000=$B17),,),0),MATCH(SUBSTITUTE(J5,"Allele","Height"),'ce raw data'!$C$1:$CZ$1,0))),"-")</f>
        <v>-</v>
      </c>
    </row>
    <row r="17" spans="1:10" x14ac:dyDescent="0.4">
      <c r="A17" s="2">
        <v>300</v>
      </c>
      <c r="B17" s="10" t="str">
        <f>$A$81</f>
        <v>D13S317</v>
      </c>
      <c r="C17" s="8" t="str">
        <f>IFERROR(IF(INDEX('ce raw data'!$C$2:$CZ$3000,MATCH(1,INDEX(('ce raw data'!$A$2:$A$3000=C2)*('ce raw data'!$B$2:$B$3000=$B17),,),0),MATCH(C5,'ce raw data'!$C$1:$CZ$1,0))="","-",INDEX('ce raw data'!$C$2:$CZ$3000,MATCH(1,INDEX(('ce raw data'!$A$2:$A$3000=C2)*('ce raw data'!$B$2:$B$3000=$B17),,),0),MATCH(C5,'ce raw data'!$C$1:$CZ$1,0))),"-")</f>
        <v>-</v>
      </c>
      <c r="D17" s="8" t="str">
        <f>IFERROR(IF(INDEX('ce raw data'!$C$2:$CZ$3000,MATCH(1,INDEX(('ce raw data'!$A$2:$A$3000=C2)*('ce raw data'!$B$2:$B$3000=$B17),,),0),MATCH(D5,'ce raw data'!$C$1:$CZ$1,0))="","-",INDEX('ce raw data'!$C$2:$CZ$3000,MATCH(1,INDEX(('ce raw data'!$A$2:$A$3000=C2)*('ce raw data'!$B$2:$B$3000=$B17),,),0),MATCH(D5,'ce raw data'!$C$1:$CZ$1,0))),"-")</f>
        <v>-</v>
      </c>
      <c r="E17" s="8" t="str">
        <f>IFERROR(IF(INDEX('ce raw data'!$C$2:$CZ$3000,MATCH(1,INDEX(('ce raw data'!$A$2:$A$3000=E2)*('ce raw data'!$B$2:$B$3000=$B17),,),0),MATCH(E5,'ce raw data'!$C$1:$CZ$1,0))="","-",INDEX('ce raw data'!$C$2:$CZ$3000,MATCH(1,INDEX(('ce raw data'!$A$2:$A$3000=E2)*('ce raw data'!$B$2:$B$3000=$B17),,),0),MATCH(E5,'ce raw data'!$C$1:$CZ$1,0))),"-")</f>
        <v>-</v>
      </c>
      <c r="F17" s="8" t="str">
        <f>IFERROR(IF(INDEX('ce raw data'!$C$2:$CZ$3000,MATCH(1,INDEX(('ce raw data'!$A$2:$A$3000=E2)*('ce raw data'!$B$2:$B$3000=$B17),,),0),MATCH(F5,'ce raw data'!$C$1:$CZ$1,0))="","-",INDEX('ce raw data'!$C$2:$CZ$3000,MATCH(1,INDEX(('ce raw data'!$A$2:$A$3000=E2)*('ce raw data'!$B$2:$B$3000=$B17),,),0),MATCH(F5,'ce raw data'!$C$1:$CZ$1,0))),"-")</f>
        <v>-</v>
      </c>
      <c r="G17" s="8" t="str">
        <f>IFERROR(IF(INDEX('ce raw data'!$C$2:$CZ$3000,MATCH(1,INDEX(('ce raw data'!$A$2:$A$3000=G2)*('ce raw data'!$B$2:$B$3000=$B17),,),0),MATCH(G5,'ce raw data'!$C$1:$CZ$1,0))="","-",INDEX('ce raw data'!$C$2:$CZ$3000,MATCH(1,INDEX(('ce raw data'!$A$2:$A$3000=G2)*('ce raw data'!$B$2:$B$3000=$B17),,),0),MATCH(G5,'ce raw data'!$C$1:$CZ$1,0))),"-")</f>
        <v>-</v>
      </c>
      <c r="H17" s="8" t="str">
        <f>IFERROR(IF(INDEX('ce raw data'!$C$2:$CZ$3000,MATCH(1,INDEX(('ce raw data'!$A$2:$A$3000=G2)*('ce raw data'!$B$2:$B$3000=$B17),,),0),MATCH(H5,'ce raw data'!$C$1:$CZ$1,0))="","-",INDEX('ce raw data'!$C$2:$CZ$3000,MATCH(1,INDEX(('ce raw data'!$A$2:$A$3000=G2)*('ce raw data'!$B$2:$B$3000=$B17),,),0),MATCH(H5,'ce raw data'!$C$1:$CZ$1,0))),"-")</f>
        <v>-</v>
      </c>
      <c r="I17" s="8" t="str">
        <f>IFERROR(IF(INDEX('ce raw data'!$C$2:$CZ$3000,MATCH(1,INDEX(('ce raw data'!$A$2:$A$3000=I2)*('ce raw data'!$B$2:$B$3000=$B17),,),0),MATCH(I5,'ce raw data'!$C$1:$CZ$1,0))="","-",INDEX('ce raw data'!$C$2:$CZ$3000,MATCH(1,INDEX(('ce raw data'!$A$2:$A$3000=I2)*('ce raw data'!$B$2:$B$3000=$B17),,),0),MATCH(I5,'ce raw data'!$C$1:$CZ$1,0))),"-")</f>
        <v>-</v>
      </c>
      <c r="J17" s="8" t="str">
        <f>IFERROR(IF(INDEX('ce raw data'!$C$2:$CZ$3000,MATCH(1,INDEX(('ce raw data'!$A$2:$A$3000=I2)*('ce raw data'!$B$2:$B$3000=$B17),,),0),MATCH(J5,'ce raw data'!$C$1:$CZ$1,0))="","-",INDEX('ce raw data'!$C$2:$CZ$3000,MATCH(1,INDEX(('ce raw data'!$A$2:$A$3000=I2)*('ce raw data'!$B$2:$B$3000=$B17),,),0),MATCH(J5,'ce raw data'!$C$1:$CZ$1,0))),"-")</f>
        <v>-</v>
      </c>
    </row>
    <row r="18" spans="1:10" ht="12.75" hidden="1" customHeight="1" x14ac:dyDescent="0.4">
      <c r="B18" s="10"/>
      <c r="C18" s="8" t="str">
        <f>IFERROR(IF(INDEX('ce raw data'!$C$2:$CZ$3000,MATCH(1,INDEX(('ce raw data'!$A$2:$A$3000=C2)*('ce raw data'!$B$2:$B$3000=$B19),,),0),MATCH(SUBSTITUTE(C5,"Allele","Height"),'ce raw data'!$C$1:$CZ$1,0))="","-",INDEX('ce raw data'!$C$2:$CZ$3000,MATCH(1,INDEX(('ce raw data'!$A$2:$A$3000=C2)*('ce raw data'!$B$2:$B$3000=$B19),,),0),MATCH(SUBSTITUTE(C5,"Allele","Height"),'ce raw data'!$C$1:$CZ$1,0))),"-")</f>
        <v>-</v>
      </c>
      <c r="D18" s="8" t="str">
        <f>IFERROR(IF(INDEX('ce raw data'!$C$2:$CZ$3000,MATCH(1,INDEX(('ce raw data'!$A$2:$A$3000=C2)*('ce raw data'!$B$2:$B$3000=$B19),,),0),MATCH(SUBSTITUTE(D5,"Allele","Height"),'ce raw data'!$C$1:$CZ$1,0))="","-",INDEX('ce raw data'!$C$2:$CZ$3000,MATCH(1,INDEX(('ce raw data'!$A$2:$A$3000=C2)*('ce raw data'!$B$2:$B$3000=$B19),,),0),MATCH(SUBSTITUTE(D5,"Allele","Height"),'ce raw data'!$C$1:$CZ$1,0))),"-")</f>
        <v>-</v>
      </c>
      <c r="E18" s="8" t="str">
        <f>IFERROR(IF(INDEX('ce raw data'!$C$2:$CZ$3000,MATCH(1,INDEX(('ce raw data'!$A$2:$A$3000=E2)*('ce raw data'!$B$2:$B$3000=$B19),,),0),MATCH(SUBSTITUTE(E5,"Allele","Height"),'ce raw data'!$C$1:$CZ$1,0))="","-",INDEX('ce raw data'!$C$2:$CZ$3000,MATCH(1,INDEX(('ce raw data'!$A$2:$A$3000=E2)*('ce raw data'!$B$2:$B$3000=$B19),,),0),MATCH(SUBSTITUTE(E5,"Allele","Height"),'ce raw data'!$C$1:$CZ$1,0))),"-")</f>
        <v>-</v>
      </c>
      <c r="F18" s="8" t="str">
        <f>IFERROR(IF(INDEX('ce raw data'!$C$2:$CZ$3000,MATCH(1,INDEX(('ce raw data'!$A$2:$A$3000=E2)*('ce raw data'!$B$2:$B$3000=$B19),,),0),MATCH(SUBSTITUTE(F5,"Allele","Height"),'ce raw data'!$C$1:$CZ$1,0))="","-",INDEX('ce raw data'!$C$2:$CZ$3000,MATCH(1,INDEX(('ce raw data'!$A$2:$A$3000=E2)*('ce raw data'!$B$2:$B$3000=$B19),,),0),MATCH(SUBSTITUTE(F5,"Allele","Height"),'ce raw data'!$C$1:$CZ$1,0))),"-")</f>
        <v>-</v>
      </c>
      <c r="G18" s="8" t="str">
        <f>IFERROR(IF(INDEX('ce raw data'!$C$2:$CZ$3000,MATCH(1,INDEX(('ce raw data'!$A$2:$A$3000=G2)*('ce raw data'!$B$2:$B$3000=$B19),,),0),MATCH(SUBSTITUTE(G5,"Allele","Height"),'ce raw data'!$C$1:$CZ$1,0))="","-",INDEX('ce raw data'!$C$2:$CZ$3000,MATCH(1,INDEX(('ce raw data'!$A$2:$A$3000=G2)*('ce raw data'!$B$2:$B$3000=$B19),,),0),MATCH(SUBSTITUTE(G5,"Allele","Height"),'ce raw data'!$C$1:$CZ$1,0))),"-")</f>
        <v>-</v>
      </c>
      <c r="H18" s="8" t="str">
        <f>IFERROR(IF(INDEX('ce raw data'!$C$2:$CZ$3000,MATCH(1,INDEX(('ce raw data'!$A$2:$A$3000=G2)*('ce raw data'!$B$2:$B$3000=$B19),,),0),MATCH(SUBSTITUTE(H5,"Allele","Height"),'ce raw data'!$C$1:$CZ$1,0))="","-",INDEX('ce raw data'!$C$2:$CZ$3000,MATCH(1,INDEX(('ce raw data'!$A$2:$A$3000=G2)*('ce raw data'!$B$2:$B$3000=$B19),,),0),MATCH(SUBSTITUTE(H5,"Allele","Height"),'ce raw data'!$C$1:$CZ$1,0))),"-")</f>
        <v>-</v>
      </c>
      <c r="I18" s="8" t="str">
        <f>IFERROR(IF(INDEX('ce raw data'!$C$2:$CZ$3000,MATCH(1,INDEX(('ce raw data'!$A$2:$A$3000=I2)*('ce raw data'!$B$2:$B$3000=$B19),,),0),MATCH(SUBSTITUTE(I5,"Allele","Height"),'ce raw data'!$C$1:$CZ$1,0))="","-",INDEX('ce raw data'!$C$2:$CZ$3000,MATCH(1,INDEX(('ce raw data'!$A$2:$A$3000=I2)*('ce raw data'!$B$2:$B$3000=$B19),,),0),MATCH(SUBSTITUTE(I5,"Allele","Height"),'ce raw data'!$C$1:$CZ$1,0))),"-")</f>
        <v>-</v>
      </c>
      <c r="J18" s="8" t="str">
        <f>IFERROR(IF(INDEX('ce raw data'!$C$2:$CZ$3000,MATCH(1,INDEX(('ce raw data'!$A$2:$A$3000=I2)*('ce raw data'!$B$2:$B$3000=$B19),,),0),MATCH(SUBSTITUTE(J5,"Allele","Height"),'ce raw data'!$C$1:$CZ$1,0))="","-",INDEX('ce raw data'!$C$2:$CZ$3000,MATCH(1,INDEX(('ce raw data'!$A$2:$A$3000=I2)*('ce raw data'!$B$2:$B$3000=$B19),,),0),MATCH(SUBSTITUTE(J5,"Allele","Height"),'ce raw data'!$C$1:$CZ$1,0))),"-")</f>
        <v>-</v>
      </c>
    </row>
    <row r="19" spans="1:10" x14ac:dyDescent="0.4">
      <c r="B19" s="10" t="str">
        <f>$A$83</f>
        <v>Penta E</v>
      </c>
      <c r="C19" s="8" t="str">
        <f>IFERROR(IF(INDEX('ce raw data'!$C$2:$CZ$3000,MATCH(1,INDEX(('ce raw data'!$A$2:$A$3000=C2)*('ce raw data'!$B$2:$B$3000=$B19),,),0),MATCH(C5,'ce raw data'!$C$1:$CZ$1,0))="","-",INDEX('ce raw data'!$C$2:$CZ$3000,MATCH(1,INDEX(('ce raw data'!$A$2:$A$3000=C2)*('ce raw data'!$B$2:$B$3000=$B19),,),0),MATCH(C5,'ce raw data'!$C$1:$CZ$1,0))),"-")</f>
        <v>-</v>
      </c>
      <c r="D19" s="8" t="str">
        <f>IFERROR(IF(INDEX('ce raw data'!$C$2:$CZ$3000,MATCH(1,INDEX(('ce raw data'!$A$2:$A$3000=C2)*('ce raw data'!$B$2:$B$3000=$B19),,),0),MATCH(D5,'ce raw data'!$C$1:$CZ$1,0))="","-",INDEX('ce raw data'!$C$2:$CZ$3000,MATCH(1,INDEX(('ce raw data'!$A$2:$A$3000=C2)*('ce raw data'!$B$2:$B$3000=$B19),,),0),MATCH(D5,'ce raw data'!$C$1:$CZ$1,0))),"-")</f>
        <v>-</v>
      </c>
      <c r="E19" s="8" t="str">
        <f>IFERROR(IF(INDEX('ce raw data'!$C$2:$CZ$3000,MATCH(1,INDEX(('ce raw data'!$A$2:$A$3000=E2)*('ce raw data'!$B$2:$B$3000=$B19),,),0),MATCH(E5,'ce raw data'!$C$1:$CZ$1,0))="","-",INDEX('ce raw data'!$C$2:$CZ$3000,MATCH(1,INDEX(('ce raw data'!$A$2:$A$3000=E2)*('ce raw data'!$B$2:$B$3000=$B19),,),0),MATCH(E5,'ce raw data'!$C$1:$CZ$1,0))),"-")</f>
        <v>-</v>
      </c>
      <c r="F19" s="8" t="str">
        <f>IFERROR(IF(INDEX('ce raw data'!$C$2:$CZ$3000,MATCH(1,INDEX(('ce raw data'!$A$2:$A$3000=E2)*('ce raw data'!$B$2:$B$3000=$B19),,),0),MATCH(F5,'ce raw data'!$C$1:$CZ$1,0))="","-",INDEX('ce raw data'!$C$2:$CZ$3000,MATCH(1,INDEX(('ce raw data'!$A$2:$A$3000=E2)*('ce raw data'!$B$2:$B$3000=$B19),,),0),MATCH(F5,'ce raw data'!$C$1:$CZ$1,0))),"-")</f>
        <v>-</v>
      </c>
      <c r="G19" s="8" t="str">
        <f>IFERROR(IF(INDEX('ce raw data'!$C$2:$CZ$3000,MATCH(1,INDEX(('ce raw data'!$A$2:$A$3000=G2)*('ce raw data'!$B$2:$B$3000=$B19),,),0),MATCH(G5,'ce raw data'!$C$1:$CZ$1,0))="","-",INDEX('ce raw data'!$C$2:$CZ$3000,MATCH(1,INDEX(('ce raw data'!$A$2:$A$3000=G2)*('ce raw data'!$B$2:$B$3000=$B19),,),0),MATCH(G5,'ce raw data'!$C$1:$CZ$1,0))),"-")</f>
        <v>-</v>
      </c>
      <c r="H19" s="8" t="str">
        <f>IFERROR(IF(INDEX('ce raw data'!$C$2:$CZ$3000,MATCH(1,INDEX(('ce raw data'!$A$2:$A$3000=G2)*('ce raw data'!$B$2:$B$3000=$B19),,),0),MATCH(H5,'ce raw data'!$C$1:$CZ$1,0))="","-",INDEX('ce raw data'!$C$2:$CZ$3000,MATCH(1,INDEX(('ce raw data'!$A$2:$A$3000=G2)*('ce raw data'!$B$2:$B$3000=$B19),,),0),MATCH(H5,'ce raw data'!$C$1:$CZ$1,0))),"-")</f>
        <v>-</v>
      </c>
      <c r="I19" s="8" t="str">
        <f>IFERROR(IF(INDEX('ce raw data'!$C$2:$CZ$3000,MATCH(1,INDEX(('ce raw data'!$A$2:$A$3000=I2)*('ce raw data'!$B$2:$B$3000=$B19),,),0),MATCH(I5,'ce raw data'!$C$1:$CZ$1,0))="","-",INDEX('ce raw data'!$C$2:$CZ$3000,MATCH(1,INDEX(('ce raw data'!$A$2:$A$3000=I2)*('ce raw data'!$B$2:$B$3000=$B19),,),0),MATCH(I5,'ce raw data'!$C$1:$CZ$1,0))),"-")</f>
        <v>-</v>
      </c>
      <c r="J19" s="8" t="str">
        <f>IFERROR(IF(INDEX('ce raw data'!$C$2:$CZ$3000,MATCH(1,INDEX(('ce raw data'!$A$2:$A$3000=I2)*('ce raw data'!$B$2:$B$3000=$B19),,),0),MATCH(J5,'ce raw data'!$C$1:$CZ$1,0))="","-",INDEX('ce raw data'!$C$2:$CZ$3000,MATCH(1,INDEX(('ce raw data'!$A$2:$A$3000=I2)*('ce raw data'!$B$2:$B$3000=$B19),,),0),MATCH(J5,'ce raw data'!$C$1:$CZ$1,0))),"-")</f>
        <v>-</v>
      </c>
    </row>
    <row r="20" spans="1:10" ht="12.75" hidden="1" customHeight="1" x14ac:dyDescent="0.4">
      <c r="B20" s="10"/>
      <c r="C20" s="8" t="str">
        <f>IFERROR(IF(INDEX('ce raw data'!$C$2:$CZ$3000,MATCH(1,INDEX(('ce raw data'!$A$2:$A$3000=C2)*('ce raw data'!$B$2:$B$3000=$B21),,),0),MATCH(SUBSTITUTE(C5,"Allele","Height"),'ce raw data'!$C$1:$CZ$1,0))="","-",INDEX('ce raw data'!$C$2:$CZ$3000,MATCH(1,INDEX(('ce raw data'!$A$2:$A$3000=C2)*('ce raw data'!$B$2:$B$3000=$B21),,),0),MATCH(SUBSTITUTE(C5,"Allele","Height"),'ce raw data'!$C$1:$CZ$1,0))),"-")</f>
        <v>-</v>
      </c>
      <c r="D20" s="8" t="str">
        <f>IFERROR(IF(INDEX('ce raw data'!$C$2:$CZ$3000,MATCH(1,INDEX(('ce raw data'!$A$2:$A$3000=C2)*('ce raw data'!$B$2:$B$3000=$B21),,),0),MATCH(SUBSTITUTE(D5,"Allele","Height"),'ce raw data'!$C$1:$CZ$1,0))="","-",INDEX('ce raw data'!$C$2:$CZ$3000,MATCH(1,INDEX(('ce raw data'!$A$2:$A$3000=C2)*('ce raw data'!$B$2:$B$3000=$B21),,),0),MATCH(SUBSTITUTE(D5,"Allele","Height"),'ce raw data'!$C$1:$CZ$1,0))),"-")</f>
        <v>-</v>
      </c>
      <c r="E20" s="8" t="str">
        <f>IFERROR(IF(INDEX('ce raw data'!$C$2:$CZ$3000,MATCH(1,INDEX(('ce raw data'!$A$2:$A$3000=E2)*('ce raw data'!$B$2:$B$3000=$B21),,),0),MATCH(SUBSTITUTE(E5,"Allele","Height"),'ce raw data'!$C$1:$CZ$1,0))="","-",INDEX('ce raw data'!$C$2:$CZ$3000,MATCH(1,INDEX(('ce raw data'!$A$2:$A$3000=E2)*('ce raw data'!$B$2:$B$3000=$B21),,),0),MATCH(SUBSTITUTE(E5,"Allele","Height"),'ce raw data'!$C$1:$CZ$1,0))),"-")</f>
        <v>-</v>
      </c>
      <c r="F20" s="8" t="str">
        <f>IFERROR(IF(INDEX('ce raw data'!$C$2:$CZ$3000,MATCH(1,INDEX(('ce raw data'!$A$2:$A$3000=E2)*('ce raw data'!$B$2:$B$3000=$B21),,),0),MATCH(SUBSTITUTE(F5,"Allele","Height"),'ce raw data'!$C$1:$CZ$1,0))="","-",INDEX('ce raw data'!$C$2:$CZ$3000,MATCH(1,INDEX(('ce raw data'!$A$2:$A$3000=E2)*('ce raw data'!$B$2:$B$3000=$B21),,),0),MATCH(SUBSTITUTE(F5,"Allele","Height"),'ce raw data'!$C$1:$CZ$1,0))),"-")</f>
        <v>-</v>
      </c>
      <c r="G20" s="8" t="str">
        <f>IFERROR(IF(INDEX('ce raw data'!$C$2:$CZ$3000,MATCH(1,INDEX(('ce raw data'!$A$2:$A$3000=G2)*('ce raw data'!$B$2:$B$3000=$B21),,),0),MATCH(SUBSTITUTE(G5,"Allele","Height"),'ce raw data'!$C$1:$CZ$1,0))="","-",INDEX('ce raw data'!$C$2:$CZ$3000,MATCH(1,INDEX(('ce raw data'!$A$2:$A$3000=G2)*('ce raw data'!$B$2:$B$3000=$B21),,),0),MATCH(SUBSTITUTE(G5,"Allele","Height"),'ce raw data'!$C$1:$CZ$1,0))),"-")</f>
        <v>-</v>
      </c>
      <c r="H20" s="8" t="str">
        <f>IFERROR(IF(INDEX('ce raw data'!$C$2:$CZ$3000,MATCH(1,INDEX(('ce raw data'!$A$2:$A$3000=G2)*('ce raw data'!$B$2:$B$3000=$B21),,),0),MATCH(SUBSTITUTE(H5,"Allele","Height"),'ce raw data'!$C$1:$CZ$1,0))="","-",INDEX('ce raw data'!$C$2:$CZ$3000,MATCH(1,INDEX(('ce raw data'!$A$2:$A$3000=G2)*('ce raw data'!$B$2:$B$3000=$B21),,),0),MATCH(SUBSTITUTE(H5,"Allele","Height"),'ce raw data'!$C$1:$CZ$1,0))),"-")</f>
        <v>-</v>
      </c>
      <c r="I20" s="8" t="str">
        <f>IFERROR(IF(INDEX('ce raw data'!$C$2:$CZ$3000,MATCH(1,INDEX(('ce raw data'!$A$2:$A$3000=I2)*('ce raw data'!$B$2:$B$3000=$B21),,),0),MATCH(SUBSTITUTE(I5,"Allele","Height"),'ce raw data'!$C$1:$CZ$1,0))="","-",INDEX('ce raw data'!$C$2:$CZ$3000,MATCH(1,INDEX(('ce raw data'!$A$2:$A$3000=I2)*('ce raw data'!$B$2:$B$3000=$B21),,),0),MATCH(SUBSTITUTE(I5,"Allele","Height"),'ce raw data'!$C$1:$CZ$1,0))),"-")</f>
        <v>-</v>
      </c>
      <c r="J20" s="8" t="str">
        <f>IFERROR(IF(INDEX('ce raw data'!$C$2:$CZ$3000,MATCH(1,INDEX(('ce raw data'!$A$2:$A$3000=I2)*('ce raw data'!$B$2:$B$3000=$B21),,),0),MATCH(SUBSTITUTE(J5,"Allele","Height"),'ce raw data'!$C$1:$CZ$1,0))="","-",INDEX('ce raw data'!$C$2:$CZ$3000,MATCH(1,INDEX(('ce raw data'!$A$2:$A$3000=I2)*('ce raw data'!$B$2:$B$3000=$B21),,),0),MATCH(SUBSTITUTE(J5,"Allele","Height"),'ce raw data'!$C$1:$CZ$1,0))),"-")</f>
        <v>-</v>
      </c>
    </row>
    <row r="21" spans="1:10" x14ac:dyDescent="0.4">
      <c r="B21" s="11" t="str">
        <f>$A$85</f>
        <v>D16S539</v>
      </c>
      <c r="C21" s="8" t="str">
        <f>IFERROR(IF(INDEX('ce raw data'!$C$2:$CZ$3000,MATCH(1,INDEX(('ce raw data'!$A$2:$A$3000=C2)*('ce raw data'!$B$2:$B$3000=$B21),,),0),MATCH(C5,'ce raw data'!$C$1:$CZ$1,0))="","-",INDEX('ce raw data'!$C$2:$CZ$3000,MATCH(1,INDEX(('ce raw data'!$A$2:$A$3000=C2)*('ce raw data'!$B$2:$B$3000=$B21),,),0),MATCH(C5,'ce raw data'!$C$1:$CZ$1,0))),"-")</f>
        <v>-</v>
      </c>
      <c r="D21" s="8" t="str">
        <f>IFERROR(IF(INDEX('ce raw data'!$C$2:$CZ$3000,MATCH(1,INDEX(('ce raw data'!$A$2:$A$3000=C2)*('ce raw data'!$B$2:$B$3000=$B21),,),0),MATCH(D5,'ce raw data'!$C$1:$CZ$1,0))="","-",INDEX('ce raw data'!$C$2:$CZ$3000,MATCH(1,INDEX(('ce raw data'!$A$2:$A$3000=C2)*('ce raw data'!$B$2:$B$3000=$B21),,),0),MATCH(D5,'ce raw data'!$C$1:$CZ$1,0))),"-")</f>
        <v>-</v>
      </c>
      <c r="E21" s="8" t="str">
        <f>IFERROR(IF(INDEX('ce raw data'!$C$2:$CZ$3000,MATCH(1,INDEX(('ce raw data'!$A$2:$A$3000=E2)*('ce raw data'!$B$2:$B$3000=$B21),,),0),MATCH(E5,'ce raw data'!$C$1:$CZ$1,0))="","-",INDEX('ce raw data'!$C$2:$CZ$3000,MATCH(1,INDEX(('ce raw data'!$A$2:$A$3000=E2)*('ce raw data'!$B$2:$B$3000=$B21),,),0),MATCH(E5,'ce raw data'!$C$1:$CZ$1,0))),"-")</f>
        <v>-</v>
      </c>
      <c r="F21" s="8" t="str">
        <f>IFERROR(IF(INDEX('ce raw data'!$C$2:$CZ$3000,MATCH(1,INDEX(('ce raw data'!$A$2:$A$3000=E2)*('ce raw data'!$B$2:$B$3000=$B21),,),0),MATCH(F5,'ce raw data'!$C$1:$CZ$1,0))="","-",INDEX('ce raw data'!$C$2:$CZ$3000,MATCH(1,INDEX(('ce raw data'!$A$2:$A$3000=E2)*('ce raw data'!$B$2:$B$3000=$B21),,),0),MATCH(F5,'ce raw data'!$C$1:$CZ$1,0))),"-")</f>
        <v>-</v>
      </c>
      <c r="G21" s="8" t="str">
        <f>IFERROR(IF(INDEX('ce raw data'!$C$2:$CZ$3000,MATCH(1,INDEX(('ce raw data'!$A$2:$A$3000=G2)*('ce raw data'!$B$2:$B$3000=$B21),,),0),MATCH(G5,'ce raw data'!$C$1:$CZ$1,0))="","-",INDEX('ce raw data'!$C$2:$CZ$3000,MATCH(1,INDEX(('ce raw data'!$A$2:$A$3000=G2)*('ce raw data'!$B$2:$B$3000=$B21),,),0),MATCH(G5,'ce raw data'!$C$1:$CZ$1,0))),"-")</f>
        <v>-</v>
      </c>
      <c r="H21" s="8" t="str">
        <f>IFERROR(IF(INDEX('ce raw data'!$C$2:$CZ$3000,MATCH(1,INDEX(('ce raw data'!$A$2:$A$3000=G2)*('ce raw data'!$B$2:$B$3000=$B21),,),0),MATCH(H5,'ce raw data'!$C$1:$CZ$1,0))="","-",INDEX('ce raw data'!$C$2:$CZ$3000,MATCH(1,INDEX(('ce raw data'!$A$2:$A$3000=G2)*('ce raw data'!$B$2:$B$3000=$B21),,),0),MATCH(H5,'ce raw data'!$C$1:$CZ$1,0))),"-")</f>
        <v>-</v>
      </c>
      <c r="I21" s="8" t="str">
        <f>IFERROR(IF(INDEX('ce raw data'!$C$2:$CZ$3000,MATCH(1,INDEX(('ce raw data'!$A$2:$A$3000=I2)*('ce raw data'!$B$2:$B$3000=$B21),,),0),MATCH(I5,'ce raw data'!$C$1:$CZ$1,0))="","-",INDEX('ce raw data'!$C$2:$CZ$3000,MATCH(1,INDEX(('ce raw data'!$A$2:$A$3000=I2)*('ce raw data'!$B$2:$B$3000=$B21),,),0),MATCH(I5,'ce raw data'!$C$1:$CZ$1,0))),"-")</f>
        <v>-</v>
      </c>
      <c r="J21" s="8" t="str">
        <f>IFERROR(IF(INDEX('ce raw data'!$C$2:$CZ$3000,MATCH(1,INDEX(('ce raw data'!$A$2:$A$3000=I2)*('ce raw data'!$B$2:$B$3000=$B21),,),0),MATCH(J5,'ce raw data'!$C$1:$CZ$1,0))="","-",INDEX('ce raw data'!$C$2:$CZ$3000,MATCH(1,INDEX(('ce raw data'!$A$2:$A$3000=I2)*('ce raw data'!$B$2:$B$3000=$B21),,),0),MATCH(J5,'ce raw data'!$C$1:$CZ$1,0))),"-")</f>
        <v>-</v>
      </c>
    </row>
    <row r="22" spans="1:10" ht="12.75" hidden="1" customHeight="1" x14ac:dyDescent="0.4">
      <c r="B22" s="11"/>
      <c r="C22" s="8" t="str">
        <f>IFERROR(IF(INDEX('ce raw data'!$C$2:$CZ$3000,MATCH(1,INDEX(('ce raw data'!$A$2:$A$3000=C2)*('ce raw data'!$B$2:$B$3000=$B23),,),0),MATCH(SUBSTITUTE(C5,"Allele","Height"),'ce raw data'!$C$1:$CZ$1,0))="","-",INDEX('ce raw data'!$C$2:$CZ$3000,MATCH(1,INDEX(('ce raw data'!$A$2:$A$3000=C2)*('ce raw data'!$B$2:$B$3000=$B23),,),0),MATCH(SUBSTITUTE(C5,"Allele","Height"),'ce raw data'!$C$1:$CZ$1,0))),"-")</f>
        <v>-</v>
      </c>
      <c r="D22" s="8" t="str">
        <f>IFERROR(IF(INDEX('ce raw data'!$C$2:$CZ$3000,MATCH(1,INDEX(('ce raw data'!$A$2:$A$3000=C2)*('ce raw data'!$B$2:$B$3000=$B23),,),0),MATCH(SUBSTITUTE(D5,"Allele","Height"),'ce raw data'!$C$1:$CZ$1,0))="","-",INDEX('ce raw data'!$C$2:$CZ$3000,MATCH(1,INDEX(('ce raw data'!$A$2:$A$3000=C2)*('ce raw data'!$B$2:$B$3000=$B23),,),0),MATCH(SUBSTITUTE(D5,"Allele","Height"),'ce raw data'!$C$1:$CZ$1,0))),"-")</f>
        <v>-</v>
      </c>
      <c r="E22" s="8" t="str">
        <f>IFERROR(IF(INDEX('ce raw data'!$C$2:$CZ$3000,MATCH(1,INDEX(('ce raw data'!$A$2:$A$3000=E2)*('ce raw data'!$B$2:$B$3000=$B23),,),0),MATCH(SUBSTITUTE(E5,"Allele","Height"),'ce raw data'!$C$1:$CZ$1,0))="","-",INDEX('ce raw data'!$C$2:$CZ$3000,MATCH(1,INDEX(('ce raw data'!$A$2:$A$3000=E2)*('ce raw data'!$B$2:$B$3000=$B23),,),0),MATCH(SUBSTITUTE(E5,"Allele","Height"),'ce raw data'!$C$1:$CZ$1,0))),"-")</f>
        <v>-</v>
      </c>
      <c r="F22" s="8" t="str">
        <f>IFERROR(IF(INDEX('ce raw data'!$C$2:$CZ$3000,MATCH(1,INDEX(('ce raw data'!$A$2:$A$3000=E2)*('ce raw data'!$B$2:$B$3000=$B23),,),0),MATCH(SUBSTITUTE(F5,"Allele","Height"),'ce raw data'!$C$1:$CZ$1,0))="","-",INDEX('ce raw data'!$C$2:$CZ$3000,MATCH(1,INDEX(('ce raw data'!$A$2:$A$3000=E2)*('ce raw data'!$B$2:$B$3000=$B23),,),0),MATCH(SUBSTITUTE(F5,"Allele","Height"),'ce raw data'!$C$1:$CZ$1,0))),"-")</f>
        <v>-</v>
      </c>
      <c r="G22" s="8" t="str">
        <f>IFERROR(IF(INDEX('ce raw data'!$C$2:$CZ$3000,MATCH(1,INDEX(('ce raw data'!$A$2:$A$3000=G2)*('ce raw data'!$B$2:$B$3000=$B23),,),0),MATCH(SUBSTITUTE(G5,"Allele","Height"),'ce raw data'!$C$1:$CZ$1,0))="","-",INDEX('ce raw data'!$C$2:$CZ$3000,MATCH(1,INDEX(('ce raw data'!$A$2:$A$3000=G2)*('ce raw data'!$B$2:$B$3000=$B23),,),0),MATCH(SUBSTITUTE(G5,"Allele","Height"),'ce raw data'!$C$1:$CZ$1,0))),"-")</f>
        <v>-</v>
      </c>
      <c r="H22" s="8" t="str">
        <f>IFERROR(IF(INDEX('ce raw data'!$C$2:$CZ$3000,MATCH(1,INDEX(('ce raw data'!$A$2:$A$3000=G2)*('ce raw data'!$B$2:$B$3000=$B23),,),0),MATCH(SUBSTITUTE(H5,"Allele","Height"),'ce raw data'!$C$1:$CZ$1,0))="","-",INDEX('ce raw data'!$C$2:$CZ$3000,MATCH(1,INDEX(('ce raw data'!$A$2:$A$3000=G2)*('ce raw data'!$B$2:$B$3000=$B23),,),0),MATCH(SUBSTITUTE(H5,"Allele","Height"),'ce raw data'!$C$1:$CZ$1,0))),"-")</f>
        <v>-</v>
      </c>
      <c r="I22" s="8" t="str">
        <f>IFERROR(IF(INDEX('ce raw data'!$C$2:$CZ$3000,MATCH(1,INDEX(('ce raw data'!$A$2:$A$3000=I2)*('ce raw data'!$B$2:$B$3000=$B23),,),0),MATCH(SUBSTITUTE(I5,"Allele","Height"),'ce raw data'!$C$1:$CZ$1,0))="","-",INDEX('ce raw data'!$C$2:$CZ$3000,MATCH(1,INDEX(('ce raw data'!$A$2:$A$3000=I2)*('ce raw data'!$B$2:$B$3000=$B23),,),0),MATCH(SUBSTITUTE(I5,"Allele","Height"),'ce raw data'!$C$1:$CZ$1,0))),"-")</f>
        <v>-</v>
      </c>
      <c r="J22" s="8" t="str">
        <f>IFERROR(IF(INDEX('ce raw data'!$C$2:$CZ$3000,MATCH(1,INDEX(('ce raw data'!$A$2:$A$3000=I2)*('ce raw data'!$B$2:$B$3000=$B23),,),0),MATCH(SUBSTITUTE(J5,"Allele","Height"),'ce raw data'!$C$1:$CZ$1,0))="","-",INDEX('ce raw data'!$C$2:$CZ$3000,MATCH(1,INDEX(('ce raw data'!$A$2:$A$3000=I2)*('ce raw data'!$B$2:$B$3000=$B23),,),0),MATCH(SUBSTITUTE(J5,"Allele","Height"),'ce raw data'!$C$1:$CZ$1,0))),"-")</f>
        <v>-</v>
      </c>
    </row>
    <row r="23" spans="1:10" x14ac:dyDescent="0.4">
      <c r="A23" s="2" t="str">
        <f>IF(ISNUMBER(SEARCH("#",'ce raw data'!A11)),LEFT('ce raw data'!A11,MIN(FIND("#",'ce raw data'!A11))-1),"")</f>
        <v/>
      </c>
      <c r="B23" s="11" t="str">
        <f>$A$87</f>
        <v>D18S51</v>
      </c>
      <c r="C23" s="8" t="str">
        <f>IFERROR(IF(INDEX('ce raw data'!$C$2:$CZ$3000,MATCH(1,INDEX(('ce raw data'!$A$2:$A$3000=C2)*('ce raw data'!$B$2:$B$3000=$B23),,),0),MATCH(C5,'ce raw data'!$C$1:$CZ$1,0))="","-",INDEX('ce raw data'!$C$2:$CZ$3000,MATCH(1,INDEX(('ce raw data'!$A$2:$A$3000=C2)*('ce raw data'!$B$2:$B$3000=$B23),,),0),MATCH(C5,'ce raw data'!$C$1:$CZ$1,0))),"-")</f>
        <v>-</v>
      </c>
      <c r="D23" s="8" t="str">
        <f>IFERROR(IF(INDEX('ce raw data'!$C$2:$CZ$3000,MATCH(1,INDEX(('ce raw data'!$A$2:$A$3000=C2)*('ce raw data'!$B$2:$B$3000=$B23),,),0),MATCH(D5,'ce raw data'!$C$1:$CZ$1,0))="","-",INDEX('ce raw data'!$C$2:$CZ$3000,MATCH(1,INDEX(('ce raw data'!$A$2:$A$3000=C2)*('ce raw data'!$B$2:$B$3000=$B23),,),0),MATCH(D5,'ce raw data'!$C$1:$CZ$1,0))),"-")</f>
        <v>-</v>
      </c>
      <c r="E23" s="8" t="str">
        <f>IFERROR(IF(INDEX('ce raw data'!$C$2:$CZ$3000,MATCH(1,INDEX(('ce raw data'!$A$2:$A$3000=E2)*('ce raw data'!$B$2:$B$3000=$B23),,),0),MATCH(E5,'ce raw data'!$C$1:$CZ$1,0))="","-",INDEX('ce raw data'!$C$2:$CZ$3000,MATCH(1,INDEX(('ce raw data'!$A$2:$A$3000=E2)*('ce raw data'!$B$2:$B$3000=$B23),,),0),MATCH(E5,'ce raw data'!$C$1:$CZ$1,0))),"-")</f>
        <v>-</v>
      </c>
      <c r="F23" s="8" t="str">
        <f>IFERROR(IF(INDEX('ce raw data'!$C$2:$CZ$3000,MATCH(1,INDEX(('ce raw data'!$A$2:$A$3000=E2)*('ce raw data'!$B$2:$B$3000=$B23),,),0),MATCH(F5,'ce raw data'!$C$1:$CZ$1,0))="","-",INDEX('ce raw data'!$C$2:$CZ$3000,MATCH(1,INDEX(('ce raw data'!$A$2:$A$3000=E2)*('ce raw data'!$B$2:$B$3000=$B23),,),0),MATCH(F5,'ce raw data'!$C$1:$CZ$1,0))),"-")</f>
        <v>-</v>
      </c>
      <c r="G23" s="8" t="str">
        <f>IFERROR(IF(INDEX('ce raw data'!$C$2:$CZ$3000,MATCH(1,INDEX(('ce raw data'!$A$2:$A$3000=G2)*('ce raw data'!$B$2:$B$3000=$B23),,),0),MATCH(G5,'ce raw data'!$C$1:$CZ$1,0))="","-",INDEX('ce raw data'!$C$2:$CZ$3000,MATCH(1,INDEX(('ce raw data'!$A$2:$A$3000=G2)*('ce raw data'!$B$2:$B$3000=$B23),,),0),MATCH(G5,'ce raw data'!$C$1:$CZ$1,0))),"-")</f>
        <v>-</v>
      </c>
      <c r="H23" s="8" t="str">
        <f>IFERROR(IF(INDEX('ce raw data'!$C$2:$CZ$3000,MATCH(1,INDEX(('ce raw data'!$A$2:$A$3000=G2)*('ce raw data'!$B$2:$B$3000=$B23),,),0),MATCH(H5,'ce raw data'!$C$1:$CZ$1,0))="","-",INDEX('ce raw data'!$C$2:$CZ$3000,MATCH(1,INDEX(('ce raw data'!$A$2:$A$3000=G2)*('ce raw data'!$B$2:$B$3000=$B23),,),0),MATCH(H5,'ce raw data'!$C$1:$CZ$1,0))),"-")</f>
        <v>-</v>
      </c>
      <c r="I23" s="8" t="str">
        <f>IFERROR(IF(INDEX('ce raw data'!$C$2:$CZ$3000,MATCH(1,INDEX(('ce raw data'!$A$2:$A$3000=I2)*('ce raw data'!$B$2:$B$3000=$B23),,),0),MATCH(I5,'ce raw data'!$C$1:$CZ$1,0))="","-",INDEX('ce raw data'!$C$2:$CZ$3000,MATCH(1,INDEX(('ce raw data'!$A$2:$A$3000=I2)*('ce raw data'!$B$2:$B$3000=$B23),,),0),MATCH(I5,'ce raw data'!$C$1:$CZ$1,0))),"-")</f>
        <v>-</v>
      </c>
      <c r="J23" s="8" t="str">
        <f>IFERROR(IF(INDEX('ce raw data'!$C$2:$CZ$3000,MATCH(1,INDEX(('ce raw data'!$A$2:$A$3000=I2)*('ce raw data'!$B$2:$B$3000=$B23),,),0),MATCH(J5,'ce raw data'!$C$1:$CZ$1,0))="","-",INDEX('ce raw data'!$C$2:$CZ$3000,MATCH(1,INDEX(('ce raw data'!$A$2:$A$3000=I2)*('ce raw data'!$B$2:$B$3000=$B23),,),0),MATCH(J5,'ce raw data'!$C$1:$CZ$1,0))),"-")</f>
        <v>-</v>
      </c>
    </row>
    <row r="24" spans="1:10" ht="12.75" hidden="1" customHeight="1" x14ac:dyDescent="0.4">
      <c r="B24" s="11"/>
      <c r="C24" s="8" t="str">
        <f>IFERROR(IF(INDEX('ce raw data'!$C$2:$CZ$3000,MATCH(1,INDEX(('ce raw data'!$A$2:$A$3000=C2)*('ce raw data'!$B$2:$B$3000=$B25),,),0),MATCH(SUBSTITUTE(C5,"Allele","Height"),'ce raw data'!$C$1:$CZ$1,0))="","-",INDEX('ce raw data'!$C$2:$CZ$3000,MATCH(1,INDEX(('ce raw data'!$A$2:$A$3000=C2)*('ce raw data'!$B$2:$B$3000=$B25),,),0),MATCH(SUBSTITUTE(C5,"Allele","Height"),'ce raw data'!$C$1:$CZ$1,0))),"-")</f>
        <v>-</v>
      </c>
      <c r="D24" s="8" t="str">
        <f>IFERROR(IF(INDEX('ce raw data'!$C$2:$CZ$3000,MATCH(1,INDEX(('ce raw data'!$A$2:$A$3000=C2)*('ce raw data'!$B$2:$B$3000=$B25),,),0),MATCH(SUBSTITUTE(D5,"Allele","Height"),'ce raw data'!$C$1:$CZ$1,0))="","-",INDEX('ce raw data'!$C$2:$CZ$3000,MATCH(1,INDEX(('ce raw data'!$A$2:$A$3000=C2)*('ce raw data'!$B$2:$B$3000=$B25),,),0),MATCH(SUBSTITUTE(D5,"Allele","Height"),'ce raw data'!$C$1:$CZ$1,0))),"-")</f>
        <v>-</v>
      </c>
      <c r="E24" s="8" t="str">
        <f>IFERROR(IF(INDEX('ce raw data'!$C$2:$CZ$3000,MATCH(1,INDEX(('ce raw data'!$A$2:$A$3000=E2)*('ce raw data'!$B$2:$B$3000=$B25),,),0),MATCH(SUBSTITUTE(E5,"Allele","Height"),'ce raw data'!$C$1:$CZ$1,0))="","-",INDEX('ce raw data'!$C$2:$CZ$3000,MATCH(1,INDEX(('ce raw data'!$A$2:$A$3000=E2)*('ce raw data'!$B$2:$B$3000=$B25),,),0),MATCH(SUBSTITUTE(E5,"Allele","Height"),'ce raw data'!$C$1:$CZ$1,0))),"-")</f>
        <v>-</v>
      </c>
      <c r="F24" s="8" t="str">
        <f>IFERROR(IF(INDEX('ce raw data'!$C$2:$CZ$3000,MATCH(1,INDEX(('ce raw data'!$A$2:$A$3000=E2)*('ce raw data'!$B$2:$B$3000=$B25),,),0),MATCH(SUBSTITUTE(F5,"Allele","Height"),'ce raw data'!$C$1:$CZ$1,0))="","-",INDEX('ce raw data'!$C$2:$CZ$3000,MATCH(1,INDEX(('ce raw data'!$A$2:$A$3000=E2)*('ce raw data'!$B$2:$B$3000=$B25),,),0),MATCH(SUBSTITUTE(F5,"Allele","Height"),'ce raw data'!$C$1:$CZ$1,0))),"-")</f>
        <v>-</v>
      </c>
      <c r="G24" s="8" t="str">
        <f>IFERROR(IF(INDEX('ce raw data'!$C$2:$CZ$3000,MATCH(1,INDEX(('ce raw data'!$A$2:$A$3000=G2)*('ce raw data'!$B$2:$B$3000=$B25),,),0),MATCH(SUBSTITUTE(G5,"Allele","Height"),'ce raw data'!$C$1:$CZ$1,0))="","-",INDEX('ce raw data'!$C$2:$CZ$3000,MATCH(1,INDEX(('ce raw data'!$A$2:$A$3000=G2)*('ce raw data'!$B$2:$B$3000=$B25),,),0),MATCH(SUBSTITUTE(G5,"Allele","Height"),'ce raw data'!$C$1:$CZ$1,0))),"-")</f>
        <v>-</v>
      </c>
      <c r="H24" s="8" t="str">
        <f>IFERROR(IF(INDEX('ce raw data'!$C$2:$CZ$3000,MATCH(1,INDEX(('ce raw data'!$A$2:$A$3000=G2)*('ce raw data'!$B$2:$B$3000=$B25),,),0),MATCH(SUBSTITUTE(H5,"Allele","Height"),'ce raw data'!$C$1:$CZ$1,0))="","-",INDEX('ce raw data'!$C$2:$CZ$3000,MATCH(1,INDEX(('ce raw data'!$A$2:$A$3000=G2)*('ce raw data'!$B$2:$B$3000=$B25),,),0),MATCH(SUBSTITUTE(H5,"Allele","Height"),'ce raw data'!$C$1:$CZ$1,0))),"-")</f>
        <v>-</v>
      </c>
      <c r="I24" s="8" t="str">
        <f>IFERROR(IF(INDEX('ce raw data'!$C$2:$CZ$3000,MATCH(1,INDEX(('ce raw data'!$A$2:$A$3000=I2)*('ce raw data'!$B$2:$B$3000=$B25),,),0),MATCH(SUBSTITUTE(I5,"Allele","Height"),'ce raw data'!$C$1:$CZ$1,0))="","-",INDEX('ce raw data'!$C$2:$CZ$3000,MATCH(1,INDEX(('ce raw data'!$A$2:$A$3000=I2)*('ce raw data'!$B$2:$B$3000=$B25),,),0),MATCH(SUBSTITUTE(I5,"Allele","Height"),'ce raw data'!$C$1:$CZ$1,0))),"-")</f>
        <v>-</v>
      </c>
      <c r="J24" s="8" t="str">
        <f>IFERROR(IF(INDEX('ce raw data'!$C$2:$CZ$3000,MATCH(1,INDEX(('ce raw data'!$A$2:$A$3000=I2)*('ce raw data'!$B$2:$B$3000=$B25),,),0),MATCH(SUBSTITUTE(J5,"Allele","Height"),'ce raw data'!$C$1:$CZ$1,0))="","-",INDEX('ce raw data'!$C$2:$CZ$3000,MATCH(1,INDEX(('ce raw data'!$A$2:$A$3000=I2)*('ce raw data'!$B$2:$B$3000=$B25),,),0),MATCH(SUBSTITUTE(J5,"Allele","Height"),'ce raw data'!$C$1:$CZ$1,0))),"-")</f>
        <v>-</v>
      </c>
    </row>
    <row r="25" spans="1:10" x14ac:dyDescent="0.4">
      <c r="B25" s="11" t="str">
        <f>$A$89</f>
        <v>D2S1338</v>
      </c>
      <c r="C25" s="8" t="str">
        <f>IFERROR(IF(INDEX('ce raw data'!$C$2:$CZ$3000,MATCH(1,INDEX(('ce raw data'!$A$2:$A$3000=C2)*('ce raw data'!$B$2:$B$3000=$B25),,),0),MATCH(C5,'ce raw data'!$C$1:$CZ$1,0))="","-",INDEX('ce raw data'!$C$2:$CZ$3000,MATCH(1,INDEX(('ce raw data'!$A$2:$A$3000=C2)*('ce raw data'!$B$2:$B$3000=$B25),,),0),MATCH(C5,'ce raw data'!$C$1:$CZ$1,0))),"-")</f>
        <v>-</v>
      </c>
      <c r="D25" s="8" t="str">
        <f>IFERROR(IF(INDEX('ce raw data'!$C$2:$CZ$3000,MATCH(1,INDEX(('ce raw data'!$A$2:$A$3000=C2)*('ce raw data'!$B$2:$B$3000=$B25),,),0),MATCH(D5,'ce raw data'!$C$1:$CZ$1,0))="","-",INDEX('ce raw data'!$C$2:$CZ$3000,MATCH(1,INDEX(('ce raw data'!$A$2:$A$3000=C2)*('ce raw data'!$B$2:$B$3000=$B25),,),0),MATCH(D5,'ce raw data'!$C$1:$CZ$1,0))),"-")</f>
        <v>-</v>
      </c>
      <c r="E25" s="8" t="str">
        <f>IFERROR(IF(INDEX('ce raw data'!$C$2:$CZ$3000,MATCH(1,INDEX(('ce raw data'!$A$2:$A$3000=E2)*('ce raw data'!$B$2:$B$3000=$B25),,),0),MATCH(E5,'ce raw data'!$C$1:$CZ$1,0))="","-",INDEX('ce raw data'!$C$2:$CZ$3000,MATCH(1,INDEX(('ce raw data'!$A$2:$A$3000=E2)*('ce raw data'!$B$2:$B$3000=$B25),,),0),MATCH(E5,'ce raw data'!$C$1:$CZ$1,0))),"-")</f>
        <v>-</v>
      </c>
      <c r="F25" s="8" t="str">
        <f>IFERROR(IF(INDEX('ce raw data'!$C$2:$CZ$3000,MATCH(1,INDEX(('ce raw data'!$A$2:$A$3000=E2)*('ce raw data'!$B$2:$B$3000=$B25),,),0),MATCH(F5,'ce raw data'!$C$1:$CZ$1,0))="","-",INDEX('ce raw data'!$C$2:$CZ$3000,MATCH(1,INDEX(('ce raw data'!$A$2:$A$3000=E2)*('ce raw data'!$B$2:$B$3000=$B25),,),0),MATCH(F5,'ce raw data'!$C$1:$CZ$1,0))),"-")</f>
        <v>-</v>
      </c>
      <c r="G25" s="8" t="str">
        <f>IFERROR(IF(INDEX('ce raw data'!$C$2:$CZ$3000,MATCH(1,INDEX(('ce raw data'!$A$2:$A$3000=G2)*('ce raw data'!$B$2:$B$3000=$B25),,),0),MATCH(G5,'ce raw data'!$C$1:$CZ$1,0))="","-",INDEX('ce raw data'!$C$2:$CZ$3000,MATCH(1,INDEX(('ce raw data'!$A$2:$A$3000=G2)*('ce raw data'!$B$2:$B$3000=$B25),,),0),MATCH(G5,'ce raw data'!$C$1:$CZ$1,0))),"-")</f>
        <v>-</v>
      </c>
      <c r="H25" s="8" t="str">
        <f>IFERROR(IF(INDEX('ce raw data'!$C$2:$CZ$3000,MATCH(1,INDEX(('ce raw data'!$A$2:$A$3000=G2)*('ce raw data'!$B$2:$B$3000=$B25),,),0),MATCH(H5,'ce raw data'!$C$1:$CZ$1,0))="","-",INDEX('ce raw data'!$C$2:$CZ$3000,MATCH(1,INDEX(('ce raw data'!$A$2:$A$3000=G2)*('ce raw data'!$B$2:$B$3000=$B25),,),0),MATCH(H5,'ce raw data'!$C$1:$CZ$1,0))),"-")</f>
        <v>-</v>
      </c>
      <c r="I25" s="8" t="str">
        <f>IFERROR(IF(INDEX('ce raw data'!$C$2:$CZ$3000,MATCH(1,INDEX(('ce raw data'!$A$2:$A$3000=I2)*('ce raw data'!$B$2:$B$3000=$B25),,),0),MATCH(I5,'ce raw data'!$C$1:$CZ$1,0))="","-",INDEX('ce raw data'!$C$2:$CZ$3000,MATCH(1,INDEX(('ce raw data'!$A$2:$A$3000=I2)*('ce raw data'!$B$2:$B$3000=$B25),,),0),MATCH(I5,'ce raw data'!$C$1:$CZ$1,0))),"-")</f>
        <v>-</v>
      </c>
      <c r="J25" s="8" t="str">
        <f>IFERROR(IF(INDEX('ce raw data'!$C$2:$CZ$3000,MATCH(1,INDEX(('ce raw data'!$A$2:$A$3000=I2)*('ce raw data'!$B$2:$B$3000=$B25),,),0),MATCH(J5,'ce raw data'!$C$1:$CZ$1,0))="","-",INDEX('ce raw data'!$C$2:$CZ$3000,MATCH(1,INDEX(('ce raw data'!$A$2:$A$3000=I2)*('ce raw data'!$B$2:$B$3000=$B25),,),0),MATCH(J5,'ce raw data'!$C$1:$CZ$1,0))),"-")</f>
        <v>-</v>
      </c>
    </row>
    <row r="26" spans="1:10" ht="12.75" hidden="1" customHeight="1" x14ac:dyDescent="0.4">
      <c r="B26" s="11"/>
      <c r="C26" s="8" t="str">
        <f>IFERROR(IF(INDEX('ce raw data'!$C$2:$CZ$3000,MATCH(1,INDEX(('ce raw data'!$A$2:$A$3000=C2)*('ce raw data'!$B$2:$B$3000=$B27),,),0),MATCH(SUBSTITUTE(C5,"Allele","Height"),'ce raw data'!$C$1:$CZ$1,0))="","-",INDEX('ce raw data'!$C$2:$CZ$3000,MATCH(1,INDEX(('ce raw data'!$A$2:$A$3000=C2)*('ce raw data'!$B$2:$B$3000=$B27),,),0),MATCH(SUBSTITUTE(C5,"Allele","Height"),'ce raw data'!$C$1:$CZ$1,0))),"-")</f>
        <v>-</v>
      </c>
      <c r="D26" s="8" t="str">
        <f>IFERROR(IF(INDEX('ce raw data'!$C$2:$CZ$3000,MATCH(1,INDEX(('ce raw data'!$A$2:$A$3000=C2)*('ce raw data'!$B$2:$B$3000=$B27),,),0),MATCH(SUBSTITUTE(D5,"Allele","Height"),'ce raw data'!$C$1:$CZ$1,0))="","-",INDEX('ce raw data'!$C$2:$CZ$3000,MATCH(1,INDEX(('ce raw data'!$A$2:$A$3000=C2)*('ce raw data'!$B$2:$B$3000=$B27),,),0),MATCH(SUBSTITUTE(D5,"Allele","Height"),'ce raw data'!$C$1:$CZ$1,0))),"-")</f>
        <v>-</v>
      </c>
      <c r="E26" s="8" t="str">
        <f>IFERROR(IF(INDEX('ce raw data'!$C$2:$CZ$3000,MATCH(1,INDEX(('ce raw data'!$A$2:$A$3000=E2)*('ce raw data'!$B$2:$B$3000=$B27),,),0),MATCH(SUBSTITUTE(E5,"Allele","Height"),'ce raw data'!$C$1:$CZ$1,0))="","-",INDEX('ce raw data'!$C$2:$CZ$3000,MATCH(1,INDEX(('ce raw data'!$A$2:$A$3000=E2)*('ce raw data'!$B$2:$B$3000=$B27),,),0),MATCH(SUBSTITUTE(E5,"Allele","Height"),'ce raw data'!$C$1:$CZ$1,0))),"-")</f>
        <v>-</v>
      </c>
      <c r="F26" s="8" t="str">
        <f>IFERROR(IF(INDEX('ce raw data'!$C$2:$CZ$3000,MATCH(1,INDEX(('ce raw data'!$A$2:$A$3000=E2)*('ce raw data'!$B$2:$B$3000=$B27),,),0),MATCH(SUBSTITUTE(F5,"Allele","Height"),'ce raw data'!$C$1:$CZ$1,0))="","-",INDEX('ce raw data'!$C$2:$CZ$3000,MATCH(1,INDEX(('ce raw data'!$A$2:$A$3000=E2)*('ce raw data'!$B$2:$B$3000=$B27),,),0),MATCH(SUBSTITUTE(F5,"Allele","Height"),'ce raw data'!$C$1:$CZ$1,0))),"-")</f>
        <v>-</v>
      </c>
      <c r="G26" s="8" t="str">
        <f>IFERROR(IF(INDEX('ce raw data'!$C$2:$CZ$3000,MATCH(1,INDEX(('ce raw data'!$A$2:$A$3000=G2)*('ce raw data'!$B$2:$B$3000=$B27),,),0),MATCH(SUBSTITUTE(G5,"Allele","Height"),'ce raw data'!$C$1:$CZ$1,0))="","-",INDEX('ce raw data'!$C$2:$CZ$3000,MATCH(1,INDEX(('ce raw data'!$A$2:$A$3000=G2)*('ce raw data'!$B$2:$B$3000=$B27),,),0),MATCH(SUBSTITUTE(G5,"Allele","Height"),'ce raw data'!$C$1:$CZ$1,0))),"-")</f>
        <v>-</v>
      </c>
      <c r="H26" s="8" t="str">
        <f>IFERROR(IF(INDEX('ce raw data'!$C$2:$CZ$3000,MATCH(1,INDEX(('ce raw data'!$A$2:$A$3000=G2)*('ce raw data'!$B$2:$B$3000=$B27),,),0),MATCH(SUBSTITUTE(H5,"Allele","Height"),'ce raw data'!$C$1:$CZ$1,0))="","-",INDEX('ce raw data'!$C$2:$CZ$3000,MATCH(1,INDEX(('ce raw data'!$A$2:$A$3000=G2)*('ce raw data'!$B$2:$B$3000=$B27),,),0),MATCH(SUBSTITUTE(H5,"Allele","Height"),'ce raw data'!$C$1:$CZ$1,0))),"-")</f>
        <v>-</v>
      </c>
      <c r="I26" s="8" t="str">
        <f>IFERROR(IF(INDEX('ce raw data'!$C$2:$CZ$3000,MATCH(1,INDEX(('ce raw data'!$A$2:$A$3000=I2)*('ce raw data'!$B$2:$B$3000=$B27),,),0),MATCH(SUBSTITUTE(I5,"Allele","Height"),'ce raw data'!$C$1:$CZ$1,0))="","-",INDEX('ce raw data'!$C$2:$CZ$3000,MATCH(1,INDEX(('ce raw data'!$A$2:$A$3000=I2)*('ce raw data'!$B$2:$B$3000=$B27),,),0),MATCH(SUBSTITUTE(I5,"Allele","Height"),'ce raw data'!$C$1:$CZ$1,0))),"-")</f>
        <v>-</v>
      </c>
      <c r="J26" s="8" t="str">
        <f>IFERROR(IF(INDEX('ce raw data'!$C$2:$CZ$3000,MATCH(1,INDEX(('ce raw data'!$A$2:$A$3000=I2)*('ce raw data'!$B$2:$B$3000=$B27),,),0),MATCH(SUBSTITUTE(J5,"Allele","Height"),'ce raw data'!$C$1:$CZ$1,0))="","-",INDEX('ce raw data'!$C$2:$CZ$3000,MATCH(1,INDEX(('ce raw data'!$A$2:$A$3000=I2)*('ce raw data'!$B$2:$B$3000=$B27),,),0),MATCH(SUBSTITUTE(J5,"Allele","Height"),'ce raw data'!$C$1:$CZ$1,0))),"-")</f>
        <v>-</v>
      </c>
    </row>
    <row r="27" spans="1:10" x14ac:dyDescent="0.4">
      <c r="B27" s="11" t="str">
        <f>$A$91</f>
        <v>CSF1PO</v>
      </c>
      <c r="C27" s="8" t="str">
        <f>IFERROR(IF(INDEX('ce raw data'!$C$2:$CZ$3000,MATCH(1,INDEX(('ce raw data'!$A$2:$A$3000=C2)*('ce raw data'!$B$2:$B$3000=$B27),,),0),MATCH(C5,'ce raw data'!$C$1:$CZ$1,0))="","-",INDEX('ce raw data'!$C$2:$CZ$3000,MATCH(1,INDEX(('ce raw data'!$A$2:$A$3000=C2)*('ce raw data'!$B$2:$B$3000=$B27),,),0),MATCH(C5,'ce raw data'!$C$1:$CZ$1,0))),"-")</f>
        <v>-</v>
      </c>
      <c r="D27" s="8" t="str">
        <f>IFERROR(IF(INDEX('ce raw data'!$C$2:$CZ$3000,MATCH(1,INDEX(('ce raw data'!$A$2:$A$3000=C2)*('ce raw data'!$B$2:$B$3000=$B27),,),0),MATCH(D5,'ce raw data'!$C$1:$CZ$1,0))="","-",INDEX('ce raw data'!$C$2:$CZ$3000,MATCH(1,INDEX(('ce raw data'!$A$2:$A$3000=C2)*('ce raw data'!$B$2:$B$3000=$B27),,),0),MATCH(D5,'ce raw data'!$C$1:$CZ$1,0))),"-")</f>
        <v>-</v>
      </c>
      <c r="E27" s="8" t="str">
        <f>IFERROR(IF(INDEX('ce raw data'!$C$2:$CZ$3000,MATCH(1,INDEX(('ce raw data'!$A$2:$A$3000=E2)*('ce raw data'!$B$2:$B$3000=$B27),,),0),MATCH(E5,'ce raw data'!$C$1:$CZ$1,0))="","-",INDEX('ce raw data'!$C$2:$CZ$3000,MATCH(1,INDEX(('ce raw data'!$A$2:$A$3000=E2)*('ce raw data'!$B$2:$B$3000=$B27),,),0),MATCH(E5,'ce raw data'!$C$1:$CZ$1,0))),"-")</f>
        <v>-</v>
      </c>
      <c r="F27" s="8" t="str">
        <f>IFERROR(IF(INDEX('ce raw data'!$C$2:$CZ$3000,MATCH(1,INDEX(('ce raw data'!$A$2:$A$3000=E2)*('ce raw data'!$B$2:$B$3000=$B27),,),0),MATCH(F5,'ce raw data'!$C$1:$CZ$1,0))="","-",INDEX('ce raw data'!$C$2:$CZ$3000,MATCH(1,INDEX(('ce raw data'!$A$2:$A$3000=E2)*('ce raw data'!$B$2:$B$3000=$B27),,),0),MATCH(F5,'ce raw data'!$C$1:$CZ$1,0))),"-")</f>
        <v>-</v>
      </c>
      <c r="G27" s="8" t="str">
        <f>IFERROR(IF(INDEX('ce raw data'!$C$2:$CZ$3000,MATCH(1,INDEX(('ce raw data'!$A$2:$A$3000=G2)*('ce raw data'!$B$2:$B$3000=$B27),,),0),MATCH(G5,'ce raw data'!$C$1:$CZ$1,0))="","-",INDEX('ce raw data'!$C$2:$CZ$3000,MATCH(1,INDEX(('ce raw data'!$A$2:$A$3000=G2)*('ce raw data'!$B$2:$B$3000=$B27),,),0),MATCH(G5,'ce raw data'!$C$1:$CZ$1,0))),"-")</f>
        <v>-</v>
      </c>
      <c r="H27" s="8" t="str">
        <f>IFERROR(IF(INDEX('ce raw data'!$C$2:$CZ$3000,MATCH(1,INDEX(('ce raw data'!$A$2:$A$3000=G2)*('ce raw data'!$B$2:$B$3000=$B27),,),0),MATCH(H5,'ce raw data'!$C$1:$CZ$1,0))="","-",INDEX('ce raw data'!$C$2:$CZ$3000,MATCH(1,INDEX(('ce raw data'!$A$2:$A$3000=G2)*('ce raw data'!$B$2:$B$3000=$B27),,),0),MATCH(H5,'ce raw data'!$C$1:$CZ$1,0))),"-")</f>
        <v>-</v>
      </c>
      <c r="I27" s="8" t="str">
        <f>IFERROR(IF(INDEX('ce raw data'!$C$2:$CZ$3000,MATCH(1,INDEX(('ce raw data'!$A$2:$A$3000=I2)*('ce raw data'!$B$2:$B$3000=$B27),,),0),MATCH(I5,'ce raw data'!$C$1:$CZ$1,0))="","-",INDEX('ce raw data'!$C$2:$CZ$3000,MATCH(1,INDEX(('ce raw data'!$A$2:$A$3000=I2)*('ce raw data'!$B$2:$B$3000=$B27),,),0),MATCH(I5,'ce raw data'!$C$1:$CZ$1,0))),"-")</f>
        <v>-</v>
      </c>
      <c r="J27" s="8" t="str">
        <f>IFERROR(IF(INDEX('ce raw data'!$C$2:$CZ$3000,MATCH(1,INDEX(('ce raw data'!$A$2:$A$3000=I2)*('ce raw data'!$B$2:$B$3000=$B27),,),0),MATCH(J5,'ce raw data'!$C$1:$CZ$1,0))="","-",INDEX('ce raw data'!$C$2:$CZ$3000,MATCH(1,INDEX(('ce raw data'!$A$2:$A$3000=I2)*('ce raw data'!$B$2:$B$3000=$B27),,),0),MATCH(J5,'ce raw data'!$C$1:$CZ$1,0))),"-")</f>
        <v>-</v>
      </c>
    </row>
    <row r="28" spans="1:10" ht="12.75" hidden="1" customHeight="1" x14ac:dyDescent="0.4">
      <c r="B28" s="11"/>
      <c r="C28" s="8" t="str">
        <f>IFERROR(IF(INDEX('ce raw data'!$C$2:$CZ$3000,MATCH(1,INDEX(('ce raw data'!$A$2:$A$3000=C2)*('ce raw data'!$B$2:$B$3000=$B29),,),0),MATCH(SUBSTITUTE(C5,"Allele","Height"),'ce raw data'!$C$1:$CZ$1,0))="","-",INDEX('ce raw data'!$C$2:$CZ$3000,MATCH(1,INDEX(('ce raw data'!$A$2:$A$3000=C2)*('ce raw data'!$B$2:$B$3000=$B29),,),0),MATCH(SUBSTITUTE(C5,"Allele","Height"),'ce raw data'!$C$1:$CZ$1,0))),"-")</f>
        <v>-</v>
      </c>
      <c r="D28" s="8" t="str">
        <f>IFERROR(IF(INDEX('ce raw data'!$C$2:$CZ$3000,MATCH(1,INDEX(('ce raw data'!$A$2:$A$3000=C2)*('ce raw data'!$B$2:$B$3000=$B29),,),0),MATCH(SUBSTITUTE(D5,"Allele","Height"),'ce raw data'!$C$1:$CZ$1,0))="","-",INDEX('ce raw data'!$C$2:$CZ$3000,MATCH(1,INDEX(('ce raw data'!$A$2:$A$3000=C2)*('ce raw data'!$B$2:$B$3000=$B29),,),0),MATCH(SUBSTITUTE(D5,"Allele","Height"),'ce raw data'!$C$1:$CZ$1,0))),"-")</f>
        <v>-</v>
      </c>
      <c r="E28" s="8" t="str">
        <f>IFERROR(IF(INDEX('ce raw data'!$C$2:$CZ$3000,MATCH(1,INDEX(('ce raw data'!$A$2:$A$3000=E2)*('ce raw data'!$B$2:$B$3000=$B29),,),0),MATCH(SUBSTITUTE(E5,"Allele","Height"),'ce raw data'!$C$1:$CZ$1,0))="","-",INDEX('ce raw data'!$C$2:$CZ$3000,MATCH(1,INDEX(('ce raw data'!$A$2:$A$3000=E2)*('ce raw data'!$B$2:$B$3000=$B29),,),0),MATCH(SUBSTITUTE(E5,"Allele","Height"),'ce raw data'!$C$1:$CZ$1,0))),"-")</f>
        <v>-</v>
      </c>
      <c r="F28" s="8" t="str">
        <f>IFERROR(IF(INDEX('ce raw data'!$C$2:$CZ$3000,MATCH(1,INDEX(('ce raw data'!$A$2:$A$3000=E2)*('ce raw data'!$B$2:$B$3000=$B29),,),0),MATCH(SUBSTITUTE(F5,"Allele","Height"),'ce raw data'!$C$1:$CZ$1,0))="","-",INDEX('ce raw data'!$C$2:$CZ$3000,MATCH(1,INDEX(('ce raw data'!$A$2:$A$3000=E2)*('ce raw data'!$B$2:$B$3000=$B29),,),0),MATCH(SUBSTITUTE(F5,"Allele","Height"),'ce raw data'!$C$1:$CZ$1,0))),"-")</f>
        <v>-</v>
      </c>
      <c r="G28" s="8" t="str">
        <f>IFERROR(IF(INDEX('ce raw data'!$C$2:$CZ$3000,MATCH(1,INDEX(('ce raw data'!$A$2:$A$3000=G2)*('ce raw data'!$B$2:$B$3000=$B29),,),0),MATCH(SUBSTITUTE(G5,"Allele","Height"),'ce raw data'!$C$1:$CZ$1,0))="","-",INDEX('ce raw data'!$C$2:$CZ$3000,MATCH(1,INDEX(('ce raw data'!$A$2:$A$3000=G2)*('ce raw data'!$B$2:$B$3000=$B29),,),0),MATCH(SUBSTITUTE(G5,"Allele","Height"),'ce raw data'!$C$1:$CZ$1,0))),"-")</f>
        <v>-</v>
      </c>
      <c r="H28" s="8" t="str">
        <f>IFERROR(IF(INDEX('ce raw data'!$C$2:$CZ$3000,MATCH(1,INDEX(('ce raw data'!$A$2:$A$3000=G2)*('ce raw data'!$B$2:$B$3000=$B29),,),0),MATCH(SUBSTITUTE(H5,"Allele","Height"),'ce raw data'!$C$1:$CZ$1,0))="","-",INDEX('ce raw data'!$C$2:$CZ$3000,MATCH(1,INDEX(('ce raw data'!$A$2:$A$3000=G2)*('ce raw data'!$B$2:$B$3000=$B29),,),0),MATCH(SUBSTITUTE(H5,"Allele","Height"),'ce raw data'!$C$1:$CZ$1,0))),"-")</f>
        <v>-</v>
      </c>
      <c r="I28" s="8" t="str">
        <f>IFERROR(IF(INDEX('ce raw data'!$C$2:$CZ$3000,MATCH(1,INDEX(('ce raw data'!$A$2:$A$3000=I2)*('ce raw data'!$B$2:$B$3000=$B29),,),0),MATCH(SUBSTITUTE(I5,"Allele","Height"),'ce raw data'!$C$1:$CZ$1,0))="","-",INDEX('ce raw data'!$C$2:$CZ$3000,MATCH(1,INDEX(('ce raw data'!$A$2:$A$3000=I2)*('ce raw data'!$B$2:$B$3000=$B29),,),0),MATCH(SUBSTITUTE(I5,"Allele","Height"),'ce raw data'!$C$1:$CZ$1,0))),"-")</f>
        <v>-</v>
      </c>
      <c r="J28" s="8" t="str">
        <f>IFERROR(IF(INDEX('ce raw data'!$C$2:$CZ$3000,MATCH(1,INDEX(('ce raw data'!$A$2:$A$3000=I2)*('ce raw data'!$B$2:$B$3000=$B29),,),0),MATCH(SUBSTITUTE(J5,"Allele","Height"),'ce raw data'!$C$1:$CZ$1,0))="","-",INDEX('ce raw data'!$C$2:$CZ$3000,MATCH(1,INDEX(('ce raw data'!$A$2:$A$3000=I2)*('ce raw data'!$B$2:$B$3000=$B29),,),0),MATCH(SUBSTITUTE(J5,"Allele","Height"),'ce raw data'!$C$1:$CZ$1,0))),"-")</f>
        <v>-</v>
      </c>
    </row>
    <row r="29" spans="1:10" x14ac:dyDescent="0.4">
      <c r="B29" s="11" t="str">
        <f>$A$93</f>
        <v>Penta D</v>
      </c>
      <c r="C29" s="8" t="str">
        <f>IFERROR(IF(INDEX('ce raw data'!$C$2:$CZ$3000,MATCH(1,INDEX(('ce raw data'!$A$2:$A$3000=C2)*('ce raw data'!$B$2:$B$3000=$B29),,),0),MATCH(C5,'ce raw data'!$C$1:$CZ$1,0))="","-",INDEX('ce raw data'!$C$2:$CZ$3000,MATCH(1,INDEX(('ce raw data'!$A$2:$A$3000=C2)*('ce raw data'!$B$2:$B$3000=$B29),,),0),MATCH(C5,'ce raw data'!$C$1:$CZ$1,0))),"-")</f>
        <v>-</v>
      </c>
      <c r="D29" s="8" t="str">
        <f>IFERROR(IF(INDEX('ce raw data'!$C$2:$CZ$3000,MATCH(1,INDEX(('ce raw data'!$A$2:$A$3000=C2)*('ce raw data'!$B$2:$B$3000=$B29),,),0),MATCH(D5,'ce raw data'!$C$1:$CZ$1,0))="","-",INDEX('ce raw data'!$C$2:$CZ$3000,MATCH(1,INDEX(('ce raw data'!$A$2:$A$3000=C2)*('ce raw data'!$B$2:$B$3000=$B29),,),0),MATCH(D5,'ce raw data'!$C$1:$CZ$1,0))),"-")</f>
        <v>-</v>
      </c>
      <c r="E29" s="8" t="str">
        <f>IFERROR(IF(INDEX('ce raw data'!$C$2:$CZ$3000,MATCH(1,INDEX(('ce raw data'!$A$2:$A$3000=E2)*('ce raw data'!$B$2:$B$3000=$B29),,),0),MATCH(E5,'ce raw data'!$C$1:$CZ$1,0))="","-",INDEX('ce raw data'!$C$2:$CZ$3000,MATCH(1,INDEX(('ce raw data'!$A$2:$A$3000=E2)*('ce raw data'!$B$2:$B$3000=$B29),,),0),MATCH(E5,'ce raw data'!$C$1:$CZ$1,0))),"-")</f>
        <v>-</v>
      </c>
      <c r="F29" s="8" t="str">
        <f>IFERROR(IF(INDEX('ce raw data'!$C$2:$CZ$3000,MATCH(1,INDEX(('ce raw data'!$A$2:$A$3000=E2)*('ce raw data'!$B$2:$B$3000=$B29),,),0),MATCH(F5,'ce raw data'!$C$1:$CZ$1,0))="","-",INDEX('ce raw data'!$C$2:$CZ$3000,MATCH(1,INDEX(('ce raw data'!$A$2:$A$3000=E2)*('ce raw data'!$B$2:$B$3000=$B29),,),0),MATCH(F5,'ce raw data'!$C$1:$CZ$1,0))),"-")</f>
        <v>-</v>
      </c>
      <c r="G29" s="8" t="str">
        <f>IFERROR(IF(INDEX('ce raw data'!$C$2:$CZ$3000,MATCH(1,INDEX(('ce raw data'!$A$2:$A$3000=G2)*('ce raw data'!$B$2:$B$3000=$B29),,),0),MATCH(G5,'ce raw data'!$C$1:$CZ$1,0))="","-",INDEX('ce raw data'!$C$2:$CZ$3000,MATCH(1,INDEX(('ce raw data'!$A$2:$A$3000=G2)*('ce raw data'!$B$2:$B$3000=$B29),,),0),MATCH(G5,'ce raw data'!$C$1:$CZ$1,0))),"-")</f>
        <v>-</v>
      </c>
      <c r="H29" s="8" t="str">
        <f>IFERROR(IF(INDEX('ce raw data'!$C$2:$CZ$3000,MATCH(1,INDEX(('ce raw data'!$A$2:$A$3000=G2)*('ce raw data'!$B$2:$B$3000=$B29),,),0),MATCH(H5,'ce raw data'!$C$1:$CZ$1,0))="","-",INDEX('ce raw data'!$C$2:$CZ$3000,MATCH(1,INDEX(('ce raw data'!$A$2:$A$3000=G2)*('ce raw data'!$B$2:$B$3000=$B29),,),0),MATCH(H5,'ce raw data'!$C$1:$CZ$1,0))),"-")</f>
        <v>-</v>
      </c>
      <c r="I29" s="8" t="str">
        <f>IFERROR(IF(INDEX('ce raw data'!$C$2:$CZ$3000,MATCH(1,INDEX(('ce raw data'!$A$2:$A$3000=I2)*('ce raw data'!$B$2:$B$3000=$B29),,),0),MATCH(I5,'ce raw data'!$C$1:$CZ$1,0))="","-",INDEX('ce raw data'!$C$2:$CZ$3000,MATCH(1,INDEX(('ce raw data'!$A$2:$A$3000=I2)*('ce raw data'!$B$2:$B$3000=$B29),,),0),MATCH(I5,'ce raw data'!$C$1:$CZ$1,0))),"-")</f>
        <v>-</v>
      </c>
      <c r="J29" s="8" t="str">
        <f>IFERROR(IF(INDEX('ce raw data'!$C$2:$CZ$3000,MATCH(1,INDEX(('ce raw data'!$A$2:$A$3000=I2)*('ce raw data'!$B$2:$B$3000=$B29),,),0),MATCH(J5,'ce raw data'!$C$1:$CZ$1,0))="","-",INDEX('ce raw data'!$C$2:$CZ$3000,MATCH(1,INDEX(('ce raw data'!$A$2:$A$3000=I2)*('ce raw data'!$B$2:$B$3000=$B29),,),0),MATCH(J5,'ce raw data'!$C$1:$CZ$1,0))),"-")</f>
        <v>-</v>
      </c>
    </row>
    <row r="30" spans="1:10" ht="12.75" hidden="1" customHeight="1" x14ac:dyDescent="0.4">
      <c r="B30" s="10"/>
      <c r="C30" s="8" t="str">
        <f>IFERROR(IF(INDEX('ce raw data'!$C$2:$CZ$3000,MATCH(1,INDEX(('ce raw data'!$A$2:$A$3000=C2)*('ce raw data'!$B$2:$B$3000=$B31),,),0),MATCH(SUBSTITUTE(C5,"Allele","Height"),'ce raw data'!$C$1:$CZ$1,0))="","-",INDEX('ce raw data'!$C$2:$CZ$3000,MATCH(1,INDEX(('ce raw data'!$A$2:$A$3000=C2)*('ce raw data'!$B$2:$B$3000=$B31),,),0),MATCH(SUBSTITUTE(C5,"Allele","Height"),'ce raw data'!$C$1:$CZ$1,0))),"-")</f>
        <v>-</v>
      </c>
      <c r="D30" s="8" t="str">
        <f>IFERROR(IF(INDEX('ce raw data'!$C$2:$CZ$3000,MATCH(1,INDEX(('ce raw data'!$A$2:$A$3000=C2)*('ce raw data'!$B$2:$B$3000=$B31),,),0),MATCH(SUBSTITUTE(D5,"Allele","Height"),'ce raw data'!$C$1:$CZ$1,0))="","-",INDEX('ce raw data'!$C$2:$CZ$3000,MATCH(1,INDEX(('ce raw data'!$A$2:$A$3000=C2)*('ce raw data'!$B$2:$B$3000=$B31),,),0),MATCH(SUBSTITUTE(D5,"Allele","Height"),'ce raw data'!$C$1:$CZ$1,0))),"-")</f>
        <v>-</v>
      </c>
      <c r="E30" s="8" t="str">
        <f>IFERROR(IF(INDEX('ce raw data'!$C$2:$CZ$3000,MATCH(1,INDEX(('ce raw data'!$A$2:$A$3000=E2)*('ce raw data'!$B$2:$B$3000=$B31),,),0),MATCH(SUBSTITUTE(E5,"Allele","Height"),'ce raw data'!$C$1:$CZ$1,0))="","-",INDEX('ce raw data'!$C$2:$CZ$3000,MATCH(1,INDEX(('ce raw data'!$A$2:$A$3000=E2)*('ce raw data'!$B$2:$B$3000=$B31),,),0),MATCH(SUBSTITUTE(E5,"Allele","Height"),'ce raw data'!$C$1:$CZ$1,0))),"-")</f>
        <v>-</v>
      </c>
      <c r="F30" s="8" t="str">
        <f>IFERROR(IF(INDEX('ce raw data'!$C$2:$CZ$3000,MATCH(1,INDEX(('ce raw data'!$A$2:$A$3000=E2)*('ce raw data'!$B$2:$B$3000=$B31),,),0),MATCH(SUBSTITUTE(F5,"Allele","Height"),'ce raw data'!$C$1:$CZ$1,0))="","-",INDEX('ce raw data'!$C$2:$CZ$3000,MATCH(1,INDEX(('ce raw data'!$A$2:$A$3000=E2)*('ce raw data'!$B$2:$B$3000=$B31),,),0),MATCH(SUBSTITUTE(F5,"Allele","Height"),'ce raw data'!$C$1:$CZ$1,0))),"-")</f>
        <v>-</v>
      </c>
      <c r="G30" s="8" t="str">
        <f>IFERROR(IF(INDEX('ce raw data'!$C$2:$CZ$3000,MATCH(1,INDEX(('ce raw data'!$A$2:$A$3000=G2)*('ce raw data'!$B$2:$B$3000=$B31),,),0),MATCH(SUBSTITUTE(G5,"Allele","Height"),'ce raw data'!$C$1:$CZ$1,0))="","-",INDEX('ce raw data'!$C$2:$CZ$3000,MATCH(1,INDEX(('ce raw data'!$A$2:$A$3000=G2)*('ce raw data'!$B$2:$B$3000=$B31),,),0),MATCH(SUBSTITUTE(G5,"Allele","Height"),'ce raw data'!$C$1:$CZ$1,0))),"-")</f>
        <v>-</v>
      </c>
      <c r="H30" s="8" t="str">
        <f>IFERROR(IF(INDEX('ce raw data'!$C$2:$CZ$3000,MATCH(1,INDEX(('ce raw data'!$A$2:$A$3000=G2)*('ce raw data'!$B$2:$B$3000=$B31),,),0),MATCH(SUBSTITUTE(H5,"Allele","Height"),'ce raw data'!$C$1:$CZ$1,0))="","-",INDEX('ce raw data'!$C$2:$CZ$3000,MATCH(1,INDEX(('ce raw data'!$A$2:$A$3000=G2)*('ce raw data'!$B$2:$B$3000=$B31),,),0),MATCH(SUBSTITUTE(H5,"Allele","Height"),'ce raw data'!$C$1:$CZ$1,0))),"-")</f>
        <v>-</v>
      </c>
      <c r="I30" s="8" t="str">
        <f>IFERROR(IF(INDEX('ce raw data'!$C$2:$CZ$3000,MATCH(1,INDEX(('ce raw data'!$A$2:$A$3000=I2)*('ce raw data'!$B$2:$B$3000=$B31),,),0),MATCH(SUBSTITUTE(I5,"Allele","Height"),'ce raw data'!$C$1:$CZ$1,0))="","-",INDEX('ce raw data'!$C$2:$CZ$3000,MATCH(1,INDEX(('ce raw data'!$A$2:$A$3000=I2)*('ce raw data'!$B$2:$B$3000=$B31),,),0),MATCH(SUBSTITUTE(I5,"Allele","Height"),'ce raw data'!$C$1:$CZ$1,0))),"-")</f>
        <v>-</v>
      </c>
      <c r="J30" s="8" t="str">
        <f>IFERROR(IF(INDEX('ce raw data'!$C$2:$CZ$3000,MATCH(1,INDEX(('ce raw data'!$A$2:$A$3000=I2)*('ce raw data'!$B$2:$B$3000=$B31),,),0),MATCH(SUBSTITUTE(J5,"Allele","Height"),'ce raw data'!$C$1:$CZ$1,0))="","-",INDEX('ce raw data'!$C$2:$CZ$3000,MATCH(1,INDEX(('ce raw data'!$A$2:$A$3000=I2)*('ce raw data'!$B$2:$B$3000=$B31),,),0),MATCH(SUBSTITUTE(J5,"Allele","Height"),'ce raw data'!$C$1:$CZ$1,0))),"-")</f>
        <v>-</v>
      </c>
    </row>
    <row r="31" spans="1:10" x14ac:dyDescent="0.4">
      <c r="B31" s="14" t="str">
        <f>$A$95</f>
        <v>TH01</v>
      </c>
      <c r="C31" s="8" t="str">
        <f>IFERROR(IF(INDEX('ce raw data'!$C$2:$CZ$3000,MATCH(1,INDEX(('ce raw data'!$A$2:$A$3000=C2)*('ce raw data'!$B$2:$B$3000=$B31),,),0),MATCH(C5,'ce raw data'!$C$1:$CZ$1,0))="","-",INDEX('ce raw data'!$C$2:$CZ$3000,MATCH(1,INDEX(('ce raw data'!$A$2:$A$3000=C2)*('ce raw data'!$B$2:$B$3000=$B31),,),0),MATCH(C5,'ce raw data'!$C$1:$CZ$1,0))),"-")</f>
        <v>-</v>
      </c>
      <c r="D31" s="8" t="str">
        <f>IFERROR(IF(INDEX('ce raw data'!$C$2:$CZ$3000,MATCH(1,INDEX(('ce raw data'!$A$2:$A$3000=C2)*('ce raw data'!$B$2:$B$3000=$B31),,),0),MATCH(D5,'ce raw data'!$C$1:$CZ$1,0))="","-",INDEX('ce raw data'!$C$2:$CZ$3000,MATCH(1,INDEX(('ce raw data'!$A$2:$A$3000=C2)*('ce raw data'!$B$2:$B$3000=$B31),,),0),MATCH(D5,'ce raw data'!$C$1:$CZ$1,0))),"-")</f>
        <v>-</v>
      </c>
      <c r="E31" s="8" t="str">
        <f>IFERROR(IF(INDEX('ce raw data'!$C$2:$CZ$3000,MATCH(1,INDEX(('ce raw data'!$A$2:$A$3000=E2)*('ce raw data'!$B$2:$B$3000=$B31),,),0),MATCH(E5,'ce raw data'!$C$1:$CZ$1,0))="","-",INDEX('ce raw data'!$C$2:$CZ$3000,MATCH(1,INDEX(('ce raw data'!$A$2:$A$3000=E2)*('ce raw data'!$B$2:$B$3000=$B31),,),0),MATCH(E5,'ce raw data'!$C$1:$CZ$1,0))),"-")</f>
        <v>-</v>
      </c>
      <c r="F31" s="8" t="str">
        <f>IFERROR(IF(INDEX('ce raw data'!$C$2:$CZ$3000,MATCH(1,INDEX(('ce raw data'!$A$2:$A$3000=E2)*('ce raw data'!$B$2:$B$3000=$B31),,),0),MATCH(F5,'ce raw data'!$C$1:$CZ$1,0))="","-",INDEX('ce raw data'!$C$2:$CZ$3000,MATCH(1,INDEX(('ce raw data'!$A$2:$A$3000=E2)*('ce raw data'!$B$2:$B$3000=$B31),,),0),MATCH(F5,'ce raw data'!$C$1:$CZ$1,0))),"-")</f>
        <v>-</v>
      </c>
      <c r="G31" s="8" t="str">
        <f>IFERROR(IF(INDEX('ce raw data'!$C$2:$CZ$3000,MATCH(1,INDEX(('ce raw data'!$A$2:$A$3000=G2)*('ce raw data'!$B$2:$B$3000=$B31),,),0),MATCH(G5,'ce raw data'!$C$1:$CZ$1,0))="","-",INDEX('ce raw data'!$C$2:$CZ$3000,MATCH(1,INDEX(('ce raw data'!$A$2:$A$3000=G2)*('ce raw data'!$B$2:$B$3000=$B31),,),0),MATCH(G5,'ce raw data'!$C$1:$CZ$1,0))),"-")</f>
        <v>-</v>
      </c>
      <c r="H31" s="8" t="str">
        <f>IFERROR(IF(INDEX('ce raw data'!$C$2:$CZ$3000,MATCH(1,INDEX(('ce raw data'!$A$2:$A$3000=G2)*('ce raw data'!$B$2:$B$3000=$B31),,),0),MATCH(H5,'ce raw data'!$C$1:$CZ$1,0))="","-",INDEX('ce raw data'!$C$2:$CZ$3000,MATCH(1,INDEX(('ce raw data'!$A$2:$A$3000=G2)*('ce raw data'!$B$2:$B$3000=$B31),,),0),MATCH(H5,'ce raw data'!$C$1:$CZ$1,0))),"-")</f>
        <v>-</v>
      </c>
      <c r="I31" s="8" t="str">
        <f>IFERROR(IF(INDEX('ce raw data'!$C$2:$CZ$3000,MATCH(1,INDEX(('ce raw data'!$A$2:$A$3000=I2)*('ce raw data'!$B$2:$B$3000=$B31),,),0),MATCH(I5,'ce raw data'!$C$1:$CZ$1,0))="","-",INDEX('ce raw data'!$C$2:$CZ$3000,MATCH(1,INDEX(('ce raw data'!$A$2:$A$3000=I2)*('ce raw data'!$B$2:$B$3000=$B31),,),0),MATCH(I5,'ce raw data'!$C$1:$CZ$1,0))),"-")</f>
        <v>-</v>
      </c>
      <c r="J31" s="8" t="str">
        <f>IFERROR(IF(INDEX('ce raw data'!$C$2:$CZ$3000,MATCH(1,INDEX(('ce raw data'!$A$2:$A$3000=I2)*('ce raw data'!$B$2:$B$3000=$B31),,),0),MATCH(J5,'ce raw data'!$C$1:$CZ$1,0))="","-",INDEX('ce raw data'!$C$2:$CZ$3000,MATCH(1,INDEX(('ce raw data'!$A$2:$A$3000=I2)*('ce raw data'!$B$2:$B$3000=$B31),,),0),MATCH(J5,'ce raw data'!$C$1:$CZ$1,0))),"-")</f>
        <v>-</v>
      </c>
    </row>
    <row r="32" spans="1:10" ht="12.75" hidden="1" customHeight="1" x14ac:dyDescent="0.4">
      <c r="B32" s="14"/>
      <c r="C32" s="8" t="str">
        <f>IFERROR(IF(INDEX('ce raw data'!$C$2:$CZ$3000,MATCH(1,INDEX(('ce raw data'!$A$2:$A$3000=C2)*('ce raw data'!$B$2:$B$3000=$B33),,),0),MATCH(SUBSTITUTE(C5,"Allele","Height"),'ce raw data'!$C$1:$CZ$1,0))="","-",INDEX('ce raw data'!$C$2:$CZ$3000,MATCH(1,INDEX(('ce raw data'!$A$2:$A$3000=C2)*('ce raw data'!$B$2:$B$3000=$B33),,),0),MATCH(SUBSTITUTE(C5,"Allele","Height"),'ce raw data'!$C$1:$CZ$1,0))),"-")</f>
        <v>-</v>
      </c>
      <c r="D32" s="8" t="str">
        <f>IFERROR(IF(INDEX('ce raw data'!$C$2:$CZ$3000,MATCH(1,INDEX(('ce raw data'!$A$2:$A$3000=C2)*('ce raw data'!$B$2:$B$3000=$B33),,),0),MATCH(SUBSTITUTE(D5,"Allele","Height"),'ce raw data'!$C$1:$CZ$1,0))="","-",INDEX('ce raw data'!$C$2:$CZ$3000,MATCH(1,INDEX(('ce raw data'!$A$2:$A$3000=C2)*('ce raw data'!$B$2:$B$3000=$B33),,),0),MATCH(SUBSTITUTE(D5,"Allele","Height"),'ce raw data'!$C$1:$CZ$1,0))),"-")</f>
        <v>-</v>
      </c>
      <c r="E32" s="8" t="str">
        <f>IFERROR(IF(INDEX('ce raw data'!$C$2:$CZ$3000,MATCH(1,INDEX(('ce raw data'!$A$2:$A$3000=E2)*('ce raw data'!$B$2:$B$3000=$B33),,),0),MATCH(SUBSTITUTE(E5,"Allele","Height"),'ce raw data'!$C$1:$CZ$1,0))="","-",INDEX('ce raw data'!$C$2:$CZ$3000,MATCH(1,INDEX(('ce raw data'!$A$2:$A$3000=E2)*('ce raw data'!$B$2:$B$3000=$B33),,),0),MATCH(SUBSTITUTE(E5,"Allele","Height"),'ce raw data'!$C$1:$CZ$1,0))),"-")</f>
        <v>-</v>
      </c>
      <c r="F32" s="8" t="str">
        <f>IFERROR(IF(INDEX('ce raw data'!$C$2:$CZ$3000,MATCH(1,INDEX(('ce raw data'!$A$2:$A$3000=E2)*('ce raw data'!$B$2:$B$3000=$B33),,),0),MATCH(SUBSTITUTE(F5,"Allele","Height"),'ce raw data'!$C$1:$CZ$1,0))="","-",INDEX('ce raw data'!$C$2:$CZ$3000,MATCH(1,INDEX(('ce raw data'!$A$2:$A$3000=E2)*('ce raw data'!$B$2:$B$3000=$B33),,),0),MATCH(SUBSTITUTE(F5,"Allele","Height"),'ce raw data'!$C$1:$CZ$1,0))),"-")</f>
        <v>-</v>
      </c>
      <c r="G32" s="8" t="str">
        <f>IFERROR(IF(INDEX('ce raw data'!$C$2:$CZ$3000,MATCH(1,INDEX(('ce raw data'!$A$2:$A$3000=G2)*('ce raw data'!$B$2:$B$3000=$B33),,),0),MATCH(SUBSTITUTE(G5,"Allele","Height"),'ce raw data'!$C$1:$CZ$1,0))="","-",INDEX('ce raw data'!$C$2:$CZ$3000,MATCH(1,INDEX(('ce raw data'!$A$2:$A$3000=G2)*('ce raw data'!$B$2:$B$3000=$B33),,),0),MATCH(SUBSTITUTE(G5,"Allele","Height"),'ce raw data'!$C$1:$CZ$1,0))),"-")</f>
        <v>-</v>
      </c>
      <c r="H32" s="8" t="str">
        <f>IFERROR(IF(INDEX('ce raw data'!$C$2:$CZ$3000,MATCH(1,INDEX(('ce raw data'!$A$2:$A$3000=G2)*('ce raw data'!$B$2:$B$3000=$B33),,),0),MATCH(SUBSTITUTE(H5,"Allele","Height"),'ce raw data'!$C$1:$CZ$1,0))="","-",INDEX('ce raw data'!$C$2:$CZ$3000,MATCH(1,INDEX(('ce raw data'!$A$2:$A$3000=G2)*('ce raw data'!$B$2:$B$3000=$B33),,),0),MATCH(SUBSTITUTE(H5,"Allele","Height"),'ce raw data'!$C$1:$CZ$1,0))),"-")</f>
        <v>-</v>
      </c>
      <c r="I32" s="8" t="str">
        <f>IFERROR(IF(INDEX('ce raw data'!$C$2:$CZ$3000,MATCH(1,INDEX(('ce raw data'!$A$2:$A$3000=I2)*('ce raw data'!$B$2:$B$3000=$B33),,),0),MATCH(SUBSTITUTE(I5,"Allele","Height"),'ce raw data'!$C$1:$CZ$1,0))="","-",INDEX('ce raw data'!$C$2:$CZ$3000,MATCH(1,INDEX(('ce raw data'!$A$2:$A$3000=I2)*('ce raw data'!$B$2:$B$3000=$B33),,),0),MATCH(SUBSTITUTE(I5,"Allele","Height"),'ce raw data'!$C$1:$CZ$1,0))),"-")</f>
        <v>-</v>
      </c>
      <c r="J32" s="8" t="str">
        <f>IFERROR(IF(INDEX('ce raw data'!$C$2:$CZ$3000,MATCH(1,INDEX(('ce raw data'!$A$2:$A$3000=I2)*('ce raw data'!$B$2:$B$3000=$B33),,),0),MATCH(SUBSTITUTE(J5,"Allele","Height"),'ce raw data'!$C$1:$CZ$1,0))="","-",INDEX('ce raw data'!$C$2:$CZ$3000,MATCH(1,INDEX(('ce raw data'!$A$2:$A$3000=I2)*('ce raw data'!$B$2:$B$3000=$B33),,),0),MATCH(SUBSTITUTE(J5,"Allele","Height"),'ce raw data'!$C$1:$CZ$1,0))),"-")</f>
        <v>-</v>
      </c>
    </row>
    <row r="33" spans="2:10" x14ac:dyDescent="0.4">
      <c r="B33" s="14" t="str">
        <f>$A$97</f>
        <v>vWA</v>
      </c>
      <c r="C33" s="8" t="str">
        <f>IFERROR(IF(INDEX('ce raw data'!$C$2:$CZ$3000,MATCH(1,INDEX(('ce raw data'!$A$2:$A$3000=C2)*('ce raw data'!$B$2:$B$3000=$B33),,),0),MATCH(C5,'ce raw data'!$C$1:$CZ$1,0))="","-",INDEX('ce raw data'!$C$2:$CZ$3000,MATCH(1,INDEX(('ce raw data'!$A$2:$A$3000=C2)*('ce raw data'!$B$2:$B$3000=$B33),,),0),MATCH(C5,'ce raw data'!$C$1:$CZ$1,0))),"-")</f>
        <v>-</v>
      </c>
      <c r="D33" s="8" t="str">
        <f>IFERROR(IF(INDEX('ce raw data'!$C$2:$CZ$3000,MATCH(1,INDEX(('ce raw data'!$A$2:$A$3000=C2)*('ce raw data'!$B$2:$B$3000=$B33),,),0),MATCH(D5,'ce raw data'!$C$1:$CZ$1,0))="","-",INDEX('ce raw data'!$C$2:$CZ$3000,MATCH(1,INDEX(('ce raw data'!$A$2:$A$3000=C2)*('ce raw data'!$B$2:$B$3000=$B33),,),0),MATCH(D5,'ce raw data'!$C$1:$CZ$1,0))),"-")</f>
        <v>-</v>
      </c>
      <c r="E33" s="8" t="str">
        <f>IFERROR(IF(INDEX('ce raw data'!$C$2:$CZ$3000,MATCH(1,INDEX(('ce raw data'!$A$2:$A$3000=E2)*('ce raw data'!$B$2:$B$3000=$B33),,),0),MATCH(E5,'ce raw data'!$C$1:$CZ$1,0))="","-",INDEX('ce raw data'!$C$2:$CZ$3000,MATCH(1,INDEX(('ce raw data'!$A$2:$A$3000=E2)*('ce raw data'!$B$2:$B$3000=$B33),,),0),MATCH(E5,'ce raw data'!$C$1:$CZ$1,0))),"-")</f>
        <v>-</v>
      </c>
      <c r="F33" s="8" t="str">
        <f>IFERROR(IF(INDEX('ce raw data'!$C$2:$CZ$3000,MATCH(1,INDEX(('ce raw data'!$A$2:$A$3000=E2)*('ce raw data'!$B$2:$B$3000=$B33),,),0),MATCH(F5,'ce raw data'!$C$1:$CZ$1,0))="","-",INDEX('ce raw data'!$C$2:$CZ$3000,MATCH(1,INDEX(('ce raw data'!$A$2:$A$3000=E2)*('ce raw data'!$B$2:$B$3000=$B33),,),0),MATCH(F5,'ce raw data'!$C$1:$CZ$1,0))),"-")</f>
        <v>-</v>
      </c>
      <c r="G33" s="8" t="str">
        <f>IFERROR(IF(INDEX('ce raw data'!$C$2:$CZ$3000,MATCH(1,INDEX(('ce raw data'!$A$2:$A$3000=G2)*('ce raw data'!$B$2:$B$3000=$B33),,),0),MATCH(G5,'ce raw data'!$C$1:$CZ$1,0))="","-",INDEX('ce raw data'!$C$2:$CZ$3000,MATCH(1,INDEX(('ce raw data'!$A$2:$A$3000=G2)*('ce raw data'!$B$2:$B$3000=$B33),,),0),MATCH(G5,'ce raw data'!$C$1:$CZ$1,0))),"-")</f>
        <v>-</v>
      </c>
      <c r="H33" s="8" t="str">
        <f>IFERROR(IF(INDEX('ce raw data'!$C$2:$CZ$3000,MATCH(1,INDEX(('ce raw data'!$A$2:$A$3000=G2)*('ce raw data'!$B$2:$B$3000=$B33),,),0),MATCH(H5,'ce raw data'!$C$1:$CZ$1,0))="","-",INDEX('ce raw data'!$C$2:$CZ$3000,MATCH(1,INDEX(('ce raw data'!$A$2:$A$3000=G2)*('ce raw data'!$B$2:$B$3000=$B33),,),0),MATCH(H5,'ce raw data'!$C$1:$CZ$1,0))),"-")</f>
        <v>-</v>
      </c>
      <c r="I33" s="8" t="str">
        <f>IFERROR(IF(INDEX('ce raw data'!$C$2:$CZ$3000,MATCH(1,INDEX(('ce raw data'!$A$2:$A$3000=I2)*('ce raw data'!$B$2:$B$3000=$B33),,),0),MATCH(I5,'ce raw data'!$C$1:$CZ$1,0))="","-",INDEX('ce raw data'!$C$2:$CZ$3000,MATCH(1,INDEX(('ce raw data'!$A$2:$A$3000=I2)*('ce raw data'!$B$2:$B$3000=$B33),,),0),MATCH(I5,'ce raw data'!$C$1:$CZ$1,0))),"-")</f>
        <v>-</v>
      </c>
      <c r="J33" s="8" t="str">
        <f>IFERROR(IF(INDEX('ce raw data'!$C$2:$CZ$3000,MATCH(1,INDEX(('ce raw data'!$A$2:$A$3000=I2)*('ce raw data'!$B$2:$B$3000=$B33),,),0),MATCH(J5,'ce raw data'!$C$1:$CZ$1,0))="","-",INDEX('ce raw data'!$C$2:$CZ$3000,MATCH(1,INDEX(('ce raw data'!$A$2:$A$3000=I2)*('ce raw data'!$B$2:$B$3000=$B33),,),0),MATCH(J5,'ce raw data'!$C$1:$CZ$1,0))),"-")</f>
        <v>-</v>
      </c>
    </row>
    <row r="34" spans="2:10" ht="12.75" hidden="1" customHeight="1" x14ac:dyDescent="0.4">
      <c r="B34" s="14"/>
      <c r="C34" s="8" t="str">
        <f>IFERROR(IF(INDEX('ce raw data'!$C$2:$CZ$3000,MATCH(1,INDEX(('ce raw data'!$A$2:$A$3000=C2)*('ce raw data'!$B$2:$B$3000=$B35),,),0),MATCH(SUBSTITUTE(C5,"Allele","Height"),'ce raw data'!$C$1:$CZ$1,0))="","-",INDEX('ce raw data'!$C$2:$CZ$3000,MATCH(1,INDEX(('ce raw data'!$A$2:$A$3000=C2)*('ce raw data'!$B$2:$B$3000=$B35),,),0),MATCH(SUBSTITUTE(C5,"Allele","Height"),'ce raw data'!$C$1:$CZ$1,0))),"-")</f>
        <v>-</v>
      </c>
      <c r="D34" s="8" t="str">
        <f>IFERROR(IF(INDEX('ce raw data'!$C$2:$CZ$3000,MATCH(1,INDEX(('ce raw data'!$A$2:$A$3000=C2)*('ce raw data'!$B$2:$B$3000=$B35),,),0),MATCH(SUBSTITUTE(D5,"Allele","Height"),'ce raw data'!$C$1:$CZ$1,0))="","-",INDEX('ce raw data'!$C$2:$CZ$3000,MATCH(1,INDEX(('ce raw data'!$A$2:$A$3000=C2)*('ce raw data'!$B$2:$B$3000=$B35),,),0),MATCH(SUBSTITUTE(D5,"Allele","Height"),'ce raw data'!$C$1:$CZ$1,0))),"-")</f>
        <v>-</v>
      </c>
      <c r="E34" s="8" t="str">
        <f>IFERROR(IF(INDEX('ce raw data'!$C$2:$CZ$3000,MATCH(1,INDEX(('ce raw data'!$A$2:$A$3000=E2)*('ce raw data'!$B$2:$B$3000=$B35),,),0),MATCH(SUBSTITUTE(E5,"Allele","Height"),'ce raw data'!$C$1:$CZ$1,0))="","-",INDEX('ce raw data'!$C$2:$CZ$3000,MATCH(1,INDEX(('ce raw data'!$A$2:$A$3000=E2)*('ce raw data'!$B$2:$B$3000=$B35),,),0),MATCH(SUBSTITUTE(E5,"Allele","Height"),'ce raw data'!$C$1:$CZ$1,0))),"-")</f>
        <v>-</v>
      </c>
      <c r="F34" s="8" t="str">
        <f>IFERROR(IF(INDEX('ce raw data'!$C$2:$CZ$3000,MATCH(1,INDEX(('ce raw data'!$A$2:$A$3000=E2)*('ce raw data'!$B$2:$B$3000=$B35),,),0),MATCH(SUBSTITUTE(F5,"Allele","Height"),'ce raw data'!$C$1:$CZ$1,0))="","-",INDEX('ce raw data'!$C$2:$CZ$3000,MATCH(1,INDEX(('ce raw data'!$A$2:$A$3000=E2)*('ce raw data'!$B$2:$B$3000=$B35),,),0),MATCH(SUBSTITUTE(F5,"Allele","Height"),'ce raw data'!$C$1:$CZ$1,0))),"-")</f>
        <v>-</v>
      </c>
      <c r="G34" s="8" t="str">
        <f>IFERROR(IF(INDEX('ce raw data'!$C$2:$CZ$3000,MATCH(1,INDEX(('ce raw data'!$A$2:$A$3000=G2)*('ce raw data'!$B$2:$B$3000=$B35),,),0),MATCH(SUBSTITUTE(G5,"Allele","Height"),'ce raw data'!$C$1:$CZ$1,0))="","-",INDEX('ce raw data'!$C$2:$CZ$3000,MATCH(1,INDEX(('ce raw data'!$A$2:$A$3000=G2)*('ce raw data'!$B$2:$B$3000=$B35),,),0),MATCH(SUBSTITUTE(G5,"Allele","Height"),'ce raw data'!$C$1:$CZ$1,0))),"-")</f>
        <v>-</v>
      </c>
      <c r="H34" s="8" t="str">
        <f>IFERROR(IF(INDEX('ce raw data'!$C$2:$CZ$3000,MATCH(1,INDEX(('ce raw data'!$A$2:$A$3000=G2)*('ce raw data'!$B$2:$B$3000=$B35),,),0),MATCH(SUBSTITUTE(H5,"Allele","Height"),'ce raw data'!$C$1:$CZ$1,0))="","-",INDEX('ce raw data'!$C$2:$CZ$3000,MATCH(1,INDEX(('ce raw data'!$A$2:$A$3000=G2)*('ce raw data'!$B$2:$B$3000=$B35),,),0),MATCH(SUBSTITUTE(H5,"Allele","Height"),'ce raw data'!$C$1:$CZ$1,0))),"-")</f>
        <v>-</v>
      </c>
      <c r="I34" s="8" t="str">
        <f>IFERROR(IF(INDEX('ce raw data'!$C$2:$CZ$3000,MATCH(1,INDEX(('ce raw data'!$A$2:$A$3000=I2)*('ce raw data'!$B$2:$B$3000=$B35),,),0),MATCH(SUBSTITUTE(I5,"Allele","Height"),'ce raw data'!$C$1:$CZ$1,0))="","-",INDEX('ce raw data'!$C$2:$CZ$3000,MATCH(1,INDEX(('ce raw data'!$A$2:$A$3000=I2)*('ce raw data'!$B$2:$B$3000=$B35),,),0),MATCH(SUBSTITUTE(I5,"Allele","Height"),'ce raw data'!$C$1:$CZ$1,0))),"-")</f>
        <v>-</v>
      </c>
      <c r="J34" s="8" t="str">
        <f>IFERROR(IF(INDEX('ce raw data'!$C$2:$CZ$3000,MATCH(1,INDEX(('ce raw data'!$A$2:$A$3000=I2)*('ce raw data'!$B$2:$B$3000=$B35),,),0),MATCH(SUBSTITUTE(J5,"Allele","Height"),'ce raw data'!$C$1:$CZ$1,0))="","-",INDEX('ce raw data'!$C$2:$CZ$3000,MATCH(1,INDEX(('ce raw data'!$A$2:$A$3000=I2)*('ce raw data'!$B$2:$B$3000=$B35),,),0),MATCH(SUBSTITUTE(J5,"Allele","Height"),'ce raw data'!$C$1:$CZ$1,0))),"-")</f>
        <v>-</v>
      </c>
    </row>
    <row r="35" spans="2:10" x14ac:dyDescent="0.4">
      <c r="B35" s="14" t="str">
        <f>$A$99</f>
        <v>D21S11</v>
      </c>
      <c r="C35" s="8" t="str">
        <f>IFERROR(IF(INDEX('ce raw data'!$C$2:$CZ$3000,MATCH(1,INDEX(('ce raw data'!$A$2:$A$3000=C2)*('ce raw data'!$B$2:$B$3000=$B35),,),0),MATCH(C5,'ce raw data'!$C$1:$CZ$1,0))="","-",INDEX('ce raw data'!$C$2:$CZ$3000,MATCH(1,INDEX(('ce raw data'!$A$2:$A$3000=C2)*('ce raw data'!$B$2:$B$3000=$B35),,),0),MATCH(C5,'ce raw data'!$C$1:$CZ$1,0))),"-")</f>
        <v>-</v>
      </c>
      <c r="D35" s="8" t="str">
        <f>IFERROR(IF(INDEX('ce raw data'!$C$2:$CZ$3000,MATCH(1,INDEX(('ce raw data'!$A$2:$A$3000=C2)*('ce raw data'!$B$2:$B$3000=$B35),,),0),MATCH(D5,'ce raw data'!$C$1:$CZ$1,0))="","-",INDEX('ce raw data'!$C$2:$CZ$3000,MATCH(1,INDEX(('ce raw data'!$A$2:$A$3000=C2)*('ce raw data'!$B$2:$B$3000=$B35),,),0),MATCH(D5,'ce raw data'!$C$1:$CZ$1,0))),"-")</f>
        <v>-</v>
      </c>
      <c r="E35" s="8" t="str">
        <f>IFERROR(IF(INDEX('ce raw data'!$C$2:$CZ$3000,MATCH(1,INDEX(('ce raw data'!$A$2:$A$3000=E2)*('ce raw data'!$B$2:$B$3000=$B35),,),0),MATCH(E5,'ce raw data'!$C$1:$CZ$1,0))="","-",INDEX('ce raw data'!$C$2:$CZ$3000,MATCH(1,INDEX(('ce raw data'!$A$2:$A$3000=E2)*('ce raw data'!$B$2:$B$3000=$B35),,),0),MATCH(E5,'ce raw data'!$C$1:$CZ$1,0))),"-")</f>
        <v>-</v>
      </c>
      <c r="F35" s="8" t="str">
        <f>IFERROR(IF(INDEX('ce raw data'!$C$2:$CZ$3000,MATCH(1,INDEX(('ce raw data'!$A$2:$A$3000=E2)*('ce raw data'!$B$2:$B$3000=$B35),,),0),MATCH(F5,'ce raw data'!$C$1:$CZ$1,0))="","-",INDEX('ce raw data'!$C$2:$CZ$3000,MATCH(1,INDEX(('ce raw data'!$A$2:$A$3000=E2)*('ce raw data'!$B$2:$B$3000=$B35),,),0),MATCH(F5,'ce raw data'!$C$1:$CZ$1,0))),"-")</f>
        <v>-</v>
      </c>
      <c r="G35" s="8" t="str">
        <f>IFERROR(IF(INDEX('ce raw data'!$C$2:$CZ$3000,MATCH(1,INDEX(('ce raw data'!$A$2:$A$3000=G2)*('ce raw data'!$B$2:$B$3000=$B35),,),0),MATCH(G5,'ce raw data'!$C$1:$CZ$1,0))="","-",INDEX('ce raw data'!$C$2:$CZ$3000,MATCH(1,INDEX(('ce raw data'!$A$2:$A$3000=G2)*('ce raw data'!$B$2:$B$3000=$B35),,),0),MATCH(G5,'ce raw data'!$C$1:$CZ$1,0))),"-")</f>
        <v>-</v>
      </c>
      <c r="H35" s="8" t="str">
        <f>IFERROR(IF(INDEX('ce raw data'!$C$2:$CZ$3000,MATCH(1,INDEX(('ce raw data'!$A$2:$A$3000=G2)*('ce raw data'!$B$2:$B$3000=$B35),,),0),MATCH(H5,'ce raw data'!$C$1:$CZ$1,0))="","-",INDEX('ce raw data'!$C$2:$CZ$3000,MATCH(1,INDEX(('ce raw data'!$A$2:$A$3000=G2)*('ce raw data'!$B$2:$B$3000=$B35),,),0),MATCH(H5,'ce raw data'!$C$1:$CZ$1,0))),"-")</f>
        <v>-</v>
      </c>
      <c r="I35" s="8" t="str">
        <f>IFERROR(IF(INDEX('ce raw data'!$C$2:$CZ$3000,MATCH(1,INDEX(('ce raw data'!$A$2:$A$3000=I2)*('ce raw data'!$B$2:$B$3000=$B35),,),0),MATCH(I5,'ce raw data'!$C$1:$CZ$1,0))="","-",INDEX('ce raw data'!$C$2:$CZ$3000,MATCH(1,INDEX(('ce raw data'!$A$2:$A$3000=I2)*('ce raw data'!$B$2:$B$3000=$B35),,),0),MATCH(I5,'ce raw data'!$C$1:$CZ$1,0))),"-")</f>
        <v>-</v>
      </c>
      <c r="J35" s="8" t="str">
        <f>IFERROR(IF(INDEX('ce raw data'!$C$2:$CZ$3000,MATCH(1,INDEX(('ce raw data'!$A$2:$A$3000=I2)*('ce raw data'!$B$2:$B$3000=$B35),,),0),MATCH(J5,'ce raw data'!$C$1:$CZ$1,0))="","-",INDEX('ce raw data'!$C$2:$CZ$3000,MATCH(1,INDEX(('ce raw data'!$A$2:$A$3000=I2)*('ce raw data'!$B$2:$B$3000=$B35),,),0),MATCH(J5,'ce raw data'!$C$1:$CZ$1,0))),"-")</f>
        <v>-</v>
      </c>
    </row>
    <row r="36" spans="2:10" ht="12.75" hidden="1" customHeight="1" x14ac:dyDescent="0.4">
      <c r="B36" s="14"/>
      <c r="C36" s="8" t="str">
        <f>IFERROR(IF(INDEX('ce raw data'!$C$2:$CZ$3000,MATCH(1,INDEX(('ce raw data'!$A$2:$A$3000=C2)*('ce raw data'!$B$2:$B$3000=$B37),,),0),MATCH(SUBSTITUTE(C5,"Allele","Height"),'ce raw data'!$C$1:$CZ$1,0))="","-",INDEX('ce raw data'!$C$2:$CZ$3000,MATCH(1,INDEX(('ce raw data'!$A$2:$A$3000=C2)*('ce raw data'!$B$2:$B$3000=$B37),,),0),MATCH(SUBSTITUTE(C5,"Allele","Height"),'ce raw data'!$C$1:$CZ$1,0))),"-")</f>
        <v>-</v>
      </c>
      <c r="D36" s="8" t="str">
        <f>IFERROR(IF(INDEX('ce raw data'!$C$2:$CZ$3000,MATCH(1,INDEX(('ce raw data'!$A$2:$A$3000=C2)*('ce raw data'!$B$2:$B$3000=$B37),,),0),MATCH(SUBSTITUTE(D5,"Allele","Height"),'ce raw data'!$C$1:$CZ$1,0))="","-",INDEX('ce raw data'!$C$2:$CZ$3000,MATCH(1,INDEX(('ce raw data'!$A$2:$A$3000=C2)*('ce raw data'!$B$2:$B$3000=$B37),,),0),MATCH(SUBSTITUTE(D5,"Allele","Height"),'ce raw data'!$C$1:$CZ$1,0))),"-")</f>
        <v>-</v>
      </c>
      <c r="E36" s="8" t="str">
        <f>IFERROR(IF(INDEX('ce raw data'!$C$2:$CZ$3000,MATCH(1,INDEX(('ce raw data'!$A$2:$A$3000=E2)*('ce raw data'!$B$2:$B$3000=$B37),,),0),MATCH(SUBSTITUTE(E5,"Allele","Height"),'ce raw data'!$C$1:$CZ$1,0))="","-",INDEX('ce raw data'!$C$2:$CZ$3000,MATCH(1,INDEX(('ce raw data'!$A$2:$A$3000=E2)*('ce raw data'!$B$2:$B$3000=$B37),,),0),MATCH(SUBSTITUTE(E5,"Allele","Height"),'ce raw data'!$C$1:$CZ$1,0))),"-")</f>
        <v>-</v>
      </c>
      <c r="F36" s="8" t="str">
        <f>IFERROR(IF(INDEX('ce raw data'!$C$2:$CZ$3000,MATCH(1,INDEX(('ce raw data'!$A$2:$A$3000=E2)*('ce raw data'!$B$2:$B$3000=$B37),,),0),MATCH(SUBSTITUTE(F5,"Allele","Height"),'ce raw data'!$C$1:$CZ$1,0))="","-",INDEX('ce raw data'!$C$2:$CZ$3000,MATCH(1,INDEX(('ce raw data'!$A$2:$A$3000=E2)*('ce raw data'!$B$2:$B$3000=$B37),,),0),MATCH(SUBSTITUTE(F5,"Allele","Height"),'ce raw data'!$C$1:$CZ$1,0))),"-")</f>
        <v>-</v>
      </c>
      <c r="G36" s="8" t="str">
        <f>IFERROR(IF(INDEX('ce raw data'!$C$2:$CZ$3000,MATCH(1,INDEX(('ce raw data'!$A$2:$A$3000=G2)*('ce raw data'!$B$2:$B$3000=$B37),,),0),MATCH(SUBSTITUTE(G5,"Allele","Height"),'ce raw data'!$C$1:$CZ$1,0))="","-",INDEX('ce raw data'!$C$2:$CZ$3000,MATCH(1,INDEX(('ce raw data'!$A$2:$A$3000=G2)*('ce raw data'!$B$2:$B$3000=$B37),,),0),MATCH(SUBSTITUTE(G5,"Allele","Height"),'ce raw data'!$C$1:$CZ$1,0))),"-")</f>
        <v>-</v>
      </c>
      <c r="H36" s="8" t="str">
        <f>IFERROR(IF(INDEX('ce raw data'!$C$2:$CZ$3000,MATCH(1,INDEX(('ce raw data'!$A$2:$A$3000=G2)*('ce raw data'!$B$2:$B$3000=$B37),,),0),MATCH(SUBSTITUTE(H5,"Allele","Height"),'ce raw data'!$C$1:$CZ$1,0))="","-",INDEX('ce raw data'!$C$2:$CZ$3000,MATCH(1,INDEX(('ce raw data'!$A$2:$A$3000=G2)*('ce raw data'!$B$2:$B$3000=$B37),,),0),MATCH(SUBSTITUTE(H5,"Allele","Height"),'ce raw data'!$C$1:$CZ$1,0))),"-")</f>
        <v>-</v>
      </c>
      <c r="I36" s="8" t="str">
        <f>IFERROR(IF(INDEX('ce raw data'!$C$2:$CZ$3000,MATCH(1,INDEX(('ce raw data'!$A$2:$A$3000=I2)*('ce raw data'!$B$2:$B$3000=$B37),,),0),MATCH(SUBSTITUTE(I5,"Allele","Height"),'ce raw data'!$C$1:$CZ$1,0))="","-",INDEX('ce raw data'!$C$2:$CZ$3000,MATCH(1,INDEX(('ce raw data'!$A$2:$A$3000=I2)*('ce raw data'!$B$2:$B$3000=$B37),,),0),MATCH(SUBSTITUTE(I5,"Allele","Height"),'ce raw data'!$C$1:$CZ$1,0))),"-")</f>
        <v>-</v>
      </c>
      <c r="J36" s="8" t="str">
        <f>IFERROR(IF(INDEX('ce raw data'!$C$2:$CZ$3000,MATCH(1,INDEX(('ce raw data'!$A$2:$A$3000=I2)*('ce raw data'!$B$2:$B$3000=$B37),,),0),MATCH(SUBSTITUTE(J5,"Allele","Height"),'ce raw data'!$C$1:$CZ$1,0))="","-",INDEX('ce raw data'!$C$2:$CZ$3000,MATCH(1,INDEX(('ce raw data'!$A$2:$A$3000=I2)*('ce raw data'!$B$2:$B$3000=$B37),,),0),MATCH(SUBSTITUTE(J5,"Allele","Height"),'ce raw data'!$C$1:$CZ$1,0))),"-")</f>
        <v>-</v>
      </c>
    </row>
    <row r="37" spans="2:10" x14ac:dyDescent="0.4">
      <c r="B37" s="14" t="str">
        <f>$A$101</f>
        <v>D7S820</v>
      </c>
      <c r="C37" s="8" t="str">
        <f>IFERROR(IF(INDEX('ce raw data'!$C$2:$CZ$3000,MATCH(1,INDEX(('ce raw data'!$A$2:$A$3000=C2)*('ce raw data'!$B$2:$B$3000=$B37),,),0),MATCH(C5,'ce raw data'!$C$1:$CZ$1,0))="","-",INDEX('ce raw data'!$C$2:$CZ$3000,MATCH(1,INDEX(('ce raw data'!$A$2:$A$3000=C2)*('ce raw data'!$B$2:$B$3000=$B37),,),0),MATCH(C5,'ce raw data'!$C$1:$CZ$1,0))),"-")</f>
        <v>-</v>
      </c>
      <c r="D37" s="8" t="str">
        <f>IFERROR(IF(INDEX('ce raw data'!$C$2:$CZ$3000,MATCH(1,INDEX(('ce raw data'!$A$2:$A$3000=C2)*('ce raw data'!$B$2:$B$3000=$B37),,),0),MATCH(D5,'ce raw data'!$C$1:$CZ$1,0))="","-",INDEX('ce raw data'!$C$2:$CZ$3000,MATCH(1,INDEX(('ce raw data'!$A$2:$A$3000=C2)*('ce raw data'!$B$2:$B$3000=$B37),,),0),MATCH(D5,'ce raw data'!$C$1:$CZ$1,0))),"-")</f>
        <v>-</v>
      </c>
      <c r="E37" s="8" t="str">
        <f>IFERROR(IF(INDEX('ce raw data'!$C$2:$CZ$3000,MATCH(1,INDEX(('ce raw data'!$A$2:$A$3000=E2)*('ce raw data'!$B$2:$B$3000=$B37),,),0),MATCH(E5,'ce raw data'!$C$1:$CZ$1,0))="","-",INDEX('ce raw data'!$C$2:$CZ$3000,MATCH(1,INDEX(('ce raw data'!$A$2:$A$3000=E2)*('ce raw data'!$B$2:$B$3000=$B37),,),0),MATCH(E5,'ce raw data'!$C$1:$CZ$1,0))),"-")</f>
        <v>-</v>
      </c>
      <c r="F37" s="8" t="str">
        <f>IFERROR(IF(INDEX('ce raw data'!$C$2:$CZ$3000,MATCH(1,INDEX(('ce raw data'!$A$2:$A$3000=E2)*('ce raw data'!$B$2:$B$3000=$B37),,),0),MATCH(F5,'ce raw data'!$C$1:$CZ$1,0))="","-",INDEX('ce raw data'!$C$2:$CZ$3000,MATCH(1,INDEX(('ce raw data'!$A$2:$A$3000=E2)*('ce raw data'!$B$2:$B$3000=$B37),,),0),MATCH(F5,'ce raw data'!$C$1:$CZ$1,0))),"-")</f>
        <v>-</v>
      </c>
      <c r="G37" s="8" t="str">
        <f>IFERROR(IF(INDEX('ce raw data'!$C$2:$CZ$3000,MATCH(1,INDEX(('ce raw data'!$A$2:$A$3000=G2)*('ce raw data'!$B$2:$B$3000=$B37),,),0),MATCH(G5,'ce raw data'!$C$1:$CZ$1,0))="","-",INDEX('ce raw data'!$C$2:$CZ$3000,MATCH(1,INDEX(('ce raw data'!$A$2:$A$3000=G2)*('ce raw data'!$B$2:$B$3000=$B37),,),0),MATCH(G5,'ce raw data'!$C$1:$CZ$1,0))),"-")</f>
        <v>-</v>
      </c>
      <c r="H37" s="8" t="str">
        <f>IFERROR(IF(INDEX('ce raw data'!$C$2:$CZ$3000,MATCH(1,INDEX(('ce raw data'!$A$2:$A$3000=G2)*('ce raw data'!$B$2:$B$3000=$B37),,),0),MATCH(H5,'ce raw data'!$C$1:$CZ$1,0))="","-",INDEX('ce raw data'!$C$2:$CZ$3000,MATCH(1,INDEX(('ce raw data'!$A$2:$A$3000=G2)*('ce raw data'!$B$2:$B$3000=$B37),,),0),MATCH(H5,'ce raw data'!$C$1:$CZ$1,0))),"-")</f>
        <v>-</v>
      </c>
      <c r="I37" s="8" t="str">
        <f>IFERROR(IF(INDEX('ce raw data'!$C$2:$CZ$3000,MATCH(1,INDEX(('ce raw data'!$A$2:$A$3000=I2)*('ce raw data'!$B$2:$B$3000=$B37),,),0),MATCH(I5,'ce raw data'!$C$1:$CZ$1,0))="","-",INDEX('ce raw data'!$C$2:$CZ$3000,MATCH(1,INDEX(('ce raw data'!$A$2:$A$3000=I2)*('ce raw data'!$B$2:$B$3000=$B37),,),0),MATCH(I5,'ce raw data'!$C$1:$CZ$1,0))),"-")</f>
        <v>-</v>
      </c>
      <c r="J37" s="8" t="str">
        <f>IFERROR(IF(INDEX('ce raw data'!$C$2:$CZ$3000,MATCH(1,INDEX(('ce raw data'!$A$2:$A$3000=I2)*('ce raw data'!$B$2:$B$3000=$B37),,),0),MATCH(J5,'ce raw data'!$C$1:$CZ$1,0))="","-",INDEX('ce raw data'!$C$2:$CZ$3000,MATCH(1,INDEX(('ce raw data'!$A$2:$A$3000=I2)*('ce raw data'!$B$2:$B$3000=$B37),,),0),MATCH(J5,'ce raw data'!$C$1:$CZ$1,0))),"-")</f>
        <v>-</v>
      </c>
    </row>
    <row r="38" spans="2:10" ht="12.75" hidden="1" customHeight="1" x14ac:dyDescent="0.4">
      <c r="B38" s="14"/>
      <c r="C38" s="8" t="str">
        <f>IFERROR(IF(INDEX('ce raw data'!$C$2:$CZ$3000,MATCH(1,INDEX(('ce raw data'!$A$2:$A$3000=C2)*('ce raw data'!$B$2:$B$3000=$B39),,),0),MATCH(SUBSTITUTE(C5,"Allele","Height"),'ce raw data'!$C$1:$CZ$1,0))="","-",INDEX('ce raw data'!$C$2:$CZ$3000,MATCH(1,INDEX(('ce raw data'!$A$2:$A$3000=C2)*('ce raw data'!$B$2:$B$3000=$B39),,),0),MATCH(SUBSTITUTE(C5,"Allele","Height"),'ce raw data'!$C$1:$CZ$1,0))),"-")</f>
        <v>-</v>
      </c>
      <c r="D38" s="8" t="str">
        <f>IFERROR(IF(INDEX('ce raw data'!$C$2:$CZ$3000,MATCH(1,INDEX(('ce raw data'!$A$2:$A$3000=C2)*('ce raw data'!$B$2:$B$3000=$B39),,),0),MATCH(SUBSTITUTE(D5,"Allele","Height"),'ce raw data'!$C$1:$CZ$1,0))="","-",INDEX('ce raw data'!$C$2:$CZ$3000,MATCH(1,INDEX(('ce raw data'!$A$2:$A$3000=C2)*('ce raw data'!$B$2:$B$3000=$B39),,),0),MATCH(SUBSTITUTE(D5,"Allele","Height"),'ce raw data'!$C$1:$CZ$1,0))),"-")</f>
        <v>-</v>
      </c>
      <c r="E38" s="8" t="str">
        <f>IFERROR(IF(INDEX('ce raw data'!$C$2:$CZ$3000,MATCH(1,INDEX(('ce raw data'!$A$2:$A$3000=E2)*('ce raw data'!$B$2:$B$3000=$B39),,),0),MATCH(SUBSTITUTE(E5,"Allele","Height"),'ce raw data'!$C$1:$CZ$1,0))="","-",INDEX('ce raw data'!$C$2:$CZ$3000,MATCH(1,INDEX(('ce raw data'!$A$2:$A$3000=E2)*('ce raw data'!$B$2:$B$3000=$B39),,),0),MATCH(SUBSTITUTE(E5,"Allele","Height"),'ce raw data'!$C$1:$CZ$1,0))),"-")</f>
        <v>-</v>
      </c>
      <c r="F38" s="8" t="str">
        <f>IFERROR(IF(INDEX('ce raw data'!$C$2:$CZ$3000,MATCH(1,INDEX(('ce raw data'!$A$2:$A$3000=E2)*('ce raw data'!$B$2:$B$3000=$B39),,),0),MATCH(SUBSTITUTE(F5,"Allele","Height"),'ce raw data'!$C$1:$CZ$1,0))="","-",INDEX('ce raw data'!$C$2:$CZ$3000,MATCH(1,INDEX(('ce raw data'!$A$2:$A$3000=E2)*('ce raw data'!$B$2:$B$3000=$B39),,),0),MATCH(SUBSTITUTE(F5,"Allele","Height"),'ce raw data'!$C$1:$CZ$1,0))),"-")</f>
        <v>-</v>
      </c>
      <c r="G38" s="8" t="str">
        <f>IFERROR(IF(INDEX('ce raw data'!$C$2:$CZ$3000,MATCH(1,INDEX(('ce raw data'!$A$2:$A$3000=G2)*('ce raw data'!$B$2:$B$3000=$B39),,),0),MATCH(SUBSTITUTE(G5,"Allele","Height"),'ce raw data'!$C$1:$CZ$1,0))="","-",INDEX('ce raw data'!$C$2:$CZ$3000,MATCH(1,INDEX(('ce raw data'!$A$2:$A$3000=G2)*('ce raw data'!$B$2:$B$3000=$B39),,),0),MATCH(SUBSTITUTE(G5,"Allele","Height"),'ce raw data'!$C$1:$CZ$1,0))),"-")</f>
        <v>-</v>
      </c>
      <c r="H38" s="8" t="str">
        <f>IFERROR(IF(INDEX('ce raw data'!$C$2:$CZ$3000,MATCH(1,INDEX(('ce raw data'!$A$2:$A$3000=G2)*('ce raw data'!$B$2:$B$3000=$B39),,),0),MATCH(SUBSTITUTE(H5,"Allele","Height"),'ce raw data'!$C$1:$CZ$1,0))="","-",INDEX('ce raw data'!$C$2:$CZ$3000,MATCH(1,INDEX(('ce raw data'!$A$2:$A$3000=G2)*('ce raw data'!$B$2:$B$3000=$B39),,),0),MATCH(SUBSTITUTE(H5,"Allele","Height"),'ce raw data'!$C$1:$CZ$1,0))),"-")</f>
        <v>-</v>
      </c>
      <c r="I38" s="8" t="str">
        <f>IFERROR(IF(INDEX('ce raw data'!$C$2:$CZ$3000,MATCH(1,INDEX(('ce raw data'!$A$2:$A$3000=I2)*('ce raw data'!$B$2:$B$3000=$B39),,),0),MATCH(SUBSTITUTE(I5,"Allele","Height"),'ce raw data'!$C$1:$CZ$1,0))="","-",INDEX('ce raw data'!$C$2:$CZ$3000,MATCH(1,INDEX(('ce raw data'!$A$2:$A$3000=I2)*('ce raw data'!$B$2:$B$3000=$B39),,),0),MATCH(SUBSTITUTE(I5,"Allele","Height"),'ce raw data'!$C$1:$CZ$1,0))),"-")</f>
        <v>-</v>
      </c>
      <c r="J38" s="8" t="str">
        <f>IFERROR(IF(INDEX('ce raw data'!$C$2:$CZ$3000,MATCH(1,INDEX(('ce raw data'!$A$2:$A$3000=I2)*('ce raw data'!$B$2:$B$3000=$B39),,),0),MATCH(SUBSTITUTE(J5,"Allele","Height"),'ce raw data'!$C$1:$CZ$1,0))="","-",INDEX('ce raw data'!$C$2:$CZ$3000,MATCH(1,INDEX(('ce raw data'!$A$2:$A$3000=I2)*('ce raw data'!$B$2:$B$3000=$B39),,),0),MATCH(SUBSTITUTE(J5,"Allele","Height"),'ce raw data'!$C$1:$CZ$1,0))),"-")</f>
        <v>-</v>
      </c>
    </row>
    <row r="39" spans="2:10" x14ac:dyDescent="0.4">
      <c r="B39" s="14" t="str">
        <f>$A$103</f>
        <v>D5S818</v>
      </c>
      <c r="C39" s="8" t="str">
        <f>IFERROR(IF(INDEX('ce raw data'!$C$2:$CZ$3000,MATCH(1,INDEX(('ce raw data'!$A$2:$A$3000=C2)*('ce raw data'!$B$2:$B$3000=$B39),,),0),MATCH(C5,'ce raw data'!$C$1:$CZ$1,0))="","-",INDEX('ce raw data'!$C$2:$CZ$3000,MATCH(1,INDEX(('ce raw data'!$A$2:$A$3000=C2)*('ce raw data'!$B$2:$B$3000=$B39),,),0),MATCH(C5,'ce raw data'!$C$1:$CZ$1,0))),"-")</f>
        <v>-</v>
      </c>
      <c r="D39" s="8" t="str">
        <f>IFERROR(IF(INDEX('ce raw data'!$C$2:$CZ$3000,MATCH(1,INDEX(('ce raw data'!$A$2:$A$3000=C2)*('ce raw data'!$B$2:$B$3000=$B39),,),0),MATCH(D5,'ce raw data'!$C$1:$CZ$1,0))="","-",INDEX('ce raw data'!$C$2:$CZ$3000,MATCH(1,INDEX(('ce raw data'!$A$2:$A$3000=C2)*('ce raw data'!$B$2:$B$3000=$B39),,),0),MATCH(D5,'ce raw data'!$C$1:$CZ$1,0))),"-")</f>
        <v>-</v>
      </c>
      <c r="E39" s="8" t="str">
        <f>IFERROR(IF(INDEX('ce raw data'!$C$2:$CZ$3000,MATCH(1,INDEX(('ce raw data'!$A$2:$A$3000=E2)*('ce raw data'!$B$2:$B$3000=$B39),,),0),MATCH(E5,'ce raw data'!$C$1:$CZ$1,0))="","-",INDEX('ce raw data'!$C$2:$CZ$3000,MATCH(1,INDEX(('ce raw data'!$A$2:$A$3000=E2)*('ce raw data'!$B$2:$B$3000=$B39),,),0),MATCH(E5,'ce raw data'!$C$1:$CZ$1,0))),"-")</f>
        <v>-</v>
      </c>
      <c r="F39" s="8" t="str">
        <f>IFERROR(IF(INDEX('ce raw data'!$C$2:$CZ$3000,MATCH(1,INDEX(('ce raw data'!$A$2:$A$3000=E2)*('ce raw data'!$B$2:$B$3000=$B39),,),0),MATCH(F5,'ce raw data'!$C$1:$CZ$1,0))="","-",INDEX('ce raw data'!$C$2:$CZ$3000,MATCH(1,INDEX(('ce raw data'!$A$2:$A$3000=E2)*('ce raw data'!$B$2:$B$3000=$B39),,),0),MATCH(F5,'ce raw data'!$C$1:$CZ$1,0))),"-")</f>
        <v>-</v>
      </c>
      <c r="G39" s="8" t="str">
        <f>IFERROR(IF(INDEX('ce raw data'!$C$2:$CZ$3000,MATCH(1,INDEX(('ce raw data'!$A$2:$A$3000=G2)*('ce raw data'!$B$2:$B$3000=$B39),,),0),MATCH(G5,'ce raw data'!$C$1:$CZ$1,0))="","-",INDEX('ce raw data'!$C$2:$CZ$3000,MATCH(1,INDEX(('ce raw data'!$A$2:$A$3000=G2)*('ce raw data'!$B$2:$B$3000=$B39),,),0),MATCH(G5,'ce raw data'!$C$1:$CZ$1,0))),"-")</f>
        <v>-</v>
      </c>
      <c r="H39" s="8" t="str">
        <f>IFERROR(IF(INDEX('ce raw data'!$C$2:$CZ$3000,MATCH(1,INDEX(('ce raw data'!$A$2:$A$3000=G2)*('ce raw data'!$B$2:$B$3000=$B39),,),0),MATCH(H5,'ce raw data'!$C$1:$CZ$1,0))="","-",INDEX('ce raw data'!$C$2:$CZ$3000,MATCH(1,INDEX(('ce raw data'!$A$2:$A$3000=G2)*('ce raw data'!$B$2:$B$3000=$B39),,),0),MATCH(H5,'ce raw data'!$C$1:$CZ$1,0))),"-")</f>
        <v>-</v>
      </c>
      <c r="I39" s="8" t="str">
        <f>IFERROR(IF(INDEX('ce raw data'!$C$2:$CZ$3000,MATCH(1,INDEX(('ce raw data'!$A$2:$A$3000=I2)*('ce raw data'!$B$2:$B$3000=$B39),,),0),MATCH(I5,'ce raw data'!$C$1:$CZ$1,0))="","-",INDEX('ce raw data'!$C$2:$CZ$3000,MATCH(1,INDEX(('ce raw data'!$A$2:$A$3000=I2)*('ce raw data'!$B$2:$B$3000=$B39),,),0),MATCH(I5,'ce raw data'!$C$1:$CZ$1,0))),"-")</f>
        <v>-</v>
      </c>
      <c r="J39" s="8" t="str">
        <f>IFERROR(IF(INDEX('ce raw data'!$C$2:$CZ$3000,MATCH(1,INDEX(('ce raw data'!$A$2:$A$3000=I2)*('ce raw data'!$B$2:$B$3000=$B39),,),0),MATCH(J5,'ce raw data'!$C$1:$CZ$1,0))="","-",INDEX('ce raw data'!$C$2:$CZ$3000,MATCH(1,INDEX(('ce raw data'!$A$2:$A$3000=I2)*('ce raw data'!$B$2:$B$3000=$B39),,),0),MATCH(J5,'ce raw data'!$C$1:$CZ$1,0))),"-")</f>
        <v>-</v>
      </c>
    </row>
    <row r="40" spans="2:10" ht="12.75" hidden="1" customHeight="1" x14ac:dyDescent="0.4">
      <c r="B40" s="14"/>
      <c r="C40" s="8" t="str">
        <f>IFERROR(IF(INDEX('ce raw data'!$C$2:$CZ$3000,MATCH(1,INDEX(('ce raw data'!$A$2:$A$3000=C2)*('ce raw data'!$B$2:$B$3000=$B41),,),0),MATCH(SUBSTITUTE(C5,"Allele","Height"),'ce raw data'!$C$1:$CZ$1,0))="","-",INDEX('ce raw data'!$C$2:$CZ$3000,MATCH(1,INDEX(('ce raw data'!$A$2:$A$3000=C2)*('ce raw data'!$B$2:$B$3000=$B41),,),0),MATCH(SUBSTITUTE(C5,"Allele","Height"),'ce raw data'!$C$1:$CZ$1,0))),"-")</f>
        <v>-</v>
      </c>
      <c r="D40" s="8" t="str">
        <f>IFERROR(IF(INDEX('ce raw data'!$C$2:$CZ$3000,MATCH(1,INDEX(('ce raw data'!$A$2:$A$3000=C2)*('ce raw data'!$B$2:$B$3000=$B41),,),0),MATCH(SUBSTITUTE(D5,"Allele","Height"),'ce raw data'!$C$1:$CZ$1,0))="","-",INDEX('ce raw data'!$C$2:$CZ$3000,MATCH(1,INDEX(('ce raw data'!$A$2:$A$3000=C2)*('ce raw data'!$B$2:$B$3000=$B41),,),0),MATCH(SUBSTITUTE(D5,"Allele","Height"),'ce raw data'!$C$1:$CZ$1,0))),"-")</f>
        <v>-</v>
      </c>
      <c r="E40" s="8" t="str">
        <f>IFERROR(IF(INDEX('ce raw data'!$C$2:$CZ$3000,MATCH(1,INDEX(('ce raw data'!$A$2:$A$3000=E2)*('ce raw data'!$B$2:$B$3000=$B41),,),0),MATCH(SUBSTITUTE(E5,"Allele","Height"),'ce raw data'!$C$1:$CZ$1,0))="","-",INDEX('ce raw data'!$C$2:$CZ$3000,MATCH(1,INDEX(('ce raw data'!$A$2:$A$3000=E2)*('ce raw data'!$B$2:$B$3000=$B41),,),0),MATCH(SUBSTITUTE(E5,"Allele","Height"),'ce raw data'!$C$1:$CZ$1,0))),"-")</f>
        <v>-</v>
      </c>
      <c r="F40" s="8" t="str">
        <f>IFERROR(IF(INDEX('ce raw data'!$C$2:$CZ$3000,MATCH(1,INDEX(('ce raw data'!$A$2:$A$3000=E2)*('ce raw data'!$B$2:$B$3000=$B41),,),0),MATCH(SUBSTITUTE(F5,"Allele","Height"),'ce raw data'!$C$1:$CZ$1,0))="","-",INDEX('ce raw data'!$C$2:$CZ$3000,MATCH(1,INDEX(('ce raw data'!$A$2:$A$3000=E2)*('ce raw data'!$B$2:$B$3000=$B41),,),0),MATCH(SUBSTITUTE(F5,"Allele","Height"),'ce raw data'!$C$1:$CZ$1,0))),"-")</f>
        <v>-</v>
      </c>
      <c r="G40" s="8" t="str">
        <f>IFERROR(IF(INDEX('ce raw data'!$C$2:$CZ$3000,MATCH(1,INDEX(('ce raw data'!$A$2:$A$3000=G2)*('ce raw data'!$B$2:$B$3000=$B41),,),0),MATCH(SUBSTITUTE(G5,"Allele","Height"),'ce raw data'!$C$1:$CZ$1,0))="","-",INDEX('ce raw data'!$C$2:$CZ$3000,MATCH(1,INDEX(('ce raw data'!$A$2:$A$3000=G2)*('ce raw data'!$B$2:$B$3000=$B41),,),0),MATCH(SUBSTITUTE(G5,"Allele","Height"),'ce raw data'!$C$1:$CZ$1,0))),"-")</f>
        <v>-</v>
      </c>
      <c r="H40" s="8" t="str">
        <f>IFERROR(IF(INDEX('ce raw data'!$C$2:$CZ$3000,MATCH(1,INDEX(('ce raw data'!$A$2:$A$3000=G2)*('ce raw data'!$B$2:$B$3000=$B41),,),0),MATCH(SUBSTITUTE(H5,"Allele","Height"),'ce raw data'!$C$1:$CZ$1,0))="","-",INDEX('ce raw data'!$C$2:$CZ$3000,MATCH(1,INDEX(('ce raw data'!$A$2:$A$3000=G2)*('ce raw data'!$B$2:$B$3000=$B41),,),0),MATCH(SUBSTITUTE(H5,"Allele","Height"),'ce raw data'!$C$1:$CZ$1,0))),"-")</f>
        <v>-</v>
      </c>
      <c r="I40" s="8" t="str">
        <f>IFERROR(IF(INDEX('ce raw data'!$C$2:$CZ$3000,MATCH(1,INDEX(('ce raw data'!$A$2:$A$3000=I2)*('ce raw data'!$B$2:$B$3000=$B41),,),0),MATCH(SUBSTITUTE(I5,"Allele","Height"),'ce raw data'!$C$1:$CZ$1,0))="","-",INDEX('ce raw data'!$C$2:$CZ$3000,MATCH(1,INDEX(('ce raw data'!$A$2:$A$3000=I2)*('ce raw data'!$B$2:$B$3000=$B41),,),0),MATCH(SUBSTITUTE(I5,"Allele","Height"),'ce raw data'!$C$1:$CZ$1,0))),"-")</f>
        <v>-</v>
      </c>
      <c r="J40" s="8" t="str">
        <f>IFERROR(IF(INDEX('ce raw data'!$C$2:$CZ$3000,MATCH(1,INDEX(('ce raw data'!$A$2:$A$3000=I2)*('ce raw data'!$B$2:$B$3000=$B41),,),0),MATCH(SUBSTITUTE(J5,"Allele","Height"),'ce raw data'!$C$1:$CZ$1,0))="","-",INDEX('ce raw data'!$C$2:$CZ$3000,MATCH(1,INDEX(('ce raw data'!$A$2:$A$3000=I2)*('ce raw data'!$B$2:$B$3000=$B41),,),0),MATCH(SUBSTITUTE(J5,"Allele","Height"),'ce raw data'!$C$1:$CZ$1,0))),"-")</f>
        <v>-</v>
      </c>
    </row>
    <row r="41" spans="2:10" x14ac:dyDescent="0.4">
      <c r="B41" s="14" t="str">
        <f>$A$105</f>
        <v>TPOX</v>
      </c>
      <c r="C41" s="8" t="str">
        <f>IFERROR(IF(INDEX('ce raw data'!$C$2:$CZ$3000,MATCH(1,INDEX(('ce raw data'!$A$2:$A$3000=C2)*('ce raw data'!$B$2:$B$3000=$B41),,),0),MATCH(C5,'ce raw data'!$C$1:$CZ$1,0))="","-",INDEX('ce raw data'!$C$2:$CZ$3000,MATCH(1,INDEX(('ce raw data'!$A$2:$A$3000=C2)*('ce raw data'!$B$2:$B$3000=$B41),,),0),MATCH(C5,'ce raw data'!$C$1:$CZ$1,0))),"-")</f>
        <v>-</v>
      </c>
      <c r="D41" s="8" t="str">
        <f>IFERROR(IF(INDEX('ce raw data'!$C$2:$CZ$3000,MATCH(1,INDEX(('ce raw data'!$A$2:$A$3000=C2)*('ce raw data'!$B$2:$B$3000=$B41),,),0),MATCH(D5,'ce raw data'!$C$1:$CZ$1,0))="","-",INDEX('ce raw data'!$C$2:$CZ$3000,MATCH(1,INDEX(('ce raw data'!$A$2:$A$3000=C2)*('ce raw data'!$B$2:$B$3000=$B41),,),0),MATCH(D5,'ce raw data'!$C$1:$CZ$1,0))),"-")</f>
        <v>-</v>
      </c>
      <c r="E41" s="8" t="str">
        <f>IFERROR(IF(INDEX('ce raw data'!$C$2:$CZ$3000,MATCH(1,INDEX(('ce raw data'!$A$2:$A$3000=E2)*('ce raw data'!$B$2:$B$3000=$B41),,),0),MATCH(E5,'ce raw data'!$C$1:$CZ$1,0))="","-",INDEX('ce raw data'!$C$2:$CZ$3000,MATCH(1,INDEX(('ce raw data'!$A$2:$A$3000=E2)*('ce raw data'!$B$2:$B$3000=$B41),,),0),MATCH(E5,'ce raw data'!$C$1:$CZ$1,0))),"-")</f>
        <v>-</v>
      </c>
      <c r="F41" s="8" t="str">
        <f>IFERROR(IF(INDEX('ce raw data'!$C$2:$CZ$3000,MATCH(1,INDEX(('ce raw data'!$A$2:$A$3000=E2)*('ce raw data'!$B$2:$B$3000=$B41),,),0),MATCH(F5,'ce raw data'!$C$1:$CZ$1,0))="","-",INDEX('ce raw data'!$C$2:$CZ$3000,MATCH(1,INDEX(('ce raw data'!$A$2:$A$3000=E2)*('ce raw data'!$B$2:$B$3000=$B41),,),0),MATCH(F5,'ce raw data'!$C$1:$CZ$1,0))),"-")</f>
        <v>-</v>
      </c>
      <c r="G41" s="8" t="str">
        <f>IFERROR(IF(INDEX('ce raw data'!$C$2:$CZ$3000,MATCH(1,INDEX(('ce raw data'!$A$2:$A$3000=G2)*('ce raw data'!$B$2:$B$3000=$B41),,),0),MATCH(G5,'ce raw data'!$C$1:$CZ$1,0))="","-",INDEX('ce raw data'!$C$2:$CZ$3000,MATCH(1,INDEX(('ce raw data'!$A$2:$A$3000=G2)*('ce raw data'!$B$2:$B$3000=$B41),,),0),MATCH(G5,'ce raw data'!$C$1:$CZ$1,0))),"-")</f>
        <v>-</v>
      </c>
      <c r="H41" s="8" t="str">
        <f>IFERROR(IF(INDEX('ce raw data'!$C$2:$CZ$3000,MATCH(1,INDEX(('ce raw data'!$A$2:$A$3000=G2)*('ce raw data'!$B$2:$B$3000=$B41),,),0),MATCH(H5,'ce raw data'!$C$1:$CZ$1,0))="","-",INDEX('ce raw data'!$C$2:$CZ$3000,MATCH(1,INDEX(('ce raw data'!$A$2:$A$3000=G2)*('ce raw data'!$B$2:$B$3000=$B41),,),0),MATCH(H5,'ce raw data'!$C$1:$CZ$1,0))),"-")</f>
        <v>-</v>
      </c>
      <c r="I41" s="8" t="str">
        <f>IFERROR(IF(INDEX('ce raw data'!$C$2:$CZ$3000,MATCH(1,INDEX(('ce raw data'!$A$2:$A$3000=I2)*('ce raw data'!$B$2:$B$3000=$B41),,),0),MATCH(I5,'ce raw data'!$C$1:$CZ$1,0))="","-",INDEX('ce raw data'!$C$2:$CZ$3000,MATCH(1,INDEX(('ce raw data'!$A$2:$A$3000=I2)*('ce raw data'!$B$2:$B$3000=$B41),,),0),MATCH(I5,'ce raw data'!$C$1:$CZ$1,0))),"-")</f>
        <v>-</v>
      </c>
      <c r="J41" s="8" t="str">
        <f>IFERROR(IF(INDEX('ce raw data'!$C$2:$CZ$3000,MATCH(1,INDEX(('ce raw data'!$A$2:$A$3000=I2)*('ce raw data'!$B$2:$B$3000=$B41),,),0),MATCH(J5,'ce raw data'!$C$1:$CZ$1,0))="","-",INDEX('ce raw data'!$C$2:$CZ$3000,MATCH(1,INDEX(('ce raw data'!$A$2:$A$3000=I2)*('ce raw data'!$B$2:$B$3000=$B41),,),0),MATCH(J5,'ce raw data'!$C$1:$CZ$1,0))),"-")</f>
        <v>-</v>
      </c>
    </row>
    <row r="42" spans="2:10" ht="12.75" hidden="1" customHeight="1" x14ac:dyDescent="0.4">
      <c r="B42" s="10"/>
      <c r="C42" s="8" t="str">
        <f>IFERROR(IF(INDEX('ce raw data'!$C$2:$CZ$3000,MATCH(1,INDEX(('ce raw data'!$A$2:$A$3000=C2)*('ce raw data'!$B$2:$B$3000=$B43),,),0),MATCH(SUBSTITUTE(C5,"Allele","Height"),'ce raw data'!$C$1:$CZ$1,0))="","-",INDEX('ce raw data'!$C$2:$CZ$3000,MATCH(1,INDEX(('ce raw data'!$A$2:$A$3000=C2)*('ce raw data'!$B$2:$B$3000=$B43),,),0),MATCH(SUBSTITUTE(C5,"Allele","Height"),'ce raw data'!$C$1:$CZ$1,0))),"-")</f>
        <v>-</v>
      </c>
      <c r="D42" s="8" t="str">
        <f>IFERROR(IF(INDEX('ce raw data'!$C$2:$CZ$3000,MATCH(1,INDEX(('ce raw data'!$A$2:$A$3000=C2)*('ce raw data'!$B$2:$B$3000=$B43),,),0),MATCH(SUBSTITUTE(D5,"Allele","Height"),'ce raw data'!$C$1:$CZ$1,0))="","-",INDEX('ce raw data'!$C$2:$CZ$3000,MATCH(1,INDEX(('ce raw data'!$A$2:$A$3000=C2)*('ce raw data'!$B$2:$B$3000=$B43),,),0),MATCH(SUBSTITUTE(D5,"Allele","Height"),'ce raw data'!$C$1:$CZ$1,0))),"-")</f>
        <v>-</v>
      </c>
      <c r="E42" s="8" t="str">
        <f>IFERROR(IF(INDEX('ce raw data'!$C$2:$CZ$3000,MATCH(1,INDEX(('ce raw data'!$A$2:$A$3000=E2)*('ce raw data'!$B$2:$B$3000=$B43),,),0),MATCH(SUBSTITUTE(E5,"Allele","Height"),'ce raw data'!$C$1:$CZ$1,0))="","-",INDEX('ce raw data'!$C$2:$CZ$3000,MATCH(1,INDEX(('ce raw data'!$A$2:$A$3000=E2)*('ce raw data'!$B$2:$B$3000=$B43),,),0),MATCH(SUBSTITUTE(E5,"Allele","Height"),'ce raw data'!$C$1:$CZ$1,0))),"-")</f>
        <v>-</v>
      </c>
      <c r="F42" s="8" t="str">
        <f>IFERROR(IF(INDEX('ce raw data'!$C$2:$CZ$3000,MATCH(1,INDEX(('ce raw data'!$A$2:$A$3000=E2)*('ce raw data'!$B$2:$B$3000=$B43),,),0),MATCH(SUBSTITUTE(F5,"Allele","Height"),'ce raw data'!$C$1:$CZ$1,0))="","-",INDEX('ce raw data'!$C$2:$CZ$3000,MATCH(1,INDEX(('ce raw data'!$A$2:$A$3000=E2)*('ce raw data'!$B$2:$B$3000=$B43),,),0),MATCH(SUBSTITUTE(F5,"Allele","Height"),'ce raw data'!$C$1:$CZ$1,0))),"-")</f>
        <v>-</v>
      </c>
      <c r="G42" s="8" t="str">
        <f>IFERROR(IF(INDEX('ce raw data'!$C$2:$CZ$3000,MATCH(1,INDEX(('ce raw data'!$A$2:$A$3000=G2)*('ce raw data'!$B$2:$B$3000=$B43),,),0),MATCH(SUBSTITUTE(G5,"Allele","Height"),'ce raw data'!$C$1:$CZ$1,0))="","-",INDEX('ce raw data'!$C$2:$CZ$3000,MATCH(1,INDEX(('ce raw data'!$A$2:$A$3000=G2)*('ce raw data'!$B$2:$B$3000=$B43),,),0),MATCH(SUBSTITUTE(G5,"Allele","Height"),'ce raw data'!$C$1:$CZ$1,0))),"-")</f>
        <v>-</v>
      </c>
      <c r="H42" s="8" t="str">
        <f>IFERROR(IF(INDEX('ce raw data'!$C$2:$CZ$3000,MATCH(1,INDEX(('ce raw data'!$A$2:$A$3000=G2)*('ce raw data'!$B$2:$B$3000=$B43),,),0),MATCH(SUBSTITUTE(H5,"Allele","Height"),'ce raw data'!$C$1:$CZ$1,0))="","-",INDEX('ce raw data'!$C$2:$CZ$3000,MATCH(1,INDEX(('ce raw data'!$A$2:$A$3000=G2)*('ce raw data'!$B$2:$B$3000=$B43),,),0),MATCH(SUBSTITUTE(H5,"Allele","Height"),'ce raw data'!$C$1:$CZ$1,0))),"-")</f>
        <v>-</v>
      </c>
      <c r="I42" s="8" t="str">
        <f>IFERROR(IF(INDEX('ce raw data'!$C$2:$CZ$3000,MATCH(1,INDEX(('ce raw data'!$A$2:$A$3000=I2)*('ce raw data'!$B$2:$B$3000=$B43),,),0),MATCH(SUBSTITUTE(I5,"Allele","Height"),'ce raw data'!$C$1:$CZ$1,0))="","-",INDEX('ce raw data'!$C$2:$CZ$3000,MATCH(1,INDEX(('ce raw data'!$A$2:$A$3000=I2)*('ce raw data'!$B$2:$B$3000=$B43),,),0),MATCH(SUBSTITUTE(I5,"Allele","Height"),'ce raw data'!$C$1:$CZ$1,0))),"-")</f>
        <v>-</v>
      </c>
      <c r="J42" s="8" t="str">
        <f>IFERROR(IF(INDEX('ce raw data'!$C$2:$CZ$3000,MATCH(1,INDEX(('ce raw data'!$A$2:$A$3000=I2)*('ce raw data'!$B$2:$B$3000=$B43),,),0),MATCH(SUBSTITUTE(J5,"Allele","Height"),'ce raw data'!$C$1:$CZ$1,0))="","-",INDEX('ce raw data'!$C$2:$CZ$3000,MATCH(1,INDEX(('ce raw data'!$A$2:$A$3000=I2)*('ce raw data'!$B$2:$B$3000=$B43),,),0),MATCH(SUBSTITUTE(J5,"Allele","Height"),'ce raw data'!$C$1:$CZ$1,0))),"-")</f>
        <v>-</v>
      </c>
    </row>
    <row r="43" spans="2:10" x14ac:dyDescent="0.4">
      <c r="B43" s="12" t="str">
        <f>$A$107</f>
        <v>D8S1179</v>
      </c>
      <c r="C43" s="8" t="str">
        <f>IFERROR(IF(INDEX('ce raw data'!$C$2:$CZ$3000,MATCH(1,INDEX(('ce raw data'!$A$2:$A$3000=C2)*('ce raw data'!$B$2:$B$3000=$B43),,),0),MATCH(C5,'ce raw data'!$C$1:$CZ$1,0))="","-",INDEX('ce raw data'!$C$2:$CZ$3000,MATCH(1,INDEX(('ce raw data'!$A$2:$A$3000=C2)*('ce raw data'!$B$2:$B$3000=$B43),,),0),MATCH(C5,'ce raw data'!$C$1:$CZ$1,0))),"-")</f>
        <v>-</v>
      </c>
      <c r="D43" s="8" t="str">
        <f>IFERROR(IF(INDEX('ce raw data'!$C$2:$CZ$3000,MATCH(1,INDEX(('ce raw data'!$A$2:$A$3000=C2)*('ce raw data'!$B$2:$B$3000=$B43),,),0),MATCH(D5,'ce raw data'!$C$1:$CZ$1,0))="","-",INDEX('ce raw data'!$C$2:$CZ$3000,MATCH(1,INDEX(('ce raw data'!$A$2:$A$3000=C2)*('ce raw data'!$B$2:$B$3000=$B43),,),0),MATCH(D5,'ce raw data'!$C$1:$CZ$1,0))),"-")</f>
        <v>-</v>
      </c>
      <c r="E43" s="8" t="str">
        <f>IFERROR(IF(INDEX('ce raw data'!$C$2:$CZ$3000,MATCH(1,INDEX(('ce raw data'!$A$2:$A$3000=E2)*('ce raw data'!$B$2:$B$3000=$B43),,),0),MATCH(E5,'ce raw data'!$C$1:$CZ$1,0))="","-",INDEX('ce raw data'!$C$2:$CZ$3000,MATCH(1,INDEX(('ce raw data'!$A$2:$A$3000=E2)*('ce raw data'!$B$2:$B$3000=$B43),,),0),MATCH(E5,'ce raw data'!$C$1:$CZ$1,0))),"-")</f>
        <v>-</v>
      </c>
      <c r="F43" s="8" t="str">
        <f>IFERROR(IF(INDEX('ce raw data'!$C$2:$CZ$3000,MATCH(1,INDEX(('ce raw data'!$A$2:$A$3000=E2)*('ce raw data'!$B$2:$B$3000=$B43),,),0),MATCH(F5,'ce raw data'!$C$1:$CZ$1,0))="","-",INDEX('ce raw data'!$C$2:$CZ$3000,MATCH(1,INDEX(('ce raw data'!$A$2:$A$3000=E2)*('ce raw data'!$B$2:$B$3000=$B43),,),0),MATCH(F5,'ce raw data'!$C$1:$CZ$1,0))),"-")</f>
        <v>-</v>
      </c>
      <c r="G43" s="8" t="str">
        <f>IFERROR(IF(INDEX('ce raw data'!$C$2:$CZ$3000,MATCH(1,INDEX(('ce raw data'!$A$2:$A$3000=G2)*('ce raw data'!$B$2:$B$3000=$B43),,),0),MATCH(G5,'ce raw data'!$C$1:$CZ$1,0))="","-",INDEX('ce raw data'!$C$2:$CZ$3000,MATCH(1,INDEX(('ce raw data'!$A$2:$A$3000=G2)*('ce raw data'!$B$2:$B$3000=$B43),,),0),MATCH(G5,'ce raw data'!$C$1:$CZ$1,0))),"-")</f>
        <v>-</v>
      </c>
      <c r="H43" s="8" t="str">
        <f>IFERROR(IF(INDEX('ce raw data'!$C$2:$CZ$3000,MATCH(1,INDEX(('ce raw data'!$A$2:$A$3000=G2)*('ce raw data'!$B$2:$B$3000=$B43),,),0),MATCH(H5,'ce raw data'!$C$1:$CZ$1,0))="","-",INDEX('ce raw data'!$C$2:$CZ$3000,MATCH(1,INDEX(('ce raw data'!$A$2:$A$3000=G2)*('ce raw data'!$B$2:$B$3000=$B43),,),0),MATCH(H5,'ce raw data'!$C$1:$CZ$1,0))),"-")</f>
        <v>-</v>
      </c>
      <c r="I43" s="8" t="str">
        <f>IFERROR(IF(INDEX('ce raw data'!$C$2:$CZ$3000,MATCH(1,INDEX(('ce raw data'!$A$2:$A$3000=I2)*('ce raw data'!$B$2:$B$3000=$B43),,),0),MATCH(I5,'ce raw data'!$C$1:$CZ$1,0))="","-",INDEX('ce raw data'!$C$2:$CZ$3000,MATCH(1,INDEX(('ce raw data'!$A$2:$A$3000=I2)*('ce raw data'!$B$2:$B$3000=$B43),,),0),MATCH(I5,'ce raw data'!$C$1:$CZ$1,0))),"-")</f>
        <v>-</v>
      </c>
      <c r="J43" s="8" t="str">
        <f>IFERROR(IF(INDEX('ce raw data'!$C$2:$CZ$3000,MATCH(1,INDEX(('ce raw data'!$A$2:$A$3000=I2)*('ce raw data'!$B$2:$B$3000=$B43),,),0),MATCH(J5,'ce raw data'!$C$1:$CZ$1,0))="","-",INDEX('ce raw data'!$C$2:$CZ$3000,MATCH(1,INDEX(('ce raw data'!$A$2:$A$3000=I2)*('ce raw data'!$B$2:$B$3000=$B43),,),0),MATCH(J5,'ce raw data'!$C$1:$CZ$1,0))),"-")</f>
        <v>-</v>
      </c>
    </row>
    <row r="44" spans="2:10" ht="12.75" hidden="1" customHeight="1" x14ac:dyDescent="0.4">
      <c r="B44" s="12"/>
      <c r="C44" s="8" t="str">
        <f>IFERROR(IF(INDEX('ce raw data'!$C$2:$CZ$3000,MATCH(1,INDEX(('ce raw data'!$A$2:$A$3000=C2)*('ce raw data'!$B$2:$B$3000=$B45),,),0),MATCH(SUBSTITUTE(C5,"Allele","Height"),'ce raw data'!$C$1:$CZ$1,0))="","-",INDEX('ce raw data'!$C$2:$CZ$3000,MATCH(1,INDEX(('ce raw data'!$A$2:$A$3000=C2)*('ce raw data'!$B$2:$B$3000=$B45),,),0),MATCH(SUBSTITUTE(C5,"Allele","Height"),'ce raw data'!$C$1:$CZ$1,0))),"-")</f>
        <v>-</v>
      </c>
      <c r="D44" s="8" t="str">
        <f>IFERROR(IF(INDEX('ce raw data'!$C$2:$CZ$3000,MATCH(1,INDEX(('ce raw data'!$A$2:$A$3000=C2)*('ce raw data'!$B$2:$B$3000=$B45),,),0),MATCH(SUBSTITUTE(D5,"Allele","Height"),'ce raw data'!$C$1:$CZ$1,0))="","-",INDEX('ce raw data'!$C$2:$CZ$3000,MATCH(1,INDEX(('ce raw data'!$A$2:$A$3000=C2)*('ce raw data'!$B$2:$B$3000=$B45),,),0),MATCH(SUBSTITUTE(D5,"Allele","Height"),'ce raw data'!$C$1:$CZ$1,0))),"-")</f>
        <v>-</v>
      </c>
      <c r="E44" s="8" t="str">
        <f>IFERROR(IF(INDEX('ce raw data'!$C$2:$CZ$3000,MATCH(1,INDEX(('ce raw data'!$A$2:$A$3000=E2)*('ce raw data'!$B$2:$B$3000=$B45),,),0),MATCH(SUBSTITUTE(E5,"Allele","Height"),'ce raw data'!$C$1:$CZ$1,0))="","-",INDEX('ce raw data'!$C$2:$CZ$3000,MATCH(1,INDEX(('ce raw data'!$A$2:$A$3000=E2)*('ce raw data'!$B$2:$B$3000=$B45),,),0),MATCH(SUBSTITUTE(E5,"Allele","Height"),'ce raw data'!$C$1:$CZ$1,0))),"-")</f>
        <v>-</v>
      </c>
      <c r="F44" s="8" t="str">
        <f>IFERROR(IF(INDEX('ce raw data'!$C$2:$CZ$3000,MATCH(1,INDEX(('ce raw data'!$A$2:$A$3000=E2)*('ce raw data'!$B$2:$B$3000=$B45),,),0),MATCH(SUBSTITUTE(F5,"Allele","Height"),'ce raw data'!$C$1:$CZ$1,0))="","-",INDEX('ce raw data'!$C$2:$CZ$3000,MATCH(1,INDEX(('ce raw data'!$A$2:$A$3000=E2)*('ce raw data'!$B$2:$B$3000=$B45),,),0),MATCH(SUBSTITUTE(F5,"Allele","Height"),'ce raw data'!$C$1:$CZ$1,0))),"-")</f>
        <v>-</v>
      </c>
      <c r="G44" s="8" t="str">
        <f>IFERROR(IF(INDEX('ce raw data'!$C$2:$CZ$3000,MATCH(1,INDEX(('ce raw data'!$A$2:$A$3000=G2)*('ce raw data'!$B$2:$B$3000=$B45),,),0),MATCH(SUBSTITUTE(G5,"Allele","Height"),'ce raw data'!$C$1:$CZ$1,0))="","-",INDEX('ce raw data'!$C$2:$CZ$3000,MATCH(1,INDEX(('ce raw data'!$A$2:$A$3000=G2)*('ce raw data'!$B$2:$B$3000=$B45),,),0),MATCH(SUBSTITUTE(G5,"Allele","Height"),'ce raw data'!$C$1:$CZ$1,0))),"-")</f>
        <v>-</v>
      </c>
      <c r="H44" s="8" t="str">
        <f>IFERROR(IF(INDEX('ce raw data'!$C$2:$CZ$3000,MATCH(1,INDEX(('ce raw data'!$A$2:$A$3000=G2)*('ce raw data'!$B$2:$B$3000=$B45),,),0),MATCH(SUBSTITUTE(H5,"Allele","Height"),'ce raw data'!$C$1:$CZ$1,0))="","-",INDEX('ce raw data'!$C$2:$CZ$3000,MATCH(1,INDEX(('ce raw data'!$A$2:$A$3000=G2)*('ce raw data'!$B$2:$B$3000=$B45),,),0),MATCH(SUBSTITUTE(H5,"Allele","Height"),'ce raw data'!$C$1:$CZ$1,0))),"-")</f>
        <v>-</v>
      </c>
      <c r="I44" s="8" t="str">
        <f>IFERROR(IF(INDEX('ce raw data'!$C$2:$CZ$3000,MATCH(1,INDEX(('ce raw data'!$A$2:$A$3000=I2)*('ce raw data'!$B$2:$B$3000=$B45),,),0),MATCH(SUBSTITUTE(I5,"Allele","Height"),'ce raw data'!$C$1:$CZ$1,0))="","-",INDEX('ce raw data'!$C$2:$CZ$3000,MATCH(1,INDEX(('ce raw data'!$A$2:$A$3000=I2)*('ce raw data'!$B$2:$B$3000=$B45),,),0),MATCH(SUBSTITUTE(I5,"Allele","Height"),'ce raw data'!$C$1:$CZ$1,0))),"-")</f>
        <v>-</v>
      </c>
      <c r="J44" s="8" t="str">
        <f>IFERROR(IF(INDEX('ce raw data'!$C$2:$CZ$3000,MATCH(1,INDEX(('ce raw data'!$A$2:$A$3000=I2)*('ce raw data'!$B$2:$B$3000=$B45),,),0),MATCH(SUBSTITUTE(J5,"Allele","Height"),'ce raw data'!$C$1:$CZ$1,0))="","-",INDEX('ce raw data'!$C$2:$CZ$3000,MATCH(1,INDEX(('ce raw data'!$A$2:$A$3000=I2)*('ce raw data'!$B$2:$B$3000=$B45),,),0),MATCH(SUBSTITUTE(J5,"Allele","Height"),'ce raw data'!$C$1:$CZ$1,0))),"-")</f>
        <v>-</v>
      </c>
    </row>
    <row r="45" spans="2:10" x14ac:dyDescent="0.4">
      <c r="B45" s="12" t="str">
        <f>$A$109</f>
        <v>D12S391</v>
      </c>
      <c r="C45" s="8" t="str">
        <f>IFERROR(IF(INDEX('ce raw data'!$C$2:$CZ$3000,MATCH(1,INDEX(('ce raw data'!$A$2:$A$3000=C2)*('ce raw data'!$B$2:$B$3000=$B45),,),0),MATCH(C5,'ce raw data'!$C$1:$CZ$1,0))="","-",INDEX('ce raw data'!$C$2:$CZ$3000,MATCH(1,INDEX(('ce raw data'!$A$2:$A$3000=C2)*('ce raw data'!$B$2:$B$3000=$B45),,),0),MATCH(C5,'ce raw data'!$C$1:$CZ$1,0))),"-")</f>
        <v>-</v>
      </c>
      <c r="D45" s="8" t="str">
        <f>IFERROR(IF(INDEX('ce raw data'!$C$2:$CZ$3000,MATCH(1,INDEX(('ce raw data'!$A$2:$A$3000=C2)*('ce raw data'!$B$2:$B$3000=$B45),,),0),MATCH(D5,'ce raw data'!$C$1:$CZ$1,0))="","-",INDEX('ce raw data'!$C$2:$CZ$3000,MATCH(1,INDEX(('ce raw data'!$A$2:$A$3000=C2)*('ce raw data'!$B$2:$B$3000=$B45),,),0),MATCH(D5,'ce raw data'!$C$1:$CZ$1,0))),"-")</f>
        <v>-</v>
      </c>
      <c r="E45" s="8" t="str">
        <f>IFERROR(IF(INDEX('ce raw data'!$C$2:$CZ$3000,MATCH(1,INDEX(('ce raw data'!$A$2:$A$3000=E2)*('ce raw data'!$B$2:$B$3000=$B45),,),0),MATCH(E5,'ce raw data'!$C$1:$CZ$1,0))="","-",INDEX('ce raw data'!$C$2:$CZ$3000,MATCH(1,INDEX(('ce raw data'!$A$2:$A$3000=E2)*('ce raw data'!$B$2:$B$3000=$B45),,),0),MATCH(E5,'ce raw data'!$C$1:$CZ$1,0))),"-")</f>
        <v>-</v>
      </c>
      <c r="F45" s="8" t="str">
        <f>IFERROR(IF(INDEX('ce raw data'!$C$2:$CZ$3000,MATCH(1,INDEX(('ce raw data'!$A$2:$A$3000=E2)*('ce raw data'!$B$2:$B$3000=$B45),,),0),MATCH(F5,'ce raw data'!$C$1:$CZ$1,0))="","-",INDEX('ce raw data'!$C$2:$CZ$3000,MATCH(1,INDEX(('ce raw data'!$A$2:$A$3000=E2)*('ce raw data'!$B$2:$B$3000=$B45),,),0),MATCH(F5,'ce raw data'!$C$1:$CZ$1,0))),"-")</f>
        <v>-</v>
      </c>
      <c r="G45" s="8" t="str">
        <f>IFERROR(IF(INDEX('ce raw data'!$C$2:$CZ$3000,MATCH(1,INDEX(('ce raw data'!$A$2:$A$3000=G2)*('ce raw data'!$B$2:$B$3000=$B45),,),0),MATCH(G5,'ce raw data'!$C$1:$CZ$1,0))="","-",INDEX('ce raw data'!$C$2:$CZ$3000,MATCH(1,INDEX(('ce raw data'!$A$2:$A$3000=G2)*('ce raw data'!$B$2:$B$3000=$B45),,),0),MATCH(G5,'ce raw data'!$C$1:$CZ$1,0))),"-")</f>
        <v>-</v>
      </c>
      <c r="H45" s="8" t="str">
        <f>IFERROR(IF(INDEX('ce raw data'!$C$2:$CZ$3000,MATCH(1,INDEX(('ce raw data'!$A$2:$A$3000=G2)*('ce raw data'!$B$2:$B$3000=$B45),,),0),MATCH(H5,'ce raw data'!$C$1:$CZ$1,0))="","-",INDEX('ce raw data'!$C$2:$CZ$3000,MATCH(1,INDEX(('ce raw data'!$A$2:$A$3000=G2)*('ce raw data'!$B$2:$B$3000=$B45),,),0),MATCH(H5,'ce raw data'!$C$1:$CZ$1,0))),"-")</f>
        <v>-</v>
      </c>
      <c r="I45" s="8" t="str">
        <f>IFERROR(IF(INDEX('ce raw data'!$C$2:$CZ$3000,MATCH(1,INDEX(('ce raw data'!$A$2:$A$3000=I2)*('ce raw data'!$B$2:$B$3000=$B45),,),0),MATCH(I5,'ce raw data'!$C$1:$CZ$1,0))="","-",INDEX('ce raw data'!$C$2:$CZ$3000,MATCH(1,INDEX(('ce raw data'!$A$2:$A$3000=I2)*('ce raw data'!$B$2:$B$3000=$B45),,),0),MATCH(I5,'ce raw data'!$C$1:$CZ$1,0))),"-")</f>
        <v>-</v>
      </c>
      <c r="J45" s="8" t="str">
        <f>IFERROR(IF(INDEX('ce raw data'!$C$2:$CZ$3000,MATCH(1,INDEX(('ce raw data'!$A$2:$A$3000=I2)*('ce raw data'!$B$2:$B$3000=$B45),,),0),MATCH(J5,'ce raw data'!$C$1:$CZ$1,0))="","-",INDEX('ce raw data'!$C$2:$CZ$3000,MATCH(1,INDEX(('ce raw data'!$A$2:$A$3000=I2)*('ce raw data'!$B$2:$B$3000=$B45),,),0),MATCH(J5,'ce raw data'!$C$1:$CZ$1,0))),"-")</f>
        <v>-</v>
      </c>
    </row>
    <row r="46" spans="2:10" ht="12.75" hidden="1" customHeight="1" x14ac:dyDescent="0.4">
      <c r="B46" s="12"/>
      <c r="C46" s="8" t="str">
        <f>IFERROR(IF(INDEX('ce raw data'!$C$2:$CZ$3000,MATCH(1,INDEX(('ce raw data'!$A$2:$A$3000=C2)*('ce raw data'!$B$2:$B$3000=$B47),,),0),MATCH(SUBSTITUTE(C5,"Allele","Height"),'ce raw data'!$C$1:$CZ$1,0))="","-",INDEX('ce raw data'!$C$2:$CZ$3000,MATCH(1,INDEX(('ce raw data'!$A$2:$A$3000=C2)*('ce raw data'!$B$2:$B$3000=$B47),,),0),MATCH(SUBSTITUTE(C5,"Allele","Height"),'ce raw data'!$C$1:$CZ$1,0))),"-")</f>
        <v>-</v>
      </c>
      <c r="D46" s="8" t="str">
        <f>IFERROR(IF(INDEX('ce raw data'!$C$2:$CZ$3000,MATCH(1,INDEX(('ce raw data'!$A$2:$A$3000=C2)*('ce raw data'!$B$2:$B$3000=$B47),,),0),MATCH(SUBSTITUTE(D5,"Allele","Height"),'ce raw data'!$C$1:$CZ$1,0))="","-",INDEX('ce raw data'!$C$2:$CZ$3000,MATCH(1,INDEX(('ce raw data'!$A$2:$A$3000=C2)*('ce raw data'!$B$2:$B$3000=$B47),,),0),MATCH(SUBSTITUTE(D5,"Allele","Height"),'ce raw data'!$C$1:$CZ$1,0))),"-")</f>
        <v>-</v>
      </c>
      <c r="E46" s="8" t="str">
        <f>IFERROR(IF(INDEX('ce raw data'!$C$2:$CZ$3000,MATCH(1,INDEX(('ce raw data'!$A$2:$A$3000=E2)*('ce raw data'!$B$2:$B$3000=$B47),,),0),MATCH(SUBSTITUTE(E5,"Allele","Height"),'ce raw data'!$C$1:$CZ$1,0))="","-",INDEX('ce raw data'!$C$2:$CZ$3000,MATCH(1,INDEX(('ce raw data'!$A$2:$A$3000=E2)*('ce raw data'!$B$2:$B$3000=$B47),,),0),MATCH(SUBSTITUTE(E5,"Allele","Height"),'ce raw data'!$C$1:$CZ$1,0))),"-")</f>
        <v>-</v>
      </c>
      <c r="F46" s="8" t="str">
        <f>IFERROR(IF(INDEX('ce raw data'!$C$2:$CZ$3000,MATCH(1,INDEX(('ce raw data'!$A$2:$A$3000=E2)*('ce raw data'!$B$2:$B$3000=$B47),,),0),MATCH(SUBSTITUTE(F5,"Allele","Height"),'ce raw data'!$C$1:$CZ$1,0))="","-",INDEX('ce raw data'!$C$2:$CZ$3000,MATCH(1,INDEX(('ce raw data'!$A$2:$A$3000=E2)*('ce raw data'!$B$2:$B$3000=$B47),,),0),MATCH(SUBSTITUTE(F5,"Allele","Height"),'ce raw data'!$C$1:$CZ$1,0))),"-")</f>
        <v>-</v>
      </c>
      <c r="G46" s="8" t="str">
        <f>IFERROR(IF(INDEX('ce raw data'!$C$2:$CZ$3000,MATCH(1,INDEX(('ce raw data'!$A$2:$A$3000=G2)*('ce raw data'!$B$2:$B$3000=$B47),,),0),MATCH(SUBSTITUTE(G5,"Allele","Height"),'ce raw data'!$C$1:$CZ$1,0))="","-",INDEX('ce raw data'!$C$2:$CZ$3000,MATCH(1,INDEX(('ce raw data'!$A$2:$A$3000=G2)*('ce raw data'!$B$2:$B$3000=$B47),,),0),MATCH(SUBSTITUTE(G5,"Allele","Height"),'ce raw data'!$C$1:$CZ$1,0))),"-")</f>
        <v>-</v>
      </c>
      <c r="H46" s="8" t="str">
        <f>IFERROR(IF(INDEX('ce raw data'!$C$2:$CZ$3000,MATCH(1,INDEX(('ce raw data'!$A$2:$A$3000=G2)*('ce raw data'!$B$2:$B$3000=$B47),,),0),MATCH(SUBSTITUTE(H5,"Allele","Height"),'ce raw data'!$C$1:$CZ$1,0))="","-",INDEX('ce raw data'!$C$2:$CZ$3000,MATCH(1,INDEX(('ce raw data'!$A$2:$A$3000=G2)*('ce raw data'!$B$2:$B$3000=$B47),,),0),MATCH(SUBSTITUTE(H5,"Allele","Height"),'ce raw data'!$C$1:$CZ$1,0))),"-")</f>
        <v>-</v>
      </c>
      <c r="I46" s="8" t="str">
        <f>IFERROR(IF(INDEX('ce raw data'!$C$2:$CZ$3000,MATCH(1,INDEX(('ce raw data'!$A$2:$A$3000=I2)*('ce raw data'!$B$2:$B$3000=$B47),,),0),MATCH(SUBSTITUTE(I5,"Allele","Height"),'ce raw data'!$C$1:$CZ$1,0))="","-",INDEX('ce raw data'!$C$2:$CZ$3000,MATCH(1,INDEX(('ce raw data'!$A$2:$A$3000=I2)*('ce raw data'!$B$2:$B$3000=$B47),,),0),MATCH(SUBSTITUTE(I5,"Allele","Height"),'ce raw data'!$C$1:$CZ$1,0))),"-")</f>
        <v>-</v>
      </c>
      <c r="J46" s="8" t="str">
        <f>IFERROR(IF(INDEX('ce raw data'!$C$2:$CZ$3000,MATCH(1,INDEX(('ce raw data'!$A$2:$A$3000=I2)*('ce raw data'!$B$2:$B$3000=$B47),,),0),MATCH(SUBSTITUTE(J5,"Allele","Height"),'ce raw data'!$C$1:$CZ$1,0))="","-",INDEX('ce raw data'!$C$2:$CZ$3000,MATCH(1,INDEX(('ce raw data'!$A$2:$A$3000=I2)*('ce raw data'!$B$2:$B$3000=$B47),,),0),MATCH(SUBSTITUTE(J5,"Allele","Height"),'ce raw data'!$C$1:$CZ$1,0))),"-")</f>
        <v>-</v>
      </c>
    </row>
    <row r="47" spans="2:10" x14ac:dyDescent="0.4">
      <c r="B47" s="12" t="str">
        <f>$A$111</f>
        <v>D19S433</v>
      </c>
      <c r="C47" s="8" t="str">
        <f>IFERROR(IF(INDEX('ce raw data'!$C$2:$CZ$3000,MATCH(1,INDEX(('ce raw data'!$A$2:$A$3000=C2)*('ce raw data'!$B$2:$B$3000=$B47),,),0),MATCH(C5,'ce raw data'!$C$1:$CZ$1,0))="","-",INDEX('ce raw data'!$C$2:$CZ$3000,MATCH(1,INDEX(('ce raw data'!$A$2:$A$3000=C2)*('ce raw data'!$B$2:$B$3000=$B47),,),0),MATCH(C5,'ce raw data'!$C$1:$CZ$1,0))),"-")</f>
        <v>-</v>
      </c>
      <c r="D47" s="8" t="str">
        <f>IFERROR(IF(INDEX('ce raw data'!$C$2:$CZ$3000,MATCH(1,INDEX(('ce raw data'!$A$2:$A$3000=C2)*('ce raw data'!$B$2:$B$3000=$B47),,),0),MATCH(D5,'ce raw data'!$C$1:$CZ$1,0))="","-",INDEX('ce raw data'!$C$2:$CZ$3000,MATCH(1,INDEX(('ce raw data'!$A$2:$A$3000=C2)*('ce raw data'!$B$2:$B$3000=$B47),,),0),MATCH(D5,'ce raw data'!$C$1:$CZ$1,0))),"-")</f>
        <v>-</v>
      </c>
      <c r="E47" s="8" t="str">
        <f>IFERROR(IF(INDEX('ce raw data'!$C$2:$CZ$3000,MATCH(1,INDEX(('ce raw data'!$A$2:$A$3000=E2)*('ce raw data'!$B$2:$B$3000=$B47),,),0),MATCH(E5,'ce raw data'!$C$1:$CZ$1,0))="","-",INDEX('ce raw data'!$C$2:$CZ$3000,MATCH(1,INDEX(('ce raw data'!$A$2:$A$3000=E2)*('ce raw data'!$B$2:$B$3000=$B47),,),0),MATCH(E5,'ce raw data'!$C$1:$CZ$1,0))),"-")</f>
        <v>-</v>
      </c>
      <c r="F47" s="8" t="str">
        <f>IFERROR(IF(INDEX('ce raw data'!$C$2:$CZ$3000,MATCH(1,INDEX(('ce raw data'!$A$2:$A$3000=E2)*('ce raw data'!$B$2:$B$3000=$B47),,),0),MATCH(F5,'ce raw data'!$C$1:$CZ$1,0))="","-",INDEX('ce raw data'!$C$2:$CZ$3000,MATCH(1,INDEX(('ce raw data'!$A$2:$A$3000=E2)*('ce raw data'!$B$2:$B$3000=$B47),,),0),MATCH(F5,'ce raw data'!$C$1:$CZ$1,0))),"-")</f>
        <v>-</v>
      </c>
      <c r="G47" s="8" t="str">
        <f>IFERROR(IF(INDEX('ce raw data'!$C$2:$CZ$3000,MATCH(1,INDEX(('ce raw data'!$A$2:$A$3000=G2)*('ce raw data'!$B$2:$B$3000=$B47),,),0),MATCH(G5,'ce raw data'!$C$1:$CZ$1,0))="","-",INDEX('ce raw data'!$C$2:$CZ$3000,MATCH(1,INDEX(('ce raw data'!$A$2:$A$3000=G2)*('ce raw data'!$B$2:$B$3000=$B47),,),0),MATCH(G5,'ce raw data'!$C$1:$CZ$1,0))),"-")</f>
        <v>-</v>
      </c>
      <c r="H47" s="8" t="str">
        <f>IFERROR(IF(INDEX('ce raw data'!$C$2:$CZ$3000,MATCH(1,INDEX(('ce raw data'!$A$2:$A$3000=G2)*('ce raw data'!$B$2:$B$3000=$B47),,),0),MATCH(H5,'ce raw data'!$C$1:$CZ$1,0))="","-",INDEX('ce raw data'!$C$2:$CZ$3000,MATCH(1,INDEX(('ce raw data'!$A$2:$A$3000=G2)*('ce raw data'!$B$2:$B$3000=$B47),,),0),MATCH(H5,'ce raw data'!$C$1:$CZ$1,0))),"-")</f>
        <v>-</v>
      </c>
      <c r="I47" s="8" t="str">
        <f>IFERROR(IF(INDEX('ce raw data'!$C$2:$CZ$3000,MATCH(1,INDEX(('ce raw data'!$A$2:$A$3000=I2)*('ce raw data'!$B$2:$B$3000=$B47),,),0),MATCH(I5,'ce raw data'!$C$1:$CZ$1,0))="","-",INDEX('ce raw data'!$C$2:$CZ$3000,MATCH(1,INDEX(('ce raw data'!$A$2:$A$3000=I2)*('ce raw data'!$B$2:$B$3000=$B47),,),0),MATCH(I5,'ce raw data'!$C$1:$CZ$1,0))),"-")</f>
        <v>-</v>
      </c>
      <c r="J47" s="8" t="str">
        <f>IFERROR(IF(INDEX('ce raw data'!$C$2:$CZ$3000,MATCH(1,INDEX(('ce raw data'!$A$2:$A$3000=I2)*('ce raw data'!$B$2:$B$3000=$B47),,),0),MATCH(J5,'ce raw data'!$C$1:$CZ$1,0))="","-",INDEX('ce raw data'!$C$2:$CZ$3000,MATCH(1,INDEX(('ce raw data'!$A$2:$A$3000=I2)*('ce raw data'!$B$2:$B$3000=$B47),,),0),MATCH(J5,'ce raw data'!$C$1:$CZ$1,0))),"-")</f>
        <v>-</v>
      </c>
    </row>
    <row r="48" spans="2:10" ht="12.75" hidden="1" customHeight="1" x14ac:dyDescent="0.4">
      <c r="B48" s="12"/>
      <c r="C48" s="8" t="str">
        <f>IFERROR(IF(INDEX('ce raw data'!$C$2:$CZ$3000,MATCH(1,INDEX(('ce raw data'!$A$2:$A$3000=C2)*('ce raw data'!$B$2:$B$3000=$B49),,),0),MATCH(SUBSTITUTE(C5,"Allele","Height"),'ce raw data'!$C$1:$CZ$1,0))="","-",INDEX('ce raw data'!$C$2:$CZ$3000,MATCH(1,INDEX(('ce raw data'!$A$2:$A$3000=C2)*('ce raw data'!$B$2:$B$3000=$B49),,),0),MATCH(SUBSTITUTE(C5,"Allele","Height"),'ce raw data'!$C$1:$CZ$1,0))),"-")</f>
        <v>-</v>
      </c>
      <c r="D48" s="8" t="str">
        <f>IFERROR(IF(INDEX('ce raw data'!$C$2:$CZ$3000,MATCH(1,INDEX(('ce raw data'!$A$2:$A$3000=C2)*('ce raw data'!$B$2:$B$3000=$B49),,),0),MATCH(SUBSTITUTE(D5,"Allele","Height"),'ce raw data'!$C$1:$CZ$1,0))="","-",INDEX('ce raw data'!$C$2:$CZ$3000,MATCH(1,INDEX(('ce raw data'!$A$2:$A$3000=C2)*('ce raw data'!$B$2:$B$3000=$B49),,),0),MATCH(SUBSTITUTE(D5,"Allele","Height"),'ce raw data'!$C$1:$CZ$1,0))),"-")</f>
        <v>-</v>
      </c>
      <c r="E48" s="8" t="str">
        <f>IFERROR(IF(INDEX('ce raw data'!$C$2:$CZ$3000,MATCH(1,INDEX(('ce raw data'!$A$2:$A$3000=E2)*('ce raw data'!$B$2:$B$3000=$B49),,),0),MATCH(SUBSTITUTE(E5,"Allele","Height"),'ce raw data'!$C$1:$CZ$1,0))="","-",INDEX('ce raw data'!$C$2:$CZ$3000,MATCH(1,INDEX(('ce raw data'!$A$2:$A$3000=E2)*('ce raw data'!$B$2:$B$3000=$B49),,),0),MATCH(SUBSTITUTE(E5,"Allele","Height"),'ce raw data'!$C$1:$CZ$1,0))),"-")</f>
        <v>-</v>
      </c>
      <c r="F48" s="8" t="str">
        <f>IFERROR(IF(INDEX('ce raw data'!$C$2:$CZ$3000,MATCH(1,INDEX(('ce raw data'!$A$2:$A$3000=E2)*('ce raw data'!$B$2:$B$3000=$B49),,),0),MATCH(SUBSTITUTE(F5,"Allele","Height"),'ce raw data'!$C$1:$CZ$1,0))="","-",INDEX('ce raw data'!$C$2:$CZ$3000,MATCH(1,INDEX(('ce raw data'!$A$2:$A$3000=E2)*('ce raw data'!$B$2:$B$3000=$B49),,),0),MATCH(SUBSTITUTE(F5,"Allele","Height"),'ce raw data'!$C$1:$CZ$1,0))),"-")</f>
        <v>-</v>
      </c>
      <c r="G48" s="8" t="str">
        <f>IFERROR(IF(INDEX('ce raw data'!$C$2:$CZ$3000,MATCH(1,INDEX(('ce raw data'!$A$2:$A$3000=G2)*('ce raw data'!$B$2:$B$3000=$B49),,),0),MATCH(SUBSTITUTE(G5,"Allele","Height"),'ce raw data'!$C$1:$CZ$1,0))="","-",INDEX('ce raw data'!$C$2:$CZ$3000,MATCH(1,INDEX(('ce raw data'!$A$2:$A$3000=G2)*('ce raw data'!$B$2:$B$3000=$B49),,),0),MATCH(SUBSTITUTE(G5,"Allele","Height"),'ce raw data'!$C$1:$CZ$1,0))),"-")</f>
        <v>-</v>
      </c>
      <c r="H48" s="8" t="str">
        <f>IFERROR(IF(INDEX('ce raw data'!$C$2:$CZ$3000,MATCH(1,INDEX(('ce raw data'!$A$2:$A$3000=G2)*('ce raw data'!$B$2:$B$3000=$B49),,),0),MATCH(SUBSTITUTE(H5,"Allele","Height"),'ce raw data'!$C$1:$CZ$1,0))="","-",INDEX('ce raw data'!$C$2:$CZ$3000,MATCH(1,INDEX(('ce raw data'!$A$2:$A$3000=G2)*('ce raw data'!$B$2:$B$3000=$B49),,),0),MATCH(SUBSTITUTE(H5,"Allele","Height"),'ce raw data'!$C$1:$CZ$1,0))),"-")</f>
        <v>-</v>
      </c>
      <c r="I48" s="8" t="str">
        <f>IFERROR(IF(INDEX('ce raw data'!$C$2:$CZ$3000,MATCH(1,INDEX(('ce raw data'!$A$2:$A$3000=I2)*('ce raw data'!$B$2:$B$3000=$B49),,),0),MATCH(SUBSTITUTE(I5,"Allele","Height"),'ce raw data'!$C$1:$CZ$1,0))="","-",INDEX('ce raw data'!$C$2:$CZ$3000,MATCH(1,INDEX(('ce raw data'!$A$2:$A$3000=I2)*('ce raw data'!$B$2:$B$3000=$B49),,),0),MATCH(SUBSTITUTE(I5,"Allele","Height"),'ce raw data'!$C$1:$CZ$1,0))),"-")</f>
        <v>-</v>
      </c>
      <c r="J48" s="8" t="str">
        <f>IFERROR(IF(INDEX('ce raw data'!$C$2:$CZ$3000,MATCH(1,INDEX(('ce raw data'!$A$2:$A$3000=I2)*('ce raw data'!$B$2:$B$3000=$B49),,),0),MATCH(SUBSTITUTE(J5,"Allele","Height"),'ce raw data'!$C$1:$CZ$1,0))="","-",INDEX('ce raw data'!$C$2:$CZ$3000,MATCH(1,INDEX(('ce raw data'!$A$2:$A$3000=I2)*('ce raw data'!$B$2:$B$3000=$B49),,),0),MATCH(SUBSTITUTE(J5,"Allele","Height"),'ce raw data'!$C$1:$CZ$1,0))),"-")</f>
        <v>-</v>
      </c>
    </row>
    <row r="49" spans="2:10" x14ac:dyDescent="0.4">
      <c r="B49" s="12" t="str">
        <f>$A$113</f>
        <v>SE33</v>
      </c>
      <c r="C49" s="8" t="str">
        <f>IFERROR(IF(INDEX('ce raw data'!$C$2:$CZ$3000,MATCH(1,INDEX(('ce raw data'!$A$2:$A$3000=C2)*('ce raw data'!$B$2:$B$3000=$B49),,),0),MATCH(C5,'ce raw data'!$C$1:$CZ$1,0))="","-",INDEX('ce raw data'!$C$2:$CZ$3000,MATCH(1,INDEX(('ce raw data'!$A$2:$A$3000=C2)*('ce raw data'!$B$2:$B$3000=$B49),,),0),MATCH(C5,'ce raw data'!$C$1:$CZ$1,0))),"-")</f>
        <v>-</v>
      </c>
      <c r="D49" s="8" t="str">
        <f>IFERROR(IF(INDEX('ce raw data'!$C$2:$CZ$3000,MATCH(1,INDEX(('ce raw data'!$A$2:$A$3000=C2)*('ce raw data'!$B$2:$B$3000=$B49),,),0),MATCH(D5,'ce raw data'!$C$1:$CZ$1,0))="","-",INDEX('ce raw data'!$C$2:$CZ$3000,MATCH(1,INDEX(('ce raw data'!$A$2:$A$3000=C2)*('ce raw data'!$B$2:$B$3000=$B49),,),0),MATCH(D5,'ce raw data'!$C$1:$CZ$1,0))),"-")</f>
        <v>-</v>
      </c>
      <c r="E49" s="8" t="str">
        <f>IFERROR(IF(INDEX('ce raw data'!$C$2:$CZ$3000,MATCH(1,INDEX(('ce raw data'!$A$2:$A$3000=E2)*('ce raw data'!$B$2:$B$3000=$B49),,),0),MATCH(E5,'ce raw data'!$C$1:$CZ$1,0))="","-",INDEX('ce raw data'!$C$2:$CZ$3000,MATCH(1,INDEX(('ce raw data'!$A$2:$A$3000=E2)*('ce raw data'!$B$2:$B$3000=$B49),,),0),MATCH(E5,'ce raw data'!$C$1:$CZ$1,0))),"-")</f>
        <v>-</v>
      </c>
      <c r="F49" s="8" t="str">
        <f>IFERROR(IF(INDEX('ce raw data'!$C$2:$CZ$3000,MATCH(1,INDEX(('ce raw data'!$A$2:$A$3000=E2)*('ce raw data'!$B$2:$B$3000=$B49),,),0),MATCH(F5,'ce raw data'!$C$1:$CZ$1,0))="","-",INDEX('ce raw data'!$C$2:$CZ$3000,MATCH(1,INDEX(('ce raw data'!$A$2:$A$3000=E2)*('ce raw data'!$B$2:$B$3000=$B49),,),0),MATCH(F5,'ce raw data'!$C$1:$CZ$1,0))),"-")</f>
        <v>-</v>
      </c>
      <c r="G49" s="8" t="str">
        <f>IFERROR(IF(INDEX('ce raw data'!$C$2:$CZ$3000,MATCH(1,INDEX(('ce raw data'!$A$2:$A$3000=G2)*('ce raw data'!$B$2:$B$3000=$B49),,),0),MATCH(G5,'ce raw data'!$C$1:$CZ$1,0))="","-",INDEX('ce raw data'!$C$2:$CZ$3000,MATCH(1,INDEX(('ce raw data'!$A$2:$A$3000=G2)*('ce raw data'!$B$2:$B$3000=$B49),,),0),MATCH(G5,'ce raw data'!$C$1:$CZ$1,0))),"-")</f>
        <v>-</v>
      </c>
      <c r="H49" s="8" t="str">
        <f>IFERROR(IF(INDEX('ce raw data'!$C$2:$CZ$3000,MATCH(1,INDEX(('ce raw data'!$A$2:$A$3000=G2)*('ce raw data'!$B$2:$B$3000=$B49),,),0),MATCH(H5,'ce raw data'!$C$1:$CZ$1,0))="","-",INDEX('ce raw data'!$C$2:$CZ$3000,MATCH(1,INDEX(('ce raw data'!$A$2:$A$3000=G2)*('ce raw data'!$B$2:$B$3000=$B49),,),0),MATCH(H5,'ce raw data'!$C$1:$CZ$1,0))),"-")</f>
        <v>-</v>
      </c>
      <c r="I49" s="8" t="str">
        <f>IFERROR(IF(INDEX('ce raw data'!$C$2:$CZ$3000,MATCH(1,INDEX(('ce raw data'!$A$2:$A$3000=I2)*('ce raw data'!$B$2:$B$3000=$B49),,),0),MATCH(I5,'ce raw data'!$C$1:$CZ$1,0))="","-",INDEX('ce raw data'!$C$2:$CZ$3000,MATCH(1,INDEX(('ce raw data'!$A$2:$A$3000=I2)*('ce raw data'!$B$2:$B$3000=$B49),,),0),MATCH(I5,'ce raw data'!$C$1:$CZ$1,0))),"-")</f>
        <v>-</v>
      </c>
      <c r="J49" s="8" t="str">
        <f>IFERROR(IF(INDEX('ce raw data'!$C$2:$CZ$3000,MATCH(1,INDEX(('ce raw data'!$A$2:$A$3000=I2)*('ce raw data'!$B$2:$B$3000=$B49),,),0),MATCH(J5,'ce raw data'!$C$1:$CZ$1,0))="","-",INDEX('ce raw data'!$C$2:$CZ$3000,MATCH(1,INDEX(('ce raw data'!$A$2:$A$3000=I2)*('ce raw data'!$B$2:$B$3000=$B49),,),0),MATCH(J5,'ce raw data'!$C$1:$CZ$1,0))),"-")</f>
        <v>-</v>
      </c>
    </row>
    <row r="50" spans="2:10" ht="12.75" hidden="1" customHeight="1" x14ac:dyDescent="0.4">
      <c r="B50" s="12"/>
      <c r="C50" s="8" t="str">
        <f>IFERROR(IF(INDEX('ce raw data'!$C$2:$CZ$3000,MATCH(1,INDEX(('ce raw data'!$A$2:$A$3000=C2)*('ce raw data'!$B$2:$B$3000=$B51),,),0),MATCH(SUBSTITUTE(C5,"Allele","Height"),'ce raw data'!$C$1:$CZ$1,0))="","-",INDEX('ce raw data'!$C$2:$CZ$3000,MATCH(1,INDEX(('ce raw data'!$A$2:$A$3000=C2)*('ce raw data'!$B$2:$B$3000=$B51),,),0),MATCH(SUBSTITUTE(C5,"Allele","Height"),'ce raw data'!$C$1:$CZ$1,0))),"-")</f>
        <v>-</v>
      </c>
      <c r="D50" s="8" t="str">
        <f>IFERROR(IF(INDEX('ce raw data'!$C$2:$CZ$3000,MATCH(1,INDEX(('ce raw data'!$A$2:$A$3000=C2)*('ce raw data'!$B$2:$B$3000=$B51),,),0),MATCH(SUBSTITUTE(D5,"Allele","Height"),'ce raw data'!$C$1:$CZ$1,0))="","-",INDEX('ce raw data'!$C$2:$CZ$3000,MATCH(1,INDEX(('ce raw data'!$A$2:$A$3000=C2)*('ce raw data'!$B$2:$B$3000=$B51),,),0),MATCH(SUBSTITUTE(D5,"Allele","Height"),'ce raw data'!$C$1:$CZ$1,0))),"-")</f>
        <v>-</v>
      </c>
      <c r="E50" s="8" t="str">
        <f>IFERROR(IF(INDEX('ce raw data'!$C$2:$CZ$3000,MATCH(1,INDEX(('ce raw data'!$A$2:$A$3000=E2)*('ce raw data'!$B$2:$B$3000=$B51),,),0),MATCH(SUBSTITUTE(E5,"Allele","Height"),'ce raw data'!$C$1:$CZ$1,0))="","-",INDEX('ce raw data'!$C$2:$CZ$3000,MATCH(1,INDEX(('ce raw data'!$A$2:$A$3000=E2)*('ce raw data'!$B$2:$B$3000=$B51),,),0),MATCH(SUBSTITUTE(E5,"Allele","Height"),'ce raw data'!$C$1:$CZ$1,0))),"-")</f>
        <v>-</v>
      </c>
      <c r="F50" s="8" t="str">
        <f>IFERROR(IF(INDEX('ce raw data'!$C$2:$CZ$3000,MATCH(1,INDEX(('ce raw data'!$A$2:$A$3000=E2)*('ce raw data'!$B$2:$B$3000=$B51),,),0),MATCH(SUBSTITUTE(F5,"Allele","Height"),'ce raw data'!$C$1:$CZ$1,0))="","-",INDEX('ce raw data'!$C$2:$CZ$3000,MATCH(1,INDEX(('ce raw data'!$A$2:$A$3000=E2)*('ce raw data'!$B$2:$B$3000=$B51),,),0),MATCH(SUBSTITUTE(F5,"Allele","Height"),'ce raw data'!$C$1:$CZ$1,0))),"-")</f>
        <v>-</v>
      </c>
      <c r="G50" s="8" t="str">
        <f>IFERROR(IF(INDEX('ce raw data'!$C$2:$CZ$3000,MATCH(1,INDEX(('ce raw data'!$A$2:$A$3000=G2)*('ce raw data'!$B$2:$B$3000=$B51),,),0),MATCH(SUBSTITUTE(G5,"Allele","Height"),'ce raw data'!$C$1:$CZ$1,0))="","-",INDEX('ce raw data'!$C$2:$CZ$3000,MATCH(1,INDEX(('ce raw data'!$A$2:$A$3000=G2)*('ce raw data'!$B$2:$B$3000=$B51),,),0),MATCH(SUBSTITUTE(G5,"Allele","Height"),'ce raw data'!$C$1:$CZ$1,0))),"-")</f>
        <v>-</v>
      </c>
      <c r="H50" s="8" t="str">
        <f>IFERROR(IF(INDEX('ce raw data'!$C$2:$CZ$3000,MATCH(1,INDEX(('ce raw data'!$A$2:$A$3000=G2)*('ce raw data'!$B$2:$B$3000=$B51),,),0),MATCH(SUBSTITUTE(H5,"Allele","Height"),'ce raw data'!$C$1:$CZ$1,0))="","-",INDEX('ce raw data'!$C$2:$CZ$3000,MATCH(1,INDEX(('ce raw data'!$A$2:$A$3000=G2)*('ce raw data'!$B$2:$B$3000=$B51),,),0),MATCH(SUBSTITUTE(H5,"Allele","Height"),'ce raw data'!$C$1:$CZ$1,0))),"-")</f>
        <v>-</v>
      </c>
      <c r="I50" s="8" t="str">
        <f>IFERROR(IF(INDEX('ce raw data'!$C$2:$CZ$3000,MATCH(1,INDEX(('ce raw data'!$A$2:$A$3000=I2)*('ce raw data'!$B$2:$B$3000=$B51),,),0),MATCH(SUBSTITUTE(I5,"Allele","Height"),'ce raw data'!$C$1:$CZ$1,0))="","-",INDEX('ce raw data'!$C$2:$CZ$3000,MATCH(1,INDEX(('ce raw data'!$A$2:$A$3000=I2)*('ce raw data'!$B$2:$B$3000=$B51),,),0),MATCH(SUBSTITUTE(I5,"Allele","Height"),'ce raw data'!$C$1:$CZ$1,0))),"-")</f>
        <v>-</v>
      </c>
      <c r="J50" s="8" t="str">
        <f>IFERROR(IF(INDEX('ce raw data'!$C$2:$CZ$3000,MATCH(1,INDEX(('ce raw data'!$A$2:$A$3000=I2)*('ce raw data'!$B$2:$B$3000=$B51),,),0),MATCH(SUBSTITUTE(J5,"Allele","Height"),'ce raw data'!$C$1:$CZ$1,0))="","-",INDEX('ce raw data'!$C$2:$CZ$3000,MATCH(1,INDEX(('ce raw data'!$A$2:$A$3000=I2)*('ce raw data'!$B$2:$B$3000=$B51),,),0),MATCH(SUBSTITUTE(J5,"Allele","Height"),'ce raw data'!$C$1:$CZ$1,0))),"-")</f>
        <v>-</v>
      </c>
    </row>
    <row r="51" spans="2:10" x14ac:dyDescent="0.4">
      <c r="B51" s="12" t="str">
        <f>$A$115</f>
        <v>D22S1045</v>
      </c>
      <c r="C51" s="8" t="str">
        <f>IFERROR(IF(INDEX('ce raw data'!$C$2:$CZ$3000,MATCH(1,INDEX(('ce raw data'!$A$2:$A$3000=C2)*('ce raw data'!$B$2:$B$3000=$B51),,),0),MATCH(C5,'ce raw data'!$C$1:$CZ$1,0))="","-",INDEX('ce raw data'!$C$2:$CZ$3000,MATCH(1,INDEX(('ce raw data'!$A$2:$A$3000=C2)*('ce raw data'!$B$2:$B$3000=$B51),,),0),MATCH(C5,'ce raw data'!$C$1:$CZ$1,0))),"-")</f>
        <v>-</v>
      </c>
      <c r="D51" s="8" t="str">
        <f>IFERROR(IF(INDEX('ce raw data'!$C$2:$CZ$3000,MATCH(1,INDEX(('ce raw data'!$A$2:$A$3000=C2)*('ce raw data'!$B$2:$B$3000=$B51),,),0),MATCH(D5,'ce raw data'!$C$1:$CZ$1,0))="","-",INDEX('ce raw data'!$C$2:$CZ$3000,MATCH(1,INDEX(('ce raw data'!$A$2:$A$3000=C2)*('ce raw data'!$B$2:$B$3000=$B51),,),0),MATCH(D5,'ce raw data'!$C$1:$CZ$1,0))),"-")</f>
        <v>-</v>
      </c>
      <c r="E51" s="8" t="str">
        <f>IFERROR(IF(INDEX('ce raw data'!$C$2:$CZ$3000,MATCH(1,INDEX(('ce raw data'!$A$2:$A$3000=E2)*('ce raw data'!$B$2:$B$3000=$B51),,),0),MATCH(E5,'ce raw data'!$C$1:$CZ$1,0))="","-",INDEX('ce raw data'!$C$2:$CZ$3000,MATCH(1,INDEX(('ce raw data'!$A$2:$A$3000=E2)*('ce raw data'!$B$2:$B$3000=$B51),,),0),MATCH(E5,'ce raw data'!$C$1:$CZ$1,0))),"-")</f>
        <v>-</v>
      </c>
      <c r="F51" s="8" t="str">
        <f>IFERROR(IF(INDEX('ce raw data'!$C$2:$CZ$3000,MATCH(1,INDEX(('ce raw data'!$A$2:$A$3000=E2)*('ce raw data'!$B$2:$B$3000=$B51),,),0),MATCH(F5,'ce raw data'!$C$1:$CZ$1,0))="","-",INDEX('ce raw data'!$C$2:$CZ$3000,MATCH(1,INDEX(('ce raw data'!$A$2:$A$3000=E2)*('ce raw data'!$B$2:$B$3000=$B51),,),0),MATCH(F5,'ce raw data'!$C$1:$CZ$1,0))),"-")</f>
        <v>-</v>
      </c>
      <c r="G51" s="8" t="str">
        <f>IFERROR(IF(INDEX('ce raw data'!$C$2:$CZ$3000,MATCH(1,INDEX(('ce raw data'!$A$2:$A$3000=G2)*('ce raw data'!$B$2:$B$3000=$B51),,),0),MATCH(G5,'ce raw data'!$C$1:$CZ$1,0))="","-",INDEX('ce raw data'!$C$2:$CZ$3000,MATCH(1,INDEX(('ce raw data'!$A$2:$A$3000=G2)*('ce raw data'!$B$2:$B$3000=$B51),,),0),MATCH(G5,'ce raw data'!$C$1:$CZ$1,0))),"-")</f>
        <v>-</v>
      </c>
      <c r="H51" s="8" t="str">
        <f>IFERROR(IF(INDEX('ce raw data'!$C$2:$CZ$3000,MATCH(1,INDEX(('ce raw data'!$A$2:$A$3000=G2)*('ce raw data'!$B$2:$B$3000=$B51),,),0),MATCH(H5,'ce raw data'!$C$1:$CZ$1,0))="","-",INDEX('ce raw data'!$C$2:$CZ$3000,MATCH(1,INDEX(('ce raw data'!$A$2:$A$3000=G2)*('ce raw data'!$B$2:$B$3000=$B51),,),0),MATCH(H5,'ce raw data'!$C$1:$CZ$1,0))),"-")</f>
        <v>-</v>
      </c>
      <c r="I51" s="8" t="str">
        <f>IFERROR(IF(INDEX('ce raw data'!$C$2:$CZ$3000,MATCH(1,INDEX(('ce raw data'!$A$2:$A$3000=I2)*('ce raw data'!$B$2:$B$3000=$B51),,),0),MATCH(I5,'ce raw data'!$C$1:$CZ$1,0))="","-",INDEX('ce raw data'!$C$2:$CZ$3000,MATCH(1,INDEX(('ce raw data'!$A$2:$A$3000=I2)*('ce raw data'!$B$2:$B$3000=$B51),,),0),MATCH(I5,'ce raw data'!$C$1:$CZ$1,0))),"-")</f>
        <v>-</v>
      </c>
      <c r="J51" s="8" t="str">
        <f>IFERROR(IF(INDEX('ce raw data'!$C$2:$CZ$3000,MATCH(1,INDEX(('ce raw data'!$A$2:$A$3000=I2)*('ce raw data'!$B$2:$B$3000=$B51),,),0),MATCH(J5,'ce raw data'!$C$1:$CZ$1,0))="","-",INDEX('ce raw data'!$C$2:$CZ$3000,MATCH(1,INDEX(('ce raw data'!$A$2:$A$3000=I2)*('ce raw data'!$B$2:$B$3000=$B51),,),0),MATCH(J5,'ce raw data'!$C$1:$CZ$1,0))),"-")</f>
        <v>-</v>
      </c>
    </row>
    <row r="52" spans="2:10" ht="12.75" hidden="1" customHeight="1" x14ac:dyDescent="0.4">
      <c r="B52" s="10"/>
      <c r="C52" s="8" t="str">
        <f>IFERROR(IF(INDEX('ce raw data'!$C$2:$CZ$3000,MATCH(1,INDEX(('ce raw data'!$A$2:$A$3000=C2)*('ce raw data'!$B$2:$B$3000=$B53),,),0),MATCH(SUBSTITUTE(C5,"Allele","Height"),'ce raw data'!$C$1:$CZ$1,0))="","-",INDEX('ce raw data'!$C$2:$CZ$3000,MATCH(1,INDEX(('ce raw data'!$A$2:$A$3000=C2)*('ce raw data'!$B$2:$B$3000=$B53),,),0),MATCH(SUBSTITUTE(C5,"Allele","Height"),'ce raw data'!$C$1:$CZ$1,0))),"-")</f>
        <v>-</v>
      </c>
      <c r="D52" s="8" t="str">
        <f>IFERROR(IF(INDEX('ce raw data'!$C$2:$CZ$3000,MATCH(1,INDEX(('ce raw data'!$A$2:$A$3000=C2)*('ce raw data'!$B$2:$B$3000=$B53),,),0),MATCH(SUBSTITUTE(D5,"Allele","Height"),'ce raw data'!$C$1:$CZ$1,0))="","-",INDEX('ce raw data'!$C$2:$CZ$3000,MATCH(1,INDEX(('ce raw data'!$A$2:$A$3000=C2)*('ce raw data'!$B$2:$B$3000=$B53),,),0),MATCH(SUBSTITUTE(D5,"Allele","Height"),'ce raw data'!$C$1:$CZ$1,0))),"-")</f>
        <v>-</v>
      </c>
      <c r="E52" s="8" t="str">
        <f>IFERROR(IF(INDEX('ce raw data'!$C$2:$CZ$3000,MATCH(1,INDEX(('ce raw data'!$A$2:$A$3000=E2)*('ce raw data'!$B$2:$B$3000=$B53),,),0),MATCH(SUBSTITUTE(E5,"Allele","Height"),'ce raw data'!$C$1:$CZ$1,0))="","-",INDEX('ce raw data'!$C$2:$CZ$3000,MATCH(1,INDEX(('ce raw data'!$A$2:$A$3000=E2)*('ce raw data'!$B$2:$B$3000=$B53),,),0),MATCH(SUBSTITUTE(E5,"Allele","Height"),'ce raw data'!$C$1:$CZ$1,0))),"-")</f>
        <v>-</v>
      </c>
      <c r="F52" s="8" t="str">
        <f>IFERROR(IF(INDEX('ce raw data'!$C$2:$CZ$3000,MATCH(1,INDEX(('ce raw data'!$A$2:$A$3000=E2)*('ce raw data'!$B$2:$B$3000=$B53),,),0),MATCH(SUBSTITUTE(F5,"Allele","Height"),'ce raw data'!$C$1:$CZ$1,0))="","-",INDEX('ce raw data'!$C$2:$CZ$3000,MATCH(1,INDEX(('ce raw data'!$A$2:$A$3000=E2)*('ce raw data'!$B$2:$B$3000=$B53),,),0),MATCH(SUBSTITUTE(F5,"Allele","Height"),'ce raw data'!$C$1:$CZ$1,0))),"-")</f>
        <v>-</v>
      </c>
      <c r="G52" s="8" t="str">
        <f>IFERROR(IF(INDEX('ce raw data'!$C$2:$CZ$3000,MATCH(1,INDEX(('ce raw data'!$A$2:$A$3000=G2)*('ce raw data'!$B$2:$B$3000=$B53),,),0),MATCH(SUBSTITUTE(G5,"Allele","Height"),'ce raw data'!$C$1:$CZ$1,0))="","-",INDEX('ce raw data'!$C$2:$CZ$3000,MATCH(1,INDEX(('ce raw data'!$A$2:$A$3000=G2)*('ce raw data'!$B$2:$B$3000=$B53),,),0),MATCH(SUBSTITUTE(G5,"Allele","Height"),'ce raw data'!$C$1:$CZ$1,0))),"-")</f>
        <v>-</v>
      </c>
      <c r="H52" s="8" t="str">
        <f>IFERROR(IF(INDEX('ce raw data'!$C$2:$CZ$3000,MATCH(1,INDEX(('ce raw data'!$A$2:$A$3000=G2)*('ce raw data'!$B$2:$B$3000=$B53),,),0),MATCH(SUBSTITUTE(H5,"Allele","Height"),'ce raw data'!$C$1:$CZ$1,0))="","-",INDEX('ce raw data'!$C$2:$CZ$3000,MATCH(1,INDEX(('ce raw data'!$A$2:$A$3000=G2)*('ce raw data'!$B$2:$B$3000=$B53),,),0),MATCH(SUBSTITUTE(H5,"Allele","Height"),'ce raw data'!$C$1:$CZ$1,0))),"-")</f>
        <v>-</v>
      </c>
      <c r="I52" s="8" t="str">
        <f>IFERROR(IF(INDEX('ce raw data'!$C$2:$CZ$3000,MATCH(1,INDEX(('ce raw data'!$A$2:$A$3000=I2)*('ce raw data'!$B$2:$B$3000=$B53),,),0),MATCH(SUBSTITUTE(I5,"Allele","Height"),'ce raw data'!$C$1:$CZ$1,0))="","-",INDEX('ce raw data'!$C$2:$CZ$3000,MATCH(1,INDEX(('ce raw data'!$A$2:$A$3000=I2)*('ce raw data'!$B$2:$B$3000=$B53),,),0),MATCH(SUBSTITUTE(I5,"Allele","Height"),'ce raw data'!$C$1:$CZ$1,0))),"-")</f>
        <v>-</v>
      </c>
      <c r="J52" s="8" t="str">
        <f>IFERROR(IF(INDEX('ce raw data'!$C$2:$CZ$3000,MATCH(1,INDEX(('ce raw data'!$A$2:$A$3000=I2)*('ce raw data'!$B$2:$B$3000=$B53),,),0),MATCH(SUBSTITUTE(J5,"Allele","Height"),'ce raw data'!$C$1:$CZ$1,0))="","-",INDEX('ce raw data'!$C$2:$CZ$3000,MATCH(1,INDEX(('ce raw data'!$A$2:$A$3000=I2)*('ce raw data'!$B$2:$B$3000=$B53),,),0),MATCH(SUBSTITUTE(J5,"Allele","Height"),'ce raw data'!$C$1:$CZ$1,0))),"-")</f>
        <v>-</v>
      </c>
    </row>
    <row r="53" spans="2:10" x14ac:dyDescent="0.4">
      <c r="B53" s="13" t="str">
        <f>$A$117</f>
        <v>DYS391</v>
      </c>
      <c r="C53" s="8" t="str">
        <f>IFERROR(IF(INDEX('ce raw data'!$C$2:$CZ$3000,MATCH(1,INDEX(('ce raw data'!$A$2:$A$3000=C2)*('ce raw data'!$B$2:$B$3000=$B53),,),0),MATCH(C5,'ce raw data'!$C$1:$CZ$1,0))="","-",INDEX('ce raw data'!$C$2:$CZ$3000,MATCH(1,INDEX(('ce raw data'!$A$2:$A$3000=C2)*('ce raw data'!$B$2:$B$3000=$B53),,),0),MATCH(C5,'ce raw data'!$C$1:$CZ$1,0))),"-")</f>
        <v>-</v>
      </c>
      <c r="D53" s="8" t="str">
        <f>IFERROR(IF(INDEX('ce raw data'!$C$2:$CZ$3000,MATCH(1,INDEX(('ce raw data'!$A$2:$A$3000=C2)*('ce raw data'!$B$2:$B$3000=$B53),,),0),MATCH(D5,'ce raw data'!$C$1:$CZ$1,0))="","-",INDEX('ce raw data'!$C$2:$CZ$3000,MATCH(1,INDEX(('ce raw data'!$A$2:$A$3000=C2)*('ce raw data'!$B$2:$B$3000=$B53),,),0),MATCH(D5,'ce raw data'!$C$1:$CZ$1,0))),"-")</f>
        <v>-</v>
      </c>
      <c r="E53" s="8" t="str">
        <f>IFERROR(IF(INDEX('ce raw data'!$C$2:$CZ$3000,MATCH(1,INDEX(('ce raw data'!$A$2:$A$3000=E2)*('ce raw data'!$B$2:$B$3000=$B53),,),0),MATCH(E5,'ce raw data'!$C$1:$CZ$1,0))="","-",INDEX('ce raw data'!$C$2:$CZ$3000,MATCH(1,INDEX(('ce raw data'!$A$2:$A$3000=E2)*('ce raw data'!$B$2:$B$3000=$B53),,),0),MATCH(E5,'ce raw data'!$C$1:$CZ$1,0))),"-")</f>
        <v>-</v>
      </c>
      <c r="F53" s="8" t="str">
        <f>IFERROR(IF(INDEX('ce raw data'!$C$2:$CZ$3000,MATCH(1,INDEX(('ce raw data'!$A$2:$A$3000=E2)*('ce raw data'!$B$2:$B$3000=$B53),,),0),MATCH(F5,'ce raw data'!$C$1:$CZ$1,0))="","-",INDEX('ce raw data'!$C$2:$CZ$3000,MATCH(1,INDEX(('ce raw data'!$A$2:$A$3000=E2)*('ce raw data'!$B$2:$B$3000=$B53),,),0),MATCH(F5,'ce raw data'!$C$1:$CZ$1,0))),"-")</f>
        <v>-</v>
      </c>
      <c r="G53" s="8" t="str">
        <f>IFERROR(IF(INDEX('ce raw data'!$C$2:$CZ$3000,MATCH(1,INDEX(('ce raw data'!$A$2:$A$3000=G2)*('ce raw data'!$B$2:$B$3000=$B53),,),0),MATCH(G5,'ce raw data'!$C$1:$CZ$1,0))="","-",INDEX('ce raw data'!$C$2:$CZ$3000,MATCH(1,INDEX(('ce raw data'!$A$2:$A$3000=G2)*('ce raw data'!$B$2:$B$3000=$B53),,),0),MATCH(G5,'ce raw data'!$C$1:$CZ$1,0))),"-")</f>
        <v>-</v>
      </c>
      <c r="H53" s="8" t="str">
        <f>IFERROR(IF(INDEX('ce raw data'!$C$2:$CZ$3000,MATCH(1,INDEX(('ce raw data'!$A$2:$A$3000=G2)*('ce raw data'!$B$2:$B$3000=$B53),,),0),MATCH(H5,'ce raw data'!$C$1:$CZ$1,0))="","-",INDEX('ce raw data'!$C$2:$CZ$3000,MATCH(1,INDEX(('ce raw data'!$A$2:$A$3000=G2)*('ce raw data'!$B$2:$B$3000=$B53),,),0),MATCH(H5,'ce raw data'!$C$1:$CZ$1,0))),"-")</f>
        <v>-</v>
      </c>
      <c r="I53" s="8" t="str">
        <f>IFERROR(IF(INDEX('ce raw data'!$C$2:$CZ$3000,MATCH(1,INDEX(('ce raw data'!$A$2:$A$3000=I2)*('ce raw data'!$B$2:$B$3000=$B53),,),0),MATCH(I5,'ce raw data'!$C$1:$CZ$1,0))="","-",INDEX('ce raw data'!$C$2:$CZ$3000,MATCH(1,INDEX(('ce raw data'!$A$2:$A$3000=I2)*('ce raw data'!$B$2:$B$3000=$B53),,),0),MATCH(I5,'ce raw data'!$C$1:$CZ$1,0))),"-")</f>
        <v>-</v>
      </c>
      <c r="J53" s="8" t="str">
        <f>IFERROR(IF(INDEX('ce raw data'!$C$2:$CZ$3000,MATCH(1,INDEX(('ce raw data'!$A$2:$A$3000=I2)*('ce raw data'!$B$2:$B$3000=$B53),,),0),MATCH(J5,'ce raw data'!$C$1:$CZ$1,0))="","-",INDEX('ce raw data'!$C$2:$CZ$3000,MATCH(1,INDEX(('ce raw data'!$A$2:$A$3000=I2)*('ce raw data'!$B$2:$B$3000=$B53),,),0),MATCH(J5,'ce raw data'!$C$1:$CZ$1,0))),"-")</f>
        <v>-</v>
      </c>
    </row>
    <row r="54" spans="2:10" ht="12.75" hidden="1" customHeight="1" x14ac:dyDescent="0.4">
      <c r="B54" s="13"/>
      <c r="C54" s="8" t="str">
        <f>IFERROR(IF(INDEX('ce raw data'!$C$2:$CZ$3000,MATCH(1,INDEX(('ce raw data'!$A$2:$A$3000=C2)*('ce raw data'!$B$2:$B$3000=$B55),,),0),MATCH(SUBSTITUTE(C5,"Allele","Height"),'ce raw data'!$C$1:$CZ$1,0))="","-",INDEX('ce raw data'!$C$2:$CZ$3000,MATCH(1,INDEX(('ce raw data'!$A$2:$A$3000=C2)*('ce raw data'!$B$2:$B$3000=$B55),,),0),MATCH(SUBSTITUTE(C5,"Allele","Height"),'ce raw data'!$C$1:$CZ$1,0))),"-")</f>
        <v>-</v>
      </c>
      <c r="D54" s="8" t="str">
        <f>IFERROR(IF(INDEX('ce raw data'!$C$2:$CZ$3000,MATCH(1,INDEX(('ce raw data'!$A$2:$A$3000=C2)*('ce raw data'!$B$2:$B$3000=$B55),,),0),MATCH(SUBSTITUTE(D5,"Allele","Height"),'ce raw data'!$C$1:$CZ$1,0))="","-",INDEX('ce raw data'!$C$2:$CZ$3000,MATCH(1,INDEX(('ce raw data'!$A$2:$A$3000=C2)*('ce raw data'!$B$2:$B$3000=$B55),,),0),MATCH(SUBSTITUTE(D5,"Allele","Height"),'ce raw data'!$C$1:$CZ$1,0))),"-")</f>
        <v>-</v>
      </c>
      <c r="E54" s="8" t="str">
        <f>IFERROR(IF(INDEX('ce raw data'!$C$2:$CZ$3000,MATCH(1,INDEX(('ce raw data'!$A$2:$A$3000=E2)*('ce raw data'!$B$2:$B$3000=$B55),,),0),MATCH(SUBSTITUTE(E5,"Allele","Height"),'ce raw data'!$C$1:$CZ$1,0))="","-",INDEX('ce raw data'!$C$2:$CZ$3000,MATCH(1,INDEX(('ce raw data'!$A$2:$A$3000=E2)*('ce raw data'!$B$2:$B$3000=$B55),,),0),MATCH(SUBSTITUTE(E5,"Allele","Height"),'ce raw data'!$C$1:$CZ$1,0))),"-")</f>
        <v>-</v>
      </c>
      <c r="F54" s="8" t="str">
        <f>IFERROR(IF(INDEX('ce raw data'!$C$2:$CZ$3000,MATCH(1,INDEX(('ce raw data'!$A$2:$A$3000=E2)*('ce raw data'!$B$2:$B$3000=$B55),,),0),MATCH(SUBSTITUTE(F5,"Allele","Height"),'ce raw data'!$C$1:$CZ$1,0))="","-",INDEX('ce raw data'!$C$2:$CZ$3000,MATCH(1,INDEX(('ce raw data'!$A$2:$A$3000=E2)*('ce raw data'!$B$2:$B$3000=$B55),,),0),MATCH(SUBSTITUTE(F5,"Allele","Height"),'ce raw data'!$C$1:$CZ$1,0))),"-")</f>
        <v>-</v>
      </c>
      <c r="G54" s="8" t="str">
        <f>IFERROR(IF(INDEX('ce raw data'!$C$2:$CZ$3000,MATCH(1,INDEX(('ce raw data'!$A$2:$A$3000=G2)*('ce raw data'!$B$2:$B$3000=$B55),,),0),MATCH(SUBSTITUTE(G5,"Allele","Height"),'ce raw data'!$C$1:$CZ$1,0))="","-",INDEX('ce raw data'!$C$2:$CZ$3000,MATCH(1,INDEX(('ce raw data'!$A$2:$A$3000=G2)*('ce raw data'!$B$2:$B$3000=$B55),,),0),MATCH(SUBSTITUTE(G5,"Allele","Height"),'ce raw data'!$C$1:$CZ$1,0))),"-")</f>
        <v>-</v>
      </c>
      <c r="H54" s="8" t="str">
        <f>IFERROR(IF(INDEX('ce raw data'!$C$2:$CZ$3000,MATCH(1,INDEX(('ce raw data'!$A$2:$A$3000=G2)*('ce raw data'!$B$2:$B$3000=$B55),,),0),MATCH(SUBSTITUTE(H5,"Allele","Height"),'ce raw data'!$C$1:$CZ$1,0))="","-",INDEX('ce raw data'!$C$2:$CZ$3000,MATCH(1,INDEX(('ce raw data'!$A$2:$A$3000=G2)*('ce raw data'!$B$2:$B$3000=$B55),,),0),MATCH(SUBSTITUTE(H5,"Allele","Height"),'ce raw data'!$C$1:$CZ$1,0))),"-")</f>
        <v>-</v>
      </c>
      <c r="I54" s="8" t="str">
        <f>IFERROR(IF(INDEX('ce raw data'!$C$2:$CZ$3000,MATCH(1,INDEX(('ce raw data'!$A$2:$A$3000=I2)*('ce raw data'!$B$2:$B$3000=$B55),,),0),MATCH(SUBSTITUTE(I5,"Allele","Height"),'ce raw data'!$C$1:$CZ$1,0))="","-",INDEX('ce raw data'!$C$2:$CZ$3000,MATCH(1,INDEX(('ce raw data'!$A$2:$A$3000=I2)*('ce raw data'!$B$2:$B$3000=$B55),,),0),MATCH(SUBSTITUTE(I5,"Allele","Height"),'ce raw data'!$C$1:$CZ$1,0))),"-")</f>
        <v>-</v>
      </c>
      <c r="J54" s="8" t="str">
        <f>IFERROR(IF(INDEX('ce raw data'!$C$2:$CZ$3000,MATCH(1,INDEX(('ce raw data'!$A$2:$A$3000=I2)*('ce raw data'!$B$2:$B$3000=$B55),,),0),MATCH(SUBSTITUTE(J5,"Allele","Height"),'ce raw data'!$C$1:$CZ$1,0))="","-",INDEX('ce raw data'!$C$2:$CZ$3000,MATCH(1,INDEX(('ce raw data'!$A$2:$A$3000=I2)*('ce raw data'!$B$2:$B$3000=$B55),,),0),MATCH(SUBSTITUTE(J5,"Allele","Height"),'ce raw data'!$C$1:$CZ$1,0))),"-")</f>
        <v>-</v>
      </c>
    </row>
    <row r="55" spans="2:10" x14ac:dyDescent="0.4">
      <c r="B55" s="13" t="str">
        <f>$A$119</f>
        <v>FGA</v>
      </c>
      <c r="C55" s="8" t="str">
        <f>IFERROR(IF(INDEX('ce raw data'!$C$2:$CZ$3000,MATCH(1,INDEX(('ce raw data'!$A$2:$A$3000=C2)*('ce raw data'!$B$2:$B$3000=$B55),,),0),MATCH(C5,'ce raw data'!$C$1:$CZ$1,0))="","-",INDEX('ce raw data'!$C$2:$CZ$3000,MATCH(1,INDEX(('ce raw data'!$A$2:$A$3000=C2)*('ce raw data'!$B$2:$B$3000=$B55),,),0),MATCH(C5,'ce raw data'!$C$1:$CZ$1,0))),"-")</f>
        <v>-</v>
      </c>
      <c r="D55" s="8" t="str">
        <f>IFERROR(IF(INDEX('ce raw data'!$C$2:$CZ$3000,MATCH(1,INDEX(('ce raw data'!$A$2:$A$3000=C2)*('ce raw data'!$B$2:$B$3000=$B55),,),0),MATCH(D5,'ce raw data'!$C$1:$CZ$1,0))="","-",INDEX('ce raw data'!$C$2:$CZ$3000,MATCH(1,INDEX(('ce raw data'!$A$2:$A$3000=C2)*('ce raw data'!$B$2:$B$3000=$B55),,),0),MATCH(D5,'ce raw data'!$C$1:$CZ$1,0))),"-")</f>
        <v>-</v>
      </c>
      <c r="E55" s="8" t="str">
        <f>IFERROR(IF(INDEX('ce raw data'!$C$2:$CZ$3000,MATCH(1,INDEX(('ce raw data'!$A$2:$A$3000=E2)*('ce raw data'!$B$2:$B$3000=$B55),,),0),MATCH(E5,'ce raw data'!$C$1:$CZ$1,0))="","-",INDEX('ce raw data'!$C$2:$CZ$3000,MATCH(1,INDEX(('ce raw data'!$A$2:$A$3000=E2)*('ce raw data'!$B$2:$B$3000=$B55),,),0),MATCH(E5,'ce raw data'!$C$1:$CZ$1,0))),"-")</f>
        <v>-</v>
      </c>
      <c r="F55" s="8" t="str">
        <f>IFERROR(IF(INDEX('ce raw data'!$C$2:$CZ$3000,MATCH(1,INDEX(('ce raw data'!$A$2:$A$3000=E2)*('ce raw data'!$B$2:$B$3000=$B55),,),0),MATCH(F5,'ce raw data'!$C$1:$CZ$1,0))="","-",INDEX('ce raw data'!$C$2:$CZ$3000,MATCH(1,INDEX(('ce raw data'!$A$2:$A$3000=E2)*('ce raw data'!$B$2:$B$3000=$B55),,),0),MATCH(F5,'ce raw data'!$C$1:$CZ$1,0))),"-")</f>
        <v>-</v>
      </c>
      <c r="G55" s="8" t="str">
        <f>IFERROR(IF(INDEX('ce raw data'!$C$2:$CZ$3000,MATCH(1,INDEX(('ce raw data'!$A$2:$A$3000=G2)*('ce raw data'!$B$2:$B$3000=$B55),,),0),MATCH(G5,'ce raw data'!$C$1:$CZ$1,0))="","-",INDEX('ce raw data'!$C$2:$CZ$3000,MATCH(1,INDEX(('ce raw data'!$A$2:$A$3000=G2)*('ce raw data'!$B$2:$B$3000=$B55),,),0),MATCH(G5,'ce raw data'!$C$1:$CZ$1,0))),"-")</f>
        <v>-</v>
      </c>
      <c r="H55" s="8" t="str">
        <f>IFERROR(IF(INDEX('ce raw data'!$C$2:$CZ$3000,MATCH(1,INDEX(('ce raw data'!$A$2:$A$3000=G2)*('ce raw data'!$B$2:$B$3000=$B55),,),0),MATCH(H5,'ce raw data'!$C$1:$CZ$1,0))="","-",INDEX('ce raw data'!$C$2:$CZ$3000,MATCH(1,INDEX(('ce raw data'!$A$2:$A$3000=G2)*('ce raw data'!$B$2:$B$3000=$B55),,),0),MATCH(H5,'ce raw data'!$C$1:$CZ$1,0))),"-")</f>
        <v>-</v>
      </c>
      <c r="I55" s="8" t="str">
        <f>IFERROR(IF(INDEX('ce raw data'!$C$2:$CZ$3000,MATCH(1,INDEX(('ce raw data'!$A$2:$A$3000=I2)*('ce raw data'!$B$2:$B$3000=$B55),,),0),MATCH(I5,'ce raw data'!$C$1:$CZ$1,0))="","-",INDEX('ce raw data'!$C$2:$CZ$3000,MATCH(1,INDEX(('ce raw data'!$A$2:$A$3000=I2)*('ce raw data'!$B$2:$B$3000=$B55),,),0),MATCH(I5,'ce raw data'!$C$1:$CZ$1,0))),"-")</f>
        <v>-</v>
      </c>
      <c r="J55" s="8" t="str">
        <f>IFERROR(IF(INDEX('ce raw data'!$C$2:$CZ$3000,MATCH(1,INDEX(('ce raw data'!$A$2:$A$3000=I2)*('ce raw data'!$B$2:$B$3000=$B55),,),0),MATCH(J5,'ce raw data'!$C$1:$CZ$1,0))="","-",INDEX('ce raw data'!$C$2:$CZ$3000,MATCH(1,INDEX(('ce raw data'!$A$2:$A$3000=I2)*('ce raw data'!$B$2:$B$3000=$B55),,),0),MATCH(J5,'ce raw data'!$C$1:$CZ$1,0))),"-")</f>
        <v>-</v>
      </c>
    </row>
    <row r="56" spans="2:10" ht="12.75" hidden="1" customHeight="1" x14ac:dyDescent="0.4">
      <c r="B56" s="13"/>
      <c r="C56" s="8" t="str">
        <f>IFERROR(IF(INDEX('ce raw data'!$C$2:$CZ$3000,MATCH(1,INDEX(('ce raw data'!$A$2:$A$3000=C2)*('ce raw data'!$B$2:$B$3000=$B57),,),0),MATCH(SUBSTITUTE(C5,"Allele","Height"),'ce raw data'!$C$1:$CZ$1,0))="","-",INDEX('ce raw data'!$C$2:$CZ$3000,MATCH(1,INDEX(('ce raw data'!$A$2:$A$3000=C2)*('ce raw data'!$B$2:$B$3000=$B57),,),0),MATCH(SUBSTITUTE(C5,"Allele","Height"),'ce raw data'!$C$1:$CZ$1,0))),"-")</f>
        <v>-</v>
      </c>
      <c r="D56" s="8" t="str">
        <f>IFERROR(IF(INDEX('ce raw data'!$C$2:$CZ$3000,MATCH(1,INDEX(('ce raw data'!$A$2:$A$3000=C2)*('ce raw data'!$B$2:$B$3000=$B57),,),0),MATCH(SUBSTITUTE(D5,"Allele","Height"),'ce raw data'!$C$1:$CZ$1,0))="","-",INDEX('ce raw data'!$C$2:$CZ$3000,MATCH(1,INDEX(('ce raw data'!$A$2:$A$3000=C2)*('ce raw data'!$B$2:$B$3000=$B57),,),0),MATCH(SUBSTITUTE(D5,"Allele","Height"),'ce raw data'!$C$1:$CZ$1,0))),"-")</f>
        <v>-</v>
      </c>
      <c r="E56" s="8" t="str">
        <f>IFERROR(IF(INDEX('ce raw data'!$C$2:$CZ$3000,MATCH(1,INDEX(('ce raw data'!$A$2:$A$3000=E2)*('ce raw data'!$B$2:$B$3000=$B57),,),0),MATCH(SUBSTITUTE(E5,"Allele","Height"),'ce raw data'!$C$1:$CZ$1,0))="","-",INDEX('ce raw data'!$C$2:$CZ$3000,MATCH(1,INDEX(('ce raw data'!$A$2:$A$3000=E2)*('ce raw data'!$B$2:$B$3000=$B57),,),0),MATCH(SUBSTITUTE(E5,"Allele","Height"),'ce raw data'!$C$1:$CZ$1,0))),"-")</f>
        <v>-</v>
      </c>
      <c r="F56" s="8" t="str">
        <f>IFERROR(IF(INDEX('ce raw data'!$C$2:$CZ$3000,MATCH(1,INDEX(('ce raw data'!$A$2:$A$3000=E2)*('ce raw data'!$B$2:$B$3000=$B57),,),0),MATCH(SUBSTITUTE(F5,"Allele","Height"),'ce raw data'!$C$1:$CZ$1,0))="","-",INDEX('ce raw data'!$C$2:$CZ$3000,MATCH(1,INDEX(('ce raw data'!$A$2:$A$3000=E2)*('ce raw data'!$B$2:$B$3000=$B57),,),0),MATCH(SUBSTITUTE(F5,"Allele","Height"),'ce raw data'!$C$1:$CZ$1,0))),"-")</f>
        <v>-</v>
      </c>
      <c r="G56" s="8" t="str">
        <f>IFERROR(IF(INDEX('ce raw data'!$C$2:$CZ$3000,MATCH(1,INDEX(('ce raw data'!$A$2:$A$3000=G2)*('ce raw data'!$B$2:$B$3000=$B57),,),0),MATCH(SUBSTITUTE(G5,"Allele","Height"),'ce raw data'!$C$1:$CZ$1,0))="","-",INDEX('ce raw data'!$C$2:$CZ$3000,MATCH(1,INDEX(('ce raw data'!$A$2:$A$3000=G2)*('ce raw data'!$B$2:$B$3000=$B57),,),0),MATCH(SUBSTITUTE(G5,"Allele","Height"),'ce raw data'!$C$1:$CZ$1,0))),"-")</f>
        <v>-</v>
      </c>
      <c r="H56" s="8" t="str">
        <f>IFERROR(IF(INDEX('ce raw data'!$C$2:$CZ$3000,MATCH(1,INDEX(('ce raw data'!$A$2:$A$3000=G2)*('ce raw data'!$B$2:$B$3000=$B57),,),0),MATCH(SUBSTITUTE(H5,"Allele","Height"),'ce raw data'!$C$1:$CZ$1,0))="","-",INDEX('ce raw data'!$C$2:$CZ$3000,MATCH(1,INDEX(('ce raw data'!$A$2:$A$3000=G2)*('ce raw data'!$B$2:$B$3000=$B57),,),0),MATCH(SUBSTITUTE(H5,"Allele","Height"),'ce raw data'!$C$1:$CZ$1,0))),"-")</f>
        <v>-</v>
      </c>
      <c r="I56" s="8" t="str">
        <f>IFERROR(IF(INDEX('ce raw data'!$C$2:$CZ$3000,MATCH(1,INDEX(('ce raw data'!$A$2:$A$3000=I2)*('ce raw data'!$B$2:$B$3000=$B57),,),0),MATCH(SUBSTITUTE(I5,"Allele","Height"),'ce raw data'!$C$1:$CZ$1,0))="","-",INDEX('ce raw data'!$C$2:$CZ$3000,MATCH(1,INDEX(('ce raw data'!$A$2:$A$3000=I2)*('ce raw data'!$B$2:$B$3000=$B57),,),0),MATCH(SUBSTITUTE(I5,"Allele","Height"),'ce raw data'!$C$1:$CZ$1,0))),"-")</f>
        <v>-</v>
      </c>
      <c r="J56" s="8" t="str">
        <f>IFERROR(IF(INDEX('ce raw data'!$C$2:$CZ$3000,MATCH(1,INDEX(('ce raw data'!$A$2:$A$3000=I2)*('ce raw data'!$B$2:$B$3000=$B57),,),0),MATCH(SUBSTITUTE(J5,"Allele","Height"),'ce raw data'!$C$1:$CZ$1,0))="","-",INDEX('ce raw data'!$C$2:$CZ$3000,MATCH(1,INDEX(('ce raw data'!$A$2:$A$3000=I2)*('ce raw data'!$B$2:$B$3000=$B57),,),0),MATCH(SUBSTITUTE(J5,"Allele","Height"),'ce raw data'!$C$1:$CZ$1,0))),"-")</f>
        <v>-</v>
      </c>
    </row>
    <row r="57" spans="2:10" x14ac:dyDescent="0.4">
      <c r="B57" s="13" t="str">
        <f>$A$121</f>
        <v>DYS576</v>
      </c>
      <c r="C57" s="8" t="str">
        <f>IFERROR(IF(INDEX('ce raw data'!$C$2:$CZ$3000,MATCH(1,INDEX(('ce raw data'!$A$2:$A$3000=C2)*('ce raw data'!$B$2:$B$3000=$B57),,),0),MATCH(C5,'ce raw data'!$C$1:$CZ$1,0))="","-",INDEX('ce raw data'!$C$2:$CZ$3000,MATCH(1,INDEX(('ce raw data'!$A$2:$A$3000=C2)*('ce raw data'!$B$2:$B$3000=$B57),,),0),MATCH(C5,'ce raw data'!$C$1:$CZ$1,0))),"-")</f>
        <v>-</v>
      </c>
      <c r="D57" s="8" t="str">
        <f>IFERROR(IF(INDEX('ce raw data'!$C$2:$CZ$3000,MATCH(1,INDEX(('ce raw data'!$A$2:$A$3000=C2)*('ce raw data'!$B$2:$B$3000=$B57),,),0),MATCH(D5,'ce raw data'!$C$1:$CZ$1,0))="","-",INDEX('ce raw data'!$C$2:$CZ$3000,MATCH(1,INDEX(('ce raw data'!$A$2:$A$3000=C2)*('ce raw data'!$B$2:$B$3000=$B57),,),0),MATCH(D5,'ce raw data'!$C$1:$CZ$1,0))),"-")</f>
        <v>-</v>
      </c>
      <c r="E57" s="8" t="str">
        <f>IFERROR(IF(INDEX('ce raw data'!$C$2:$CZ$3000,MATCH(1,INDEX(('ce raw data'!$A$2:$A$3000=E2)*('ce raw data'!$B$2:$B$3000=$B57),,),0),MATCH(E5,'ce raw data'!$C$1:$CZ$1,0))="","-",INDEX('ce raw data'!$C$2:$CZ$3000,MATCH(1,INDEX(('ce raw data'!$A$2:$A$3000=E2)*('ce raw data'!$B$2:$B$3000=$B57),,),0),MATCH(E5,'ce raw data'!$C$1:$CZ$1,0))),"-")</f>
        <v>-</v>
      </c>
      <c r="F57" s="8" t="str">
        <f>IFERROR(IF(INDEX('ce raw data'!$C$2:$CZ$3000,MATCH(1,INDEX(('ce raw data'!$A$2:$A$3000=E2)*('ce raw data'!$B$2:$B$3000=$B57),,),0),MATCH(F5,'ce raw data'!$C$1:$CZ$1,0))="","-",INDEX('ce raw data'!$C$2:$CZ$3000,MATCH(1,INDEX(('ce raw data'!$A$2:$A$3000=E2)*('ce raw data'!$B$2:$B$3000=$B57),,),0),MATCH(F5,'ce raw data'!$C$1:$CZ$1,0))),"-")</f>
        <v>-</v>
      </c>
      <c r="G57" s="8" t="str">
        <f>IFERROR(IF(INDEX('ce raw data'!$C$2:$CZ$3000,MATCH(1,INDEX(('ce raw data'!$A$2:$A$3000=G2)*('ce raw data'!$B$2:$B$3000=$B57),,),0),MATCH(G5,'ce raw data'!$C$1:$CZ$1,0))="","-",INDEX('ce raw data'!$C$2:$CZ$3000,MATCH(1,INDEX(('ce raw data'!$A$2:$A$3000=G2)*('ce raw data'!$B$2:$B$3000=$B57),,),0),MATCH(G5,'ce raw data'!$C$1:$CZ$1,0))),"-")</f>
        <v>-</v>
      </c>
      <c r="H57" s="8" t="str">
        <f>IFERROR(IF(INDEX('ce raw data'!$C$2:$CZ$3000,MATCH(1,INDEX(('ce raw data'!$A$2:$A$3000=G2)*('ce raw data'!$B$2:$B$3000=$B57),,),0),MATCH(H5,'ce raw data'!$C$1:$CZ$1,0))="","-",INDEX('ce raw data'!$C$2:$CZ$3000,MATCH(1,INDEX(('ce raw data'!$A$2:$A$3000=G2)*('ce raw data'!$B$2:$B$3000=$B57),,),0),MATCH(H5,'ce raw data'!$C$1:$CZ$1,0))),"-")</f>
        <v>-</v>
      </c>
      <c r="I57" s="8" t="str">
        <f>IFERROR(IF(INDEX('ce raw data'!$C$2:$CZ$3000,MATCH(1,INDEX(('ce raw data'!$A$2:$A$3000=I2)*('ce raw data'!$B$2:$B$3000=$B57),,),0),MATCH(I5,'ce raw data'!$C$1:$CZ$1,0))="","-",INDEX('ce raw data'!$C$2:$CZ$3000,MATCH(1,INDEX(('ce raw data'!$A$2:$A$3000=I2)*('ce raw data'!$B$2:$B$3000=$B57),,),0),MATCH(I5,'ce raw data'!$C$1:$CZ$1,0))),"-")</f>
        <v>-</v>
      </c>
      <c r="J57" s="8" t="str">
        <f>IFERROR(IF(INDEX('ce raw data'!$C$2:$CZ$3000,MATCH(1,INDEX(('ce raw data'!$A$2:$A$3000=I2)*('ce raw data'!$B$2:$B$3000=$B57),,),0),MATCH(J5,'ce raw data'!$C$1:$CZ$1,0))="","-",INDEX('ce raw data'!$C$2:$CZ$3000,MATCH(1,INDEX(('ce raw data'!$A$2:$A$3000=I2)*('ce raw data'!$B$2:$B$3000=$B57),,),0),MATCH(J5,'ce raw data'!$C$1:$CZ$1,0))),"-")</f>
        <v>-</v>
      </c>
    </row>
    <row r="58" spans="2:10" ht="12.75" hidden="1" customHeight="1" x14ac:dyDescent="0.4">
      <c r="B58" s="13"/>
      <c r="C58" s="8" t="str">
        <f>IFERROR(IF(INDEX('ce raw data'!$C$2:$CZ$3000,MATCH(1,INDEX(('ce raw data'!$A$2:$A$3000=C2)*('ce raw data'!$B$2:$B$3000=$B59),,),0),MATCH(SUBSTITUTE(C5,"Allele","Height"),'ce raw data'!$C$1:$CZ$1,0))="","-",INDEX('ce raw data'!$C$2:$CZ$3000,MATCH(1,INDEX(('ce raw data'!$A$2:$A$3000=C2)*('ce raw data'!$B$2:$B$3000=$B59),,),0),MATCH(SUBSTITUTE(C5,"Allele","Height"),'ce raw data'!$C$1:$CZ$1,0))),"-")</f>
        <v>-</v>
      </c>
      <c r="D58" s="8" t="str">
        <f>IFERROR(IF(INDEX('ce raw data'!$C$2:$CZ$3000,MATCH(1,INDEX(('ce raw data'!$A$2:$A$3000=C2)*('ce raw data'!$B$2:$B$3000=$B59),,),0),MATCH(SUBSTITUTE(D5,"Allele","Height"),'ce raw data'!$C$1:$CZ$1,0))="","-",INDEX('ce raw data'!$C$2:$CZ$3000,MATCH(1,INDEX(('ce raw data'!$A$2:$A$3000=C2)*('ce raw data'!$B$2:$B$3000=$B59),,),0),MATCH(SUBSTITUTE(D5,"Allele","Height"),'ce raw data'!$C$1:$CZ$1,0))),"-")</f>
        <v>-</v>
      </c>
      <c r="E58" s="8" t="str">
        <f>IFERROR(IF(INDEX('ce raw data'!$C$2:$CZ$3000,MATCH(1,INDEX(('ce raw data'!$A$2:$A$3000=E2)*('ce raw data'!$B$2:$B$3000=$B59),,),0),MATCH(SUBSTITUTE(E5,"Allele","Height"),'ce raw data'!$C$1:$CZ$1,0))="","-",INDEX('ce raw data'!$C$2:$CZ$3000,MATCH(1,INDEX(('ce raw data'!$A$2:$A$3000=E2)*('ce raw data'!$B$2:$B$3000=$B59),,),0),MATCH(SUBSTITUTE(E5,"Allele","Height"),'ce raw data'!$C$1:$CZ$1,0))),"-")</f>
        <v>-</v>
      </c>
      <c r="F58" s="8" t="str">
        <f>IFERROR(IF(INDEX('ce raw data'!$C$2:$CZ$3000,MATCH(1,INDEX(('ce raw data'!$A$2:$A$3000=E2)*('ce raw data'!$B$2:$B$3000=$B59),,),0),MATCH(SUBSTITUTE(F5,"Allele","Height"),'ce raw data'!$C$1:$CZ$1,0))="","-",INDEX('ce raw data'!$C$2:$CZ$3000,MATCH(1,INDEX(('ce raw data'!$A$2:$A$3000=E2)*('ce raw data'!$B$2:$B$3000=$B59),,),0),MATCH(SUBSTITUTE(F5,"Allele","Height"),'ce raw data'!$C$1:$CZ$1,0))),"-")</f>
        <v>-</v>
      </c>
      <c r="G58" s="8" t="str">
        <f>IFERROR(IF(INDEX('ce raw data'!$C$2:$CZ$3000,MATCH(1,INDEX(('ce raw data'!$A$2:$A$3000=G2)*('ce raw data'!$B$2:$B$3000=$B59),,),0),MATCH(SUBSTITUTE(G5,"Allele","Height"),'ce raw data'!$C$1:$CZ$1,0))="","-",INDEX('ce raw data'!$C$2:$CZ$3000,MATCH(1,INDEX(('ce raw data'!$A$2:$A$3000=G2)*('ce raw data'!$B$2:$B$3000=$B59),,),0),MATCH(SUBSTITUTE(G5,"Allele","Height"),'ce raw data'!$C$1:$CZ$1,0))),"-")</f>
        <v>-</v>
      </c>
      <c r="H58" s="8" t="str">
        <f>IFERROR(IF(INDEX('ce raw data'!$C$2:$CZ$3000,MATCH(1,INDEX(('ce raw data'!$A$2:$A$3000=G2)*('ce raw data'!$B$2:$B$3000=$B59),,),0),MATCH(SUBSTITUTE(H5,"Allele","Height"),'ce raw data'!$C$1:$CZ$1,0))="","-",INDEX('ce raw data'!$C$2:$CZ$3000,MATCH(1,INDEX(('ce raw data'!$A$2:$A$3000=G2)*('ce raw data'!$B$2:$B$3000=$B59),,),0),MATCH(SUBSTITUTE(H5,"Allele","Height"),'ce raw data'!$C$1:$CZ$1,0))),"-")</f>
        <v>-</v>
      </c>
      <c r="I58" s="8" t="str">
        <f>IFERROR(IF(INDEX('ce raw data'!$C$2:$CZ$3000,MATCH(1,INDEX(('ce raw data'!$A$2:$A$3000=I2)*('ce raw data'!$B$2:$B$3000=$B59),,),0),MATCH(SUBSTITUTE(I5,"Allele","Height"),'ce raw data'!$C$1:$CZ$1,0))="","-",INDEX('ce raw data'!$C$2:$CZ$3000,MATCH(1,INDEX(('ce raw data'!$A$2:$A$3000=I2)*('ce raw data'!$B$2:$B$3000=$B59),,),0),MATCH(SUBSTITUTE(I5,"Allele","Height"),'ce raw data'!$C$1:$CZ$1,0))),"-")</f>
        <v>-</v>
      </c>
      <c r="J58" s="8" t="str">
        <f>IFERROR(IF(INDEX('ce raw data'!$C$2:$CZ$3000,MATCH(1,INDEX(('ce raw data'!$A$2:$A$3000=I2)*('ce raw data'!$B$2:$B$3000=$B59),,),0),MATCH(SUBSTITUTE(J5,"Allele","Height"),'ce raw data'!$C$1:$CZ$1,0))="","-",INDEX('ce raw data'!$C$2:$CZ$3000,MATCH(1,INDEX(('ce raw data'!$A$2:$A$3000=I2)*('ce raw data'!$B$2:$B$3000=$B59),,),0),MATCH(SUBSTITUTE(J5,"Allele","Height"),'ce raw data'!$C$1:$CZ$1,0))),"-")</f>
        <v>-</v>
      </c>
    </row>
    <row r="59" spans="2:10" x14ac:dyDescent="0.4">
      <c r="B59" s="13" t="str">
        <f>$A$123</f>
        <v>DYS570</v>
      </c>
      <c r="C59" s="8" t="str">
        <f>IFERROR(IF(INDEX('ce raw data'!$C$2:$CZ$3000,MATCH(1,INDEX(('ce raw data'!$A$2:$A$3000=C2)*('ce raw data'!$B$2:$B$3000=$B59),,),0),MATCH(C5,'ce raw data'!$C$1:$CZ$1,0))="","-",INDEX('ce raw data'!$C$2:$CZ$3000,MATCH(1,INDEX(('ce raw data'!$A$2:$A$3000=C2)*('ce raw data'!$B$2:$B$3000=$B59),,),0),MATCH(C5,'ce raw data'!$C$1:$CZ$1,0))),"-")</f>
        <v>-</v>
      </c>
      <c r="D59" s="8" t="str">
        <f>IFERROR(IF(INDEX('ce raw data'!$C$2:$CZ$3000,MATCH(1,INDEX(('ce raw data'!$A$2:$A$3000=C2)*('ce raw data'!$B$2:$B$3000=$B59),,),0),MATCH(D5,'ce raw data'!$C$1:$CZ$1,0))="","-",INDEX('ce raw data'!$C$2:$CZ$3000,MATCH(1,INDEX(('ce raw data'!$A$2:$A$3000=C2)*('ce raw data'!$B$2:$B$3000=$B59),,),0),MATCH(D5,'ce raw data'!$C$1:$CZ$1,0))),"-")</f>
        <v>-</v>
      </c>
      <c r="E59" s="8" t="str">
        <f>IFERROR(IF(INDEX('ce raw data'!$C$2:$CZ$3000,MATCH(1,INDEX(('ce raw data'!$A$2:$A$3000=E2)*('ce raw data'!$B$2:$B$3000=$B59),,),0),MATCH(E5,'ce raw data'!$C$1:$CZ$1,0))="","-",INDEX('ce raw data'!$C$2:$CZ$3000,MATCH(1,INDEX(('ce raw data'!$A$2:$A$3000=E2)*('ce raw data'!$B$2:$B$3000=$B59),,),0),MATCH(E5,'ce raw data'!$C$1:$CZ$1,0))),"-")</f>
        <v>-</v>
      </c>
      <c r="F59" s="8" t="str">
        <f>IFERROR(IF(INDEX('ce raw data'!$C$2:$CZ$3000,MATCH(1,INDEX(('ce raw data'!$A$2:$A$3000=E2)*('ce raw data'!$B$2:$B$3000=$B59),,),0),MATCH(F5,'ce raw data'!$C$1:$CZ$1,0))="","-",INDEX('ce raw data'!$C$2:$CZ$3000,MATCH(1,INDEX(('ce raw data'!$A$2:$A$3000=E2)*('ce raw data'!$B$2:$B$3000=$B59),,),0),MATCH(F5,'ce raw data'!$C$1:$CZ$1,0))),"-")</f>
        <v>-</v>
      </c>
      <c r="G59" s="8" t="str">
        <f>IFERROR(IF(INDEX('ce raw data'!$C$2:$CZ$3000,MATCH(1,INDEX(('ce raw data'!$A$2:$A$3000=G2)*('ce raw data'!$B$2:$B$3000=$B59),,),0),MATCH(G5,'ce raw data'!$C$1:$CZ$1,0))="","-",INDEX('ce raw data'!$C$2:$CZ$3000,MATCH(1,INDEX(('ce raw data'!$A$2:$A$3000=G2)*('ce raw data'!$B$2:$B$3000=$B59),,),0),MATCH(G5,'ce raw data'!$C$1:$CZ$1,0))),"-")</f>
        <v>-</v>
      </c>
      <c r="H59" s="8" t="str">
        <f>IFERROR(IF(INDEX('ce raw data'!$C$2:$CZ$3000,MATCH(1,INDEX(('ce raw data'!$A$2:$A$3000=G2)*('ce raw data'!$B$2:$B$3000=$B59),,),0),MATCH(H5,'ce raw data'!$C$1:$CZ$1,0))="","-",INDEX('ce raw data'!$C$2:$CZ$3000,MATCH(1,INDEX(('ce raw data'!$A$2:$A$3000=G2)*('ce raw data'!$B$2:$B$3000=$B59),,),0),MATCH(H5,'ce raw data'!$C$1:$CZ$1,0))),"-")</f>
        <v>-</v>
      </c>
      <c r="I59" s="8" t="str">
        <f>IFERROR(IF(INDEX('ce raw data'!$C$2:$CZ$3000,MATCH(1,INDEX(('ce raw data'!$A$2:$A$3000=I2)*('ce raw data'!$B$2:$B$3000=$B59),,),0),MATCH(I5,'ce raw data'!$C$1:$CZ$1,0))="","-",INDEX('ce raw data'!$C$2:$CZ$3000,MATCH(1,INDEX(('ce raw data'!$A$2:$A$3000=I2)*('ce raw data'!$B$2:$B$3000=$B59),,),0),MATCH(I5,'ce raw data'!$C$1:$CZ$1,0))),"-")</f>
        <v>-</v>
      </c>
      <c r="J59" s="8" t="str">
        <f>IFERROR(IF(INDEX('ce raw data'!$C$2:$CZ$3000,MATCH(1,INDEX(('ce raw data'!$A$2:$A$3000=I2)*('ce raw data'!$B$2:$B$3000=$B59),,),0),MATCH(J5,'ce raw data'!$C$1:$CZ$1,0))="","-",INDEX('ce raw data'!$C$2:$CZ$3000,MATCH(1,INDEX(('ce raw data'!$A$2:$A$3000=I2)*('ce raw data'!$B$2:$B$3000=$B59),,),0),MATCH(J5,'ce raw data'!$C$1:$CZ$1,0))),"-")</f>
        <v>-</v>
      </c>
    </row>
    <row r="60" spans="2:10" x14ac:dyDescent="0.4">
      <c r="B60" s="15"/>
      <c r="C60" s="9"/>
      <c r="D60" s="9"/>
      <c r="E60" s="9"/>
      <c r="F60" s="9"/>
      <c r="G60" s="9"/>
      <c r="H60" s="9"/>
      <c r="I60" s="9"/>
      <c r="J60" s="9"/>
    </row>
    <row r="61" spans="2:10" x14ac:dyDescent="0.4">
      <c r="B61" s="15"/>
      <c r="C61" s="9"/>
      <c r="D61" s="9"/>
      <c r="E61" s="9"/>
      <c r="F61" s="9"/>
      <c r="G61" s="9"/>
      <c r="H61" s="9"/>
      <c r="I61" s="9"/>
      <c r="J61" s="9"/>
    </row>
    <row r="62" spans="2:10" x14ac:dyDescent="0.4">
      <c r="B62" s="15"/>
      <c r="C62" s="9"/>
      <c r="D62" s="9"/>
      <c r="E62" s="9"/>
      <c r="F62" s="9"/>
      <c r="G62" s="9"/>
      <c r="H62" s="9"/>
      <c r="I62" s="9"/>
      <c r="J62" s="9"/>
    </row>
    <row r="63" spans="2:10" x14ac:dyDescent="0.4">
      <c r="B63" s="15"/>
      <c r="C63" s="9"/>
      <c r="D63" s="9"/>
      <c r="E63" s="9"/>
      <c r="F63" s="9"/>
      <c r="G63" s="9"/>
      <c r="H63" s="9"/>
      <c r="I63" s="9"/>
      <c r="J63" s="9"/>
    </row>
    <row r="64" spans="2:10" x14ac:dyDescent="0.4">
      <c r="B64" s="4"/>
    </row>
    <row r="65" spans="1:10" x14ac:dyDescent="0.4">
      <c r="B65" s="4"/>
    </row>
    <row r="66" spans="1:10" x14ac:dyDescent="0.4">
      <c r="B66" s="5" t="s">
        <v>4</v>
      </c>
      <c r="C66" s="36" t="str">
        <f>IF(INDEX('ce raw data'!$A:$A,2+27*4)="","blank",INDEX('ce raw data'!$A:$A,2+27*4))</f>
        <v>blank</v>
      </c>
      <c r="D66" s="36"/>
      <c r="E66" s="32" t="str">
        <f>IF(INDEX('ce raw data'!$A:$A,2+27*5)="","blank",INDEX('ce raw data'!$A:$A,2+27*5))</f>
        <v>blank</v>
      </c>
      <c r="F66" s="33"/>
      <c r="G66" s="32" t="str">
        <f>IF(INDEX('ce raw data'!$A:$A,2+27*6)="","blank",INDEX('ce raw data'!$A:$A,2+27*6))</f>
        <v>blank</v>
      </c>
      <c r="H66" s="33"/>
      <c r="I66" s="36" t="str">
        <f>IF(INDEX('ce raw data'!$A:$A,2+27*7)="","blank",INDEX('ce raw data'!$A:$A,2+27*7))</f>
        <v>blank</v>
      </c>
      <c r="J66" s="36"/>
    </row>
    <row r="67" spans="1:10" ht="25.5" customHeight="1" x14ac:dyDescent="0.4">
      <c r="B67" s="6" t="s">
        <v>5</v>
      </c>
      <c r="C67" s="38"/>
      <c r="D67" s="38"/>
      <c r="E67" s="29"/>
      <c r="F67" s="30"/>
      <c r="G67" s="29"/>
      <c r="H67" s="30"/>
      <c r="I67" s="38"/>
      <c r="J67" s="38"/>
    </row>
    <row r="68" spans="1:10" x14ac:dyDescent="0.4">
      <c r="B68" s="7"/>
      <c r="C68" s="39"/>
      <c r="D68" s="39"/>
      <c r="E68" s="34"/>
      <c r="F68" s="35"/>
      <c r="G68" s="34"/>
      <c r="H68" s="35"/>
      <c r="I68" s="39"/>
      <c r="J68" s="39"/>
    </row>
    <row r="69" spans="1:10" x14ac:dyDescent="0.4">
      <c r="B69" s="5" t="s">
        <v>7</v>
      </c>
      <c r="C69" s="28" t="s">
        <v>8</v>
      </c>
      <c r="D69" s="28" t="s">
        <v>9</v>
      </c>
      <c r="E69" s="28" t="s">
        <v>8</v>
      </c>
      <c r="F69" s="28" t="s">
        <v>9</v>
      </c>
      <c r="G69" s="28" t="s">
        <v>8</v>
      </c>
      <c r="H69" s="28" t="s">
        <v>9</v>
      </c>
      <c r="I69" s="28" t="s">
        <v>8</v>
      </c>
      <c r="J69" s="28" t="s">
        <v>9</v>
      </c>
    </row>
    <row r="70" spans="1:10" ht="12.75" hidden="1" customHeight="1" x14ac:dyDescent="0.4">
      <c r="B70" s="28"/>
      <c r="C70" s="28" t="str">
        <f>IFERROR(IF(INDEX('ce raw data'!$C$2:$CZ$3000,MATCH(1,INDEX(('ce raw data'!$A$2:$A$3000=C66)*('ce raw data'!$B$2:$B$3000=$B71),,),0),MATCH(SUBSTITUTE(C69,"Allele","Height"),'ce raw data'!$C$1:$CZ$1,0))="","-",INDEX('ce raw data'!$C$2:$CZ$3000,MATCH(1,INDEX(('ce raw data'!$A$2:$A$3000=C66)*('ce raw data'!$B$2:$B$3000=$B71),,),0),MATCH(SUBSTITUTE(C69,"Allele","Height"),'ce raw data'!$C$1:$CZ$1,0))),"-")</f>
        <v>-</v>
      </c>
      <c r="D70" s="28" t="str">
        <f>IFERROR(IF(INDEX('ce raw data'!$C$2:$CZ$3000,MATCH(1,INDEX(('ce raw data'!$A$2:$A$3000=C66)*('ce raw data'!$B$2:$B$3000=$B71),,),0),MATCH(SUBSTITUTE(D69,"Allele","Height"),'ce raw data'!$C$1:$CZ$1,0))="","-",INDEX('ce raw data'!$C$2:$CZ$3000,MATCH(1,INDEX(('ce raw data'!$A$2:$A$3000=C66)*('ce raw data'!$B$2:$B$3000=$B71),,),0),MATCH(SUBSTITUTE(D69,"Allele","Height"),'ce raw data'!$C$1:$CZ$1,0))),"-")</f>
        <v>-</v>
      </c>
      <c r="E70" s="28" t="str">
        <f>IFERROR(IF(INDEX('ce raw data'!$C$2:$CZ$3000,MATCH(1,INDEX(('ce raw data'!$A$2:$A$3000=E66)*('ce raw data'!$B$2:$B$3000=$B71),,),0),MATCH(SUBSTITUTE(E69,"Allele","Height"),'ce raw data'!$C$1:$CZ$1,0))="","-",INDEX('ce raw data'!$C$2:$CZ$3000,MATCH(1,INDEX(('ce raw data'!$A$2:$A$3000=E66)*('ce raw data'!$B$2:$B$3000=$B71),,),0),MATCH(SUBSTITUTE(E69,"Allele","Height"),'ce raw data'!$C$1:$CZ$1,0))),"-")</f>
        <v>-</v>
      </c>
      <c r="F70" s="28" t="str">
        <f>IFERROR(IF(INDEX('ce raw data'!$C$2:$CZ$3000,MATCH(1,INDEX(('ce raw data'!$A$2:$A$3000=E66)*('ce raw data'!$B$2:$B$3000=$B71),,),0),MATCH(SUBSTITUTE(F69,"Allele","Height"),'ce raw data'!$C$1:$CZ$1,0))="","-",INDEX('ce raw data'!$C$2:$CZ$3000,MATCH(1,INDEX(('ce raw data'!$A$2:$A$3000=E66)*('ce raw data'!$B$2:$B$3000=$B71),,),0),MATCH(SUBSTITUTE(F69,"Allele","Height"),'ce raw data'!$C$1:$CZ$1,0))),"-")</f>
        <v>-</v>
      </c>
      <c r="G70" s="28" t="str">
        <f>IFERROR(IF(INDEX('ce raw data'!$C$2:$CZ$3000,MATCH(1,INDEX(('ce raw data'!$A$2:$A$3000=G66)*('ce raw data'!$B$2:$B$3000=$B71),,),0),MATCH(SUBSTITUTE(G69,"Allele","Height"),'ce raw data'!$C$1:$CZ$1,0))="","-",INDEX('ce raw data'!$C$2:$CZ$3000,MATCH(1,INDEX(('ce raw data'!$A$2:$A$3000=G66)*('ce raw data'!$B$2:$B$3000=$B71),,),0),MATCH(SUBSTITUTE(G69,"Allele","Height"),'ce raw data'!$C$1:$CZ$1,0))),"-")</f>
        <v>-</v>
      </c>
      <c r="H70" s="28" t="str">
        <f>IFERROR(IF(INDEX('ce raw data'!$C$2:$CZ$3000,MATCH(1,INDEX(('ce raw data'!$A$2:$A$3000=G66)*('ce raw data'!$B$2:$B$3000=$B71),,),0),MATCH(SUBSTITUTE(H69,"Allele","Height"),'ce raw data'!$C$1:$CZ$1,0))="","-",INDEX('ce raw data'!$C$2:$CZ$3000,MATCH(1,INDEX(('ce raw data'!$A$2:$A$3000=G66)*('ce raw data'!$B$2:$B$3000=$B71),,),0),MATCH(SUBSTITUTE(H69,"Allele","Height"),'ce raw data'!$C$1:$CZ$1,0))),"-")</f>
        <v>-</v>
      </c>
      <c r="I70" s="28" t="str">
        <f>IFERROR(IF(INDEX('ce raw data'!$C$2:$CZ$3000,MATCH(1,INDEX(('ce raw data'!$A$2:$A$3000=I66)*('ce raw data'!$B$2:$B$3000=$B71),,),0),MATCH(SUBSTITUTE(I69,"Allele","Height"),'ce raw data'!$C$1:$CZ$1,0))="","-",INDEX('ce raw data'!$C$2:$CZ$3000,MATCH(1,INDEX(('ce raw data'!$A$2:$A$3000=I66)*('ce raw data'!$B$2:$B$3000=$B71),,),0),MATCH(SUBSTITUTE(I69,"Allele","Height"),'ce raw data'!$C$1:$CZ$1,0))),"-")</f>
        <v>-</v>
      </c>
      <c r="J70" s="28" t="str">
        <f>IFERROR(IF(INDEX('ce raw data'!$C$2:$CZ$3000,MATCH(1,INDEX(('ce raw data'!$A$2:$A$3000=I66)*('ce raw data'!$B$2:$B$3000=$B71),,),0),MATCH(SUBSTITUTE(J69,"Allele","Height"),'ce raw data'!$C$1:$CZ$1,0))="","-",INDEX('ce raw data'!$C$2:$CZ$3000,MATCH(1,INDEX(('ce raw data'!$A$2:$A$3000=I66)*('ce raw data'!$B$2:$B$3000=$B71),,),0),MATCH(SUBSTITUTE(J69,"Allele","Height"),'ce raw data'!$C$1:$CZ$1,0))),"-")</f>
        <v>-</v>
      </c>
    </row>
    <row r="71" spans="1:10" x14ac:dyDescent="0.4">
      <c r="A71" s="2" t="s">
        <v>13</v>
      </c>
      <c r="B71" s="10" t="str">
        <f>$A$71</f>
        <v>AMEL</v>
      </c>
      <c r="C71" s="8" t="str">
        <f>IFERROR(IF(INDEX('ce raw data'!$C$2:$CZ$3000,MATCH(1,INDEX(('ce raw data'!$A$2:$A$3000=C66)*('ce raw data'!$B$2:$B$3000=$B71),,),0),MATCH(C69,'ce raw data'!$C$1:$CZ$1,0))="","-",INDEX('ce raw data'!$C$2:$CZ$3000,MATCH(1,INDEX(('ce raw data'!$A$2:$A$3000=C66)*('ce raw data'!$B$2:$B$3000=$B71),,),0),MATCH(C69,'ce raw data'!$C$1:$CZ$1,0))),"-")</f>
        <v>-</v>
      </c>
      <c r="D71" s="8" t="str">
        <f>IFERROR(IF(INDEX('ce raw data'!$C$2:$CZ$3000,MATCH(1,INDEX(('ce raw data'!$A$2:$A$3000=C66)*('ce raw data'!$B$2:$B$3000=$B71),,),0),MATCH(D69,'ce raw data'!$C$1:$CZ$1,0))="","-",INDEX('ce raw data'!$C$2:$CZ$3000,MATCH(1,INDEX(('ce raw data'!$A$2:$A$3000=C66)*('ce raw data'!$B$2:$B$3000=$B71),,),0),MATCH(D69,'ce raw data'!$C$1:$CZ$1,0))),"-")</f>
        <v>-</v>
      </c>
      <c r="E71" s="8" t="str">
        <f>IFERROR(IF(INDEX('ce raw data'!$C$2:$CZ$3000,MATCH(1,INDEX(('ce raw data'!$A$2:$A$3000=E66)*('ce raw data'!$B$2:$B$3000=$B71),,),0),MATCH(E69,'ce raw data'!$C$1:$CZ$1,0))="","-",INDEX('ce raw data'!$C$2:$CZ$3000,MATCH(1,INDEX(('ce raw data'!$A$2:$A$3000=E66)*('ce raw data'!$B$2:$B$3000=$B71),,),0),MATCH(E69,'ce raw data'!$C$1:$CZ$1,0))),"-")</f>
        <v>-</v>
      </c>
      <c r="F71" s="8" t="str">
        <f>IFERROR(IF(INDEX('ce raw data'!$C$2:$CZ$3000,MATCH(1,INDEX(('ce raw data'!$A$2:$A$3000=E66)*('ce raw data'!$B$2:$B$3000=$B71),,),0),MATCH(F69,'ce raw data'!$C$1:$CZ$1,0))="","-",INDEX('ce raw data'!$C$2:$CZ$3000,MATCH(1,INDEX(('ce raw data'!$A$2:$A$3000=E66)*('ce raw data'!$B$2:$B$3000=$B71),,),0),MATCH(F69,'ce raw data'!$C$1:$CZ$1,0))),"-")</f>
        <v>-</v>
      </c>
      <c r="G71" s="8" t="str">
        <f>IFERROR(IF(INDEX('ce raw data'!$C$2:$CZ$3000,MATCH(1,INDEX(('ce raw data'!$A$2:$A$3000=G66)*('ce raw data'!$B$2:$B$3000=$B71),,),0),MATCH(G69,'ce raw data'!$C$1:$CZ$1,0))="","-",INDEX('ce raw data'!$C$2:$CZ$3000,MATCH(1,INDEX(('ce raw data'!$A$2:$A$3000=G66)*('ce raw data'!$B$2:$B$3000=$B71),,),0),MATCH(G69,'ce raw data'!$C$1:$CZ$1,0))),"-")</f>
        <v>-</v>
      </c>
      <c r="H71" s="8" t="str">
        <f>IFERROR(IF(INDEX('ce raw data'!$C$2:$CZ$3000,MATCH(1,INDEX(('ce raw data'!$A$2:$A$3000=G66)*('ce raw data'!$B$2:$B$3000=$B71),,),0),MATCH(H69,'ce raw data'!$C$1:$CZ$1,0))="","-",INDEX('ce raw data'!$C$2:$CZ$3000,MATCH(1,INDEX(('ce raw data'!$A$2:$A$3000=G66)*('ce raw data'!$B$2:$B$3000=$B71),,),0),MATCH(H69,'ce raw data'!$C$1:$CZ$1,0))),"-")</f>
        <v>-</v>
      </c>
      <c r="I71" s="8" t="str">
        <f>IFERROR(IF(INDEX('ce raw data'!$C$2:$CZ$3000,MATCH(1,INDEX(('ce raw data'!$A$2:$A$3000=I66)*('ce raw data'!$B$2:$B$3000=$B71),,),0),MATCH(I69,'ce raw data'!$C$1:$CZ$1,0))="","-",INDEX('ce raw data'!$C$2:$CZ$3000,MATCH(1,INDEX(('ce raw data'!$A$2:$A$3000=I66)*('ce raw data'!$B$2:$B$3000=$B71),,),0),MATCH(I69,'ce raw data'!$C$1:$CZ$1,0))),"-")</f>
        <v>-</v>
      </c>
      <c r="J71" s="8" t="str">
        <f>IFERROR(IF(INDEX('ce raw data'!$C$2:$CZ$3000,MATCH(1,INDEX(('ce raw data'!$A$2:$A$3000=I66)*('ce raw data'!$B$2:$B$3000=$B71),,),0),MATCH(J69,'ce raw data'!$C$1:$CZ$1,0))="","-",INDEX('ce raw data'!$C$2:$CZ$3000,MATCH(1,INDEX(('ce raw data'!$A$2:$A$3000=I66)*('ce raw data'!$B$2:$B$3000=$B71),,),0),MATCH(J69,'ce raw data'!$C$1:$CZ$1,0))),"-")</f>
        <v>-</v>
      </c>
    </row>
    <row r="72" spans="1:10" ht="12.75" hidden="1" customHeight="1" x14ac:dyDescent="0.4">
      <c r="B72" s="10"/>
      <c r="C72" s="8" t="str">
        <f>IFERROR(IF(INDEX('ce raw data'!$C$2:$CZ$3000,MATCH(1,INDEX(('ce raw data'!$A$2:$A$3000=C66)*('ce raw data'!$B$2:$B$3000=$B73),,),0),MATCH(SUBSTITUTE(C69,"Allele","Height"),'ce raw data'!$C$1:$CZ$1,0))="","-",INDEX('ce raw data'!$C$2:$CZ$3000,MATCH(1,INDEX(('ce raw data'!$A$2:$A$3000=C66)*('ce raw data'!$B$2:$B$3000=$B73),,),0),MATCH(SUBSTITUTE(C69,"Allele","Height"),'ce raw data'!$C$1:$CZ$1,0))),"-")</f>
        <v>-</v>
      </c>
      <c r="D72" s="8" t="str">
        <f>IFERROR(IF(INDEX('ce raw data'!$C$2:$CZ$3000,MATCH(1,INDEX(('ce raw data'!$A$2:$A$3000=C66)*('ce raw data'!$B$2:$B$3000=$B73),,),0),MATCH(SUBSTITUTE(D69,"Allele","Height"),'ce raw data'!$C$1:$CZ$1,0))="","-",INDEX('ce raw data'!$C$2:$CZ$3000,MATCH(1,INDEX(('ce raw data'!$A$2:$A$3000=C66)*('ce raw data'!$B$2:$B$3000=$B73),,),0),MATCH(SUBSTITUTE(D69,"Allele","Height"),'ce raw data'!$C$1:$CZ$1,0))),"-")</f>
        <v>-</v>
      </c>
      <c r="E72" s="8" t="str">
        <f>IFERROR(IF(INDEX('ce raw data'!$C$2:$CZ$3000,MATCH(1,INDEX(('ce raw data'!$A$2:$A$3000=E66)*('ce raw data'!$B$2:$B$3000=$B73),,),0),MATCH(SUBSTITUTE(E69,"Allele","Height"),'ce raw data'!$C$1:$CZ$1,0))="","-",INDEX('ce raw data'!$C$2:$CZ$3000,MATCH(1,INDEX(('ce raw data'!$A$2:$A$3000=E66)*('ce raw data'!$B$2:$B$3000=$B73),,),0),MATCH(SUBSTITUTE(E69,"Allele","Height"),'ce raw data'!$C$1:$CZ$1,0))),"-")</f>
        <v>-</v>
      </c>
      <c r="F72" s="8" t="str">
        <f>IFERROR(IF(INDEX('ce raw data'!$C$2:$CZ$3000,MATCH(1,INDEX(('ce raw data'!$A$2:$A$3000=E66)*('ce raw data'!$B$2:$B$3000=$B73),,),0),MATCH(SUBSTITUTE(F69,"Allele","Height"),'ce raw data'!$C$1:$CZ$1,0))="","-",INDEX('ce raw data'!$C$2:$CZ$3000,MATCH(1,INDEX(('ce raw data'!$A$2:$A$3000=E66)*('ce raw data'!$B$2:$B$3000=$B73),,),0),MATCH(SUBSTITUTE(F69,"Allele","Height"),'ce raw data'!$C$1:$CZ$1,0))),"-")</f>
        <v>-</v>
      </c>
      <c r="G72" s="8" t="str">
        <f>IFERROR(IF(INDEX('ce raw data'!$C$2:$CZ$3000,MATCH(1,INDEX(('ce raw data'!$A$2:$A$3000=G66)*('ce raw data'!$B$2:$B$3000=$B73),,),0),MATCH(SUBSTITUTE(G69,"Allele","Height"),'ce raw data'!$C$1:$CZ$1,0))="","-",INDEX('ce raw data'!$C$2:$CZ$3000,MATCH(1,INDEX(('ce raw data'!$A$2:$A$3000=G66)*('ce raw data'!$B$2:$B$3000=$B73),,),0),MATCH(SUBSTITUTE(G69,"Allele","Height"),'ce raw data'!$C$1:$CZ$1,0))),"-")</f>
        <v>-</v>
      </c>
      <c r="H72" s="8" t="str">
        <f>IFERROR(IF(INDEX('ce raw data'!$C$2:$CZ$3000,MATCH(1,INDEX(('ce raw data'!$A$2:$A$3000=G66)*('ce raw data'!$B$2:$B$3000=$B73),,),0),MATCH(SUBSTITUTE(H69,"Allele","Height"),'ce raw data'!$C$1:$CZ$1,0))="","-",INDEX('ce raw data'!$C$2:$CZ$3000,MATCH(1,INDEX(('ce raw data'!$A$2:$A$3000=G66)*('ce raw data'!$B$2:$B$3000=$B73),,),0),MATCH(SUBSTITUTE(H69,"Allele","Height"),'ce raw data'!$C$1:$CZ$1,0))),"-")</f>
        <v>-</v>
      </c>
      <c r="I72" s="8" t="str">
        <f>IFERROR(IF(INDEX('ce raw data'!$C$2:$CZ$3000,MATCH(1,INDEX(('ce raw data'!$A$2:$A$3000=I66)*('ce raw data'!$B$2:$B$3000=$B73),,),0),MATCH(SUBSTITUTE(I69,"Allele","Height"),'ce raw data'!$C$1:$CZ$1,0))="","-",INDEX('ce raw data'!$C$2:$CZ$3000,MATCH(1,INDEX(('ce raw data'!$A$2:$A$3000=I66)*('ce raw data'!$B$2:$B$3000=$B73),,),0),MATCH(SUBSTITUTE(I69,"Allele","Height"),'ce raw data'!$C$1:$CZ$1,0))),"-")</f>
        <v>-</v>
      </c>
      <c r="J72" s="8" t="str">
        <f>IFERROR(IF(INDEX('ce raw data'!$C$2:$CZ$3000,MATCH(1,INDEX(('ce raw data'!$A$2:$A$3000=I66)*('ce raw data'!$B$2:$B$3000=$B73),,),0),MATCH(SUBSTITUTE(J69,"Allele","Height"),'ce raw data'!$C$1:$CZ$1,0))="","-",INDEX('ce raw data'!$C$2:$CZ$3000,MATCH(1,INDEX(('ce raw data'!$A$2:$A$3000=I66)*('ce raw data'!$B$2:$B$3000=$B73),,),0),MATCH(SUBSTITUTE(J69,"Allele","Height"),'ce raw data'!$C$1:$CZ$1,0))),"-")</f>
        <v>-</v>
      </c>
    </row>
    <row r="73" spans="1:10" x14ac:dyDescent="0.4">
      <c r="A73" s="2" t="s">
        <v>14</v>
      </c>
      <c r="B73" s="10" t="str">
        <f>$A$73</f>
        <v>D3S1358</v>
      </c>
      <c r="C73" s="8" t="str">
        <f>IFERROR(IF(INDEX('ce raw data'!$C$2:$CZ$3000,MATCH(1,INDEX(('ce raw data'!$A$2:$A$3000=C66)*('ce raw data'!$B$2:$B$3000=$B73),,),0),MATCH(C69,'ce raw data'!$C$1:$CZ$1,0))="","-",INDEX('ce raw data'!$C$2:$CZ$3000,MATCH(1,INDEX(('ce raw data'!$A$2:$A$3000=C66)*('ce raw data'!$B$2:$B$3000=$B73),,),0),MATCH(C69,'ce raw data'!$C$1:$CZ$1,0))),"-")</f>
        <v>-</v>
      </c>
      <c r="D73" s="8" t="str">
        <f>IFERROR(IF(INDEX('ce raw data'!$C$2:$CZ$3000,MATCH(1,INDEX(('ce raw data'!$A$2:$A$3000=C66)*('ce raw data'!$B$2:$B$3000=$B73),,),0),MATCH(D69,'ce raw data'!$C$1:$CZ$1,0))="","-",INDEX('ce raw data'!$C$2:$CZ$3000,MATCH(1,INDEX(('ce raw data'!$A$2:$A$3000=C66)*('ce raw data'!$B$2:$B$3000=$B73),,),0),MATCH(D69,'ce raw data'!$C$1:$CZ$1,0))),"-")</f>
        <v>-</v>
      </c>
      <c r="E73" s="8" t="str">
        <f>IFERROR(IF(INDEX('ce raw data'!$C$2:$CZ$3000,MATCH(1,INDEX(('ce raw data'!$A$2:$A$3000=E66)*('ce raw data'!$B$2:$B$3000=$B73),,),0),MATCH(E69,'ce raw data'!$C$1:$CZ$1,0))="","-",INDEX('ce raw data'!$C$2:$CZ$3000,MATCH(1,INDEX(('ce raw data'!$A$2:$A$3000=E66)*('ce raw data'!$B$2:$B$3000=$B73),,),0),MATCH(E69,'ce raw data'!$C$1:$CZ$1,0))),"-")</f>
        <v>-</v>
      </c>
      <c r="F73" s="8" t="str">
        <f>IFERROR(IF(INDEX('ce raw data'!$C$2:$CZ$3000,MATCH(1,INDEX(('ce raw data'!$A$2:$A$3000=E66)*('ce raw data'!$B$2:$B$3000=$B73),,),0),MATCH(F69,'ce raw data'!$C$1:$CZ$1,0))="","-",INDEX('ce raw data'!$C$2:$CZ$3000,MATCH(1,INDEX(('ce raw data'!$A$2:$A$3000=E66)*('ce raw data'!$B$2:$B$3000=$B73),,),0),MATCH(F69,'ce raw data'!$C$1:$CZ$1,0))),"-")</f>
        <v>-</v>
      </c>
      <c r="G73" s="8" t="str">
        <f>IFERROR(IF(INDEX('ce raw data'!$C$2:$CZ$3000,MATCH(1,INDEX(('ce raw data'!$A$2:$A$3000=G66)*('ce raw data'!$B$2:$B$3000=$B73),,),0),MATCH(G69,'ce raw data'!$C$1:$CZ$1,0))="","-",INDEX('ce raw data'!$C$2:$CZ$3000,MATCH(1,INDEX(('ce raw data'!$A$2:$A$3000=G66)*('ce raw data'!$B$2:$B$3000=$B73),,),0),MATCH(G69,'ce raw data'!$C$1:$CZ$1,0))),"-")</f>
        <v>-</v>
      </c>
      <c r="H73" s="8" t="str">
        <f>IFERROR(IF(INDEX('ce raw data'!$C$2:$CZ$3000,MATCH(1,INDEX(('ce raw data'!$A$2:$A$3000=G66)*('ce raw data'!$B$2:$B$3000=$B73),,),0),MATCH(H69,'ce raw data'!$C$1:$CZ$1,0))="","-",INDEX('ce raw data'!$C$2:$CZ$3000,MATCH(1,INDEX(('ce raw data'!$A$2:$A$3000=G66)*('ce raw data'!$B$2:$B$3000=$B73),,),0),MATCH(H69,'ce raw data'!$C$1:$CZ$1,0))),"-")</f>
        <v>-</v>
      </c>
      <c r="I73" s="8" t="str">
        <f>IFERROR(IF(INDEX('ce raw data'!$C$2:$CZ$3000,MATCH(1,INDEX(('ce raw data'!$A$2:$A$3000=I66)*('ce raw data'!$B$2:$B$3000=$B73),,),0),MATCH(I69,'ce raw data'!$C$1:$CZ$1,0))="","-",INDEX('ce raw data'!$C$2:$CZ$3000,MATCH(1,INDEX(('ce raw data'!$A$2:$A$3000=I66)*('ce raw data'!$B$2:$B$3000=$B73),,),0),MATCH(I69,'ce raw data'!$C$1:$CZ$1,0))),"-")</f>
        <v>-</v>
      </c>
      <c r="J73" s="8" t="str">
        <f>IFERROR(IF(INDEX('ce raw data'!$C$2:$CZ$3000,MATCH(1,INDEX(('ce raw data'!$A$2:$A$3000=I66)*('ce raw data'!$B$2:$B$3000=$B73),,),0),MATCH(J69,'ce raw data'!$C$1:$CZ$1,0))="","-",INDEX('ce raw data'!$C$2:$CZ$3000,MATCH(1,INDEX(('ce raw data'!$A$2:$A$3000=I66)*('ce raw data'!$B$2:$B$3000=$B73),,),0),MATCH(J69,'ce raw data'!$C$1:$CZ$1,0))),"-")</f>
        <v>-</v>
      </c>
    </row>
    <row r="74" spans="1:10" ht="12.75" hidden="1" customHeight="1" x14ac:dyDescent="0.4">
      <c r="B74" s="10"/>
      <c r="C74" s="8" t="str">
        <f>IFERROR(IF(INDEX('ce raw data'!$C$2:$CZ$3000,MATCH(1,INDEX(('ce raw data'!$A$2:$A$3000=C66)*('ce raw data'!$B$2:$B$3000=$B75),,),0),MATCH(SUBSTITUTE(C69,"Allele","Height"),'ce raw data'!$C$1:$CZ$1,0))="","-",INDEX('ce raw data'!$C$2:$CZ$3000,MATCH(1,INDEX(('ce raw data'!$A$2:$A$3000=C66)*('ce raw data'!$B$2:$B$3000=$B75),,),0),MATCH(SUBSTITUTE(C69,"Allele","Height"),'ce raw data'!$C$1:$CZ$1,0))),"-")</f>
        <v>-</v>
      </c>
      <c r="D74" s="8" t="str">
        <f>IFERROR(IF(INDEX('ce raw data'!$C$2:$CZ$3000,MATCH(1,INDEX(('ce raw data'!$A$2:$A$3000=C66)*('ce raw data'!$B$2:$B$3000=$B75),,),0),MATCH(SUBSTITUTE(D69,"Allele","Height"),'ce raw data'!$C$1:$CZ$1,0))="","-",INDEX('ce raw data'!$C$2:$CZ$3000,MATCH(1,INDEX(('ce raw data'!$A$2:$A$3000=C66)*('ce raw data'!$B$2:$B$3000=$B75),,),0),MATCH(SUBSTITUTE(D69,"Allele","Height"),'ce raw data'!$C$1:$CZ$1,0))),"-")</f>
        <v>-</v>
      </c>
      <c r="E74" s="8" t="str">
        <f>IFERROR(IF(INDEX('ce raw data'!$C$2:$CZ$3000,MATCH(1,INDEX(('ce raw data'!$A$2:$A$3000=E66)*('ce raw data'!$B$2:$B$3000=$B75),,),0),MATCH(SUBSTITUTE(E69,"Allele","Height"),'ce raw data'!$C$1:$CZ$1,0))="","-",INDEX('ce raw data'!$C$2:$CZ$3000,MATCH(1,INDEX(('ce raw data'!$A$2:$A$3000=E66)*('ce raw data'!$B$2:$B$3000=$B75),,),0),MATCH(SUBSTITUTE(E69,"Allele","Height"),'ce raw data'!$C$1:$CZ$1,0))),"-")</f>
        <v>-</v>
      </c>
      <c r="F74" s="8" t="str">
        <f>IFERROR(IF(INDEX('ce raw data'!$C$2:$CZ$3000,MATCH(1,INDEX(('ce raw data'!$A$2:$A$3000=E66)*('ce raw data'!$B$2:$B$3000=$B75),,),0),MATCH(SUBSTITUTE(F69,"Allele","Height"),'ce raw data'!$C$1:$CZ$1,0))="","-",INDEX('ce raw data'!$C$2:$CZ$3000,MATCH(1,INDEX(('ce raw data'!$A$2:$A$3000=E66)*('ce raw data'!$B$2:$B$3000=$B75),,),0),MATCH(SUBSTITUTE(F69,"Allele","Height"),'ce raw data'!$C$1:$CZ$1,0))),"-")</f>
        <v>-</v>
      </c>
      <c r="G74" s="8" t="str">
        <f>IFERROR(IF(INDEX('ce raw data'!$C$2:$CZ$3000,MATCH(1,INDEX(('ce raw data'!$A$2:$A$3000=G66)*('ce raw data'!$B$2:$B$3000=$B75),,),0),MATCH(SUBSTITUTE(G69,"Allele","Height"),'ce raw data'!$C$1:$CZ$1,0))="","-",INDEX('ce raw data'!$C$2:$CZ$3000,MATCH(1,INDEX(('ce raw data'!$A$2:$A$3000=G66)*('ce raw data'!$B$2:$B$3000=$B75),,),0),MATCH(SUBSTITUTE(G69,"Allele","Height"),'ce raw data'!$C$1:$CZ$1,0))),"-")</f>
        <v>-</v>
      </c>
      <c r="H74" s="8" t="str">
        <f>IFERROR(IF(INDEX('ce raw data'!$C$2:$CZ$3000,MATCH(1,INDEX(('ce raw data'!$A$2:$A$3000=G66)*('ce raw data'!$B$2:$B$3000=$B75),,),0),MATCH(SUBSTITUTE(H69,"Allele","Height"),'ce raw data'!$C$1:$CZ$1,0))="","-",INDEX('ce raw data'!$C$2:$CZ$3000,MATCH(1,INDEX(('ce raw data'!$A$2:$A$3000=G66)*('ce raw data'!$B$2:$B$3000=$B75),,),0),MATCH(SUBSTITUTE(H69,"Allele","Height"),'ce raw data'!$C$1:$CZ$1,0))),"-")</f>
        <v>-</v>
      </c>
      <c r="I74" s="8" t="str">
        <f>IFERROR(IF(INDEX('ce raw data'!$C$2:$CZ$3000,MATCH(1,INDEX(('ce raw data'!$A$2:$A$3000=I66)*('ce raw data'!$B$2:$B$3000=$B75),,),0),MATCH(SUBSTITUTE(I69,"Allele","Height"),'ce raw data'!$C$1:$CZ$1,0))="","-",INDEX('ce raw data'!$C$2:$CZ$3000,MATCH(1,INDEX(('ce raw data'!$A$2:$A$3000=I66)*('ce raw data'!$B$2:$B$3000=$B75),,),0),MATCH(SUBSTITUTE(I69,"Allele","Height"),'ce raw data'!$C$1:$CZ$1,0))),"-")</f>
        <v>-</v>
      </c>
      <c r="J74" s="8" t="str">
        <f>IFERROR(IF(INDEX('ce raw data'!$C$2:$CZ$3000,MATCH(1,INDEX(('ce raw data'!$A$2:$A$3000=I66)*('ce raw data'!$B$2:$B$3000=$B75),,),0),MATCH(SUBSTITUTE(J69,"Allele","Height"),'ce raw data'!$C$1:$CZ$1,0))="","-",INDEX('ce raw data'!$C$2:$CZ$3000,MATCH(1,INDEX(('ce raw data'!$A$2:$A$3000=I66)*('ce raw data'!$B$2:$B$3000=$B75),,),0),MATCH(SUBSTITUTE(J69,"Allele","Height"),'ce raw data'!$C$1:$CZ$1,0))),"-")</f>
        <v>-</v>
      </c>
    </row>
    <row r="75" spans="1:10" x14ac:dyDescent="0.4">
      <c r="A75" s="2" t="s">
        <v>15</v>
      </c>
      <c r="B75" s="10" t="str">
        <f>$A$75</f>
        <v>D1S1656</v>
      </c>
      <c r="C75" s="8" t="str">
        <f>IFERROR(IF(INDEX('ce raw data'!$C$2:$CZ$3000,MATCH(1,INDEX(('ce raw data'!$A$2:$A$3000=C66)*('ce raw data'!$B$2:$B$3000=$B75),,),0),MATCH(C69,'ce raw data'!$C$1:$CZ$1,0))="","-",INDEX('ce raw data'!$C$2:$CZ$3000,MATCH(1,INDEX(('ce raw data'!$A$2:$A$3000=C66)*('ce raw data'!$B$2:$B$3000=$B75),,),0),MATCH(C69,'ce raw data'!$C$1:$CZ$1,0))),"-")</f>
        <v>-</v>
      </c>
      <c r="D75" s="8" t="str">
        <f>IFERROR(IF(INDEX('ce raw data'!$C$2:$CZ$3000,MATCH(1,INDEX(('ce raw data'!$A$2:$A$3000=C66)*('ce raw data'!$B$2:$B$3000=$B75),,),0),MATCH(D69,'ce raw data'!$C$1:$CZ$1,0))="","-",INDEX('ce raw data'!$C$2:$CZ$3000,MATCH(1,INDEX(('ce raw data'!$A$2:$A$3000=C66)*('ce raw data'!$B$2:$B$3000=$B75),,),0),MATCH(D69,'ce raw data'!$C$1:$CZ$1,0))),"-")</f>
        <v>-</v>
      </c>
      <c r="E75" s="8" t="str">
        <f>IFERROR(IF(INDEX('ce raw data'!$C$2:$CZ$3000,MATCH(1,INDEX(('ce raw data'!$A$2:$A$3000=E66)*('ce raw data'!$B$2:$B$3000=$B75),,),0),MATCH(E69,'ce raw data'!$C$1:$CZ$1,0))="","-",INDEX('ce raw data'!$C$2:$CZ$3000,MATCH(1,INDEX(('ce raw data'!$A$2:$A$3000=E66)*('ce raw data'!$B$2:$B$3000=$B75),,),0),MATCH(E69,'ce raw data'!$C$1:$CZ$1,0))),"-")</f>
        <v>-</v>
      </c>
      <c r="F75" s="8" t="str">
        <f>IFERROR(IF(INDEX('ce raw data'!$C$2:$CZ$3000,MATCH(1,INDEX(('ce raw data'!$A$2:$A$3000=E66)*('ce raw data'!$B$2:$B$3000=$B75),,),0),MATCH(F69,'ce raw data'!$C$1:$CZ$1,0))="","-",INDEX('ce raw data'!$C$2:$CZ$3000,MATCH(1,INDEX(('ce raw data'!$A$2:$A$3000=E66)*('ce raw data'!$B$2:$B$3000=$B75),,),0),MATCH(F69,'ce raw data'!$C$1:$CZ$1,0))),"-")</f>
        <v>-</v>
      </c>
      <c r="G75" s="8" t="str">
        <f>IFERROR(IF(INDEX('ce raw data'!$C$2:$CZ$3000,MATCH(1,INDEX(('ce raw data'!$A$2:$A$3000=G66)*('ce raw data'!$B$2:$B$3000=$B75),,),0),MATCH(G69,'ce raw data'!$C$1:$CZ$1,0))="","-",INDEX('ce raw data'!$C$2:$CZ$3000,MATCH(1,INDEX(('ce raw data'!$A$2:$A$3000=G66)*('ce raw data'!$B$2:$B$3000=$B75),,),0),MATCH(G69,'ce raw data'!$C$1:$CZ$1,0))),"-")</f>
        <v>-</v>
      </c>
      <c r="H75" s="8" t="str">
        <f>IFERROR(IF(INDEX('ce raw data'!$C$2:$CZ$3000,MATCH(1,INDEX(('ce raw data'!$A$2:$A$3000=G66)*('ce raw data'!$B$2:$B$3000=$B75),,),0),MATCH(H69,'ce raw data'!$C$1:$CZ$1,0))="","-",INDEX('ce raw data'!$C$2:$CZ$3000,MATCH(1,INDEX(('ce raw data'!$A$2:$A$3000=G66)*('ce raw data'!$B$2:$B$3000=$B75),,),0),MATCH(H69,'ce raw data'!$C$1:$CZ$1,0))),"-")</f>
        <v>-</v>
      </c>
      <c r="I75" s="8" t="str">
        <f>IFERROR(IF(INDEX('ce raw data'!$C$2:$CZ$3000,MATCH(1,INDEX(('ce raw data'!$A$2:$A$3000=I66)*('ce raw data'!$B$2:$B$3000=$B75),,),0),MATCH(I69,'ce raw data'!$C$1:$CZ$1,0))="","-",INDEX('ce raw data'!$C$2:$CZ$3000,MATCH(1,INDEX(('ce raw data'!$A$2:$A$3000=I66)*('ce raw data'!$B$2:$B$3000=$B75),,),0),MATCH(I69,'ce raw data'!$C$1:$CZ$1,0))),"-")</f>
        <v>-</v>
      </c>
      <c r="J75" s="8" t="str">
        <f>IFERROR(IF(INDEX('ce raw data'!$C$2:$CZ$3000,MATCH(1,INDEX(('ce raw data'!$A$2:$A$3000=I66)*('ce raw data'!$B$2:$B$3000=$B75),,),0),MATCH(J69,'ce raw data'!$C$1:$CZ$1,0))="","-",INDEX('ce raw data'!$C$2:$CZ$3000,MATCH(1,INDEX(('ce raw data'!$A$2:$A$3000=I66)*('ce raw data'!$B$2:$B$3000=$B75),,),0),MATCH(J69,'ce raw data'!$C$1:$CZ$1,0))),"-")</f>
        <v>-</v>
      </c>
    </row>
    <row r="76" spans="1:10" ht="12.75" hidden="1" customHeight="1" x14ac:dyDescent="0.4">
      <c r="B76" s="10"/>
      <c r="C76" s="8" t="str">
        <f>IFERROR(IF(INDEX('ce raw data'!$C$2:$CZ$3000,MATCH(1,INDEX(('ce raw data'!$A$2:$A$3000=C66)*('ce raw data'!$B$2:$B$3000=$B77),,),0),MATCH(SUBSTITUTE(C69,"Allele","Height"),'ce raw data'!$C$1:$CZ$1,0))="","-",INDEX('ce raw data'!$C$2:$CZ$3000,MATCH(1,INDEX(('ce raw data'!$A$2:$A$3000=C66)*('ce raw data'!$B$2:$B$3000=$B77),,),0),MATCH(SUBSTITUTE(C69,"Allele","Height"),'ce raw data'!$C$1:$CZ$1,0))),"-")</f>
        <v>-</v>
      </c>
      <c r="D76" s="8" t="str">
        <f>IFERROR(IF(INDEX('ce raw data'!$C$2:$CZ$3000,MATCH(1,INDEX(('ce raw data'!$A$2:$A$3000=C66)*('ce raw data'!$B$2:$B$3000=$B77),,),0),MATCH(SUBSTITUTE(D69,"Allele","Height"),'ce raw data'!$C$1:$CZ$1,0))="","-",INDEX('ce raw data'!$C$2:$CZ$3000,MATCH(1,INDEX(('ce raw data'!$A$2:$A$3000=C66)*('ce raw data'!$B$2:$B$3000=$B77),,),0),MATCH(SUBSTITUTE(D69,"Allele","Height"),'ce raw data'!$C$1:$CZ$1,0))),"-")</f>
        <v>-</v>
      </c>
      <c r="E76" s="8" t="str">
        <f>IFERROR(IF(INDEX('ce raw data'!$C$2:$CZ$3000,MATCH(1,INDEX(('ce raw data'!$A$2:$A$3000=E66)*('ce raw data'!$B$2:$B$3000=$B77),,),0),MATCH(SUBSTITUTE(E69,"Allele","Height"),'ce raw data'!$C$1:$CZ$1,0))="","-",INDEX('ce raw data'!$C$2:$CZ$3000,MATCH(1,INDEX(('ce raw data'!$A$2:$A$3000=E66)*('ce raw data'!$B$2:$B$3000=$B77),,),0),MATCH(SUBSTITUTE(E69,"Allele","Height"),'ce raw data'!$C$1:$CZ$1,0))),"-")</f>
        <v>-</v>
      </c>
      <c r="F76" s="8" t="str">
        <f>IFERROR(IF(INDEX('ce raw data'!$C$2:$CZ$3000,MATCH(1,INDEX(('ce raw data'!$A$2:$A$3000=E66)*('ce raw data'!$B$2:$B$3000=$B77),,),0),MATCH(SUBSTITUTE(F69,"Allele","Height"),'ce raw data'!$C$1:$CZ$1,0))="","-",INDEX('ce raw data'!$C$2:$CZ$3000,MATCH(1,INDEX(('ce raw data'!$A$2:$A$3000=E66)*('ce raw data'!$B$2:$B$3000=$B77),,),0),MATCH(SUBSTITUTE(F69,"Allele","Height"),'ce raw data'!$C$1:$CZ$1,0))),"-")</f>
        <v>-</v>
      </c>
      <c r="G76" s="8" t="str">
        <f>IFERROR(IF(INDEX('ce raw data'!$C$2:$CZ$3000,MATCH(1,INDEX(('ce raw data'!$A$2:$A$3000=G66)*('ce raw data'!$B$2:$B$3000=$B77),,),0),MATCH(SUBSTITUTE(G69,"Allele","Height"),'ce raw data'!$C$1:$CZ$1,0))="","-",INDEX('ce raw data'!$C$2:$CZ$3000,MATCH(1,INDEX(('ce raw data'!$A$2:$A$3000=G66)*('ce raw data'!$B$2:$B$3000=$B77),,),0),MATCH(SUBSTITUTE(G69,"Allele","Height"),'ce raw data'!$C$1:$CZ$1,0))),"-")</f>
        <v>-</v>
      </c>
      <c r="H76" s="8" t="str">
        <f>IFERROR(IF(INDEX('ce raw data'!$C$2:$CZ$3000,MATCH(1,INDEX(('ce raw data'!$A$2:$A$3000=G66)*('ce raw data'!$B$2:$B$3000=$B77),,),0),MATCH(SUBSTITUTE(H69,"Allele","Height"),'ce raw data'!$C$1:$CZ$1,0))="","-",INDEX('ce raw data'!$C$2:$CZ$3000,MATCH(1,INDEX(('ce raw data'!$A$2:$A$3000=G66)*('ce raw data'!$B$2:$B$3000=$B77),,),0),MATCH(SUBSTITUTE(H69,"Allele","Height"),'ce raw data'!$C$1:$CZ$1,0))),"-")</f>
        <v>-</v>
      </c>
      <c r="I76" s="8" t="str">
        <f>IFERROR(IF(INDEX('ce raw data'!$C$2:$CZ$3000,MATCH(1,INDEX(('ce raw data'!$A$2:$A$3000=I66)*('ce raw data'!$B$2:$B$3000=$B77),,),0),MATCH(SUBSTITUTE(I69,"Allele","Height"),'ce raw data'!$C$1:$CZ$1,0))="","-",INDEX('ce raw data'!$C$2:$CZ$3000,MATCH(1,INDEX(('ce raw data'!$A$2:$A$3000=I66)*('ce raw data'!$B$2:$B$3000=$B77),,),0),MATCH(SUBSTITUTE(I69,"Allele","Height"),'ce raw data'!$C$1:$CZ$1,0))),"-")</f>
        <v>-</v>
      </c>
      <c r="J76" s="8" t="str">
        <f>IFERROR(IF(INDEX('ce raw data'!$C$2:$CZ$3000,MATCH(1,INDEX(('ce raw data'!$A$2:$A$3000=I66)*('ce raw data'!$B$2:$B$3000=$B77),,),0),MATCH(SUBSTITUTE(J69,"Allele","Height"),'ce raw data'!$C$1:$CZ$1,0))="","-",INDEX('ce raw data'!$C$2:$CZ$3000,MATCH(1,INDEX(('ce raw data'!$A$2:$A$3000=I66)*('ce raw data'!$B$2:$B$3000=$B77),,),0),MATCH(SUBSTITUTE(J69,"Allele","Height"),'ce raw data'!$C$1:$CZ$1,0))),"-")</f>
        <v>-</v>
      </c>
    </row>
    <row r="77" spans="1:10" x14ac:dyDescent="0.4">
      <c r="A77" s="2" t="s">
        <v>16</v>
      </c>
      <c r="B77" s="10" t="str">
        <f>$A$77</f>
        <v>D2S441</v>
      </c>
      <c r="C77" s="8" t="str">
        <f>IFERROR(IF(INDEX('ce raw data'!$C$2:$CZ$3000,MATCH(1,INDEX(('ce raw data'!$A$2:$A$3000=C66)*('ce raw data'!$B$2:$B$3000=$B77),,),0),MATCH(C69,'ce raw data'!$C$1:$CZ$1,0))="","-",INDEX('ce raw data'!$C$2:$CZ$3000,MATCH(1,INDEX(('ce raw data'!$A$2:$A$3000=C66)*('ce raw data'!$B$2:$B$3000=$B77),,),0),MATCH(C69,'ce raw data'!$C$1:$CZ$1,0))),"-")</f>
        <v>-</v>
      </c>
      <c r="D77" s="8" t="str">
        <f>IFERROR(IF(INDEX('ce raw data'!$C$2:$CZ$3000,MATCH(1,INDEX(('ce raw data'!$A$2:$A$3000=C66)*('ce raw data'!$B$2:$B$3000=$B77),,),0),MATCH(D69,'ce raw data'!$C$1:$CZ$1,0))="","-",INDEX('ce raw data'!$C$2:$CZ$3000,MATCH(1,INDEX(('ce raw data'!$A$2:$A$3000=C66)*('ce raw data'!$B$2:$B$3000=$B77),,),0),MATCH(D69,'ce raw data'!$C$1:$CZ$1,0))),"-")</f>
        <v>-</v>
      </c>
      <c r="E77" s="8" t="str">
        <f>IFERROR(IF(INDEX('ce raw data'!$C$2:$CZ$3000,MATCH(1,INDEX(('ce raw data'!$A$2:$A$3000=E66)*('ce raw data'!$B$2:$B$3000=$B77),,),0),MATCH(E69,'ce raw data'!$C$1:$CZ$1,0))="","-",INDEX('ce raw data'!$C$2:$CZ$3000,MATCH(1,INDEX(('ce raw data'!$A$2:$A$3000=E66)*('ce raw data'!$B$2:$B$3000=$B77),,),0),MATCH(E69,'ce raw data'!$C$1:$CZ$1,0))),"-")</f>
        <v>-</v>
      </c>
      <c r="F77" s="8" t="str">
        <f>IFERROR(IF(INDEX('ce raw data'!$C$2:$CZ$3000,MATCH(1,INDEX(('ce raw data'!$A$2:$A$3000=E66)*('ce raw data'!$B$2:$B$3000=$B77),,),0),MATCH(F69,'ce raw data'!$C$1:$CZ$1,0))="","-",INDEX('ce raw data'!$C$2:$CZ$3000,MATCH(1,INDEX(('ce raw data'!$A$2:$A$3000=E66)*('ce raw data'!$B$2:$B$3000=$B77),,),0),MATCH(F69,'ce raw data'!$C$1:$CZ$1,0))),"-")</f>
        <v>-</v>
      </c>
      <c r="G77" s="8" t="str">
        <f>IFERROR(IF(INDEX('ce raw data'!$C$2:$CZ$3000,MATCH(1,INDEX(('ce raw data'!$A$2:$A$3000=G66)*('ce raw data'!$B$2:$B$3000=$B77),,),0),MATCH(G69,'ce raw data'!$C$1:$CZ$1,0))="","-",INDEX('ce raw data'!$C$2:$CZ$3000,MATCH(1,INDEX(('ce raw data'!$A$2:$A$3000=G66)*('ce raw data'!$B$2:$B$3000=$B77),,),0),MATCH(G69,'ce raw data'!$C$1:$CZ$1,0))),"-")</f>
        <v>-</v>
      </c>
      <c r="H77" s="8" t="str">
        <f>IFERROR(IF(INDEX('ce raw data'!$C$2:$CZ$3000,MATCH(1,INDEX(('ce raw data'!$A$2:$A$3000=G66)*('ce raw data'!$B$2:$B$3000=$B77),,),0),MATCH(H69,'ce raw data'!$C$1:$CZ$1,0))="","-",INDEX('ce raw data'!$C$2:$CZ$3000,MATCH(1,INDEX(('ce raw data'!$A$2:$A$3000=G66)*('ce raw data'!$B$2:$B$3000=$B77),,),0),MATCH(H69,'ce raw data'!$C$1:$CZ$1,0))),"-")</f>
        <v>-</v>
      </c>
      <c r="I77" s="8" t="str">
        <f>IFERROR(IF(INDEX('ce raw data'!$C$2:$CZ$3000,MATCH(1,INDEX(('ce raw data'!$A$2:$A$3000=I66)*('ce raw data'!$B$2:$B$3000=$B77),,),0),MATCH(I69,'ce raw data'!$C$1:$CZ$1,0))="","-",INDEX('ce raw data'!$C$2:$CZ$3000,MATCH(1,INDEX(('ce raw data'!$A$2:$A$3000=I66)*('ce raw data'!$B$2:$B$3000=$B77),,),0),MATCH(I69,'ce raw data'!$C$1:$CZ$1,0))),"-")</f>
        <v>-</v>
      </c>
      <c r="J77" s="8" t="str">
        <f>IFERROR(IF(INDEX('ce raw data'!$C$2:$CZ$3000,MATCH(1,INDEX(('ce raw data'!$A$2:$A$3000=I66)*('ce raw data'!$B$2:$B$3000=$B77),,),0),MATCH(J69,'ce raw data'!$C$1:$CZ$1,0))="","-",INDEX('ce raw data'!$C$2:$CZ$3000,MATCH(1,INDEX(('ce raw data'!$A$2:$A$3000=I66)*('ce raw data'!$B$2:$B$3000=$B77),,),0),MATCH(J69,'ce raw data'!$C$1:$CZ$1,0))),"-")</f>
        <v>-</v>
      </c>
    </row>
    <row r="78" spans="1:10" ht="12.75" hidden="1" customHeight="1" x14ac:dyDescent="0.4">
      <c r="B78" s="10"/>
      <c r="C78" s="8" t="str">
        <f>IFERROR(IF(INDEX('ce raw data'!$C$2:$CZ$3000,MATCH(1,INDEX(('ce raw data'!$A$2:$A$3000=C66)*('ce raw data'!$B$2:$B$3000=$B79),,),0),MATCH(SUBSTITUTE(C69,"Allele","Height"),'ce raw data'!$C$1:$CZ$1,0))="","-",INDEX('ce raw data'!$C$2:$CZ$3000,MATCH(1,INDEX(('ce raw data'!$A$2:$A$3000=C66)*('ce raw data'!$B$2:$B$3000=$B79),,),0),MATCH(SUBSTITUTE(C69,"Allele","Height"),'ce raw data'!$C$1:$CZ$1,0))),"-")</f>
        <v>-</v>
      </c>
      <c r="D78" s="8" t="str">
        <f>IFERROR(IF(INDEX('ce raw data'!$C$2:$CZ$3000,MATCH(1,INDEX(('ce raw data'!$A$2:$A$3000=C66)*('ce raw data'!$B$2:$B$3000=$B79),,),0),MATCH(SUBSTITUTE(D69,"Allele","Height"),'ce raw data'!$C$1:$CZ$1,0))="","-",INDEX('ce raw data'!$C$2:$CZ$3000,MATCH(1,INDEX(('ce raw data'!$A$2:$A$3000=C66)*('ce raw data'!$B$2:$B$3000=$B79),,),0),MATCH(SUBSTITUTE(D69,"Allele","Height"),'ce raw data'!$C$1:$CZ$1,0))),"-")</f>
        <v>-</v>
      </c>
      <c r="E78" s="8" t="str">
        <f>IFERROR(IF(INDEX('ce raw data'!$C$2:$CZ$3000,MATCH(1,INDEX(('ce raw data'!$A$2:$A$3000=E66)*('ce raw data'!$B$2:$B$3000=$B79),,),0),MATCH(SUBSTITUTE(E69,"Allele","Height"),'ce raw data'!$C$1:$CZ$1,0))="","-",INDEX('ce raw data'!$C$2:$CZ$3000,MATCH(1,INDEX(('ce raw data'!$A$2:$A$3000=E66)*('ce raw data'!$B$2:$B$3000=$B79),,),0),MATCH(SUBSTITUTE(E69,"Allele","Height"),'ce raw data'!$C$1:$CZ$1,0))),"-")</f>
        <v>-</v>
      </c>
      <c r="F78" s="8" t="str">
        <f>IFERROR(IF(INDEX('ce raw data'!$C$2:$CZ$3000,MATCH(1,INDEX(('ce raw data'!$A$2:$A$3000=E66)*('ce raw data'!$B$2:$B$3000=$B79),,),0),MATCH(SUBSTITUTE(F69,"Allele","Height"),'ce raw data'!$C$1:$CZ$1,0))="","-",INDEX('ce raw data'!$C$2:$CZ$3000,MATCH(1,INDEX(('ce raw data'!$A$2:$A$3000=E66)*('ce raw data'!$B$2:$B$3000=$B79),,),0),MATCH(SUBSTITUTE(F69,"Allele","Height"),'ce raw data'!$C$1:$CZ$1,0))),"-")</f>
        <v>-</v>
      </c>
      <c r="G78" s="8" t="str">
        <f>IFERROR(IF(INDEX('ce raw data'!$C$2:$CZ$3000,MATCH(1,INDEX(('ce raw data'!$A$2:$A$3000=G66)*('ce raw data'!$B$2:$B$3000=$B79),,),0),MATCH(SUBSTITUTE(G69,"Allele","Height"),'ce raw data'!$C$1:$CZ$1,0))="","-",INDEX('ce raw data'!$C$2:$CZ$3000,MATCH(1,INDEX(('ce raw data'!$A$2:$A$3000=G66)*('ce raw data'!$B$2:$B$3000=$B79),,),0),MATCH(SUBSTITUTE(G69,"Allele","Height"),'ce raw data'!$C$1:$CZ$1,0))),"-")</f>
        <v>-</v>
      </c>
      <c r="H78" s="8" t="str">
        <f>IFERROR(IF(INDEX('ce raw data'!$C$2:$CZ$3000,MATCH(1,INDEX(('ce raw data'!$A$2:$A$3000=G66)*('ce raw data'!$B$2:$B$3000=$B79),,),0),MATCH(SUBSTITUTE(H69,"Allele","Height"),'ce raw data'!$C$1:$CZ$1,0))="","-",INDEX('ce raw data'!$C$2:$CZ$3000,MATCH(1,INDEX(('ce raw data'!$A$2:$A$3000=G66)*('ce raw data'!$B$2:$B$3000=$B79),,),0),MATCH(SUBSTITUTE(H69,"Allele","Height"),'ce raw data'!$C$1:$CZ$1,0))),"-")</f>
        <v>-</v>
      </c>
      <c r="I78" s="8" t="str">
        <f>IFERROR(IF(INDEX('ce raw data'!$C$2:$CZ$3000,MATCH(1,INDEX(('ce raw data'!$A$2:$A$3000=I66)*('ce raw data'!$B$2:$B$3000=$B79),,),0),MATCH(SUBSTITUTE(I69,"Allele","Height"),'ce raw data'!$C$1:$CZ$1,0))="","-",INDEX('ce raw data'!$C$2:$CZ$3000,MATCH(1,INDEX(('ce raw data'!$A$2:$A$3000=I66)*('ce raw data'!$B$2:$B$3000=$B79),,),0),MATCH(SUBSTITUTE(I69,"Allele","Height"),'ce raw data'!$C$1:$CZ$1,0))),"-")</f>
        <v>-</v>
      </c>
      <c r="J78" s="8" t="str">
        <f>IFERROR(IF(INDEX('ce raw data'!$C$2:$CZ$3000,MATCH(1,INDEX(('ce raw data'!$A$2:$A$3000=I66)*('ce raw data'!$B$2:$B$3000=$B79),,),0),MATCH(SUBSTITUTE(J69,"Allele","Height"),'ce raw data'!$C$1:$CZ$1,0))="","-",INDEX('ce raw data'!$C$2:$CZ$3000,MATCH(1,INDEX(('ce raw data'!$A$2:$A$3000=I66)*('ce raw data'!$B$2:$B$3000=$B79),,),0),MATCH(SUBSTITUTE(J69,"Allele","Height"),'ce raw data'!$C$1:$CZ$1,0))),"-")</f>
        <v>-</v>
      </c>
    </row>
    <row r="79" spans="1:10" x14ac:dyDescent="0.4">
      <c r="A79" s="2" t="s">
        <v>17</v>
      </c>
      <c r="B79" s="10" t="str">
        <f>$A$79</f>
        <v>D10S1248</v>
      </c>
      <c r="C79" s="8" t="str">
        <f>IFERROR(IF(INDEX('ce raw data'!$C$2:$CZ$3000,MATCH(1,INDEX(('ce raw data'!$A$2:$A$3000=C66)*('ce raw data'!$B$2:$B$3000=$B79),,),0),MATCH(C69,'ce raw data'!$C$1:$CZ$1,0))="","-",INDEX('ce raw data'!$C$2:$CZ$3000,MATCH(1,INDEX(('ce raw data'!$A$2:$A$3000=C66)*('ce raw data'!$B$2:$B$3000=$B79),,),0),MATCH(C69,'ce raw data'!$C$1:$CZ$1,0))),"-")</f>
        <v>-</v>
      </c>
      <c r="D79" s="8" t="str">
        <f>IFERROR(IF(INDEX('ce raw data'!$C$2:$CZ$3000,MATCH(1,INDEX(('ce raw data'!$A$2:$A$3000=C66)*('ce raw data'!$B$2:$B$3000=$B79),,),0),MATCH(D69,'ce raw data'!$C$1:$CZ$1,0))="","-",INDEX('ce raw data'!$C$2:$CZ$3000,MATCH(1,INDEX(('ce raw data'!$A$2:$A$3000=C66)*('ce raw data'!$B$2:$B$3000=$B79),,),0),MATCH(D69,'ce raw data'!$C$1:$CZ$1,0))),"-")</f>
        <v>-</v>
      </c>
      <c r="E79" s="8" t="str">
        <f>IFERROR(IF(INDEX('ce raw data'!$C$2:$CZ$3000,MATCH(1,INDEX(('ce raw data'!$A$2:$A$3000=E66)*('ce raw data'!$B$2:$B$3000=$B79),,),0),MATCH(E69,'ce raw data'!$C$1:$CZ$1,0))="","-",INDEX('ce raw data'!$C$2:$CZ$3000,MATCH(1,INDEX(('ce raw data'!$A$2:$A$3000=E66)*('ce raw data'!$B$2:$B$3000=$B79),,),0),MATCH(E69,'ce raw data'!$C$1:$CZ$1,0))),"-")</f>
        <v>-</v>
      </c>
      <c r="F79" s="8" t="str">
        <f>IFERROR(IF(INDEX('ce raw data'!$C$2:$CZ$3000,MATCH(1,INDEX(('ce raw data'!$A$2:$A$3000=E66)*('ce raw data'!$B$2:$B$3000=$B79),,),0),MATCH(F69,'ce raw data'!$C$1:$CZ$1,0))="","-",INDEX('ce raw data'!$C$2:$CZ$3000,MATCH(1,INDEX(('ce raw data'!$A$2:$A$3000=E66)*('ce raw data'!$B$2:$B$3000=$B79),,),0),MATCH(F69,'ce raw data'!$C$1:$CZ$1,0))),"-")</f>
        <v>-</v>
      </c>
      <c r="G79" s="8" t="str">
        <f>IFERROR(IF(INDEX('ce raw data'!$C$2:$CZ$3000,MATCH(1,INDEX(('ce raw data'!$A$2:$A$3000=G66)*('ce raw data'!$B$2:$B$3000=$B79),,),0),MATCH(G69,'ce raw data'!$C$1:$CZ$1,0))="","-",INDEX('ce raw data'!$C$2:$CZ$3000,MATCH(1,INDEX(('ce raw data'!$A$2:$A$3000=G66)*('ce raw data'!$B$2:$B$3000=$B79),,),0),MATCH(G69,'ce raw data'!$C$1:$CZ$1,0))),"-")</f>
        <v>-</v>
      </c>
      <c r="H79" s="8" t="str">
        <f>IFERROR(IF(INDEX('ce raw data'!$C$2:$CZ$3000,MATCH(1,INDEX(('ce raw data'!$A$2:$A$3000=G66)*('ce raw data'!$B$2:$B$3000=$B79),,),0),MATCH(H69,'ce raw data'!$C$1:$CZ$1,0))="","-",INDEX('ce raw data'!$C$2:$CZ$3000,MATCH(1,INDEX(('ce raw data'!$A$2:$A$3000=G66)*('ce raw data'!$B$2:$B$3000=$B79),,),0),MATCH(H69,'ce raw data'!$C$1:$CZ$1,0))),"-")</f>
        <v>-</v>
      </c>
      <c r="I79" s="8" t="str">
        <f>IFERROR(IF(INDEX('ce raw data'!$C$2:$CZ$3000,MATCH(1,INDEX(('ce raw data'!$A$2:$A$3000=I66)*('ce raw data'!$B$2:$B$3000=$B79),,),0),MATCH(I69,'ce raw data'!$C$1:$CZ$1,0))="","-",INDEX('ce raw data'!$C$2:$CZ$3000,MATCH(1,INDEX(('ce raw data'!$A$2:$A$3000=I66)*('ce raw data'!$B$2:$B$3000=$B79),,),0),MATCH(I69,'ce raw data'!$C$1:$CZ$1,0))),"-")</f>
        <v>-</v>
      </c>
      <c r="J79" s="8" t="str">
        <f>IFERROR(IF(INDEX('ce raw data'!$C$2:$CZ$3000,MATCH(1,INDEX(('ce raw data'!$A$2:$A$3000=I66)*('ce raw data'!$B$2:$B$3000=$B79),,),0),MATCH(J69,'ce raw data'!$C$1:$CZ$1,0))="","-",INDEX('ce raw data'!$C$2:$CZ$3000,MATCH(1,INDEX(('ce raw data'!$A$2:$A$3000=I66)*('ce raw data'!$B$2:$B$3000=$B79),,),0),MATCH(J69,'ce raw data'!$C$1:$CZ$1,0))),"-")</f>
        <v>-</v>
      </c>
    </row>
    <row r="80" spans="1:10" ht="12.75" hidden="1" customHeight="1" x14ac:dyDescent="0.4">
      <c r="B80" s="10"/>
      <c r="C80" s="8" t="str">
        <f>IFERROR(IF(INDEX('ce raw data'!$C$2:$CZ$3000,MATCH(1,INDEX(('ce raw data'!$A$2:$A$3000=C66)*('ce raw data'!$B$2:$B$3000=$B81),,),0),MATCH(SUBSTITUTE(C69,"Allele","Height"),'ce raw data'!$C$1:$CZ$1,0))="","-",INDEX('ce raw data'!$C$2:$CZ$3000,MATCH(1,INDEX(('ce raw data'!$A$2:$A$3000=C66)*('ce raw data'!$B$2:$B$3000=$B81),,),0),MATCH(SUBSTITUTE(C69,"Allele","Height"),'ce raw data'!$C$1:$CZ$1,0))),"-")</f>
        <v>-</v>
      </c>
      <c r="D80" s="8" t="str">
        <f>IFERROR(IF(INDEX('ce raw data'!$C$2:$CZ$3000,MATCH(1,INDEX(('ce raw data'!$A$2:$A$3000=C66)*('ce raw data'!$B$2:$B$3000=$B81),,),0),MATCH(SUBSTITUTE(D69,"Allele","Height"),'ce raw data'!$C$1:$CZ$1,0))="","-",INDEX('ce raw data'!$C$2:$CZ$3000,MATCH(1,INDEX(('ce raw data'!$A$2:$A$3000=C66)*('ce raw data'!$B$2:$B$3000=$B81),,),0),MATCH(SUBSTITUTE(D69,"Allele","Height"),'ce raw data'!$C$1:$CZ$1,0))),"-")</f>
        <v>-</v>
      </c>
      <c r="E80" s="8" t="str">
        <f>IFERROR(IF(INDEX('ce raw data'!$C$2:$CZ$3000,MATCH(1,INDEX(('ce raw data'!$A$2:$A$3000=E66)*('ce raw data'!$B$2:$B$3000=$B81),,),0),MATCH(SUBSTITUTE(E69,"Allele","Height"),'ce raw data'!$C$1:$CZ$1,0))="","-",INDEX('ce raw data'!$C$2:$CZ$3000,MATCH(1,INDEX(('ce raw data'!$A$2:$A$3000=E66)*('ce raw data'!$B$2:$B$3000=$B81),,),0),MATCH(SUBSTITUTE(E69,"Allele","Height"),'ce raw data'!$C$1:$CZ$1,0))),"-")</f>
        <v>-</v>
      </c>
      <c r="F80" s="8" t="str">
        <f>IFERROR(IF(INDEX('ce raw data'!$C$2:$CZ$3000,MATCH(1,INDEX(('ce raw data'!$A$2:$A$3000=E66)*('ce raw data'!$B$2:$B$3000=$B81),,),0),MATCH(SUBSTITUTE(F69,"Allele","Height"),'ce raw data'!$C$1:$CZ$1,0))="","-",INDEX('ce raw data'!$C$2:$CZ$3000,MATCH(1,INDEX(('ce raw data'!$A$2:$A$3000=E66)*('ce raw data'!$B$2:$B$3000=$B81),,),0),MATCH(SUBSTITUTE(F69,"Allele","Height"),'ce raw data'!$C$1:$CZ$1,0))),"-")</f>
        <v>-</v>
      </c>
      <c r="G80" s="8" t="str">
        <f>IFERROR(IF(INDEX('ce raw data'!$C$2:$CZ$3000,MATCH(1,INDEX(('ce raw data'!$A$2:$A$3000=G66)*('ce raw data'!$B$2:$B$3000=$B81),,),0),MATCH(SUBSTITUTE(G69,"Allele","Height"),'ce raw data'!$C$1:$CZ$1,0))="","-",INDEX('ce raw data'!$C$2:$CZ$3000,MATCH(1,INDEX(('ce raw data'!$A$2:$A$3000=G66)*('ce raw data'!$B$2:$B$3000=$B81),,),0),MATCH(SUBSTITUTE(G69,"Allele","Height"),'ce raw data'!$C$1:$CZ$1,0))),"-")</f>
        <v>-</v>
      </c>
      <c r="H80" s="8" t="str">
        <f>IFERROR(IF(INDEX('ce raw data'!$C$2:$CZ$3000,MATCH(1,INDEX(('ce raw data'!$A$2:$A$3000=G66)*('ce raw data'!$B$2:$B$3000=$B81),,),0),MATCH(SUBSTITUTE(H69,"Allele","Height"),'ce raw data'!$C$1:$CZ$1,0))="","-",INDEX('ce raw data'!$C$2:$CZ$3000,MATCH(1,INDEX(('ce raw data'!$A$2:$A$3000=G66)*('ce raw data'!$B$2:$B$3000=$B81),,),0),MATCH(SUBSTITUTE(H69,"Allele","Height"),'ce raw data'!$C$1:$CZ$1,0))),"-")</f>
        <v>-</v>
      </c>
      <c r="I80" s="8" t="str">
        <f>IFERROR(IF(INDEX('ce raw data'!$C$2:$CZ$3000,MATCH(1,INDEX(('ce raw data'!$A$2:$A$3000=I66)*('ce raw data'!$B$2:$B$3000=$B81),,),0),MATCH(SUBSTITUTE(I69,"Allele","Height"),'ce raw data'!$C$1:$CZ$1,0))="","-",INDEX('ce raw data'!$C$2:$CZ$3000,MATCH(1,INDEX(('ce raw data'!$A$2:$A$3000=I66)*('ce raw data'!$B$2:$B$3000=$B81),,),0),MATCH(SUBSTITUTE(I69,"Allele","Height"),'ce raw data'!$C$1:$CZ$1,0))),"-")</f>
        <v>-</v>
      </c>
      <c r="J80" s="8" t="str">
        <f>IFERROR(IF(INDEX('ce raw data'!$C$2:$CZ$3000,MATCH(1,INDEX(('ce raw data'!$A$2:$A$3000=I66)*('ce raw data'!$B$2:$B$3000=$B81),,),0),MATCH(SUBSTITUTE(J69,"Allele","Height"),'ce raw data'!$C$1:$CZ$1,0))="","-",INDEX('ce raw data'!$C$2:$CZ$3000,MATCH(1,INDEX(('ce raw data'!$A$2:$A$3000=I66)*('ce raw data'!$B$2:$B$3000=$B81),,),0),MATCH(SUBSTITUTE(J69,"Allele","Height"),'ce raw data'!$C$1:$CZ$1,0))),"-")</f>
        <v>-</v>
      </c>
    </row>
    <row r="81" spans="1:10" x14ac:dyDescent="0.4">
      <c r="A81" s="2" t="s">
        <v>18</v>
      </c>
      <c r="B81" s="10" t="str">
        <f>$A$81</f>
        <v>D13S317</v>
      </c>
      <c r="C81" s="8" t="str">
        <f>IFERROR(IF(INDEX('ce raw data'!$C$2:$CZ$3000,MATCH(1,INDEX(('ce raw data'!$A$2:$A$3000=C66)*('ce raw data'!$B$2:$B$3000=$B81),,),0),MATCH(C69,'ce raw data'!$C$1:$CZ$1,0))="","-",INDEX('ce raw data'!$C$2:$CZ$3000,MATCH(1,INDEX(('ce raw data'!$A$2:$A$3000=C66)*('ce raw data'!$B$2:$B$3000=$B81),,),0),MATCH(C69,'ce raw data'!$C$1:$CZ$1,0))),"-")</f>
        <v>-</v>
      </c>
      <c r="D81" s="8" t="str">
        <f>IFERROR(IF(INDEX('ce raw data'!$C$2:$CZ$3000,MATCH(1,INDEX(('ce raw data'!$A$2:$A$3000=C66)*('ce raw data'!$B$2:$B$3000=$B81),,),0),MATCH(D69,'ce raw data'!$C$1:$CZ$1,0))="","-",INDEX('ce raw data'!$C$2:$CZ$3000,MATCH(1,INDEX(('ce raw data'!$A$2:$A$3000=C66)*('ce raw data'!$B$2:$B$3000=$B81),,),0),MATCH(D69,'ce raw data'!$C$1:$CZ$1,0))),"-")</f>
        <v>-</v>
      </c>
      <c r="E81" s="8" t="str">
        <f>IFERROR(IF(INDEX('ce raw data'!$C$2:$CZ$3000,MATCH(1,INDEX(('ce raw data'!$A$2:$A$3000=E66)*('ce raw data'!$B$2:$B$3000=$B81),,),0),MATCH(E69,'ce raw data'!$C$1:$CZ$1,0))="","-",INDEX('ce raw data'!$C$2:$CZ$3000,MATCH(1,INDEX(('ce raw data'!$A$2:$A$3000=E66)*('ce raw data'!$B$2:$B$3000=$B81),,),0),MATCH(E69,'ce raw data'!$C$1:$CZ$1,0))),"-")</f>
        <v>-</v>
      </c>
      <c r="F81" s="8" t="str">
        <f>IFERROR(IF(INDEX('ce raw data'!$C$2:$CZ$3000,MATCH(1,INDEX(('ce raw data'!$A$2:$A$3000=E66)*('ce raw data'!$B$2:$B$3000=$B81),,),0),MATCH(F69,'ce raw data'!$C$1:$CZ$1,0))="","-",INDEX('ce raw data'!$C$2:$CZ$3000,MATCH(1,INDEX(('ce raw data'!$A$2:$A$3000=E66)*('ce raw data'!$B$2:$B$3000=$B81),,),0),MATCH(F69,'ce raw data'!$C$1:$CZ$1,0))),"-")</f>
        <v>-</v>
      </c>
      <c r="G81" s="8" t="str">
        <f>IFERROR(IF(INDEX('ce raw data'!$C$2:$CZ$3000,MATCH(1,INDEX(('ce raw data'!$A$2:$A$3000=G66)*('ce raw data'!$B$2:$B$3000=$B81),,),0),MATCH(G69,'ce raw data'!$C$1:$CZ$1,0))="","-",INDEX('ce raw data'!$C$2:$CZ$3000,MATCH(1,INDEX(('ce raw data'!$A$2:$A$3000=G66)*('ce raw data'!$B$2:$B$3000=$B81),,),0),MATCH(G69,'ce raw data'!$C$1:$CZ$1,0))),"-")</f>
        <v>-</v>
      </c>
      <c r="H81" s="8" t="str">
        <f>IFERROR(IF(INDEX('ce raw data'!$C$2:$CZ$3000,MATCH(1,INDEX(('ce raw data'!$A$2:$A$3000=G66)*('ce raw data'!$B$2:$B$3000=$B81),,),0),MATCH(H69,'ce raw data'!$C$1:$CZ$1,0))="","-",INDEX('ce raw data'!$C$2:$CZ$3000,MATCH(1,INDEX(('ce raw data'!$A$2:$A$3000=G66)*('ce raw data'!$B$2:$B$3000=$B81),,),0),MATCH(H69,'ce raw data'!$C$1:$CZ$1,0))),"-")</f>
        <v>-</v>
      </c>
      <c r="I81" s="8" t="str">
        <f>IFERROR(IF(INDEX('ce raw data'!$C$2:$CZ$3000,MATCH(1,INDEX(('ce raw data'!$A$2:$A$3000=I66)*('ce raw data'!$B$2:$B$3000=$B81),,),0),MATCH(I69,'ce raw data'!$C$1:$CZ$1,0))="","-",INDEX('ce raw data'!$C$2:$CZ$3000,MATCH(1,INDEX(('ce raw data'!$A$2:$A$3000=I66)*('ce raw data'!$B$2:$B$3000=$B81),,),0),MATCH(I69,'ce raw data'!$C$1:$CZ$1,0))),"-")</f>
        <v>-</v>
      </c>
      <c r="J81" s="8" t="str">
        <f>IFERROR(IF(INDEX('ce raw data'!$C$2:$CZ$3000,MATCH(1,INDEX(('ce raw data'!$A$2:$A$3000=I66)*('ce raw data'!$B$2:$B$3000=$B81),,),0),MATCH(J69,'ce raw data'!$C$1:$CZ$1,0))="","-",INDEX('ce raw data'!$C$2:$CZ$3000,MATCH(1,INDEX(('ce raw data'!$A$2:$A$3000=I66)*('ce raw data'!$B$2:$B$3000=$B81),,),0),MATCH(J69,'ce raw data'!$C$1:$CZ$1,0))),"-")</f>
        <v>-</v>
      </c>
    </row>
    <row r="82" spans="1:10" ht="12.75" hidden="1" customHeight="1" x14ac:dyDescent="0.4">
      <c r="B82" s="10"/>
      <c r="C82" s="8" t="str">
        <f>IFERROR(IF(INDEX('ce raw data'!$C$2:$CZ$3000,MATCH(1,INDEX(('ce raw data'!$A$2:$A$3000=C66)*('ce raw data'!$B$2:$B$3000=$B83),,),0),MATCH(SUBSTITUTE(C69,"Allele","Height"),'ce raw data'!$C$1:$CZ$1,0))="","-",INDEX('ce raw data'!$C$2:$CZ$3000,MATCH(1,INDEX(('ce raw data'!$A$2:$A$3000=C66)*('ce raw data'!$B$2:$B$3000=$B83),,),0),MATCH(SUBSTITUTE(C69,"Allele","Height"),'ce raw data'!$C$1:$CZ$1,0))),"-")</f>
        <v>-</v>
      </c>
      <c r="D82" s="8" t="str">
        <f>IFERROR(IF(INDEX('ce raw data'!$C$2:$CZ$3000,MATCH(1,INDEX(('ce raw data'!$A$2:$A$3000=C66)*('ce raw data'!$B$2:$B$3000=$B83),,),0),MATCH(SUBSTITUTE(D69,"Allele","Height"),'ce raw data'!$C$1:$CZ$1,0))="","-",INDEX('ce raw data'!$C$2:$CZ$3000,MATCH(1,INDEX(('ce raw data'!$A$2:$A$3000=C66)*('ce raw data'!$B$2:$B$3000=$B83),,),0),MATCH(SUBSTITUTE(D69,"Allele","Height"),'ce raw data'!$C$1:$CZ$1,0))),"-")</f>
        <v>-</v>
      </c>
      <c r="E82" s="8" t="str">
        <f>IFERROR(IF(INDEX('ce raw data'!$C$2:$CZ$3000,MATCH(1,INDEX(('ce raw data'!$A$2:$A$3000=E66)*('ce raw data'!$B$2:$B$3000=$B83),,),0),MATCH(SUBSTITUTE(E69,"Allele","Height"),'ce raw data'!$C$1:$CZ$1,0))="","-",INDEX('ce raw data'!$C$2:$CZ$3000,MATCH(1,INDEX(('ce raw data'!$A$2:$A$3000=E66)*('ce raw data'!$B$2:$B$3000=$B83),,),0),MATCH(SUBSTITUTE(E69,"Allele","Height"),'ce raw data'!$C$1:$CZ$1,0))),"-")</f>
        <v>-</v>
      </c>
      <c r="F82" s="8" t="str">
        <f>IFERROR(IF(INDEX('ce raw data'!$C$2:$CZ$3000,MATCH(1,INDEX(('ce raw data'!$A$2:$A$3000=E66)*('ce raw data'!$B$2:$B$3000=$B83),,),0),MATCH(SUBSTITUTE(F69,"Allele","Height"),'ce raw data'!$C$1:$CZ$1,0))="","-",INDEX('ce raw data'!$C$2:$CZ$3000,MATCH(1,INDEX(('ce raw data'!$A$2:$A$3000=E66)*('ce raw data'!$B$2:$B$3000=$B83),,),0),MATCH(SUBSTITUTE(F69,"Allele","Height"),'ce raw data'!$C$1:$CZ$1,0))),"-")</f>
        <v>-</v>
      </c>
      <c r="G82" s="8" t="str">
        <f>IFERROR(IF(INDEX('ce raw data'!$C$2:$CZ$3000,MATCH(1,INDEX(('ce raw data'!$A$2:$A$3000=G66)*('ce raw data'!$B$2:$B$3000=$B83),,),0),MATCH(SUBSTITUTE(G69,"Allele","Height"),'ce raw data'!$C$1:$CZ$1,0))="","-",INDEX('ce raw data'!$C$2:$CZ$3000,MATCH(1,INDEX(('ce raw data'!$A$2:$A$3000=G66)*('ce raw data'!$B$2:$B$3000=$B83),,),0),MATCH(SUBSTITUTE(G69,"Allele","Height"),'ce raw data'!$C$1:$CZ$1,0))),"-")</f>
        <v>-</v>
      </c>
      <c r="H82" s="8" t="str">
        <f>IFERROR(IF(INDEX('ce raw data'!$C$2:$CZ$3000,MATCH(1,INDEX(('ce raw data'!$A$2:$A$3000=G66)*('ce raw data'!$B$2:$B$3000=$B83),,),0),MATCH(SUBSTITUTE(H69,"Allele","Height"),'ce raw data'!$C$1:$CZ$1,0))="","-",INDEX('ce raw data'!$C$2:$CZ$3000,MATCH(1,INDEX(('ce raw data'!$A$2:$A$3000=G66)*('ce raw data'!$B$2:$B$3000=$B83),,),0),MATCH(SUBSTITUTE(H69,"Allele","Height"),'ce raw data'!$C$1:$CZ$1,0))),"-")</f>
        <v>-</v>
      </c>
      <c r="I82" s="8" t="str">
        <f>IFERROR(IF(INDEX('ce raw data'!$C$2:$CZ$3000,MATCH(1,INDEX(('ce raw data'!$A$2:$A$3000=I66)*('ce raw data'!$B$2:$B$3000=$B83),,),0),MATCH(SUBSTITUTE(I69,"Allele","Height"),'ce raw data'!$C$1:$CZ$1,0))="","-",INDEX('ce raw data'!$C$2:$CZ$3000,MATCH(1,INDEX(('ce raw data'!$A$2:$A$3000=I66)*('ce raw data'!$B$2:$B$3000=$B83),,),0),MATCH(SUBSTITUTE(I69,"Allele","Height"),'ce raw data'!$C$1:$CZ$1,0))),"-")</f>
        <v>-</v>
      </c>
      <c r="J82" s="8" t="str">
        <f>IFERROR(IF(INDEX('ce raw data'!$C$2:$CZ$3000,MATCH(1,INDEX(('ce raw data'!$A$2:$A$3000=I66)*('ce raw data'!$B$2:$B$3000=$B83),,),0),MATCH(SUBSTITUTE(J69,"Allele","Height"),'ce raw data'!$C$1:$CZ$1,0))="","-",INDEX('ce raw data'!$C$2:$CZ$3000,MATCH(1,INDEX(('ce raw data'!$A$2:$A$3000=I66)*('ce raw data'!$B$2:$B$3000=$B83),,),0),MATCH(SUBSTITUTE(J69,"Allele","Height"),'ce raw data'!$C$1:$CZ$1,0))),"-")</f>
        <v>-</v>
      </c>
    </row>
    <row r="83" spans="1:10" x14ac:dyDescent="0.4">
      <c r="A83" s="2" t="s">
        <v>19</v>
      </c>
      <c r="B83" s="10" t="str">
        <f>$A$83</f>
        <v>Penta E</v>
      </c>
      <c r="C83" s="8" t="str">
        <f>IFERROR(IF(INDEX('ce raw data'!$C$2:$CZ$3000,MATCH(1,INDEX(('ce raw data'!$A$2:$A$3000=C66)*('ce raw data'!$B$2:$B$3000=$B83),,),0),MATCH(C69,'ce raw data'!$C$1:$CZ$1,0))="","-",INDEX('ce raw data'!$C$2:$CZ$3000,MATCH(1,INDEX(('ce raw data'!$A$2:$A$3000=C66)*('ce raw data'!$B$2:$B$3000=$B83),,),0),MATCH(C69,'ce raw data'!$C$1:$CZ$1,0))),"-")</f>
        <v>-</v>
      </c>
      <c r="D83" s="8" t="str">
        <f>IFERROR(IF(INDEX('ce raw data'!$C$2:$CZ$3000,MATCH(1,INDEX(('ce raw data'!$A$2:$A$3000=C66)*('ce raw data'!$B$2:$B$3000=$B83),,),0),MATCH(D69,'ce raw data'!$C$1:$CZ$1,0))="","-",INDEX('ce raw data'!$C$2:$CZ$3000,MATCH(1,INDEX(('ce raw data'!$A$2:$A$3000=C66)*('ce raw data'!$B$2:$B$3000=$B83),,),0),MATCH(D69,'ce raw data'!$C$1:$CZ$1,0))),"-")</f>
        <v>-</v>
      </c>
      <c r="E83" s="8" t="str">
        <f>IFERROR(IF(INDEX('ce raw data'!$C$2:$CZ$3000,MATCH(1,INDEX(('ce raw data'!$A$2:$A$3000=E66)*('ce raw data'!$B$2:$B$3000=$B83),,),0),MATCH(E69,'ce raw data'!$C$1:$CZ$1,0))="","-",INDEX('ce raw data'!$C$2:$CZ$3000,MATCH(1,INDEX(('ce raw data'!$A$2:$A$3000=E66)*('ce raw data'!$B$2:$B$3000=$B83),,),0),MATCH(E69,'ce raw data'!$C$1:$CZ$1,0))),"-")</f>
        <v>-</v>
      </c>
      <c r="F83" s="8" t="str">
        <f>IFERROR(IF(INDEX('ce raw data'!$C$2:$CZ$3000,MATCH(1,INDEX(('ce raw data'!$A$2:$A$3000=E66)*('ce raw data'!$B$2:$B$3000=$B83),,),0),MATCH(F69,'ce raw data'!$C$1:$CZ$1,0))="","-",INDEX('ce raw data'!$C$2:$CZ$3000,MATCH(1,INDEX(('ce raw data'!$A$2:$A$3000=E66)*('ce raw data'!$B$2:$B$3000=$B83),,),0),MATCH(F69,'ce raw data'!$C$1:$CZ$1,0))),"-")</f>
        <v>-</v>
      </c>
      <c r="G83" s="8" t="str">
        <f>IFERROR(IF(INDEX('ce raw data'!$C$2:$CZ$3000,MATCH(1,INDEX(('ce raw data'!$A$2:$A$3000=G66)*('ce raw data'!$B$2:$B$3000=$B83),,),0),MATCH(G69,'ce raw data'!$C$1:$CZ$1,0))="","-",INDEX('ce raw data'!$C$2:$CZ$3000,MATCH(1,INDEX(('ce raw data'!$A$2:$A$3000=G66)*('ce raw data'!$B$2:$B$3000=$B83),,),0),MATCH(G69,'ce raw data'!$C$1:$CZ$1,0))),"-")</f>
        <v>-</v>
      </c>
      <c r="H83" s="8" t="str">
        <f>IFERROR(IF(INDEX('ce raw data'!$C$2:$CZ$3000,MATCH(1,INDEX(('ce raw data'!$A$2:$A$3000=G66)*('ce raw data'!$B$2:$B$3000=$B83),,),0),MATCH(H69,'ce raw data'!$C$1:$CZ$1,0))="","-",INDEX('ce raw data'!$C$2:$CZ$3000,MATCH(1,INDEX(('ce raw data'!$A$2:$A$3000=G66)*('ce raw data'!$B$2:$B$3000=$B83),,),0),MATCH(H69,'ce raw data'!$C$1:$CZ$1,0))),"-")</f>
        <v>-</v>
      </c>
      <c r="I83" s="8" t="str">
        <f>IFERROR(IF(INDEX('ce raw data'!$C$2:$CZ$3000,MATCH(1,INDEX(('ce raw data'!$A$2:$A$3000=I66)*('ce raw data'!$B$2:$B$3000=$B83),,),0),MATCH(I69,'ce raw data'!$C$1:$CZ$1,0))="","-",INDEX('ce raw data'!$C$2:$CZ$3000,MATCH(1,INDEX(('ce raw data'!$A$2:$A$3000=I66)*('ce raw data'!$B$2:$B$3000=$B83),,),0),MATCH(I69,'ce raw data'!$C$1:$CZ$1,0))),"-")</f>
        <v>-</v>
      </c>
      <c r="J83" s="8" t="str">
        <f>IFERROR(IF(INDEX('ce raw data'!$C$2:$CZ$3000,MATCH(1,INDEX(('ce raw data'!$A$2:$A$3000=I66)*('ce raw data'!$B$2:$B$3000=$B83),,),0),MATCH(J69,'ce raw data'!$C$1:$CZ$1,0))="","-",INDEX('ce raw data'!$C$2:$CZ$3000,MATCH(1,INDEX(('ce raw data'!$A$2:$A$3000=I66)*('ce raw data'!$B$2:$B$3000=$B83),,),0),MATCH(J69,'ce raw data'!$C$1:$CZ$1,0))),"-")</f>
        <v>-</v>
      </c>
    </row>
    <row r="84" spans="1:10" ht="12.75" hidden="1" customHeight="1" x14ac:dyDescent="0.4">
      <c r="B84" s="10"/>
      <c r="C84" s="8" t="str">
        <f>IFERROR(IF(INDEX('ce raw data'!$C$2:$CZ$3000,MATCH(1,INDEX(('ce raw data'!$A$2:$A$3000=C66)*('ce raw data'!$B$2:$B$3000=$B85),,),0),MATCH(SUBSTITUTE(C69,"Allele","Height"),'ce raw data'!$C$1:$CZ$1,0))="","-",INDEX('ce raw data'!$C$2:$CZ$3000,MATCH(1,INDEX(('ce raw data'!$A$2:$A$3000=C66)*('ce raw data'!$B$2:$B$3000=$B85),,),0),MATCH(SUBSTITUTE(C69,"Allele","Height"),'ce raw data'!$C$1:$CZ$1,0))),"-")</f>
        <v>-</v>
      </c>
      <c r="D84" s="8" t="str">
        <f>IFERROR(IF(INDEX('ce raw data'!$C$2:$CZ$3000,MATCH(1,INDEX(('ce raw data'!$A$2:$A$3000=C66)*('ce raw data'!$B$2:$B$3000=$B85),,),0),MATCH(SUBSTITUTE(D69,"Allele","Height"),'ce raw data'!$C$1:$CZ$1,0))="","-",INDEX('ce raw data'!$C$2:$CZ$3000,MATCH(1,INDEX(('ce raw data'!$A$2:$A$3000=C66)*('ce raw data'!$B$2:$B$3000=$B85),,),0),MATCH(SUBSTITUTE(D69,"Allele","Height"),'ce raw data'!$C$1:$CZ$1,0))),"-")</f>
        <v>-</v>
      </c>
      <c r="E84" s="8" t="str">
        <f>IFERROR(IF(INDEX('ce raw data'!$C$2:$CZ$3000,MATCH(1,INDEX(('ce raw data'!$A$2:$A$3000=E66)*('ce raw data'!$B$2:$B$3000=$B85),,),0),MATCH(SUBSTITUTE(E69,"Allele","Height"),'ce raw data'!$C$1:$CZ$1,0))="","-",INDEX('ce raw data'!$C$2:$CZ$3000,MATCH(1,INDEX(('ce raw data'!$A$2:$A$3000=E66)*('ce raw data'!$B$2:$B$3000=$B85),,),0),MATCH(SUBSTITUTE(E69,"Allele","Height"),'ce raw data'!$C$1:$CZ$1,0))),"-")</f>
        <v>-</v>
      </c>
      <c r="F84" s="8" t="str">
        <f>IFERROR(IF(INDEX('ce raw data'!$C$2:$CZ$3000,MATCH(1,INDEX(('ce raw data'!$A$2:$A$3000=E66)*('ce raw data'!$B$2:$B$3000=$B85),,),0),MATCH(SUBSTITUTE(F69,"Allele","Height"),'ce raw data'!$C$1:$CZ$1,0))="","-",INDEX('ce raw data'!$C$2:$CZ$3000,MATCH(1,INDEX(('ce raw data'!$A$2:$A$3000=E66)*('ce raw data'!$B$2:$B$3000=$B85),,),0),MATCH(SUBSTITUTE(F69,"Allele","Height"),'ce raw data'!$C$1:$CZ$1,0))),"-")</f>
        <v>-</v>
      </c>
      <c r="G84" s="8" t="str">
        <f>IFERROR(IF(INDEX('ce raw data'!$C$2:$CZ$3000,MATCH(1,INDEX(('ce raw data'!$A$2:$A$3000=G66)*('ce raw data'!$B$2:$B$3000=$B85),,),0),MATCH(SUBSTITUTE(G69,"Allele","Height"),'ce raw data'!$C$1:$CZ$1,0))="","-",INDEX('ce raw data'!$C$2:$CZ$3000,MATCH(1,INDEX(('ce raw data'!$A$2:$A$3000=G66)*('ce raw data'!$B$2:$B$3000=$B85),,),0),MATCH(SUBSTITUTE(G69,"Allele","Height"),'ce raw data'!$C$1:$CZ$1,0))),"-")</f>
        <v>-</v>
      </c>
      <c r="H84" s="8" t="str">
        <f>IFERROR(IF(INDEX('ce raw data'!$C$2:$CZ$3000,MATCH(1,INDEX(('ce raw data'!$A$2:$A$3000=G66)*('ce raw data'!$B$2:$B$3000=$B85),,),0),MATCH(SUBSTITUTE(H69,"Allele","Height"),'ce raw data'!$C$1:$CZ$1,0))="","-",INDEX('ce raw data'!$C$2:$CZ$3000,MATCH(1,INDEX(('ce raw data'!$A$2:$A$3000=G66)*('ce raw data'!$B$2:$B$3000=$B85),,),0),MATCH(SUBSTITUTE(H69,"Allele","Height"),'ce raw data'!$C$1:$CZ$1,0))),"-")</f>
        <v>-</v>
      </c>
      <c r="I84" s="8" t="str">
        <f>IFERROR(IF(INDEX('ce raw data'!$C$2:$CZ$3000,MATCH(1,INDEX(('ce raw data'!$A$2:$A$3000=I66)*('ce raw data'!$B$2:$B$3000=$B85),,),0),MATCH(SUBSTITUTE(I69,"Allele","Height"),'ce raw data'!$C$1:$CZ$1,0))="","-",INDEX('ce raw data'!$C$2:$CZ$3000,MATCH(1,INDEX(('ce raw data'!$A$2:$A$3000=I66)*('ce raw data'!$B$2:$B$3000=$B85),,),0),MATCH(SUBSTITUTE(I69,"Allele","Height"),'ce raw data'!$C$1:$CZ$1,0))),"-")</f>
        <v>-</v>
      </c>
      <c r="J84" s="8" t="str">
        <f>IFERROR(IF(INDEX('ce raw data'!$C$2:$CZ$3000,MATCH(1,INDEX(('ce raw data'!$A$2:$A$3000=I66)*('ce raw data'!$B$2:$B$3000=$B85),,),0),MATCH(SUBSTITUTE(J69,"Allele","Height"),'ce raw data'!$C$1:$CZ$1,0))="","-",INDEX('ce raw data'!$C$2:$CZ$3000,MATCH(1,INDEX(('ce raw data'!$A$2:$A$3000=I66)*('ce raw data'!$B$2:$B$3000=$B85),,),0),MATCH(SUBSTITUTE(J69,"Allele","Height"),'ce raw data'!$C$1:$CZ$1,0))),"-")</f>
        <v>-</v>
      </c>
    </row>
    <row r="85" spans="1:10" x14ac:dyDescent="0.4">
      <c r="A85" s="2" t="s">
        <v>20</v>
      </c>
      <c r="B85" s="11" t="str">
        <f>$A$85</f>
        <v>D16S539</v>
      </c>
      <c r="C85" s="8" t="str">
        <f>IFERROR(IF(INDEX('ce raw data'!$C$2:$CZ$3000,MATCH(1,INDEX(('ce raw data'!$A$2:$A$3000=C66)*('ce raw data'!$B$2:$B$3000=$B85),,),0),MATCH(C69,'ce raw data'!$C$1:$CZ$1,0))="","-",INDEX('ce raw data'!$C$2:$CZ$3000,MATCH(1,INDEX(('ce raw data'!$A$2:$A$3000=C66)*('ce raw data'!$B$2:$B$3000=$B85),,),0),MATCH(C69,'ce raw data'!$C$1:$CZ$1,0))),"-")</f>
        <v>-</v>
      </c>
      <c r="D85" s="8" t="str">
        <f>IFERROR(IF(INDEX('ce raw data'!$C$2:$CZ$3000,MATCH(1,INDEX(('ce raw data'!$A$2:$A$3000=C66)*('ce raw data'!$B$2:$B$3000=$B85),,),0),MATCH(D69,'ce raw data'!$C$1:$CZ$1,0))="","-",INDEX('ce raw data'!$C$2:$CZ$3000,MATCH(1,INDEX(('ce raw data'!$A$2:$A$3000=C66)*('ce raw data'!$B$2:$B$3000=$B85),,),0),MATCH(D69,'ce raw data'!$C$1:$CZ$1,0))),"-")</f>
        <v>-</v>
      </c>
      <c r="E85" s="8" t="str">
        <f>IFERROR(IF(INDEX('ce raw data'!$C$2:$CZ$3000,MATCH(1,INDEX(('ce raw data'!$A$2:$A$3000=E66)*('ce raw data'!$B$2:$B$3000=$B85),,),0),MATCH(E69,'ce raw data'!$C$1:$CZ$1,0))="","-",INDEX('ce raw data'!$C$2:$CZ$3000,MATCH(1,INDEX(('ce raw data'!$A$2:$A$3000=E66)*('ce raw data'!$B$2:$B$3000=$B85),,),0),MATCH(E69,'ce raw data'!$C$1:$CZ$1,0))),"-")</f>
        <v>-</v>
      </c>
      <c r="F85" s="8" t="str">
        <f>IFERROR(IF(INDEX('ce raw data'!$C$2:$CZ$3000,MATCH(1,INDEX(('ce raw data'!$A$2:$A$3000=E66)*('ce raw data'!$B$2:$B$3000=$B85),,),0),MATCH(F69,'ce raw data'!$C$1:$CZ$1,0))="","-",INDEX('ce raw data'!$C$2:$CZ$3000,MATCH(1,INDEX(('ce raw data'!$A$2:$A$3000=E66)*('ce raw data'!$B$2:$B$3000=$B85),,),0),MATCH(F69,'ce raw data'!$C$1:$CZ$1,0))),"-")</f>
        <v>-</v>
      </c>
      <c r="G85" s="8" t="str">
        <f>IFERROR(IF(INDEX('ce raw data'!$C$2:$CZ$3000,MATCH(1,INDEX(('ce raw data'!$A$2:$A$3000=G66)*('ce raw data'!$B$2:$B$3000=$B85),,),0),MATCH(G69,'ce raw data'!$C$1:$CZ$1,0))="","-",INDEX('ce raw data'!$C$2:$CZ$3000,MATCH(1,INDEX(('ce raw data'!$A$2:$A$3000=G66)*('ce raw data'!$B$2:$B$3000=$B85),,),0),MATCH(G69,'ce raw data'!$C$1:$CZ$1,0))),"-")</f>
        <v>-</v>
      </c>
      <c r="H85" s="8" t="str">
        <f>IFERROR(IF(INDEX('ce raw data'!$C$2:$CZ$3000,MATCH(1,INDEX(('ce raw data'!$A$2:$A$3000=G66)*('ce raw data'!$B$2:$B$3000=$B85),,),0),MATCH(H69,'ce raw data'!$C$1:$CZ$1,0))="","-",INDEX('ce raw data'!$C$2:$CZ$3000,MATCH(1,INDEX(('ce raw data'!$A$2:$A$3000=G66)*('ce raw data'!$B$2:$B$3000=$B85),,),0),MATCH(H69,'ce raw data'!$C$1:$CZ$1,0))),"-")</f>
        <v>-</v>
      </c>
      <c r="I85" s="8" t="str">
        <f>IFERROR(IF(INDEX('ce raw data'!$C$2:$CZ$3000,MATCH(1,INDEX(('ce raw data'!$A$2:$A$3000=I66)*('ce raw data'!$B$2:$B$3000=$B85),,),0),MATCH(I69,'ce raw data'!$C$1:$CZ$1,0))="","-",INDEX('ce raw data'!$C$2:$CZ$3000,MATCH(1,INDEX(('ce raw data'!$A$2:$A$3000=I66)*('ce raw data'!$B$2:$B$3000=$B85),,),0),MATCH(I69,'ce raw data'!$C$1:$CZ$1,0))),"-")</f>
        <v>-</v>
      </c>
      <c r="J85" s="8" t="str">
        <f>IFERROR(IF(INDEX('ce raw data'!$C$2:$CZ$3000,MATCH(1,INDEX(('ce raw data'!$A$2:$A$3000=I66)*('ce raw data'!$B$2:$B$3000=$B85),,),0),MATCH(J69,'ce raw data'!$C$1:$CZ$1,0))="","-",INDEX('ce raw data'!$C$2:$CZ$3000,MATCH(1,INDEX(('ce raw data'!$A$2:$A$3000=I66)*('ce raw data'!$B$2:$B$3000=$B85),,),0),MATCH(J69,'ce raw data'!$C$1:$CZ$1,0))),"-")</f>
        <v>-</v>
      </c>
    </row>
    <row r="86" spans="1:10" ht="12.75" hidden="1" customHeight="1" x14ac:dyDescent="0.4">
      <c r="B86" s="11"/>
      <c r="C86" s="8" t="str">
        <f>IFERROR(IF(INDEX('ce raw data'!$C$2:$CZ$3000,MATCH(1,INDEX(('ce raw data'!$A$2:$A$3000=C66)*('ce raw data'!$B$2:$B$3000=$B87),,),0),MATCH(SUBSTITUTE(C69,"Allele","Height"),'ce raw data'!$C$1:$CZ$1,0))="","-",INDEX('ce raw data'!$C$2:$CZ$3000,MATCH(1,INDEX(('ce raw data'!$A$2:$A$3000=C66)*('ce raw data'!$B$2:$B$3000=$B87),,),0),MATCH(SUBSTITUTE(C69,"Allele","Height"),'ce raw data'!$C$1:$CZ$1,0))),"-")</f>
        <v>-</v>
      </c>
      <c r="D86" s="8" t="str">
        <f>IFERROR(IF(INDEX('ce raw data'!$C$2:$CZ$3000,MATCH(1,INDEX(('ce raw data'!$A$2:$A$3000=C66)*('ce raw data'!$B$2:$B$3000=$B87),,),0),MATCH(SUBSTITUTE(D69,"Allele","Height"),'ce raw data'!$C$1:$CZ$1,0))="","-",INDEX('ce raw data'!$C$2:$CZ$3000,MATCH(1,INDEX(('ce raw data'!$A$2:$A$3000=C66)*('ce raw data'!$B$2:$B$3000=$B87),,),0),MATCH(SUBSTITUTE(D69,"Allele","Height"),'ce raw data'!$C$1:$CZ$1,0))),"-")</f>
        <v>-</v>
      </c>
      <c r="E86" s="8" t="str">
        <f>IFERROR(IF(INDEX('ce raw data'!$C$2:$CZ$3000,MATCH(1,INDEX(('ce raw data'!$A$2:$A$3000=E66)*('ce raw data'!$B$2:$B$3000=$B87),,),0),MATCH(SUBSTITUTE(E69,"Allele","Height"),'ce raw data'!$C$1:$CZ$1,0))="","-",INDEX('ce raw data'!$C$2:$CZ$3000,MATCH(1,INDEX(('ce raw data'!$A$2:$A$3000=E66)*('ce raw data'!$B$2:$B$3000=$B87),,),0),MATCH(SUBSTITUTE(E69,"Allele","Height"),'ce raw data'!$C$1:$CZ$1,0))),"-")</f>
        <v>-</v>
      </c>
      <c r="F86" s="8" t="str">
        <f>IFERROR(IF(INDEX('ce raw data'!$C$2:$CZ$3000,MATCH(1,INDEX(('ce raw data'!$A$2:$A$3000=E66)*('ce raw data'!$B$2:$B$3000=$B87),,),0),MATCH(SUBSTITUTE(F69,"Allele","Height"),'ce raw data'!$C$1:$CZ$1,0))="","-",INDEX('ce raw data'!$C$2:$CZ$3000,MATCH(1,INDEX(('ce raw data'!$A$2:$A$3000=E66)*('ce raw data'!$B$2:$B$3000=$B87),,),0),MATCH(SUBSTITUTE(F69,"Allele","Height"),'ce raw data'!$C$1:$CZ$1,0))),"-")</f>
        <v>-</v>
      </c>
      <c r="G86" s="8" t="str">
        <f>IFERROR(IF(INDEX('ce raw data'!$C$2:$CZ$3000,MATCH(1,INDEX(('ce raw data'!$A$2:$A$3000=G66)*('ce raw data'!$B$2:$B$3000=$B87),,),0),MATCH(SUBSTITUTE(G69,"Allele","Height"),'ce raw data'!$C$1:$CZ$1,0))="","-",INDEX('ce raw data'!$C$2:$CZ$3000,MATCH(1,INDEX(('ce raw data'!$A$2:$A$3000=G66)*('ce raw data'!$B$2:$B$3000=$B87),,),0),MATCH(SUBSTITUTE(G69,"Allele","Height"),'ce raw data'!$C$1:$CZ$1,0))),"-")</f>
        <v>-</v>
      </c>
      <c r="H86" s="8" t="str">
        <f>IFERROR(IF(INDEX('ce raw data'!$C$2:$CZ$3000,MATCH(1,INDEX(('ce raw data'!$A$2:$A$3000=G66)*('ce raw data'!$B$2:$B$3000=$B87),,),0),MATCH(SUBSTITUTE(H69,"Allele","Height"),'ce raw data'!$C$1:$CZ$1,0))="","-",INDEX('ce raw data'!$C$2:$CZ$3000,MATCH(1,INDEX(('ce raw data'!$A$2:$A$3000=G66)*('ce raw data'!$B$2:$B$3000=$B87),,),0),MATCH(SUBSTITUTE(H69,"Allele","Height"),'ce raw data'!$C$1:$CZ$1,0))),"-")</f>
        <v>-</v>
      </c>
      <c r="I86" s="8" t="str">
        <f>IFERROR(IF(INDEX('ce raw data'!$C$2:$CZ$3000,MATCH(1,INDEX(('ce raw data'!$A$2:$A$3000=I66)*('ce raw data'!$B$2:$B$3000=$B87),,),0),MATCH(SUBSTITUTE(I69,"Allele","Height"),'ce raw data'!$C$1:$CZ$1,0))="","-",INDEX('ce raw data'!$C$2:$CZ$3000,MATCH(1,INDEX(('ce raw data'!$A$2:$A$3000=I66)*('ce raw data'!$B$2:$B$3000=$B87),,),0),MATCH(SUBSTITUTE(I69,"Allele","Height"),'ce raw data'!$C$1:$CZ$1,0))),"-")</f>
        <v>-</v>
      </c>
      <c r="J86" s="8" t="str">
        <f>IFERROR(IF(INDEX('ce raw data'!$C$2:$CZ$3000,MATCH(1,INDEX(('ce raw data'!$A$2:$A$3000=I66)*('ce raw data'!$B$2:$B$3000=$B87),,),0),MATCH(SUBSTITUTE(J69,"Allele","Height"),'ce raw data'!$C$1:$CZ$1,0))="","-",INDEX('ce raw data'!$C$2:$CZ$3000,MATCH(1,INDEX(('ce raw data'!$A$2:$A$3000=I66)*('ce raw data'!$B$2:$B$3000=$B87),,),0),MATCH(SUBSTITUTE(J69,"Allele","Height"),'ce raw data'!$C$1:$CZ$1,0))),"-")</f>
        <v>-</v>
      </c>
    </row>
    <row r="87" spans="1:10" x14ac:dyDescent="0.4">
      <c r="A87" s="2" t="s">
        <v>21</v>
      </c>
      <c r="B87" s="11" t="str">
        <f>$A$87</f>
        <v>D18S51</v>
      </c>
      <c r="C87" s="8" t="str">
        <f>IFERROR(IF(INDEX('ce raw data'!$C$2:$CZ$3000,MATCH(1,INDEX(('ce raw data'!$A$2:$A$3000=C66)*('ce raw data'!$B$2:$B$3000=$B87),,),0),MATCH(C69,'ce raw data'!$C$1:$CZ$1,0))="","-",INDEX('ce raw data'!$C$2:$CZ$3000,MATCH(1,INDEX(('ce raw data'!$A$2:$A$3000=C66)*('ce raw data'!$B$2:$B$3000=$B87),,),0),MATCH(C69,'ce raw data'!$C$1:$CZ$1,0))),"-")</f>
        <v>-</v>
      </c>
      <c r="D87" s="8" t="str">
        <f>IFERROR(IF(INDEX('ce raw data'!$C$2:$CZ$3000,MATCH(1,INDEX(('ce raw data'!$A$2:$A$3000=C66)*('ce raw data'!$B$2:$B$3000=$B87),,),0),MATCH(D69,'ce raw data'!$C$1:$CZ$1,0))="","-",INDEX('ce raw data'!$C$2:$CZ$3000,MATCH(1,INDEX(('ce raw data'!$A$2:$A$3000=C66)*('ce raw data'!$B$2:$B$3000=$B87),,),0),MATCH(D69,'ce raw data'!$C$1:$CZ$1,0))),"-")</f>
        <v>-</v>
      </c>
      <c r="E87" s="8" t="str">
        <f>IFERROR(IF(INDEX('ce raw data'!$C$2:$CZ$3000,MATCH(1,INDEX(('ce raw data'!$A$2:$A$3000=E66)*('ce raw data'!$B$2:$B$3000=$B87),,),0),MATCH(E69,'ce raw data'!$C$1:$CZ$1,0))="","-",INDEX('ce raw data'!$C$2:$CZ$3000,MATCH(1,INDEX(('ce raw data'!$A$2:$A$3000=E66)*('ce raw data'!$B$2:$B$3000=$B87),,),0),MATCH(E69,'ce raw data'!$C$1:$CZ$1,0))),"-")</f>
        <v>-</v>
      </c>
      <c r="F87" s="8" t="str">
        <f>IFERROR(IF(INDEX('ce raw data'!$C$2:$CZ$3000,MATCH(1,INDEX(('ce raw data'!$A$2:$A$3000=E66)*('ce raw data'!$B$2:$B$3000=$B87),,),0),MATCH(F69,'ce raw data'!$C$1:$CZ$1,0))="","-",INDEX('ce raw data'!$C$2:$CZ$3000,MATCH(1,INDEX(('ce raw data'!$A$2:$A$3000=E66)*('ce raw data'!$B$2:$B$3000=$B87),,),0),MATCH(F69,'ce raw data'!$C$1:$CZ$1,0))),"-")</f>
        <v>-</v>
      </c>
      <c r="G87" s="8" t="str">
        <f>IFERROR(IF(INDEX('ce raw data'!$C$2:$CZ$3000,MATCH(1,INDEX(('ce raw data'!$A$2:$A$3000=G66)*('ce raw data'!$B$2:$B$3000=$B87),,),0),MATCH(G69,'ce raw data'!$C$1:$CZ$1,0))="","-",INDEX('ce raw data'!$C$2:$CZ$3000,MATCH(1,INDEX(('ce raw data'!$A$2:$A$3000=G66)*('ce raw data'!$B$2:$B$3000=$B87),,),0),MATCH(G69,'ce raw data'!$C$1:$CZ$1,0))),"-")</f>
        <v>-</v>
      </c>
      <c r="H87" s="8" t="str">
        <f>IFERROR(IF(INDEX('ce raw data'!$C$2:$CZ$3000,MATCH(1,INDEX(('ce raw data'!$A$2:$A$3000=G66)*('ce raw data'!$B$2:$B$3000=$B87),,),0),MATCH(H69,'ce raw data'!$C$1:$CZ$1,0))="","-",INDEX('ce raw data'!$C$2:$CZ$3000,MATCH(1,INDEX(('ce raw data'!$A$2:$A$3000=G66)*('ce raw data'!$B$2:$B$3000=$B87),,),0),MATCH(H69,'ce raw data'!$C$1:$CZ$1,0))),"-")</f>
        <v>-</v>
      </c>
      <c r="I87" s="8" t="str">
        <f>IFERROR(IF(INDEX('ce raw data'!$C$2:$CZ$3000,MATCH(1,INDEX(('ce raw data'!$A$2:$A$3000=I66)*('ce raw data'!$B$2:$B$3000=$B87),,),0),MATCH(I69,'ce raw data'!$C$1:$CZ$1,0))="","-",INDEX('ce raw data'!$C$2:$CZ$3000,MATCH(1,INDEX(('ce raw data'!$A$2:$A$3000=I66)*('ce raw data'!$B$2:$B$3000=$B87),,),0),MATCH(I69,'ce raw data'!$C$1:$CZ$1,0))),"-")</f>
        <v>-</v>
      </c>
      <c r="J87" s="8" t="str">
        <f>IFERROR(IF(INDEX('ce raw data'!$C$2:$CZ$3000,MATCH(1,INDEX(('ce raw data'!$A$2:$A$3000=I66)*('ce raw data'!$B$2:$B$3000=$B87),,),0),MATCH(J69,'ce raw data'!$C$1:$CZ$1,0))="","-",INDEX('ce raw data'!$C$2:$CZ$3000,MATCH(1,INDEX(('ce raw data'!$A$2:$A$3000=I66)*('ce raw data'!$B$2:$B$3000=$B87),,),0),MATCH(J69,'ce raw data'!$C$1:$CZ$1,0))),"-")</f>
        <v>-</v>
      </c>
    </row>
    <row r="88" spans="1:10" ht="12.75" hidden="1" customHeight="1" x14ac:dyDescent="0.4">
      <c r="B88" s="11"/>
      <c r="C88" s="8" t="str">
        <f>IFERROR(IF(INDEX('ce raw data'!$C$2:$CZ$3000,MATCH(1,INDEX(('ce raw data'!$A$2:$A$3000=C66)*('ce raw data'!$B$2:$B$3000=$B89),,),0),MATCH(SUBSTITUTE(C69,"Allele","Height"),'ce raw data'!$C$1:$CZ$1,0))="","-",INDEX('ce raw data'!$C$2:$CZ$3000,MATCH(1,INDEX(('ce raw data'!$A$2:$A$3000=C66)*('ce raw data'!$B$2:$B$3000=$B89),,),0),MATCH(SUBSTITUTE(C69,"Allele","Height"),'ce raw data'!$C$1:$CZ$1,0))),"-")</f>
        <v>-</v>
      </c>
      <c r="D88" s="8" t="str">
        <f>IFERROR(IF(INDEX('ce raw data'!$C$2:$CZ$3000,MATCH(1,INDEX(('ce raw data'!$A$2:$A$3000=C66)*('ce raw data'!$B$2:$B$3000=$B89),,),0),MATCH(SUBSTITUTE(D69,"Allele","Height"),'ce raw data'!$C$1:$CZ$1,0))="","-",INDEX('ce raw data'!$C$2:$CZ$3000,MATCH(1,INDEX(('ce raw data'!$A$2:$A$3000=C66)*('ce raw data'!$B$2:$B$3000=$B89),,),0),MATCH(SUBSTITUTE(D69,"Allele","Height"),'ce raw data'!$C$1:$CZ$1,0))),"-")</f>
        <v>-</v>
      </c>
      <c r="E88" s="8" t="str">
        <f>IFERROR(IF(INDEX('ce raw data'!$C$2:$CZ$3000,MATCH(1,INDEX(('ce raw data'!$A$2:$A$3000=E66)*('ce raw data'!$B$2:$B$3000=$B89),,),0),MATCH(SUBSTITUTE(E69,"Allele","Height"),'ce raw data'!$C$1:$CZ$1,0))="","-",INDEX('ce raw data'!$C$2:$CZ$3000,MATCH(1,INDEX(('ce raw data'!$A$2:$A$3000=E66)*('ce raw data'!$B$2:$B$3000=$B89),,),0),MATCH(SUBSTITUTE(E69,"Allele","Height"),'ce raw data'!$C$1:$CZ$1,0))),"-")</f>
        <v>-</v>
      </c>
      <c r="F88" s="8" t="str">
        <f>IFERROR(IF(INDEX('ce raw data'!$C$2:$CZ$3000,MATCH(1,INDEX(('ce raw data'!$A$2:$A$3000=E66)*('ce raw data'!$B$2:$B$3000=$B89),,),0),MATCH(SUBSTITUTE(F69,"Allele","Height"),'ce raw data'!$C$1:$CZ$1,0))="","-",INDEX('ce raw data'!$C$2:$CZ$3000,MATCH(1,INDEX(('ce raw data'!$A$2:$A$3000=E66)*('ce raw data'!$B$2:$B$3000=$B89),,),0),MATCH(SUBSTITUTE(F69,"Allele","Height"),'ce raw data'!$C$1:$CZ$1,0))),"-")</f>
        <v>-</v>
      </c>
      <c r="G88" s="8" t="str">
        <f>IFERROR(IF(INDEX('ce raw data'!$C$2:$CZ$3000,MATCH(1,INDEX(('ce raw data'!$A$2:$A$3000=G66)*('ce raw data'!$B$2:$B$3000=$B89),,),0),MATCH(SUBSTITUTE(G69,"Allele","Height"),'ce raw data'!$C$1:$CZ$1,0))="","-",INDEX('ce raw data'!$C$2:$CZ$3000,MATCH(1,INDEX(('ce raw data'!$A$2:$A$3000=G66)*('ce raw data'!$B$2:$B$3000=$B89),,),0),MATCH(SUBSTITUTE(G69,"Allele","Height"),'ce raw data'!$C$1:$CZ$1,0))),"-")</f>
        <v>-</v>
      </c>
      <c r="H88" s="8" t="str">
        <f>IFERROR(IF(INDEX('ce raw data'!$C$2:$CZ$3000,MATCH(1,INDEX(('ce raw data'!$A$2:$A$3000=G66)*('ce raw data'!$B$2:$B$3000=$B89),,),0),MATCH(SUBSTITUTE(H69,"Allele","Height"),'ce raw data'!$C$1:$CZ$1,0))="","-",INDEX('ce raw data'!$C$2:$CZ$3000,MATCH(1,INDEX(('ce raw data'!$A$2:$A$3000=G66)*('ce raw data'!$B$2:$B$3000=$B89),,),0),MATCH(SUBSTITUTE(H69,"Allele","Height"),'ce raw data'!$C$1:$CZ$1,0))),"-")</f>
        <v>-</v>
      </c>
      <c r="I88" s="8" t="str">
        <f>IFERROR(IF(INDEX('ce raw data'!$C$2:$CZ$3000,MATCH(1,INDEX(('ce raw data'!$A$2:$A$3000=I66)*('ce raw data'!$B$2:$B$3000=$B89),,),0),MATCH(SUBSTITUTE(I69,"Allele","Height"),'ce raw data'!$C$1:$CZ$1,0))="","-",INDEX('ce raw data'!$C$2:$CZ$3000,MATCH(1,INDEX(('ce raw data'!$A$2:$A$3000=I66)*('ce raw data'!$B$2:$B$3000=$B89),,),0),MATCH(SUBSTITUTE(I69,"Allele","Height"),'ce raw data'!$C$1:$CZ$1,0))),"-")</f>
        <v>-</v>
      </c>
      <c r="J88" s="8" t="str">
        <f>IFERROR(IF(INDEX('ce raw data'!$C$2:$CZ$3000,MATCH(1,INDEX(('ce raw data'!$A$2:$A$3000=I66)*('ce raw data'!$B$2:$B$3000=$B89),,),0),MATCH(SUBSTITUTE(J69,"Allele","Height"),'ce raw data'!$C$1:$CZ$1,0))="","-",INDEX('ce raw data'!$C$2:$CZ$3000,MATCH(1,INDEX(('ce raw data'!$A$2:$A$3000=I66)*('ce raw data'!$B$2:$B$3000=$B89),,),0),MATCH(SUBSTITUTE(J69,"Allele","Height"),'ce raw data'!$C$1:$CZ$1,0))),"-")</f>
        <v>-</v>
      </c>
    </row>
    <row r="89" spans="1:10" x14ac:dyDescent="0.4">
      <c r="A89" s="2" t="s">
        <v>22</v>
      </c>
      <c r="B89" s="11" t="str">
        <f>$A$89</f>
        <v>D2S1338</v>
      </c>
      <c r="C89" s="8" t="str">
        <f>IFERROR(IF(INDEX('ce raw data'!$C$2:$CZ$3000,MATCH(1,INDEX(('ce raw data'!$A$2:$A$3000=C66)*('ce raw data'!$B$2:$B$3000=$B89),,),0),MATCH(C69,'ce raw data'!$C$1:$CZ$1,0))="","-",INDEX('ce raw data'!$C$2:$CZ$3000,MATCH(1,INDEX(('ce raw data'!$A$2:$A$3000=C66)*('ce raw data'!$B$2:$B$3000=$B89),,),0),MATCH(C69,'ce raw data'!$C$1:$CZ$1,0))),"-")</f>
        <v>-</v>
      </c>
      <c r="D89" s="8" t="str">
        <f>IFERROR(IF(INDEX('ce raw data'!$C$2:$CZ$3000,MATCH(1,INDEX(('ce raw data'!$A$2:$A$3000=C66)*('ce raw data'!$B$2:$B$3000=$B89),,),0),MATCH(D69,'ce raw data'!$C$1:$CZ$1,0))="","-",INDEX('ce raw data'!$C$2:$CZ$3000,MATCH(1,INDEX(('ce raw data'!$A$2:$A$3000=C66)*('ce raw data'!$B$2:$B$3000=$B89),,),0),MATCH(D69,'ce raw data'!$C$1:$CZ$1,0))),"-")</f>
        <v>-</v>
      </c>
      <c r="E89" s="8" t="str">
        <f>IFERROR(IF(INDEX('ce raw data'!$C$2:$CZ$3000,MATCH(1,INDEX(('ce raw data'!$A$2:$A$3000=E66)*('ce raw data'!$B$2:$B$3000=$B89),,),0),MATCH(E69,'ce raw data'!$C$1:$CZ$1,0))="","-",INDEX('ce raw data'!$C$2:$CZ$3000,MATCH(1,INDEX(('ce raw data'!$A$2:$A$3000=E66)*('ce raw data'!$B$2:$B$3000=$B89),,),0),MATCH(E69,'ce raw data'!$C$1:$CZ$1,0))),"-")</f>
        <v>-</v>
      </c>
      <c r="F89" s="8" t="str">
        <f>IFERROR(IF(INDEX('ce raw data'!$C$2:$CZ$3000,MATCH(1,INDEX(('ce raw data'!$A$2:$A$3000=E66)*('ce raw data'!$B$2:$B$3000=$B89),,),0),MATCH(F69,'ce raw data'!$C$1:$CZ$1,0))="","-",INDEX('ce raw data'!$C$2:$CZ$3000,MATCH(1,INDEX(('ce raw data'!$A$2:$A$3000=E66)*('ce raw data'!$B$2:$B$3000=$B89),,),0),MATCH(F69,'ce raw data'!$C$1:$CZ$1,0))),"-")</f>
        <v>-</v>
      </c>
      <c r="G89" s="8" t="str">
        <f>IFERROR(IF(INDEX('ce raw data'!$C$2:$CZ$3000,MATCH(1,INDEX(('ce raw data'!$A$2:$A$3000=G66)*('ce raw data'!$B$2:$B$3000=$B89),,),0),MATCH(G69,'ce raw data'!$C$1:$CZ$1,0))="","-",INDEX('ce raw data'!$C$2:$CZ$3000,MATCH(1,INDEX(('ce raw data'!$A$2:$A$3000=G66)*('ce raw data'!$B$2:$B$3000=$B89),,),0),MATCH(G69,'ce raw data'!$C$1:$CZ$1,0))),"-")</f>
        <v>-</v>
      </c>
      <c r="H89" s="8" t="str">
        <f>IFERROR(IF(INDEX('ce raw data'!$C$2:$CZ$3000,MATCH(1,INDEX(('ce raw data'!$A$2:$A$3000=G66)*('ce raw data'!$B$2:$B$3000=$B89),,),0),MATCH(H69,'ce raw data'!$C$1:$CZ$1,0))="","-",INDEX('ce raw data'!$C$2:$CZ$3000,MATCH(1,INDEX(('ce raw data'!$A$2:$A$3000=G66)*('ce raw data'!$B$2:$B$3000=$B89),,),0),MATCH(H69,'ce raw data'!$C$1:$CZ$1,0))),"-")</f>
        <v>-</v>
      </c>
      <c r="I89" s="8" t="str">
        <f>IFERROR(IF(INDEX('ce raw data'!$C$2:$CZ$3000,MATCH(1,INDEX(('ce raw data'!$A$2:$A$3000=I66)*('ce raw data'!$B$2:$B$3000=$B89),,),0),MATCH(I69,'ce raw data'!$C$1:$CZ$1,0))="","-",INDEX('ce raw data'!$C$2:$CZ$3000,MATCH(1,INDEX(('ce raw data'!$A$2:$A$3000=I66)*('ce raw data'!$B$2:$B$3000=$B89),,),0),MATCH(I69,'ce raw data'!$C$1:$CZ$1,0))),"-")</f>
        <v>-</v>
      </c>
      <c r="J89" s="8" t="str">
        <f>IFERROR(IF(INDEX('ce raw data'!$C$2:$CZ$3000,MATCH(1,INDEX(('ce raw data'!$A$2:$A$3000=I66)*('ce raw data'!$B$2:$B$3000=$B89),,),0),MATCH(J69,'ce raw data'!$C$1:$CZ$1,0))="","-",INDEX('ce raw data'!$C$2:$CZ$3000,MATCH(1,INDEX(('ce raw data'!$A$2:$A$3000=I66)*('ce raw data'!$B$2:$B$3000=$B89),,),0),MATCH(J69,'ce raw data'!$C$1:$CZ$1,0))),"-")</f>
        <v>-</v>
      </c>
    </row>
    <row r="90" spans="1:10" ht="12.75" hidden="1" customHeight="1" x14ac:dyDescent="0.4">
      <c r="B90" s="11"/>
      <c r="C90" s="8" t="str">
        <f>IFERROR(IF(INDEX('ce raw data'!$C$2:$CZ$3000,MATCH(1,INDEX(('ce raw data'!$A$2:$A$3000=C66)*('ce raw data'!$B$2:$B$3000=$B91),,),0),MATCH(SUBSTITUTE(C69,"Allele","Height"),'ce raw data'!$C$1:$CZ$1,0))="","-",INDEX('ce raw data'!$C$2:$CZ$3000,MATCH(1,INDEX(('ce raw data'!$A$2:$A$3000=C66)*('ce raw data'!$B$2:$B$3000=$B91),,),0),MATCH(SUBSTITUTE(C69,"Allele","Height"),'ce raw data'!$C$1:$CZ$1,0))),"-")</f>
        <v>-</v>
      </c>
      <c r="D90" s="8" t="str">
        <f>IFERROR(IF(INDEX('ce raw data'!$C$2:$CZ$3000,MATCH(1,INDEX(('ce raw data'!$A$2:$A$3000=C66)*('ce raw data'!$B$2:$B$3000=$B91),,),0),MATCH(SUBSTITUTE(D69,"Allele","Height"),'ce raw data'!$C$1:$CZ$1,0))="","-",INDEX('ce raw data'!$C$2:$CZ$3000,MATCH(1,INDEX(('ce raw data'!$A$2:$A$3000=C66)*('ce raw data'!$B$2:$B$3000=$B91),,),0),MATCH(SUBSTITUTE(D69,"Allele","Height"),'ce raw data'!$C$1:$CZ$1,0))),"-")</f>
        <v>-</v>
      </c>
      <c r="E90" s="8" t="str">
        <f>IFERROR(IF(INDEX('ce raw data'!$C$2:$CZ$3000,MATCH(1,INDEX(('ce raw data'!$A$2:$A$3000=E66)*('ce raw data'!$B$2:$B$3000=$B91),,),0),MATCH(SUBSTITUTE(E69,"Allele","Height"),'ce raw data'!$C$1:$CZ$1,0))="","-",INDEX('ce raw data'!$C$2:$CZ$3000,MATCH(1,INDEX(('ce raw data'!$A$2:$A$3000=E66)*('ce raw data'!$B$2:$B$3000=$B91),,),0),MATCH(SUBSTITUTE(E69,"Allele","Height"),'ce raw data'!$C$1:$CZ$1,0))),"-")</f>
        <v>-</v>
      </c>
      <c r="F90" s="8" t="str">
        <f>IFERROR(IF(INDEX('ce raw data'!$C$2:$CZ$3000,MATCH(1,INDEX(('ce raw data'!$A$2:$A$3000=E66)*('ce raw data'!$B$2:$B$3000=$B91),,),0),MATCH(SUBSTITUTE(F69,"Allele","Height"),'ce raw data'!$C$1:$CZ$1,0))="","-",INDEX('ce raw data'!$C$2:$CZ$3000,MATCH(1,INDEX(('ce raw data'!$A$2:$A$3000=E66)*('ce raw data'!$B$2:$B$3000=$B91),,),0),MATCH(SUBSTITUTE(F69,"Allele","Height"),'ce raw data'!$C$1:$CZ$1,0))),"-")</f>
        <v>-</v>
      </c>
      <c r="G90" s="8" t="str">
        <f>IFERROR(IF(INDEX('ce raw data'!$C$2:$CZ$3000,MATCH(1,INDEX(('ce raw data'!$A$2:$A$3000=G66)*('ce raw data'!$B$2:$B$3000=$B91),,),0),MATCH(SUBSTITUTE(G69,"Allele","Height"),'ce raw data'!$C$1:$CZ$1,0))="","-",INDEX('ce raw data'!$C$2:$CZ$3000,MATCH(1,INDEX(('ce raw data'!$A$2:$A$3000=G66)*('ce raw data'!$B$2:$B$3000=$B91),,),0),MATCH(SUBSTITUTE(G69,"Allele","Height"),'ce raw data'!$C$1:$CZ$1,0))),"-")</f>
        <v>-</v>
      </c>
      <c r="H90" s="8" t="str">
        <f>IFERROR(IF(INDEX('ce raw data'!$C$2:$CZ$3000,MATCH(1,INDEX(('ce raw data'!$A$2:$A$3000=G66)*('ce raw data'!$B$2:$B$3000=$B91),,),0),MATCH(SUBSTITUTE(H69,"Allele","Height"),'ce raw data'!$C$1:$CZ$1,0))="","-",INDEX('ce raw data'!$C$2:$CZ$3000,MATCH(1,INDEX(('ce raw data'!$A$2:$A$3000=G66)*('ce raw data'!$B$2:$B$3000=$B91),,),0),MATCH(SUBSTITUTE(H69,"Allele","Height"),'ce raw data'!$C$1:$CZ$1,0))),"-")</f>
        <v>-</v>
      </c>
      <c r="I90" s="8" t="str">
        <f>IFERROR(IF(INDEX('ce raw data'!$C$2:$CZ$3000,MATCH(1,INDEX(('ce raw data'!$A$2:$A$3000=I66)*('ce raw data'!$B$2:$B$3000=$B91),,),0),MATCH(SUBSTITUTE(I69,"Allele","Height"),'ce raw data'!$C$1:$CZ$1,0))="","-",INDEX('ce raw data'!$C$2:$CZ$3000,MATCH(1,INDEX(('ce raw data'!$A$2:$A$3000=I66)*('ce raw data'!$B$2:$B$3000=$B91),,),0),MATCH(SUBSTITUTE(I69,"Allele","Height"),'ce raw data'!$C$1:$CZ$1,0))),"-")</f>
        <v>-</v>
      </c>
      <c r="J90" s="8" t="str">
        <f>IFERROR(IF(INDEX('ce raw data'!$C$2:$CZ$3000,MATCH(1,INDEX(('ce raw data'!$A$2:$A$3000=I66)*('ce raw data'!$B$2:$B$3000=$B91),,),0),MATCH(SUBSTITUTE(J69,"Allele","Height"),'ce raw data'!$C$1:$CZ$1,0))="","-",INDEX('ce raw data'!$C$2:$CZ$3000,MATCH(1,INDEX(('ce raw data'!$A$2:$A$3000=I66)*('ce raw data'!$B$2:$B$3000=$B91),,),0),MATCH(SUBSTITUTE(J69,"Allele","Height"),'ce raw data'!$C$1:$CZ$1,0))),"-")</f>
        <v>-</v>
      </c>
    </row>
    <row r="91" spans="1:10" x14ac:dyDescent="0.4">
      <c r="A91" s="2" t="s">
        <v>23</v>
      </c>
      <c r="B91" s="11" t="str">
        <f>$A$91</f>
        <v>CSF1PO</v>
      </c>
      <c r="C91" s="8" t="str">
        <f>IFERROR(IF(INDEX('ce raw data'!$C$2:$CZ$3000,MATCH(1,INDEX(('ce raw data'!$A$2:$A$3000=C66)*('ce raw data'!$B$2:$B$3000=$B91),,),0),MATCH(C69,'ce raw data'!$C$1:$CZ$1,0))="","-",INDEX('ce raw data'!$C$2:$CZ$3000,MATCH(1,INDEX(('ce raw data'!$A$2:$A$3000=C66)*('ce raw data'!$B$2:$B$3000=$B91),,),0),MATCH(C69,'ce raw data'!$C$1:$CZ$1,0))),"-")</f>
        <v>-</v>
      </c>
      <c r="D91" s="8" t="str">
        <f>IFERROR(IF(INDEX('ce raw data'!$C$2:$CZ$3000,MATCH(1,INDEX(('ce raw data'!$A$2:$A$3000=C66)*('ce raw data'!$B$2:$B$3000=$B91),,),0),MATCH(D69,'ce raw data'!$C$1:$CZ$1,0))="","-",INDEX('ce raw data'!$C$2:$CZ$3000,MATCH(1,INDEX(('ce raw data'!$A$2:$A$3000=C66)*('ce raw data'!$B$2:$B$3000=$B91),,),0),MATCH(D69,'ce raw data'!$C$1:$CZ$1,0))),"-")</f>
        <v>-</v>
      </c>
      <c r="E91" s="8" t="str">
        <f>IFERROR(IF(INDEX('ce raw data'!$C$2:$CZ$3000,MATCH(1,INDEX(('ce raw data'!$A$2:$A$3000=E66)*('ce raw data'!$B$2:$B$3000=$B91),,),0),MATCH(E69,'ce raw data'!$C$1:$CZ$1,0))="","-",INDEX('ce raw data'!$C$2:$CZ$3000,MATCH(1,INDEX(('ce raw data'!$A$2:$A$3000=E66)*('ce raw data'!$B$2:$B$3000=$B91),,),0),MATCH(E69,'ce raw data'!$C$1:$CZ$1,0))),"-")</f>
        <v>-</v>
      </c>
      <c r="F91" s="8" t="str">
        <f>IFERROR(IF(INDEX('ce raw data'!$C$2:$CZ$3000,MATCH(1,INDEX(('ce raw data'!$A$2:$A$3000=E66)*('ce raw data'!$B$2:$B$3000=$B91),,),0),MATCH(F69,'ce raw data'!$C$1:$CZ$1,0))="","-",INDEX('ce raw data'!$C$2:$CZ$3000,MATCH(1,INDEX(('ce raw data'!$A$2:$A$3000=E66)*('ce raw data'!$B$2:$B$3000=$B91),,),0),MATCH(F69,'ce raw data'!$C$1:$CZ$1,0))),"-")</f>
        <v>-</v>
      </c>
      <c r="G91" s="8" t="str">
        <f>IFERROR(IF(INDEX('ce raw data'!$C$2:$CZ$3000,MATCH(1,INDEX(('ce raw data'!$A$2:$A$3000=G66)*('ce raw data'!$B$2:$B$3000=$B91),,),0),MATCH(G69,'ce raw data'!$C$1:$CZ$1,0))="","-",INDEX('ce raw data'!$C$2:$CZ$3000,MATCH(1,INDEX(('ce raw data'!$A$2:$A$3000=G66)*('ce raw data'!$B$2:$B$3000=$B91),,),0),MATCH(G69,'ce raw data'!$C$1:$CZ$1,0))),"-")</f>
        <v>-</v>
      </c>
      <c r="H91" s="8" t="str">
        <f>IFERROR(IF(INDEX('ce raw data'!$C$2:$CZ$3000,MATCH(1,INDEX(('ce raw data'!$A$2:$A$3000=G66)*('ce raw data'!$B$2:$B$3000=$B91),,),0),MATCH(H69,'ce raw data'!$C$1:$CZ$1,0))="","-",INDEX('ce raw data'!$C$2:$CZ$3000,MATCH(1,INDEX(('ce raw data'!$A$2:$A$3000=G66)*('ce raw data'!$B$2:$B$3000=$B91),,),0),MATCH(H69,'ce raw data'!$C$1:$CZ$1,0))),"-")</f>
        <v>-</v>
      </c>
      <c r="I91" s="8" t="str">
        <f>IFERROR(IF(INDEX('ce raw data'!$C$2:$CZ$3000,MATCH(1,INDEX(('ce raw data'!$A$2:$A$3000=I66)*('ce raw data'!$B$2:$B$3000=$B91),,),0),MATCH(I69,'ce raw data'!$C$1:$CZ$1,0))="","-",INDEX('ce raw data'!$C$2:$CZ$3000,MATCH(1,INDEX(('ce raw data'!$A$2:$A$3000=I66)*('ce raw data'!$B$2:$B$3000=$B91),,),0),MATCH(I69,'ce raw data'!$C$1:$CZ$1,0))),"-")</f>
        <v>-</v>
      </c>
      <c r="J91" s="8" t="str">
        <f>IFERROR(IF(INDEX('ce raw data'!$C$2:$CZ$3000,MATCH(1,INDEX(('ce raw data'!$A$2:$A$3000=I66)*('ce raw data'!$B$2:$B$3000=$B91),,),0),MATCH(J69,'ce raw data'!$C$1:$CZ$1,0))="","-",INDEX('ce raw data'!$C$2:$CZ$3000,MATCH(1,INDEX(('ce raw data'!$A$2:$A$3000=I66)*('ce raw data'!$B$2:$B$3000=$B91),,),0),MATCH(J69,'ce raw data'!$C$1:$CZ$1,0))),"-")</f>
        <v>-</v>
      </c>
    </row>
    <row r="92" spans="1:10" ht="12.75" hidden="1" customHeight="1" x14ac:dyDescent="0.4">
      <c r="B92" s="11"/>
      <c r="C92" s="8" t="str">
        <f>IFERROR(IF(INDEX('ce raw data'!$C$2:$CZ$3000,MATCH(1,INDEX(('ce raw data'!$A$2:$A$3000=C66)*('ce raw data'!$B$2:$B$3000=$B93),,),0),MATCH(SUBSTITUTE(C69,"Allele","Height"),'ce raw data'!$C$1:$CZ$1,0))="","-",INDEX('ce raw data'!$C$2:$CZ$3000,MATCH(1,INDEX(('ce raw data'!$A$2:$A$3000=C66)*('ce raw data'!$B$2:$B$3000=$B93),,),0),MATCH(SUBSTITUTE(C69,"Allele","Height"),'ce raw data'!$C$1:$CZ$1,0))),"-")</f>
        <v>-</v>
      </c>
      <c r="D92" s="8" t="str">
        <f>IFERROR(IF(INDEX('ce raw data'!$C$2:$CZ$3000,MATCH(1,INDEX(('ce raw data'!$A$2:$A$3000=C66)*('ce raw data'!$B$2:$B$3000=$B93),,),0),MATCH(SUBSTITUTE(D69,"Allele","Height"),'ce raw data'!$C$1:$CZ$1,0))="","-",INDEX('ce raw data'!$C$2:$CZ$3000,MATCH(1,INDEX(('ce raw data'!$A$2:$A$3000=C66)*('ce raw data'!$B$2:$B$3000=$B93),,),0),MATCH(SUBSTITUTE(D69,"Allele","Height"),'ce raw data'!$C$1:$CZ$1,0))),"-")</f>
        <v>-</v>
      </c>
      <c r="E92" s="8" t="str">
        <f>IFERROR(IF(INDEX('ce raw data'!$C$2:$CZ$3000,MATCH(1,INDEX(('ce raw data'!$A$2:$A$3000=E66)*('ce raw data'!$B$2:$B$3000=$B93),,),0),MATCH(SUBSTITUTE(E69,"Allele","Height"),'ce raw data'!$C$1:$CZ$1,0))="","-",INDEX('ce raw data'!$C$2:$CZ$3000,MATCH(1,INDEX(('ce raw data'!$A$2:$A$3000=E66)*('ce raw data'!$B$2:$B$3000=$B93),,),0),MATCH(SUBSTITUTE(E69,"Allele","Height"),'ce raw data'!$C$1:$CZ$1,0))),"-")</f>
        <v>-</v>
      </c>
      <c r="F92" s="8" t="str">
        <f>IFERROR(IF(INDEX('ce raw data'!$C$2:$CZ$3000,MATCH(1,INDEX(('ce raw data'!$A$2:$A$3000=E66)*('ce raw data'!$B$2:$B$3000=$B93),,),0),MATCH(SUBSTITUTE(F69,"Allele","Height"),'ce raw data'!$C$1:$CZ$1,0))="","-",INDEX('ce raw data'!$C$2:$CZ$3000,MATCH(1,INDEX(('ce raw data'!$A$2:$A$3000=E66)*('ce raw data'!$B$2:$B$3000=$B93),,),0),MATCH(SUBSTITUTE(F69,"Allele","Height"),'ce raw data'!$C$1:$CZ$1,0))),"-")</f>
        <v>-</v>
      </c>
      <c r="G92" s="8" t="str">
        <f>IFERROR(IF(INDEX('ce raw data'!$C$2:$CZ$3000,MATCH(1,INDEX(('ce raw data'!$A$2:$A$3000=G66)*('ce raw data'!$B$2:$B$3000=$B93),,),0),MATCH(SUBSTITUTE(G69,"Allele","Height"),'ce raw data'!$C$1:$CZ$1,0))="","-",INDEX('ce raw data'!$C$2:$CZ$3000,MATCH(1,INDEX(('ce raw data'!$A$2:$A$3000=G66)*('ce raw data'!$B$2:$B$3000=$B93),,),0),MATCH(SUBSTITUTE(G69,"Allele","Height"),'ce raw data'!$C$1:$CZ$1,0))),"-")</f>
        <v>-</v>
      </c>
      <c r="H92" s="8" t="str">
        <f>IFERROR(IF(INDEX('ce raw data'!$C$2:$CZ$3000,MATCH(1,INDEX(('ce raw data'!$A$2:$A$3000=G66)*('ce raw data'!$B$2:$B$3000=$B93),,),0),MATCH(SUBSTITUTE(H69,"Allele","Height"),'ce raw data'!$C$1:$CZ$1,0))="","-",INDEX('ce raw data'!$C$2:$CZ$3000,MATCH(1,INDEX(('ce raw data'!$A$2:$A$3000=G66)*('ce raw data'!$B$2:$B$3000=$B93),,),0),MATCH(SUBSTITUTE(H69,"Allele","Height"),'ce raw data'!$C$1:$CZ$1,0))),"-")</f>
        <v>-</v>
      </c>
      <c r="I92" s="8" t="str">
        <f>IFERROR(IF(INDEX('ce raw data'!$C$2:$CZ$3000,MATCH(1,INDEX(('ce raw data'!$A$2:$A$3000=I66)*('ce raw data'!$B$2:$B$3000=$B93),,),0),MATCH(SUBSTITUTE(I69,"Allele","Height"),'ce raw data'!$C$1:$CZ$1,0))="","-",INDEX('ce raw data'!$C$2:$CZ$3000,MATCH(1,INDEX(('ce raw data'!$A$2:$A$3000=I66)*('ce raw data'!$B$2:$B$3000=$B93),,),0),MATCH(SUBSTITUTE(I69,"Allele","Height"),'ce raw data'!$C$1:$CZ$1,0))),"-")</f>
        <v>-</v>
      </c>
      <c r="J92" s="8" t="str">
        <f>IFERROR(IF(INDEX('ce raw data'!$C$2:$CZ$3000,MATCH(1,INDEX(('ce raw data'!$A$2:$A$3000=I66)*('ce raw data'!$B$2:$B$3000=$B93),,),0),MATCH(SUBSTITUTE(J69,"Allele","Height"),'ce raw data'!$C$1:$CZ$1,0))="","-",INDEX('ce raw data'!$C$2:$CZ$3000,MATCH(1,INDEX(('ce raw data'!$A$2:$A$3000=I66)*('ce raw data'!$B$2:$B$3000=$B93),,),0),MATCH(SUBSTITUTE(J69,"Allele","Height"),'ce raw data'!$C$1:$CZ$1,0))),"-")</f>
        <v>-</v>
      </c>
    </row>
    <row r="93" spans="1:10" x14ac:dyDescent="0.4">
      <c r="A93" s="2" t="s">
        <v>24</v>
      </c>
      <c r="B93" s="11" t="str">
        <f>$A$93</f>
        <v>Penta D</v>
      </c>
      <c r="C93" s="8" t="str">
        <f>IFERROR(IF(INDEX('ce raw data'!$C$2:$CZ$3000,MATCH(1,INDEX(('ce raw data'!$A$2:$A$3000=C66)*('ce raw data'!$B$2:$B$3000=$B93),,),0),MATCH(C69,'ce raw data'!$C$1:$CZ$1,0))="","-",INDEX('ce raw data'!$C$2:$CZ$3000,MATCH(1,INDEX(('ce raw data'!$A$2:$A$3000=C66)*('ce raw data'!$B$2:$B$3000=$B93),,),0),MATCH(C69,'ce raw data'!$C$1:$CZ$1,0))),"-")</f>
        <v>-</v>
      </c>
      <c r="D93" s="8" t="str">
        <f>IFERROR(IF(INDEX('ce raw data'!$C$2:$CZ$3000,MATCH(1,INDEX(('ce raw data'!$A$2:$A$3000=C66)*('ce raw data'!$B$2:$B$3000=$B93),,),0),MATCH(D69,'ce raw data'!$C$1:$CZ$1,0))="","-",INDEX('ce raw data'!$C$2:$CZ$3000,MATCH(1,INDEX(('ce raw data'!$A$2:$A$3000=C66)*('ce raw data'!$B$2:$B$3000=$B93),,),0),MATCH(D69,'ce raw data'!$C$1:$CZ$1,0))),"-")</f>
        <v>-</v>
      </c>
      <c r="E93" s="8" t="str">
        <f>IFERROR(IF(INDEX('ce raw data'!$C$2:$CZ$3000,MATCH(1,INDEX(('ce raw data'!$A$2:$A$3000=E66)*('ce raw data'!$B$2:$B$3000=$B93),,),0),MATCH(E69,'ce raw data'!$C$1:$CZ$1,0))="","-",INDEX('ce raw data'!$C$2:$CZ$3000,MATCH(1,INDEX(('ce raw data'!$A$2:$A$3000=E66)*('ce raw data'!$B$2:$B$3000=$B93),,),0),MATCH(E69,'ce raw data'!$C$1:$CZ$1,0))),"-")</f>
        <v>-</v>
      </c>
      <c r="F93" s="8" t="str">
        <f>IFERROR(IF(INDEX('ce raw data'!$C$2:$CZ$3000,MATCH(1,INDEX(('ce raw data'!$A$2:$A$3000=E66)*('ce raw data'!$B$2:$B$3000=$B93),,),0),MATCH(F69,'ce raw data'!$C$1:$CZ$1,0))="","-",INDEX('ce raw data'!$C$2:$CZ$3000,MATCH(1,INDEX(('ce raw data'!$A$2:$A$3000=E66)*('ce raw data'!$B$2:$B$3000=$B93),,),0),MATCH(F69,'ce raw data'!$C$1:$CZ$1,0))),"-")</f>
        <v>-</v>
      </c>
      <c r="G93" s="8" t="str">
        <f>IFERROR(IF(INDEX('ce raw data'!$C$2:$CZ$3000,MATCH(1,INDEX(('ce raw data'!$A$2:$A$3000=G66)*('ce raw data'!$B$2:$B$3000=$B93),,),0),MATCH(G69,'ce raw data'!$C$1:$CZ$1,0))="","-",INDEX('ce raw data'!$C$2:$CZ$3000,MATCH(1,INDEX(('ce raw data'!$A$2:$A$3000=G66)*('ce raw data'!$B$2:$B$3000=$B93),,),0),MATCH(G69,'ce raw data'!$C$1:$CZ$1,0))),"-")</f>
        <v>-</v>
      </c>
      <c r="H93" s="8" t="str">
        <f>IFERROR(IF(INDEX('ce raw data'!$C$2:$CZ$3000,MATCH(1,INDEX(('ce raw data'!$A$2:$A$3000=G66)*('ce raw data'!$B$2:$B$3000=$B93),,),0),MATCH(H69,'ce raw data'!$C$1:$CZ$1,0))="","-",INDEX('ce raw data'!$C$2:$CZ$3000,MATCH(1,INDEX(('ce raw data'!$A$2:$A$3000=G66)*('ce raw data'!$B$2:$B$3000=$B93),,),0),MATCH(H69,'ce raw data'!$C$1:$CZ$1,0))),"-")</f>
        <v>-</v>
      </c>
      <c r="I93" s="8" t="str">
        <f>IFERROR(IF(INDEX('ce raw data'!$C$2:$CZ$3000,MATCH(1,INDEX(('ce raw data'!$A$2:$A$3000=I66)*('ce raw data'!$B$2:$B$3000=$B93),,),0),MATCH(I69,'ce raw data'!$C$1:$CZ$1,0))="","-",INDEX('ce raw data'!$C$2:$CZ$3000,MATCH(1,INDEX(('ce raw data'!$A$2:$A$3000=I66)*('ce raw data'!$B$2:$B$3000=$B93),,),0),MATCH(I69,'ce raw data'!$C$1:$CZ$1,0))),"-")</f>
        <v>-</v>
      </c>
      <c r="J93" s="8" t="str">
        <f>IFERROR(IF(INDEX('ce raw data'!$C$2:$CZ$3000,MATCH(1,INDEX(('ce raw data'!$A$2:$A$3000=I66)*('ce raw data'!$B$2:$B$3000=$B93),,),0),MATCH(J69,'ce raw data'!$C$1:$CZ$1,0))="","-",INDEX('ce raw data'!$C$2:$CZ$3000,MATCH(1,INDEX(('ce raw data'!$A$2:$A$3000=I66)*('ce raw data'!$B$2:$B$3000=$B93),,),0),MATCH(J69,'ce raw data'!$C$1:$CZ$1,0))),"-")</f>
        <v>-</v>
      </c>
    </row>
    <row r="94" spans="1:10" ht="12.75" hidden="1" customHeight="1" x14ac:dyDescent="0.4">
      <c r="B94" s="10"/>
      <c r="C94" s="8" t="str">
        <f>IFERROR(IF(INDEX('ce raw data'!$C$2:$CZ$3000,MATCH(1,INDEX(('ce raw data'!$A$2:$A$3000=C66)*('ce raw data'!$B$2:$B$3000=$B95),,),0),MATCH(SUBSTITUTE(C69,"Allele","Height"),'ce raw data'!$C$1:$CZ$1,0))="","-",INDEX('ce raw data'!$C$2:$CZ$3000,MATCH(1,INDEX(('ce raw data'!$A$2:$A$3000=C66)*('ce raw data'!$B$2:$B$3000=$B95),,),0),MATCH(SUBSTITUTE(C69,"Allele","Height"),'ce raw data'!$C$1:$CZ$1,0))),"-")</f>
        <v>-</v>
      </c>
      <c r="D94" s="8" t="str">
        <f>IFERROR(IF(INDEX('ce raw data'!$C$2:$CZ$3000,MATCH(1,INDEX(('ce raw data'!$A$2:$A$3000=C66)*('ce raw data'!$B$2:$B$3000=$B95),,),0),MATCH(SUBSTITUTE(D69,"Allele","Height"),'ce raw data'!$C$1:$CZ$1,0))="","-",INDEX('ce raw data'!$C$2:$CZ$3000,MATCH(1,INDEX(('ce raw data'!$A$2:$A$3000=C66)*('ce raw data'!$B$2:$B$3000=$B95),,),0),MATCH(SUBSTITUTE(D69,"Allele","Height"),'ce raw data'!$C$1:$CZ$1,0))),"-")</f>
        <v>-</v>
      </c>
      <c r="E94" s="8" t="str">
        <f>IFERROR(IF(INDEX('ce raw data'!$C$2:$CZ$3000,MATCH(1,INDEX(('ce raw data'!$A$2:$A$3000=E66)*('ce raw data'!$B$2:$B$3000=$B95),,),0),MATCH(SUBSTITUTE(E69,"Allele","Height"),'ce raw data'!$C$1:$CZ$1,0))="","-",INDEX('ce raw data'!$C$2:$CZ$3000,MATCH(1,INDEX(('ce raw data'!$A$2:$A$3000=E66)*('ce raw data'!$B$2:$B$3000=$B95),,),0),MATCH(SUBSTITUTE(E69,"Allele","Height"),'ce raw data'!$C$1:$CZ$1,0))),"-")</f>
        <v>-</v>
      </c>
      <c r="F94" s="8" t="str">
        <f>IFERROR(IF(INDEX('ce raw data'!$C$2:$CZ$3000,MATCH(1,INDEX(('ce raw data'!$A$2:$A$3000=E66)*('ce raw data'!$B$2:$B$3000=$B95),,),0),MATCH(SUBSTITUTE(F69,"Allele","Height"),'ce raw data'!$C$1:$CZ$1,0))="","-",INDEX('ce raw data'!$C$2:$CZ$3000,MATCH(1,INDEX(('ce raw data'!$A$2:$A$3000=E66)*('ce raw data'!$B$2:$B$3000=$B95),,),0),MATCH(SUBSTITUTE(F69,"Allele","Height"),'ce raw data'!$C$1:$CZ$1,0))),"-")</f>
        <v>-</v>
      </c>
      <c r="G94" s="8" t="str">
        <f>IFERROR(IF(INDEX('ce raw data'!$C$2:$CZ$3000,MATCH(1,INDEX(('ce raw data'!$A$2:$A$3000=G66)*('ce raw data'!$B$2:$B$3000=$B95),,),0),MATCH(SUBSTITUTE(G69,"Allele","Height"),'ce raw data'!$C$1:$CZ$1,0))="","-",INDEX('ce raw data'!$C$2:$CZ$3000,MATCH(1,INDEX(('ce raw data'!$A$2:$A$3000=G66)*('ce raw data'!$B$2:$B$3000=$B95),,),0),MATCH(SUBSTITUTE(G69,"Allele","Height"),'ce raw data'!$C$1:$CZ$1,0))),"-")</f>
        <v>-</v>
      </c>
      <c r="H94" s="8" t="str">
        <f>IFERROR(IF(INDEX('ce raw data'!$C$2:$CZ$3000,MATCH(1,INDEX(('ce raw data'!$A$2:$A$3000=G66)*('ce raw data'!$B$2:$B$3000=$B95),,),0),MATCH(SUBSTITUTE(H69,"Allele","Height"),'ce raw data'!$C$1:$CZ$1,0))="","-",INDEX('ce raw data'!$C$2:$CZ$3000,MATCH(1,INDEX(('ce raw data'!$A$2:$A$3000=G66)*('ce raw data'!$B$2:$B$3000=$B95),,),0),MATCH(SUBSTITUTE(H69,"Allele","Height"),'ce raw data'!$C$1:$CZ$1,0))),"-")</f>
        <v>-</v>
      </c>
      <c r="I94" s="8" t="str">
        <f>IFERROR(IF(INDEX('ce raw data'!$C$2:$CZ$3000,MATCH(1,INDEX(('ce raw data'!$A$2:$A$3000=I66)*('ce raw data'!$B$2:$B$3000=$B95),,),0),MATCH(SUBSTITUTE(I69,"Allele","Height"),'ce raw data'!$C$1:$CZ$1,0))="","-",INDEX('ce raw data'!$C$2:$CZ$3000,MATCH(1,INDEX(('ce raw data'!$A$2:$A$3000=I66)*('ce raw data'!$B$2:$B$3000=$B95),,),0),MATCH(SUBSTITUTE(I69,"Allele","Height"),'ce raw data'!$C$1:$CZ$1,0))),"-")</f>
        <v>-</v>
      </c>
      <c r="J94" s="8" t="str">
        <f>IFERROR(IF(INDEX('ce raw data'!$C$2:$CZ$3000,MATCH(1,INDEX(('ce raw data'!$A$2:$A$3000=I66)*('ce raw data'!$B$2:$B$3000=$B95),,),0),MATCH(SUBSTITUTE(J69,"Allele","Height"),'ce raw data'!$C$1:$CZ$1,0))="","-",INDEX('ce raw data'!$C$2:$CZ$3000,MATCH(1,INDEX(('ce raw data'!$A$2:$A$3000=I66)*('ce raw data'!$B$2:$B$3000=$B95),,),0),MATCH(SUBSTITUTE(J69,"Allele","Height"),'ce raw data'!$C$1:$CZ$1,0))),"-")</f>
        <v>-</v>
      </c>
    </row>
    <row r="95" spans="1:10" x14ac:dyDescent="0.4">
      <c r="A95" s="2" t="s">
        <v>25</v>
      </c>
      <c r="B95" s="14" t="str">
        <f>$A$95</f>
        <v>TH01</v>
      </c>
      <c r="C95" s="8" t="str">
        <f>IFERROR(IF(INDEX('ce raw data'!$C$2:$CZ$3000,MATCH(1,INDEX(('ce raw data'!$A$2:$A$3000=C66)*('ce raw data'!$B$2:$B$3000=$B95),,),0),MATCH(C69,'ce raw data'!$C$1:$CZ$1,0))="","-",INDEX('ce raw data'!$C$2:$CZ$3000,MATCH(1,INDEX(('ce raw data'!$A$2:$A$3000=C66)*('ce raw data'!$B$2:$B$3000=$B95),,),0),MATCH(C69,'ce raw data'!$C$1:$CZ$1,0))),"-")</f>
        <v>-</v>
      </c>
      <c r="D95" s="8" t="str">
        <f>IFERROR(IF(INDEX('ce raw data'!$C$2:$CZ$3000,MATCH(1,INDEX(('ce raw data'!$A$2:$A$3000=C66)*('ce raw data'!$B$2:$B$3000=$B95),,),0),MATCH(D69,'ce raw data'!$C$1:$CZ$1,0))="","-",INDEX('ce raw data'!$C$2:$CZ$3000,MATCH(1,INDEX(('ce raw data'!$A$2:$A$3000=C66)*('ce raw data'!$B$2:$B$3000=$B95),,),0),MATCH(D69,'ce raw data'!$C$1:$CZ$1,0))),"-")</f>
        <v>-</v>
      </c>
      <c r="E95" s="8" t="str">
        <f>IFERROR(IF(INDEX('ce raw data'!$C$2:$CZ$3000,MATCH(1,INDEX(('ce raw data'!$A$2:$A$3000=E66)*('ce raw data'!$B$2:$B$3000=$B95),,),0),MATCH(E69,'ce raw data'!$C$1:$CZ$1,0))="","-",INDEX('ce raw data'!$C$2:$CZ$3000,MATCH(1,INDEX(('ce raw data'!$A$2:$A$3000=E66)*('ce raw data'!$B$2:$B$3000=$B95),,),0),MATCH(E69,'ce raw data'!$C$1:$CZ$1,0))),"-")</f>
        <v>-</v>
      </c>
      <c r="F95" s="8" t="str">
        <f>IFERROR(IF(INDEX('ce raw data'!$C$2:$CZ$3000,MATCH(1,INDEX(('ce raw data'!$A$2:$A$3000=E66)*('ce raw data'!$B$2:$B$3000=$B95),,),0),MATCH(F69,'ce raw data'!$C$1:$CZ$1,0))="","-",INDEX('ce raw data'!$C$2:$CZ$3000,MATCH(1,INDEX(('ce raw data'!$A$2:$A$3000=E66)*('ce raw data'!$B$2:$B$3000=$B95),,),0),MATCH(F69,'ce raw data'!$C$1:$CZ$1,0))),"-")</f>
        <v>-</v>
      </c>
      <c r="G95" s="8" t="str">
        <f>IFERROR(IF(INDEX('ce raw data'!$C$2:$CZ$3000,MATCH(1,INDEX(('ce raw data'!$A$2:$A$3000=G66)*('ce raw data'!$B$2:$B$3000=$B95),,),0),MATCH(G69,'ce raw data'!$C$1:$CZ$1,0))="","-",INDEX('ce raw data'!$C$2:$CZ$3000,MATCH(1,INDEX(('ce raw data'!$A$2:$A$3000=G66)*('ce raw data'!$B$2:$B$3000=$B95),,),0),MATCH(G69,'ce raw data'!$C$1:$CZ$1,0))),"-")</f>
        <v>-</v>
      </c>
      <c r="H95" s="8" t="str">
        <f>IFERROR(IF(INDEX('ce raw data'!$C$2:$CZ$3000,MATCH(1,INDEX(('ce raw data'!$A$2:$A$3000=G66)*('ce raw data'!$B$2:$B$3000=$B95),,),0),MATCH(H69,'ce raw data'!$C$1:$CZ$1,0))="","-",INDEX('ce raw data'!$C$2:$CZ$3000,MATCH(1,INDEX(('ce raw data'!$A$2:$A$3000=G66)*('ce raw data'!$B$2:$B$3000=$B95),,),0),MATCH(H69,'ce raw data'!$C$1:$CZ$1,0))),"-")</f>
        <v>-</v>
      </c>
      <c r="I95" s="8" t="str">
        <f>IFERROR(IF(INDEX('ce raw data'!$C$2:$CZ$3000,MATCH(1,INDEX(('ce raw data'!$A$2:$A$3000=I66)*('ce raw data'!$B$2:$B$3000=$B95),,),0),MATCH(I69,'ce raw data'!$C$1:$CZ$1,0))="","-",INDEX('ce raw data'!$C$2:$CZ$3000,MATCH(1,INDEX(('ce raw data'!$A$2:$A$3000=I66)*('ce raw data'!$B$2:$B$3000=$B95),,),0),MATCH(I69,'ce raw data'!$C$1:$CZ$1,0))),"-")</f>
        <v>-</v>
      </c>
      <c r="J95" s="8" t="str">
        <f>IFERROR(IF(INDEX('ce raw data'!$C$2:$CZ$3000,MATCH(1,INDEX(('ce raw data'!$A$2:$A$3000=I66)*('ce raw data'!$B$2:$B$3000=$B95),,),0),MATCH(J69,'ce raw data'!$C$1:$CZ$1,0))="","-",INDEX('ce raw data'!$C$2:$CZ$3000,MATCH(1,INDEX(('ce raw data'!$A$2:$A$3000=I66)*('ce raw data'!$B$2:$B$3000=$B95),,),0),MATCH(J69,'ce raw data'!$C$1:$CZ$1,0))),"-")</f>
        <v>-</v>
      </c>
    </row>
    <row r="96" spans="1:10" ht="12.75" hidden="1" customHeight="1" x14ac:dyDescent="0.4">
      <c r="B96" s="14"/>
      <c r="C96" s="8" t="str">
        <f>IFERROR(IF(INDEX('ce raw data'!$C$2:$CZ$3000,MATCH(1,INDEX(('ce raw data'!$A$2:$A$3000=C66)*('ce raw data'!$B$2:$B$3000=$B97),,),0),MATCH(SUBSTITUTE(C69,"Allele","Height"),'ce raw data'!$C$1:$CZ$1,0))="","-",INDEX('ce raw data'!$C$2:$CZ$3000,MATCH(1,INDEX(('ce raw data'!$A$2:$A$3000=C66)*('ce raw data'!$B$2:$B$3000=$B97),,),0),MATCH(SUBSTITUTE(C69,"Allele","Height"),'ce raw data'!$C$1:$CZ$1,0))),"-")</f>
        <v>-</v>
      </c>
      <c r="D96" s="8" t="str">
        <f>IFERROR(IF(INDEX('ce raw data'!$C$2:$CZ$3000,MATCH(1,INDEX(('ce raw data'!$A$2:$A$3000=C66)*('ce raw data'!$B$2:$B$3000=$B97),,),0),MATCH(SUBSTITUTE(D69,"Allele","Height"),'ce raw data'!$C$1:$CZ$1,0))="","-",INDEX('ce raw data'!$C$2:$CZ$3000,MATCH(1,INDEX(('ce raw data'!$A$2:$A$3000=C66)*('ce raw data'!$B$2:$B$3000=$B97),,),0),MATCH(SUBSTITUTE(D69,"Allele","Height"),'ce raw data'!$C$1:$CZ$1,0))),"-")</f>
        <v>-</v>
      </c>
      <c r="E96" s="8" t="str">
        <f>IFERROR(IF(INDEX('ce raw data'!$C$2:$CZ$3000,MATCH(1,INDEX(('ce raw data'!$A$2:$A$3000=E66)*('ce raw data'!$B$2:$B$3000=$B97),,),0),MATCH(SUBSTITUTE(E69,"Allele","Height"),'ce raw data'!$C$1:$CZ$1,0))="","-",INDEX('ce raw data'!$C$2:$CZ$3000,MATCH(1,INDEX(('ce raw data'!$A$2:$A$3000=E66)*('ce raw data'!$B$2:$B$3000=$B97),,),0),MATCH(SUBSTITUTE(E69,"Allele","Height"),'ce raw data'!$C$1:$CZ$1,0))),"-")</f>
        <v>-</v>
      </c>
      <c r="F96" s="8" t="str">
        <f>IFERROR(IF(INDEX('ce raw data'!$C$2:$CZ$3000,MATCH(1,INDEX(('ce raw data'!$A$2:$A$3000=E66)*('ce raw data'!$B$2:$B$3000=$B97),,),0),MATCH(SUBSTITUTE(F69,"Allele","Height"),'ce raw data'!$C$1:$CZ$1,0))="","-",INDEX('ce raw data'!$C$2:$CZ$3000,MATCH(1,INDEX(('ce raw data'!$A$2:$A$3000=E66)*('ce raw data'!$B$2:$B$3000=$B97),,),0),MATCH(SUBSTITUTE(F69,"Allele","Height"),'ce raw data'!$C$1:$CZ$1,0))),"-")</f>
        <v>-</v>
      </c>
      <c r="G96" s="8" t="str">
        <f>IFERROR(IF(INDEX('ce raw data'!$C$2:$CZ$3000,MATCH(1,INDEX(('ce raw data'!$A$2:$A$3000=G66)*('ce raw data'!$B$2:$B$3000=$B97),,),0),MATCH(SUBSTITUTE(G69,"Allele","Height"),'ce raw data'!$C$1:$CZ$1,0))="","-",INDEX('ce raw data'!$C$2:$CZ$3000,MATCH(1,INDEX(('ce raw data'!$A$2:$A$3000=G66)*('ce raw data'!$B$2:$B$3000=$B97),,),0),MATCH(SUBSTITUTE(G69,"Allele","Height"),'ce raw data'!$C$1:$CZ$1,0))),"-")</f>
        <v>-</v>
      </c>
      <c r="H96" s="8" t="str">
        <f>IFERROR(IF(INDEX('ce raw data'!$C$2:$CZ$3000,MATCH(1,INDEX(('ce raw data'!$A$2:$A$3000=G66)*('ce raw data'!$B$2:$B$3000=$B97),,),0),MATCH(SUBSTITUTE(H69,"Allele","Height"),'ce raw data'!$C$1:$CZ$1,0))="","-",INDEX('ce raw data'!$C$2:$CZ$3000,MATCH(1,INDEX(('ce raw data'!$A$2:$A$3000=G66)*('ce raw data'!$B$2:$B$3000=$B97),,),0),MATCH(SUBSTITUTE(H69,"Allele","Height"),'ce raw data'!$C$1:$CZ$1,0))),"-")</f>
        <v>-</v>
      </c>
      <c r="I96" s="8" t="str">
        <f>IFERROR(IF(INDEX('ce raw data'!$C$2:$CZ$3000,MATCH(1,INDEX(('ce raw data'!$A$2:$A$3000=I66)*('ce raw data'!$B$2:$B$3000=$B97),,),0),MATCH(SUBSTITUTE(I69,"Allele","Height"),'ce raw data'!$C$1:$CZ$1,0))="","-",INDEX('ce raw data'!$C$2:$CZ$3000,MATCH(1,INDEX(('ce raw data'!$A$2:$A$3000=I66)*('ce raw data'!$B$2:$B$3000=$B97),,),0),MATCH(SUBSTITUTE(I69,"Allele","Height"),'ce raw data'!$C$1:$CZ$1,0))),"-")</f>
        <v>-</v>
      </c>
      <c r="J96" s="8" t="str">
        <f>IFERROR(IF(INDEX('ce raw data'!$C$2:$CZ$3000,MATCH(1,INDEX(('ce raw data'!$A$2:$A$3000=I66)*('ce raw data'!$B$2:$B$3000=$B97),,),0),MATCH(SUBSTITUTE(J69,"Allele","Height"),'ce raw data'!$C$1:$CZ$1,0))="","-",INDEX('ce raw data'!$C$2:$CZ$3000,MATCH(1,INDEX(('ce raw data'!$A$2:$A$3000=I66)*('ce raw data'!$B$2:$B$3000=$B97),,),0),MATCH(SUBSTITUTE(J69,"Allele","Height"),'ce raw data'!$C$1:$CZ$1,0))),"-")</f>
        <v>-</v>
      </c>
    </row>
    <row r="97" spans="1:10" x14ac:dyDescent="0.4">
      <c r="A97" s="2" t="s">
        <v>26</v>
      </c>
      <c r="B97" s="14" t="str">
        <f>$A$97</f>
        <v>vWA</v>
      </c>
      <c r="C97" s="8" t="str">
        <f>IFERROR(IF(INDEX('ce raw data'!$C$2:$CZ$3000,MATCH(1,INDEX(('ce raw data'!$A$2:$A$3000=C66)*('ce raw data'!$B$2:$B$3000=$B97),,),0),MATCH(C69,'ce raw data'!$C$1:$CZ$1,0))="","-",INDEX('ce raw data'!$C$2:$CZ$3000,MATCH(1,INDEX(('ce raw data'!$A$2:$A$3000=C66)*('ce raw data'!$B$2:$B$3000=$B97),,),0),MATCH(C69,'ce raw data'!$C$1:$CZ$1,0))),"-")</f>
        <v>-</v>
      </c>
      <c r="D97" s="8" t="str">
        <f>IFERROR(IF(INDEX('ce raw data'!$C$2:$CZ$3000,MATCH(1,INDEX(('ce raw data'!$A$2:$A$3000=C66)*('ce raw data'!$B$2:$B$3000=$B97),,),0),MATCH(D69,'ce raw data'!$C$1:$CZ$1,0))="","-",INDEX('ce raw data'!$C$2:$CZ$3000,MATCH(1,INDEX(('ce raw data'!$A$2:$A$3000=C66)*('ce raw data'!$B$2:$B$3000=$B97),,),0),MATCH(D69,'ce raw data'!$C$1:$CZ$1,0))),"-")</f>
        <v>-</v>
      </c>
      <c r="E97" s="8" t="str">
        <f>IFERROR(IF(INDEX('ce raw data'!$C$2:$CZ$3000,MATCH(1,INDEX(('ce raw data'!$A$2:$A$3000=E66)*('ce raw data'!$B$2:$B$3000=$B97),,),0),MATCH(E69,'ce raw data'!$C$1:$CZ$1,0))="","-",INDEX('ce raw data'!$C$2:$CZ$3000,MATCH(1,INDEX(('ce raw data'!$A$2:$A$3000=E66)*('ce raw data'!$B$2:$B$3000=$B97),,),0),MATCH(E69,'ce raw data'!$C$1:$CZ$1,0))),"-")</f>
        <v>-</v>
      </c>
      <c r="F97" s="8" t="str">
        <f>IFERROR(IF(INDEX('ce raw data'!$C$2:$CZ$3000,MATCH(1,INDEX(('ce raw data'!$A$2:$A$3000=E66)*('ce raw data'!$B$2:$B$3000=$B97),,),0),MATCH(F69,'ce raw data'!$C$1:$CZ$1,0))="","-",INDEX('ce raw data'!$C$2:$CZ$3000,MATCH(1,INDEX(('ce raw data'!$A$2:$A$3000=E66)*('ce raw data'!$B$2:$B$3000=$B97),,),0),MATCH(F69,'ce raw data'!$C$1:$CZ$1,0))),"-")</f>
        <v>-</v>
      </c>
      <c r="G97" s="8" t="str">
        <f>IFERROR(IF(INDEX('ce raw data'!$C$2:$CZ$3000,MATCH(1,INDEX(('ce raw data'!$A$2:$A$3000=G66)*('ce raw data'!$B$2:$B$3000=$B97),,),0),MATCH(G69,'ce raw data'!$C$1:$CZ$1,0))="","-",INDEX('ce raw data'!$C$2:$CZ$3000,MATCH(1,INDEX(('ce raw data'!$A$2:$A$3000=G66)*('ce raw data'!$B$2:$B$3000=$B97),,),0),MATCH(G69,'ce raw data'!$C$1:$CZ$1,0))),"-")</f>
        <v>-</v>
      </c>
      <c r="H97" s="8" t="str">
        <f>IFERROR(IF(INDEX('ce raw data'!$C$2:$CZ$3000,MATCH(1,INDEX(('ce raw data'!$A$2:$A$3000=G66)*('ce raw data'!$B$2:$B$3000=$B97),,),0),MATCH(H69,'ce raw data'!$C$1:$CZ$1,0))="","-",INDEX('ce raw data'!$C$2:$CZ$3000,MATCH(1,INDEX(('ce raw data'!$A$2:$A$3000=G66)*('ce raw data'!$B$2:$B$3000=$B97),,),0),MATCH(H69,'ce raw data'!$C$1:$CZ$1,0))),"-")</f>
        <v>-</v>
      </c>
      <c r="I97" s="8" t="str">
        <f>IFERROR(IF(INDEX('ce raw data'!$C$2:$CZ$3000,MATCH(1,INDEX(('ce raw data'!$A$2:$A$3000=I66)*('ce raw data'!$B$2:$B$3000=$B97),,),0),MATCH(I69,'ce raw data'!$C$1:$CZ$1,0))="","-",INDEX('ce raw data'!$C$2:$CZ$3000,MATCH(1,INDEX(('ce raw data'!$A$2:$A$3000=I66)*('ce raw data'!$B$2:$B$3000=$B97),,),0),MATCH(I69,'ce raw data'!$C$1:$CZ$1,0))),"-")</f>
        <v>-</v>
      </c>
      <c r="J97" s="8" t="str">
        <f>IFERROR(IF(INDEX('ce raw data'!$C$2:$CZ$3000,MATCH(1,INDEX(('ce raw data'!$A$2:$A$3000=I66)*('ce raw data'!$B$2:$B$3000=$B97),,),0),MATCH(J69,'ce raw data'!$C$1:$CZ$1,0))="","-",INDEX('ce raw data'!$C$2:$CZ$3000,MATCH(1,INDEX(('ce raw data'!$A$2:$A$3000=I66)*('ce raw data'!$B$2:$B$3000=$B97),,),0),MATCH(J69,'ce raw data'!$C$1:$CZ$1,0))),"-")</f>
        <v>-</v>
      </c>
    </row>
    <row r="98" spans="1:10" ht="12.75" hidden="1" customHeight="1" x14ac:dyDescent="0.4">
      <c r="B98" s="14"/>
      <c r="C98" s="8" t="str">
        <f>IFERROR(IF(INDEX('ce raw data'!$C$2:$CZ$3000,MATCH(1,INDEX(('ce raw data'!$A$2:$A$3000=C66)*('ce raw data'!$B$2:$B$3000=$B99),,),0),MATCH(SUBSTITUTE(C69,"Allele","Height"),'ce raw data'!$C$1:$CZ$1,0))="","-",INDEX('ce raw data'!$C$2:$CZ$3000,MATCH(1,INDEX(('ce raw data'!$A$2:$A$3000=C66)*('ce raw data'!$B$2:$B$3000=$B99),,),0),MATCH(SUBSTITUTE(C69,"Allele","Height"),'ce raw data'!$C$1:$CZ$1,0))),"-")</f>
        <v>-</v>
      </c>
      <c r="D98" s="8" t="str">
        <f>IFERROR(IF(INDEX('ce raw data'!$C$2:$CZ$3000,MATCH(1,INDEX(('ce raw data'!$A$2:$A$3000=C66)*('ce raw data'!$B$2:$B$3000=$B99),,),0),MATCH(SUBSTITUTE(D69,"Allele","Height"),'ce raw data'!$C$1:$CZ$1,0))="","-",INDEX('ce raw data'!$C$2:$CZ$3000,MATCH(1,INDEX(('ce raw data'!$A$2:$A$3000=C66)*('ce raw data'!$B$2:$B$3000=$B99),,),0),MATCH(SUBSTITUTE(D69,"Allele","Height"),'ce raw data'!$C$1:$CZ$1,0))),"-")</f>
        <v>-</v>
      </c>
      <c r="E98" s="8" t="str">
        <f>IFERROR(IF(INDEX('ce raw data'!$C$2:$CZ$3000,MATCH(1,INDEX(('ce raw data'!$A$2:$A$3000=E66)*('ce raw data'!$B$2:$B$3000=$B99),,),0),MATCH(SUBSTITUTE(E69,"Allele","Height"),'ce raw data'!$C$1:$CZ$1,0))="","-",INDEX('ce raw data'!$C$2:$CZ$3000,MATCH(1,INDEX(('ce raw data'!$A$2:$A$3000=E66)*('ce raw data'!$B$2:$B$3000=$B99),,),0),MATCH(SUBSTITUTE(E69,"Allele","Height"),'ce raw data'!$C$1:$CZ$1,0))),"-")</f>
        <v>-</v>
      </c>
      <c r="F98" s="8" t="str">
        <f>IFERROR(IF(INDEX('ce raw data'!$C$2:$CZ$3000,MATCH(1,INDEX(('ce raw data'!$A$2:$A$3000=E66)*('ce raw data'!$B$2:$B$3000=$B99),,),0),MATCH(SUBSTITUTE(F69,"Allele","Height"),'ce raw data'!$C$1:$CZ$1,0))="","-",INDEX('ce raw data'!$C$2:$CZ$3000,MATCH(1,INDEX(('ce raw data'!$A$2:$A$3000=E66)*('ce raw data'!$B$2:$B$3000=$B99),,),0),MATCH(SUBSTITUTE(F69,"Allele","Height"),'ce raw data'!$C$1:$CZ$1,0))),"-")</f>
        <v>-</v>
      </c>
      <c r="G98" s="8" t="str">
        <f>IFERROR(IF(INDEX('ce raw data'!$C$2:$CZ$3000,MATCH(1,INDEX(('ce raw data'!$A$2:$A$3000=G66)*('ce raw data'!$B$2:$B$3000=$B99),,),0),MATCH(SUBSTITUTE(G69,"Allele","Height"),'ce raw data'!$C$1:$CZ$1,0))="","-",INDEX('ce raw data'!$C$2:$CZ$3000,MATCH(1,INDEX(('ce raw data'!$A$2:$A$3000=G66)*('ce raw data'!$B$2:$B$3000=$B99),,),0),MATCH(SUBSTITUTE(G69,"Allele","Height"),'ce raw data'!$C$1:$CZ$1,0))),"-")</f>
        <v>-</v>
      </c>
      <c r="H98" s="8" t="str">
        <f>IFERROR(IF(INDEX('ce raw data'!$C$2:$CZ$3000,MATCH(1,INDEX(('ce raw data'!$A$2:$A$3000=G66)*('ce raw data'!$B$2:$B$3000=$B99),,),0),MATCH(SUBSTITUTE(H69,"Allele","Height"),'ce raw data'!$C$1:$CZ$1,0))="","-",INDEX('ce raw data'!$C$2:$CZ$3000,MATCH(1,INDEX(('ce raw data'!$A$2:$A$3000=G66)*('ce raw data'!$B$2:$B$3000=$B99),,),0),MATCH(SUBSTITUTE(H69,"Allele","Height"),'ce raw data'!$C$1:$CZ$1,0))),"-")</f>
        <v>-</v>
      </c>
      <c r="I98" s="8" t="str">
        <f>IFERROR(IF(INDEX('ce raw data'!$C$2:$CZ$3000,MATCH(1,INDEX(('ce raw data'!$A$2:$A$3000=I66)*('ce raw data'!$B$2:$B$3000=$B99),,),0),MATCH(SUBSTITUTE(I69,"Allele","Height"),'ce raw data'!$C$1:$CZ$1,0))="","-",INDEX('ce raw data'!$C$2:$CZ$3000,MATCH(1,INDEX(('ce raw data'!$A$2:$A$3000=I66)*('ce raw data'!$B$2:$B$3000=$B99),,),0),MATCH(SUBSTITUTE(I69,"Allele","Height"),'ce raw data'!$C$1:$CZ$1,0))),"-")</f>
        <v>-</v>
      </c>
      <c r="J98" s="8" t="str">
        <f>IFERROR(IF(INDEX('ce raw data'!$C$2:$CZ$3000,MATCH(1,INDEX(('ce raw data'!$A$2:$A$3000=I66)*('ce raw data'!$B$2:$B$3000=$B99),,),0),MATCH(SUBSTITUTE(J69,"Allele","Height"),'ce raw data'!$C$1:$CZ$1,0))="","-",INDEX('ce raw data'!$C$2:$CZ$3000,MATCH(1,INDEX(('ce raw data'!$A$2:$A$3000=I66)*('ce raw data'!$B$2:$B$3000=$B99),,),0),MATCH(SUBSTITUTE(J69,"Allele","Height"),'ce raw data'!$C$1:$CZ$1,0))),"-")</f>
        <v>-</v>
      </c>
    </row>
    <row r="99" spans="1:10" x14ac:dyDescent="0.4">
      <c r="A99" s="2" t="s">
        <v>27</v>
      </c>
      <c r="B99" s="14" t="str">
        <f>$A$99</f>
        <v>D21S11</v>
      </c>
      <c r="C99" s="8" t="str">
        <f>IFERROR(IF(INDEX('ce raw data'!$C$2:$CZ$3000,MATCH(1,INDEX(('ce raw data'!$A$2:$A$3000=C66)*('ce raw data'!$B$2:$B$3000=$B99),,),0),MATCH(C69,'ce raw data'!$C$1:$CZ$1,0))="","-",INDEX('ce raw data'!$C$2:$CZ$3000,MATCH(1,INDEX(('ce raw data'!$A$2:$A$3000=C66)*('ce raw data'!$B$2:$B$3000=$B99),,),0),MATCH(C69,'ce raw data'!$C$1:$CZ$1,0))),"-")</f>
        <v>-</v>
      </c>
      <c r="D99" s="8" t="str">
        <f>IFERROR(IF(INDEX('ce raw data'!$C$2:$CZ$3000,MATCH(1,INDEX(('ce raw data'!$A$2:$A$3000=C66)*('ce raw data'!$B$2:$B$3000=$B99),,),0),MATCH(D69,'ce raw data'!$C$1:$CZ$1,0))="","-",INDEX('ce raw data'!$C$2:$CZ$3000,MATCH(1,INDEX(('ce raw data'!$A$2:$A$3000=C66)*('ce raw data'!$B$2:$B$3000=$B99),,),0),MATCH(D69,'ce raw data'!$C$1:$CZ$1,0))),"-")</f>
        <v>-</v>
      </c>
      <c r="E99" s="8" t="str">
        <f>IFERROR(IF(INDEX('ce raw data'!$C$2:$CZ$3000,MATCH(1,INDEX(('ce raw data'!$A$2:$A$3000=E66)*('ce raw data'!$B$2:$B$3000=$B99),,),0),MATCH(E69,'ce raw data'!$C$1:$CZ$1,0))="","-",INDEX('ce raw data'!$C$2:$CZ$3000,MATCH(1,INDEX(('ce raw data'!$A$2:$A$3000=E66)*('ce raw data'!$B$2:$B$3000=$B99),,),0),MATCH(E69,'ce raw data'!$C$1:$CZ$1,0))),"-")</f>
        <v>-</v>
      </c>
      <c r="F99" s="8" t="str">
        <f>IFERROR(IF(INDEX('ce raw data'!$C$2:$CZ$3000,MATCH(1,INDEX(('ce raw data'!$A$2:$A$3000=E66)*('ce raw data'!$B$2:$B$3000=$B99),,),0),MATCH(F69,'ce raw data'!$C$1:$CZ$1,0))="","-",INDEX('ce raw data'!$C$2:$CZ$3000,MATCH(1,INDEX(('ce raw data'!$A$2:$A$3000=E66)*('ce raw data'!$B$2:$B$3000=$B99),,),0),MATCH(F69,'ce raw data'!$C$1:$CZ$1,0))),"-")</f>
        <v>-</v>
      </c>
      <c r="G99" s="8" t="str">
        <f>IFERROR(IF(INDEX('ce raw data'!$C$2:$CZ$3000,MATCH(1,INDEX(('ce raw data'!$A$2:$A$3000=G66)*('ce raw data'!$B$2:$B$3000=$B99),,),0),MATCH(G69,'ce raw data'!$C$1:$CZ$1,0))="","-",INDEX('ce raw data'!$C$2:$CZ$3000,MATCH(1,INDEX(('ce raw data'!$A$2:$A$3000=G66)*('ce raw data'!$B$2:$B$3000=$B99),,),0),MATCH(G69,'ce raw data'!$C$1:$CZ$1,0))),"-")</f>
        <v>-</v>
      </c>
      <c r="H99" s="8" t="str">
        <f>IFERROR(IF(INDEX('ce raw data'!$C$2:$CZ$3000,MATCH(1,INDEX(('ce raw data'!$A$2:$A$3000=G66)*('ce raw data'!$B$2:$B$3000=$B99),,),0),MATCH(H69,'ce raw data'!$C$1:$CZ$1,0))="","-",INDEX('ce raw data'!$C$2:$CZ$3000,MATCH(1,INDEX(('ce raw data'!$A$2:$A$3000=G66)*('ce raw data'!$B$2:$B$3000=$B99),,),0),MATCH(H69,'ce raw data'!$C$1:$CZ$1,0))),"-")</f>
        <v>-</v>
      </c>
      <c r="I99" s="8" t="str">
        <f>IFERROR(IF(INDEX('ce raw data'!$C$2:$CZ$3000,MATCH(1,INDEX(('ce raw data'!$A$2:$A$3000=I66)*('ce raw data'!$B$2:$B$3000=$B99),,),0),MATCH(I69,'ce raw data'!$C$1:$CZ$1,0))="","-",INDEX('ce raw data'!$C$2:$CZ$3000,MATCH(1,INDEX(('ce raw data'!$A$2:$A$3000=I66)*('ce raw data'!$B$2:$B$3000=$B99),,),0),MATCH(I69,'ce raw data'!$C$1:$CZ$1,0))),"-")</f>
        <v>-</v>
      </c>
      <c r="J99" s="8" t="str">
        <f>IFERROR(IF(INDEX('ce raw data'!$C$2:$CZ$3000,MATCH(1,INDEX(('ce raw data'!$A$2:$A$3000=I66)*('ce raw data'!$B$2:$B$3000=$B99),,),0),MATCH(J69,'ce raw data'!$C$1:$CZ$1,0))="","-",INDEX('ce raw data'!$C$2:$CZ$3000,MATCH(1,INDEX(('ce raw data'!$A$2:$A$3000=I66)*('ce raw data'!$B$2:$B$3000=$B99),,),0),MATCH(J69,'ce raw data'!$C$1:$CZ$1,0))),"-")</f>
        <v>-</v>
      </c>
    </row>
    <row r="100" spans="1:10" ht="12.75" hidden="1" customHeight="1" x14ac:dyDescent="0.4">
      <c r="B100" s="14"/>
      <c r="C100" s="8" t="str">
        <f>IFERROR(IF(INDEX('ce raw data'!$C$2:$CZ$3000,MATCH(1,INDEX(('ce raw data'!$A$2:$A$3000=C66)*('ce raw data'!$B$2:$B$3000=$B101),,),0),MATCH(SUBSTITUTE(C69,"Allele","Height"),'ce raw data'!$C$1:$CZ$1,0))="","-",INDEX('ce raw data'!$C$2:$CZ$3000,MATCH(1,INDEX(('ce raw data'!$A$2:$A$3000=C66)*('ce raw data'!$B$2:$B$3000=$B101),,),0),MATCH(SUBSTITUTE(C69,"Allele","Height"),'ce raw data'!$C$1:$CZ$1,0))),"-")</f>
        <v>-</v>
      </c>
      <c r="D100" s="8" t="str">
        <f>IFERROR(IF(INDEX('ce raw data'!$C$2:$CZ$3000,MATCH(1,INDEX(('ce raw data'!$A$2:$A$3000=C66)*('ce raw data'!$B$2:$B$3000=$B101),,),0),MATCH(SUBSTITUTE(D69,"Allele","Height"),'ce raw data'!$C$1:$CZ$1,0))="","-",INDEX('ce raw data'!$C$2:$CZ$3000,MATCH(1,INDEX(('ce raw data'!$A$2:$A$3000=C66)*('ce raw data'!$B$2:$B$3000=$B101),,),0),MATCH(SUBSTITUTE(D69,"Allele","Height"),'ce raw data'!$C$1:$CZ$1,0))),"-")</f>
        <v>-</v>
      </c>
      <c r="E100" s="8" t="str">
        <f>IFERROR(IF(INDEX('ce raw data'!$C$2:$CZ$3000,MATCH(1,INDEX(('ce raw data'!$A$2:$A$3000=E66)*('ce raw data'!$B$2:$B$3000=$B101),,),0),MATCH(SUBSTITUTE(E69,"Allele","Height"),'ce raw data'!$C$1:$CZ$1,0))="","-",INDEX('ce raw data'!$C$2:$CZ$3000,MATCH(1,INDEX(('ce raw data'!$A$2:$A$3000=E66)*('ce raw data'!$B$2:$B$3000=$B101),,),0),MATCH(SUBSTITUTE(E69,"Allele","Height"),'ce raw data'!$C$1:$CZ$1,0))),"-")</f>
        <v>-</v>
      </c>
      <c r="F100" s="8" t="str">
        <f>IFERROR(IF(INDEX('ce raw data'!$C$2:$CZ$3000,MATCH(1,INDEX(('ce raw data'!$A$2:$A$3000=E66)*('ce raw data'!$B$2:$B$3000=$B101),,),0),MATCH(SUBSTITUTE(F69,"Allele","Height"),'ce raw data'!$C$1:$CZ$1,0))="","-",INDEX('ce raw data'!$C$2:$CZ$3000,MATCH(1,INDEX(('ce raw data'!$A$2:$A$3000=E66)*('ce raw data'!$B$2:$B$3000=$B101),,),0),MATCH(SUBSTITUTE(F69,"Allele","Height"),'ce raw data'!$C$1:$CZ$1,0))),"-")</f>
        <v>-</v>
      </c>
      <c r="G100" s="8" t="str">
        <f>IFERROR(IF(INDEX('ce raw data'!$C$2:$CZ$3000,MATCH(1,INDEX(('ce raw data'!$A$2:$A$3000=G66)*('ce raw data'!$B$2:$B$3000=$B101),,),0),MATCH(SUBSTITUTE(G69,"Allele","Height"),'ce raw data'!$C$1:$CZ$1,0))="","-",INDEX('ce raw data'!$C$2:$CZ$3000,MATCH(1,INDEX(('ce raw data'!$A$2:$A$3000=G66)*('ce raw data'!$B$2:$B$3000=$B101),,),0),MATCH(SUBSTITUTE(G69,"Allele","Height"),'ce raw data'!$C$1:$CZ$1,0))),"-")</f>
        <v>-</v>
      </c>
      <c r="H100" s="8" t="str">
        <f>IFERROR(IF(INDEX('ce raw data'!$C$2:$CZ$3000,MATCH(1,INDEX(('ce raw data'!$A$2:$A$3000=G66)*('ce raw data'!$B$2:$B$3000=$B101),,),0),MATCH(SUBSTITUTE(H69,"Allele","Height"),'ce raw data'!$C$1:$CZ$1,0))="","-",INDEX('ce raw data'!$C$2:$CZ$3000,MATCH(1,INDEX(('ce raw data'!$A$2:$A$3000=G66)*('ce raw data'!$B$2:$B$3000=$B101),,),0),MATCH(SUBSTITUTE(H69,"Allele","Height"),'ce raw data'!$C$1:$CZ$1,0))),"-")</f>
        <v>-</v>
      </c>
      <c r="I100" s="8" t="str">
        <f>IFERROR(IF(INDEX('ce raw data'!$C$2:$CZ$3000,MATCH(1,INDEX(('ce raw data'!$A$2:$A$3000=I66)*('ce raw data'!$B$2:$B$3000=$B101),,),0),MATCH(SUBSTITUTE(I69,"Allele","Height"),'ce raw data'!$C$1:$CZ$1,0))="","-",INDEX('ce raw data'!$C$2:$CZ$3000,MATCH(1,INDEX(('ce raw data'!$A$2:$A$3000=I66)*('ce raw data'!$B$2:$B$3000=$B101),,),0),MATCH(SUBSTITUTE(I69,"Allele","Height"),'ce raw data'!$C$1:$CZ$1,0))),"-")</f>
        <v>-</v>
      </c>
      <c r="J100" s="8" t="str">
        <f>IFERROR(IF(INDEX('ce raw data'!$C$2:$CZ$3000,MATCH(1,INDEX(('ce raw data'!$A$2:$A$3000=I66)*('ce raw data'!$B$2:$B$3000=$B101),,),0),MATCH(SUBSTITUTE(J69,"Allele","Height"),'ce raw data'!$C$1:$CZ$1,0))="","-",INDEX('ce raw data'!$C$2:$CZ$3000,MATCH(1,INDEX(('ce raw data'!$A$2:$A$3000=I66)*('ce raw data'!$B$2:$B$3000=$B101),,),0),MATCH(SUBSTITUTE(J69,"Allele","Height"),'ce raw data'!$C$1:$CZ$1,0))),"-")</f>
        <v>-</v>
      </c>
    </row>
    <row r="101" spans="1:10" x14ac:dyDescent="0.4">
      <c r="A101" s="2" t="s">
        <v>28</v>
      </c>
      <c r="B101" s="14" t="str">
        <f>$A$101</f>
        <v>D7S820</v>
      </c>
      <c r="C101" s="8" t="str">
        <f>IFERROR(IF(INDEX('ce raw data'!$C$2:$CZ$3000,MATCH(1,INDEX(('ce raw data'!$A$2:$A$3000=C66)*('ce raw data'!$B$2:$B$3000=$B101),,),0),MATCH(C69,'ce raw data'!$C$1:$CZ$1,0))="","-",INDEX('ce raw data'!$C$2:$CZ$3000,MATCH(1,INDEX(('ce raw data'!$A$2:$A$3000=C66)*('ce raw data'!$B$2:$B$3000=$B101),,),0),MATCH(C69,'ce raw data'!$C$1:$CZ$1,0))),"-")</f>
        <v>-</v>
      </c>
      <c r="D101" s="8" t="str">
        <f>IFERROR(IF(INDEX('ce raw data'!$C$2:$CZ$3000,MATCH(1,INDEX(('ce raw data'!$A$2:$A$3000=C66)*('ce raw data'!$B$2:$B$3000=$B101),,),0),MATCH(D69,'ce raw data'!$C$1:$CZ$1,0))="","-",INDEX('ce raw data'!$C$2:$CZ$3000,MATCH(1,INDEX(('ce raw data'!$A$2:$A$3000=C66)*('ce raw data'!$B$2:$B$3000=$B101),,),0),MATCH(D69,'ce raw data'!$C$1:$CZ$1,0))),"-")</f>
        <v>-</v>
      </c>
      <c r="E101" s="8" t="str">
        <f>IFERROR(IF(INDEX('ce raw data'!$C$2:$CZ$3000,MATCH(1,INDEX(('ce raw data'!$A$2:$A$3000=E66)*('ce raw data'!$B$2:$B$3000=$B101),,),0),MATCH(E69,'ce raw data'!$C$1:$CZ$1,0))="","-",INDEX('ce raw data'!$C$2:$CZ$3000,MATCH(1,INDEX(('ce raw data'!$A$2:$A$3000=E66)*('ce raw data'!$B$2:$B$3000=$B101),,),0),MATCH(E69,'ce raw data'!$C$1:$CZ$1,0))),"-")</f>
        <v>-</v>
      </c>
      <c r="F101" s="8" t="str">
        <f>IFERROR(IF(INDEX('ce raw data'!$C$2:$CZ$3000,MATCH(1,INDEX(('ce raw data'!$A$2:$A$3000=E66)*('ce raw data'!$B$2:$B$3000=$B101),,),0),MATCH(F69,'ce raw data'!$C$1:$CZ$1,0))="","-",INDEX('ce raw data'!$C$2:$CZ$3000,MATCH(1,INDEX(('ce raw data'!$A$2:$A$3000=E66)*('ce raw data'!$B$2:$B$3000=$B101),,),0),MATCH(F69,'ce raw data'!$C$1:$CZ$1,0))),"-")</f>
        <v>-</v>
      </c>
      <c r="G101" s="8" t="str">
        <f>IFERROR(IF(INDEX('ce raw data'!$C$2:$CZ$3000,MATCH(1,INDEX(('ce raw data'!$A$2:$A$3000=G66)*('ce raw data'!$B$2:$B$3000=$B101),,),0),MATCH(G69,'ce raw data'!$C$1:$CZ$1,0))="","-",INDEX('ce raw data'!$C$2:$CZ$3000,MATCH(1,INDEX(('ce raw data'!$A$2:$A$3000=G66)*('ce raw data'!$B$2:$B$3000=$B101),,),0),MATCH(G69,'ce raw data'!$C$1:$CZ$1,0))),"-")</f>
        <v>-</v>
      </c>
      <c r="H101" s="8" t="str">
        <f>IFERROR(IF(INDEX('ce raw data'!$C$2:$CZ$3000,MATCH(1,INDEX(('ce raw data'!$A$2:$A$3000=G66)*('ce raw data'!$B$2:$B$3000=$B101),,),0),MATCH(H69,'ce raw data'!$C$1:$CZ$1,0))="","-",INDEX('ce raw data'!$C$2:$CZ$3000,MATCH(1,INDEX(('ce raw data'!$A$2:$A$3000=G66)*('ce raw data'!$B$2:$B$3000=$B101),,),0),MATCH(H69,'ce raw data'!$C$1:$CZ$1,0))),"-")</f>
        <v>-</v>
      </c>
      <c r="I101" s="8" t="str">
        <f>IFERROR(IF(INDEX('ce raw data'!$C$2:$CZ$3000,MATCH(1,INDEX(('ce raw data'!$A$2:$A$3000=I66)*('ce raw data'!$B$2:$B$3000=$B101),,),0),MATCH(I69,'ce raw data'!$C$1:$CZ$1,0))="","-",INDEX('ce raw data'!$C$2:$CZ$3000,MATCH(1,INDEX(('ce raw data'!$A$2:$A$3000=I66)*('ce raw data'!$B$2:$B$3000=$B101),,),0),MATCH(I69,'ce raw data'!$C$1:$CZ$1,0))),"-")</f>
        <v>-</v>
      </c>
      <c r="J101" s="8" t="str">
        <f>IFERROR(IF(INDEX('ce raw data'!$C$2:$CZ$3000,MATCH(1,INDEX(('ce raw data'!$A$2:$A$3000=I66)*('ce raw data'!$B$2:$B$3000=$B101),,),0),MATCH(J69,'ce raw data'!$C$1:$CZ$1,0))="","-",INDEX('ce raw data'!$C$2:$CZ$3000,MATCH(1,INDEX(('ce raw data'!$A$2:$A$3000=I66)*('ce raw data'!$B$2:$B$3000=$B101),,),0),MATCH(J69,'ce raw data'!$C$1:$CZ$1,0))),"-")</f>
        <v>-</v>
      </c>
    </row>
    <row r="102" spans="1:10" ht="12.75" hidden="1" customHeight="1" x14ac:dyDescent="0.4">
      <c r="B102" s="14"/>
      <c r="C102" s="8" t="str">
        <f>IFERROR(IF(INDEX('ce raw data'!$C$2:$CZ$3000,MATCH(1,INDEX(('ce raw data'!$A$2:$A$3000=C66)*('ce raw data'!$B$2:$B$3000=$B103),,),0),MATCH(SUBSTITUTE(C69,"Allele","Height"),'ce raw data'!$C$1:$CZ$1,0))="","-",INDEX('ce raw data'!$C$2:$CZ$3000,MATCH(1,INDEX(('ce raw data'!$A$2:$A$3000=C66)*('ce raw data'!$B$2:$B$3000=$B103),,),0),MATCH(SUBSTITUTE(C69,"Allele","Height"),'ce raw data'!$C$1:$CZ$1,0))),"-")</f>
        <v>-</v>
      </c>
      <c r="D102" s="8" t="str">
        <f>IFERROR(IF(INDEX('ce raw data'!$C$2:$CZ$3000,MATCH(1,INDEX(('ce raw data'!$A$2:$A$3000=C66)*('ce raw data'!$B$2:$B$3000=$B103),,),0),MATCH(SUBSTITUTE(D69,"Allele","Height"),'ce raw data'!$C$1:$CZ$1,0))="","-",INDEX('ce raw data'!$C$2:$CZ$3000,MATCH(1,INDEX(('ce raw data'!$A$2:$A$3000=C66)*('ce raw data'!$B$2:$B$3000=$B103),,),0),MATCH(SUBSTITUTE(D69,"Allele","Height"),'ce raw data'!$C$1:$CZ$1,0))),"-")</f>
        <v>-</v>
      </c>
      <c r="E102" s="8" t="str">
        <f>IFERROR(IF(INDEX('ce raw data'!$C$2:$CZ$3000,MATCH(1,INDEX(('ce raw data'!$A$2:$A$3000=E66)*('ce raw data'!$B$2:$B$3000=$B103),,),0),MATCH(SUBSTITUTE(E69,"Allele","Height"),'ce raw data'!$C$1:$CZ$1,0))="","-",INDEX('ce raw data'!$C$2:$CZ$3000,MATCH(1,INDEX(('ce raw data'!$A$2:$A$3000=E66)*('ce raw data'!$B$2:$B$3000=$B103),,),0),MATCH(SUBSTITUTE(E69,"Allele","Height"),'ce raw data'!$C$1:$CZ$1,0))),"-")</f>
        <v>-</v>
      </c>
      <c r="F102" s="8" t="str">
        <f>IFERROR(IF(INDEX('ce raw data'!$C$2:$CZ$3000,MATCH(1,INDEX(('ce raw data'!$A$2:$A$3000=E66)*('ce raw data'!$B$2:$B$3000=$B103),,),0),MATCH(SUBSTITUTE(F69,"Allele","Height"),'ce raw data'!$C$1:$CZ$1,0))="","-",INDEX('ce raw data'!$C$2:$CZ$3000,MATCH(1,INDEX(('ce raw data'!$A$2:$A$3000=E66)*('ce raw data'!$B$2:$B$3000=$B103),,),0),MATCH(SUBSTITUTE(F69,"Allele","Height"),'ce raw data'!$C$1:$CZ$1,0))),"-")</f>
        <v>-</v>
      </c>
      <c r="G102" s="8" t="str">
        <f>IFERROR(IF(INDEX('ce raw data'!$C$2:$CZ$3000,MATCH(1,INDEX(('ce raw data'!$A$2:$A$3000=G66)*('ce raw data'!$B$2:$B$3000=$B103),,),0),MATCH(SUBSTITUTE(G69,"Allele","Height"),'ce raw data'!$C$1:$CZ$1,0))="","-",INDEX('ce raw data'!$C$2:$CZ$3000,MATCH(1,INDEX(('ce raw data'!$A$2:$A$3000=G66)*('ce raw data'!$B$2:$B$3000=$B103),,),0),MATCH(SUBSTITUTE(G69,"Allele","Height"),'ce raw data'!$C$1:$CZ$1,0))),"-")</f>
        <v>-</v>
      </c>
      <c r="H102" s="8" t="str">
        <f>IFERROR(IF(INDEX('ce raw data'!$C$2:$CZ$3000,MATCH(1,INDEX(('ce raw data'!$A$2:$A$3000=G66)*('ce raw data'!$B$2:$B$3000=$B103),,),0),MATCH(SUBSTITUTE(H69,"Allele","Height"),'ce raw data'!$C$1:$CZ$1,0))="","-",INDEX('ce raw data'!$C$2:$CZ$3000,MATCH(1,INDEX(('ce raw data'!$A$2:$A$3000=G66)*('ce raw data'!$B$2:$B$3000=$B103),,),0),MATCH(SUBSTITUTE(H69,"Allele","Height"),'ce raw data'!$C$1:$CZ$1,0))),"-")</f>
        <v>-</v>
      </c>
      <c r="I102" s="8" t="str">
        <f>IFERROR(IF(INDEX('ce raw data'!$C$2:$CZ$3000,MATCH(1,INDEX(('ce raw data'!$A$2:$A$3000=I66)*('ce raw data'!$B$2:$B$3000=$B103),,),0),MATCH(SUBSTITUTE(I69,"Allele","Height"),'ce raw data'!$C$1:$CZ$1,0))="","-",INDEX('ce raw data'!$C$2:$CZ$3000,MATCH(1,INDEX(('ce raw data'!$A$2:$A$3000=I66)*('ce raw data'!$B$2:$B$3000=$B103),,),0),MATCH(SUBSTITUTE(I69,"Allele","Height"),'ce raw data'!$C$1:$CZ$1,0))),"-")</f>
        <v>-</v>
      </c>
      <c r="J102" s="8" t="str">
        <f>IFERROR(IF(INDEX('ce raw data'!$C$2:$CZ$3000,MATCH(1,INDEX(('ce raw data'!$A$2:$A$3000=I66)*('ce raw data'!$B$2:$B$3000=$B103),,),0),MATCH(SUBSTITUTE(J69,"Allele","Height"),'ce raw data'!$C$1:$CZ$1,0))="","-",INDEX('ce raw data'!$C$2:$CZ$3000,MATCH(1,INDEX(('ce raw data'!$A$2:$A$3000=I66)*('ce raw data'!$B$2:$B$3000=$B103),,),0),MATCH(SUBSTITUTE(J69,"Allele","Height"),'ce raw data'!$C$1:$CZ$1,0))),"-")</f>
        <v>-</v>
      </c>
    </row>
    <row r="103" spans="1:10" x14ac:dyDescent="0.4">
      <c r="A103" s="2" t="s">
        <v>29</v>
      </c>
      <c r="B103" s="14" t="str">
        <f>$A$103</f>
        <v>D5S818</v>
      </c>
      <c r="C103" s="8" t="str">
        <f>IFERROR(IF(INDEX('ce raw data'!$C$2:$CZ$3000,MATCH(1,INDEX(('ce raw data'!$A$2:$A$3000=C66)*('ce raw data'!$B$2:$B$3000=$B103),,),0),MATCH(C69,'ce raw data'!$C$1:$CZ$1,0))="","-",INDEX('ce raw data'!$C$2:$CZ$3000,MATCH(1,INDEX(('ce raw data'!$A$2:$A$3000=C66)*('ce raw data'!$B$2:$B$3000=$B103),,),0),MATCH(C69,'ce raw data'!$C$1:$CZ$1,0))),"-")</f>
        <v>-</v>
      </c>
      <c r="D103" s="8" t="str">
        <f>IFERROR(IF(INDEX('ce raw data'!$C$2:$CZ$3000,MATCH(1,INDEX(('ce raw data'!$A$2:$A$3000=C66)*('ce raw data'!$B$2:$B$3000=$B103),,),0),MATCH(D69,'ce raw data'!$C$1:$CZ$1,0))="","-",INDEX('ce raw data'!$C$2:$CZ$3000,MATCH(1,INDEX(('ce raw data'!$A$2:$A$3000=C66)*('ce raw data'!$B$2:$B$3000=$B103),,),0),MATCH(D69,'ce raw data'!$C$1:$CZ$1,0))),"-")</f>
        <v>-</v>
      </c>
      <c r="E103" s="8" t="str">
        <f>IFERROR(IF(INDEX('ce raw data'!$C$2:$CZ$3000,MATCH(1,INDEX(('ce raw data'!$A$2:$A$3000=E66)*('ce raw data'!$B$2:$B$3000=$B103),,),0),MATCH(E69,'ce raw data'!$C$1:$CZ$1,0))="","-",INDEX('ce raw data'!$C$2:$CZ$3000,MATCH(1,INDEX(('ce raw data'!$A$2:$A$3000=E66)*('ce raw data'!$B$2:$B$3000=$B103),,),0),MATCH(E69,'ce raw data'!$C$1:$CZ$1,0))),"-")</f>
        <v>-</v>
      </c>
      <c r="F103" s="8" t="str">
        <f>IFERROR(IF(INDEX('ce raw data'!$C$2:$CZ$3000,MATCH(1,INDEX(('ce raw data'!$A$2:$A$3000=E66)*('ce raw data'!$B$2:$B$3000=$B103),,),0),MATCH(F69,'ce raw data'!$C$1:$CZ$1,0))="","-",INDEX('ce raw data'!$C$2:$CZ$3000,MATCH(1,INDEX(('ce raw data'!$A$2:$A$3000=E66)*('ce raw data'!$B$2:$B$3000=$B103),,),0),MATCH(F69,'ce raw data'!$C$1:$CZ$1,0))),"-")</f>
        <v>-</v>
      </c>
      <c r="G103" s="8" t="str">
        <f>IFERROR(IF(INDEX('ce raw data'!$C$2:$CZ$3000,MATCH(1,INDEX(('ce raw data'!$A$2:$A$3000=G66)*('ce raw data'!$B$2:$B$3000=$B103),,),0),MATCH(G69,'ce raw data'!$C$1:$CZ$1,0))="","-",INDEX('ce raw data'!$C$2:$CZ$3000,MATCH(1,INDEX(('ce raw data'!$A$2:$A$3000=G66)*('ce raw data'!$B$2:$B$3000=$B103),,),0),MATCH(G69,'ce raw data'!$C$1:$CZ$1,0))),"-")</f>
        <v>-</v>
      </c>
      <c r="H103" s="8" t="str">
        <f>IFERROR(IF(INDEX('ce raw data'!$C$2:$CZ$3000,MATCH(1,INDEX(('ce raw data'!$A$2:$A$3000=G66)*('ce raw data'!$B$2:$B$3000=$B103),,),0),MATCH(H69,'ce raw data'!$C$1:$CZ$1,0))="","-",INDEX('ce raw data'!$C$2:$CZ$3000,MATCH(1,INDEX(('ce raw data'!$A$2:$A$3000=G66)*('ce raw data'!$B$2:$B$3000=$B103),,),0),MATCH(H69,'ce raw data'!$C$1:$CZ$1,0))),"-")</f>
        <v>-</v>
      </c>
      <c r="I103" s="8" t="str">
        <f>IFERROR(IF(INDEX('ce raw data'!$C$2:$CZ$3000,MATCH(1,INDEX(('ce raw data'!$A$2:$A$3000=I66)*('ce raw data'!$B$2:$B$3000=$B103),,),0),MATCH(I69,'ce raw data'!$C$1:$CZ$1,0))="","-",INDEX('ce raw data'!$C$2:$CZ$3000,MATCH(1,INDEX(('ce raw data'!$A$2:$A$3000=I66)*('ce raw data'!$B$2:$B$3000=$B103),,),0),MATCH(I69,'ce raw data'!$C$1:$CZ$1,0))),"-")</f>
        <v>-</v>
      </c>
      <c r="J103" s="8" t="str">
        <f>IFERROR(IF(INDEX('ce raw data'!$C$2:$CZ$3000,MATCH(1,INDEX(('ce raw data'!$A$2:$A$3000=I66)*('ce raw data'!$B$2:$B$3000=$B103),,),0),MATCH(J69,'ce raw data'!$C$1:$CZ$1,0))="","-",INDEX('ce raw data'!$C$2:$CZ$3000,MATCH(1,INDEX(('ce raw data'!$A$2:$A$3000=I66)*('ce raw data'!$B$2:$B$3000=$B103),,),0),MATCH(J69,'ce raw data'!$C$1:$CZ$1,0))),"-")</f>
        <v>-</v>
      </c>
    </row>
    <row r="104" spans="1:10" ht="12.75" hidden="1" customHeight="1" x14ac:dyDescent="0.4">
      <c r="B104" s="14"/>
      <c r="C104" s="8" t="str">
        <f>IFERROR(IF(INDEX('ce raw data'!$C$2:$CZ$3000,MATCH(1,INDEX(('ce raw data'!$A$2:$A$3000=C66)*('ce raw data'!$B$2:$B$3000=$B105),,),0),MATCH(SUBSTITUTE(C69,"Allele","Height"),'ce raw data'!$C$1:$CZ$1,0))="","-",INDEX('ce raw data'!$C$2:$CZ$3000,MATCH(1,INDEX(('ce raw data'!$A$2:$A$3000=C66)*('ce raw data'!$B$2:$B$3000=$B105),,),0),MATCH(SUBSTITUTE(C69,"Allele","Height"),'ce raw data'!$C$1:$CZ$1,0))),"-")</f>
        <v>-</v>
      </c>
      <c r="D104" s="8" t="str">
        <f>IFERROR(IF(INDEX('ce raw data'!$C$2:$CZ$3000,MATCH(1,INDEX(('ce raw data'!$A$2:$A$3000=C66)*('ce raw data'!$B$2:$B$3000=$B105),,),0),MATCH(SUBSTITUTE(D69,"Allele","Height"),'ce raw data'!$C$1:$CZ$1,0))="","-",INDEX('ce raw data'!$C$2:$CZ$3000,MATCH(1,INDEX(('ce raw data'!$A$2:$A$3000=C66)*('ce raw data'!$B$2:$B$3000=$B105),,),0),MATCH(SUBSTITUTE(D69,"Allele","Height"),'ce raw data'!$C$1:$CZ$1,0))),"-")</f>
        <v>-</v>
      </c>
      <c r="E104" s="8" t="str">
        <f>IFERROR(IF(INDEX('ce raw data'!$C$2:$CZ$3000,MATCH(1,INDEX(('ce raw data'!$A$2:$A$3000=E66)*('ce raw data'!$B$2:$B$3000=$B105),,),0),MATCH(SUBSTITUTE(E69,"Allele","Height"),'ce raw data'!$C$1:$CZ$1,0))="","-",INDEX('ce raw data'!$C$2:$CZ$3000,MATCH(1,INDEX(('ce raw data'!$A$2:$A$3000=E66)*('ce raw data'!$B$2:$B$3000=$B105),,),0),MATCH(SUBSTITUTE(E69,"Allele","Height"),'ce raw data'!$C$1:$CZ$1,0))),"-")</f>
        <v>-</v>
      </c>
      <c r="F104" s="8" t="str">
        <f>IFERROR(IF(INDEX('ce raw data'!$C$2:$CZ$3000,MATCH(1,INDEX(('ce raw data'!$A$2:$A$3000=E66)*('ce raw data'!$B$2:$B$3000=$B105),,),0),MATCH(SUBSTITUTE(F69,"Allele","Height"),'ce raw data'!$C$1:$CZ$1,0))="","-",INDEX('ce raw data'!$C$2:$CZ$3000,MATCH(1,INDEX(('ce raw data'!$A$2:$A$3000=E66)*('ce raw data'!$B$2:$B$3000=$B105),,),0),MATCH(SUBSTITUTE(F69,"Allele","Height"),'ce raw data'!$C$1:$CZ$1,0))),"-")</f>
        <v>-</v>
      </c>
      <c r="G104" s="8" t="str">
        <f>IFERROR(IF(INDEX('ce raw data'!$C$2:$CZ$3000,MATCH(1,INDEX(('ce raw data'!$A$2:$A$3000=G66)*('ce raw data'!$B$2:$B$3000=$B105),,),0),MATCH(SUBSTITUTE(G69,"Allele","Height"),'ce raw data'!$C$1:$CZ$1,0))="","-",INDEX('ce raw data'!$C$2:$CZ$3000,MATCH(1,INDEX(('ce raw data'!$A$2:$A$3000=G66)*('ce raw data'!$B$2:$B$3000=$B105),,),0),MATCH(SUBSTITUTE(G69,"Allele","Height"),'ce raw data'!$C$1:$CZ$1,0))),"-")</f>
        <v>-</v>
      </c>
      <c r="H104" s="8" t="str">
        <f>IFERROR(IF(INDEX('ce raw data'!$C$2:$CZ$3000,MATCH(1,INDEX(('ce raw data'!$A$2:$A$3000=G66)*('ce raw data'!$B$2:$B$3000=$B105),,),0),MATCH(SUBSTITUTE(H69,"Allele","Height"),'ce raw data'!$C$1:$CZ$1,0))="","-",INDEX('ce raw data'!$C$2:$CZ$3000,MATCH(1,INDEX(('ce raw data'!$A$2:$A$3000=G66)*('ce raw data'!$B$2:$B$3000=$B105),,),0),MATCH(SUBSTITUTE(H69,"Allele","Height"),'ce raw data'!$C$1:$CZ$1,0))),"-")</f>
        <v>-</v>
      </c>
      <c r="I104" s="8" t="str">
        <f>IFERROR(IF(INDEX('ce raw data'!$C$2:$CZ$3000,MATCH(1,INDEX(('ce raw data'!$A$2:$A$3000=I66)*('ce raw data'!$B$2:$B$3000=$B105),,),0),MATCH(SUBSTITUTE(I69,"Allele","Height"),'ce raw data'!$C$1:$CZ$1,0))="","-",INDEX('ce raw data'!$C$2:$CZ$3000,MATCH(1,INDEX(('ce raw data'!$A$2:$A$3000=I66)*('ce raw data'!$B$2:$B$3000=$B105),,),0),MATCH(SUBSTITUTE(I69,"Allele","Height"),'ce raw data'!$C$1:$CZ$1,0))),"-")</f>
        <v>-</v>
      </c>
      <c r="J104" s="8" t="str">
        <f>IFERROR(IF(INDEX('ce raw data'!$C$2:$CZ$3000,MATCH(1,INDEX(('ce raw data'!$A$2:$A$3000=I66)*('ce raw data'!$B$2:$B$3000=$B105),,),0),MATCH(SUBSTITUTE(J69,"Allele","Height"),'ce raw data'!$C$1:$CZ$1,0))="","-",INDEX('ce raw data'!$C$2:$CZ$3000,MATCH(1,INDEX(('ce raw data'!$A$2:$A$3000=I66)*('ce raw data'!$B$2:$B$3000=$B105),,),0),MATCH(SUBSTITUTE(J69,"Allele","Height"),'ce raw data'!$C$1:$CZ$1,0))),"-")</f>
        <v>-</v>
      </c>
    </row>
    <row r="105" spans="1:10" x14ac:dyDescent="0.4">
      <c r="A105" s="2" t="s">
        <v>30</v>
      </c>
      <c r="B105" s="14" t="str">
        <f>$A$105</f>
        <v>TPOX</v>
      </c>
      <c r="C105" s="8" t="str">
        <f>IFERROR(IF(INDEX('ce raw data'!$C$2:$CZ$3000,MATCH(1,INDEX(('ce raw data'!$A$2:$A$3000=C66)*('ce raw data'!$B$2:$B$3000=$B105),,),0),MATCH(C69,'ce raw data'!$C$1:$CZ$1,0))="","-",INDEX('ce raw data'!$C$2:$CZ$3000,MATCH(1,INDEX(('ce raw data'!$A$2:$A$3000=C66)*('ce raw data'!$B$2:$B$3000=$B105),,),0),MATCH(C69,'ce raw data'!$C$1:$CZ$1,0))),"-")</f>
        <v>-</v>
      </c>
      <c r="D105" s="8" t="str">
        <f>IFERROR(IF(INDEX('ce raw data'!$C$2:$CZ$3000,MATCH(1,INDEX(('ce raw data'!$A$2:$A$3000=C66)*('ce raw data'!$B$2:$B$3000=$B105),,),0),MATCH(D69,'ce raw data'!$C$1:$CZ$1,0))="","-",INDEX('ce raw data'!$C$2:$CZ$3000,MATCH(1,INDEX(('ce raw data'!$A$2:$A$3000=C66)*('ce raw data'!$B$2:$B$3000=$B105),,),0),MATCH(D69,'ce raw data'!$C$1:$CZ$1,0))),"-")</f>
        <v>-</v>
      </c>
      <c r="E105" s="8" t="str">
        <f>IFERROR(IF(INDEX('ce raw data'!$C$2:$CZ$3000,MATCH(1,INDEX(('ce raw data'!$A$2:$A$3000=E66)*('ce raw data'!$B$2:$B$3000=$B105),,),0),MATCH(E69,'ce raw data'!$C$1:$CZ$1,0))="","-",INDEX('ce raw data'!$C$2:$CZ$3000,MATCH(1,INDEX(('ce raw data'!$A$2:$A$3000=E66)*('ce raw data'!$B$2:$B$3000=$B105),,),0),MATCH(E69,'ce raw data'!$C$1:$CZ$1,0))),"-")</f>
        <v>-</v>
      </c>
      <c r="F105" s="8" t="str">
        <f>IFERROR(IF(INDEX('ce raw data'!$C$2:$CZ$3000,MATCH(1,INDEX(('ce raw data'!$A$2:$A$3000=E66)*('ce raw data'!$B$2:$B$3000=$B105),,),0),MATCH(F69,'ce raw data'!$C$1:$CZ$1,0))="","-",INDEX('ce raw data'!$C$2:$CZ$3000,MATCH(1,INDEX(('ce raw data'!$A$2:$A$3000=E66)*('ce raw data'!$B$2:$B$3000=$B105),,),0),MATCH(F69,'ce raw data'!$C$1:$CZ$1,0))),"-")</f>
        <v>-</v>
      </c>
      <c r="G105" s="8" t="str">
        <f>IFERROR(IF(INDEX('ce raw data'!$C$2:$CZ$3000,MATCH(1,INDEX(('ce raw data'!$A$2:$A$3000=G66)*('ce raw data'!$B$2:$B$3000=$B105),,),0),MATCH(G69,'ce raw data'!$C$1:$CZ$1,0))="","-",INDEX('ce raw data'!$C$2:$CZ$3000,MATCH(1,INDEX(('ce raw data'!$A$2:$A$3000=G66)*('ce raw data'!$B$2:$B$3000=$B105),,),0),MATCH(G69,'ce raw data'!$C$1:$CZ$1,0))),"-")</f>
        <v>-</v>
      </c>
      <c r="H105" s="8" t="str">
        <f>IFERROR(IF(INDEX('ce raw data'!$C$2:$CZ$3000,MATCH(1,INDEX(('ce raw data'!$A$2:$A$3000=G66)*('ce raw data'!$B$2:$B$3000=$B105),,),0),MATCH(H69,'ce raw data'!$C$1:$CZ$1,0))="","-",INDEX('ce raw data'!$C$2:$CZ$3000,MATCH(1,INDEX(('ce raw data'!$A$2:$A$3000=G66)*('ce raw data'!$B$2:$B$3000=$B105),,),0),MATCH(H69,'ce raw data'!$C$1:$CZ$1,0))),"-")</f>
        <v>-</v>
      </c>
      <c r="I105" s="8" t="str">
        <f>IFERROR(IF(INDEX('ce raw data'!$C$2:$CZ$3000,MATCH(1,INDEX(('ce raw data'!$A$2:$A$3000=I66)*('ce raw data'!$B$2:$B$3000=$B105),,),0),MATCH(I69,'ce raw data'!$C$1:$CZ$1,0))="","-",INDEX('ce raw data'!$C$2:$CZ$3000,MATCH(1,INDEX(('ce raw data'!$A$2:$A$3000=I66)*('ce raw data'!$B$2:$B$3000=$B105),,),0),MATCH(I69,'ce raw data'!$C$1:$CZ$1,0))),"-")</f>
        <v>-</v>
      </c>
      <c r="J105" s="8" t="str">
        <f>IFERROR(IF(INDEX('ce raw data'!$C$2:$CZ$3000,MATCH(1,INDEX(('ce raw data'!$A$2:$A$3000=I66)*('ce raw data'!$B$2:$B$3000=$B105),,),0),MATCH(J69,'ce raw data'!$C$1:$CZ$1,0))="","-",INDEX('ce raw data'!$C$2:$CZ$3000,MATCH(1,INDEX(('ce raw data'!$A$2:$A$3000=I66)*('ce raw data'!$B$2:$B$3000=$B105),,),0),MATCH(J69,'ce raw data'!$C$1:$CZ$1,0))),"-")</f>
        <v>-</v>
      </c>
    </row>
    <row r="106" spans="1:10" ht="12.75" hidden="1" customHeight="1" x14ac:dyDescent="0.4">
      <c r="B106" s="10"/>
      <c r="C106" s="8" t="str">
        <f>IFERROR(IF(INDEX('ce raw data'!$C$2:$CZ$3000,MATCH(1,INDEX(('ce raw data'!$A$2:$A$3000=C66)*('ce raw data'!$B$2:$B$3000=$B107),,),0),MATCH(SUBSTITUTE(C69,"Allele","Height"),'ce raw data'!$C$1:$CZ$1,0))="","-",INDEX('ce raw data'!$C$2:$CZ$3000,MATCH(1,INDEX(('ce raw data'!$A$2:$A$3000=C66)*('ce raw data'!$B$2:$B$3000=$B107),,),0),MATCH(SUBSTITUTE(C69,"Allele","Height"),'ce raw data'!$C$1:$CZ$1,0))),"-")</f>
        <v>-</v>
      </c>
      <c r="D106" s="8" t="str">
        <f>IFERROR(IF(INDEX('ce raw data'!$C$2:$CZ$3000,MATCH(1,INDEX(('ce raw data'!$A$2:$A$3000=C66)*('ce raw data'!$B$2:$B$3000=$B107),,),0),MATCH(SUBSTITUTE(D69,"Allele","Height"),'ce raw data'!$C$1:$CZ$1,0))="","-",INDEX('ce raw data'!$C$2:$CZ$3000,MATCH(1,INDEX(('ce raw data'!$A$2:$A$3000=C66)*('ce raw data'!$B$2:$B$3000=$B107),,),0),MATCH(SUBSTITUTE(D69,"Allele","Height"),'ce raw data'!$C$1:$CZ$1,0))),"-")</f>
        <v>-</v>
      </c>
      <c r="E106" s="8" t="str">
        <f>IFERROR(IF(INDEX('ce raw data'!$C$2:$CZ$3000,MATCH(1,INDEX(('ce raw data'!$A$2:$A$3000=E66)*('ce raw data'!$B$2:$B$3000=$B107),,),0),MATCH(SUBSTITUTE(E69,"Allele","Height"),'ce raw data'!$C$1:$CZ$1,0))="","-",INDEX('ce raw data'!$C$2:$CZ$3000,MATCH(1,INDEX(('ce raw data'!$A$2:$A$3000=E66)*('ce raw data'!$B$2:$B$3000=$B107),,),0),MATCH(SUBSTITUTE(E69,"Allele","Height"),'ce raw data'!$C$1:$CZ$1,0))),"-")</f>
        <v>-</v>
      </c>
      <c r="F106" s="8" t="str">
        <f>IFERROR(IF(INDEX('ce raw data'!$C$2:$CZ$3000,MATCH(1,INDEX(('ce raw data'!$A$2:$A$3000=E66)*('ce raw data'!$B$2:$B$3000=$B107),,),0),MATCH(SUBSTITUTE(F69,"Allele","Height"),'ce raw data'!$C$1:$CZ$1,0))="","-",INDEX('ce raw data'!$C$2:$CZ$3000,MATCH(1,INDEX(('ce raw data'!$A$2:$A$3000=E66)*('ce raw data'!$B$2:$B$3000=$B107),,),0),MATCH(SUBSTITUTE(F69,"Allele","Height"),'ce raw data'!$C$1:$CZ$1,0))),"-")</f>
        <v>-</v>
      </c>
      <c r="G106" s="8" t="str">
        <f>IFERROR(IF(INDEX('ce raw data'!$C$2:$CZ$3000,MATCH(1,INDEX(('ce raw data'!$A$2:$A$3000=G66)*('ce raw data'!$B$2:$B$3000=$B107),,),0),MATCH(SUBSTITUTE(G69,"Allele","Height"),'ce raw data'!$C$1:$CZ$1,0))="","-",INDEX('ce raw data'!$C$2:$CZ$3000,MATCH(1,INDEX(('ce raw data'!$A$2:$A$3000=G66)*('ce raw data'!$B$2:$B$3000=$B107),,),0),MATCH(SUBSTITUTE(G69,"Allele","Height"),'ce raw data'!$C$1:$CZ$1,0))),"-")</f>
        <v>-</v>
      </c>
      <c r="H106" s="8" t="str">
        <f>IFERROR(IF(INDEX('ce raw data'!$C$2:$CZ$3000,MATCH(1,INDEX(('ce raw data'!$A$2:$A$3000=G66)*('ce raw data'!$B$2:$B$3000=$B107),,),0),MATCH(SUBSTITUTE(H69,"Allele","Height"),'ce raw data'!$C$1:$CZ$1,0))="","-",INDEX('ce raw data'!$C$2:$CZ$3000,MATCH(1,INDEX(('ce raw data'!$A$2:$A$3000=G66)*('ce raw data'!$B$2:$B$3000=$B107),,),0),MATCH(SUBSTITUTE(H69,"Allele","Height"),'ce raw data'!$C$1:$CZ$1,0))),"-")</f>
        <v>-</v>
      </c>
      <c r="I106" s="8" t="str">
        <f>IFERROR(IF(INDEX('ce raw data'!$C$2:$CZ$3000,MATCH(1,INDEX(('ce raw data'!$A$2:$A$3000=I66)*('ce raw data'!$B$2:$B$3000=$B107),,),0),MATCH(SUBSTITUTE(I69,"Allele","Height"),'ce raw data'!$C$1:$CZ$1,0))="","-",INDEX('ce raw data'!$C$2:$CZ$3000,MATCH(1,INDEX(('ce raw data'!$A$2:$A$3000=I66)*('ce raw data'!$B$2:$B$3000=$B107),,),0),MATCH(SUBSTITUTE(I69,"Allele","Height"),'ce raw data'!$C$1:$CZ$1,0))),"-")</f>
        <v>-</v>
      </c>
      <c r="J106" s="8" t="str">
        <f>IFERROR(IF(INDEX('ce raw data'!$C$2:$CZ$3000,MATCH(1,INDEX(('ce raw data'!$A$2:$A$3000=I66)*('ce raw data'!$B$2:$B$3000=$B107),,),0),MATCH(SUBSTITUTE(J69,"Allele","Height"),'ce raw data'!$C$1:$CZ$1,0))="","-",INDEX('ce raw data'!$C$2:$CZ$3000,MATCH(1,INDEX(('ce raw data'!$A$2:$A$3000=I66)*('ce raw data'!$B$2:$B$3000=$B107),,),0),MATCH(SUBSTITUTE(J69,"Allele","Height"),'ce raw data'!$C$1:$CZ$1,0))),"-")</f>
        <v>-</v>
      </c>
    </row>
    <row r="107" spans="1:10" x14ac:dyDescent="0.4">
      <c r="A107" s="2" t="s">
        <v>31</v>
      </c>
      <c r="B107" s="12" t="str">
        <f>$A$107</f>
        <v>D8S1179</v>
      </c>
      <c r="C107" s="8" t="str">
        <f>IFERROR(IF(INDEX('ce raw data'!$C$2:$CZ$3000,MATCH(1,INDEX(('ce raw data'!$A$2:$A$3000=C66)*('ce raw data'!$B$2:$B$3000=$B107),,),0),MATCH(C69,'ce raw data'!$C$1:$CZ$1,0))="","-",INDEX('ce raw data'!$C$2:$CZ$3000,MATCH(1,INDEX(('ce raw data'!$A$2:$A$3000=C66)*('ce raw data'!$B$2:$B$3000=$B107),,),0),MATCH(C69,'ce raw data'!$C$1:$CZ$1,0))),"-")</f>
        <v>-</v>
      </c>
      <c r="D107" s="8" t="str">
        <f>IFERROR(IF(INDEX('ce raw data'!$C$2:$CZ$3000,MATCH(1,INDEX(('ce raw data'!$A$2:$A$3000=C66)*('ce raw data'!$B$2:$B$3000=$B107),,),0),MATCH(D69,'ce raw data'!$C$1:$CZ$1,0))="","-",INDEX('ce raw data'!$C$2:$CZ$3000,MATCH(1,INDEX(('ce raw data'!$A$2:$A$3000=C66)*('ce raw data'!$B$2:$B$3000=$B107),,),0),MATCH(D69,'ce raw data'!$C$1:$CZ$1,0))),"-")</f>
        <v>-</v>
      </c>
      <c r="E107" s="8" t="str">
        <f>IFERROR(IF(INDEX('ce raw data'!$C$2:$CZ$3000,MATCH(1,INDEX(('ce raw data'!$A$2:$A$3000=E66)*('ce raw data'!$B$2:$B$3000=$B107),,),0),MATCH(E69,'ce raw data'!$C$1:$CZ$1,0))="","-",INDEX('ce raw data'!$C$2:$CZ$3000,MATCH(1,INDEX(('ce raw data'!$A$2:$A$3000=E66)*('ce raw data'!$B$2:$B$3000=$B107),,),0),MATCH(E69,'ce raw data'!$C$1:$CZ$1,0))),"-")</f>
        <v>-</v>
      </c>
      <c r="F107" s="8" t="str">
        <f>IFERROR(IF(INDEX('ce raw data'!$C$2:$CZ$3000,MATCH(1,INDEX(('ce raw data'!$A$2:$A$3000=E66)*('ce raw data'!$B$2:$B$3000=$B107),,),0),MATCH(F69,'ce raw data'!$C$1:$CZ$1,0))="","-",INDEX('ce raw data'!$C$2:$CZ$3000,MATCH(1,INDEX(('ce raw data'!$A$2:$A$3000=E66)*('ce raw data'!$B$2:$B$3000=$B107),,),0),MATCH(F69,'ce raw data'!$C$1:$CZ$1,0))),"-")</f>
        <v>-</v>
      </c>
      <c r="G107" s="8" t="str">
        <f>IFERROR(IF(INDEX('ce raw data'!$C$2:$CZ$3000,MATCH(1,INDEX(('ce raw data'!$A$2:$A$3000=G66)*('ce raw data'!$B$2:$B$3000=$B107),,),0),MATCH(G69,'ce raw data'!$C$1:$CZ$1,0))="","-",INDEX('ce raw data'!$C$2:$CZ$3000,MATCH(1,INDEX(('ce raw data'!$A$2:$A$3000=G66)*('ce raw data'!$B$2:$B$3000=$B107),,),0),MATCH(G69,'ce raw data'!$C$1:$CZ$1,0))),"-")</f>
        <v>-</v>
      </c>
      <c r="H107" s="8" t="str">
        <f>IFERROR(IF(INDEX('ce raw data'!$C$2:$CZ$3000,MATCH(1,INDEX(('ce raw data'!$A$2:$A$3000=G66)*('ce raw data'!$B$2:$B$3000=$B107),,),0),MATCH(H69,'ce raw data'!$C$1:$CZ$1,0))="","-",INDEX('ce raw data'!$C$2:$CZ$3000,MATCH(1,INDEX(('ce raw data'!$A$2:$A$3000=G66)*('ce raw data'!$B$2:$B$3000=$B107),,),0),MATCH(H69,'ce raw data'!$C$1:$CZ$1,0))),"-")</f>
        <v>-</v>
      </c>
      <c r="I107" s="8" t="str">
        <f>IFERROR(IF(INDEX('ce raw data'!$C$2:$CZ$3000,MATCH(1,INDEX(('ce raw data'!$A$2:$A$3000=I66)*('ce raw data'!$B$2:$B$3000=$B107),,),0),MATCH(I69,'ce raw data'!$C$1:$CZ$1,0))="","-",INDEX('ce raw data'!$C$2:$CZ$3000,MATCH(1,INDEX(('ce raw data'!$A$2:$A$3000=I66)*('ce raw data'!$B$2:$B$3000=$B107),,),0),MATCH(I69,'ce raw data'!$C$1:$CZ$1,0))),"-")</f>
        <v>-</v>
      </c>
      <c r="J107" s="8" t="str">
        <f>IFERROR(IF(INDEX('ce raw data'!$C$2:$CZ$3000,MATCH(1,INDEX(('ce raw data'!$A$2:$A$3000=I66)*('ce raw data'!$B$2:$B$3000=$B107),,),0),MATCH(J69,'ce raw data'!$C$1:$CZ$1,0))="","-",INDEX('ce raw data'!$C$2:$CZ$3000,MATCH(1,INDEX(('ce raw data'!$A$2:$A$3000=I66)*('ce raw data'!$B$2:$B$3000=$B107),,),0),MATCH(J69,'ce raw data'!$C$1:$CZ$1,0))),"-")</f>
        <v>-</v>
      </c>
    </row>
    <row r="108" spans="1:10" ht="12.75" hidden="1" customHeight="1" x14ac:dyDescent="0.4">
      <c r="B108" s="12"/>
      <c r="C108" s="8" t="str">
        <f>IFERROR(IF(INDEX('ce raw data'!$C$2:$CZ$3000,MATCH(1,INDEX(('ce raw data'!$A$2:$A$3000=C66)*('ce raw data'!$B$2:$B$3000=$B109),,),0),MATCH(SUBSTITUTE(C69,"Allele","Height"),'ce raw data'!$C$1:$CZ$1,0))="","-",INDEX('ce raw data'!$C$2:$CZ$3000,MATCH(1,INDEX(('ce raw data'!$A$2:$A$3000=C66)*('ce raw data'!$B$2:$B$3000=$B109),,),0),MATCH(SUBSTITUTE(C69,"Allele","Height"),'ce raw data'!$C$1:$CZ$1,0))),"-")</f>
        <v>-</v>
      </c>
      <c r="D108" s="8" t="str">
        <f>IFERROR(IF(INDEX('ce raw data'!$C$2:$CZ$3000,MATCH(1,INDEX(('ce raw data'!$A$2:$A$3000=C66)*('ce raw data'!$B$2:$B$3000=$B109),,),0),MATCH(SUBSTITUTE(D69,"Allele","Height"),'ce raw data'!$C$1:$CZ$1,0))="","-",INDEX('ce raw data'!$C$2:$CZ$3000,MATCH(1,INDEX(('ce raw data'!$A$2:$A$3000=C66)*('ce raw data'!$B$2:$B$3000=$B109),,),0),MATCH(SUBSTITUTE(D69,"Allele","Height"),'ce raw data'!$C$1:$CZ$1,0))),"-")</f>
        <v>-</v>
      </c>
      <c r="E108" s="8" t="str">
        <f>IFERROR(IF(INDEX('ce raw data'!$C$2:$CZ$3000,MATCH(1,INDEX(('ce raw data'!$A$2:$A$3000=E66)*('ce raw data'!$B$2:$B$3000=$B109),,),0),MATCH(SUBSTITUTE(E69,"Allele","Height"),'ce raw data'!$C$1:$CZ$1,0))="","-",INDEX('ce raw data'!$C$2:$CZ$3000,MATCH(1,INDEX(('ce raw data'!$A$2:$A$3000=E66)*('ce raw data'!$B$2:$B$3000=$B109),,),0),MATCH(SUBSTITUTE(E69,"Allele","Height"),'ce raw data'!$C$1:$CZ$1,0))),"-")</f>
        <v>-</v>
      </c>
      <c r="F108" s="8" t="str">
        <f>IFERROR(IF(INDEX('ce raw data'!$C$2:$CZ$3000,MATCH(1,INDEX(('ce raw data'!$A$2:$A$3000=E66)*('ce raw data'!$B$2:$B$3000=$B109),,),0),MATCH(SUBSTITUTE(F69,"Allele","Height"),'ce raw data'!$C$1:$CZ$1,0))="","-",INDEX('ce raw data'!$C$2:$CZ$3000,MATCH(1,INDEX(('ce raw data'!$A$2:$A$3000=E66)*('ce raw data'!$B$2:$B$3000=$B109),,),0),MATCH(SUBSTITUTE(F69,"Allele","Height"),'ce raw data'!$C$1:$CZ$1,0))),"-")</f>
        <v>-</v>
      </c>
      <c r="G108" s="8" t="str">
        <f>IFERROR(IF(INDEX('ce raw data'!$C$2:$CZ$3000,MATCH(1,INDEX(('ce raw data'!$A$2:$A$3000=G66)*('ce raw data'!$B$2:$B$3000=$B109),,),0),MATCH(SUBSTITUTE(G69,"Allele","Height"),'ce raw data'!$C$1:$CZ$1,0))="","-",INDEX('ce raw data'!$C$2:$CZ$3000,MATCH(1,INDEX(('ce raw data'!$A$2:$A$3000=G66)*('ce raw data'!$B$2:$B$3000=$B109),,),0),MATCH(SUBSTITUTE(G69,"Allele","Height"),'ce raw data'!$C$1:$CZ$1,0))),"-")</f>
        <v>-</v>
      </c>
      <c r="H108" s="8" t="str">
        <f>IFERROR(IF(INDEX('ce raw data'!$C$2:$CZ$3000,MATCH(1,INDEX(('ce raw data'!$A$2:$A$3000=G66)*('ce raw data'!$B$2:$B$3000=$B109),,),0),MATCH(SUBSTITUTE(H69,"Allele","Height"),'ce raw data'!$C$1:$CZ$1,0))="","-",INDEX('ce raw data'!$C$2:$CZ$3000,MATCH(1,INDEX(('ce raw data'!$A$2:$A$3000=G66)*('ce raw data'!$B$2:$B$3000=$B109),,),0),MATCH(SUBSTITUTE(H69,"Allele","Height"),'ce raw data'!$C$1:$CZ$1,0))),"-")</f>
        <v>-</v>
      </c>
      <c r="I108" s="8" t="str">
        <f>IFERROR(IF(INDEX('ce raw data'!$C$2:$CZ$3000,MATCH(1,INDEX(('ce raw data'!$A$2:$A$3000=I66)*('ce raw data'!$B$2:$B$3000=$B109),,),0),MATCH(SUBSTITUTE(I69,"Allele","Height"),'ce raw data'!$C$1:$CZ$1,0))="","-",INDEX('ce raw data'!$C$2:$CZ$3000,MATCH(1,INDEX(('ce raw data'!$A$2:$A$3000=I66)*('ce raw data'!$B$2:$B$3000=$B109),,),0),MATCH(SUBSTITUTE(I69,"Allele","Height"),'ce raw data'!$C$1:$CZ$1,0))),"-")</f>
        <v>-</v>
      </c>
      <c r="J108" s="8" t="str">
        <f>IFERROR(IF(INDEX('ce raw data'!$C$2:$CZ$3000,MATCH(1,INDEX(('ce raw data'!$A$2:$A$3000=I66)*('ce raw data'!$B$2:$B$3000=$B109),,),0),MATCH(SUBSTITUTE(J69,"Allele","Height"),'ce raw data'!$C$1:$CZ$1,0))="","-",INDEX('ce raw data'!$C$2:$CZ$3000,MATCH(1,INDEX(('ce raw data'!$A$2:$A$3000=I66)*('ce raw data'!$B$2:$B$3000=$B109),,),0),MATCH(SUBSTITUTE(J69,"Allele","Height"),'ce raw data'!$C$1:$CZ$1,0))),"-")</f>
        <v>-</v>
      </c>
    </row>
    <row r="109" spans="1:10" x14ac:dyDescent="0.4">
      <c r="A109" s="2" t="s">
        <v>32</v>
      </c>
      <c r="B109" s="12" t="str">
        <f>$A$109</f>
        <v>D12S391</v>
      </c>
      <c r="C109" s="8" t="str">
        <f>IFERROR(IF(INDEX('ce raw data'!$C$2:$CZ$3000,MATCH(1,INDEX(('ce raw data'!$A$2:$A$3000=C66)*('ce raw data'!$B$2:$B$3000=$B109),,),0),MATCH(C69,'ce raw data'!$C$1:$CZ$1,0))="","-",INDEX('ce raw data'!$C$2:$CZ$3000,MATCH(1,INDEX(('ce raw data'!$A$2:$A$3000=C66)*('ce raw data'!$B$2:$B$3000=$B109),,),0),MATCH(C69,'ce raw data'!$C$1:$CZ$1,0))),"-")</f>
        <v>-</v>
      </c>
      <c r="D109" s="8" t="str">
        <f>IFERROR(IF(INDEX('ce raw data'!$C$2:$CZ$3000,MATCH(1,INDEX(('ce raw data'!$A$2:$A$3000=C66)*('ce raw data'!$B$2:$B$3000=$B109),,),0),MATCH(D69,'ce raw data'!$C$1:$CZ$1,0))="","-",INDEX('ce raw data'!$C$2:$CZ$3000,MATCH(1,INDEX(('ce raw data'!$A$2:$A$3000=C66)*('ce raw data'!$B$2:$B$3000=$B109),,),0),MATCH(D69,'ce raw data'!$C$1:$CZ$1,0))),"-")</f>
        <v>-</v>
      </c>
      <c r="E109" s="8" t="str">
        <f>IFERROR(IF(INDEX('ce raw data'!$C$2:$CZ$3000,MATCH(1,INDEX(('ce raw data'!$A$2:$A$3000=E66)*('ce raw data'!$B$2:$B$3000=$B109),,),0),MATCH(E69,'ce raw data'!$C$1:$CZ$1,0))="","-",INDEX('ce raw data'!$C$2:$CZ$3000,MATCH(1,INDEX(('ce raw data'!$A$2:$A$3000=E66)*('ce raw data'!$B$2:$B$3000=$B109),,),0),MATCH(E69,'ce raw data'!$C$1:$CZ$1,0))),"-")</f>
        <v>-</v>
      </c>
      <c r="F109" s="8" t="str">
        <f>IFERROR(IF(INDEX('ce raw data'!$C$2:$CZ$3000,MATCH(1,INDEX(('ce raw data'!$A$2:$A$3000=E66)*('ce raw data'!$B$2:$B$3000=$B109),,),0),MATCH(F69,'ce raw data'!$C$1:$CZ$1,0))="","-",INDEX('ce raw data'!$C$2:$CZ$3000,MATCH(1,INDEX(('ce raw data'!$A$2:$A$3000=E66)*('ce raw data'!$B$2:$B$3000=$B109),,),0),MATCH(F69,'ce raw data'!$C$1:$CZ$1,0))),"-")</f>
        <v>-</v>
      </c>
      <c r="G109" s="8" t="str">
        <f>IFERROR(IF(INDEX('ce raw data'!$C$2:$CZ$3000,MATCH(1,INDEX(('ce raw data'!$A$2:$A$3000=G66)*('ce raw data'!$B$2:$B$3000=$B109),,),0),MATCH(G69,'ce raw data'!$C$1:$CZ$1,0))="","-",INDEX('ce raw data'!$C$2:$CZ$3000,MATCH(1,INDEX(('ce raw data'!$A$2:$A$3000=G66)*('ce raw data'!$B$2:$B$3000=$B109),,),0),MATCH(G69,'ce raw data'!$C$1:$CZ$1,0))),"-")</f>
        <v>-</v>
      </c>
      <c r="H109" s="8" t="str">
        <f>IFERROR(IF(INDEX('ce raw data'!$C$2:$CZ$3000,MATCH(1,INDEX(('ce raw data'!$A$2:$A$3000=G66)*('ce raw data'!$B$2:$B$3000=$B109),,),0),MATCH(H69,'ce raw data'!$C$1:$CZ$1,0))="","-",INDEX('ce raw data'!$C$2:$CZ$3000,MATCH(1,INDEX(('ce raw data'!$A$2:$A$3000=G66)*('ce raw data'!$B$2:$B$3000=$B109),,),0),MATCH(H69,'ce raw data'!$C$1:$CZ$1,0))),"-")</f>
        <v>-</v>
      </c>
      <c r="I109" s="8" t="str">
        <f>IFERROR(IF(INDEX('ce raw data'!$C$2:$CZ$3000,MATCH(1,INDEX(('ce raw data'!$A$2:$A$3000=I66)*('ce raw data'!$B$2:$B$3000=$B109),,),0),MATCH(I69,'ce raw data'!$C$1:$CZ$1,0))="","-",INDEX('ce raw data'!$C$2:$CZ$3000,MATCH(1,INDEX(('ce raw data'!$A$2:$A$3000=I66)*('ce raw data'!$B$2:$B$3000=$B109),,),0),MATCH(I69,'ce raw data'!$C$1:$CZ$1,0))),"-")</f>
        <v>-</v>
      </c>
      <c r="J109" s="8" t="str">
        <f>IFERROR(IF(INDEX('ce raw data'!$C$2:$CZ$3000,MATCH(1,INDEX(('ce raw data'!$A$2:$A$3000=I66)*('ce raw data'!$B$2:$B$3000=$B109),,),0),MATCH(J69,'ce raw data'!$C$1:$CZ$1,0))="","-",INDEX('ce raw data'!$C$2:$CZ$3000,MATCH(1,INDEX(('ce raw data'!$A$2:$A$3000=I66)*('ce raw data'!$B$2:$B$3000=$B109),,),0),MATCH(J69,'ce raw data'!$C$1:$CZ$1,0))),"-")</f>
        <v>-</v>
      </c>
    </row>
    <row r="110" spans="1:10" ht="12.75" hidden="1" customHeight="1" x14ac:dyDescent="0.4">
      <c r="B110" s="12"/>
      <c r="C110" s="8" t="str">
        <f>IFERROR(IF(INDEX('ce raw data'!$C$2:$CZ$3000,MATCH(1,INDEX(('ce raw data'!$A$2:$A$3000=C66)*('ce raw data'!$B$2:$B$3000=$B111),,),0),MATCH(SUBSTITUTE(C69,"Allele","Height"),'ce raw data'!$C$1:$CZ$1,0))="","-",INDEX('ce raw data'!$C$2:$CZ$3000,MATCH(1,INDEX(('ce raw data'!$A$2:$A$3000=C66)*('ce raw data'!$B$2:$B$3000=$B111),,),0),MATCH(SUBSTITUTE(C69,"Allele","Height"),'ce raw data'!$C$1:$CZ$1,0))),"-")</f>
        <v>-</v>
      </c>
      <c r="D110" s="8" t="str">
        <f>IFERROR(IF(INDEX('ce raw data'!$C$2:$CZ$3000,MATCH(1,INDEX(('ce raw data'!$A$2:$A$3000=C66)*('ce raw data'!$B$2:$B$3000=$B111),,),0),MATCH(SUBSTITUTE(D69,"Allele","Height"),'ce raw data'!$C$1:$CZ$1,0))="","-",INDEX('ce raw data'!$C$2:$CZ$3000,MATCH(1,INDEX(('ce raw data'!$A$2:$A$3000=C66)*('ce raw data'!$B$2:$B$3000=$B111),,),0),MATCH(SUBSTITUTE(D69,"Allele","Height"),'ce raw data'!$C$1:$CZ$1,0))),"-")</f>
        <v>-</v>
      </c>
      <c r="E110" s="8" t="str">
        <f>IFERROR(IF(INDEX('ce raw data'!$C$2:$CZ$3000,MATCH(1,INDEX(('ce raw data'!$A$2:$A$3000=E66)*('ce raw data'!$B$2:$B$3000=$B111),,),0),MATCH(SUBSTITUTE(E69,"Allele","Height"),'ce raw data'!$C$1:$CZ$1,0))="","-",INDEX('ce raw data'!$C$2:$CZ$3000,MATCH(1,INDEX(('ce raw data'!$A$2:$A$3000=E66)*('ce raw data'!$B$2:$B$3000=$B111),,),0),MATCH(SUBSTITUTE(E69,"Allele","Height"),'ce raw data'!$C$1:$CZ$1,0))),"-")</f>
        <v>-</v>
      </c>
      <c r="F110" s="8" t="str">
        <f>IFERROR(IF(INDEX('ce raw data'!$C$2:$CZ$3000,MATCH(1,INDEX(('ce raw data'!$A$2:$A$3000=E66)*('ce raw data'!$B$2:$B$3000=$B111),,),0),MATCH(SUBSTITUTE(F69,"Allele","Height"),'ce raw data'!$C$1:$CZ$1,0))="","-",INDEX('ce raw data'!$C$2:$CZ$3000,MATCH(1,INDEX(('ce raw data'!$A$2:$A$3000=E66)*('ce raw data'!$B$2:$B$3000=$B111),,),0),MATCH(SUBSTITUTE(F69,"Allele","Height"),'ce raw data'!$C$1:$CZ$1,0))),"-")</f>
        <v>-</v>
      </c>
      <c r="G110" s="8" t="str">
        <f>IFERROR(IF(INDEX('ce raw data'!$C$2:$CZ$3000,MATCH(1,INDEX(('ce raw data'!$A$2:$A$3000=G66)*('ce raw data'!$B$2:$B$3000=$B111),,),0),MATCH(SUBSTITUTE(G69,"Allele","Height"),'ce raw data'!$C$1:$CZ$1,0))="","-",INDEX('ce raw data'!$C$2:$CZ$3000,MATCH(1,INDEX(('ce raw data'!$A$2:$A$3000=G66)*('ce raw data'!$B$2:$B$3000=$B111),,),0),MATCH(SUBSTITUTE(G69,"Allele","Height"),'ce raw data'!$C$1:$CZ$1,0))),"-")</f>
        <v>-</v>
      </c>
      <c r="H110" s="8" t="str">
        <f>IFERROR(IF(INDEX('ce raw data'!$C$2:$CZ$3000,MATCH(1,INDEX(('ce raw data'!$A$2:$A$3000=G66)*('ce raw data'!$B$2:$B$3000=$B111),,),0),MATCH(SUBSTITUTE(H69,"Allele","Height"),'ce raw data'!$C$1:$CZ$1,0))="","-",INDEX('ce raw data'!$C$2:$CZ$3000,MATCH(1,INDEX(('ce raw data'!$A$2:$A$3000=G66)*('ce raw data'!$B$2:$B$3000=$B111),,),0),MATCH(SUBSTITUTE(H69,"Allele","Height"),'ce raw data'!$C$1:$CZ$1,0))),"-")</f>
        <v>-</v>
      </c>
      <c r="I110" s="8" t="str">
        <f>IFERROR(IF(INDEX('ce raw data'!$C$2:$CZ$3000,MATCH(1,INDEX(('ce raw data'!$A$2:$A$3000=I66)*('ce raw data'!$B$2:$B$3000=$B111),,),0),MATCH(SUBSTITUTE(I69,"Allele","Height"),'ce raw data'!$C$1:$CZ$1,0))="","-",INDEX('ce raw data'!$C$2:$CZ$3000,MATCH(1,INDEX(('ce raw data'!$A$2:$A$3000=I66)*('ce raw data'!$B$2:$B$3000=$B111),,),0),MATCH(SUBSTITUTE(I69,"Allele","Height"),'ce raw data'!$C$1:$CZ$1,0))),"-")</f>
        <v>-</v>
      </c>
      <c r="J110" s="8" t="str">
        <f>IFERROR(IF(INDEX('ce raw data'!$C$2:$CZ$3000,MATCH(1,INDEX(('ce raw data'!$A$2:$A$3000=I66)*('ce raw data'!$B$2:$B$3000=$B111),,),0),MATCH(SUBSTITUTE(J69,"Allele","Height"),'ce raw data'!$C$1:$CZ$1,0))="","-",INDEX('ce raw data'!$C$2:$CZ$3000,MATCH(1,INDEX(('ce raw data'!$A$2:$A$3000=I66)*('ce raw data'!$B$2:$B$3000=$B111),,),0),MATCH(SUBSTITUTE(J69,"Allele","Height"),'ce raw data'!$C$1:$CZ$1,0))),"-")</f>
        <v>-</v>
      </c>
    </row>
    <row r="111" spans="1:10" x14ac:dyDescent="0.4">
      <c r="A111" s="2" t="s">
        <v>33</v>
      </c>
      <c r="B111" s="12" t="str">
        <f>$A$111</f>
        <v>D19S433</v>
      </c>
      <c r="C111" s="8" t="str">
        <f>IFERROR(IF(INDEX('ce raw data'!$C$2:$CZ$3000,MATCH(1,INDEX(('ce raw data'!$A$2:$A$3000=C66)*('ce raw data'!$B$2:$B$3000=$B111),,),0),MATCH(C69,'ce raw data'!$C$1:$CZ$1,0))="","-",INDEX('ce raw data'!$C$2:$CZ$3000,MATCH(1,INDEX(('ce raw data'!$A$2:$A$3000=C66)*('ce raw data'!$B$2:$B$3000=$B111),,),0),MATCH(C69,'ce raw data'!$C$1:$CZ$1,0))),"-")</f>
        <v>-</v>
      </c>
      <c r="D111" s="8" t="str">
        <f>IFERROR(IF(INDEX('ce raw data'!$C$2:$CZ$3000,MATCH(1,INDEX(('ce raw data'!$A$2:$A$3000=C66)*('ce raw data'!$B$2:$B$3000=$B111),,),0),MATCH(D69,'ce raw data'!$C$1:$CZ$1,0))="","-",INDEX('ce raw data'!$C$2:$CZ$3000,MATCH(1,INDEX(('ce raw data'!$A$2:$A$3000=C66)*('ce raw data'!$B$2:$B$3000=$B111),,),0),MATCH(D69,'ce raw data'!$C$1:$CZ$1,0))),"-")</f>
        <v>-</v>
      </c>
      <c r="E111" s="8" t="str">
        <f>IFERROR(IF(INDEX('ce raw data'!$C$2:$CZ$3000,MATCH(1,INDEX(('ce raw data'!$A$2:$A$3000=E66)*('ce raw data'!$B$2:$B$3000=$B111),,),0),MATCH(E69,'ce raw data'!$C$1:$CZ$1,0))="","-",INDEX('ce raw data'!$C$2:$CZ$3000,MATCH(1,INDEX(('ce raw data'!$A$2:$A$3000=E66)*('ce raw data'!$B$2:$B$3000=$B111),,),0),MATCH(E69,'ce raw data'!$C$1:$CZ$1,0))),"-")</f>
        <v>-</v>
      </c>
      <c r="F111" s="8" t="str">
        <f>IFERROR(IF(INDEX('ce raw data'!$C$2:$CZ$3000,MATCH(1,INDEX(('ce raw data'!$A$2:$A$3000=E66)*('ce raw data'!$B$2:$B$3000=$B111),,),0),MATCH(F69,'ce raw data'!$C$1:$CZ$1,0))="","-",INDEX('ce raw data'!$C$2:$CZ$3000,MATCH(1,INDEX(('ce raw data'!$A$2:$A$3000=E66)*('ce raw data'!$B$2:$B$3000=$B111),,),0),MATCH(F69,'ce raw data'!$C$1:$CZ$1,0))),"-")</f>
        <v>-</v>
      </c>
      <c r="G111" s="8" t="str">
        <f>IFERROR(IF(INDEX('ce raw data'!$C$2:$CZ$3000,MATCH(1,INDEX(('ce raw data'!$A$2:$A$3000=G66)*('ce raw data'!$B$2:$B$3000=$B111),,),0),MATCH(G69,'ce raw data'!$C$1:$CZ$1,0))="","-",INDEX('ce raw data'!$C$2:$CZ$3000,MATCH(1,INDEX(('ce raw data'!$A$2:$A$3000=G66)*('ce raw data'!$B$2:$B$3000=$B111),,),0),MATCH(G69,'ce raw data'!$C$1:$CZ$1,0))),"-")</f>
        <v>-</v>
      </c>
      <c r="H111" s="8" t="str">
        <f>IFERROR(IF(INDEX('ce raw data'!$C$2:$CZ$3000,MATCH(1,INDEX(('ce raw data'!$A$2:$A$3000=G66)*('ce raw data'!$B$2:$B$3000=$B111),,),0),MATCH(H69,'ce raw data'!$C$1:$CZ$1,0))="","-",INDEX('ce raw data'!$C$2:$CZ$3000,MATCH(1,INDEX(('ce raw data'!$A$2:$A$3000=G66)*('ce raw data'!$B$2:$B$3000=$B111),,),0),MATCH(H69,'ce raw data'!$C$1:$CZ$1,0))),"-")</f>
        <v>-</v>
      </c>
      <c r="I111" s="8" t="str">
        <f>IFERROR(IF(INDEX('ce raw data'!$C$2:$CZ$3000,MATCH(1,INDEX(('ce raw data'!$A$2:$A$3000=I66)*('ce raw data'!$B$2:$B$3000=$B111),,),0),MATCH(I69,'ce raw data'!$C$1:$CZ$1,0))="","-",INDEX('ce raw data'!$C$2:$CZ$3000,MATCH(1,INDEX(('ce raw data'!$A$2:$A$3000=I66)*('ce raw data'!$B$2:$B$3000=$B111),,),0),MATCH(I69,'ce raw data'!$C$1:$CZ$1,0))),"-")</f>
        <v>-</v>
      </c>
      <c r="J111" s="8" t="str">
        <f>IFERROR(IF(INDEX('ce raw data'!$C$2:$CZ$3000,MATCH(1,INDEX(('ce raw data'!$A$2:$A$3000=I66)*('ce raw data'!$B$2:$B$3000=$B111),,),0),MATCH(J69,'ce raw data'!$C$1:$CZ$1,0))="","-",INDEX('ce raw data'!$C$2:$CZ$3000,MATCH(1,INDEX(('ce raw data'!$A$2:$A$3000=I66)*('ce raw data'!$B$2:$B$3000=$B111),,),0),MATCH(J69,'ce raw data'!$C$1:$CZ$1,0))),"-")</f>
        <v>-</v>
      </c>
    </row>
    <row r="112" spans="1:10" ht="12.75" hidden="1" customHeight="1" x14ac:dyDescent="0.4">
      <c r="B112" s="12"/>
      <c r="C112" s="8" t="str">
        <f>IFERROR(IF(INDEX('ce raw data'!$C$2:$CZ$3000,MATCH(1,INDEX(('ce raw data'!$A$2:$A$3000=C66)*('ce raw data'!$B$2:$B$3000=$B113),,),0),MATCH(SUBSTITUTE(C69,"Allele","Height"),'ce raw data'!$C$1:$CZ$1,0))="","-",INDEX('ce raw data'!$C$2:$CZ$3000,MATCH(1,INDEX(('ce raw data'!$A$2:$A$3000=C66)*('ce raw data'!$B$2:$B$3000=$B113),,),0),MATCH(SUBSTITUTE(C69,"Allele","Height"),'ce raw data'!$C$1:$CZ$1,0))),"-")</f>
        <v>-</v>
      </c>
      <c r="D112" s="8" t="str">
        <f>IFERROR(IF(INDEX('ce raw data'!$C$2:$CZ$3000,MATCH(1,INDEX(('ce raw data'!$A$2:$A$3000=C66)*('ce raw data'!$B$2:$B$3000=$B113),,),0),MATCH(SUBSTITUTE(D69,"Allele","Height"),'ce raw data'!$C$1:$CZ$1,0))="","-",INDEX('ce raw data'!$C$2:$CZ$3000,MATCH(1,INDEX(('ce raw data'!$A$2:$A$3000=C66)*('ce raw data'!$B$2:$B$3000=$B113),,),0),MATCH(SUBSTITUTE(D69,"Allele","Height"),'ce raw data'!$C$1:$CZ$1,0))),"-")</f>
        <v>-</v>
      </c>
      <c r="E112" s="8" t="str">
        <f>IFERROR(IF(INDEX('ce raw data'!$C$2:$CZ$3000,MATCH(1,INDEX(('ce raw data'!$A$2:$A$3000=E66)*('ce raw data'!$B$2:$B$3000=$B113),,),0),MATCH(SUBSTITUTE(E69,"Allele","Height"),'ce raw data'!$C$1:$CZ$1,0))="","-",INDEX('ce raw data'!$C$2:$CZ$3000,MATCH(1,INDEX(('ce raw data'!$A$2:$A$3000=E66)*('ce raw data'!$B$2:$B$3000=$B113),,),0),MATCH(SUBSTITUTE(E69,"Allele","Height"),'ce raw data'!$C$1:$CZ$1,0))),"-")</f>
        <v>-</v>
      </c>
      <c r="F112" s="8" t="str">
        <f>IFERROR(IF(INDEX('ce raw data'!$C$2:$CZ$3000,MATCH(1,INDEX(('ce raw data'!$A$2:$A$3000=E66)*('ce raw data'!$B$2:$B$3000=$B113),,),0),MATCH(SUBSTITUTE(F69,"Allele","Height"),'ce raw data'!$C$1:$CZ$1,0))="","-",INDEX('ce raw data'!$C$2:$CZ$3000,MATCH(1,INDEX(('ce raw data'!$A$2:$A$3000=E66)*('ce raw data'!$B$2:$B$3000=$B113),,),0),MATCH(SUBSTITUTE(F69,"Allele","Height"),'ce raw data'!$C$1:$CZ$1,0))),"-")</f>
        <v>-</v>
      </c>
      <c r="G112" s="8" t="str">
        <f>IFERROR(IF(INDEX('ce raw data'!$C$2:$CZ$3000,MATCH(1,INDEX(('ce raw data'!$A$2:$A$3000=G66)*('ce raw data'!$B$2:$B$3000=$B113),,),0),MATCH(SUBSTITUTE(G69,"Allele","Height"),'ce raw data'!$C$1:$CZ$1,0))="","-",INDEX('ce raw data'!$C$2:$CZ$3000,MATCH(1,INDEX(('ce raw data'!$A$2:$A$3000=G66)*('ce raw data'!$B$2:$B$3000=$B113),,),0),MATCH(SUBSTITUTE(G69,"Allele","Height"),'ce raw data'!$C$1:$CZ$1,0))),"-")</f>
        <v>-</v>
      </c>
      <c r="H112" s="8" t="str">
        <f>IFERROR(IF(INDEX('ce raw data'!$C$2:$CZ$3000,MATCH(1,INDEX(('ce raw data'!$A$2:$A$3000=G66)*('ce raw data'!$B$2:$B$3000=$B113),,),0),MATCH(SUBSTITUTE(H69,"Allele","Height"),'ce raw data'!$C$1:$CZ$1,0))="","-",INDEX('ce raw data'!$C$2:$CZ$3000,MATCH(1,INDEX(('ce raw data'!$A$2:$A$3000=G66)*('ce raw data'!$B$2:$B$3000=$B113),,),0),MATCH(SUBSTITUTE(H69,"Allele","Height"),'ce raw data'!$C$1:$CZ$1,0))),"-")</f>
        <v>-</v>
      </c>
      <c r="I112" s="8" t="str">
        <f>IFERROR(IF(INDEX('ce raw data'!$C$2:$CZ$3000,MATCH(1,INDEX(('ce raw data'!$A$2:$A$3000=I66)*('ce raw data'!$B$2:$B$3000=$B113),,),0),MATCH(SUBSTITUTE(I69,"Allele","Height"),'ce raw data'!$C$1:$CZ$1,0))="","-",INDEX('ce raw data'!$C$2:$CZ$3000,MATCH(1,INDEX(('ce raw data'!$A$2:$A$3000=I66)*('ce raw data'!$B$2:$B$3000=$B113),,),0),MATCH(SUBSTITUTE(I69,"Allele","Height"),'ce raw data'!$C$1:$CZ$1,0))),"-")</f>
        <v>-</v>
      </c>
      <c r="J112" s="8" t="str">
        <f>IFERROR(IF(INDEX('ce raw data'!$C$2:$CZ$3000,MATCH(1,INDEX(('ce raw data'!$A$2:$A$3000=I66)*('ce raw data'!$B$2:$B$3000=$B113),,),0),MATCH(SUBSTITUTE(J69,"Allele","Height"),'ce raw data'!$C$1:$CZ$1,0))="","-",INDEX('ce raw data'!$C$2:$CZ$3000,MATCH(1,INDEX(('ce raw data'!$A$2:$A$3000=I66)*('ce raw data'!$B$2:$B$3000=$B113),,),0),MATCH(SUBSTITUTE(J69,"Allele","Height"),'ce raw data'!$C$1:$CZ$1,0))),"-")</f>
        <v>-</v>
      </c>
    </row>
    <row r="113" spans="1:10" x14ac:dyDescent="0.4">
      <c r="A113" s="2" t="s">
        <v>34</v>
      </c>
      <c r="B113" s="12" t="str">
        <f>$A$113</f>
        <v>SE33</v>
      </c>
      <c r="C113" s="8" t="str">
        <f>IFERROR(IF(INDEX('ce raw data'!$C$2:$CZ$3000,MATCH(1,INDEX(('ce raw data'!$A$2:$A$3000=C66)*('ce raw data'!$B$2:$B$3000=$B113),,),0),MATCH(C69,'ce raw data'!$C$1:$CZ$1,0))="","-",INDEX('ce raw data'!$C$2:$CZ$3000,MATCH(1,INDEX(('ce raw data'!$A$2:$A$3000=C66)*('ce raw data'!$B$2:$B$3000=$B113),,),0),MATCH(C69,'ce raw data'!$C$1:$CZ$1,0))),"-")</f>
        <v>-</v>
      </c>
      <c r="D113" s="8" t="str">
        <f>IFERROR(IF(INDEX('ce raw data'!$C$2:$CZ$3000,MATCH(1,INDEX(('ce raw data'!$A$2:$A$3000=C66)*('ce raw data'!$B$2:$B$3000=$B113),,),0),MATCH(D69,'ce raw data'!$C$1:$CZ$1,0))="","-",INDEX('ce raw data'!$C$2:$CZ$3000,MATCH(1,INDEX(('ce raw data'!$A$2:$A$3000=C66)*('ce raw data'!$B$2:$B$3000=$B113),,),0),MATCH(D69,'ce raw data'!$C$1:$CZ$1,0))),"-")</f>
        <v>-</v>
      </c>
      <c r="E113" s="8" t="str">
        <f>IFERROR(IF(INDEX('ce raw data'!$C$2:$CZ$3000,MATCH(1,INDEX(('ce raw data'!$A$2:$A$3000=E66)*('ce raw data'!$B$2:$B$3000=$B113),,),0),MATCH(E69,'ce raw data'!$C$1:$CZ$1,0))="","-",INDEX('ce raw data'!$C$2:$CZ$3000,MATCH(1,INDEX(('ce raw data'!$A$2:$A$3000=E66)*('ce raw data'!$B$2:$B$3000=$B113),,),0),MATCH(E69,'ce raw data'!$C$1:$CZ$1,0))),"-")</f>
        <v>-</v>
      </c>
      <c r="F113" s="8" t="str">
        <f>IFERROR(IF(INDEX('ce raw data'!$C$2:$CZ$3000,MATCH(1,INDEX(('ce raw data'!$A$2:$A$3000=E66)*('ce raw data'!$B$2:$B$3000=$B113),,),0),MATCH(F69,'ce raw data'!$C$1:$CZ$1,0))="","-",INDEX('ce raw data'!$C$2:$CZ$3000,MATCH(1,INDEX(('ce raw data'!$A$2:$A$3000=E66)*('ce raw data'!$B$2:$B$3000=$B113),,),0),MATCH(F69,'ce raw data'!$C$1:$CZ$1,0))),"-")</f>
        <v>-</v>
      </c>
      <c r="G113" s="8" t="str">
        <f>IFERROR(IF(INDEX('ce raw data'!$C$2:$CZ$3000,MATCH(1,INDEX(('ce raw data'!$A$2:$A$3000=G66)*('ce raw data'!$B$2:$B$3000=$B113),,),0),MATCH(G69,'ce raw data'!$C$1:$CZ$1,0))="","-",INDEX('ce raw data'!$C$2:$CZ$3000,MATCH(1,INDEX(('ce raw data'!$A$2:$A$3000=G66)*('ce raw data'!$B$2:$B$3000=$B113),,),0),MATCH(G69,'ce raw data'!$C$1:$CZ$1,0))),"-")</f>
        <v>-</v>
      </c>
      <c r="H113" s="8" t="str">
        <f>IFERROR(IF(INDEX('ce raw data'!$C$2:$CZ$3000,MATCH(1,INDEX(('ce raw data'!$A$2:$A$3000=G66)*('ce raw data'!$B$2:$B$3000=$B113),,),0),MATCH(H69,'ce raw data'!$C$1:$CZ$1,0))="","-",INDEX('ce raw data'!$C$2:$CZ$3000,MATCH(1,INDEX(('ce raw data'!$A$2:$A$3000=G66)*('ce raw data'!$B$2:$B$3000=$B113),,),0),MATCH(H69,'ce raw data'!$C$1:$CZ$1,0))),"-")</f>
        <v>-</v>
      </c>
      <c r="I113" s="8" t="str">
        <f>IFERROR(IF(INDEX('ce raw data'!$C$2:$CZ$3000,MATCH(1,INDEX(('ce raw data'!$A$2:$A$3000=I66)*('ce raw data'!$B$2:$B$3000=$B113),,),0),MATCH(I69,'ce raw data'!$C$1:$CZ$1,0))="","-",INDEX('ce raw data'!$C$2:$CZ$3000,MATCH(1,INDEX(('ce raw data'!$A$2:$A$3000=I66)*('ce raw data'!$B$2:$B$3000=$B113),,),0),MATCH(I69,'ce raw data'!$C$1:$CZ$1,0))),"-")</f>
        <v>-</v>
      </c>
      <c r="J113" s="8" t="str">
        <f>IFERROR(IF(INDEX('ce raw data'!$C$2:$CZ$3000,MATCH(1,INDEX(('ce raw data'!$A$2:$A$3000=I66)*('ce raw data'!$B$2:$B$3000=$B113),,),0),MATCH(J69,'ce raw data'!$C$1:$CZ$1,0))="","-",INDEX('ce raw data'!$C$2:$CZ$3000,MATCH(1,INDEX(('ce raw data'!$A$2:$A$3000=I66)*('ce raw data'!$B$2:$B$3000=$B113),,),0),MATCH(J69,'ce raw data'!$C$1:$CZ$1,0))),"-")</f>
        <v>-</v>
      </c>
    </row>
    <row r="114" spans="1:10" ht="12.75" hidden="1" customHeight="1" x14ac:dyDescent="0.4">
      <c r="B114" s="12"/>
      <c r="C114" s="8" t="str">
        <f>IFERROR(IF(INDEX('ce raw data'!$C$2:$CZ$3000,MATCH(1,INDEX(('ce raw data'!$A$2:$A$3000=C66)*('ce raw data'!$B$2:$B$3000=$B115),,),0),MATCH(SUBSTITUTE(C69,"Allele","Height"),'ce raw data'!$C$1:$CZ$1,0))="","-",INDEX('ce raw data'!$C$2:$CZ$3000,MATCH(1,INDEX(('ce raw data'!$A$2:$A$3000=C66)*('ce raw data'!$B$2:$B$3000=$B115),,),0),MATCH(SUBSTITUTE(C69,"Allele","Height"),'ce raw data'!$C$1:$CZ$1,0))),"-")</f>
        <v>-</v>
      </c>
      <c r="D114" s="8" t="str">
        <f>IFERROR(IF(INDEX('ce raw data'!$C$2:$CZ$3000,MATCH(1,INDEX(('ce raw data'!$A$2:$A$3000=C66)*('ce raw data'!$B$2:$B$3000=$B115),,),0),MATCH(SUBSTITUTE(D69,"Allele","Height"),'ce raw data'!$C$1:$CZ$1,0))="","-",INDEX('ce raw data'!$C$2:$CZ$3000,MATCH(1,INDEX(('ce raw data'!$A$2:$A$3000=C66)*('ce raw data'!$B$2:$B$3000=$B115),,),0),MATCH(SUBSTITUTE(D69,"Allele","Height"),'ce raw data'!$C$1:$CZ$1,0))),"-")</f>
        <v>-</v>
      </c>
      <c r="E114" s="8" t="str">
        <f>IFERROR(IF(INDEX('ce raw data'!$C$2:$CZ$3000,MATCH(1,INDEX(('ce raw data'!$A$2:$A$3000=E66)*('ce raw data'!$B$2:$B$3000=$B115),,),0),MATCH(SUBSTITUTE(E69,"Allele","Height"),'ce raw data'!$C$1:$CZ$1,0))="","-",INDEX('ce raw data'!$C$2:$CZ$3000,MATCH(1,INDEX(('ce raw data'!$A$2:$A$3000=E66)*('ce raw data'!$B$2:$B$3000=$B115),,),0),MATCH(SUBSTITUTE(E69,"Allele","Height"),'ce raw data'!$C$1:$CZ$1,0))),"-")</f>
        <v>-</v>
      </c>
      <c r="F114" s="8" t="str">
        <f>IFERROR(IF(INDEX('ce raw data'!$C$2:$CZ$3000,MATCH(1,INDEX(('ce raw data'!$A$2:$A$3000=E66)*('ce raw data'!$B$2:$B$3000=$B115),,),0),MATCH(SUBSTITUTE(F69,"Allele","Height"),'ce raw data'!$C$1:$CZ$1,0))="","-",INDEX('ce raw data'!$C$2:$CZ$3000,MATCH(1,INDEX(('ce raw data'!$A$2:$A$3000=E66)*('ce raw data'!$B$2:$B$3000=$B115),,),0),MATCH(SUBSTITUTE(F69,"Allele","Height"),'ce raw data'!$C$1:$CZ$1,0))),"-")</f>
        <v>-</v>
      </c>
      <c r="G114" s="8" t="str">
        <f>IFERROR(IF(INDEX('ce raw data'!$C$2:$CZ$3000,MATCH(1,INDEX(('ce raw data'!$A$2:$A$3000=G66)*('ce raw data'!$B$2:$B$3000=$B115),,),0),MATCH(SUBSTITUTE(G69,"Allele","Height"),'ce raw data'!$C$1:$CZ$1,0))="","-",INDEX('ce raw data'!$C$2:$CZ$3000,MATCH(1,INDEX(('ce raw data'!$A$2:$A$3000=G66)*('ce raw data'!$B$2:$B$3000=$B115),,),0),MATCH(SUBSTITUTE(G69,"Allele","Height"),'ce raw data'!$C$1:$CZ$1,0))),"-")</f>
        <v>-</v>
      </c>
      <c r="H114" s="8" t="str">
        <f>IFERROR(IF(INDEX('ce raw data'!$C$2:$CZ$3000,MATCH(1,INDEX(('ce raw data'!$A$2:$A$3000=G66)*('ce raw data'!$B$2:$B$3000=$B115),,),0),MATCH(SUBSTITUTE(H69,"Allele","Height"),'ce raw data'!$C$1:$CZ$1,0))="","-",INDEX('ce raw data'!$C$2:$CZ$3000,MATCH(1,INDEX(('ce raw data'!$A$2:$A$3000=G66)*('ce raw data'!$B$2:$B$3000=$B115),,),0),MATCH(SUBSTITUTE(H69,"Allele","Height"),'ce raw data'!$C$1:$CZ$1,0))),"-")</f>
        <v>-</v>
      </c>
      <c r="I114" s="8" t="str">
        <f>IFERROR(IF(INDEX('ce raw data'!$C$2:$CZ$3000,MATCH(1,INDEX(('ce raw data'!$A$2:$A$3000=I66)*('ce raw data'!$B$2:$B$3000=$B115),,),0),MATCH(SUBSTITUTE(I69,"Allele","Height"),'ce raw data'!$C$1:$CZ$1,0))="","-",INDEX('ce raw data'!$C$2:$CZ$3000,MATCH(1,INDEX(('ce raw data'!$A$2:$A$3000=I66)*('ce raw data'!$B$2:$B$3000=$B115),,),0),MATCH(SUBSTITUTE(I69,"Allele","Height"),'ce raw data'!$C$1:$CZ$1,0))),"-")</f>
        <v>-</v>
      </c>
      <c r="J114" s="8" t="str">
        <f>IFERROR(IF(INDEX('ce raw data'!$C$2:$CZ$3000,MATCH(1,INDEX(('ce raw data'!$A$2:$A$3000=I66)*('ce raw data'!$B$2:$B$3000=$B115),,),0),MATCH(SUBSTITUTE(J69,"Allele","Height"),'ce raw data'!$C$1:$CZ$1,0))="","-",INDEX('ce raw data'!$C$2:$CZ$3000,MATCH(1,INDEX(('ce raw data'!$A$2:$A$3000=I66)*('ce raw data'!$B$2:$B$3000=$B115),,),0),MATCH(SUBSTITUTE(J69,"Allele","Height"),'ce raw data'!$C$1:$CZ$1,0))),"-")</f>
        <v>-</v>
      </c>
    </row>
    <row r="115" spans="1:10" x14ac:dyDescent="0.4">
      <c r="A115" s="2" t="s">
        <v>35</v>
      </c>
      <c r="B115" s="12" t="str">
        <f>$A$115</f>
        <v>D22S1045</v>
      </c>
      <c r="C115" s="8" t="str">
        <f>IFERROR(IF(INDEX('ce raw data'!$C$2:$CZ$3000,MATCH(1,INDEX(('ce raw data'!$A$2:$A$3000=C66)*('ce raw data'!$B$2:$B$3000=$B115),,),0),MATCH(C69,'ce raw data'!$C$1:$CZ$1,0))="","-",INDEX('ce raw data'!$C$2:$CZ$3000,MATCH(1,INDEX(('ce raw data'!$A$2:$A$3000=C66)*('ce raw data'!$B$2:$B$3000=$B115),,),0),MATCH(C69,'ce raw data'!$C$1:$CZ$1,0))),"-")</f>
        <v>-</v>
      </c>
      <c r="D115" s="8" t="str">
        <f>IFERROR(IF(INDEX('ce raw data'!$C$2:$CZ$3000,MATCH(1,INDEX(('ce raw data'!$A$2:$A$3000=C66)*('ce raw data'!$B$2:$B$3000=$B115),,),0),MATCH(D69,'ce raw data'!$C$1:$CZ$1,0))="","-",INDEX('ce raw data'!$C$2:$CZ$3000,MATCH(1,INDEX(('ce raw data'!$A$2:$A$3000=C66)*('ce raw data'!$B$2:$B$3000=$B115),,),0),MATCH(D69,'ce raw data'!$C$1:$CZ$1,0))),"-")</f>
        <v>-</v>
      </c>
      <c r="E115" s="8" t="str">
        <f>IFERROR(IF(INDEX('ce raw data'!$C$2:$CZ$3000,MATCH(1,INDEX(('ce raw data'!$A$2:$A$3000=E66)*('ce raw data'!$B$2:$B$3000=$B115),,),0),MATCH(E69,'ce raw data'!$C$1:$CZ$1,0))="","-",INDEX('ce raw data'!$C$2:$CZ$3000,MATCH(1,INDEX(('ce raw data'!$A$2:$A$3000=E66)*('ce raw data'!$B$2:$B$3000=$B115),,),0),MATCH(E69,'ce raw data'!$C$1:$CZ$1,0))),"-")</f>
        <v>-</v>
      </c>
      <c r="F115" s="8" t="str">
        <f>IFERROR(IF(INDEX('ce raw data'!$C$2:$CZ$3000,MATCH(1,INDEX(('ce raw data'!$A$2:$A$3000=E66)*('ce raw data'!$B$2:$B$3000=$B115),,),0),MATCH(F69,'ce raw data'!$C$1:$CZ$1,0))="","-",INDEX('ce raw data'!$C$2:$CZ$3000,MATCH(1,INDEX(('ce raw data'!$A$2:$A$3000=E66)*('ce raw data'!$B$2:$B$3000=$B115),,),0),MATCH(F69,'ce raw data'!$C$1:$CZ$1,0))),"-")</f>
        <v>-</v>
      </c>
      <c r="G115" s="8" t="str">
        <f>IFERROR(IF(INDEX('ce raw data'!$C$2:$CZ$3000,MATCH(1,INDEX(('ce raw data'!$A$2:$A$3000=G66)*('ce raw data'!$B$2:$B$3000=$B115),,),0),MATCH(G69,'ce raw data'!$C$1:$CZ$1,0))="","-",INDEX('ce raw data'!$C$2:$CZ$3000,MATCH(1,INDEX(('ce raw data'!$A$2:$A$3000=G66)*('ce raw data'!$B$2:$B$3000=$B115),,),0),MATCH(G69,'ce raw data'!$C$1:$CZ$1,0))),"-")</f>
        <v>-</v>
      </c>
      <c r="H115" s="8" t="str">
        <f>IFERROR(IF(INDEX('ce raw data'!$C$2:$CZ$3000,MATCH(1,INDEX(('ce raw data'!$A$2:$A$3000=G66)*('ce raw data'!$B$2:$B$3000=$B115),,),0),MATCH(H69,'ce raw data'!$C$1:$CZ$1,0))="","-",INDEX('ce raw data'!$C$2:$CZ$3000,MATCH(1,INDEX(('ce raw data'!$A$2:$A$3000=G66)*('ce raw data'!$B$2:$B$3000=$B115),,),0),MATCH(H69,'ce raw data'!$C$1:$CZ$1,0))),"-")</f>
        <v>-</v>
      </c>
      <c r="I115" s="8" t="str">
        <f>IFERROR(IF(INDEX('ce raw data'!$C$2:$CZ$3000,MATCH(1,INDEX(('ce raw data'!$A$2:$A$3000=I66)*('ce raw data'!$B$2:$B$3000=$B115),,),0),MATCH(I69,'ce raw data'!$C$1:$CZ$1,0))="","-",INDEX('ce raw data'!$C$2:$CZ$3000,MATCH(1,INDEX(('ce raw data'!$A$2:$A$3000=I66)*('ce raw data'!$B$2:$B$3000=$B115),,),0),MATCH(I69,'ce raw data'!$C$1:$CZ$1,0))),"-")</f>
        <v>-</v>
      </c>
      <c r="J115" s="8" t="str">
        <f>IFERROR(IF(INDEX('ce raw data'!$C$2:$CZ$3000,MATCH(1,INDEX(('ce raw data'!$A$2:$A$3000=I66)*('ce raw data'!$B$2:$B$3000=$B115),,),0),MATCH(J69,'ce raw data'!$C$1:$CZ$1,0))="","-",INDEX('ce raw data'!$C$2:$CZ$3000,MATCH(1,INDEX(('ce raw data'!$A$2:$A$3000=I66)*('ce raw data'!$B$2:$B$3000=$B115),,),0),MATCH(J69,'ce raw data'!$C$1:$CZ$1,0))),"-")</f>
        <v>-</v>
      </c>
    </row>
    <row r="116" spans="1:10" ht="12.75" hidden="1" customHeight="1" x14ac:dyDescent="0.4">
      <c r="B116" s="10"/>
      <c r="C116" s="8" t="str">
        <f>IFERROR(IF(INDEX('ce raw data'!$C$2:$CZ$3000,MATCH(1,INDEX(('ce raw data'!$A$2:$A$3000=C66)*('ce raw data'!$B$2:$B$3000=$B117),,),0),MATCH(SUBSTITUTE(C69,"Allele","Height"),'ce raw data'!$C$1:$CZ$1,0))="","-",INDEX('ce raw data'!$C$2:$CZ$3000,MATCH(1,INDEX(('ce raw data'!$A$2:$A$3000=C66)*('ce raw data'!$B$2:$B$3000=$B117),,),0),MATCH(SUBSTITUTE(C69,"Allele","Height"),'ce raw data'!$C$1:$CZ$1,0))),"-")</f>
        <v>-</v>
      </c>
      <c r="D116" s="8" t="str">
        <f>IFERROR(IF(INDEX('ce raw data'!$C$2:$CZ$3000,MATCH(1,INDEX(('ce raw data'!$A$2:$A$3000=C66)*('ce raw data'!$B$2:$B$3000=$B117),,),0),MATCH(SUBSTITUTE(D69,"Allele","Height"),'ce raw data'!$C$1:$CZ$1,0))="","-",INDEX('ce raw data'!$C$2:$CZ$3000,MATCH(1,INDEX(('ce raw data'!$A$2:$A$3000=C66)*('ce raw data'!$B$2:$B$3000=$B117),,),0),MATCH(SUBSTITUTE(D69,"Allele","Height"),'ce raw data'!$C$1:$CZ$1,0))),"-")</f>
        <v>-</v>
      </c>
      <c r="E116" s="8" t="str">
        <f>IFERROR(IF(INDEX('ce raw data'!$C$2:$CZ$3000,MATCH(1,INDEX(('ce raw data'!$A$2:$A$3000=E66)*('ce raw data'!$B$2:$B$3000=$B117),,),0),MATCH(SUBSTITUTE(E69,"Allele","Height"),'ce raw data'!$C$1:$CZ$1,0))="","-",INDEX('ce raw data'!$C$2:$CZ$3000,MATCH(1,INDEX(('ce raw data'!$A$2:$A$3000=E66)*('ce raw data'!$B$2:$B$3000=$B117),,),0),MATCH(SUBSTITUTE(E69,"Allele","Height"),'ce raw data'!$C$1:$CZ$1,0))),"-")</f>
        <v>-</v>
      </c>
      <c r="F116" s="8" t="str">
        <f>IFERROR(IF(INDEX('ce raw data'!$C$2:$CZ$3000,MATCH(1,INDEX(('ce raw data'!$A$2:$A$3000=E66)*('ce raw data'!$B$2:$B$3000=$B117),,),0),MATCH(SUBSTITUTE(F69,"Allele","Height"),'ce raw data'!$C$1:$CZ$1,0))="","-",INDEX('ce raw data'!$C$2:$CZ$3000,MATCH(1,INDEX(('ce raw data'!$A$2:$A$3000=E66)*('ce raw data'!$B$2:$B$3000=$B117),,),0),MATCH(SUBSTITUTE(F69,"Allele","Height"),'ce raw data'!$C$1:$CZ$1,0))),"-")</f>
        <v>-</v>
      </c>
      <c r="G116" s="8" t="str">
        <f>IFERROR(IF(INDEX('ce raw data'!$C$2:$CZ$3000,MATCH(1,INDEX(('ce raw data'!$A$2:$A$3000=G66)*('ce raw data'!$B$2:$B$3000=$B117),,),0),MATCH(SUBSTITUTE(G69,"Allele","Height"),'ce raw data'!$C$1:$CZ$1,0))="","-",INDEX('ce raw data'!$C$2:$CZ$3000,MATCH(1,INDEX(('ce raw data'!$A$2:$A$3000=G66)*('ce raw data'!$B$2:$B$3000=$B117),,),0),MATCH(SUBSTITUTE(G69,"Allele","Height"),'ce raw data'!$C$1:$CZ$1,0))),"-")</f>
        <v>-</v>
      </c>
      <c r="H116" s="8" t="str">
        <f>IFERROR(IF(INDEX('ce raw data'!$C$2:$CZ$3000,MATCH(1,INDEX(('ce raw data'!$A$2:$A$3000=G66)*('ce raw data'!$B$2:$B$3000=$B117),,),0),MATCH(SUBSTITUTE(H69,"Allele","Height"),'ce raw data'!$C$1:$CZ$1,0))="","-",INDEX('ce raw data'!$C$2:$CZ$3000,MATCH(1,INDEX(('ce raw data'!$A$2:$A$3000=G66)*('ce raw data'!$B$2:$B$3000=$B117),,),0),MATCH(SUBSTITUTE(H69,"Allele","Height"),'ce raw data'!$C$1:$CZ$1,0))),"-")</f>
        <v>-</v>
      </c>
      <c r="I116" s="8" t="str">
        <f>IFERROR(IF(INDEX('ce raw data'!$C$2:$CZ$3000,MATCH(1,INDEX(('ce raw data'!$A$2:$A$3000=I66)*('ce raw data'!$B$2:$B$3000=$B117),,),0),MATCH(SUBSTITUTE(I69,"Allele","Height"),'ce raw data'!$C$1:$CZ$1,0))="","-",INDEX('ce raw data'!$C$2:$CZ$3000,MATCH(1,INDEX(('ce raw data'!$A$2:$A$3000=I66)*('ce raw data'!$B$2:$B$3000=$B117),,),0),MATCH(SUBSTITUTE(I69,"Allele","Height"),'ce raw data'!$C$1:$CZ$1,0))),"-")</f>
        <v>-</v>
      </c>
      <c r="J116" s="8" t="str">
        <f>IFERROR(IF(INDEX('ce raw data'!$C$2:$CZ$3000,MATCH(1,INDEX(('ce raw data'!$A$2:$A$3000=I66)*('ce raw data'!$B$2:$B$3000=$B117),,),0),MATCH(SUBSTITUTE(J69,"Allele","Height"),'ce raw data'!$C$1:$CZ$1,0))="","-",INDEX('ce raw data'!$C$2:$CZ$3000,MATCH(1,INDEX(('ce raw data'!$A$2:$A$3000=I66)*('ce raw data'!$B$2:$B$3000=$B117),,),0),MATCH(SUBSTITUTE(J69,"Allele","Height"),'ce raw data'!$C$1:$CZ$1,0))),"-")</f>
        <v>-</v>
      </c>
    </row>
    <row r="117" spans="1:10" x14ac:dyDescent="0.4">
      <c r="A117" s="2" t="s">
        <v>36</v>
      </c>
      <c r="B117" s="13" t="str">
        <f>$A$117</f>
        <v>DYS391</v>
      </c>
      <c r="C117" s="8" t="str">
        <f>IFERROR(IF(INDEX('ce raw data'!$C$2:$CZ$3000,MATCH(1,INDEX(('ce raw data'!$A$2:$A$3000=C66)*('ce raw data'!$B$2:$B$3000=$B117),,),0),MATCH(C69,'ce raw data'!$C$1:$CZ$1,0))="","-",INDEX('ce raw data'!$C$2:$CZ$3000,MATCH(1,INDEX(('ce raw data'!$A$2:$A$3000=C66)*('ce raw data'!$B$2:$B$3000=$B117),,),0),MATCH(C69,'ce raw data'!$C$1:$CZ$1,0))),"-")</f>
        <v>-</v>
      </c>
      <c r="D117" s="8" t="str">
        <f>IFERROR(IF(INDEX('ce raw data'!$C$2:$CZ$3000,MATCH(1,INDEX(('ce raw data'!$A$2:$A$3000=C66)*('ce raw data'!$B$2:$B$3000=$B117),,),0),MATCH(D69,'ce raw data'!$C$1:$CZ$1,0))="","-",INDEX('ce raw data'!$C$2:$CZ$3000,MATCH(1,INDEX(('ce raw data'!$A$2:$A$3000=C66)*('ce raw data'!$B$2:$B$3000=$B117),,),0),MATCH(D69,'ce raw data'!$C$1:$CZ$1,0))),"-")</f>
        <v>-</v>
      </c>
      <c r="E117" s="8" t="str">
        <f>IFERROR(IF(INDEX('ce raw data'!$C$2:$CZ$3000,MATCH(1,INDEX(('ce raw data'!$A$2:$A$3000=E66)*('ce raw data'!$B$2:$B$3000=$B117),,),0),MATCH(E69,'ce raw data'!$C$1:$CZ$1,0))="","-",INDEX('ce raw data'!$C$2:$CZ$3000,MATCH(1,INDEX(('ce raw data'!$A$2:$A$3000=E66)*('ce raw data'!$B$2:$B$3000=$B117),,),0),MATCH(E69,'ce raw data'!$C$1:$CZ$1,0))),"-")</f>
        <v>-</v>
      </c>
      <c r="F117" s="8" t="str">
        <f>IFERROR(IF(INDEX('ce raw data'!$C$2:$CZ$3000,MATCH(1,INDEX(('ce raw data'!$A$2:$A$3000=E66)*('ce raw data'!$B$2:$B$3000=$B117),,),0),MATCH(F69,'ce raw data'!$C$1:$CZ$1,0))="","-",INDEX('ce raw data'!$C$2:$CZ$3000,MATCH(1,INDEX(('ce raw data'!$A$2:$A$3000=E66)*('ce raw data'!$B$2:$B$3000=$B117),,),0),MATCH(F69,'ce raw data'!$C$1:$CZ$1,0))),"-")</f>
        <v>-</v>
      </c>
      <c r="G117" s="8" t="str">
        <f>IFERROR(IF(INDEX('ce raw data'!$C$2:$CZ$3000,MATCH(1,INDEX(('ce raw data'!$A$2:$A$3000=G66)*('ce raw data'!$B$2:$B$3000=$B117),,),0),MATCH(G69,'ce raw data'!$C$1:$CZ$1,0))="","-",INDEX('ce raw data'!$C$2:$CZ$3000,MATCH(1,INDEX(('ce raw data'!$A$2:$A$3000=G66)*('ce raw data'!$B$2:$B$3000=$B117),,),0),MATCH(G69,'ce raw data'!$C$1:$CZ$1,0))),"-")</f>
        <v>-</v>
      </c>
      <c r="H117" s="8" t="str">
        <f>IFERROR(IF(INDEX('ce raw data'!$C$2:$CZ$3000,MATCH(1,INDEX(('ce raw data'!$A$2:$A$3000=G66)*('ce raw data'!$B$2:$B$3000=$B117),,),0),MATCH(H69,'ce raw data'!$C$1:$CZ$1,0))="","-",INDEX('ce raw data'!$C$2:$CZ$3000,MATCH(1,INDEX(('ce raw data'!$A$2:$A$3000=G66)*('ce raw data'!$B$2:$B$3000=$B117),,),0),MATCH(H69,'ce raw data'!$C$1:$CZ$1,0))),"-")</f>
        <v>-</v>
      </c>
      <c r="I117" s="8" t="str">
        <f>IFERROR(IF(INDEX('ce raw data'!$C$2:$CZ$3000,MATCH(1,INDEX(('ce raw data'!$A$2:$A$3000=I66)*('ce raw data'!$B$2:$B$3000=$B117),,),0),MATCH(I69,'ce raw data'!$C$1:$CZ$1,0))="","-",INDEX('ce raw data'!$C$2:$CZ$3000,MATCH(1,INDEX(('ce raw data'!$A$2:$A$3000=I66)*('ce raw data'!$B$2:$B$3000=$B117),,),0),MATCH(I69,'ce raw data'!$C$1:$CZ$1,0))),"-")</f>
        <v>-</v>
      </c>
      <c r="J117" s="8" t="str">
        <f>IFERROR(IF(INDEX('ce raw data'!$C$2:$CZ$3000,MATCH(1,INDEX(('ce raw data'!$A$2:$A$3000=I66)*('ce raw data'!$B$2:$B$3000=$B117),,),0),MATCH(J69,'ce raw data'!$C$1:$CZ$1,0))="","-",INDEX('ce raw data'!$C$2:$CZ$3000,MATCH(1,INDEX(('ce raw data'!$A$2:$A$3000=I66)*('ce raw data'!$B$2:$B$3000=$B117),,),0),MATCH(J69,'ce raw data'!$C$1:$CZ$1,0))),"-")</f>
        <v>-</v>
      </c>
    </row>
    <row r="118" spans="1:10" ht="12.75" hidden="1" customHeight="1" x14ac:dyDescent="0.4">
      <c r="B118" s="13"/>
      <c r="C118" s="8" t="str">
        <f>IFERROR(IF(INDEX('ce raw data'!$C$2:$CZ$3000,MATCH(1,INDEX(('ce raw data'!$A$2:$A$3000=C66)*('ce raw data'!$B$2:$B$3000=$B119),,),0),MATCH(SUBSTITUTE(C69,"Allele","Height"),'ce raw data'!$C$1:$CZ$1,0))="","-",INDEX('ce raw data'!$C$2:$CZ$3000,MATCH(1,INDEX(('ce raw data'!$A$2:$A$3000=C66)*('ce raw data'!$B$2:$B$3000=$B119),,),0),MATCH(SUBSTITUTE(C69,"Allele","Height"),'ce raw data'!$C$1:$CZ$1,0))),"-")</f>
        <v>-</v>
      </c>
      <c r="D118" s="8" t="str">
        <f>IFERROR(IF(INDEX('ce raw data'!$C$2:$CZ$3000,MATCH(1,INDEX(('ce raw data'!$A$2:$A$3000=C66)*('ce raw data'!$B$2:$B$3000=$B119),,),0),MATCH(SUBSTITUTE(D69,"Allele","Height"),'ce raw data'!$C$1:$CZ$1,0))="","-",INDEX('ce raw data'!$C$2:$CZ$3000,MATCH(1,INDEX(('ce raw data'!$A$2:$A$3000=C66)*('ce raw data'!$B$2:$B$3000=$B119),,),0),MATCH(SUBSTITUTE(D69,"Allele","Height"),'ce raw data'!$C$1:$CZ$1,0))),"-")</f>
        <v>-</v>
      </c>
      <c r="E118" s="8" t="str">
        <f>IFERROR(IF(INDEX('ce raw data'!$C$2:$CZ$3000,MATCH(1,INDEX(('ce raw data'!$A$2:$A$3000=E66)*('ce raw data'!$B$2:$B$3000=$B119),,),0),MATCH(SUBSTITUTE(E69,"Allele","Height"),'ce raw data'!$C$1:$CZ$1,0))="","-",INDEX('ce raw data'!$C$2:$CZ$3000,MATCH(1,INDEX(('ce raw data'!$A$2:$A$3000=E66)*('ce raw data'!$B$2:$B$3000=$B119),,),0),MATCH(SUBSTITUTE(E69,"Allele","Height"),'ce raw data'!$C$1:$CZ$1,0))),"-")</f>
        <v>-</v>
      </c>
      <c r="F118" s="8" t="str">
        <f>IFERROR(IF(INDEX('ce raw data'!$C$2:$CZ$3000,MATCH(1,INDEX(('ce raw data'!$A$2:$A$3000=E66)*('ce raw data'!$B$2:$B$3000=$B119),,),0),MATCH(SUBSTITUTE(F69,"Allele","Height"),'ce raw data'!$C$1:$CZ$1,0))="","-",INDEX('ce raw data'!$C$2:$CZ$3000,MATCH(1,INDEX(('ce raw data'!$A$2:$A$3000=E66)*('ce raw data'!$B$2:$B$3000=$B119),,),0),MATCH(SUBSTITUTE(F69,"Allele","Height"),'ce raw data'!$C$1:$CZ$1,0))),"-")</f>
        <v>-</v>
      </c>
      <c r="G118" s="8" t="str">
        <f>IFERROR(IF(INDEX('ce raw data'!$C$2:$CZ$3000,MATCH(1,INDEX(('ce raw data'!$A$2:$A$3000=G66)*('ce raw data'!$B$2:$B$3000=$B119),,),0),MATCH(SUBSTITUTE(G69,"Allele","Height"),'ce raw data'!$C$1:$CZ$1,0))="","-",INDEX('ce raw data'!$C$2:$CZ$3000,MATCH(1,INDEX(('ce raw data'!$A$2:$A$3000=G66)*('ce raw data'!$B$2:$B$3000=$B119),,),0),MATCH(SUBSTITUTE(G69,"Allele","Height"),'ce raw data'!$C$1:$CZ$1,0))),"-")</f>
        <v>-</v>
      </c>
      <c r="H118" s="8" t="str">
        <f>IFERROR(IF(INDEX('ce raw data'!$C$2:$CZ$3000,MATCH(1,INDEX(('ce raw data'!$A$2:$A$3000=G66)*('ce raw data'!$B$2:$B$3000=$B119),,),0),MATCH(SUBSTITUTE(H69,"Allele","Height"),'ce raw data'!$C$1:$CZ$1,0))="","-",INDEX('ce raw data'!$C$2:$CZ$3000,MATCH(1,INDEX(('ce raw data'!$A$2:$A$3000=G66)*('ce raw data'!$B$2:$B$3000=$B119),,),0),MATCH(SUBSTITUTE(H69,"Allele","Height"),'ce raw data'!$C$1:$CZ$1,0))),"-")</f>
        <v>-</v>
      </c>
      <c r="I118" s="8" t="str">
        <f>IFERROR(IF(INDEX('ce raw data'!$C$2:$CZ$3000,MATCH(1,INDEX(('ce raw data'!$A$2:$A$3000=I66)*('ce raw data'!$B$2:$B$3000=$B119),,),0),MATCH(SUBSTITUTE(I69,"Allele","Height"),'ce raw data'!$C$1:$CZ$1,0))="","-",INDEX('ce raw data'!$C$2:$CZ$3000,MATCH(1,INDEX(('ce raw data'!$A$2:$A$3000=I66)*('ce raw data'!$B$2:$B$3000=$B119),,),0),MATCH(SUBSTITUTE(I69,"Allele","Height"),'ce raw data'!$C$1:$CZ$1,0))),"-")</f>
        <v>-</v>
      </c>
      <c r="J118" s="8" t="str">
        <f>IFERROR(IF(INDEX('ce raw data'!$C$2:$CZ$3000,MATCH(1,INDEX(('ce raw data'!$A$2:$A$3000=I66)*('ce raw data'!$B$2:$B$3000=$B119),,),0),MATCH(SUBSTITUTE(J69,"Allele","Height"),'ce raw data'!$C$1:$CZ$1,0))="","-",INDEX('ce raw data'!$C$2:$CZ$3000,MATCH(1,INDEX(('ce raw data'!$A$2:$A$3000=I66)*('ce raw data'!$B$2:$B$3000=$B119),,),0),MATCH(SUBSTITUTE(J69,"Allele","Height"),'ce raw data'!$C$1:$CZ$1,0))),"-")</f>
        <v>-</v>
      </c>
    </row>
    <row r="119" spans="1:10" x14ac:dyDescent="0.4">
      <c r="A119" s="2" t="s">
        <v>37</v>
      </c>
      <c r="B119" s="13" t="str">
        <f>$A$119</f>
        <v>FGA</v>
      </c>
      <c r="C119" s="8" t="str">
        <f>IFERROR(IF(INDEX('ce raw data'!$C$2:$CZ$3000,MATCH(1,INDEX(('ce raw data'!$A$2:$A$3000=C66)*('ce raw data'!$B$2:$B$3000=$B119),,),0),MATCH(C69,'ce raw data'!$C$1:$CZ$1,0))="","-",INDEX('ce raw data'!$C$2:$CZ$3000,MATCH(1,INDEX(('ce raw data'!$A$2:$A$3000=C66)*('ce raw data'!$B$2:$B$3000=$B119),,),0),MATCH(C69,'ce raw data'!$C$1:$CZ$1,0))),"-")</f>
        <v>-</v>
      </c>
      <c r="D119" s="8" t="str">
        <f>IFERROR(IF(INDEX('ce raw data'!$C$2:$CZ$3000,MATCH(1,INDEX(('ce raw data'!$A$2:$A$3000=C66)*('ce raw data'!$B$2:$B$3000=$B119),,),0),MATCH(D69,'ce raw data'!$C$1:$CZ$1,0))="","-",INDEX('ce raw data'!$C$2:$CZ$3000,MATCH(1,INDEX(('ce raw data'!$A$2:$A$3000=C66)*('ce raw data'!$B$2:$B$3000=$B119),,),0),MATCH(D69,'ce raw data'!$C$1:$CZ$1,0))),"-")</f>
        <v>-</v>
      </c>
      <c r="E119" s="8" t="str">
        <f>IFERROR(IF(INDEX('ce raw data'!$C$2:$CZ$3000,MATCH(1,INDEX(('ce raw data'!$A$2:$A$3000=E66)*('ce raw data'!$B$2:$B$3000=$B119),,),0),MATCH(E69,'ce raw data'!$C$1:$CZ$1,0))="","-",INDEX('ce raw data'!$C$2:$CZ$3000,MATCH(1,INDEX(('ce raw data'!$A$2:$A$3000=E66)*('ce raw data'!$B$2:$B$3000=$B119),,),0),MATCH(E69,'ce raw data'!$C$1:$CZ$1,0))),"-")</f>
        <v>-</v>
      </c>
      <c r="F119" s="8" t="str">
        <f>IFERROR(IF(INDEX('ce raw data'!$C$2:$CZ$3000,MATCH(1,INDEX(('ce raw data'!$A$2:$A$3000=E66)*('ce raw data'!$B$2:$B$3000=$B119),,),0),MATCH(F69,'ce raw data'!$C$1:$CZ$1,0))="","-",INDEX('ce raw data'!$C$2:$CZ$3000,MATCH(1,INDEX(('ce raw data'!$A$2:$A$3000=E66)*('ce raw data'!$B$2:$B$3000=$B119),,),0),MATCH(F69,'ce raw data'!$C$1:$CZ$1,0))),"-")</f>
        <v>-</v>
      </c>
      <c r="G119" s="8" t="str">
        <f>IFERROR(IF(INDEX('ce raw data'!$C$2:$CZ$3000,MATCH(1,INDEX(('ce raw data'!$A$2:$A$3000=G66)*('ce raw data'!$B$2:$B$3000=$B119),,),0),MATCH(G69,'ce raw data'!$C$1:$CZ$1,0))="","-",INDEX('ce raw data'!$C$2:$CZ$3000,MATCH(1,INDEX(('ce raw data'!$A$2:$A$3000=G66)*('ce raw data'!$B$2:$B$3000=$B119),,),0),MATCH(G69,'ce raw data'!$C$1:$CZ$1,0))),"-")</f>
        <v>-</v>
      </c>
      <c r="H119" s="8" t="str">
        <f>IFERROR(IF(INDEX('ce raw data'!$C$2:$CZ$3000,MATCH(1,INDEX(('ce raw data'!$A$2:$A$3000=G66)*('ce raw data'!$B$2:$B$3000=$B119),,),0),MATCH(H69,'ce raw data'!$C$1:$CZ$1,0))="","-",INDEX('ce raw data'!$C$2:$CZ$3000,MATCH(1,INDEX(('ce raw data'!$A$2:$A$3000=G66)*('ce raw data'!$B$2:$B$3000=$B119),,),0),MATCH(H69,'ce raw data'!$C$1:$CZ$1,0))),"-")</f>
        <v>-</v>
      </c>
      <c r="I119" s="8" t="str">
        <f>IFERROR(IF(INDEX('ce raw data'!$C$2:$CZ$3000,MATCH(1,INDEX(('ce raw data'!$A$2:$A$3000=I66)*('ce raw data'!$B$2:$B$3000=$B119),,),0),MATCH(I69,'ce raw data'!$C$1:$CZ$1,0))="","-",INDEX('ce raw data'!$C$2:$CZ$3000,MATCH(1,INDEX(('ce raw data'!$A$2:$A$3000=I66)*('ce raw data'!$B$2:$B$3000=$B119),,),0),MATCH(I69,'ce raw data'!$C$1:$CZ$1,0))),"-")</f>
        <v>-</v>
      </c>
      <c r="J119" s="8" t="str">
        <f>IFERROR(IF(INDEX('ce raw data'!$C$2:$CZ$3000,MATCH(1,INDEX(('ce raw data'!$A$2:$A$3000=I66)*('ce raw data'!$B$2:$B$3000=$B119),,),0),MATCH(J69,'ce raw data'!$C$1:$CZ$1,0))="","-",INDEX('ce raw data'!$C$2:$CZ$3000,MATCH(1,INDEX(('ce raw data'!$A$2:$A$3000=I66)*('ce raw data'!$B$2:$B$3000=$B119),,),0),MATCH(J69,'ce raw data'!$C$1:$CZ$1,0))),"-")</f>
        <v>-</v>
      </c>
    </row>
    <row r="120" spans="1:10" ht="12.75" hidden="1" customHeight="1" x14ac:dyDescent="0.4">
      <c r="B120" s="13"/>
      <c r="C120" s="8" t="str">
        <f>IFERROR(IF(INDEX('ce raw data'!$C$2:$CZ$3000,MATCH(1,INDEX(('ce raw data'!$A$2:$A$3000=C66)*('ce raw data'!$B$2:$B$3000=$B121),,),0),MATCH(SUBSTITUTE(C69,"Allele","Height"),'ce raw data'!$C$1:$CZ$1,0))="","-",INDEX('ce raw data'!$C$2:$CZ$3000,MATCH(1,INDEX(('ce raw data'!$A$2:$A$3000=C66)*('ce raw data'!$B$2:$B$3000=$B121),,),0),MATCH(SUBSTITUTE(C69,"Allele","Height"),'ce raw data'!$C$1:$CZ$1,0))),"-")</f>
        <v>-</v>
      </c>
      <c r="D120" s="8" t="str">
        <f>IFERROR(IF(INDEX('ce raw data'!$C$2:$CZ$3000,MATCH(1,INDEX(('ce raw data'!$A$2:$A$3000=C66)*('ce raw data'!$B$2:$B$3000=$B121),,),0),MATCH(SUBSTITUTE(D69,"Allele","Height"),'ce raw data'!$C$1:$CZ$1,0))="","-",INDEX('ce raw data'!$C$2:$CZ$3000,MATCH(1,INDEX(('ce raw data'!$A$2:$A$3000=C66)*('ce raw data'!$B$2:$B$3000=$B121),,),0),MATCH(SUBSTITUTE(D69,"Allele","Height"),'ce raw data'!$C$1:$CZ$1,0))),"-")</f>
        <v>-</v>
      </c>
      <c r="E120" s="8" t="str">
        <f>IFERROR(IF(INDEX('ce raw data'!$C$2:$CZ$3000,MATCH(1,INDEX(('ce raw data'!$A$2:$A$3000=E66)*('ce raw data'!$B$2:$B$3000=$B121),,),0),MATCH(SUBSTITUTE(E69,"Allele","Height"),'ce raw data'!$C$1:$CZ$1,0))="","-",INDEX('ce raw data'!$C$2:$CZ$3000,MATCH(1,INDEX(('ce raw data'!$A$2:$A$3000=E66)*('ce raw data'!$B$2:$B$3000=$B121),,),0),MATCH(SUBSTITUTE(E69,"Allele","Height"),'ce raw data'!$C$1:$CZ$1,0))),"-")</f>
        <v>-</v>
      </c>
      <c r="F120" s="8" t="str">
        <f>IFERROR(IF(INDEX('ce raw data'!$C$2:$CZ$3000,MATCH(1,INDEX(('ce raw data'!$A$2:$A$3000=E66)*('ce raw data'!$B$2:$B$3000=$B121),,),0),MATCH(SUBSTITUTE(F69,"Allele","Height"),'ce raw data'!$C$1:$CZ$1,0))="","-",INDEX('ce raw data'!$C$2:$CZ$3000,MATCH(1,INDEX(('ce raw data'!$A$2:$A$3000=E66)*('ce raw data'!$B$2:$B$3000=$B121),,),0),MATCH(SUBSTITUTE(F69,"Allele","Height"),'ce raw data'!$C$1:$CZ$1,0))),"-")</f>
        <v>-</v>
      </c>
      <c r="G120" s="8" t="str">
        <f>IFERROR(IF(INDEX('ce raw data'!$C$2:$CZ$3000,MATCH(1,INDEX(('ce raw data'!$A$2:$A$3000=G66)*('ce raw data'!$B$2:$B$3000=$B121),,),0),MATCH(SUBSTITUTE(G69,"Allele","Height"),'ce raw data'!$C$1:$CZ$1,0))="","-",INDEX('ce raw data'!$C$2:$CZ$3000,MATCH(1,INDEX(('ce raw data'!$A$2:$A$3000=G66)*('ce raw data'!$B$2:$B$3000=$B121),,),0),MATCH(SUBSTITUTE(G69,"Allele","Height"),'ce raw data'!$C$1:$CZ$1,0))),"-")</f>
        <v>-</v>
      </c>
      <c r="H120" s="8" t="str">
        <f>IFERROR(IF(INDEX('ce raw data'!$C$2:$CZ$3000,MATCH(1,INDEX(('ce raw data'!$A$2:$A$3000=G66)*('ce raw data'!$B$2:$B$3000=$B121),,),0),MATCH(SUBSTITUTE(H69,"Allele","Height"),'ce raw data'!$C$1:$CZ$1,0))="","-",INDEX('ce raw data'!$C$2:$CZ$3000,MATCH(1,INDEX(('ce raw data'!$A$2:$A$3000=G66)*('ce raw data'!$B$2:$B$3000=$B121),,),0),MATCH(SUBSTITUTE(H69,"Allele","Height"),'ce raw data'!$C$1:$CZ$1,0))),"-")</f>
        <v>-</v>
      </c>
      <c r="I120" s="8" t="str">
        <f>IFERROR(IF(INDEX('ce raw data'!$C$2:$CZ$3000,MATCH(1,INDEX(('ce raw data'!$A$2:$A$3000=I66)*('ce raw data'!$B$2:$B$3000=$B121),,),0),MATCH(SUBSTITUTE(I69,"Allele","Height"),'ce raw data'!$C$1:$CZ$1,0))="","-",INDEX('ce raw data'!$C$2:$CZ$3000,MATCH(1,INDEX(('ce raw data'!$A$2:$A$3000=I66)*('ce raw data'!$B$2:$B$3000=$B121),,),0),MATCH(SUBSTITUTE(I69,"Allele","Height"),'ce raw data'!$C$1:$CZ$1,0))),"-")</f>
        <v>-</v>
      </c>
      <c r="J120" s="8" t="str">
        <f>IFERROR(IF(INDEX('ce raw data'!$C$2:$CZ$3000,MATCH(1,INDEX(('ce raw data'!$A$2:$A$3000=I66)*('ce raw data'!$B$2:$B$3000=$B121),,),0),MATCH(SUBSTITUTE(J69,"Allele","Height"),'ce raw data'!$C$1:$CZ$1,0))="","-",INDEX('ce raw data'!$C$2:$CZ$3000,MATCH(1,INDEX(('ce raw data'!$A$2:$A$3000=I66)*('ce raw data'!$B$2:$B$3000=$B121),,),0),MATCH(SUBSTITUTE(J69,"Allele","Height"),'ce raw data'!$C$1:$CZ$1,0))),"-")</f>
        <v>-</v>
      </c>
    </row>
    <row r="121" spans="1:10" x14ac:dyDescent="0.4">
      <c r="A121" s="2" t="s">
        <v>38</v>
      </c>
      <c r="B121" s="13" t="str">
        <f>$A$121</f>
        <v>DYS576</v>
      </c>
      <c r="C121" s="8" t="str">
        <f>IFERROR(IF(INDEX('ce raw data'!$C$2:$CZ$3000,MATCH(1,INDEX(('ce raw data'!$A$2:$A$3000=C66)*('ce raw data'!$B$2:$B$3000=$B121),,),0),MATCH(C69,'ce raw data'!$C$1:$CZ$1,0))="","-",INDEX('ce raw data'!$C$2:$CZ$3000,MATCH(1,INDEX(('ce raw data'!$A$2:$A$3000=C66)*('ce raw data'!$B$2:$B$3000=$B121),,),0),MATCH(C69,'ce raw data'!$C$1:$CZ$1,0))),"-")</f>
        <v>-</v>
      </c>
      <c r="D121" s="8" t="str">
        <f>IFERROR(IF(INDEX('ce raw data'!$C$2:$CZ$3000,MATCH(1,INDEX(('ce raw data'!$A$2:$A$3000=C66)*('ce raw data'!$B$2:$B$3000=$B121),,),0),MATCH(D69,'ce raw data'!$C$1:$CZ$1,0))="","-",INDEX('ce raw data'!$C$2:$CZ$3000,MATCH(1,INDEX(('ce raw data'!$A$2:$A$3000=C66)*('ce raw data'!$B$2:$B$3000=$B121),,),0),MATCH(D69,'ce raw data'!$C$1:$CZ$1,0))),"-")</f>
        <v>-</v>
      </c>
      <c r="E121" s="8" t="str">
        <f>IFERROR(IF(INDEX('ce raw data'!$C$2:$CZ$3000,MATCH(1,INDEX(('ce raw data'!$A$2:$A$3000=E66)*('ce raw data'!$B$2:$B$3000=$B121),,),0),MATCH(E69,'ce raw data'!$C$1:$CZ$1,0))="","-",INDEX('ce raw data'!$C$2:$CZ$3000,MATCH(1,INDEX(('ce raw data'!$A$2:$A$3000=E66)*('ce raw data'!$B$2:$B$3000=$B121),,),0),MATCH(E69,'ce raw data'!$C$1:$CZ$1,0))),"-")</f>
        <v>-</v>
      </c>
      <c r="F121" s="8" t="str">
        <f>IFERROR(IF(INDEX('ce raw data'!$C$2:$CZ$3000,MATCH(1,INDEX(('ce raw data'!$A$2:$A$3000=E66)*('ce raw data'!$B$2:$B$3000=$B121),,),0),MATCH(F69,'ce raw data'!$C$1:$CZ$1,0))="","-",INDEX('ce raw data'!$C$2:$CZ$3000,MATCH(1,INDEX(('ce raw data'!$A$2:$A$3000=E66)*('ce raw data'!$B$2:$B$3000=$B121),,),0),MATCH(F69,'ce raw data'!$C$1:$CZ$1,0))),"-")</f>
        <v>-</v>
      </c>
      <c r="G121" s="8" t="str">
        <f>IFERROR(IF(INDEX('ce raw data'!$C$2:$CZ$3000,MATCH(1,INDEX(('ce raw data'!$A$2:$A$3000=G66)*('ce raw data'!$B$2:$B$3000=$B121),,),0),MATCH(G69,'ce raw data'!$C$1:$CZ$1,0))="","-",INDEX('ce raw data'!$C$2:$CZ$3000,MATCH(1,INDEX(('ce raw data'!$A$2:$A$3000=G66)*('ce raw data'!$B$2:$B$3000=$B121),,),0),MATCH(G69,'ce raw data'!$C$1:$CZ$1,0))),"-")</f>
        <v>-</v>
      </c>
      <c r="H121" s="8" t="str">
        <f>IFERROR(IF(INDEX('ce raw data'!$C$2:$CZ$3000,MATCH(1,INDEX(('ce raw data'!$A$2:$A$3000=G66)*('ce raw data'!$B$2:$B$3000=$B121),,),0),MATCH(H69,'ce raw data'!$C$1:$CZ$1,0))="","-",INDEX('ce raw data'!$C$2:$CZ$3000,MATCH(1,INDEX(('ce raw data'!$A$2:$A$3000=G66)*('ce raw data'!$B$2:$B$3000=$B121),,),0),MATCH(H69,'ce raw data'!$C$1:$CZ$1,0))),"-")</f>
        <v>-</v>
      </c>
      <c r="I121" s="8" t="str">
        <f>IFERROR(IF(INDEX('ce raw data'!$C$2:$CZ$3000,MATCH(1,INDEX(('ce raw data'!$A$2:$A$3000=I66)*('ce raw data'!$B$2:$B$3000=$B121),,),0),MATCH(I69,'ce raw data'!$C$1:$CZ$1,0))="","-",INDEX('ce raw data'!$C$2:$CZ$3000,MATCH(1,INDEX(('ce raw data'!$A$2:$A$3000=I66)*('ce raw data'!$B$2:$B$3000=$B121),,),0),MATCH(I69,'ce raw data'!$C$1:$CZ$1,0))),"-")</f>
        <v>-</v>
      </c>
      <c r="J121" s="8" t="str">
        <f>IFERROR(IF(INDEX('ce raw data'!$C$2:$CZ$3000,MATCH(1,INDEX(('ce raw data'!$A$2:$A$3000=I66)*('ce raw data'!$B$2:$B$3000=$B121),,),0),MATCH(J69,'ce raw data'!$C$1:$CZ$1,0))="","-",INDEX('ce raw data'!$C$2:$CZ$3000,MATCH(1,INDEX(('ce raw data'!$A$2:$A$3000=I66)*('ce raw data'!$B$2:$B$3000=$B121),,),0),MATCH(J69,'ce raw data'!$C$1:$CZ$1,0))),"-")</f>
        <v>-</v>
      </c>
    </row>
    <row r="122" spans="1:10" ht="12.75" hidden="1" customHeight="1" x14ac:dyDescent="0.4">
      <c r="B122" s="13"/>
      <c r="C122" s="8" t="str">
        <f>IFERROR(IF(INDEX('ce raw data'!$C$2:$CZ$3000,MATCH(1,INDEX(('ce raw data'!$A$2:$A$3000=C66)*('ce raw data'!$B$2:$B$3000=$B123),,),0),MATCH(SUBSTITUTE(C69,"Allele","Height"),'ce raw data'!$C$1:$CZ$1,0))="","-",INDEX('ce raw data'!$C$2:$CZ$3000,MATCH(1,INDEX(('ce raw data'!$A$2:$A$3000=C66)*('ce raw data'!$B$2:$B$3000=$B123),,),0),MATCH(SUBSTITUTE(C69,"Allele","Height"),'ce raw data'!$C$1:$CZ$1,0))),"-")</f>
        <v>-</v>
      </c>
      <c r="D122" s="8" t="str">
        <f>IFERROR(IF(INDEX('ce raw data'!$C$2:$CZ$3000,MATCH(1,INDEX(('ce raw data'!$A$2:$A$3000=C66)*('ce raw data'!$B$2:$B$3000=$B123),,),0),MATCH(SUBSTITUTE(D69,"Allele","Height"),'ce raw data'!$C$1:$CZ$1,0))="","-",INDEX('ce raw data'!$C$2:$CZ$3000,MATCH(1,INDEX(('ce raw data'!$A$2:$A$3000=C66)*('ce raw data'!$B$2:$B$3000=$B123),,),0),MATCH(SUBSTITUTE(D69,"Allele","Height"),'ce raw data'!$C$1:$CZ$1,0))),"-")</f>
        <v>-</v>
      </c>
      <c r="E122" s="8" t="str">
        <f>IFERROR(IF(INDEX('ce raw data'!$C$2:$CZ$3000,MATCH(1,INDEX(('ce raw data'!$A$2:$A$3000=E66)*('ce raw data'!$B$2:$B$3000=$B123),,),0),MATCH(SUBSTITUTE(E69,"Allele","Height"),'ce raw data'!$C$1:$CZ$1,0))="","-",INDEX('ce raw data'!$C$2:$CZ$3000,MATCH(1,INDEX(('ce raw data'!$A$2:$A$3000=E66)*('ce raw data'!$B$2:$B$3000=$B123),,),0),MATCH(SUBSTITUTE(E69,"Allele","Height"),'ce raw data'!$C$1:$CZ$1,0))),"-")</f>
        <v>-</v>
      </c>
      <c r="F122" s="8" t="str">
        <f>IFERROR(IF(INDEX('ce raw data'!$C$2:$CZ$3000,MATCH(1,INDEX(('ce raw data'!$A$2:$A$3000=E66)*('ce raw data'!$B$2:$B$3000=$B123),,),0),MATCH(SUBSTITUTE(F69,"Allele","Height"),'ce raw data'!$C$1:$CZ$1,0))="","-",INDEX('ce raw data'!$C$2:$CZ$3000,MATCH(1,INDEX(('ce raw data'!$A$2:$A$3000=E66)*('ce raw data'!$B$2:$B$3000=$B123),,),0),MATCH(SUBSTITUTE(F69,"Allele","Height"),'ce raw data'!$C$1:$CZ$1,0))),"-")</f>
        <v>-</v>
      </c>
      <c r="G122" s="8" t="str">
        <f>IFERROR(IF(INDEX('ce raw data'!$C$2:$CZ$3000,MATCH(1,INDEX(('ce raw data'!$A$2:$A$3000=G66)*('ce raw data'!$B$2:$B$3000=$B123),,),0),MATCH(SUBSTITUTE(G69,"Allele","Height"),'ce raw data'!$C$1:$CZ$1,0))="","-",INDEX('ce raw data'!$C$2:$CZ$3000,MATCH(1,INDEX(('ce raw data'!$A$2:$A$3000=G66)*('ce raw data'!$B$2:$B$3000=$B123),,),0),MATCH(SUBSTITUTE(G69,"Allele","Height"),'ce raw data'!$C$1:$CZ$1,0))),"-")</f>
        <v>-</v>
      </c>
      <c r="H122" s="8" t="str">
        <f>IFERROR(IF(INDEX('ce raw data'!$C$2:$CZ$3000,MATCH(1,INDEX(('ce raw data'!$A$2:$A$3000=G66)*('ce raw data'!$B$2:$B$3000=$B123),,),0),MATCH(SUBSTITUTE(H69,"Allele","Height"),'ce raw data'!$C$1:$CZ$1,0))="","-",INDEX('ce raw data'!$C$2:$CZ$3000,MATCH(1,INDEX(('ce raw data'!$A$2:$A$3000=G66)*('ce raw data'!$B$2:$B$3000=$B123),,),0),MATCH(SUBSTITUTE(H69,"Allele","Height"),'ce raw data'!$C$1:$CZ$1,0))),"-")</f>
        <v>-</v>
      </c>
      <c r="I122" s="8" t="str">
        <f>IFERROR(IF(INDEX('ce raw data'!$C$2:$CZ$3000,MATCH(1,INDEX(('ce raw data'!$A$2:$A$3000=I66)*('ce raw data'!$B$2:$B$3000=$B123),,),0),MATCH(SUBSTITUTE(I69,"Allele","Height"),'ce raw data'!$C$1:$CZ$1,0))="","-",INDEX('ce raw data'!$C$2:$CZ$3000,MATCH(1,INDEX(('ce raw data'!$A$2:$A$3000=I66)*('ce raw data'!$B$2:$B$3000=$B123),,),0),MATCH(SUBSTITUTE(I69,"Allele","Height"),'ce raw data'!$C$1:$CZ$1,0))),"-")</f>
        <v>-</v>
      </c>
      <c r="J122" s="8" t="str">
        <f>IFERROR(IF(INDEX('ce raw data'!$C$2:$CZ$3000,MATCH(1,INDEX(('ce raw data'!$A$2:$A$3000=I66)*('ce raw data'!$B$2:$B$3000=$B123),,),0),MATCH(SUBSTITUTE(J69,"Allele","Height"),'ce raw data'!$C$1:$CZ$1,0))="","-",INDEX('ce raw data'!$C$2:$CZ$3000,MATCH(1,INDEX(('ce raw data'!$A$2:$A$3000=I66)*('ce raw data'!$B$2:$B$3000=$B123),,),0),MATCH(SUBSTITUTE(J69,"Allele","Height"),'ce raw data'!$C$1:$CZ$1,0))),"-")</f>
        <v>-</v>
      </c>
    </row>
    <row r="123" spans="1:10" x14ac:dyDescent="0.4">
      <c r="A123" s="2" t="s">
        <v>39</v>
      </c>
      <c r="B123" s="13" t="str">
        <f>$A$123</f>
        <v>DYS570</v>
      </c>
      <c r="C123" s="8" t="str">
        <f>IFERROR(IF(INDEX('ce raw data'!$C$2:$CZ$3000,MATCH(1,INDEX(('ce raw data'!$A$2:$A$3000=C66)*('ce raw data'!$B$2:$B$3000=$B123),,),0),MATCH(C69,'ce raw data'!$C$1:$CZ$1,0))="","-",INDEX('ce raw data'!$C$2:$CZ$3000,MATCH(1,INDEX(('ce raw data'!$A$2:$A$3000=C66)*('ce raw data'!$B$2:$B$3000=$B123),,),0),MATCH(C69,'ce raw data'!$C$1:$CZ$1,0))),"-")</f>
        <v>-</v>
      </c>
      <c r="D123" s="8" t="str">
        <f>IFERROR(IF(INDEX('ce raw data'!$C$2:$CZ$3000,MATCH(1,INDEX(('ce raw data'!$A$2:$A$3000=C66)*('ce raw data'!$B$2:$B$3000=$B123),,),0),MATCH(D69,'ce raw data'!$C$1:$CZ$1,0))="","-",INDEX('ce raw data'!$C$2:$CZ$3000,MATCH(1,INDEX(('ce raw data'!$A$2:$A$3000=C66)*('ce raw data'!$B$2:$B$3000=$B123),,),0),MATCH(D69,'ce raw data'!$C$1:$CZ$1,0))),"-")</f>
        <v>-</v>
      </c>
      <c r="E123" s="8" t="str">
        <f>IFERROR(IF(INDEX('ce raw data'!$C$2:$CZ$3000,MATCH(1,INDEX(('ce raw data'!$A$2:$A$3000=E66)*('ce raw data'!$B$2:$B$3000=$B123),,),0),MATCH(E69,'ce raw data'!$C$1:$CZ$1,0))="","-",INDEX('ce raw data'!$C$2:$CZ$3000,MATCH(1,INDEX(('ce raw data'!$A$2:$A$3000=E66)*('ce raw data'!$B$2:$B$3000=$B123),,),0),MATCH(E69,'ce raw data'!$C$1:$CZ$1,0))),"-")</f>
        <v>-</v>
      </c>
      <c r="F123" s="8" t="str">
        <f>IFERROR(IF(INDEX('ce raw data'!$C$2:$CZ$3000,MATCH(1,INDEX(('ce raw data'!$A$2:$A$3000=E66)*('ce raw data'!$B$2:$B$3000=$B123),,),0),MATCH(F69,'ce raw data'!$C$1:$CZ$1,0))="","-",INDEX('ce raw data'!$C$2:$CZ$3000,MATCH(1,INDEX(('ce raw data'!$A$2:$A$3000=E66)*('ce raw data'!$B$2:$B$3000=$B123),,),0),MATCH(F69,'ce raw data'!$C$1:$CZ$1,0))),"-")</f>
        <v>-</v>
      </c>
      <c r="G123" s="8" t="str">
        <f>IFERROR(IF(INDEX('ce raw data'!$C$2:$CZ$3000,MATCH(1,INDEX(('ce raw data'!$A$2:$A$3000=G66)*('ce raw data'!$B$2:$B$3000=$B123),,),0),MATCH(G69,'ce raw data'!$C$1:$CZ$1,0))="","-",INDEX('ce raw data'!$C$2:$CZ$3000,MATCH(1,INDEX(('ce raw data'!$A$2:$A$3000=G66)*('ce raw data'!$B$2:$B$3000=$B123),,),0),MATCH(G69,'ce raw data'!$C$1:$CZ$1,0))),"-")</f>
        <v>-</v>
      </c>
      <c r="H123" s="8" t="str">
        <f>IFERROR(IF(INDEX('ce raw data'!$C$2:$CZ$3000,MATCH(1,INDEX(('ce raw data'!$A$2:$A$3000=G66)*('ce raw data'!$B$2:$B$3000=$B123),,),0),MATCH(H69,'ce raw data'!$C$1:$CZ$1,0))="","-",INDEX('ce raw data'!$C$2:$CZ$3000,MATCH(1,INDEX(('ce raw data'!$A$2:$A$3000=G66)*('ce raw data'!$B$2:$B$3000=$B123),,),0),MATCH(H69,'ce raw data'!$C$1:$CZ$1,0))),"-")</f>
        <v>-</v>
      </c>
      <c r="I123" s="8" t="str">
        <f>IFERROR(IF(INDEX('ce raw data'!$C$2:$CZ$3000,MATCH(1,INDEX(('ce raw data'!$A$2:$A$3000=I66)*('ce raw data'!$B$2:$B$3000=$B123),,),0),MATCH(I69,'ce raw data'!$C$1:$CZ$1,0))="","-",INDEX('ce raw data'!$C$2:$CZ$3000,MATCH(1,INDEX(('ce raw data'!$A$2:$A$3000=I66)*('ce raw data'!$B$2:$B$3000=$B123),,),0),MATCH(I69,'ce raw data'!$C$1:$CZ$1,0))),"-")</f>
        <v>-</v>
      </c>
      <c r="J123" s="8" t="str">
        <f>IFERROR(IF(INDEX('ce raw data'!$C$2:$CZ$3000,MATCH(1,INDEX(('ce raw data'!$A$2:$A$3000=I66)*('ce raw data'!$B$2:$B$3000=$B123),,),0),MATCH(J69,'ce raw data'!$C$1:$CZ$1,0))="","-",INDEX('ce raw data'!$C$2:$CZ$3000,MATCH(1,INDEX(('ce raw data'!$A$2:$A$3000=I66)*('ce raw data'!$B$2:$B$3000=$B123),,),0),MATCH(J69,'ce raw data'!$C$1:$CZ$1,0))),"-")</f>
        <v>-</v>
      </c>
    </row>
    <row r="124" spans="1:10" x14ac:dyDescent="0.4">
      <c r="B124" s="4"/>
    </row>
    <row r="125" spans="1:10" x14ac:dyDescent="0.4">
      <c r="B125" s="4"/>
    </row>
    <row r="126" spans="1:10" x14ac:dyDescent="0.4">
      <c r="B126" s="4"/>
    </row>
    <row r="127" spans="1:10" x14ac:dyDescent="0.4">
      <c r="B127" s="4"/>
    </row>
    <row r="128" spans="1:10" x14ac:dyDescent="0.4">
      <c r="B128" s="4"/>
    </row>
    <row r="129" spans="2:10" x14ac:dyDescent="0.4">
      <c r="B129" s="4"/>
    </row>
    <row r="130" spans="2:10" x14ac:dyDescent="0.4">
      <c r="B130" s="27" t="s">
        <v>1</v>
      </c>
      <c r="C130" s="3">
        <f ca="1">TODAY()</f>
        <v>44028</v>
      </c>
      <c r="D130" s="37" t="s">
        <v>2</v>
      </c>
      <c r="E130" s="37"/>
      <c r="F130" s="4" t="str">
        <f>F1</f>
        <v/>
      </c>
      <c r="J130" s="1"/>
    </row>
    <row r="131" spans="2:10" x14ac:dyDescent="0.4">
      <c r="B131" s="5" t="s">
        <v>4</v>
      </c>
      <c r="C131" s="36" t="str">
        <f>IF(INDEX('ce raw data'!$A:$A,2+27*8)="","blank",INDEX('ce raw data'!$A:$A,2+27*8))</f>
        <v>blank</v>
      </c>
      <c r="D131" s="36"/>
      <c r="E131" s="36" t="str">
        <f>IF(INDEX('ce raw data'!$A:$A,2+27*9)="","blank",INDEX('ce raw data'!$A:$A,2+27*9))</f>
        <v>blank</v>
      </c>
      <c r="F131" s="36"/>
      <c r="G131" s="36" t="str">
        <f>IF(INDEX('ce raw data'!$A:$A,2+27*10)="","blank",INDEX('ce raw data'!$A:$A,2+27*10))</f>
        <v>blank</v>
      </c>
      <c r="H131" s="36"/>
      <c r="I131" s="36" t="str">
        <f>IF(INDEX('ce raw data'!$A:$A,2+27*11)="","blank",INDEX('ce raw data'!$A:$A,2+27*11))</f>
        <v>blank</v>
      </c>
      <c r="J131" s="36"/>
    </row>
    <row r="132" spans="2:10" ht="24.6" x14ac:dyDescent="0.4">
      <c r="B132" s="6" t="s">
        <v>5</v>
      </c>
      <c r="C132" s="38"/>
      <c r="D132" s="38"/>
      <c r="E132" s="38"/>
      <c r="F132" s="38"/>
      <c r="G132" s="38"/>
      <c r="H132" s="38"/>
      <c r="I132" s="38"/>
      <c r="J132" s="38"/>
    </row>
    <row r="133" spans="2:10" x14ac:dyDescent="0.4">
      <c r="B133" s="7"/>
      <c r="C133" s="39"/>
      <c r="D133" s="39"/>
      <c r="E133" s="39"/>
      <c r="F133" s="39"/>
      <c r="G133" s="39"/>
      <c r="H133" s="39"/>
      <c r="I133" s="39"/>
      <c r="J133" s="39"/>
    </row>
    <row r="134" spans="2:10" x14ac:dyDescent="0.4">
      <c r="B134" s="5" t="s">
        <v>7</v>
      </c>
      <c r="C134" s="28" t="s">
        <v>8</v>
      </c>
      <c r="D134" s="28" t="s">
        <v>9</v>
      </c>
      <c r="E134" s="28" t="s">
        <v>8</v>
      </c>
      <c r="F134" s="28" t="s">
        <v>9</v>
      </c>
      <c r="G134" s="28" t="s">
        <v>8</v>
      </c>
      <c r="H134" s="28" t="s">
        <v>9</v>
      </c>
      <c r="I134" s="28" t="s">
        <v>8</v>
      </c>
      <c r="J134" s="28" t="s">
        <v>9</v>
      </c>
    </row>
    <row r="135" spans="2:10" ht="12.75" hidden="1" customHeight="1" x14ac:dyDescent="0.4">
      <c r="B135" s="28"/>
      <c r="C135" s="28" t="str">
        <f>IFERROR(IF(INDEX('ce raw data'!$C$2:$CZ$3000,MATCH(1,INDEX(('ce raw data'!$A$2:$A$3000=C131)*('ce raw data'!$B$2:$B$3000=$B136),,),0),MATCH(SUBSTITUTE(C134,"Allele","Height"),'ce raw data'!$C$1:$CZ$1,0))="","-",INDEX('ce raw data'!$C$2:$CZ$3000,MATCH(1,INDEX(('ce raw data'!$A$2:$A$3000=C131)*('ce raw data'!$B$2:$B$3000=$B136),,),0),MATCH(SUBSTITUTE(C134,"Allele","Height"),'ce raw data'!$C$1:$CZ$1,0))),"-")</f>
        <v>-</v>
      </c>
      <c r="D135" s="28" t="str">
        <f>IFERROR(IF(INDEX('ce raw data'!$C$2:$CZ$3000,MATCH(1,INDEX(('ce raw data'!$A$2:$A$3000=C131)*('ce raw data'!$B$2:$B$3000=$B136),,),0),MATCH(SUBSTITUTE(D134,"Allele","Height"),'ce raw data'!$C$1:$CZ$1,0))="","-",INDEX('ce raw data'!$C$2:$CZ$3000,MATCH(1,INDEX(('ce raw data'!$A$2:$A$3000=C131)*('ce raw data'!$B$2:$B$3000=$B136),,),0),MATCH(SUBSTITUTE(D134,"Allele","Height"),'ce raw data'!$C$1:$CZ$1,0))),"-")</f>
        <v>-</v>
      </c>
      <c r="E135" s="28" t="str">
        <f>IFERROR(IF(INDEX('ce raw data'!$C$2:$CZ$3000,MATCH(1,INDEX(('ce raw data'!$A$2:$A$3000=E131)*('ce raw data'!$B$2:$B$3000=$B136),,),0),MATCH(SUBSTITUTE(E134,"Allele","Height"),'ce raw data'!$C$1:$CZ$1,0))="","-",INDEX('ce raw data'!$C$2:$CZ$3000,MATCH(1,INDEX(('ce raw data'!$A$2:$A$3000=E131)*('ce raw data'!$B$2:$B$3000=$B136),,),0),MATCH(SUBSTITUTE(E134,"Allele","Height"),'ce raw data'!$C$1:$CZ$1,0))),"-")</f>
        <v>-</v>
      </c>
      <c r="F135" s="28" t="str">
        <f>IFERROR(IF(INDEX('ce raw data'!$C$2:$CZ$3000,MATCH(1,INDEX(('ce raw data'!$A$2:$A$3000=E131)*('ce raw data'!$B$2:$B$3000=$B136),,),0),MATCH(SUBSTITUTE(F134,"Allele","Height"),'ce raw data'!$C$1:$CZ$1,0))="","-",INDEX('ce raw data'!$C$2:$CZ$3000,MATCH(1,INDEX(('ce raw data'!$A$2:$A$3000=E131)*('ce raw data'!$B$2:$B$3000=$B136),,),0),MATCH(SUBSTITUTE(F134,"Allele","Height"),'ce raw data'!$C$1:$CZ$1,0))),"-")</f>
        <v>-</v>
      </c>
      <c r="G135" s="28" t="str">
        <f>IFERROR(IF(INDEX('ce raw data'!$C$2:$CZ$3000,MATCH(1,INDEX(('ce raw data'!$A$2:$A$3000=G131)*('ce raw data'!$B$2:$B$3000=$B136),,),0),MATCH(SUBSTITUTE(G134,"Allele","Height"),'ce raw data'!$C$1:$CZ$1,0))="","-",INDEX('ce raw data'!$C$2:$CZ$3000,MATCH(1,INDEX(('ce raw data'!$A$2:$A$3000=G131)*('ce raw data'!$B$2:$B$3000=$B136),,),0),MATCH(SUBSTITUTE(G134,"Allele","Height"),'ce raw data'!$C$1:$CZ$1,0))),"-")</f>
        <v>-</v>
      </c>
      <c r="H135" s="28" t="str">
        <f>IFERROR(IF(INDEX('ce raw data'!$C$2:$CZ$3000,MATCH(1,INDEX(('ce raw data'!$A$2:$A$3000=G131)*('ce raw data'!$B$2:$B$3000=$B136),,),0),MATCH(SUBSTITUTE(H134,"Allele","Height"),'ce raw data'!$C$1:$CZ$1,0))="","-",INDEX('ce raw data'!$C$2:$CZ$3000,MATCH(1,INDEX(('ce raw data'!$A$2:$A$3000=G131)*('ce raw data'!$B$2:$B$3000=$B136),,),0),MATCH(SUBSTITUTE(H134,"Allele","Height"),'ce raw data'!$C$1:$CZ$1,0))),"-")</f>
        <v>-</v>
      </c>
      <c r="I135" s="28" t="str">
        <f>IFERROR(IF(INDEX('ce raw data'!$C$2:$CZ$3000,MATCH(1,INDEX(('ce raw data'!$A$2:$A$3000=I131)*('ce raw data'!$B$2:$B$3000=$B136),,),0),MATCH(SUBSTITUTE(I134,"Allele","Height"),'ce raw data'!$C$1:$CZ$1,0))="","-",INDEX('ce raw data'!$C$2:$CZ$3000,MATCH(1,INDEX(('ce raw data'!$A$2:$A$3000=I131)*('ce raw data'!$B$2:$B$3000=$B136),,),0),MATCH(SUBSTITUTE(I134,"Allele","Height"),'ce raw data'!$C$1:$CZ$1,0))),"-")</f>
        <v>-</v>
      </c>
      <c r="J135" s="28" t="str">
        <f>IFERROR(IF(INDEX('ce raw data'!$C$2:$CZ$3000,MATCH(1,INDEX(('ce raw data'!$A$2:$A$3000=I131)*('ce raw data'!$B$2:$B$3000=$B136),,),0),MATCH(SUBSTITUTE(J134,"Allele","Height"),'ce raw data'!$C$1:$CZ$1,0))="","-",INDEX('ce raw data'!$C$2:$CZ$3000,MATCH(1,INDEX(('ce raw data'!$A$2:$A$3000=I131)*('ce raw data'!$B$2:$B$3000=$B136),,),0),MATCH(SUBSTITUTE(J134,"Allele","Height"),'ce raw data'!$C$1:$CZ$1,0))),"-")</f>
        <v>-</v>
      </c>
    </row>
    <row r="136" spans="2:10" x14ac:dyDescent="0.4">
      <c r="B136" s="10" t="str">
        <f>$A$71</f>
        <v>AMEL</v>
      </c>
      <c r="C136" s="8" t="str">
        <f>IFERROR(IF(INDEX('ce raw data'!$C$2:$CZ$3000,MATCH(1,INDEX(('ce raw data'!$A$2:$A$3000=C131)*('ce raw data'!$B$2:$B$3000=$B136),,),0),MATCH(C134,'ce raw data'!$C$1:$CZ$1,0))="","-",INDEX('ce raw data'!$C$2:$CZ$3000,MATCH(1,INDEX(('ce raw data'!$A$2:$A$3000=C131)*('ce raw data'!$B$2:$B$3000=$B136),,),0),MATCH(C134,'ce raw data'!$C$1:$CZ$1,0))),"-")</f>
        <v>-</v>
      </c>
      <c r="D136" s="8" t="str">
        <f>IFERROR(IF(INDEX('ce raw data'!$C$2:$CZ$3000,MATCH(1,INDEX(('ce raw data'!$A$2:$A$3000=C131)*('ce raw data'!$B$2:$B$3000=$B136),,),0),MATCH(D134,'ce raw data'!$C$1:$CZ$1,0))="","-",INDEX('ce raw data'!$C$2:$CZ$3000,MATCH(1,INDEX(('ce raw data'!$A$2:$A$3000=C131)*('ce raw data'!$B$2:$B$3000=$B136),,),0),MATCH(D134,'ce raw data'!$C$1:$CZ$1,0))),"-")</f>
        <v>-</v>
      </c>
      <c r="E136" s="8" t="str">
        <f>IFERROR(IF(INDEX('ce raw data'!$C$2:$CZ$3000,MATCH(1,INDEX(('ce raw data'!$A$2:$A$3000=E131)*('ce raw data'!$B$2:$B$3000=$B136),,),0),MATCH(E134,'ce raw data'!$C$1:$CZ$1,0))="","-",INDEX('ce raw data'!$C$2:$CZ$3000,MATCH(1,INDEX(('ce raw data'!$A$2:$A$3000=E131)*('ce raw data'!$B$2:$B$3000=$B136),,),0),MATCH(E134,'ce raw data'!$C$1:$CZ$1,0))),"-")</f>
        <v>-</v>
      </c>
      <c r="F136" s="8" t="str">
        <f>IFERROR(IF(INDEX('ce raw data'!$C$2:$CZ$3000,MATCH(1,INDEX(('ce raw data'!$A$2:$A$3000=E131)*('ce raw data'!$B$2:$B$3000=$B136),,),0),MATCH(F134,'ce raw data'!$C$1:$CZ$1,0))="","-",INDEX('ce raw data'!$C$2:$CZ$3000,MATCH(1,INDEX(('ce raw data'!$A$2:$A$3000=E131)*('ce raw data'!$B$2:$B$3000=$B136),,),0),MATCH(F134,'ce raw data'!$C$1:$CZ$1,0))),"-")</f>
        <v>-</v>
      </c>
      <c r="G136" s="8" t="str">
        <f>IFERROR(IF(INDEX('ce raw data'!$C$2:$CZ$3000,MATCH(1,INDEX(('ce raw data'!$A$2:$A$3000=G131)*('ce raw data'!$B$2:$B$3000=$B136),,),0),MATCH(G134,'ce raw data'!$C$1:$CZ$1,0))="","-",INDEX('ce raw data'!$C$2:$CZ$3000,MATCH(1,INDEX(('ce raw data'!$A$2:$A$3000=G131)*('ce raw data'!$B$2:$B$3000=$B136),,),0),MATCH(G134,'ce raw data'!$C$1:$CZ$1,0))),"-")</f>
        <v>-</v>
      </c>
      <c r="H136" s="8" t="str">
        <f>IFERROR(IF(INDEX('ce raw data'!$C$2:$CZ$3000,MATCH(1,INDEX(('ce raw data'!$A$2:$A$3000=G131)*('ce raw data'!$B$2:$B$3000=$B136),,),0),MATCH(H134,'ce raw data'!$C$1:$CZ$1,0))="","-",INDEX('ce raw data'!$C$2:$CZ$3000,MATCH(1,INDEX(('ce raw data'!$A$2:$A$3000=G131)*('ce raw data'!$B$2:$B$3000=$B136),,),0),MATCH(H134,'ce raw data'!$C$1:$CZ$1,0))),"-")</f>
        <v>-</v>
      </c>
      <c r="I136" s="8" t="str">
        <f>IFERROR(IF(INDEX('ce raw data'!$C$2:$CZ$3000,MATCH(1,INDEX(('ce raw data'!$A$2:$A$3000=I131)*('ce raw data'!$B$2:$B$3000=$B136),,),0),MATCH(I134,'ce raw data'!$C$1:$CZ$1,0))="","-",INDEX('ce raw data'!$C$2:$CZ$3000,MATCH(1,INDEX(('ce raw data'!$A$2:$A$3000=I131)*('ce raw data'!$B$2:$B$3000=$B136),,),0),MATCH(I134,'ce raw data'!$C$1:$CZ$1,0))),"-")</f>
        <v>-</v>
      </c>
      <c r="J136" s="8" t="str">
        <f>IFERROR(IF(INDEX('ce raw data'!$C$2:$CZ$3000,MATCH(1,INDEX(('ce raw data'!$A$2:$A$3000=I131)*('ce raw data'!$B$2:$B$3000=$B136),,),0),MATCH(J134,'ce raw data'!$C$1:$CZ$1,0))="","-",INDEX('ce raw data'!$C$2:$CZ$3000,MATCH(1,INDEX(('ce raw data'!$A$2:$A$3000=I131)*('ce raw data'!$B$2:$B$3000=$B136),,),0),MATCH(J134,'ce raw data'!$C$1:$CZ$1,0))),"-")</f>
        <v>-</v>
      </c>
    </row>
    <row r="137" spans="2:10" ht="12.75" hidden="1" customHeight="1" x14ac:dyDescent="0.4">
      <c r="B137" s="10"/>
      <c r="C137" s="8" t="str">
        <f>IFERROR(IF(INDEX('ce raw data'!$C$2:$CZ$3000,MATCH(1,INDEX(('ce raw data'!$A$2:$A$3000=C131)*('ce raw data'!$B$2:$B$3000=$B138),,),0),MATCH(SUBSTITUTE(C134,"Allele","Height"),'ce raw data'!$C$1:$CZ$1,0))="","-",INDEX('ce raw data'!$C$2:$CZ$3000,MATCH(1,INDEX(('ce raw data'!$A$2:$A$3000=C131)*('ce raw data'!$B$2:$B$3000=$B138),,),0),MATCH(SUBSTITUTE(C134,"Allele","Height"),'ce raw data'!$C$1:$CZ$1,0))),"-")</f>
        <v>-</v>
      </c>
      <c r="D137" s="8" t="str">
        <f>IFERROR(IF(INDEX('ce raw data'!$C$2:$CZ$3000,MATCH(1,INDEX(('ce raw data'!$A$2:$A$3000=C131)*('ce raw data'!$B$2:$B$3000=$B138),,),0),MATCH(SUBSTITUTE(D134,"Allele","Height"),'ce raw data'!$C$1:$CZ$1,0))="","-",INDEX('ce raw data'!$C$2:$CZ$3000,MATCH(1,INDEX(('ce raw data'!$A$2:$A$3000=C131)*('ce raw data'!$B$2:$B$3000=$B138),,),0),MATCH(SUBSTITUTE(D134,"Allele","Height"),'ce raw data'!$C$1:$CZ$1,0))),"-")</f>
        <v>-</v>
      </c>
      <c r="E137" s="8" t="str">
        <f>IFERROR(IF(INDEX('ce raw data'!$C$2:$CZ$3000,MATCH(1,INDEX(('ce raw data'!$A$2:$A$3000=E131)*('ce raw data'!$B$2:$B$3000=$B138),,),0),MATCH(SUBSTITUTE(E134,"Allele","Height"),'ce raw data'!$C$1:$CZ$1,0))="","-",INDEX('ce raw data'!$C$2:$CZ$3000,MATCH(1,INDEX(('ce raw data'!$A$2:$A$3000=E131)*('ce raw data'!$B$2:$B$3000=$B138),,),0),MATCH(SUBSTITUTE(E134,"Allele","Height"),'ce raw data'!$C$1:$CZ$1,0))),"-")</f>
        <v>-</v>
      </c>
      <c r="F137" s="8" t="str">
        <f>IFERROR(IF(INDEX('ce raw data'!$C$2:$CZ$3000,MATCH(1,INDEX(('ce raw data'!$A$2:$A$3000=E131)*('ce raw data'!$B$2:$B$3000=$B138),,),0),MATCH(SUBSTITUTE(F134,"Allele","Height"),'ce raw data'!$C$1:$CZ$1,0))="","-",INDEX('ce raw data'!$C$2:$CZ$3000,MATCH(1,INDEX(('ce raw data'!$A$2:$A$3000=E131)*('ce raw data'!$B$2:$B$3000=$B138),,),0),MATCH(SUBSTITUTE(F134,"Allele","Height"),'ce raw data'!$C$1:$CZ$1,0))),"-")</f>
        <v>-</v>
      </c>
      <c r="G137" s="8" t="str">
        <f>IFERROR(IF(INDEX('ce raw data'!$C$2:$CZ$3000,MATCH(1,INDEX(('ce raw data'!$A$2:$A$3000=G131)*('ce raw data'!$B$2:$B$3000=$B138),,),0),MATCH(SUBSTITUTE(G134,"Allele","Height"),'ce raw data'!$C$1:$CZ$1,0))="","-",INDEX('ce raw data'!$C$2:$CZ$3000,MATCH(1,INDEX(('ce raw data'!$A$2:$A$3000=G131)*('ce raw data'!$B$2:$B$3000=$B138),,),0),MATCH(SUBSTITUTE(G134,"Allele","Height"),'ce raw data'!$C$1:$CZ$1,0))),"-")</f>
        <v>-</v>
      </c>
      <c r="H137" s="8" t="str">
        <f>IFERROR(IF(INDEX('ce raw data'!$C$2:$CZ$3000,MATCH(1,INDEX(('ce raw data'!$A$2:$A$3000=G131)*('ce raw data'!$B$2:$B$3000=$B138),,),0),MATCH(SUBSTITUTE(H134,"Allele","Height"),'ce raw data'!$C$1:$CZ$1,0))="","-",INDEX('ce raw data'!$C$2:$CZ$3000,MATCH(1,INDEX(('ce raw data'!$A$2:$A$3000=G131)*('ce raw data'!$B$2:$B$3000=$B138),,),0),MATCH(SUBSTITUTE(H134,"Allele","Height"),'ce raw data'!$C$1:$CZ$1,0))),"-")</f>
        <v>-</v>
      </c>
      <c r="I137" s="8" t="str">
        <f>IFERROR(IF(INDEX('ce raw data'!$C$2:$CZ$3000,MATCH(1,INDEX(('ce raw data'!$A$2:$A$3000=I131)*('ce raw data'!$B$2:$B$3000=$B138),,),0),MATCH(SUBSTITUTE(I134,"Allele","Height"),'ce raw data'!$C$1:$CZ$1,0))="","-",INDEX('ce raw data'!$C$2:$CZ$3000,MATCH(1,INDEX(('ce raw data'!$A$2:$A$3000=I131)*('ce raw data'!$B$2:$B$3000=$B138),,),0),MATCH(SUBSTITUTE(I134,"Allele","Height"),'ce raw data'!$C$1:$CZ$1,0))),"-")</f>
        <v>-</v>
      </c>
      <c r="J137" s="8" t="str">
        <f>IFERROR(IF(INDEX('ce raw data'!$C$2:$CZ$3000,MATCH(1,INDEX(('ce raw data'!$A$2:$A$3000=I131)*('ce raw data'!$B$2:$B$3000=$B138),,),0),MATCH(SUBSTITUTE(J134,"Allele","Height"),'ce raw data'!$C$1:$CZ$1,0))="","-",INDEX('ce raw data'!$C$2:$CZ$3000,MATCH(1,INDEX(('ce raw data'!$A$2:$A$3000=I131)*('ce raw data'!$B$2:$B$3000=$B138),,),0),MATCH(SUBSTITUTE(J134,"Allele","Height"),'ce raw data'!$C$1:$CZ$1,0))),"-")</f>
        <v>-</v>
      </c>
    </row>
    <row r="138" spans="2:10" x14ac:dyDescent="0.4">
      <c r="B138" s="10" t="str">
        <f>$A$73</f>
        <v>D3S1358</v>
      </c>
      <c r="C138" s="8" t="str">
        <f>IFERROR(IF(INDEX('ce raw data'!$C$2:$CZ$3000,MATCH(1,INDEX(('ce raw data'!$A$2:$A$3000=C131)*('ce raw data'!$B$2:$B$3000=$B138),,),0),MATCH(C134,'ce raw data'!$C$1:$CZ$1,0))="","-",INDEX('ce raw data'!$C$2:$CZ$3000,MATCH(1,INDEX(('ce raw data'!$A$2:$A$3000=C131)*('ce raw data'!$B$2:$B$3000=$B138),,),0),MATCH(C134,'ce raw data'!$C$1:$CZ$1,0))),"-")</f>
        <v>-</v>
      </c>
      <c r="D138" s="8" t="str">
        <f>IFERROR(IF(INDEX('ce raw data'!$C$2:$CZ$3000,MATCH(1,INDEX(('ce raw data'!$A$2:$A$3000=C131)*('ce raw data'!$B$2:$B$3000=$B138),,),0),MATCH(D134,'ce raw data'!$C$1:$CZ$1,0))="","-",INDEX('ce raw data'!$C$2:$CZ$3000,MATCH(1,INDEX(('ce raw data'!$A$2:$A$3000=C131)*('ce raw data'!$B$2:$B$3000=$B138),,),0),MATCH(D134,'ce raw data'!$C$1:$CZ$1,0))),"-")</f>
        <v>-</v>
      </c>
      <c r="E138" s="8" t="str">
        <f>IFERROR(IF(INDEX('ce raw data'!$C$2:$CZ$3000,MATCH(1,INDEX(('ce raw data'!$A$2:$A$3000=E131)*('ce raw data'!$B$2:$B$3000=$B138),,),0),MATCH(E134,'ce raw data'!$C$1:$CZ$1,0))="","-",INDEX('ce raw data'!$C$2:$CZ$3000,MATCH(1,INDEX(('ce raw data'!$A$2:$A$3000=E131)*('ce raw data'!$B$2:$B$3000=$B138),,),0),MATCH(E134,'ce raw data'!$C$1:$CZ$1,0))),"-")</f>
        <v>-</v>
      </c>
      <c r="F138" s="8" t="str">
        <f>IFERROR(IF(INDEX('ce raw data'!$C$2:$CZ$3000,MATCH(1,INDEX(('ce raw data'!$A$2:$A$3000=E131)*('ce raw data'!$B$2:$B$3000=$B138),,),0),MATCH(F134,'ce raw data'!$C$1:$CZ$1,0))="","-",INDEX('ce raw data'!$C$2:$CZ$3000,MATCH(1,INDEX(('ce raw data'!$A$2:$A$3000=E131)*('ce raw data'!$B$2:$B$3000=$B138),,),0),MATCH(F134,'ce raw data'!$C$1:$CZ$1,0))),"-")</f>
        <v>-</v>
      </c>
      <c r="G138" s="8" t="str">
        <f>IFERROR(IF(INDEX('ce raw data'!$C$2:$CZ$3000,MATCH(1,INDEX(('ce raw data'!$A$2:$A$3000=G131)*('ce raw data'!$B$2:$B$3000=$B138),,),0),MATCH(G134,'ce raw data'!$C$1:$CZ$1,0))="","-",INDEX('ce raw data'!$C$2:$CZ$3000,MATCH(1,INDEX(('ce raw data'!$A$2:$A$3000=G131)*('ce raw data'!$B$2:$B$3000=$B138),,),0),MATCH(G134,'ce raw data'!$C$1:$CZ$1,0))),"-")</f>
        <v>-</v>
      </c>
      <c r="H138" s="8" t="str">
        <f>IFERROR(IF(INDEX('ce raw data'!$C$2:$CZ$3000,MATCH(1,INDEX(('ce raw data'!$A$2:$A$3000=G131)*('ce raw data'!$B$2:$B$3000=$B138),,),0),MATCH(H134,'ce raw data'!$C$1:$CZ$1,0))="","-",INDEX('ce raw data'!$C$2:$CZ$3000,MATCH(1,INDEX(('ce raw data'!$A$2:$A$3000=G131)*('ce raw data'!$B$2:$B$3000=$B138),,),0),MATCH(H134,'ce raw data'!$C$1:$CZ$1,0))),"-")</f>
        <v>-</v>
      </c>
      <c r="I138" s="8" t="str">
        <f>IFERROR(IF(INDEX('ce raw data'!$C$2:$CZ$3000,MATCH(1,INDEX(('ce raw data'!$A$2:$A$3000=I131)*('ce raw data'!$B$2:$B$3000=$B138),,),0),MATCH(I134,'ce raw data'!$C$1:$CZ$1,0))="","-",INDEX('ce raw data'!$C$2:$CZ$3000,MATCH(1,INDEX(('ce raw data'!$A$2:$A$3000=I131)*('ce raw data'!$B$2:$B$3000=$B138),,),0),MATCH(I134,'ce raw data'!$C$1:$CZ$1,0))),"-")</f>
        <v>-</v>
      </c>
      <c r="J138" s="8" t="str">
        <f>IFERROR(IF(INDEX('ce raw data'!$C$2:$CZ$3000,MATCH(1,INDEX(('ce raw data'!$A$2:$A$3000=I131)*('ce raw data'!$B$2:$B$3000=$B138),,),0),MATCH(J134,'ce raw data'!$C$1:$CZ$1,0))="","-",INDEX('ce raw data'!$C$2:$CZ$3000,MATCH(1,INDEX(('ce raw data'!$A$2:$A$3000=I131)*('ce raw data'!$B$2:$B$3000=$B138),,),0),MATCH(J134,'ce raw data'!$C$1:$CZ$1,0))),"-")</f>
        <v>-</v>
      </c>
    </row>
    <row r="139" spans="2:10" ht="12.75" hidden="1" customHeight="1" x14ac:dyDescent="0.4">
      <c r="B139" s="10"/>
      <c r="C139" s="8" t="str">
        <f>IFERROR(IF(INDEX('ce raw data'!$C$2:$CZ$3000,MATCH(1,INDEX(('ce raw data'!$A$2:$A$3000=C131)*('ce raw data'!$B$2:$B$3000=$B140),,),0),MATCH(SUBSTITUTE(C134,"Allele","Height"),'ce raw data'!$C$1:$CZ$1,0))="","-",INDEX('ce raw data'!$C$2:$CZ$3000,MATCH(1,INDEX(('ce raw data'!$A$2:$A$3000=C131)*('ce raw data'!$B$2:$B$3000=$B140),,),0),MATCH(SUBSTITUTE(C134,"Allele","Height"),'ce raw data'!$C$1:$CZ$1,0))),"-")</f>
        <v>-</v>
      </c>
      <c r="D139" s="8" t="str">
        <f>IFERROR(IF(INDEX('ce raw data'!$C$2:$CZ$3000,MATCH(1,INDEX(('ce raw data'!$A$2:$A$3000=C131)*('ce raw data'!$B$2:$B$3000=$B140),,),0),MATCH(SUBSTITUTE(D134,"Allele","Height"),'ce raw data'!$C$1:$CZ$1,0))="","-",INDEX('ce raw data'!$C$2:$CZ$3000,MATCH(1,INDEX(('ce raw data'!$A$2:$A$3000=C131)*('ce raw data'!$B$2:$B$3000=$B140),,),0),MATCH(SUBSTITUTE(D134,"Allele","Height"),'ce raw data'!$C$1:$CZ$1,0))),"-")</f>
        <v>-</v>
      </c>
      <c r="E139" s="8" t="str">
        <f>IFERROR(IF(INDEX('ce raw data'!$C$2:$CZ$3000,MATCH(1,INDEX(('ce raw data'!$A$2:$A$3000=E131)*('ce raw data'!$B$2:$B$3000=$B140),,),0),MATCH(SUBSTITUTE(E134,"Allele","Height"),'ce raw data'!$C$1:$CZ$1,0))="","-",INDEX('ce raw data'!$C$2:$CZ$3000,MATCH(1,INDEX(('ce raw data'!$A$2:$A$3000=E131)*('ce raw data'!$B$2:$B$3000=$B140),,),0),MATCH(SUBSTITUTE(E134,"Allele","Height"),'ce raw data'!$C$1:$CZ$1,0))),"-")</f>
        <v>-</v>
      </c>
      <c r="F139" s="8" t="str">
        <f>IFERROR(IF(INDEX('ce raw data'!$C$2:$CZ$3000,MATCH(1,INDEX(('ce raw data'!$A$2:$A$3000=E131)*('ce raw data'!$B$2:$B$3000=$B140),,),0),MATCH(SUBSTITUTE(F134,"Allele","Height"),'ce raw data'!$C$1:$CZ$1,0))="","-",INDEX('ce raw data'!$C$2:$CZ$3000,MATCH(1,INDEX(('ce raw data'!$A$2:$A$3000=E131)*('ce raw data'!$B$2:$B$3000=$B140),,),0),MATCH(SUBSTITUTE(F134,"Allele","Height"),'ce raw data'!$C$1:$CZ$1,0))),"-")</f>
        <v>-</v>
      </c>
      <c r="G139" s="8" t="str">
        <f>IFERROR(IF(INDEX('ce raw data'!$C$2:$CZ$3000,MATCH(1,INDEX(('ce raw data'!$A$2:$A$3000=G131)*('ce raw data'!$B$2:$B$3000=$B140),,),0),MATCH(SUBSTITUTE(G134,"Allele","Height"),'ce raw data'!$C$1:$CZ$1,0))="","-",INDEX('ce raw data'!$C$2:$CZ$3000,MATCH(1,INDEX(('ce raw data'!$A$2:$A$3000=G131)*('ce raw data'!$B$2:$B$3000=$B140),,),0),MATCH(SUBSTITUTE(G134,"Allele","Height"),'ce raw data'!$C$1:$CZ$1,0))),"-")</f>
        <v>-</v>
      </c>
      <c r="H139" s="8" t="str">
        <f>IFERROR(IF(INDEX('ce raw data'!$C$2:$CZ$3000,MATCH(1,INDEX(('ce raw data'!$A$2:$A$3000=G131)*('ce raw data'!$B$2:$B$3000=$B140),,),0),MATCH(SUBSTITUTE(H134,"Allele","Height"),'ce raw data'!$C$1:$CZ$1,0))="","-",INDEX('ce raw data'!$C$2:$CZ$3000,MATCH(1,INDEX(('ce raw data'!$A$2:$A$3000=G131)*('ce raw data'!$B$2:$B$3000=$B140),,),0),MATCH(SUBSTITUTE(H134,"Allele","Height"),'ce raw data'!$C$1:$CZ$1,0))),"-")</f>
        <v>-</v>
      </c>
      <c r="I139" s="8" t="str">
        <f>IFERROR(IF(INDEX('ce raw data'!$C$2:$CZ$3000,MATCH(1,INDEX(('ce raw data'!$A$2:$A$3000=I131)*('ce raw data'!$B$2:$B$3000=$B140),,),0),MATCH(SUBSTITUTE(I134,"Allele","Height"),'ce raw data'!$C$1:$CZ$1,0))="","-",INDEX('ce raw data'!$C$2:$CZ$3000,MATCH(1,INDEX(('ce raw data'!$A$2:$A$3000=I131)*('ce raw data'!$B$2:$B$3000=$B140),,),0),MATCH(SUBSTITUTE(I134,"Allele","Height"),'ce raw data'!$C$1:$CZ$1,0))),"-")</f>
        <v>-</v>
      </c>
      <c r="J139" s="8" t="str">
        <f>IFERROR(IF(INDEX('ce raw data'!$C$2:$CZ$3000,MATCH(1,INDEX(('ce raw data'!$A$2:$A$3000=I131)*('ce raw data'!$B$2:$B$3000=$B140),,),0),MATCH(SUBSTITUTE(J134,"Allele","Height"),'ce raw data'!$C$1:$CZ$1,0))="","-",INDEX('ce raw data'!$C$2:$CZ$3000,MATCH(1,INDEX(('ce raw data'!$A$2:$A$3000=I131)*('ce raw data'!$B$2:$B$3000=$B140),,),0),MATCH(SUBSTITUTE(J134,"Allele","Height"),'ce raw data'!$C$1:$CZ$1,0))),"-")</f>
        <v>-</v>
      </c>
    </row>
    <row r="140" spans="2:10" x14ac:dyDescent="0.4">
      <c r="B140" s="10" t="str">
        <f>$A$75</f>
        <v>D1S1656</v>
      </c>
      <c r="C140" s="8" t="str">
        <f>IFERROR(IF(INDEX('ce raw data'!$C$2:$CZ$3000,MATCH(1,INDEX(('ce raw data'!$A$2:$A$3000=C131)*('ce raw data'!$B$2:$B$3000=$B140),,),0),MATCH(C134,'ce raw data'!$C$1:$CZ$1,0))="","-",INDEX('ce raw data'!$C$2:$CZ$3000,MATCH(1,INDEX(('ce raw data'!$A$2:$A$3000=C131)*('ce raw data'!$B$2:$B$3000=$B140),,),0),MATCH(C134,'ce raw data'!$C$1:$CZ$1,0))),"-")</f>
        <v>-</v>
      </c>
      <c r="D140" s="8" t="str">
        <f>IFERROR(IF(INDEX('ce raw data'!$C$2:$CZ$3000,MATCH(1,INDEX(('ce raw data'!$A$2:$A$3000=C131)*('ce raw data'!$B$2:$B$3000=$B140),,),0),MATCH(D134,'ce raw data'!$C$1:$CZ$1,0))="","-",INDEX('ce raw data'!$C$2:$CZ$3000,MATCH(1,INDEX(('ce raw data'!$A$2:$A$3000=C131)*('ce raw data'!$B$2:$B$3000=$B140),,),0),MATCH(D134,'ce raw data'!$C$1:$CZ$1,0))),"-")</f>
        <v>-</v>
      </c>
      <c r="E140" s="8" t="str">
        <f>IFERROR(IF(INDEX('ce raw data'!$C$2:$CZ$3000,MATCH(1,INDEX(('ce raw data'!$A$2:$A$3000=E131)*('ce raw data'!$B$2:$B$3000=$B140),,),0),MATCH(E134,'ce raw data'!$C$1:$CZ$1,0))="","-",INDEX('ce raw data'!$C$2:$CZ$3000,MATCH(1,INDEX(('ce raw data'!$A$2:$A$3000=E131)*('ce raw data'!$B$2:$B$3000=$B140),,),0),MATCH(E134,'ce raw data'!$C$1:$CZ$1,0))),"-")</f>
        <v>-</v>
      </c>
      <c r="F140" s="8" t="str">
        <f>IFERROR(IF(INDEX('ce raw data'!$C$2:$CZ$3000,MATCH(1,INDEX(('ce raw data'!$A$2:$A$3000=E131)*('ce raw data'!$B$2:$B$3000=$B140),,),0),MATCH(F134,'ce raw data'!$C$1:$CZ$1,0))="","-",INDEX('ce raw data'!$C$2:$CZ$3000,MATCH(1,INDEX(('ce raw data'!$A$2:$A$3000=E131)*('ce raw data'!$B$2:$B$3000=$B140),,),0),MATCH(F134,'ce raw data'!$C$1:$CZ$1,0))),"-")</f>
        <v>-</v>
      </c>
      <c r="G140" s="8" t="str">
        <f>IFERROR(IF(INDEX('ce raw data'!$C$2:$CZ$3000,MATCH(1,INDEX(('ce raw data'!$A$2:$A$3000=G131)*('ce raw data'!$B$2:$B$3000=$B140),,),0),MATCH(G134,'ce raw data'!$C$1:$CZ$1,0))="","-",INDEX('ce raw data'!$C$2:$CZ$3000,MATCH(1,INDEX(('ce raw data'!$A$2:$A$3000=G131)*('ce raw data'!$B$2:$B$3000=$B140),,),0),MATCH(G134,'ce raw data'!$C$1:$CZ$1,0))),"-")</f>
        <v>-</v>
      </c>
      <c r="H140" s="8" t="str">
        <f>IFERROR(IF(INDEX('ce raw data'!$C$2:$CZ$3000,MATCH(1,INDEX(('ce raw data'!$A$2:$A$3000=G131)*('ce raw data'!$B$2:$B$3000=$B140),,),0),MATCH(H134,'ce raw data'!$C$1:$CZ$1,0))="","-",INDEX('ce raw data'!$C$2:$CZ$3000,MATCH(1,INDEX(('ce raw data'!$A$2:$A$3000=G131)*('ce raw data'!$B$2:$B$3000=$B140),,),0),MATCH(H134,'ce raw data'!$C$1:$CZ$1,0))),"-")</f>
        <v>-</v>
      </c>
      <c r="I140" s="8" t="str">
        <f>IFERROR(IF(INDEX('ce raw data'!$C$2:$CZ$3000,MATCH(1,INDEX(('ce raw data'!$A$2:$A$3000=I131)*('ce raw data'!$B$2:$B$3000=$B140),,),0),MATCH(I134,'ce raw data'!$C$1:$CZ$1,0))="","-",INDEX('ce raw data'!$C$2:$CZ$3000,MATCH(1,INDEX(('ce raw data'!$A$2:$A$3000=I131)*('ce raw data'!$B$2:$B$3000=$B140),,),0),MATCH(I134,'ce raw data'!$C$1:$CZ$1,0))),"-")</f>
        <v>-</v>
      </c>
      <c r="J140" s="8" t="str">
        <f>IFERROR(IF(INDEX('ce raw data'!$C$2:$CZ$3000,MATCH(1,INDEX(('ce raw data'!$A$2:$A$3000=I131)*('ce raw data'!$B$2:$B$3000=$B140),,),0),MATCH(J134,'ce raw data'!$C$1:$CZ$1,0))="","-",INDEX('ce raw data'!$C$2:$CZ$3000,MATCH(1,INDEX(('ce raw data'!$A$2:$A$3000=I131)*('ce raw data'!$B$2:$B$3000=$B140),,),0),MATCH(J134,'ce raw data'!$C$1:$CZ$1,0))),"-")</f>
        <v>-</v>
      </c>
    </row>
    <row r="141" spans="2:10" ht="12.75" hidden="1" customHeight="1" x14ac:dyDescent="0.4">
      <c r="B141" s="10"/>
      <c r="C141" s="8" t="str">
        <f>IFERROR(IF(INDEX('ce raw data'!$C$2:$CZ$3000,MATCH(1,INDEX(('ce raw data'!$A$2:$A$3000=C131)*('ce raw data'!$B$2:$B$3000=$B142),,),0),MATCH(SUBSTITUTE(C134,"Allele","Height"),'ce raw data'!$C$1:$CZ$1,0))="","-",INDEX('ce raw data'!$C$2:$CZ$3000,MATCH(1,INDEX(('ce raw data'!$A$2:$A$3000=C131)*('ce raw data'!$B$2:$B$3000=$B142),,),0),MATCH(SUBSTITUTE(C134,"Allele","Height"),'ce raw data'!$C$1:$CZ$1,0))),"-")</f>
        <v>-</v>
      </c>
      <c r="D141" s="8" t="str">
        <f>IFERROR(IF(INDEX('ce raw data'!$C$2:$CZ$3000,MATCH(1,INDEX(('ce raw data'!$A$2:$A$3000=C131)*('ce raw data'!$B$2:$B$3000=$B142),,),0),MATCH(SUBSTITUTE(D134,"Allele","Height"),'ce raw data'!$C$1:$CZ$1,0))="","-",INDEX('ce raw data'!$C$2:$CZ$3000,MATCH(1,INDEX(('ce raw data'!$A$2:$A$3000=C131)*('ce raw data'!$B$2:$B$3000=$B142),,),0),MATCH(SUBSTITUTE(D134,"Allele","Height"),'ce raw data'!$C$1:$CZ$1,0))),"-")</f>
        <v>-</v>
      </c>
      <c r="E141" s="8" t="str">
        <f>IFERROR(IF(INDEX('ce raw data'!$C$2:$CZ$3000,MATCH(1,INDEX(('ce raw data'!$A$2:$A$3000=E131)*('ce raw data'!$B$2:$B$3000=$B142),,),0),MATCH(SUBSTITUTE(E134,"Allele","Height"),'ce raw data'!$C$1:$CZ$1,0))="","-",INDEX('ce raw data'!$C$2:$CZ$3000,MATCH(1,INDEX(('ce raw data'!$A$2:$A$3000=E131)*('ce raw data'!$B$2:$B$3000=$B142),,),0),MATCH(SUBSTITUTE(E134,"Allele","Height"),'ce raw data'!$C$1:$CZ$1,0))),"-")</f>
        <v>-</v>
      </c>
      <c r="F141" s="8" t="str">
        <f>IFERROR(IF(INDEX('ce raw data'!$C$2:$CZ$3000,MATCH(1,INDEX(('ce raw data'!$A$2:$A$3000=E131)*('ce raw data'!$B$2:$B$3000=$B142),,),0),MATCH(SUBSTITUTE(F134,"Allele","Height"),'ce raw data'!$C$1:$CZ$1,0))="","-",INDEX('ce raw data'!$C$2:$CZ$3000,MATCH(1,INDEX(('ce raw data'!$A$2:$A$3000=E131)*('ce raw data'!$B$2:$B$3000=$B142),,),0),MATCH(SUBSTITUTE(F134,"Allele","Height"),'ce raw data'!$C$1:$CZ$1,0))),"-")</f>
        <v>-</v>
      </c>
      <c r="G141" s="8" t="str">
        <f>IFERROR(IF(INDEX('ce raw data'!$C$2:$CZ$3000,MATCH(1,INDEX(('ce raw data'!$A$2:$A$3000=G131)*('ce raw data'!$B$2:$B$3000=$B142),,),0),MATCH(SUBSTITUTE(G134,"Allele","Height"),'ce raw data'!$C$1:$CZ$1,0))="","-",INDEX('ce raw data'!$C$2:$CZ$3000,MATCH(1,INDEX(('ce raw data'!$A$2:$A$3000=G131)*('ce raw data'!$B$2:$B$3000=$B142),,),0),MATCH(SUBSTITUTE(G134,"Allele","Height"),'ce raw data'!$C$1:$CZ$1,0))),"-")</f>
        <v>-</v>
      </c>
      <c r="H141" s="8" t="str">
        <f>IFERROR(IF(INDEX('ce raw data'!$C$2:$CZ$3000,MATCH(1,INDEX(('ce raw data'!$A$2:$A$3000=G131)*('ce raw data'!$B$2:$B$3000=$B142),,),0),MATCH(SUBSTITUTE(H134,"Allele","Height"),'ce raw data'!$C$1:$CZ$1,0))="","-",INDEX('ce raw data'!$C$2:$CZ$3000,MATCH(1,INDEX(('ce raw data'!$A$2:$A$3000=G131)*('ce raw data'!$B$2:$B$3000=$B142),,),0),MATCH(SUBSTITUTE(H134,"Allele","Height"),'ce raw data'!$C$1:$CZ$1,0))),"-")</f>
        <v>-</v>
      </c>
      <c r="I141" s="8" t="str">
        <f>IFERROR(IF(INDEX('ce raw data'!$C$2:$CZ$3000,MATCH(1,INDEX(('ce raw data'!$A$2:$A$3000=I131)*('ce raw data'!$B$2:$B$3000=$B142),,),0),MATCH(SUBSTITUTE(I134,"Allele","Height"),'ce raw data'!$C$1:$CZ$1,0))="","-",INDEX('ce raw data'!$C$2:$CZ$3000,MATCH(1,INDEX(('ce raw data'!$A$2:$A$3000=I131)*('ce raw data'!$B$2:$B$3000=$B142),,),0),MATCH(SUBSTITUTE(I134,"Allele","Height"),'ce raw data'!$C$1:$CZ$1,0))),"-")</f>
        <v>-</v>
      </c>
      <c r="J141" s="8" t="str">
        <f>IFERROR(IF(INDEX('ce raw data'!$C$2:$CZ$3000,MATCH(1,INDEX(('ce raw data'!$A$2:$A$3000=I131)*('ce raw data'!$B$2:$B$3000=$B142),,),0),MATCH(SUBSTITUTE(J134,"Allele","Height"),'ce raw data'!$C$1:$CZ$1,0))="","-",INDEX('ce raw data'!$C$2:$CZ$3000,MATCH(1,INDEX(('ce raw data'!$A$2:$A$3000=I131)*('ce raw data'!$B$2:$B$3000=$B142),,),0),MATCH(SUBSTITUTE(J134,"Allele","Height"),'ce raw data'!$C$1:$CZ$1,0))),"-")</f>
        <v>-</v>
      </c>
    </row>
    <row r="142" spans="2:10" x14ac:dyDescent="0.4">
      <c r="B142" s="10" t="str">
        <f>$A$77</f>
        <v>D2S441</v>
      </c>
      <c r="C142" s="8" t="str">
        <f>IFERROR(IF(INDEX('ce raw data'!$C$2:$CZ$3000,MATCH(1,INDEX(('ce raw data'!$A$2:$A$3000=C131)*('ce raw data'!$B$2:$B$3000=$B142),,),0),MATCH(C134,'ce raw data'!$C$1:$CZ$1,0))="","-",INDEX('ce raw data'!$C$2:$CZ$3000,MATCH(1,INDEX(('ce raw data'!$A$2:$A$3000=C131)*('ce raw data'!$B$2:$B$3000=$B142),,),0),MATCH(C134,'ce raw data'!$C$1:$CZ$1,0))),"-")</f>
        <v>-</v>
      </c>
      <c r="D142" s="8" t="str">
        <f>IFERROR(IF(INDEX('ce raw data'!$C$2:$CZ$3000,MATCH(1,INDEX(('ce raw data'!$A$2:$A$3000=C131)*('ce raw data'!$B$2:$B$3000=$B142),,),0),MATCH(D134,'ce raw data'!$C$1:$CZ$1,0))="","-",INDEX('ce raw data'!$C$2:$CZ$3000,MATCH(1,INDEX(('ce raw data'!$A$2:$A$3000=C131)*('ce raw data'!$B$2:$B$3000=$B142),,),0),MATCH(D134,'ce raw data'!$C$1:$CZ$1,0))),"-")</f>
        <v>-</v>
      </c>
      <c r="E142" s="8" t="str">
        <f>IFERROR(IF(INDEX('ce raw data'!$C$2:$CZ$3000,MATCH(1,INDEX(('ce raw data'!$A$2:$A$3000=E131)*('ce raw data'!$B$2:$B$3000=$B142),,),0),MATCH(E134,'ce raw data'!$C$1:$CZ$1,0))="","-",INDEX('ce raw data'!$C$2:$CZ$3000,MATCH(1,INDEX(('ce raw data'!$A$2:$A$3000=E131)*('ce raw data'!$B$2:$B$3000=$B142),,),0),MATCH(E134,'ce raw data'!$C$1:$CZ$1,0))),"-")</f>
        <v>-</v>
      </c>
      <c r="F142" s="8" t="str">
        <f>IFERROR(IF(INDEX('ce raw data'!$C$2:$CZ$3000,MATCH(1,INDEX(('ce raw data'!$A$2:$A$3000=E131)*('ce raw data'!$B$2:$B$3000=$B142),,),0),MATCH(F134,'ce raw data'!$C$1:$CZ$1,0))="","-",INDEX('ce raw data'!$C$2:$CZ$3000,MATCH(1,INDEX(('ce raw data'!$A$2:$A$3000=E131)*('ce raw data'!$B$2:$B$3000=$B142),,),0),MATCH(F134,'ce raw data'!$C$1:$CZ$1,0))),"-")</f>
        <v>-</v>
      </c>
      <c r="G142" s="8" t="str">
        <f>IFERROR(IF(INDEX('ce raw data'!$C$2:$CZ$3000,MATCH(1,INDEX(('ce raw data'!$A$2:$A$3000=G131)*('ce raw data'!$B$2:$B$3000=$B142),,),0),MATCH(G134,'ce raw data'!$C$1:$CZ$1,0))="","-",INDEX('ce raw data'!$C$2:$CZ$3000,MATCH(1,INDEX(('ce raw data'!$A$2:$A$3000=G131)*('ce raw data'!$B$2:$B$3000=$B142),,),0),MATCH(G134,'ce raw data'!$C$1:$CZ$1,0))),"-")</f>
        <v>-</v>
      </c>
      <c r="H142" s="8" t="str">
        <f>IFERROR(IF(INDEX('ce raw data'!$C$2:$CZ$3000,MATCH(1,INDEX(('ce raw data'!$A$2:$A$3000=G131)*('ce raw data'!$B$2:$B$3000=$B142),,),0),MATCH(H134,'ce raw data'!$C$1:$CZ$1,0))="","-",INDEX('ce raw data'!$C$2:$CZ$3000,MATCH(1,INDEX(('ce raw data'!$A$2:$A$3000=G131)*('ce raw data'!$B$2:$B$3000=$B142),,),0),MATCH(H134,'ce raw data'!$C$1:$CZ$1,0))),"-")</f>
        <v>-</v>
      </c>
      <c r="I142" s="8" t="str">
        <f>IFERROR(IF(INDEX('ce raw data'!$C$2:$CZ$3000,MATCH(1,INDEX(('ce raw data'!$A$2:$A$3000=I131)*('ce raw data'!$B$2:$B$3000=$B142),,),0),MATCH(I134,'ce raw data'!$C$1:$CZ$1,0))="","-",INDEX('ce raw data'!$C$2:$CZ$3000,MATCH(1,INDEX(('ce raw data'!$A$2:$A$3000=I131)*('ce raw data'!$B$2:$B$3000=$B142),,),0),MATCH(I134,'ce raw data'!$C$1:$CZ$1,0))),"-")</f>
        <v>-</v>
      </c>
      <c r="J142" s="8" t="str">
        <f>IFERROR(IF(INDEX('ce raw data'!$C$2:$CZ$3000,MATCH(1,INDEX(('ce raw data'!$A$2:$A$3000=I131)*('ce raw data'!$B$2:$B$3000=$B142),,),0),MATCH(J134,'ce raw data'!$C$1:$CZ$1,0))="","-",INDEX('ce raw data'!$C$2:$CZ$3000,MATCH(1,INDEX(('ce raw data'!$A$2:$A$3000=I131)*('ce raw data'!$B$2:$B$3000=$B142),,),0),MATCH(J134,'ce raw data'!$C$1:$CZ$1,0))),"-")</f>
        <v>-</v>
      </c>
    </row>
    <row r="143" spans="2:10" ht="12.75" hidden="1" customHeight="1" x14ac:dyDescent="0.4">
      <c r="B143" s="10"/>
      <c r="C143" s="8" t="str">
        <f>IFERROR(IF(INDEX('ce raw data'!$C$2:$CZ$3000,MATCH(1,INDEX(('ce raw data'!$A$2:$A$3000=C131)*('ce raw data'!$B$2:$B$3000=$B144),,),0),MATCH(SUBSTITUTE(C134,"Allele","Height"),'ce raw data'!$C$1:$CZ$1,0))="","-",INDEX('ce raw data'!$C$2:$CZ$3000,MATCH(1,INDEX(('ce raw data'!$A$2:$A$3000=C131)*('ce raw data'!$B$2:$B$3000=$B144),,),0),MATCH(SUBSTITUTE(C134,"Allele","Height"),'ce raw data'!$C$1:$CZ$1,0))),"-")</f>
        <v>-</v>
      </c>
      <c r="D143" s="8" t="str">
        <f>IFERROR(IF(INDEX('ce raw data'!$C$2:$CZ$3000,MATCH(1,INDEX(('ce raw data'!$A$2:$A$3000=C131)*('ce raw data'!$B$2:$B$3000=$B144),,),0),MATCH(SUBSTITUTE(D134,"Allele","Height"),'ce raw data'!$C$1:$CZ$1,0))="","-",INDEX('ce raw data'!$C$2:$CZ$3000,MATCH(1,INDEX(('ce raw data'!$A$2:$A$3000=C131)*('ce raw data'!$B$2:$B$3000=$B144),,),0),MATCH(SUBSTITUTE(D134,"Allele","Height"),'ce raw data'!$C$1:$CZ$1,0))),"-")</f>
        <v>-</v>
      </c>
      <c r="E143" s="8" t="str">
        <f>IFERROR(IF(INDEX('ce raw data'!$C$2:$CZ$3000,MATCH(1,INDEX(('ce raw data'!$A$2:$A$3000=E131)*('ce raw data'!$B$2:$B$3000=$B144),,),0),MATCH(SUBSTITUTE(E134,"Allele","Height"),'ce raw data'!$C$1:$CZ$1,0))="","-",INDEX('ce raw data'!$C$2:$CZ$3000,MATCH(1,INDEX(('ce raw data'!$A$2:$A$3000=E131)*('ce raw data'!$B$2:$B$3000=$B144),,),0),MATCH(SUBSTITUTE(E134,"Allele","Height"),'ce raw data'!$C$1:$CZ$1,0))),"-")</f>
        <v>-</v>
      </c>
      <c r="F143" s="8" t="str">
        <f>IFERROR(IF(INDEX('ce raw data'!$C$2:$CZ$3000,MATCH(1,INDEX(('ce raw data'!$A$2:$A$3000=E131)*('ce raw data'!$B$2:$B$3000=$B144),,),0),MATCH(SUBSTITUTE(F134,"Allele","Height"),'ce raw data'!$C$1:$CZ$1,0))="","-",INDEX('ce raw data'!$C$2:$CZ$3000,MATCH(1,INDEX(('ce raw data'!$A$2:$A$3000=E131)*('ce raw data'!$B$2:$B$3000=$B144),,),0),MATCH(SUBSTITUTE(F134,"Allele","Height"),'ce raw data'!$C$1:$CZ$1,0))),"-")</f>
        <v>-</v>
      </c>
      <c r="G143" s="8" t="str">
        <f>IFERROR(IF(INDEX('ce raw data'!$C$2:$CZ$3000,MATCH(1,INDEX(('ce raw data'!$A$2:$A$3000=G131)*('ce raw data'!$B$2:$B$3000=$B144),,),0),MATCH(SUBSTITUTE(G134,"Allele","Height"),'ce raw data'!$C$1:$CZ$1,0))="","-",INDEX('ce raw data'!$C$2:$CZ$3000,MATCH(1,INDEX(('ce raw data'!$A$2:$A$3000=G131)*('ce raw data'!$B$2:$B$3000=$B144),,),0),MATCH(SUBSTITUTE(G134,"Allele","Height"),'ce raw data'!$C$1:$CZ$1,0))),"-")</f>
        <v>-</v>
      </c>
      <c r="H143" s="8" t="str">
        <f>IFERROR(IF(INDEX('ce raw data'!$C$2:$CZ$3000,MATCH(1,INDEX(('ce raw data'!$A$2:$A$3000=G131)*('ce raw data'!$B$2:$B$3000=$B144),,),0),MATCH(SUBSTITUTE(H134,"Allele","Height"),'ce raw data'!$C$1:$CZ$1,0))="","-",INDEX('ce raw data'!$C$2:$CZ$3000,MATCH(1,INDEX(('ce raw data'!$A$2:$A$3000=G131)*('ce raw data'!$B$2:$B$3000=$B144),,),0),MATCH(SUBSTITUTE(H134,"Allele","Height"),'ce raw data'!$C$1:$CZ$1,0))),"-")</f>
        <v>-</v>
      </c>
      <c r="I143" s="8" t="str">
        <f>IFERROR(IF(INDEX('ce raw data'!$C$2:$CZ$3000,MATCH(1,INDEX(('ce raw data'!$A$2:$A$3000=I131)*('ce raw data'!$B$2:$B$3000=$B144),,),0),MATCH(SUBSTITUTE(I134,"Allele","Height"),'ce raw data'!$C$1:$CZ$1,0))="","-",INDEX('ce raw data'!$C$2:$CZ$3000,MATCH(1,INDEX(('ce raw data'!$A$2:$A$3000=I131)*('ce raw data'!$B$2:$B$3000=$B144),,),0),MATCH(SUBSTITUTE(I134,"Allele","Height"),'ce raw data'!$C$1:$CZ$1,0))),"-")</f>
        <v>-</v>
      </c>
      <c r="J143" s="8" t="str">
        <f>IFERROR(IF(INDEX('ce raw data'!$C$2:$CZ$3000,MATCH(1,INDEX(('ce raw data'!$A$2:$A$3000=I131)*('ce raw data'!$B$2:$B$3000=$B144),,),0),MATCH(SUBSTITUTE(J134,"Allele","Height"),'ce raw data'!$C$1:$CZ$1,0))="","-",INDEX('ce raw data'!$C$2:$CZ$3000,MATCH(1,INDEX(('ce raw data'!$A$2:$A$3000=I131)*('ce raw data'!$B$2:$B$3000=$B144),,),0),MATCH(SUBSTITUTE(J134,"Allele","Height"),'ce raw data'!$C$1:$CZ$1,0))),"-")</f>
        <v>-</v>
      </c>
    </row>
    <row r="144" spans="2:10" x14ac:dyDescent="0.4">
      <c r="B144" s="10" t="str">
        <f>$A$79</f>
        <v>D10S1248</v>
      </c>
      <c r="C144" s="8" t="str">
        <f>IFERROR(IF(INDEX('ce raw data'!$C$2:$CZ$3000,MATCH(1,INDEX(('ce raw data'!$A$2:$A$3000=C131)*('ce raw data'!$B$2:$B$3000=$B144),,),0),MATCH(C134,'ce raw data'!$C$1:$CZ$1,0))="","-",INDEX('ce raw data'!$C$2:$CZ$3000,MATCH(1,INDEX(('ce raw data'!$A$2:$A$3000=C131)*('ce raw data'!$B$2:$B$3000=$B144),,),0),MATCH(C134,'ce raw data'!$C$1:$CZ$1,0))),"-")</f>
        <v>-</v>
      </c>
      <c r="D144" s="8" t="str">
        <f>IFERROR(IF(INDEX('ce raw data'!$C$2:$CZ$3000,MATCH(1,INDEX(('ce raw data'!$A$2:$A$3000=C131)*('ce raw data'!$B$2:$B$3000=$B144),,),0),MATCH(D134,'ce raw data'!$C$1:$CZ$1,0))="","-",INDEX('ce raw data'!$C$2:$CZ$3000,MATCH(1,INDEX(('ce raw data'!$A$2:$A$3000=C131)*('ce raw data'!$B$2:$B$3000=$B144),,),0),MATCH(D134,'ce raw data'!$C$1:$CZ$1,0))),"-")</f>
        <v>-</v>
      </c>
      <c r="E144" s="8" t="str">
        <f>IFERROR(IF(INDEX('ce raw data'!$C$2:$CZ$3000,MATCH(1,INDEX(('ce raw data'!$A$2:$A$3000=E131)*('ce raw data'!$B$2:$B$3000=$B144),,),0),MATCH(E134,'ce raw data'!$C$1:$CZ$1,0))="","-",INDEX('ce raw data'!$C$2:$CZ$3000,MATCH(1,INDEX(('ce raw data'!$A$2:$A$3000=E131)*('ce raw data'!$B$2:$B$3000=$B144),,),0),MATCH(E134,'ce raw data'!$C$1:$CZ$1,0))),"-")</f>
        <v>-</v>
      </c>
      <c r="F144" s="8" t="str">
        <f>IFERROR(IF(INDEX('ce raw data'!$C$2:$CZ$3000,MATCH(1,INDEX(('ce raw data'!$A$2:$A$3000=E131)*('ce raw data'!$B$2:$B$3000=$B144),,),0),MATCH(F134,'ce raw data'!$C$1:$CZ$1,0))="","-",INDEX('ce raw data'!$C$2:$CZ$3000,MATCH(1,INDEX(('ce raw data'!$A$2:$A$3000=E131)*('ce raw data'!$B$2:$B$3000=$B144),,),0),MATCH(F134,'ce raw data'!$C$1:$CZ$1,0))),"-")</f>
        <v>-</v>
      </c>
      <c r="G144" s="8" t="str">
        <f>IFERROR(IF(INDEX('ce raw data'!$C$2:$CZ$3000,MATCH(1,INDEX(('ce raw data'!$A$2:$A$3000=G131)*('ce raw data'!$B$2:$B$3000=$B144),,),0),MATCH(G134,'ce raw data'!$C$1:$CZ$1,0))="","-",INDEX('ce raw data'!$C$2:$CZ$3000,MATCH(1,INDEX(('ce raw data'!$A$2:$A$3000=G131)*('ce raw data'!$B$2:$B$3000=$B144),,),0),MATCH(G134,'ce raw data'!$C$1:$CZ$1,0))),"-")</f>
        <v>-</v>
      </c>
      <c r="H144" s="8" t="str">
        <f>IFERROR(IF(INDEX('ce raw data'!$C$2:$CZ$3000,MATCH(1,INDEX(('ce raw data'!$A$2:$A$3000=G131)*('ce raw data'!$B$2:$B$3000=$B144),,),0),MATCH(H134,'ce raw data'!$C$1:$CZ$1,0))="","-",INDEX('ce raw data'!$C$2:$CZ$3000,MATCH(1,INDEX(('ce raw data'!$A$2:$A$3000=G131)*('ce raw data'!$B$2:$B$3000=$B144),,),0),MATCH(H134,'ce raw data'!$C$1:$CZ$1,0))),"-")</f>
        <v>-</v>
      </c>
      <c r="I144" s="8" t="str">
        <f>IFERROR(IF(INDEX('ce raw data'!$C$2:$CZ$3000,MATCH(1,INDEX(('ce raw data'!$A$2:$A$3000=I131)*('ce raw data'!$B$2:$B$3000=$B144),,),0),MATCH(I134,'ce raw data'!$C$1:$CZ$1,0))="","-",INDEX('ce raw data'!$C$2:$CZ$3000,MATCH(1,INDEX(('ce raw data'!$A$2:$A$3000=I131)*('ce raw data'!$B$2:$B$3000=$B144),,),0),MATCH(I134,'ce raw data'!$C$1:$CZ$1,0))),"-")</f>
        <v>-</v>
      </c>
      <c r="J144" s="8" t="str">
        <f>IFERROR(IF(INDEX('ce raw data'!$C$2:$CZ$3000,MATCH(1,INDEX(('ce raw data'!$A$2:$A$3000=I131)*('ce raw data'!$B$2:$B$3000=$B144),,),0),MATCH(J134,'ce raw data'!$C$1:$CZ$1,0))="","-",INDEX('ce raw data'!$C$2:$CZ$3000,MATCH(1,INDEX(('ce raw data'!$A$2:$A$3000=I131)*('ce raw data'!$B$2:$B$3000=$B144),,),0),MATCH(J134,'ce raw data'!$C$1:$CZ$1,0))),"-")</f>
        <v>-</v>
      </c>
    </row>
    <row r="145" spans="2:10" ht="12.75" hidden="1" customHeight="1" x14ac:dyDescent="0.4">
      <c r="B145" s="10"/>
      <c r="C145" s="8" t="str">
        <f>IFERROR(IF(INDEX('ce raw data'!$C$2:$CZ$3000,MATCH(1,INDEX(('ce raw data'!$A$2:$A$3000=C131)*('ce raw data'!$B$2:$B$3000=$B146),,),0),MATCH(SUBSTITUTE(C134,"Allele","Height"),'ce raw data'!$C$1:$CZ$1,0))="","-",INDEX('ce raw data'!$C$2:$CZ$3000,MATCH(1,INDEX(('ce raw data'!$A$2:$A$3000=C131)*('ce raw data'!$B$2:$B$3000=$B146),,),0),MATCH(SUBSTITUTE(C134,"Allele","Height"),'ce raw data'!$C$1:$CZ$1,0))),"-")</f>
        <v>-</v>
      </c>
      <c r="D145" s="8" t="str">
        <f>IFERROR(IF(INDEX('ce raw data'!$C$2:$CZ$3000,MATCH(1,INDEX(('ce raw data'!$A$2:$A$3000=C131)*('ce raw data'!$B$2:$B$3000=$B146),,),0),MATCH(SUBSTITUTE(D134,"Allele","Height"),'ce raw data'!$C$1:$CZ$1,0))="","-",INDEX('ce raw data'!$C$2:$CZ$3000,MATCH(1,INDEX(('ce raw data'!$A$2:$A$3000=C131)*('ce raw data'!$B$2:$B$3000=$B146),,),0),MATCH(SUBSTITUTE(D134,"Allele","Height"),'ce raw data'!$C$1:$CZ$1,0))),"-")</f>
        <v>-</v>
      </c>
      <c r="E145" s="8" t="str">
        <f>IFERROR(IF(INDEX('ce raw data'!$C$2:$CZ$3000,MATCH(1,INDEX(('ce raw data'!$A$2:$A$3000=E131)*('ce raw data'!$B$2:$B$3000=$B146),,),0),MATCH(SUBSTITUTE(E134,"Allele","Height"),'ce raw data'!$C$1:$CZ$1,0))="","-",INDEX('ce raw data'!$C$2:$CZ$3000,MATCH(1,INDEX(('ce raw data'!$A$2:$A$3000=E131)*('ce raw data'!$B$2:$B$3000=$B146),,),0),MATCH(SUBSTITUTE(E134,"Allele","Height"),'ce raw data'!$C$1:$CZ$1,0))),"-")</f>
        <v>-</v>
      </c>
      <c r="F145" s="8" t="str">
        <f>IFERROR(IF(INDEX('ce raw data'!$C$2:$CZ$3000,MATCH(1,INDEX(('ce raw data'!$A$2:$A$3000=E131)*('ce raw data'!$B$2:$B$3000=$B146),,),0),MATCH(SUBSTITUTE(F134,"Allele","Height"),'ce raw data'!$C$1:$CZ$1,0))="","-",INDEX('ce raw data'!$C$2:$CZ$3000,MATCH(1,INDEX(('ce raw data'!$A$2:$A$3000=E131)*('ce raw data'!$B$2:$B$3000=$B146),,),0),MATCH(SUBSTITUTE(F134,"Allele","Height"),'ce raw data'!$C$1:$CZ$1,0))),"-")</f>
        <v>-</v>
      </c>
      <c r="G145" s="8" t="str">
        <f>IFERROR(IF(INDEX('ce raw data'!$C$2:$CZ$3000,MATCH(1,INDEX(('ce raw data'!$A$2:$A$3000=G131)*('ce raw data'!$B$2:$B$3000=$B146),,),0),MATCH(SUBSTITUTE(G134,"Allele","Height"),'ce raw data'!$C$1:$CZ$1,0))="","-",INDEX('ce raw data'!$C$2:$CZ$3000,MATCH(1,INDEX(('ce raw data'!$A$2:$A$3000=G131)*('ce raw data'!$B$2:$B$3000=$B146),,),0),MATCH(SUBSTITUTE(G134,"Allele","Height"),'ce raw data'!$C$1:$CZ$1,0))),"-")</f>
        <v>-</v>
      </c>
      <c r="H145" s="8" t="str">
        <f>IFERROR(IF(INDEX('ce raw data'!$C$2:$CZ$3000,MATCH(1,INDEX(('ce raw data'!$A$2:$A$3000=G131)*('ce raw data'!$B$2:$B$3000=$B146),,),0),MATCH(SUBSTITUTE(H134,"Allele","Height"),'ce raw data'!$C$1:$CZ$1,0))="","-",INDEX('ce raw data'!$C$2:$CZ$3000,MATCH(1,INDEX(('ce raw data'!$A$2:$A$3000=G131)*('ce raw data'!$B$2:$B$3000=$B146),,),0),MATCH(SUBSTITUTE(H134,"Allele","Height"),'ce raw data'!$C$1:$CZ$1,0))),"-")</f>
        <v>-</v>
      </c>
      <c r="I145" s="8" t="str">
        <f>IFERROR(IF(INDEX('ce raw data'!$C$2:$CZ$3000,MATCH(1,INDEX(('ce raw data'!$A$2:$A$3000=I131)*('ce raw data'!$B$2:$B$3000=$B146),,),0),MATCH(SUBSTITUTE(I134,"Allele","Height"),'ce raw data'!$C$1:$CZ$1,0))="","-",INDEX('ce raw data'!$C$2:$CZ$3000,MATCH(1,INDEX(('ce raw data'!$A$2:$A$3000=I131)*('ce raw data'!$B$2:$B$3000=$B146),,),0),MATCH(SUBSTITUTE(I134,"Allele","Height"),'ce raw data'!$C$1:$CZ$1,0))),"-")</f>
        <v>-</v>
      </c>
      <c r="J145" s="8" t="str">
        <f>IFERROR(IF(INDEX('ce raw data'!$C$2:$CZ$3000,MATCH(1,INDEX(('ce raw data'!$A$2:$A$3000=I131)*('ce raw data'!$B$2:$B$3000=$B146),,),0),MATCH(SUBSTITUTE(J134,"Allele","Height"),'ce raw data'!$C$1:$CZ$1,0))="","-",INDEX('ce raw data'!$C$2:$CZ$3000,MATCH(1,INDEX(('ce raw data'!$A$2:$A$3000=I131)*('ce raw data'!$B$2:$B$3000=$B146),,),0),MATCH(SUBSTITUTE(J134,"Allele","Height"),'ce raw data'!$C$1:$CZ$1,0))),"-")</f>
        <v>-</v>
      </c>
    </row>
    <row r="146" spans="2:10" x14ac:dyDescent="0.4">
      <c r="B146" s="10" t="str">
        <f>$A$81</f>
        <v>D13S317</v>
      </c>
      <c r="C146" s="8" t="str">
        <f>IFERROR(IF(INDEX('ce raw data'!$C$2:$CZ$3000,MATCH(1,INDEX(('ce raw data'!$A$2:$A$3000=C131)*('ce raw data'!$B$2:$B$3000=$B146),,),0),MATCH(C134,'ce raw data'!$C$1:$CZ$1,0))="","-",INDEX('ce raw data'!$C$2:$CZ$3000,MATCH(1,INDEX(('ce raw data'!$A$2:$A$3000=C131)*('ce raw data'!$B$2:$B$3000=$B146),,),0),MATCH(C134,'ce raw data'!$C$1:$CZ$1,0))),"-")</f>
        <v>-</v>
      </c>
      <c r="D146" s="8" t="str">
        <f>IFERROR(IF(INDEX('ce raw data'!$C$2:$CZ$3000,MATCH(1,INDEX(('ce raw data'!$A$2:$A$3000=C131)*('ce raw data'!$B$2:$B$3000=$B146),,),0),MATCH(D134,'ce raw data'!$C$1:$CZ$1,0))="","-",INDEX('ce raw data'!$C$2:$CZ$3000,MATCH(1,INDEX(('ce raw data'!$A$2:$A$3000=C131)*('ce raw data'!$B$2:$B$3000=$B146),,),0),MATCH(D134,'ce raw data'!$C$1:$CZ$1,0))),"-")</f>
        <v>-</v>
      </c>
      <c r="E146" s="8" t="str">
        <f>IFERROR(IF(INDEX('ce raw data'!$C$2:$CZ$3000,MATCH(1,INDEX(('ce raw data'!$A$2:$A$3000=E131)*('ce raw data'!$B$2:$B$3000=$B146),,),0),MATCH(E134,'ce raw data'!$C$1:$CZ$1,0))="","-",INDEX('ce raw data'!$C$2:$CZ$3000,MATCH(1,INDEX(('ce raw data'!$A$2:$A$3000=E131)*('ce raw data'!$B$2:$B$3000=$B146),,),0),MATCH(E134,'ce raw data'!$C$1:$CZ$1,0))),"-")</f>
        <v>-</v>
      </c>
      <c r="F146" s="8" t="str">
        <f>IFERROR(IF(INDEX('ce raw data'!$C$2:$CZ$3000,MATCH(1,INDEX(('ce raw data'!$A$2:$A$3000=E131)*('ce raw data'!$B$2:$B$3000=$B146),,),0),MATCH(F134,'ce raw data'!$C$1:$CZ$1,0))="","-",INDEX('ce raw data'!$C$2:$CZ$3000,MATCH(1,INDEX(('ce raw data'!$A$2:$A$3000=E131)*('ce raw data'!$B$2:$B$3000=$B146),,),0),MATCH(F134,'ce raw data'!$C$1:$CZ$1,0))),"-")</f>
        <v>-</v>
      </c>
      <c r="G146" s="8" t="str">
        <f>IFERROR(IF(INDEX('ce raw data'!$C$2:$CZ$3000,MATCH(1,INDEX(('ce raw data'!$A$2:$A$3000=G131)*('ce raw data'!$B$2:$B$3000=$B146),,),0),MATCH(G134,'ce raw data'!$C$1:$CZ$1,0))="","-",INDEX('ce raw data'!$C$2:$CZ$3000,MATCH(1,INDEX(('ce raw data'!$A$2:$A$3000=G131)*('ce raw data'!$B$2:$B$3000=$B146),,),0),MATCH(G134,'ce raw data'!$C$1:$CZ$1,0))),"-")</f>
        <v>-</v>
      </c>
      <c r="H146" s="8" t="str">
        <f>IFERROR(IF(INDEX('ce raw data'!$C$2:$CZ$3000,MATCH(1,INDEX(('ce raw data'!$A$2:$A$3000=G131)*('ce raw data'!$B$2:$B$3000=$B146),,),0),MATCH(H134,'ce raw data'!$C$1:$CZ$1,0))="","-",INDEX('ce raw data'!$C$2:$CZ$3000,MATCH(1,INDEX(('ce raw data'!$A$2:$A$3000=G131)*('ce raw data'!$B$2:$B$3000=$B146),,),0),MATCH(H134,'ce raw data'!$C$1:$CZ$1,0))),"-")</f>
        <v>-</v>
      </c>
      <c r="I146" s="8" t="str">
        <f>IFERROR(IF(INDEX('ce raw data'!$C$2:$CZ$3000,MATCH(1,INDEX(('ce raw data'!$A$2:$A$3000=I131)*('ce raw data'!$B$2:$B$3000=$B146),,),0),MATCH(I134,'ce raw data'!$C$1:$CZ$1,0))="","-",INDEX('ce raw data'!$C$2:$CZ$3000,MATCH(1,INDEX(('ce raw data'!$A$2:$A$3000=I131)*('ce raw data'!$B$2:$B$3000=$B146),,),0),MATCH(I134,'ce raw data'!$C$1:$CZ$1,0))),"-")</f>
        <v>-</v>
      </c>
      <c r="J146" s="8" t="str">
        <f>IFERROR(IF(INDEX('ce raw data'!$C$2:$CZ$3000,MATCH(1,INDEX(('ce raw data'!$A$2:$A$3000=I131)*('ce raw data'!$B$2:$B$3000=$B146),,),0),MATCH(J134,'ce raw data'!$C$1:$CZ$1,0))="","-",INDEX('ce raw data'!$C$2:$CZ$3000,MATCH(1,INDEX(('ce raw data'!$A$2:$A$3000=I131)*('ce raw data'!$B$2:$B$3000=$B146),,),0),MATCH(J134,'ce raw data'!$C$1:$CZ$1,0))),"-")</f>
        <v>-</v>
      </c>
    </row>
    <row r="147" spans="2:10" ht="12.75" hidden="1" customHeight="1" x14ac:dyDescent="0.4">
      <c r="B147" s="10"/>
      <c r="C147" s="8" t="str">
        <f>IFERROR(IF(INDEX('ce raw data'!$C$2:$CZ$3000,MATCH(1,INDEX(('ce raw data'!$A$2:$A$3000=C131)*('ce raw data'!$B$2:$B$3000=$B148),,),0),MATCH(SUBSTITUTE(C134,"Allele","Height"),'ce raw data'!$C$1:$CZ$1,0))="","-",INDEX('ce raw data'!$C$2:$CZ$3000,MATCH(1,INDEX(('ce raw data'!$A$2:$A$3000=C131)*('ce raw data'!$B$2:$B$3000=$B148),,),0),MATCH(SUBSTITUTE(C134,"Allele","Height"),'ce raw data'!$C$1:$CZ$1,0))),"-")</f>
        <v>-</v>
      </c>
      <c r="D147" s="8" t="str">
        <f>IFERROR(IF(INDEX('ce raw data'!$C$2:$CZ$3000,MATCH(1,INDEX(('ce raw data'!$A$2:$A$3000=C131)*('ce raw data'!$B$2:$B$3000=$B148),,),0),MATCH(SUBSTITUTE(D134,"Allele","Height"),'ce raw data'!$C$1:$CZ$1,0))="","-",INDEX('ce raw data'!$C$2:$CZ$3000,MATCH(1,INDEX(('ce raw data'!$A$2:$A$3000=C131)*('ce raw data'!$B$2:$B$3000=$B148),,),0),MATCH(SUBSTITUTE(D134,"Allele","Height"),'ce raw data'!$C$1:$CZ$1,0))),"-")</f>
        <v>-</v>
      </c>
      <c r="E147" s="8" t="str">
        <f>IFERROR(IF(INDEX('ce raw data'!$C$2:$CZ$3000,MATCH(1,INDEX(('ce raw data'!$A$2:$A$3000=E131)*('ce raw data'!$B$2:$B$3000=$B148),,),0),MATCH(SUBSTITUTE(E134,"Allele","Height"),'ce raw data'!$C$1:$CZ$1,0))="","-",INDEX('ce raw data'!$C$2:$CZ$3000,MATCH(1,INDEX(('ce raw data'!$A$2:$A$3000=E131)*('ce raw data'!$B$2:$B$3000=$B148),,),0),MATCH(SUBSTITUTE(E134,"Allele","Height"),'ce raw data'!$C$1:$CZ$1,0))),"-")</f>
        <v>-</v>
      </c>
      <c r="F147" s="8" t="str">
        <f>IFERROR(IF(INDEX('ce raw data'!$C$2:$CZ$3000,MATCH(1,INDEX(('ce raw data'!$A$2:$A$3000=E131)*('ce raw data'!$B$2:$B$3000=$B148),,),0),MATCH(SUBSTITUTE(F134,"Allele","Height"),'ce raw data'!$C$1:$CZ$1,0))="","-",INDEX('ce raw data'!$C$2:$CZ$3000,MATCH(1,INDEX(('ce raw data'!$A$2:$A$3000=E131)*('ce raw data'!$B$2:$B$3000=$B148),,),0),MATCH(SUBSTITUTE(F134,"Allele","Height"),'ce raw data'!$C$1:$CZ$1,0))),"-")</f>
        <v>-</v>
      </c>
      <c r="G147" s="8" t="str">
        <f>IFERROR(IF(INDEX('ce raw data'!$C$2:$CZ$3000,MATCH(1,INDEX(('ce raw data'!$A$2:$A$3000=G131)*('ce raw data'!$B$2:$B$3000=$B148),,),0),MATCH(SUBSTITUTE(G134,"Allele","Height"),'ce raw data'!$C$1:$CZ$1,0))="","-",INDEX('ce raw data'!$C$2:$CZ$3000,MATCH(1,INDEX(('ce raw data'!$A$2:$A$3000=G131)*('ce raw data'!$B$2:$B$3000=$B148),,),0),MATCH(SUBSTITUTE(G134,"Allele","Height"),'ce raw data'!$C$1:$CZ$1,0))),"-")</f>
        <v>-</v>
      </c>
      <c r="H147" s="8" t="str">
        <f>IFERROR(IF(INDEX('ce raw data'!$C$2:$CZ$3000,MATCH(1,INDEX(('ce raw data'!$A$2:$A$3000=G131)*('ce raw data'!$B$2:$B$3000=$B148),,),0),MATCH(SUBSTITUTE(H134,"Allele","Height"),'ce raw data'!$C$1:$CZ$1,0))="","-",INDEX('ce raw data'!$C$2:$CZ$3000,MATCH(1,INDEX(('ce raw data'!$A$2:$A$3000=G131)*('ce raw data'!$B$2:$B$3000=$B148),,),0),MATCH(SUBSTITUTE(H134,"Allele","Height"),'ce raw data'!$C$1:$CZ$1,0))),"-")</f>
        <v>-</v>
      </c>
      <c r="I147" s="8" t="str">
        <f>IFERROR(IF(INDEX('ce raw data'!$C$2:$CZ$3000,MATCH(1,INDEX(('ce raw data'!$A$2:$A$3000=I131)*('ce raw data'!$B$2:$B$3000=$B148),,),0),MATCH(SUBSTITUTE(I134,"Allele","Height"),'ce raw data'!$C$1:$CZ$1,0))="","-",INDEX('ce raw data'!$C$2:$CZ$3000,MATCH(1,INDEX(('ce raw data'!$A$2:$A$3000=I131)*('ce raw data'!$B$2:$B$3000=$B148),,),0),MATCH(SUBSTITUTE(I134,"Allele","Height"),'ce raw data'!$C$1:$CZ$1,0))),"-")</f>
        <v>-</v>
      </c>
      <c r="J147" s="8" t="str">
        <f>IFERROR(IF(INDEX('ce raw data'!$C$2:$CZ$3000,MATCH(1,INDEX(('ce raw data'!$A$2:$A$3000=I131)*('ce raw data'!$B$2:$B$3000=$B148),,),0),MATCH(SUBSTITUTE(J134,"Allele","Height"),'ce raw data'!$C$1:$CZ$1,0))="","-",INDEX('ce raw data'!$C$2:$CZ$3000,MATCH(1,INDEX(('ce raw data'!$A$2:$A$3000=I131)*('ce raw data'!$B$2:$B$3000=$B148),,),0),MATCH(SUBSTITUTE(J134,"Allele","Height"),'ce raw data'!$C$1:$CZ$1,0))),"-")</f>
        <v>-</v>
      </c>
    </row>
    <row r="148" spans="2:10" x14ac:dyDescent="0.4">
      <c r="B148" s="10" t="str">
        <f>$A$83</f>
        <v>Penta E</v>
      </c>
      <c r="C148" s="8" t="str">
        <f>IFERROR(IF(INDEX('ce raw data'!$C$2:$CZ$3000,MATCH(1,INDEX(('ce raw data'!$A$2:$A$3000=C131)*('ce raw data'!$B$2:$B$3000=$B148),,),0),MATCH(C134,'ce raw data'!$C$1:$CZ$1,0))="","-",INDEX('ce raw data'!$C$2:$CZ$3000,MATCH(1,INDEX(('ce raw data'!$A$2:$A$3000=C131)*('ce raw data'!$B$2:$B$3000=$B148),,),0),MATCH(C134,'ce raw data'!$C$1:$CZ$1,0))),"-")</f>
        <v>-</v>
      </c>
      <c r="D148" s="8" t="str">
        <f>IFERROR(IF(INDEX('ce raw data'!$C$2:$CZ$3000,MATCH(1,INDEX(('ce raw data'!$A$2:$A$3000=C131)*('ce raw data'!$B$2:$B$3000=$B148),,),0),MATCH(D134,'ce raw data'!$C$1:$CZ$1,0))="","-",INDEX('ce raw data'!$C$2:$CZ$3000,MATCH(1,INDEX(('ce raw data'!$A$2:$A$3000=C131)*('ce raw data'!$B$2:$B$3000=$B148),,),0),MATCH(D134,'ce raw data'!$C$1:$CZ$1,0))),"-")</f>
        <v>-</v>
      </c>
      <c r="E148" s="8" t="str">
        <f>IFERROR(IF(INDEX('ce raw data'!$C$2:$CZ$3000,MATCH(1,INDEX(('ce raw data'!$A$2:$A$3000=E131)*('ce raw data'!$B$2:$B$3000=$B148),,),0),MATCH(E134,'ce raw data'!$C$1:$CZ$1,0))="","-",INDEX('ce raw data'!$C$2:$CZ$3000,MATCH(1,INDEX(('ce raw data'!$A$2:$A$3000=E131)*('ce raw data'!$B$2:$B$3000=$B148),,),0),MATCH(E134,'ce raw data'!$C$1:$CZ$1,0))),"-")</f>
        <v>-</v>
      </c>
      <c r="F148" s="8" t="str">
        <f>IFERROR(IF(INDEX('ce raw data'!$C$2:$CZ$3000,MATCH(1,INDEX(('ce raw data'!$A$2:$A$3000=E131)*('ce raw data'!$B$2:$B$3000=$B148),,),0),MATCH(F134,'ce raw data'!$C$1:$CZ$1,0))="","-",INDEX('ce raw data'!$C$2:$CZ$3000,MATCH(1,INDEX(('ce raw data'!$A$2:$A$3000=E131)*('ce raw data'!$B$2:$B$3000=$B148),,),0),MATCH(F134,'ce raw data'!$C$1:$CZ$1,0))),"-")</f>
        <v>-</v>
      </c>
      <c r="G148" s="8" t="str">
        <f>IFERROR(IF(INDEX('ce raw data'!$C$2:$CZ$3000,MATCH(1,INDEX(('ce raw data'!$A$2:$A$3000=G131)*('ce raw data'!$B$2:$B$3000=$B148),,),0),MATCH(G134,'ce raw data'!$C$1:$CZ$1,0))="","-",INDEX('ce raw data'!$C$2:$CZ$3000,MATCH(1,INDEX(('ce raw data'!$A$2:$A$3000=G131)*('ce raw data'!$B$2:$B$3000=$B148),,),0),MATCH(G134,'ce raw data'!$C$1:$CZ$1,0))),"-")</f>
        <v>-</v>
      </c>
      <c r="H148" s="8" t="str">
        <f>IFERROR(IF(INDEX('ce raw data'!$C$2:$CZ$3000,MATCH(1,INDEX(('ce raw data'!$A$2:$A$3000=G131)*('ce raw data'!$B$2:$B$3000=$B148),,),0),MATCH(H134,'ce raw data'!$C$1:$CZ$1,0))="","-",INDEX('ce raw data'!$C$2:$CZ$3000,MATCH(1,INDEX(('ce raw data'!$A$2:$A$3000=G131)*('ce raw data'!$B$2:$B$3000=$B148),,),0),MATCH(H134,'ce raw data'!$C$1:$CZ$1,0))),"-")</f>
        <v>-</v>
      </c>
      <c r="I148" s="8" t="str">
        <f>IFERROR(IF(INDEX('ce raw data'!$C$2:$CZ$3000,MATCH(1,INDEX(('ce raw data'!$A$2:$A$3000=I131)*('ce raw data'!$B$2:$B$3000=$B148),,),0),MATCH(I134,'ce raw data'!$C$1:$CZ$1,0))="","-",INDEX('ce raw data'!$C$2:$CZ$3000,MATCH(1,INDEX(('ce raw data'!$A$2:$A$3000=I131)*('ce raw data'!$B$2:$B$3000=$B148),,),0),MATCH(I134,'ce raw data'!$C$1:$CZ$1,0))),"-")</f>
        <v>-</v>
      </c>
      <c r="J148" s="8" t="str">
        <f>IFERROR(IF(INDEX('ce raw data'!$C$2:$CZ$3000,MATCH(1,INDEX(('ce raw data'!$A$2:$A$3000=I131)*('ce raw data'!$B$2:$B$3000=$B148),,),0),MATCH(J134,'ce raw data'!$C$1:$CZ$1,0))="","-",INDEX('ce raw data'!$C$2:$CZ$3000,MATCH(1,INDEX(('ce raw data'!$A$2:$A$3000=I131)*('ce raw data'!$B$2:$B$3000=$B148),,),0),MATCH(J134,'ce raw data'!$C$1:$CZ$1,0))),"-")</f>
        <v>-</v>
      </c>
    </row>
    <row r="149" spans="2:10" ht="12.75" hidden="1" customHeight="1" x14ac:dyDescent="0.4">
      <c r="B149" s="10"/>
      <c r="C149" s="8" t="str">
        <f>IFERROR(IF(INDEX('ce raw data'!$C$2:$CZ$3000,MATCH(1,INDEX(('ce raw data'!$A$2:$A$3000=C131)*('ce raw data'!$B$2:$B$3000=$B150),,),0),MATCH(SUBSTITUTE(C134,"Allele","Height"),'ce raw data'!$C$1:$CZ$1,0))="","-",INDEX('ce raw data'!$C$2:$CZ$3000,MATCH(1,INDEX(('ce raw data'!$A$2:$A$3000=C131)*('ce raw data'!$B$2:$B$3000=$B150),,),0),MATCH(SUBSTITUTE(C134,"Allele","Height"),'ce raw data'!$C$1:$CZ$1,0))),"-")</f>
        <v>-</v>
      </c>
      <c r="D149" s="8" t="str">
        <f>IFERROR(IF(INDEX('ce raw data'!$C$2:$CZ$3000,MATCH(1,INDEX(('ce raw data'!$A$2:$A$3000=C131)*('ce raw data'!$B$2:$B$3000=$B150),,),0),MATCH(SUBSTITUTE(D134,"Allele","Height"),'ce raw data'!$C$1:$CZ$1,0))="","-",INDEX('ce raw data'!$C$2:$CZ$3000,MATCH(1,INDEX(('ce raw data'!$A$2:$A$3000=C131)*('ce raw data'!$B$2:$B$3000=$B150),,),0),MATCH(SUBSTITUTE(D134,"Allele","Height"),'ce raw data'!$C$1:$CZ$1,0))),"-")</f>
        <v>-</v>
      </c>
      <c r="E149" s="8" t="str">
        <f>IFERROR(IF(INDEX('ce raw data'!$C$2:$CZ$3000,MATCH(1,INDEX(('ce raw data'!$A$2:$A$3000=E131)*('ce raw data'!$B$2:$B$3000=$B150),,),0),MATCH(SUBSTITUTE(E134,"Allele","Height"),'ce raw data'!$C$1:$CZ$1,0))="","-",INDEX('ce raw data'!$C$2:$CZ$3000,MATCH(1,INDEX(('ce raw data'!$A$2:$A$3000=E131)*('ce raw data'!$B$2:$B$3000=$B150),,),0),MATCH(SUBSTITUTE(E134,"Allele","Height"),'ce raw data'!$C$1:$CZ$1,0))),"-")</f>
        <v>-</v>
      </c>
      <c r="F149" s="8" t="str">
        <f>IFERROR(IF(INDEX('ce raw data'!$C$2:$CZ$3000,MATCH(1,INDEX(('ce raw data'!$A$2:$A$3000=E131)*('ce raw data'!$B$2:$B$3000=$B150),,),0),MATCH(SUBSTITUTE(F134,"Allele","Height"),'ce raw data'!$C$1:$CZ$1,0))="","-",INDEX('ce raw data'!$C$2:$CZ$3000,MATCH(1,INDEX(('ce raw data'!$A$2:$A$3000=E131)*('ce raw data'!$B$2:$B$3000=$B150),,),0),MATCH(SUBSTITUTE(F134,"Allele","Height"),'ce raw data'!$C$1:$CZ$1,0))),"-")</f>
        <v>-</v>
      </c>
      <c r="G149" s="8" t="str">
        <f>IFERROR(IF(INDEX('ce raw data'!$C$2:$CZ$3000,MATCH(1,INDEX(('ce raw data'!$A$2:$A$3000=G131)*('ce raw data'!$B$2:$B$3000=$B150),,),0),MATCH(SUBSTITUTE(G134,"Allele","Height"),'ce raw data'!$C$1:$CZ$1,0))="","-",INDEX('ce raw data'!$C$2:$CZ$3000,MATCH(1,INDEX(('ce raw data'!$A$2:$A$3000=G131)*('ce raw data'!$B$2:$B$3000=$B150),,),0),MATCH(SUBSTITUTE(G134,"Allele","Height"),'ce raw data'!$C$1:$CZ$1,0))),"-")</f>
        <v>-</v>
      </c>
      <c r="H149" s="8" t="str">
        <f>IFERROR(IF(INDEX('ce raw data'!$C$2:$CZ$3000,MATCH(1,INDEX(('ce raw data'!$A$2:$A$3000=G131)*('ce raw data'!$B$2:$B$3000=$B150),,),0),MATCH(SUBSTITUTE(H134,"Allele","Height"),'ce raw data'!$C$1:$CZ$1,0))="","-",INDEX('ce raw data'!$C$2:$CZ$3000,MATCH(1,INDEX(('ce raw data'!$A$2:$A$3000=G131)*('ce raw data'!$B$2:$B$3000=$B150),,),0),MATCH(SUBSTITUTE(H134,"Allele","Height"),'ce raw data'!$C$1:$CZ$1,0))),"-")</f>
        <v>-</v>
      </c>
      <c r="I149" s="8" t="str">
        <f>IFERROR(IF(INDEX('ce raw data'!$C$2:$CZ$3000,MATCH(1,INDEX(('ce raw data'!$A$2:$A$3000=I131)*('ce raw data'!$B$2:$B$3000=$B150),,),0),MATCH(SUBSTITUTE(I134,"Allele","Height"),'ce raw data'!$C$1:$CZ$1,0))="","-",INDEX('ce raw data'!$C$2:$CZ$3000,MATCH(1,INDEX(('ce raw data'!$A$2:$A$3000=I131)*('ce raw data'!$B$2:$B$3000=$B150),,),0),MATCH(SUBSTITUTE(I134,"Allele","Height"),'ce raw data'!$C$1:$CZ$1,0))),"-")</f>
        <v>-</v>
      </c>
      <c r="J149" s="8" t="str">
        <f>IFERROR(IF(INDEX('ce raw data'!$C$2:$CZ$3000,MATCH(1,INDEX(('ce raw data'!$A$2:$A$3000=I131)*('ce raw data'!$B$2:$B$3000=$B150),,),0),MATCH(SUBSTITUTE(J134,"Allele","Height"),'ce raw data'!$C$1:$CZ$1,0))="","-",INDEX('ce raw data'!$C$2:$CZ$3000,MATCH(1,INDEX(('ce raw data'!$A$2:$A$3000=I131)*('ce raw data'!$B$2:$B$3000=$B150),,),0),MATCH(SUBSTITUTE(J134,"Allele","Height"),'ce raw data'!$C$1:$CZ$1,0))),"-")</f>
        <v>-</v>
      </c>
    </row>
    <row r="150" spans="2:10" x14ac:dyDescent="0.4">
      <c r="B150" s="11" t="str">
        <f>$A$85</f>
        <v>D16S539</v>
      </c>
      <c r="C150" s="8" t="str">
        <f>IFERROR(IF(INDEX('ce raw data'!$C$2:$CZ$3000,MATCH(1,INDEX(('ce raw data'!$A$2:$A$3000=C131)*('ce raw data'!$B$2:$B$3000=$B150),,),0),MATCH(C134,'ce raw data'!$C$1:$CZ$1,0))="","-",INDEX('ce raw data'!$C$2:$CZ$3000,MATCH(1,INDEX(('ce raw data'!$A$2:$A$3000=C131)*('ce raw data'!$B$2:$B$3000=$B150),,),0),MATCH(C134,'ce raw data'!$C$1:$CZ$1,0))),"-")</f>
        <v>-</v>
      </c>
      <c r="D150" s="8" t="str">
        <f>IFERROR(IF(INDEX('ce raw data'!$C$2:$CZ$3000,MATCH(1,INDEX(('ce raw data'!$A$2:$A$3000=C131)*('ce raw data'!$B$2:$B$3000=$B150),,),0),MATCH(D134,'ce raw data'!$C$1:$CZ$1,0))="","-",INDEX('ce raw data'!$C$2:$CZ$3000,MATCH(1,INDEX(('ce raw data'!$A$2:$A$3000=C131)*('ce raw data'!$B$2:$B$3000=$B150),,),0),MATCH(D134,'ce raw data'!$C$1:$CZ$1,0))),"-")</f>
        <v>-</v>
      </c>
      <c r="E150" s="8" t="str">
        <f>IFERROR(IF(INDEX('ce raw data'!$C$2:$CZ$3000,MATCH(1,INDEX(('ce raw data'!$A$2:$A$3000=E131)*('ce raw data'!$B$2:$B$3000=$B150),,),0),MATCH(E134,'ce raw data'!$C$1:$CZ$1,0))="","-",INDEX('ce raw data'!$C$2:$CZ$3000,MATCH(1,INDEX(('ce raw data'!$A$2:$A$3000=E131)*('ce raw data'!$B$2:$B$3000=$B150),,),0),MATCH(E134,'ce raw data'!$C$1:$CZ$1,0))),"-")</f>
        <v>-</v>
      </c>
      <c r="F150" s="8" t="str">
        <f>IFERROR(IF(INDEX('ce raw data'!$C$2:$CZ$3000,MATCH(1,INDEX(('ce raw data'!$A$2:$A$3000=E131)*('ce raw data'!$B$2:$B$3000=$B150),,),0),MATCH(F134,'ce raw data'!$C$1:$CZ$1,0))="","-",INDEX('ce raw data'!$C$2:$CZ$3000,MATCH(1,INDEX(('ce raw data'!$A$2:$A$3000=E131)*('ce raw data'!$B$2:$B$3000=$B150),,),0),MATCH(F134,'ce raw data'!$C$1:$CZ$1,0))),"-")</f>
        <v>-</v>
      </c>
      <c r="G150" s="8" t="str">
        <f>IFERROR(IF(INDEX('ce raw data'!$C$2:$CZ$3000,MATCH(1,INDEX(('ce raw data'!$A$2:$A$3000=G131)*('ce raw data'!$B$2:$B$3000=$B150),,),0),MATCH(G134,'ce raw data'!$C$1:$CZ$1,0))="","-",INDEX('ce raw data'!$C$2:$CZ$3000,MATCH(1,INDEX(('ce raw data'!$A$2:$A$3000=G131)*('ce raw data'!$B$2:$B$3000=$B150),,),0),MATCH(G134,'ce raw data'!$C$1:$CZ$1,0))),"-")</f>
        <v>-</v>
      </c>
      <c r="H150" s="8" t="str">
        <f>IFERROR(IF(INDEX('ce raw data'!$C$2:$CZ$3000,MATCH(1,INDEX(('ce raw data'!$A$2:$A$3000=G131)*('ce raw data'!$B$2:$B$3000=$B150),,),0),MATCH(H134,'ce raw data'!$C$1:$CZ$1,0))="","-",INDEX('ce raw data'!$C$2:$CZ$3000,MATCH(1,INDEX(('ce raw data'!$A$2:$A$3000=G131)*('ce raw data'!$B$2:$B$3000=$B150),,),0),MATCH(H134,'ce raw data'!$C$1:$CZ$1,0))),"-")</f>
        <v>-</v>
      </c>
      <c r="I150" s="8" t="str">
        <f>IFERROR(IF(INDEX('ce raw data'!$C$2:$CZ$3000,MATCH(1,INDEX(('ce raw data'!$A$2:$A$3000=I131)*('ce raw data'!$B$2:$B$3000=$B150),,),0),MATCH(I134,'ce raw data'!$C$1:$CZ$1,0))="","-",INDEX('ce raw data'!$C$2:$CZ$3000,MATCH(1,INDEX(('ce raw data'!$A$2:$A$3000=I131)*('ce raw data'!$B$2:$B$3000=$B150),,),0),MATCH(I134,'ce raw data'!$C$1:$CZ$1,0))),"-")</f>
        <v>-</v>
      </c>
      <c r="J150" s="8" t="str">
        <f>IFERROR(IF(INDEX('ce raw data'!$C$2:$CZ$3000,MATCH(1,INDEX(('ce raw data'!$A$2:$A$3000=I131)*('ce raw data'!$B$2:$B$3000=$B150),,),0),MATCH(J134,'ce raw data'!$C$1:$CZ$1,0))="","-",INDEX('ce raw data'!$C$2:$CZ$3000,MATCH(1,INDEX(('ce raw data'!$A$2:$A$3000=I131)*('ce raw data'!$B$2:$B$3000=$B150),,),0),MATCH(J134,'ce raw data'!$C$1:$CZ$1,0))),"-")</f>
        <v>-</v>
      </c>
    </row>
    <row r="151" spans="2:10" ht="12.75" hidden="1" customHeight="1" x14ac:dyDescent="0.4">
      <c r="B151" s="11"/>
      <c r="C151" s="8" t="str">
        <f>IFERROR(IF(INDEX('ce raw data'!$C$2:$CZ$3000,MATCH(1,INDEX(('ce raw data'!$A$2:$A$3000=C131)*('ce raw data'!$B$2:$B$3000=$B152),,),0),MATCH(SUBSTITUTE(C134,"Allele","Height"),'ce raw data'!$C$1:$CZ$1,0))="","-",INDEX('ce raw data'!$C$2:$CZ$3000,MATCH(1,INDEX(('ce raw data'!$A$2:$A$3000=C131)*('ce raw data'!$B$2:$B$3000=$B152),,),0),MATCH(SUBSTITUTE(C134,"Allele","Height"),'ce raw data'!$C$1:$CZ$1,0))),"-")</f>
        <v>-</v>
      </c>
      <c r="D151" s="8" t="str">
        <f>IFERROR(IF(INDEX('ce raw data'!$C$2:$CZ$3000,MATCH(1,INDEX(('ce raw data'!$A$2:$A$3000=C131)*('ce raw data'!$B$2:$B$3000=$B152),,),0),MATCH(SUBSTITUTE(D134,"Allele","Height"),'ce raw data'!$C$1:$CZ$1,0))="","-",INDEX('ce raw data'!$C$2:$CZ$3000,MATCH(1,INDEX(('ce raw data'!$A$2:$A$3000=C131)*('ce raw data'!$B$2:$B$3000=$B152),,),0),MATCH(SUBSTITUTE(D134,"Allele","Height"),'ce raw data'!$C$1:$CZ$1,0))),"-")</f>
        <v>-</v>
      </c>
      <c r="E151" s="8" t="str">
        <f>IFERROR(IF(INDEX('ce raw data'!$C$2:$CZ$3000,MATCH(1,INDEX(('ce raw data'!$A$2:$A$3000=E131)*('ce raw data'!$B$2:$B$3000=$B152),,),0),MATCH(SUBSTITUTE(E134,"Allele","Height"),'ce raw data'!$C$1:$CZ$1,0))="","-",INDEX('ce raw data'!$C$2:$CZ$3000,MATCH(1,INDEX(('ce raw data'!$A$2:$A$3000=E131)*('ce raw data'!$B$2:$B$3000=$B152),,),0),MATCH(SUBSTITUTE(E134,"Allele","Height"),'ce raw data'!$C$1:$CZ$1,0))),"-")</f>
        <v>-</v>
      </c>
      <c r="F151" s="8" t="str">
        <f>IFERROR(IF(INDEX('ce raw data'!$C$2:$CZ$3000,MATCH(1,INDEX(('ce raw data'!$A$2:$A$3000=E131)*('ce raw data'!$B$2:$B$3000=$B152),,),0),MATCH(SUBSTITUTE(F134,"Allele","Height"),'ce raw data'!$C$1:$CZ$1,0))="","-",INDEX('ce raw data'!$C$2:$CZ$3000,MATCH(1,INDEX(('ce raw data'!$A$2:$A$3000=E131)*('ce raw data'!$B$2:$B$3000=$B152),,),0),MATCH(SUBSTITUTE(F134,"Allele","Height"),'ce raw data'!$C$1:$CZ$1,0))),"-")</f>
        <v>-</v>
      </c>
      <c r="G151" s="8" t="str">
        <f>IFERROR(IF(INDEX('ce raw data'!$C$2:$CZ$3000,MATCH(1,INDEX(('ce raw data'!$A$2:$A$3000=G131)*('ce raw data'!$B$2:$B$3000=$B152),,),0),MATCH(SUBSTITUTE(G134,"Allele","Height"),'ce raw data'!$C$1:$CZ$1,0))="","-",INDEX('ce raw data'!$C$2:$CZ$3000,MATCH(1,INDEX(('ce raw data'!$A$2:$A$3000=G131)*('ce raw data'!$B$2:$B$3000=$B152),,),0),MATCH(SUBSTITUTE(G134,"Allele","Height"),'ce raw data'!$C$1:$CZ$1,0))),"-")</f>
        <v>-</v>
      </c>
      <c r="H151" s="8" t="str">
        <f>IFERROR(IF(INDEX('ce raw data'!$C$2:$CZ$3000,MATCH(1,INDEX(('ce raw data'!$A$2:$A$3000=G131)*('ce raw data'!$B$2:$B$3000=$B152),,),0),MATCH(SUBSTITUTE(H134,"Allele","Height"),'ce raw data'!$C$1:$CZ$1,0))="","-",INDEX('ce raw data'!$C$2:$CZ$3000,MATCH(1,INDEX(('ce raw data'!$A$2:$A$3000=G131)*('ce raw data'!$B$2:$B$3000=$B152),,),0),MATCH(SUBSTITUTE(H134,"Allele","Height"),'ce raw data'!$C$1:$CZ$1,0))),"-")</f>
        <v>-</v>
      </c>
      <c r="I151" s="8" t="str">
        <f>IFERROR(IF(INDEX('ce raw data'!$C$2:$CZ$3000,MATCH(1,INDEX(('ce raw data'!$A$2:$A$3000=I131)*('ce raw data'!$B$2:$B$3000=$B152),,),0),MATCH(SUBSTITUTE(I134,"Allele","Height"),'ce raw data'!$C$1:$CZ$1,0))="","-",INDEX('ce raw data'!$C$2:$CZ$3000,MATCH(1,INDEX(('ce raw data'!$A$2:$A$3000=I131)*('ce raw data'!$B$2:$B$3000=$B152),,),0),MATCH(SUBSTITUTE(I134,"Allele","Height"),'ce raw data'!$C$1:$CZ$1,0))),"-")</f>
        <v>-</v>
      </c>
      <c r="J151" s="8" t="str">
        <f>IFERROR(IF(INDEX('ce raw data'!$C$2:$CZ$3000,MATCH(1,INDEX(('ce raw data'!$A$2:$A$3000=I131)*('ce raw data'!$B$2:$B$3000=$B152),,),0),MATCH(SUBSTITUTE(J134,"Allele","Height"),'ce raw data'!$C$1:$CZ$1,0))="","-",INDEX('ce raw data'!$C$2:$CZ$3000,MATCH(1,INDEX(('ce raw data'!$A$2:$A$3000=I131)*('ce raw data'!$B$2:$B$3000=$B152),,),0),MATCH(SUBSTITUTE(J134,"Allele","Height"),'ce raw data'!$C$1:$CZ$1,0))),"-")</f>
        <v>-</v>
      </c>
    </row>
    <row r="152" spans="2:10" x14ac:dyDescent="0.4">
      <c r="B152" s="11" t="str">
        <f>$A$87</f>
        <v>D18S51</v>
      </c>
      <c r="C152" s="8" t="str">
        <f>IFERROR(IF(INDEX('ce raw data'!$C$2:$CZ$3000,MATCH(1,INDEX(('ce raw data'!$A$2:$A$3000=C131)*('ce raw data'!$B$2:$B$3000=$B152),,),0),MATCH(C134,'ce raw data'!$C$1:$CZ$1,0))="","-",INDEX('ce raw data'!$C$2:$CZ$3000,MATCH(1,INDEX(('ce raw data'!$A$2:$A$3000=C131)*('ce raw data'!$B$2:$B$3000=$B152),,),0),MATCH(C134,'ce raw data'!$C$1:$CZ$1,0))),"-")</f>
        <v>-</v>
      </c>
      <c r="D152" s="8" t="str">
        <f>IFERROR(IF(INDEX('ce raw data'!$C$2:$CZ$3000,MATCH(1,INDEX(('ce raw data'!$A$2:$A$3000=C131)*('ce raw data'!$B$2:$B$3000=$B152),,),0),MATCH(D134,'ce raw data'!$C$1:$CZ$1,0))="","-",INDEX('ce raw data'!$C$2:$CZ$3000,MATCH(1,INDEX(('ce raw data'!$A$2:$A$3000=C131)*('ce raw data'!$B$2:$B$3000=$B152),,),0),MATCH(D134,'ce raw data'!$C$1:$CZ$1,0))),"-")</f>
        <v>-</v>
      </c>
      <c r="E152" s="8" t="str">
        <f>IFERROR(IF(INDEX('ce raw data'!$C$2:$CZ$3000,MATCH(1,INDEX(('ce raw data'!$A$2:$A$3000=E131)*('ce raw data'!$B$2:$B$3000=$B152),,),0),MATCH(E134,'ce raw data'!$C$1:$CZ$1,0))="","-",INDEX('ce raw data'!$C$2:$CZ$3000,MATCH(1,INDEX(('ce raw data'!$A$2:$A$3000=E131)*('ce raw data'!$B$2:$B$3000=$B152),,),0),MATCH(E134,'ce raw data'!$C$1:$CZ$1,0))),"-")</f>
        <v>-</v>
      </c>
      <c r="F152" s="8" t="str">
        <f>IFERROR(IF(INDEX('ce raw data'!$C$2:$CZ$3000,MATCH(1,INDEX(('ce raw data'!$A$2:$A$3000=E131)*('ce raw data'!$B$2:$B$3000=$B152),,),0),MATCH(F134,'ce raw data'!$C$1:$CZ$1,0))="","-",INDEX('ce raw data'!$C$2:$CZ$3000,MATCH(1,INDEX(('ce raw data'!$A$2:$A$3000=E131)*('ce raw data'!$B$2:$B$3000=$B152),,),0),MATCH(F134,'ce raw data'!$C$1:$CZ$1,0))),"-")</f>
        <v>-</v>
      </c>
      <c r="G152" s="8" t="str">
        <f>IFERROR(IF(INDEX('ce raw data'!$C$2:$CZ$3000,MATCH(1,INDEX(('ce raw data'!$A$2:$A$3000=G131)*('ce raw data'!$B$2:$B$3000=$B152),,),0),MATCH(G134,'ce raw data'!$C$1:$CZ$1,0))="","-",INDEX('ce raw data'!$C$2:$CZ$3000,MATCH(1,INDEX(('ce raw data'!$A$2:$A$3000=G131)*('ce raw data'!$B$2:$B$3000=$B152),,),0),MATCH(G134,'ce raw data'!$C$1:$CZ$1,0))),"-")</f>
        <v>-</v>
      </c>
      <c r="H152" s="8" t="str">
        <f>IFERROR(IF(INDEX('ce raw data'!$C$2:$CZ$3000,MATCH(1,INDEX(('ce raw data'!$A$2:$A$3000=G131)*('ce raw data'!$B$2:$B$3000=$B152),,),0),MATCH(H134,'ce raw data'!$C$1:$CZ$1,0))="","-",INDEX('ce raw data'!$C$2:$CZ$3000,MATCH(1,INDEX(('ce raw data'!$A$2:$A$3000=G131)*('ce raw data'!$B$2:$B$3000=$B152),,),0),MATCH(H134,'ce raw data'!$C$1:$CZ$1,0))),"-")</f>
        <v>-</v>
      </c>
      <c r="I152" s="8" t="str">
        <f>IFERROR(IF(INDEX('ce raw data'!$C$2:$CZ$3000,MATCH(1,INDEX(('ce raw data'!$A$2:$A$3000=I131)*('ce raw data'!$B$2:$B$3000=$B152),,),0),MATCH(I134,'ce raw data'!$C$1:$CZ$1,0))="","-",INDEX('ce raw data'!$C$2:$CZ$3000,MATCH(1,INDEX(('ce raw data'!$A$2:$A$3000=I131)*('ce raw data'!$B$2:$B$3000=$B152),,),0),MATCH(I134,'ce raw data'!$C$1:$CZ$1,0))),"-")</f>
        <v>-</v>
      </c>
      <c r="J152" s="8" t="str">
        <f>IFERROR(IF(INDEX('ce raw data'!$C$2:$CZ$3000,MATCH(1,INDEX(('ce raw data'!$A$2:$A$3000=I131)*('ce raw data'!$B$2:$B$3000=$B152),,),0),MATCH(J134,'ce raw data'!$C$1:$CZ$1,0))="","-",INDEX('ce raw data'!$C$2:$CZ$3000,MATCH(1,INDEX(('ce raw data'!$A$2:$A$3000=I131)*('ce raw data'!$B$2:$B$3000=$B152),,),0),MATCH(J134,'ce raw data'!$C$1:$CZ$1,0))),"-")</f>
        <v>-</v>
      </c>
    </row>
    <row r="153" spans="2:10" ht="12.75" hidden="1" customHeight="1" x14ac:dyDescent="0.4">
      <c r="B153" s="11"/>
      <c r="C153" s="8" t="str">
        <f>IFERROR(IF(INDEX('ce raw data'!$C$2:$CZ$3000,MATCH(1,INDEX(('ce raw data'!$A$2:$A$3000=C131)*('ce raw data'!$B$2:$B$3000=$B154),,),0),MATCH(SUBSTITUTE(C134,"Allele","Height"),'ce raw data'!$C$1:$CZ$1,0))="","-",INDEX('ce raw data'!$C$2:$CZ$3000,MATCH(1,INDEX(('ce raw data'!$A$2:$A$3000=C131)*('ce raw data'!$B$2:$B$3000=$B154),,),0),MATCH(SUBSTITUTE(C134,"Allele","Height"),'ce raw data'!$C$1:$CZ$1,0))),"-")</f>
        <v>-</v>
      </c>
      <c r="D153" s="8" t="str">
        <f>IFERROR(IF(INDEX('ce raw data'!$C$2:$CZ$3000,MATCH(1,INDEX(('ce raw data'!$A$2:$A$3000=C131)*('ce raw data'!$B$2:$B$3000=$B154),,),0),MATCH(SUBSTITUTE(D134,"Allele","Height"),'ce raw data'!$C$1:$CZ$1,0))="","-",INDEX('ce raw data'!$C$2:$CZ$3000,MATCH(1,INDEX(('ce raw data'!$A$2:$A$3000=C131)*('ce raw data'!$B$2:$B$3000=$B154),,),0),MATCH(SUBSTITUTE(D134,"Allele","Height"),'ce raw data'!$C$1:$CZ$1,0))),"-")</f>
        <v>-</v>
      </c>
      <c r="E153" s="8" t="str">
        <f>IFERROR(IF(INDEX('ce raw data'!$C$2:$CZ$3000,MATCH(1,INDEX(('ce raw data'!$A$2:$A$3000=E131)*('ce raw data'!$B$2:$B$3000=$B154),,),0),MATCH(SUBSTITUTE(E134,"Allele","Height"),'ce raw data'!$C$1:$CZ$1,0))="","-",INDEX('ce raw data'!$C$2:$CZ$3000,MATCH(1,INDEX(('ce raw data'!$A$2:$A$3000=E131)*('ce raw data'!$B$2:$B$3000=$B154),,),0),MATCH(SUBSTITUTE(E134,"Allele","Height"),'ce raw data'!$C$1:$CZ$1,0))),"-")</f>
        <v>-</v>
      </c>
      <c r="F153" s="8" t="str">
        <f>IFERROR(IF(INDEX('ce raw data'!$C$2:$CZ$3000,MATCH(1,INDEX(('ce raw data'!$A$2:$A$3000=E131)*('ce raw data'!$B$2:$B$3000=$B154),,),0),MATCH(SUBSTITUTE(F134,"Allele","Height"),'ce raw data'!$C$1:$CZ$1,0))="","-",INDEX('ce raw data'!$C$2:$CZ$3000,MATCH(1,INDEX(('ce raw data'!$A$2:$A$3000=E131)*('ce raw data'!$B$2:$B$3000=$B154),,),0),MATCH(SUBSTITUTE(F134,"Allele","Height"),'ce raw data'!$C$1:$CZ$1,0))),"-")</f>
        <v>-</v>
      </c>
      <c r="G153" s="8" t="str">
        <f>IFERROR(IF(INDEX('ce raw data'!$C$2:$CZ$3000,MATCH(1,INDEX(('ce raw data'!$A$2:$A$3000=G131)*('ce raw data'!$B$2:$B$3000=$B154),,),0),MATCH(SUBSTITUTE(G134,"Allele","Height"),'ce raw data'!$C$1:$CZ$1,0))="","-",INDEX('ce raw data'!$C$2:$CZ$3000,MATCH(1,INDEX(('ce raw data'!$A$2:$A$3000=G131)*('ce raw data'!$B$2:$B$3000=$B154),,),0),MATCH(SUBSTITUTE(G134,"Allele","Height"),'ce raw data'!$C$1:$CZ$1,0))),"-")</f>
        <v>-</v>
      </c>
      <c r="H153" s="8" t="str">
        <f>IFERROR(IF(INDEX('ce raw data'!$C$2:$CZ$3000,MATCH(1,INDEX(('ce raw data'!$A$2:$A$3000=G131)*('ce raw data'!$B$2:$B$3000=$B154),,),0),MATCH(SUBSTITUTE(H134,"Allele","Height"),'ce raw data'!$C$1:$CZ$1,0))="","-",INDEX('ce raw data'!$C$2:$CZ$3000,MATCH(1,INDEX(('ce raw data'!$A$2:$A$3000=G131)*('ce raw data'!$B$2:$B$3000=$B154),,),0),MATCH(SUBSTITUTE(H134,"Allele","Height"),'ce raw data'!$C$1:$CZ$1,0))),"-")</f>
        <v>-</v>
      </c>
      <c r="I153" s="8" t="str">
        <f>IFERROR(IF(INDEX('ce raw data'!$C$2:$CZ$3000,MATCH(1,INDEX(('ce raw data'!$A$2:$A$3000=I131)*('ce raw data'!$B$2:$B$3000=$B154),,),0),MATCH(SUBSTITUTE(I134,"Allele","Height"),'ce raw data'!$C$1:$CZ$1,0))="","-",INDEX('ce raw data'!$C$2:$CZ$3000,MATCH(1,INDEX(('ce raw data'!$A$2:$A$3000=I131)*('ce raw data'!$B$2:$B$3000=$B154),,),0),MATCH(SUBSTITUTE(I134,"Allele","Height"),'ce raw data'!$C$1:$CZ$1,0))),"-")</f>
        <v>-</v>
      </c>
      <c r="J153" s="8" t="str">
        <f>IFERROR(IF(INDEX('ce raw data'!$C$2:$CZ$3000,MATCH(1,INDEX(('ce raw data'!$A$2:$A$3000=I131)*('ce raw data'!$B$2:$B$3000=$B154),,),0),MATCH(SUBSTITUTE(J134,"Allele","Height"),'ce raw data'!$C$1:$CZ$1,0))="","-",INDEX('ce raw data'!$C$2:$CZ$3000,MATCH(1,INDEX(('ce raw data'!$A$2:$A$3000=I131)*('ce raw data'!$B$2:$B$3000=$B154),,),0),MATCH(SUBSTITUTE(J134,"Allele","Height"),'ce raw data'!$C$1:$CZ$1,0))),"-")</f>
        <v>-</v>
      </c>
    </row>
    <row r="154" spans="2:10" x14ac:dyDescent="0.4">
      <c r="B154" s="11" t="str">
        <f>$A$89</f>
        <v>D2S1338</v>
      </c>
      <c r="C154" s="8" t="str">
        <f>IFERROR(IF(INDEX('ce raw data'!$C$2:$CZ$3000,MATCH(1,INDEX(('ce raw data'!$A$2:$A$3000=C131)*('ce raw data'!$B$2:$B$3000=$B154),,),0),MATCH(C134,'ce raw data'!$C$1:$CZ$1,0))="","-",INDEX('ce raw data'!$C$2:$CZ$3000,MATCH(1,INDEX(('ce raw data'!$A$2:$A$3000=C131)*('ce raw data'!$B$2:$B$3000=$B154),,),0),MATCH(C134,'ce raw data'!$C$1:$CZ$1,0))),"-")</f>
        <v>-</v>
      </c>
      <c r="D154" s="8" t="str">
        <f>IFERROR(IF(INDEX('ce raw data'!$C$2:$CZ$3000,MATCH(1,INDEX(('ce raw data'!$A$2:$A$3000=C131)*('ce raw data'!$B$2:$B$3000=$B154),,),0),MATCH(D134,'ce raw data'!$C$1:$CZ$1,0))="","-",INDEX('ce raw data'!$C$2:$CZ$3000,MATCH(1,INDEX(('ce raw data'!$A$2:$A$3000=C131)*('ce raw data'!$B$2:$B$3000=$B154),,),0),MATCH(D134,'ce raw data'!$C$1:$CZ$1,0))),"-")</f>
        <v>-</v>
      </c>
      <c r="E154" s="8" t="str">
        <f>IFERROR(IF(INDEX('ce raw data'!$C$2:$CZ$3000,MATCH(1,INDEX(('ce raw data'!$A$2:$A$3000=E131)*('ce raw data'!$B$2:$B$3000=$B154),,),0),MATCH(E134,'ce raw data'!$C$1:$CZ$1,0))="","-",INDEX('ce raw data'!$C$2:$CZ$3000,MATCH(1,INDEX(('ce raw data'!$A$2:$A$3000=E131)*('ce raw data'!$B$2:$B$3000=$B154),,),0),MATCH(E134,'ce raw data'!$C$1:$CZ$1,0))),"-")</f>
        <v>-</v>
      </c>
      <c r="F154" s="8" t="str">
        <f>IFERROR(IF(INDEX('ce raw data'!$C$2:$CZ$3000,MATCH(1,INDEX(('ce raw data'!$A$2:$A$3000=E131)*('ce raw data'!$B$2:$B$3000=$B154),,),0),MATCH(F134,'ce raw data'!$C$1:$CZ$1,0))="","-",INDEX('ce raw data'!$C$2:$CZ$3000,MATCH(1,INDEX(('ce raw data'!$A$2:$A$3000=E131)*('ce raw data'!$B$2:$B$3000=$B154),,),0),MATCH(F134,'ce raw data'!$C$1:$CZ$1,0))),"-")</f>
        <v>-</v>
      </c>
      <c r="G154" s="8" t="str">
        <f>IFERROR(IF(INDEX('ce raw data'!$C$2:$CZ$3000,MATCH(1,INDEX(('ce raw data'!$A$2:$A$3000=G131)*('ce raw data'!$B$2:$B$3000=$B154),,),0),MATCH(G134,'ce raw data'!$C$1:$CZ$1,0))="","-",INDEX('ce raw data'!$C$2:$CZ$3000,MATCH(1,INDEX(('ce raw data'!$A$2:$A$3000=G131)*('ce raw data'!$B$2:$B$3000=$B154),,),0),MATCH(G134,'ce raw data'!$C$1:$CZ$1,0))),"-")</f>
        <v>-</v>
      </c>
      <c r="H154" s="8" t="str">
        <f>IFERROR(IF(INDEX('ce raw data'!$C$2:$CZ$3000,MATCH(1,INDEX(('ce raw data'!$A$2:$A$3000=G131)*('ce raw data'!$B$2:$B$3000=$B154),,),0),MATCH(H134,'ce raw data'!$C$1:$CZ$1,0))="","-",INDEX('ce raw data'!$C$2:$CZ$3000,MATCH(1,INDEX(('ce raw data'!$A$2:$A$3000=G131)*('ce raw data'!$B$2:$B$3000=$B154),,),0),MATCH(H134,'ce raw data'!$C$1:$CZ$1,0))),"-")</f>
        <v>-</v>
      </c>
      <c r="I154" s="8" t="str">
        <f>IFERROR(IF(INDEX('ce raw data'!$C$2:$CZ$3000,MATCH(1,INDEX(('ce raw data'!$A$2:$A$3000=I131)*('ce raw data'!$B$2:$B$3000=$B154),,),0),MATCH(I134,'ce raw data'!$C$1:$CZ$1,0))="","-",INDEX('ce raw data'!$C$2:$CZ$3000,MATCH(1,INDEX(('ce raw data'!$A$2:$A$3000=I131)*('ce raw data'!$B$2:$B$3000=$B154),,),0),MATCH(I134,'ce raw data'!$C$1:$CZ$1,0))),"-")</f>
        <v>-</v>
      </c>
      <c r="J154" s="8" t="str">
        <f>IFERROR(IF(INDEX('ce raw data'!$C$2:$CZ$3000,MATCH(1,INDEX(('ce raw data'!$A$2:$A$3000=I131)*('ce raw data'!$B$2:$B$3000=$B154),,),0),MATCH(J134,'ce raw data'!$C$1:$CZ$1,0))="","-",INDEX('ce raw data'!$C$2:$CZ$3000,MATCH(1,INDEX(('ce raw data'!$A$2:$A$3000=I131)*('ce raw data'!$B$2:$B$3000=$B154),,),0),MATCH(J134,'ce raw data'!$C$1:$CZ$1,0))),"-")</f>
        <v>-</v>
      </c>
    </row>
    <row r="155" spans="2:10" ht="12.75" hidden="1" customHeight="1" x14ac:dyDescent="0.4">
      <c r="B155" s="11"/>
      <c r="C155" s="8" t="str">
        <f>IFERROR(IF(INDEX('ce raw data'!$C$2:$CZ$3000,MATCH(1,INDEX(('ce raw data'!$A$2:$A$3000=C131)*('ce raw data'!$B$2:$B$3000=$B156),,),0),MATCH(SUBSTITUTE(C134,"Allele","Height"),'ce raw data'!$C$1:$CZ$1,0))="","-",INDEX('ce raw data'!$C$2:$CZ$3000,MATCH(1,INDEX(('ce raw data'!$A$2:$A$3000=C131)*('ce raw data'!$B$2:$B$3000=$B156),,),0),MATCH(SUBSTITUTE(C134,"Allele","Height"),'ce raw data'!$C$1:$CZ$1,0))),"-")</f>
        <v>-</v>
      </c>
      <c r="D155" s="8" t="str">
        <f>IFERROR(IF(INDEX('ce raw data'!$C$2:$CZ$3000,MATCH(1,INDEX(('ce raw data'!$A$2:$A$3000=C131)*('ce raw data'!$B$2:$B$3000=$B156),,),0),MATCH(SUBSTITUTE(D134,"Allele","Height"),'ce raw data'!$C$1:$CZ$1,0))="","-",INDEX('ce raw data'!$C$2:$CZ$3000,MATCH(1,INDEX(('ce raw data'!$A$2:$A$3000=C131)*('ce raw data'!$B$2:$B$3000=$B156),,),0),MATCH(SUBSTITUTE(D134,"Allele","Height"),'ce raw data'!$C$1:$CZ$1,0))),"-")</f>
        <v>-</v>
      </c>
      <c r="E155" s="8" t="str">
        <f>IFERROR(IF(INDEX('ce raw data'!$C$2:$CZ$3000,MATCH(1,INDEX(('ce raw data'!$A$2:$A$3000=E131)*('ce raw data'!$B$2:$B$3000=$B156),,),0),MATCH(SUBSTITUTE(E134,"Allele","Height"),'ce raw data'!$C$1:$CZ$1,0))="","-",INDEX('ce raw data'!$C$2:$CZ$3000,MATCH(1,INDEX(('ce raw data'!$A$2:$A$3000=E131)*('ce raw data'!$B$2:$B$3000=$B156),,),0),MATCH(SUBSTITUTE(E134,"Allele","Height"),'ce raw data'!$C$1:$CZ$1,0))),"-")</f>
        <v>-</v>
      </c>
      <c r="F155" s="8" t="str">
        <f>IFERROR(IF(INDEX('ce raw data'!$C$2:$CZ$3000,MATCH(1,INDEX(('ce raw data'!$A$2:$A$3000=E131)*('ce raw data'!$B$2:$B$3000=$B156),,),0),MATCH(SUBSTITUTE(F134,"Allele","Height"),'ce raw data'!$C$1:$CZ$1,0))="","-",INDEX('ce raw data'!$C$2:$CZ$3000,MATCH(1,INDEX(('ce raw data'!$A$2:$A$3000=E131)*('ce raw data'!$B$2:$B$3000=$B156),,),0),MATCH(SUBSTITUTE(F134,"Allele","Height"),'ce raw data'!$C$1:$CZ$1,0))),"-")</f>
        <v>-</v>
      </c>
      <c r="G155" s="8" t="str">
        <f>IFERROR(IF(INDEX('ce raw data'!$C$2:$CZ$3000,MATCH(1,INDEX(('ce raw data'!$A$2:$A$3000=G131)*('ce raw data'!$B$2:$B$3000=$B156),,),0),MATCH(SUBSTITUTE(G134,"Allele","Height"),'ce raw data'!$C$1:$CZ$1,0))="","-",INDEX('ce raw data'!$C$2:$CZ$3000,MATCH(1,INDEX(('ce raw data'!$A$2:$A$3000=G131)*('ce raw data'!$B$2:$B$3000=$B156),,),0),MATCH(SUBSTITUTE(G134,"Allele","Height"),'ce raw data'!$C$1:$CZ$1,0))),"-")</f>
        <v>-</v>
      </c>
      <c r="H155" s="8" t="str">
        <f>IFERROR(IF(INDEX('ce raw data'!$C$2:$CZ$3000,MATCH(1,INDEX(('ce raw data'!$A$2:$A$3000=G131)*('ce raw data'!$B$2:$B$3000=$B156),,),0),MATCH(SUBSTITUTE(H134,"Allele","Height"),'ce raw data'!$C$1:$CZ$1,0))="","-",INDEX('ce raw data'!$C$2:$CZ$3000,MATCH(1,INDEX(('ce raw data'!$A$2:$A$3000=G131)*('ce raw data'!$B$2:$B$3000=$B156),,),0),MATCH(SUBSTITUTE(H134,"Allele","Height"),'ce raw data'!$C$1:$CZ$1,0))),"-")</f>
        <v>-</v>
      </c>
      <c r="I155" s="8" t="str">
        <f>IFERROR(IF(INDEX('ce raw data'!$C$2:$CZ$3000,MATCH(1,INDEX(('ce raw data'!$A$2:$A$3000=I131)*('ce raw data'!$B$2:$B$3000=$B156),,),0),MATCH(SUBSTITUTE(I134,"Allele","Height"),'ce raw data'!$C$1:$CZ$1,0))="","-",INDEX('ce raw data'!$C$2:$CZ$3000,MATCH(1,INDEX(('ce raw data'!$A$2:$A$3000=I131)*('ce raw data'!$B$2:$B$3000=$B156),,),0),MATCH(SUBSTITUTE(I134,"Allele","Height"),'ce raw data'!$C$1:$CZ$1,0))),"-")</f>
        <v>-</v>
      </c>
      <c r="J155" s="8" t="str">
        <f>IFERROR(IF(INDEX('ce raw data'!$C$2:$CZ$3000,MATCH(1,INDEX(('ce raw data'!$A$2:$A$3000=I131)*('ce raw data'!$B$2:$B$3000=$B156),,),0),MATCH(SUBSTITUTE(J134,"Allele","Height"),'ce raw data'!$C$1:$CZ$1,0))="","-",INDEX('ce raw data'!$C$2:$CZ$3000,MATCH(1,INDEX(('ce raw data'!$A$2:$A$3000=I131)*('ce raw data'!$B$2:$B$3000=$B156),,),0),MATCH(SUBSTITUTE(J134,"Allele","Height"),'ce raw data'!$C$1:$CZ$1,0))),"-")</f>
        <v>-</v>
      </c>
    </row>
    <row r="156" spans="2:10" x14ac:dyDescent="0.4">
      <c r="B156" s="11" t="str">
        <f>$A$91</f>
        <v>CSF1PO</v>
      </c>
      <c r="C156" s="8" t="str">
        <f>IFERROR(IF(INDEX('ce raw data'!$C$2:$CZ$3000,MATCH(1,INDEX(('ce raw data'!$A$2:$A$3000=C131)*('ce raw data'!$B$2:$B$3000=$B156),,),0),MATCH(C134,'ce raw data'!$C$1:$CZ$1,0))="","-",INDEX('ce raw data'!$C$2:$CZ$3000,MATCH(1,INDEX(('ce raw data'!$A$2:$A$3000=C131)*('ce raw data'!$B$2:$B$3000=$B156),,),0),MATCH(C134,'ce raw data'!$C$1:$CZ$1,0))),"-")</f>
        <v>-</v>
      </c>
      <c r="D156" s="8" t="str">
        <f>IFERROR(IF(INDEX('ce raw data'!$C$2:$CZ$3000,MATCH(1,INDEX(('ce raw data'!$A$2:$A$3000=C131)*('ce raw data'!$B$2:$B$3000=$B156),,),0),MATCH(D134,'ce raw data'!$C$1:$CZ$1,0))="","-",INDEX('ce raw data'!$C$2:$CZ$3000,MATCH(1,INDEX(('ce raw data'!$A$2:$A$3000=C131)*('ce raw data'!$B$2:$B$3000=$B156),,),0),MATCH(D134,'ce raw data'!$C$1:$CZ$1,0))),"-")</f>
        <v>-</v>
      </c>
      <c r="E156" s="8" t="str">
        <f>IFERROR(IF(INDEX('ce raw data'!$C$2:$CZ$3000,MATCH(1,INDEX(('ce raw data'!$A$2:$A$3000=E131)*('ce raw data'!$B$2:$B$3000=$B156),,),0),MATCH(E134,'ce raw data'!$C$1:$CZ$1,0))="","-",INDEX('ce raw data'!$C$2:$CZ$3000,MATCH(1,INDEX(('ce raw data'!$A$2:$A$3000=E131)*('ce raw data'!$B$2:$B$3000=$B156),,),0),MATCH(E134,'ce raw data'!$C$1:$CZ$1,0))),"-")</f>
        <v>-</v>
      </c>
      <c r="F156" s="8" t="str">
        <f>IFERROR(IF(INDEX('ce raw data'!$C$2:$CZ$3000,MATCH(1,INDEX(('ce raw data'!$A$2:$A$3000=E131)*('ce raw data'!$B$2:$B$3000=$B156),,),0),MATCH(F134,'ce raw data'!$C$1:$CZ$1,0))="","-",INDEX('ce raw data'!$C$2:$CZ$3000,MATCH(1,INDEX(('ce raw data'!$A$2:$A$3000=E131)*('ce raw data'!$B$2:$B$3000=$B156),,),0),MATCH(F134,'ce raw data'!$C$1:$CZ$1,0))),"-")</f>
        <v>-</v>
      </c>
      <c r="G156" s="8" t="str">
        <f>IFERROR(IF(INDEX('ce raw data'!$C$2:$CZ$3000,MATCH(1,INDEX(('ce raw data'!$A$2:$A$3000=G131)*('ce raw data'!$B$2:$B$3000=$B156),,),0),MATCH(G134,'ce raw data'!$C$1:$CZ$1,0))="","-",INDEX('ce raw data'!$C$2:$CZ$3000,MATCH(1,INDEX(('ce raw data'!$A$2:$A$3000=G131)*('ce raw data'!$B$2:$B$3000=$B156),,),0),MATCH(G134,'ce raw data'!$C$1:$CZ$1,0))),"-")</f>
        <v>-</v>
      </c>
      <c r="H156" s="8" t="str">
        <f>IFERROR(IF(INDEX('ce raw data'!$C$2:$CZ$3000,MATCH(1,INDEX(('ce raw data'!$A$2:$A$3000=G131)*('ce raw data'!$B$2:$B$3000=$B156),,),0),MATCH(H134,'ce raw data'!$C$1:$CZ$1,0))="","-",INDEX('ce raw data'!$C$2:$CZ$3000,MATCH(1,INDEX(('ce raw data'!$A$2:$A$3000=G131)*('ce raw data'!$B$2:$B$3000=$B156),,),0),MATCH(H134,'ce raw data'!$C$1:$CZ$1,0))),"-")</f>
        <v>-</v>
      </c>
      <c r="I156" s="8" t="str">
        <f>IFERROR(IF(INDEX('ce raw data'!$C$2:$CZ$3000,MATCH(1,INDEX(('ce raw data'!$A$2:$A$3000=I131)*('ce raw data'!$B$2:$B$3000=$B156),,),0),MATCH(I134,'ce raw data'!$C$1:$CZ$1,0))="","-",INDEX('ce raw data'!$C$2:$CZ$3000,MATCH(1,INDEX(('ce raw data'!$A$2:$A$3000=I131)*('ce raw data'!$B$2:$B$3000=$B156),,),0),MATCH(I134,'ce raw data'!$C$1:$CZ$1,0))),"-")</f>
        <v>-</v>
      </c>
      <c r="J156" s="8" t="str">
        <f>IFERROR(IF(INDEX('ce raw data'!$C$2:$CZ$3000,MATCH(1,INDEX(('ce raw data'!$A$2:$A$3000=I131)*('ce raw data'!$B$2:$B$3000=$B156),,),0),MATCH(J134,'ce raw data'!$C$1:$CZ$1,0))="","-",INDEX('ce raw data'!$C$2:$CZ$3000,MATCH(1,INDEX(('ce raw data'!$A$2:$A$3000=I131)*('ce raw data'!$B$2:$B$3000=$B156),,),0),MATCH(J134,'ce raw data'!$C$1:$CZ$1,0))),"-")</f>
        <v>-</v>
      </c>
    </row>
    <row r="157" spans="2:10" ht="12.75" hidden="1" customHeight="1" x14ac:dyDescent="0.4">
      <c r="B157" s="11"/>
      <c r="C157" s="8" t="str">
        <f>IFERROR(IF(INDEX('ce raw data'!$C$2:$CZ$3000,MATCH(1,INDEX(('ce raw data'!$A$2:$A$3000=C131)*('ce raw data'!$B$2:$B$3000=$B158),,),0),MATCH(SUBSTITUTE(C134,"Allele","Height"),'ce raw data'!$C$1:$CZ$1,0))="","-",INDEX('ce raw data'!$C$2:$CZ$3000,MATCH(1,INDEX(('ce raw data'!$A$2:$A$3000=C131)*('ce raw data'!$B$2:$B$3000=$B158),,),0),MATCH(SUBSTITUTE(C134,"Allele","Height"),'ce raw data'!$C$1:$CZ$1,0))),"-")</f>
        <v>-</v>
      </c>
      <c r="D157" s="8" t="str">
        <f>IFERROR(IF(INDEX('ce raw data'!$C$2:$CZ$3000,MATCH(1,INDEX(('ce raw data'!$A$2:$A$3000=C131)*('ce raw data'!$B$2:$B$3000=$B158),,),0),MATCH(SUBSTITUTE(D134,"Allele","Height"),'ce raw data'!$C$1:$CZ$1,0))="","-",INDEX('ce raw data'!$C$2:$CZ$3000,MATCH(1,INDEX(('ce raw data'!$A$2:$A$3000=C131)*('ce raw data'!$B$2:$B$3000=$B158),,),0),MATCH(SUBSTITUTE(D134,"Allele","Height"),'ce raw data'!$C$1:$CZ$1,0))),"-")</f>
        <v>-</v>
      </c>
      <c r="E157" s="8" t="str">
        <f>IFERROR(IF(INDEX('ce raw data'!$C$2:$CZ$3000,MATCH(1,INDEX(('ce raw data'!$A$2:$A$3000=E131)*('ce raw data'!$B$2:$B$3000=$B158),,),0),MATCH(SUBSTITUTE(E134,"Allele","Height"),'ce raw data'!$C$1:$CZ$1,0))="","-",INDEX('ce raw data'!$C$2:$CZ$3000,MATCH(1,INDEX(('ce raw data'!$A$2:$A$3000=E131)*('ce raw data'!$B$2:$B$3000=$B158),,),0),MATCH(SUBSTITUTE(E134,"Allele","Height"),'ce raw data'!$C$1:$CZ$1,0))),"-")</f>
        <v>-</v>
      </c>
      <c r="F157" s="8" t="str">
        <f>IFERROR(IF(INDEX('ce raw data'!$C$2:$CZ$3000,MATCH(1,INDEX(('ce raw data'!$A$2:$A$3000=E131)*('ce raw data'!$B$2:$B$3000=$B158),,),0),MATCH(SUBSTITUTE(F134,"Allele","Height"),'ce raw data'!$C$1:$CZ$1,0))="","-",INDEX('ce raw data'!$C$2:$CZ$3000,MATCH(1,INDEX(('ce raw data'!$A$2:$A$3000=E131)*('ce raw data'!$B$2:$B$3000=$B158),,),0),MATCH(SUBSTITUTE(F134,"Allele","Height"),'ce raw data'!$C$1:$CZ$1,0))),"-")</f>
        <v>-</v>
      </c>
      <c r="G157" s="8" t="str">
        <f>IFERROR(IF(INDEX('ce raw data'!$C$2:$CZ$3000,MATCH(1,INDEX(('ce raw data'!$A$2:$A$3000=G131)*('ce raw data'!$B$2:$B$3000=$B158),,),0),MATCH(SUBSTITUTE(G134,"Allele","Height"),'ce raw data'!$C$1:$CZ$1,0))="","-",INDEX('ce raw data'!$C$2:$CZ$3000,MATCH(1,INDEX(('ce raw data'!$A$2:$A$3000=G131)*('ce raw data'!$B$2:$B$3000=$B158),,),0),MATCH(SUBSTITUTE(G134,"Allele","Height"),'ce raw data'!$C$1:$CZ$1,0))),"-")</f>
        <v>-</v>
      </c>
      <c r="H157" s="8" t="str">
        <f>IFERROR(IF(INDEX('ce raw data'!$C$2:$CZ$3000,MATCH(1,INDEX(('ce raw data'!$A$2:$A$3000=G131)*('ce raw data'!$B$2:$B$3000=$B158),,),0),MATCH(SUBSTITUTE(H134,"Allele","Height"),'ce raw data'!$C$1:$CZ$1,0))="","-",INDEX('ce raw data'!$C$2:$CZ$3000,MATCH(1,INDEX(('ce raw data'!$A$2:$A$3000=G131)*('ce raw data'!$B$2:$B$3000=$B158),,),0),MATCH(SUBSTITUTE(H134,"Allele","Height"),'ce raw data'!$C$1:$CZ$1,0))),"-")</f>
        <v>-</v>
      </c>
      <c r="I157" s="8" t="str">
        <f>IFERROR(IF(INDEX('ce raw data'!$C$2:$CZ$3000,MATCH(1,INDEX(('ce raw data'!$A$2:$A$3000=I131)*('ce raw data'!$B$2:$B$3000=$B158),,),0),MATCH(SUBSTITUTE(I134,"Allele","Height"),'ce raw data'!$C$1:$CZ$1,0))="","-",INDEX('ce raw data'!$C$2:$CZ$3000,MATCH(1,INDEX(('ce raw data'!$A$2:$A$3000=I131)*('ce raw data'!$B$2:$B$3000=$B158),,),0),MATCH(SUBSTITUTE(I134,"Allele","Height"),'ce raw data'!$C$1:$CZ$1,0))),"-")</f>
        <v>-</v>
      </c>
      <c r="J157" s="8" t="str">
        <f>IFERROR(IF(INDEX('ce raw data'!$C$2:$CZ$3000,MATCH(1,INDEX(('ce raw data'!$A$2:$A$3000=I131)*('ce raw data'!$B$2:$B$3000=$B158),,),0),MATCH(SUBSTITUTE(J134,"Allele","Height"),'ce raw data'!$C$1:$CZ$1,0))="","-",INDEX('ce raw data'!$C$2:$CZ$3000,MATCH(1,INDEX(('ce raw data'!$A$2:$A$3000=I131)*('ce raw data'!$B$2:$B$3000=$B158),,),0),MATCH(SUBSTITUTE(J134,"Allele","Height"),'ce raw data'!$C$1:$CZ$1,0))),"-")</f>
        <v>-</v>
      </c>
    </row>
    <row r="158" spans="2:10" x14ac:dyDescent="0.4">
      <c r="B158" s="11" t="str">
        <f>$A$93</f>
        <v>Penta D</v>
      </c>
      <c r="C158" s="8" t="str">
        <f>IFERROR(IF(INDEX('ce raw data'!$C$2:$CZ$3000,MATCH(1,INDEX(('ce raw data'!$A$2:$A$3000=C131)*('ce raw data'!$B$2:$B$3000=$B158),,),0),MATCH(C134,'ce raw data'!$C$1:$CZ$1,0))="","-",INDEX('ce raw data'!$C$2:$CZ$3000,MATCH(1,INDEX(('ce raw data'!$A$2:$A$3000=C131)*('ce raw data'!$B$2:$B$3000=$B158),,),0),MATCH(C134,'ce raw data'!$C$1:$CZ$1,0))),"-")</f>
        <v>-</v>
      </c>
      <c r="D158" s="8" t="str">
        <f>IFERROR(IF(INDEX('ce raw data'!$C$2:$CZ$3000,MATCH(1,INDEX(('ce raw data'!$A$2:$A$3000=C131)*('ce raw data'!$B$2:$B$3000=$B158),,),0),MATCH(D134,'ce raw data'!$C$1:$CZ$1,0))="","-",INDEX('ce raw data'!$C$2:$CZ$3000,MATCH(1,INDEX(('ce raw data'!$A$2:$A$3000=C131)*('ce raw data'!$B$2:$B$3000=$B158),,),0),MATCH(D134,'ce raw data'!$C$1:$CZ$1,0))),"-")</f>
        <v>-</v>
      </c>
      <c r="E158" s="8" t="str">
        <f>IFERROR(IF(INDEX('ce raw data'!$C$2:$CZ$3000,MATCH(1,INDEX(('ce raw data'!$A$2:$A$3000=E131)*('ce raw data'!$B$2:$B$3000=$B158),,),0),MATCH(E134,'ce raw data'!$C$1:$CZ$1,0))="","-",INDEX('ce raw data'!$C$2:$CZ$3000,MATCH(1,INDEX(('ce raw data'!$A$2:$A$3000=E131)*('ce raw data'!$B$2:$B$3000=$B158),,),0),MATCH(E134,'ce raw data'!$C$1:$CZ$1,0))),"-")</f>
        <v>-</v>
      </c>
      <c r="F158" s="8" t="str">
        <f>IFERROR(IF(INDEX('ce raw data'!$C$2:$CZ$3000,MATCH(1,INDEX(('ce raw data'!$A$2:$A$3000=E131)*('ce raw data'!$B$2:$B$3000=$B158),,),0),MATCH(F134,'ce raw data'!$C$1:$CZ$1,0))="","-",INDEX('ce raw data'!$C$2:$CZ$3000,MATCH(1,INDEX(('ce raw data'!$A$2:$A$3000=E131)*('ce raw data'!$B$2:$B$3000=$B158),,),0),MATCH(F134,'ce raw data'!$C$1:$CZ$1,0))),"-")</f>
        <v>-</v>
      </c>
      <c r="G158" s="8" t="str">
        <f>IFERROR(IF(INDEX('ce raw data'!$C$2:$CZ$3000,MATCH(1,INDEX(('ce raw data'!$A$2:$A$3000=G131)*('ce raw data'!$B$2:$B$3000=$B158),,),0),MATCH(G134,'ce raw data'!$C$1:$CZ$1,0))="","-",INDEX('ce raw data'!$C$2:$CZ$3000,MATCH(1,INDEX(('ce raw data'!$A$2:$A$3000=G131)*('ce raw data'!$B$2:$B$3000=$B158),,),0),MATCH(G134,'ce raw data'!$C$1:$CZ$1,0))),"-")</f>
        <v>-</v>
      </c>
      <c r="H158" s="8" t="str">
        <f>IFERROR(IF(INDEX('ce raw data'!$C$2:$CZ$3000,MATCH(1,INDEX(('ce raw data'!$A$2:$A$3000=G131)*('ce raw data'!$B$2:$B$3000=$B158),,),0),MATCH(H134,'ce raw data'!$C$1:$CZ$1,0))="","-",INDEX('ce raw data'!$C$2:$CZ$3000,MATCH(1,INDEX(('ce raw data'!$A$2:$A$3000=G131)*('ce raw data'!$B$2:$B$3000=$B158),,),0),MATCH(H134,'ce raw data'!$C$1:$CZ$1,0))),"-")</f>
        <v>-</v>
      </c>
      <c r="I158" s="8" t="str">
        <f>IFERROR(IF(INDEX('ce raw data'!$C$2:$CZ$3000,MATCH(1,INDEX(('ce raw data'!$A$2:$A$3000=I131)*('ce raw data'!$B$2:$B$3000=$B158),,),0),MATCH(I134,'ce raw data'!$C$1:$CZ$1,0))="","-",INDEX('ce raw data'!$C$2:$CZ$3000,MATCH(1,INDEX(('ce raw data'!$A$2:$A$3000=I131)*('ce raw data'!$B$2:$B$3000=$B158),,),0),MATCH(I134,'ce raw data'!$C$1:$CZ$1,0))),"-")</f>
        <v>-</v>
      </c>
      <c r="J158" s="8" t="str">
        <f>IFERROR(IF(INDEX('ce raw data'!$C$2:$CZ$3000,MATCH(1,INDEX(('ce raw data'!$A$2:$A$3000=I131)*('ce raw data'!$B$2:$B$3000=$B158),,),0),MATCH(J134,'ce raw data'!$C$1:$CZ$1,0))="","-",INDEX('ce raw data'!$C$2:$CZ$3000,MATCH(1,INDEX(('ce raw data'!$A$2:$A$3000=I131)*('ce raw data'!$B$2:$B$3000=$B158),,),0),MATCH(J134,'ce raw data'!$C$1:$CZ$1,0))),"-")</f>
        <v>-</v>
      </c>
    </row>
    <row r="159" spans="2:10" ht="12.75" hidden="1" customHeight="1" x14ac:dyDescent="0.4">
      <c r="B159" s="10"/>
      <c r="C159" s="8" t="str">
        <f>IFERROR(IF(INDEX('ce raw data'!$C$2:$CZ$3000,MATCH(1,INDEX(('ce raw data'!$A$2:$A$3000=C131)*('ce raw data'!$B$2:$B$3000=$B160),,),0),MATCH(SUBSTITUTE(C134,"Allele","Height"),'ce raw data'!$C$1:$CZ$1,0))="","-",INDEX('ce raw data'!$C$2:$CZ$3000,MATCH(1,INDEX(('ce raw data'!$A$2:$A$3000=C131)*('ce raw data'!$B$2:$B$3000=$B160),,),0),MATCH(SUBSTITUTE(C134,"Allele","Height"),'ce raw data'!$C$1:$CZ$1,0))),"-")</f>
        <v>-</v>
      </c>
      <c r="D159" s="8" t="str">
        <f>IFERROR(IF(INDEX('ce raw data'!$C$2:$CZ$3000,MATCH(1,INDEX(('ce raw data'!$A$2:$A$3000=C131)*('ce raw data'!$B$2:$B$3000=$B160),,),0),MATCH(SUBSTITUTE(D134,"Allele","Height"),'ce raw data'!$C$1:$CZ$1,0))="","-",INDEX('ce raw data'!$C$2:$CZ$3000,MATCH(1,INDEX(('ce raw data'!$A$2:$A$3000=C131)*('ce raw data'!$B$2:$B$3000=$B160),,),0),MATCH(SUBSTITUTE(D134,"Allele","Height"),'ce raw data'!$C$1:$CZ$1,0))),"-")</f>
        <v>-</v>
      </c>
      <c r="E159" s="8" t="str">
        <f>IFERROR(IF(INDEX('ce raw data'!$C$2:$CZ$3000,MATCH(1,INDEX(('ce raw data'!$A$2:$A$3000=E131)*('ce raw data'!$B$2:$B$3000=$B160),,),0),MATCH(SUBSTITUTE(E134,"Allele","Height"),'ce raw data'!$C$1:$CZ$1,0))="","-",INDEX('ce raw data'!$C$2:$CZ$3000,MATCH(1,INDEX(('ce raw data'!$A$2:$A$3000=E131)*('ce raw data'!$B$2:$B$3000=$B160),,),0),MATCH(SUBSTITUTE(E134,"Allele","Height"),'ce raw data'!$C$1:$CZ$1,0))),"-")</f>
        <v>-</v>
      </c>
      <c r="F159" s="8" t="str">
        <f>IFERROR(IF(INDEX('ce raw data'!$C$2:$CZ$3000,MATCH(1,INDEX(('ce raw data'!$A$2:$A$3000=E131)*('ce raw data'!$B$2:$B$3000=$B160),,),0),MATCH(SUBSTITUTE(F134,"Allele","Height"),'ce raw data'!$C$1:$CZ$1,0))="","-",INDEX('ce raw data'!$C$2:$CZ$3000,MATCH(1,INDEX(('ce raw data'!$A$2:$A$3000=E131)*('ce raw data'!$B$2:$B$3000=$B160),,),0),MATCH(SUBSTITUTE(F134,"Allele","Height"),'ce raw data'!$C$1:$CZ$1,0))),"-")</f>
        <v>-</v>
      </c>
      <c r="G159" s="8" t="str">
        <f>IFERROR(IF(INDEX('ce raw data'!$C$2:$CZ$3000,MATCH(1,INDEX(('ce raw data'!$A$2:$A$3000=G131)*('ce raw data'!$B$2:$B$3000=$B160),,),0),MATCH(SUBSTITUTE(G134,"Allele","Height"),'ce raw data'!$C$1:$CZ$1,0))="","-",INDEX('ce raw data'!$C$2:$CZ$3000,MATCH(1,INDEX(('ce raw data'!$A$2:$A$3000=G131)*('ce raw data'!$B$2:$B$3000=$B160),,),0),MATCH(SUBSTITUTE(G134,"Allele","Height"),'ce raw data'!$C$1:$CZ$1,0))),"-")</f>
        <v>-</v>
      </c>
      <c r="H159" s="8" t="str">
        <f>IFERROR(IF(INDEX('ce raw data'!$C$2:$CZ$3000,MATCH(1,INDEX(('ce raw data'!$A$2:$A$3000=G131)*('ce raw data'!$B$2:$B$3000=$B160),,),0),MATCH(SUBSTITUTE(H134,"Allele","Height"),'ce raw data'!$C$1:$CZ$1,0))="","-",INDEX('ce raw data'!$C$2:$CZ$3000,MATCH(1,INDEX(('ce raw data'!$A$2:$A$3000=G131)*('ce raw data'!$B$2:$B$3000=$B160),,),0),MATCH(SUBSTITUTE(H134,"Allele","Height"),'ce raw data'!$C$1:$CZ$1,0))),"-")</f>
        <v>-</v>
      </c>
      <c r="I159" s="8" t="str">
        <f>IFERROR(IF(INDEX('ce raw data'!$C$2:$CZ$3000,MATCH(1,INDEX(('ce raw data'!$A$2:$A$3000=I131)*('ce raw data'!$B$2:$B$3000=$B160),,),0),MATCH(SUBSTITUTE(I134,"Allele","Height"),'ce raw data'!$C$1:$CZ$1,0))="","-",INDEX('ce raw data'!$C$2:$CZ$3000,MATCH(1,INDEX(('ce raw data'!$A$2:$A$3000=I131)*('ce raw data'!$B$2:$B$3000=$B160),,),0),MATCH(SUBSTITUTE(I134,"Allele","Height"),'ce raw data'!$C$1:$CZ$1,0))),"-")</f>
        <v>-</v>
      </c>
      <c r="J159" s="8" t="str">
        <f>IFERROR(IF(INDEX('ce raw data'!$C$2:$CZ$3000,MATCH(1,INDEX(('ce raw data'!$A$2:$A$3000=I131)*('ce raw data'!$B$2:$B$3000=$B160),,),0),MATCH(SUBSTITUTE(J134,"Allele","Height"),'ce raw data'!$C$1:$CZ$1,0))="","-",INDEX('ce raw data'!$C$2:$CZ$3000,MATCH(1,INDEX(('ce raw data'!$A$2:$A$3000=I131)*('ce raw data'!$B$2:$B$3000=$B160),,),0),MATCH(SUBSTITUTE(J134,"Allele","Height"),'ce raw data'!$C$1:$CZ$1,0))),"-")</f>
        <v>-</v>
      </c>
    </row>
    <row r="160" spans="2:10" x14ac:dyDescent="0.4">
      <c r="B160" s="14" t="str">
        <f>$A$95</f>
        <v>TH01</v>
      </c>
      <c r="C160" s="8" t="str">
        <f>IFERROR(IF(INDEX('ce raw data'!$C$2:$CZ$3000,MATCH(1,INDEX(('ce raw data'!$A$2:$A$3000=C131)*('ce raw data'!$B$2:$B$3000=$B160),,),0),MATCH(C134,'ce raw data'!$C$1:$CZ$1,0))="","-",INDEX('ce raw data'!$C$2:$CZ$3000,MATCH(1,INDEX(('ce raw data'!$A$2:$A$3000=C131)*('ce raw data'!$B$2:$B$3000=$B160),,),0),MATCH(C134,'ce raw data'!$C$1:$CZ$1,0))),"-")</f>
        <v>-</v>
      </c>
      <c r="D160" s="8" t="str">
        <f>IFERROR(IF(INDEX('ce raw data'!$C$2:$CZ$3000,MATCH(1,INDEX(('ce raw data'!$A$2:$A$3000=C131)*('ce raw data'!$B$2:$B$3000=$B160),,),0),MATCH(D134,'ce raw data'!$C$1:$CZ$1,0))="","-",INDEX('ce raw data'!$C$2:$CZ$3000,MATCH(1,INDEX(('ce raw data'!$A$2:$A$3000=C131)*('ce raw data'!$B$2:$B$3000=$B160),,),0),MATCH(D134,'ce raw data'!$C$1:$CZ$1,0))),"-")</f>
        <v>-</v>
      </c>
      <c r="E160" s="8" t="str">
        <f>IFERROR(IF(INDEX('ce raw data'!$C$2:$CZ$3000,MATCH(1,INDEX(('ce raw data'!$A$2:$A$3000=E131)*('ce raw data'!$B$2:$B$3000=$B160),,),0),MATCH(E134,'ce raw data'!$C$1:$CZ$1,0))="","-",INDEX('ce raw data'!$C$2:$CZ$3000,MATCH(1,INDEX(('ce raw data'!$A$2:$A$3000=E131)*('ce raw data'!$B$2:$B$3000=$B160),,),0),MATCH(E134,'ce raw data'!$C$1:$CZ$1,0))),"-")</f>
        <v>-</v>
      </c>
      <c r="F160" s="8" t="str">
        <f>IFERROR(IF(INDEX('ce raw data'!$C$2:$CZ$3000,MATCH(1,INDEX(('ce raw data'!$A$2:$A$3000=E131)*('ce raw data'!$B$2:$B$3000=$B160),,),0),MATCH(F134,'ce raw data'!$C$1:$CZ$1,0))="","-",INDEX('ce raw data'!$C$2:$CZ$3000,MATCH(1,INDEX(('ce raw data'!$A$2:$A$3000=E131)*('ce raw data'!$B$2:$B$3000=$B160),,),0),MATCH(F134,'ce raw data'!$C$1:$CZ$1,0))),"-")</f>
        <v>-</v>
      </c>
      <c r="G160" s="8" t="str">
        <f>IFERROR(IF(INDEX('ce raw data'!$C$2:$CZ$3000,MATCH(1,INDEX(('ce raw data'!$A$2:$A$3000=G131)*('ce raw data'!$B$2:$B$3000=$B160),,),0),MATCH(G134,'ce raw data'!$C$1:$CZ$1,0))="","-",INDEX('ce raw data'!$C$2:$CZ$3000,MATCH(1,INDEX(('ce raw data'!$A$2:$A$3000=G131)*('ce raw data'!$B$2:$B$3000=$B160),,),0),MATCH(G134,'ce raw data'!$C$1:$CZ$1,0))),"-")</f>
        <v>-</v>
      </c>
      <c r="H160" s="8" t="str">
        <f>IFERROR(IF(INDEX('ce raw data'!$C$2:$CZ$3000,MATCH(1,INDEX(('ce raw data'!$A$2:$A$3000=G131)*('ce raw data'!$B$2:$B$3000=$B160),,),0),MATCH(H134,'ce raw data'!$C$1:$CZ$1,0))="","-",INDEX('ce raw data'!$C$2:$CZ$3000,MATCH(1,INDEX(('ce raw data'!$A$2:$A$3000=G131)*('ce raw data'!$B$2:$B$3000=$B160),,),0),MATCH(H134,'ce raw data'!$C$1:$CZ$1,0))),"-")</f>
        <v>-</v>
      </c>
      <c r="I160" s="8" t="str">
        <f>IFERROR(IF(INDEX('ce raw data'!$C$2:$CZ$3000,MATCH(1,INDEX(('ce raw data'!$A$2:$A$3000=I131)*('ce raw data'!$B$2:$B$3000=$B160),,),0),MATCH(I134,'ce raw data'!$C$1:$CZ$1,0))="","-",INDEX('ce raw data'!$C$2:$CZ$3000,MATCH(1,INDEX(('ce raw data'!$A$2:$A$3000=I131)*('ce raw data'!$B$2:$B$3000=$B160),,),0),MATCH(I134,'ce raw data'!$C$1:$CZ$1,0))),"-")</f>
        <v>-</v>
      </c>
      <c r="J160" s="8" t="str">
        <f>IFERROR(IF(INDEX('ce raw data'!$C$2:$CZ$3000,MATCH(1,INDEX(('ce raw data'!$A$2:$A$3000=I131)*('ce raw data'!$B$2:$B$3000=$B160),,),0),MATCH(J134,'ce raw data'!$C$1:$CZ$1,0))="","-",INDEX('ce raw data'!$C$2:$CZ$3000,MATCH(1,INDEX(('ce raw data'!$A$2:$A$3000=I131)*('ce raw data'!$B$2:$B$3000=$B160),,),0),MATCH(J134,'ce raw data'!$C$1:$CZ$1,0))),"-")</f>
        <v>-</v>
      </c>
    </row>
    <row r="161" spans="2:10" ht="12.75" hidden="1" customHeight="1" x14ac:dyDescent="0.4">
      <c r="B161" s="14"/>
      <c r="C161" s="8" t="str">
        <f>IFERROR(IF(INDEX('ce raw data'!$C$2:$CZ$3000,MATCH(1,INDEX(('ce raw data'!$A$2:$A$3000=C131)*('ce raw data'!$B$2:$B$3000=$B162),,),0),MATCH(SUBSTITUTE(C134,"Allele","Height"),'ce raw data'!$C$1:$CZ$1,0))="","-",INDEX('ce raw data'!$C$2:$CZ$3000,MATCH(1,INDEX(('ce raw data'!$A$2:$A$3000=C131)*('ce raw data'!$B$2:$B$3000=$B162),,),0),MATCH(SUBSTITUTE(C134,"Allele","Height"),'ce raw data'!$C$1:$CZ$1,0))),"-")</f>
        <v>-</v>
      </c>
      <c r="D161" s="8" t="str">
        <f>IFERROR(IF(INDEX('ce raw data'!$C$2:$CZ$3000,MATCH(1,INDEX(('ce raw data'!$A$2:$A$3000=C131)*('ce raw data'!$B$2:$B$3000=$B162),,),0),MATCH(SUBSTITUTE(D134,"Allele","Height"),'ce raw data'!$C$1:$CZ$1,0))="","-",INDEX('ce raw data'!$C$2:$CZ$3000,MATCH(1,INDEX(('ce raw data'!$A$2:$A$3000=C131)*('ce raw data'!$B$2:$B$3000=$B162),,),0),MATCH(SUBSTITUTE(D134,"Allele","Height"),'ce raw data'!$C$1:$CZ$1,0))),"-")</f>
        <v>-</v>
      </c>
      <c r="E161" s="8" t="str">
        <f>IFERROR(IF(INDEX('ce raw data'!$C$2:$CZ$3000,MATCH(1,INDEX(('ce raw data'!$A$2:$A$3000=E131)*('ce raw data'!$B$2:$B$3000=$B162),,),0),MATCH(SUBSTITUTE(E134,"Allele","Height"),'ce raw data'!$C$1:$CZ$1,0))="","-",INDEX('ce raw data'!$C$2:$CZ$3000,MATCH(1,INDEX(('ce raw data'!$A$2:$A$3000=E131)*('ce raw data'!$B$2:$B$3000=$B162),,),0),MATCH(SUBSTITUTE(E134,"Allele","Height"),'ce raw data'!$C$1:$CZ$1,0))),"-")</f>
        <v>-</v>
      </c>
      <c r="F161" s="8" t="str">
        <f>IFERROR(IF(INDEX('ce raw data'!$C$2:$CZ$3000,MATCH(1,INDEX(('ce raw data'!$A$2:$A$3000=E131)*('ce raw data'!$B$2:$B$3000=$B162),,),0),MATCH(SUBSTITUTE(F134,"Allele","Height"),'ce raw data'!$C$1:$CZ$1,0))="","-",INDEX('ce raw data'!$C$2:$CZ$3000,MATCH(1,INDEX(('ce raw data'!$A$2:$A$3000=E131)*('ce raw data'!$B$2:$B$3000=$B162),,),0),MATCH(SUBSTITUTE(F134,"Allele","Height"),'ce raw data'!$C$1:$CZ$1,0))),"-")</f>
        <v>-</v>
      </c>
      <c r="G161" s="8" t="str">
        <f>IFERROR(IF(INDEX('ce raw data'!$C$2:$CZ$3000,MATCH(1,INDEX(('ce raw data'!$A$2:$A$3000=G131)*('ce raw data'!$B$2:$B$3000=$B162),,),0),MATCH(SUBSTITUTE(G134,"Allele","Height"),'ce raw data'!$C$1:$CZ$1,0))="","-",INDEX('ce raw data'!$C$2:$CZ$3000,MATCH(1,INDEX(('ce raw data'!$A$2:$A$3000=G131)*('ce raw data'!$B$2:$B$3000=$B162),,),0),MATCH(SUBSTITUTE(G134,"Allele","Height"),'ce raw data'!$C$1:$CZ$1,0))),"-")</f>
        <v>-</v>
      </c>
      <c r="H161" s="8" t="str">
        <f>IFERROR(IF(INDEX('ce raw data'!$C$2:$CZ$3000,MATCH(1,INDEX(('ce raw data'!$A$2:$A$3000=G131)*('ce raw data'!$B$2:$B$3000=$B162),,),0),MATCH(SUBSTITUTE(H134,"Allele","Height"),'ce raw data'!$C$1:$CZ$1,0))="","-",INDEX('ce raw data'!$C$2:$CZ$3000,MATCH(1,INDEX(('ce raw data'!$A$2:$A$3000=G131)*('ce raw data'!$B$2:$B$3000=$B162),,),0),MATCH(SUBSTITUTE(H134,"Allele","Height"),'ce raw data'!$C$1:$CZ$1,0))),"-")</f>
        <v>-</v>
      </c>
      <c r="I161" s="8" t="str">
        <f>IFERROR(IF(INDEX('ce raw data'!$C$2:$CZ$3000,MATCH(1,INDEX(('ce raw data'!$A$2:$A$3000=I131)*('ce raw data'!$B$2:$B$3000=$B162),,),0),MATCH(SUBSTITUTE(I134,"Allele","Height"),'ce raw data'!$C$1:$CZ$1,0))="","-",INDEX('ce raw data'!$C$2:$CZ$3000,MATCH(1,INDEX(('ce raw data'!$A$2:$A$3000=I131)*('ce raw data'!$B$2:$B$3000=$B162),,),0),MATCH(SUBSTITUTE(I134,"Allele","Height"),'ce raw data'!$C$1:$CZ$1,0))),"-")</f>
        <v>-</v>
      </c>
      <c r="J161" s="8" t="str">
        <f>IFERROR(IF(INDEX('ce raw data'!$C$2:$CZ$3000,MATCH(1,INDEX(('ce raw data'!$A$2:$A$3000=I131)*('ce raw data'!$B$2:$B$3000=$B162),,),0),MATCH(SUBSTITUTE(J134,"Allele","Height"),'ce raw data'!$C$1:$CZ$1,0))="","-",INDEX('ce raw data'!$C$2:$CZ$3000,MATCH(1,INDEX(('ce raw data'!$A$2:$A$3000=I131)*('ce raw data'!$B$2:$B$3000=$B162),,),0),MATCH(SUBSTITUTE(J134,"Allele","Height"),'ce raw data'!$C$1:$CZ$1,0))),"-")</f>
        <v>-</v>
      </c>
    </row>
    <row r="162" spans="2:10" x14ac:dyDescent="0.4">
      <c r="B162" s="14" t="str">
        <f>$A$97</f>
        <v>vWA</v>
      </c>
      <c r="C162" s="8" t="str">
        <f>IFERROR(IF(INDEX('ce raw data'!$C$2:$CZ$3000,MATCH(1,INDEX(('ce raw data'!$A$2:$A$3000=C131)*('ce raw data'!$B$2:$B$3000=$B162),,),0),MATCH(C134,'ce raw data'!$C$1:$CZ$1,0))="","-",INDEX('ce raw data'!$C$2:$CZ$3000,MATCH(1,INDEX(('ce raw data'!$A$2:$A$3000=C131)*('ce raw data'!$B$2:$B$3000=$B162),,),0),MATCH(C134,'ce raw data'!$C$1:$CZ$1,0))),"-")</f>
        <v>-</v>
      </c>
      <c r="D162" s="8" t="str">
        <f>IFERROR(IF(INDEX('ce raw data'!$C$2:$CZ$3000,MATCH(1,INDEX(('ce raw data'!$A$2:$A$3000=C131)*('ce raw data'!$B$2:$B$3000=$B162),,),0),MATCH(D134,'ce raw data'!$C$1:$CZ$1,0))="","-",INDEX('ce raw data'!$C$2:$CZ$3000,MATCH(1,INDEX(('ce raw data'!$A$2:$A$3000=C131)*('ce raw data'!$B$2:$B$3000=$B162),,),0),MATCH(D134,'ce raw data'!$C$1:$CZ$1,0))),"-")</f>
        <v>-</v>
      </c>
      <c r="E162" s="8" t="str">
        <f>IFERROR(IF(INDEX('ce raw data'!$C$2:$CZ$3000,MATCH(1,INDEX(('ce raw data'!$A$2:$A$3000=E131)*('ce raw data'!$B$2:$B$3000=$B162),,),0),MATCH(E134,'ce raw data'!$C$1:$CZ$1,0))="","-",INDEX('ce raw data'!$C$2:$CZ$3000,MATCH(1,INDEX(('ce raw data'!$A$2:$A$3000=E131)*('ce raw data'!$B$2:$B$3000=$B162),,),0),MATCH(E134,'ce raw data'!$C$1:$CZ$1,0))),"-")</f>
        <v>-</v>
      </c>
      <c r="F162" s="8" t="str">
        <f>IFERROR(IF(INDEX('ce raw data'!$C$2:$CZ$3000,MATCH(1,INDEX(('ce raw data'!$A$2:$A$3000=E131)*('ce raw data'!$B$2:$B$3000=$B162),,),0),MATCH(F134,'ce raw data'!$C$1:$CZ$1,0))="","-",INDEX('ce raw data'!$C$2:$CZ$3000,MATCH(1,INDEX(('ce raw data'!$A$2:$A$3000=E131)*('ce raw data'!$B$2:$B$3000=$B162),,),0),MATCH(F134,'ce raw data'!$C$1:$CZ$1,0))),"-")</f>
        <v>-</v>
      </c>
      <c r="G162" s="8" t="str">
        <f>IFERROR(IF(INDEX('ce raw data'!$C$2:$CZ$3000,MATCH(1,INDEX(('ce raw data'!$A$2:$A$3000=G131)*('ce raw data'!$B$2:$B$3000=$B162),,),0),MATCH(G134,'ce raw data'!$C$1:$CZ$1,0))="","-",INDEX('ce raw data'!$C$2:$CZ$3000,MATCH(1,INDEX(('ce raw data'!$A$2:$A$3000=G131)*('ce raw data'!$B$2:$B$3000=$B162),,),0),MATCH(G134,'ce raw data'!$C$1:$CZ$1,0))),"-")</f>
        <v>-</v>
      </c>
      <c r="H162" s="8" t="str">
        <f>IFERROR(IF(INDEX('ce raw data'!$C$2:$CZ$3000,MATCH(1,INDEX(('ce raw data'!$A$2:$A$3000=G131)*('ce raw data'!$B$2:$B$3000=$B162),,),0),MATCH(H134,'ce raw data'!$C$1:$CZ$1,0))="","-",INDEX('ce raw data'!$C$2:$CZ$3000,MATCH(1,INDEX(('ce raw data'!$A$2:$A$3000=G131)*('ce raw data'!$B$2:$B$3000=$B162),,),0),MATCH(H134,'ce raw data'!$C$1:$CZ$1,0))),"-")</f>
        <v>-</v>
      </c>
      <c r="I162" s="8" t="str">
        <f>IFERROR(IF(INDEX('ce raw data'!$C$2:$CZ$3000,MATCH(1,INDEX(('ce raw data'!$A$2:$A$3000=I131)*('ce raw data'!$B$2:$B$3000=$B162),,),0),MATCH(I134,'ce raw data'!$C$1:$CZ$1,0))="","-",INDEX('ce raw data'!$C$2:$CZ$3000,MATCH(1,INDEX(('ce raw data'!$A$2:$A$3000=I131)*('ce raw data'!$B$2:$B$3000=$B162),,),0),MATCH(I134,'ce raw data'!$C$1:$CZ$1,0))),"-")</f>
        <v>-</v>
      </c>
      <c r="J162" s="8" t="str">
        <f>IFERROR(IF(INDEX('ce raw data'!$C$2:$CZ$3000,MATCH(1,INDEX(('ce raw data'!$A$2:$A$3000=I131)*('ce raw data'!$B$2:$B$3000=$B162),,),0),MATCH(J134,'ce raw data'!$C$1:$CZ$1,0))="","-",INDEX('ce raw data'!$C$2:$CZ$3000,MATCH(1,INDEX(('ce raw data'!$A$2:$A$3000=I131)*('ce raw data'!$B$2:$B$3000=$B162),,),0),MATCH(J134,'ce raw data'!$C$1:$CZ$1,0))),"-")</f>
        <v>-</v>
      </c>
    </row>
    <row r="163" spans="2:10" ht="12.75" hidden="1" customHeight="1" x14ac:dyDescent="0.4">
      <c r="B163" s="14"/>
      <c r="C163" s="8" t="str">
        <f>IFERROR(IF(INDEX('ce raw data'!$C$2:$CZ$3000,MATCH(1,INDEX(('ce raw data'!$A$2:$A$3000=C131)*('ce raw data'!$B$2:$B$3000=$B164),,),0),MATCH(SUBSTITUTE(C134,"Allele","Height"),'ce raw data'!$C$1:$CZ$1,0))="","-",INDEX('ce raw data'!$C$2:$CZ$3000,MATCH(1,INDEX(('ce raw data'!$A$2:$A$3000=C131)*('ce raw data'!$B$2:$B$3000=$B164),,),0),MATCH(SUBSTITUTE(C134,"Allele","Height"),'ce raw data'!$C$1:$CZ$1,0))),"-")</f>
        <v>-</v>
      </c>
      <c r="D163" s="8" t="str">
        <f>IFERROR(IF(INDEX('ce raw data'!$C$2:$CZ$3000,MATCH(1,INDEX(('ce raw data'!$A$2:$A$3000=C131)*('ce raw data'!$B$2:$B$3000=$B164),,),0),MATCH(SUBSTITUTE(D134,"Allele","Height"),'ce raw data'!$C$1:$CZ$1,0))="","-",INDEX('ce raw data'!$C$2:$CZ$3000,MATCH(1,INDEX(('ce raw data'!$A$2:$A$3000=C131)*('ce raw data'!$B$2:$B$3000=$B164),,),0),MATCH(SUBSTITUTE(D134,"Allele","Height"),'ce raw data'!$C$1:$CZ$1,0))),"-")</f>
        <v>-</v>
      </c>
      <c r="E163" s="8" t="str">
        <f>IFERROR(IF(INDEX('ce raw data'!$C$2:$CZ$3000,MATCH(1,INDEX(('ce raw data'!$A$2:$A$3000=E131)*('ce raw data'!$B$2:$B$3000=$B164),,),0),MATCH(SUBSTITUTE(E134,"Allele","Height"),'ce raw data'!$C$1:$CZ$1,0))="","-",INDEX('ce raw data'!$C$2:$CZ$3000,MATCH(1,INDEX(('ce raw data'!$A$2:$A$3000=E131)*('ce raw data'!$B$2:$B$3000=$B164),,),0),MATCH(SUBSTITUTE(E134,"Allele","Height"),'ce raw data'!$C$1:$CZ$1,0))),"-")</f>
        <v>-</v>
      </c>
      <c r="F163" s="8" t="str">
        <f>IFERROR(IF(INDEX('ce raw data'!$C$2:$CZ$3000,MATCH(1,INDEX(('ce raw data'!$A$2:$A$3000=E131)*('ce raw data'!$B$2:$B$3000=$B164),,),0),MATCH(SUBSTITUTE(F134,"Allele","Height"),'ce raw data'!$C$1:$CZ$1,0))="","-",INDEX('ce raw data'!$C$2:$CZ$3000,MATCH(1,INDEX(('ce raw data'!$A$2:$A$3000=E131)*('ce raw data'!$B$2:$B$3000=$B164),,),0),MATCH(SUBSTITUTE(F134,"Allele","Height"),'ce raw data'!$C$1:$CZ$1,0))),"-")</f>
        <v>-</v>
      </c>
      <c r="G163" s="8" t="str">
        <f>IFERROR(IF(INDEX('ce raw data'!$C$2:$CZ$3000,MATCH(1,INDEX(('ce raw data'!$A$2:$A$3000=G131)*('ce raw data'!$B$2:$B$3000=$B164),,),0),MATCH(SUBSTITUTE(G134,"Allele","Height"),'ce raw data'!$C$1:$CZ$1,0))="","-",INDEX('ce raw data'!$C$2:$CZ$3000,MATCH(1,INDEX(('ce raw data'!$A$2:$A$3000=G131)*('ce raw data'!$B$2:$B$3000=$B164),,),0),MATCH(SUBSTITUTE(G134,"Allele","Height"),'ce raw data'!$C$1:$CZ$1,0))),"-")</f>
        <v>-</v>
      </c>
      <c r="H163" s="8" t="str">
        <f>IFERROR(IF(INDEX('ce raw data'!$C$2:$CZ$3000,MATCH(1,INDEX(('ce raw data'!$A$2:$A$3000=G131)*('ce raw data'!$B$2:$B$3000=$B164),,),0),MATCH(SUBSTITUTE(H134,"Allele","Height"),'ce raw data'!$C$1:$CZ$1,0))="","-",INDEX('ce raw data'!$C$2:$CZ$3000,MATCH(1,INDEX(('ce raw data'!$A$2:$A$3000=G131)*('ce raw data'!$B$2:$B$3000=$B164),,),0),MATCH(SUBSTITUTE(H134,"Allele","Height"),'ce raw data'!$C$1:$CZ$1,0))),"-")</f>
        <v>-</v>
      </c>
      <c r="I163" s="8" t="str">
        <f>IFERROR(IF(INDEX('ce raw data'!$C$2:$CZ$3000,MATCH(1,INDEX(('ce raw data'!$A$2:$A$3000=I131)*('ce raw data'!$B$2:$B$3000=$B164),,),0),MATCH(SUBSTITUTE(I134,"Allele","Height"),'ce raw data'!$C$1:$CZ$1,0))="","-",INDEX('ce raw data'!$C$2:$CZ$3000,MATCH(1,INDEX(('ce raw data'!$A$2:$A$3000=I131)*('ce raw data'!$B$2:$B$3000=$B164),,),0),MATCH(SUBSTITUTE(I134,"Allele","Height"),'ce raw data'!$C$1:$CZ$1,0))),"-")</f>
        <v>-</v>
      </c>
      <c r="J163" s="8" t="str">
        <f>IFERROR(IF(INDEX('ce raw data'!$C$2:$CZ$3000,MATCH(1,INDEX(('ce raw data'!$A$2:$A$3000=I131)*('ce raw data'!$B$2:$B$3000=$B164),,),0),MATCH(SUBSTITUTE(J134,"Allele","Height"),'ce raw data'!$C$1:$CZ$1,0))="","-",INDEX('ce raw data'!$C$2:$CZ$3000,MATCH(1,INDEX(('ce raw data'!$A$2:$A$3000=I131)*('ce raw data'!$B$2:$B$3000=$B164),,),0),MATCH(SUBSTITUTE(J134,"Allele","Height"),'ce raw data'!$C$1:$CZ$1,0))),"-")</f>
        <v>-</v>
      </c>
    </row>
    <row r="164" spans="2:10" x14ac:dyDescent="0.4">
      <c r="B164" s="14" t="str">
        <f>$A$99</f>
        <v>D21S11</v>
      </c>
      <c r="C164" s="8" t="str">
        <f>IFERROR(IF(INDEX('ce raw data'!$C$2:$CZ$3000,MATCH(1,INDEX(('ce raw data'!$A$2:$A$3000=C131)*('ce raw data'!$B$2:$B$3000=$B164),,),0),MATCH(C134,'ce raw data'!$C$1:$CZ$1,0))="","-",INDEX('ce raw data'!$C$2:$CZ$3000,MATCH(1,INDEX(('ce raw data'!$A$2:$A$3000=C131)*('ce raw data'!$B$2:$B$3000=$B164),,),0),MATCH(C134,'ce raw data'!$C$1:$CZ$1,0))),"-")</f>
        <v>-</v>
      </c>
      <c r="D164" s="8" t="str">
        <f>IFERROR(IF(INDEX('ce raw data'!$C$2:$CZ$3000,MATCH(1,INDEX(('ce raw data'!$A$2:$A$3000=C131)*('ce raw data'!$B$2:$B$3000=$B164),,),0),MATCH(D134,'ce raw data'!$C$1:$CZ$1,0))="","-",INDEX('ce raw data'!$C$2:$CZ$3000,MATCH(1,INDEX(('ce raw data'!$A$2:$A$3000=C131)*('ce raw data'!$B$2:$B$3000=$B164),,),0),MATCH(D134,'ce raw data'!$C$1:$CZ$1,0))),"-")</f>
        <v>-</v>
      </c>
      <c r="E164" s="8" t="str">
        <f>IFERROR(IF(INDEX('ce raw data'!$C$2:$CZ$3000,MATCH(1,INDEX(('ce raw data'!$A$2:$A$3000=E131)*('ce raw data'!$B$2:$B$3000=$B164),,),0),MATCH(E134,'ce raw data'!$C$1:$CZ$1,0))="","-",INDEX('ce raw data'!$C$2:$CZ$3000,MATCH(1,INDEX(('ce raw data'!$A$2:$A$3000=E131)*('ce raw data'!$B$2:$B$3000=$B164),,),0),MATCH(E134,'ce raw data'!$C$1:$CZ$1,0))),"-")</f>
        <v>-</v>
      </c>
      <c r="F164" s="8" t="str">
        <f>IFERROR(IF(INDEX('ce raw data'!$C$2:$CZ$3000,MATCH(1,INDEX(('ce raw data'!$A$2:$A$3000=E131)*('ce raw data'!$B$2:$B$3000=$B164),,),0),MATCH(F134,'ce raw data'!$C$1:$CZ$1,0))="","-",INDEX('ce raw data'!$C$2:$CZ$3000,MATCH(1,INDEX(('ce raw data'!$A$2:$A$3000=E131)*('ce raw data'!$B$2:$B$3000=$B164),,),0),MATCH(F134,'ce raw data'!$C$1:$CZ$1,0))),"-")</f>
        <v>-</v>
      </c>
      <c r="G164" s="8" t="str">
        <f>IFERROR(IF(INDEX('ce raw data'!$C$2:$CZ$3000,MATCH(1,INDEX(('ce raw data'!$A$2:$A$3000=G131)*('ce raw data'!$B$2:$B$3000=$B164),,),0),MATCH(G134,'ce raw data'!$C$1:$CZ$1,0))="","-",INDEX('ce raw data'!$C$2:$CZ$3000,MATCH(1,INDEX(('ce raw data'!$A$2:$A$3000=G131)*('ce raw data'!$B$2:$B$3000=$B164),,),0),MATCH(G134,'ce raw data'!$C$1:$CZ$1,0))),"-")</f>
        <v>-</v>
      </c>
      <c r="H164" s="8" t="str">
        <f>IFERROR(IF(INDEX('ce raw data'!$C$2:$CZ$3000,MATCH(1,INDEX(('ce raw data'!$A$2:$A$3000=G131)*('ce raw data'!$B$2:$B$3000=$B164),,),0),MATCH(H134,'ce raw data'!$C$1:$CZ$1,0))="","-",INDEX('ce raw data'!$C$2:$CZ$3000,MATCH(1,INDEX(('ce raw data'!$A$2:$A$3000=G131)*('ce raw data'!$B$2:$B$3000=$B164),,),0),MATCH(H134,'ce raw data'!$C$1:$CZ$1,0))),"-")</f>
        <v>-</v>
      </c>
      <c r="I164" s="8" t="str">
        <f>IFERROR(IF(INDEX('ce raw data'!$C$2:$CZ$3000,MATCH(1,INDEX(('ce raw data'!$A$2:$A$3000=I131)*('ce raw data'!$B$2:$B$3000=$B164),,),0),MATCH(I134,'ce raw data'!$C$1:$CZ$1,0))="","-",INDEX('ce raw data'!$C$2:$CZ$3000,MATCH(1,INDEX(('ce raw data'!$A$2:$A$3000=I131)*('ce raw data'!$B$2:$B$3000=$B164),,),0),MATCH(I134,'ce raw data'!$C$1:$CZ$1,0))),"-")</f>
        <v>-</v>
      </c>
      <c r="J164" s="8" t="str">
        <f>IFERROR(IF(INDEX('ce raw data'!$C$2:$CZ$3000,MATCH(1,INDEX(('ce raw data'!$A$2:$A$3000=I131)*('ce raw data'!$B$2:$B$3000=$B164),,),0),MATCH(J134,'ce raw data'!$C$1:$CZ$1,0))="","-",INDEX('ce raw data'!$C$2:$CZ$3000,MATCH(1,INDEX(('ce raw data'!$A$2:$A$3000=I131)*('ce raw data'!$B$2:$B$3000=$B164),,),0),MATCH(J134,'ce raw data'!$C$1:$CZ$1,0))),"-")</f>
        <v>-</v>
      </c>
    </row>
    <row r="165" spans="2:10" ht="12.75" hidden="1" customHeight="1" x14ac:dyDescent="0.4">
      <c r="B165" s="14"/>
      <c r="C165" s="8" t="str">
        <f>IFERROR(IF(INDEX('ce raw data'!$C$2:$CZ$3000,MATCH(1,INDEX(('ce raw data'!$A$2:$A$3000=C131)*('ce raw data'!$B$2:$B$3000=$B166),,),0),MATCH(SUBSTITUTE(C134,"Allele","Height"),'ce raw data'!$C$1:$CZ$1,0))="","-",INDEX('ce raw data'!$C$2:$CZ$3000,MATCH(1,INDEX(('ce raw data'!$A$2:$A$3000=C131)*('ce raw data'!$B$2:$B$3000=$B166),,),0),MATCH(SUBSTITUTE(C134,"Allele","Height"),'ce raw data'!$C$1:$CZ$1,0))),"-")</f>
        <v>-</v>
      </c>
      <c r="D165" s="8" t="str">
        <f>IFERROR(IF(INDEX('ce raw data'!$C$2:$CZ$3000,MATCH(1,INDEX(('ce raw data'!$A$2:$A$3000=C131)*('ce raw data'!$B$2:$B$3000=$B166),,),0),MATCH(SUBSTITUTE(D134,"Allele","Height"),'ce raw data'!$C$1:$CZ$1,0))="","-",INDEX('ce raw data'!$C$2:$CZ$3000,MATCH(1,INDEX(('ce raw data'!$A$2:$A$3000=C131)*('ce raw data'!$B$2:$B$3000=$B166),,),0),MATCH(SUBSTITUTE(D134,"Allele","Height"),'ce raw data'!$C$1:$CZ$1,0))),"-")</f>
        <v>-</v>
      </c>
      <c r="E165" s="8" t="str">
        <f>IFERROR(IF(INDEX('ce raw data'!$C$2:$CZ$3000,MATCH(1,INDEX(('ce raw data'!$A$2:$A$3000=E131)*('ce raw data'!$B$2:$B$3000=$B166),,),0),MATCH(SUBSTITUTE(E134,"Allele","Height"),'ce raw data'!$C$1:$CZ$1,0))="","-",INDEX('ce raw data'!$C$2:$CZ$3000,MATCH(1,INDEX(('ce raw data'!$A$2:$A$3000=E131)*('ce raw data'!$B$2:$B$3000=$B166),,),0),MATCH(SUBSTITUTE(E134,"Allele","Height"),'ce raw data'!$C$1:$CZ$1,0))),"-")</f>
        <v>-</v>
      </c>
      <c r="F165" s="8" t="str">
        <f>IFERROR(IF(INDEX('ce raw data'!$C$2:$CZ$3000,MATCH(1,INDEX(('ce raw data'!$A$2:$A$3000=E131)*('ce raw data'!$B$2:$B$3000=$B166),,),0),MATCH(SUBSTITUTE(F134,"Allele","Height"),'ce raw data'!$C$1:$CZ$1,0))="","-",INDEX('ce raw data'!$C$2:$CZ$3000,MATCH(1,INDEX(('ce raw data'!$A$2:$A$3000=E131)*('ce raw data'!$B$2:$B$3000=$B166),,),0),MATCH(SUBSTITUTE(F134,"Allele","Height"),'ce raw data'!$C$1:$CZ$1,0))),"-")</f>
        <v>-</v>
      </c>
      <c r="G165" s="8" t="str">
        <f>IFERROR(IF(INDEX('ce raw data'!$C$2:$CZ$3000,MATCH(1,INDEX(('ce raw data'!$A$2:$A$3000=G131)*('ce raw data'!$B$2:$B$3000=$B166),,),0),MATCH(SUBSTITUTE(G134,"Allele","Height"),'ce raw data'!$C$1:$CZ$1,0))="","-",INDEX('ce raw data'!$C$2:$CZ$3000,MATCH(1,INDEX(('ce raw data'!$A$2:$A$3000=G131)*('ce raw data'!$B$2:$B$3000=$B166),,),0),MATCH(SUBSTITUTE(G134,"Allele","Height"),'ce raw data'!$C$1:$CZ$1,0))),"-")</f>
        <v>-</v>
      </c>
      <c r="H165" s="8" t="str">
        <f>IFERROR(IF(INDEX('ce raw data'!$C$2:$CZ$3000,MATCH(1,INDEX(('ce raw data'!$A$2:$A$3000=G131)*('ce raw data'!$B$2:$B$3000=$B166),,),0),MATCH(SUBSTITUTE(H134,"Allele","Height"),'ce raw data'!$C$1:$CZ$1,0))="","-",INDEX('ce raw data'!$C$2:$CZ$3000,MATCH(1,INDEX(('ce raw data'!$A$2:$A$3000=G131)*('ce raw data'!$B$2:$B$3000=$B166),,),0),MATCH(SUBSTITUTE(H134,"Allele","Height"),'ce raw data'!$C$1:$CZ$1,0))),"-")</f>
        <v>-</v>
      </c>
      <c r="I165" s="8" t="str">
        <f>IFERROR(IF(INDEX('ce raw data'!$C$2:$CZ$3000,MATCH(1,INDEX(('ce raw data'!$A$2:$A$3000=I131)*('ce raw data'!$B$2:$B$3000=$B166),,),0),MATCH(SUBSTITUTE(I134,"Allele","Height"),'ce raw data'!$C$1:$CZ$1,0))="","-",INDEX('ce raw data'!$C$2:$CZ$3000,MATCH(1,INDEX(('ce raw data'!$A$2:$A$3000=I131)*('ce raw data'!$B$2:$B$3000=$B166),,),0),MATCH(SUBSTITUTE(I134,"Allele","Height"),'ce raw data'!$C$1:$CZ$1,0))),"-")</f>
        <v>-</v>
      </c>
      <c r="J165" s="8" t="str">
        <f>IFERROR(IF(INDEX('ce raw data'!$C$2:$CZ$3000,MATCH(1,INDEX(('ce raw data'!$A$2:$A$3000=I131)*('ce raw data'!$B$2:$B$3000=$B166),,),0),MATCH(SUBSTITUTE(J134,"Allele","Height"),'ce raw data'!$C$1:$CZ$1,0))="","-",INDEX('ce raw data'!$C$2:$CZ$3000,MATCH(1,INDEX(('ce raw data'!$A$2:$A$3000=I131)*('ce raw data'!$B$2:$B$3000=$B166),,),0),MATCH(SUBSTITUTE(J134,"Allele","Height"),'ce raw data'!$C$1:$CZ$1,0))),"-")</f>
        <v>-</v>
      </c>
    </row>
    <row r="166" spans="2:10" x14ac:dyDescent="0.4">
      <c r="B166" s="14" t="str">
        <f>$A$101</f>
        <v>D7S820</v>
      </c>
      <c r="C166" s="8" t="str">
        <f>IFERROR(IF(INDEX('ce raw data'!$C$2:$CZ$3000,MATCH(1,INDEX(('ce raw data'!$A$2:$A$3000=C131)*('ce raw data'!$B$2:$B$3000=$B166),,),0),MATCH(C134,'ce raw data'!$C$1:$CZ$1,0))="","-",INDEX('ce raw data'!$C$2:$CZ$3000,MATCH(1,INDEX(('ce raw data'!$A$2:$A$3000=C131)*('ce raw data'!$B$2:$B$3000=$B166),,),0),MATCH(C134,'ce raw data'!$C$1:$CZ$1,0))),"-")</f>
        <v>-</v>
      </c>
      <c r="D166" s="8" t="str">
        <f>IFERROR(IF(INDEX('ce raw data'!$C$2:$CZ$3000,MATCH(1,INDEX(('ce raw data'!$A$2:$A$3000=C131)*('ce raw data'!$B$2:$B$3000=$B166),,),0),MATCH(D134,'ce raw data'!$C$1:$CZ$1,0))="","-",INDEX('ce raw data'!$C$2:$CZ$3000,MATCH(1,INDEX(('ce raw data'!$A$2:$A$3000=C131)*('ce raw data'!$B$2:$B$3000=$B166),,),0),MATCH(D134,'ce raw data'!$C$1:$CZ$1,0))),"-")</f>
        <v>-</v>
      </c>
      <c r="E166" s="8" t="str">
        <f>IFERROR(IF(INDEX('ce raw data'!$C$2:$CZ$3000,MATCH(1,INDEX(('ce raw data'!$A$2:$A$3000=E131)*('ce raw data'!$B$2:$B$3000=$B166),,),0),MATCH(E134,'ce raw data'!$C$1:$CZ$1,0))="","-",INDEX('ce raw data'!$C$2:$CZ$3000,MATCH(1,INDEX(('ce raw data'!$A$2:$A$3000=E131)*('ce raw data'!$B$2:$B$3000=$B166),,),0),MATCH(E134,'ce raw data'!$C$1:$CZ$1,0))),"-")</f>
        <v>-</v>
      </c>
      <c r="F166" s="8" t="str">
        <f>IFERROR(IF(INDEX('ce raw data'!$C$2:$CZ$3000,MATCH(1,INDEX(('ce raw data'!$A$2:$A$3000=E131)*('ce raw data'!$B$2:$B$3000=$B166),,),0),MATCH(F134,'ce raw data'!$C$1:$CZ$1,0))="","-",INDEX('ce raw data'!$C$2:$CZ$3000,MATCH(1,INDEX(('ce raw data'!$A$2:$A$3000=E131)*('ce raw data'!$B$2:$B$3000=$B166),,),0),MATCH(F134,'ce raw data'!$C$1:$CZ$1,0))),"-")</f>
        <v>-</v>
      </c>
      <c r="G166" s="8" t="str">
        <f>IFERROR(IF(INDEX('ce raw data'!$C$2:$CZ$3000,MATCH(1,INDEX(('ce raw data'!$A$2:$A$3000=G131)*('ce raw data'!$B$2:$B$3000=$B166),,),0),MATCH(G134,'ce raw data'!$C$1:$CZ$1,0))="","-",INDEX('ce raw data'!$C$2:$CZ$3000,MATCH(1,INDEX(('ce raw data'!$A$2:$A$3000=G131)*('ce raw data'!$B$2:$B$3000=$B166),,),0),MATCH(G134,'ce raw data'!$C$1:$CZ$1,0))),"-")</f>
        <v>-</v>
      </c>
      <c r="H166" s="8" t="str">
        <f>IFERROR(IF(INDEX('ce raw data'!$C$2:$CZ$3000,MATCH(1,INDEX(('ce raw data'!$A$2:$A$3000=G131)*('ce raw data'!$B$2:$B$3000=$B166),,),0),MATCH(H134,'ce raw data'!$C$1:$CZ$1,0))="","-",INDEX('ce raw data'!$C$2:$CZ$3000,MATCH(1,INDEX(('ce raw data'!$A$2:$A$3000=G131)*('ce raw data'!$B$2:$B$3000=$B166),,),0),MATCH(H134,'ce raw data'!$C$1:$CZ$1,0))),"-")</f>
        <v>-</v>
      </c>
      <c r="I166" s="8" t="str">
        <f>IFERROR(IF(INDEX('ce raw data'!$C$2:$CZ$3000,MATCH(1,INDEX(('ce raw data'!$A$2:$A$3000=I131)*('ce raw data'!$B$2:$B$3000=$B166),,),0),MATCH(I134,'ce raw data'!$C$1:$CZ$1,0))="","-",INDEX('ce raw data'!$C$2:$CZ$3000,MATCH(1,INDEX(('ce raw data'!$A$2:$A$3000=I131)*('ce raw data'!$B$2:$B$3000=$B166),,),0),MATCH(I134,'ce raw data'!$C$1:$CZ$1,0))),"-")</f>
        <v>-</v>
      </c>
      <c r="J166" s="8" t="str">
        <f>IFERROR(IF(INDEX('ce raw data'!$C$2:$CZ$3000,MATCH(1,INDEX(('ce raw data'!$A$2:$A$3000=I131)*('ce raw data'!$B$2:$B$3000=$B166),,),0),MATCH(J134,'ce raw data'!$C$1:$CZ$1,0))="","-",INDEX('ce raw data'!$C$2:$CZ$3000,MATCH(1,INDEX(('ce raw data'!$A$2:$A$3000=I131)*('ce raw data'!$B$2:$B$3000=$B166),,),0),MATCH(J134,'ce raw data'!$C$1:$CZ$1,0))),"-")</f>
        <v>-</v>
      </c>
    </row>
    <row r="167" spans="2:10" ht="12.75" hidden="1" customHeight="1" x14ac:dyDescent="0.4">
      <c r="B167" s="14"/>
      <c r="C167" s="8" t="str">
        <f>IFERROR(IF(INDEX('ce raw data'!$C$2:$CZ$3000,MATCH(1,INDEX(('ce raw data'!$A$2:$A$3000=C131)*('ce raw data'!$B$2:$B$3000=$B168),,),0),MATCH(SUBSTITUTE(C134,"Allele","Height"),'ce raw data'!$C$1:$CZ$1,0))="","-",INDEX('ce raw data'!$C$2:$CZ$3000,MATCH(1,INDEX(('ce raw data'!$A$2:$A$3000=C131)*('ce raw data'!$B$2:$B$3000=$B168),,),0),MATCH(SUBSTITUTE(C134,"Allele","Height"),'ce raw data'!$C$1:$CZ$1,0))),"-")</f>
        <v>-</v>
      </c>
      <c r="D167" s="8" t="str">
        <f>IFERROR(IF(INDEX('ce raw data'!$C$2:$CZ$3000,MATCH(1,INDEX(('ce raw data'!$A$2:$A$3000=C131)*('ce raw data'!$B$2:$B$3000=$B168),,),0),MATCH(SUBSTITUTE(D134,"Allele","Height"),'ce raw data'!$C$1:$CZ$1,0))="","-",INDEX('ce raw data'!$C$2:$CZ$3000,MATCH(1,INDEX(('ce raw data'!$A$2:$A$3000=C131)*('ce raw data'!$B$2:$B$3000=$B168),,),0),MATCH(SUBSTITUTE(D134,"Allele","Height"),'ce raw data'!$C$1:$CZ$1,0))),"-")</f>
        <v>-</v>
      </c>
      <c r="E167" s="8" t="str">
        <f>IFERROR(IF(INDEX('ce raw data'!$C$2:$CZ$3000,MATCH(1,INDEX(('ce raw data'!$A$2:$A$3000=E131)*('ce raw data'!$B$2:$B$3000=$B168),,),0),MATCH(SUBSTITUTE(E134,"Allele","Height"),'ce raw data'!$C$1:$CZ$1,0))="","-",INDEX('ce raw data'!$C$2:$CZ$3000,MATCH(1,INDEX(('ce raw data'!$A$2:$A$3000=E131)*('ce raw data'!$B$2:$B$3000=$B168),,),0),MATCH(SUBSTITUTE(E134,"Allele","Height"),'ce raw data'!$C$1:$CZ$1,0))),"-")</f>
        <v>-</v>
      </c>
      <c r="F167" s="8" t="str">
        <f>IFERROR(IF(INDEX('ce raw data'!$C$2:$CZ$3000,MATCH(1,INDEX(('ce raw data'!$A$2:$A$3000=E131)*('ce raw data'!$B$2:$B$3000=$B168),,),0),MATCH(SUBSTITUTE(F134,"Allele","Height"),'ce raw data'!$C$1:$CZ$1,0))="","-",INDEX('ce raw data'!$C$2:$CZ$3000,MATCH(1,INDEX(('ce raw data'!$A$2:$A$3000=E131)*('ce raw data'!$B$2:$B$3000=$B168),,),0),MATCH(SUBSTITUTE(F134,"Allele","Height"),'ce raw data'!$C$1:$CZ$1,0))),"-")</f>
        <v>-</v>
      </c>
      <c r="G167" s="8" t="str">
        <f>IFERROR(IF(INDEX('ce raw data'!$C$2:$CZ$3000,MATCH(1,INDEX(('ce raw data'!$A$2:$A$3000=G131)*('ce raw data'!$B$2:$B$3000=$B168),,),0),MATCH(SUBSTITUTE(G134,"Allele","Height"),'ce raw data'!$C$1:$CZ$1,0))="","-",INDEX('ce raw data'!$C$2:$CZ$3000,MATCH(1,INDEX(('ce raw data'!$A$2:$A$3000=G131)*('ce raw data'!$B$2:$B$3000=$B168),,),0),MATCH(SUBSTITUTE(G134,"Allele","Height"),'ce raw data'!$C$1:$CZ$1,0))),"-")</f>
        <v>-</v>
      </c>
      <c r="H167" s="8" t="str">
        <f>IFERROR(IF(INDEX('ce raw data'!$C$2:$CZ$3000,MATCH(1,INDEX(('ce raw data'!$A$2:$A$3000=G131)*('ce raw data'!$B$2:$B$3000=$B168),,),0),MATCH(SUBSTITUTE(H134,"Allele","Height"),'ce raw data'!$C$1:$CZ$1,0))="","-",INDEX('ce raw data'!$C$2:$CZ$3000,MATCH(1,INDEX(('ce raw data'!$A$2:$A$3000=G131)*('ce raw data'!$B$2:$B$3000=$B168),,),0),MATCH(SUBSTITUTE(H134,"Allele","Height"),'ce raw data'!$C$1:$CZ$1,0))),"-")</f>
        <v>-</v>
      </c>
      <c r="I167" s="8" t="str">
        <f>IFERROR(IF(INDEX('ce raw data'!$C$2:$CZ$3000,MATCH(1,INDEX(('ce raw data'!$A$2:$A$3000=I131)*('ce raw data'!$B$2:$B$3000=$B168),,),0),MATCH(SUBSTITUTE(I134,"Allele","Height"),'ce raw data'!$C$1:$CZ$1,0))="","-",INDEX('ce raw data'!$C$2:$CZ$3000,MATCH(1,INDEX(('ce raw data'!$A$2:$A$3000=I131)*('ce raw data'!$B$2:$B$3000=$B168),,),0),MATCH(SUBSTITUTE(I134,"Allele","Height"),'ce raw data'!$C$1:$CZ$1,0))),"-")</f>
        <v>-</v>
      </c>
      <c r="J167" s="8" t="str">
        <f>IFERROR(IF(INDEX('ce raw data'!$C$2:$CZ$3000,MATCH(1,INDEX(('ce raw data'!$A$2:$A$3000=I131)*('ce raw data'!$B$2:$B$3000=$B168),,),0),MATCH(SUBSTITUTE(J134,"Allele","Height"),'ce raw data'!$C$1:$CZ$1,0))="","-",INDEX('ce raw data'!$C$2:$CZ$3000,MATCH(1,INDEX(('ce raw data'!$A$2:$A$3000=I131)*('ce raw data'!$B$2:$B$3000=$B168),,),0),MATCH(SUBSTITUTE(J134,"Allele","Height"),'ce raw data'!$C$1:$CZ$1,0))),"-")</f>
        <v>-</v>
      </c>
    </row>
    <row r="168" spans="2:10" x14ac:dyDescent="0.4">
      <c r="B168" s="14" t="str">
        <f>$A$103</f>
        <v>D5S818</v>
      </c>
      <c r="C168" s="8" t="str">
        <f>IFERROR(IF(INDEX('ce raw data'!$C$2:$CZ$3000,MATCH(1,INDEX(('ce raw data'!$A$2:$A$3000=C131)*('ce raw data'!$B$2:$B$3000=$B168),,),0),MATCH(C134,'ce raw data'!$C$1:$CZ$1,0))="","-",INDEX('ce raw data'!$C$2:$CZ$3000,MATCH(1,INDEX(('ce raw data'!$A$2:$A$3000=C131)*('ce raw data'!$B$2:$B$3000=$B168),,),0),MATCH(C134,'ce raw data'!$C$1:$CZ$1,0))),"-")</f>
        <v>-</v>
      </c>
      <c r="D168" s="8" t="str">
        <f>IFERROR(IF(INDEX('ce raw data'!$C$2:$CZ$3000,MATCH(1,INDEX(('ce raw data'!$A$2:$A$3000=C131)*('ce raw data'!$B$2:$B$3000=$B168),,),0),MATCH(D134,'ce raw data'!$C$1:$CZ$1,0))="","-",INDEX('ce raw data'!$C$2:$CZ$3000,MATCH(1,INDEX(('ce raw data'!$A$2:$A$3000=C131)*('ce raw data'!$B$2:$B$3000=$B168),,),0),MATCH(D134,'ce raw data'!$C$1:$CZ$1,0))),"-")</f>
        <v>-</v>
      </c>
      <c r="E168" s="8" t="str">
        <f>IFERROR(IF(INDEX('ce raw data'!$C$2:$CZ$3000,MATCH(1,INDEX(('ce raw data'!$A$2:$A$3000=E131)*('ce raw data'!$B$2:$B$3000=$B168),,),0),MATCH(E134,'ce raw data'!$C$1:$CZ$1,0))="","-",INDEX('ce raw data'!$C$2:$CZ$3000,MATCH(1,INDEX(('ce raw data'!$A$2:$A$3000=E131)*('ce raw data'!$B$2:$B$3000=$B168),,),0),MATCH(E134,'ce raw data'!$C$1:$CZ$1,0))),"-")</f>
        <v>-</v>
      </c>
      <c r="F168" s="8" t="str">
        <f>IFERROR(IF(INDEX('ce raw data'!$C$2:$CZ$3000,MATCH(1,INDEX(('ce raw data'!$A$2:$A$3000=E131)*('ce raw data'!$B$2:$B$3000=$B168),,),0),MATCH(F134,'ce raw data'!$C$1:$CZ$1,0))="","-",INDEX('ce raw data'!$C$2:$CZ$3000,MATCH(1,INDEX(('ce raw data'!$A$2:$A$3000=E131)*('ce raw data'!$B$2:$B$3000=$B168),,),0),MATCH(F134,'ce raw data'!$C$1:$CZ$1,0))),"-")</f>
        <v>-</v>
      </c>
      <c r="G168" s="8" t="str">
        <f>IFERROR(IF(INDEX('ce raw data'!$C$2:$CZ$3000,MATCH(1,INDEX(('ce raw data'!$A$2:$A$3000=G131)*('ce raw data'!$B$2:$B$3000=$B168),,),0),MATCH(G134,'ce raw data'!$C$1:$CZ$1,0))="","-",INDEX('ce raw data'!$C$2:$CZ$3000,MATCH(1,INDEX(('ce raw data'!$A$2:$A$3000=G131)*('ce raw data'!$B$2:$B$3000=$B168),,),0),MATCH(G134,'ce raw data'!$C$1:$CZ$1,0))),"-")</f>
        <v>-</v>
      </c>
      <c r="H168" s="8" t="str">
        <f>IFERROR(IF(INDEX('ce raw data'!$C$2:$CZ$3000,MATCH(1,INDEX(('ce raw data'!$A$2:$A$3000=G131)*('ce raw data'!$B$2:$B$3000=$B168),,),0),MATCH(H134,'ce raw data'!$C$1:$CZ$1,0))="","-",INDEX('ce raw data'!$C$2:$CZ$3000,MATCH(1,INDEX(('ce raw data'!$A$2:$A$3000=G131)*('ce raw data'!$B$2:$B$3000=$B168),,),0),MATCH(H134,'ce raw data'!$C$1:$CZ$1,0))),"-")</f>
        <v>-</v>
      </c>
      <c r="I168" s="8" t="str">
        <f>IFERROR(IF(INDEX('ce raw data'!$C$2:$CZ$3000,MATCH(1,INDEX(('ce raw data'!$A$2:$A$3000=I131)*('ce raw data'!$B$2:$B$3000=$B168),,),0),MATCH(I134,'ce raw data'!$C$1:$CZ$1,0))="","-",INDEX('ce raw data'!$C$2:$CZ$3000,MATCH(1,INDEX(('ce raw data'!$A$2:$A$3000=I131)*('ce raw data'!$B$2:$B$3000=$B168),,),0),MATCH(I134,'ce raw data'!$C$1:$CZ$1,0))),"-")</f>
        <v>-</v>
      </c>
      <c r="J168" s="8" t="str">
        <f>IFERROR(IF(INDEX('ce raw data'!$C$2:$CZ$3000,MATCH(1,INDEX(('ce raw data'!$A$2:$A$3000=I131)*('ce raw data'!$B$2:$B$3000=$B168),,),0),MATCH(J134,'ce raw data'!$C$1:$CZ$1,0))="","-",INDEX('ce raw data'!$C$2:$CZ$3000,MATCH(1,INDEX(('ce raw data'!$A$2:$A$3000=I131)*('ce raw data'!$B$2:$B$3000=$B168),,),0),MATCH(J134,'ce raw data'!$C$1:$CZ$1,0))),"-")</f>
        <v>-</v>
      </c>
    </row>
    <row r="169" spans="2:10" ht="12.75" hidden="1" customHeight="1" x14ac:dyDescent="0.4">
      <c r="B169" s="14"/>
      <c r="C169" s="8" t="str">
        <f>IFERROR(IF(INDEX('ce raw data'!$C$2:$CZ$3000,MATCH(1,INDEX(('ce raw data'!$A$2:$A$3000=C131)*('ce raw data'!$B$2:$B$3000=$B170),,),0),MATCH(SUBSTITUTE(C134,"Allele","Height"),'ce raw data'!$C$1:$CZ$1,0))="","-",INDEX('ce raw data'!$C$2:$CZ$3000,MATCH(1,INDEX(('ce raw data'!$A$2:$A$3000=C131)*('ce raw data'!$B$2:$B$3000=$B170),,),0),MATCH(SUBSTITUTE(C134,"Allele","Height"),'ce raw data'!$C$1:$CZ$1,0))),"-")</f>
        <v>-</v>
      </c>
      <c r="D169" s="8" t="str">
        <f>IFERROR(IF(INDEX('ce raw data'!$C$2:$CZ$3000,MATCH(1,INDEX(('ce raw data'!$A$2:$A$3000=C131)*('ce raw data'!$B$2:$B$3000=$B170),,),0),MATCH(SUBSTITUTE(D134,"Allele","Height"),'ce raw data'!$C$1:$CZ$1,0))="","-",INDEX('ce raw data'!$C$2:$CZ$3000,MATCH(1,INDEX(('ce raw data'!$A$2:$A$3000=C131)*('ce raw data'!$B$2:$B$3000=$B170),,),0),MATCH(SUBSTITUTE(D134,"Allele","Height"),'ce raw data'!$C$1:$CZ$1,0))),"-")</f>
        <v>-</v>
      </c>
      <c r="E169" s="8" t="str">
        <f>IFERROR(IF(INDEX('ce raw data'!$C$2:$CZ$3000,MATCH(1,INDEX(('ce raw data'!$A$2:$A$3000=E131)*('ce raw data'!$B$2:$B$3000=$B170),,),0),MATCH(SUBSTITUTE(E134,"Allele","Height"),'ce raw data'!$C$1:$CZ$1,0))="","-",INDEX('ce raw data'!$C$2:$CZ$3000,MATCH(1,INDEX(('ce raw data'!$A$2:$A$3000=E131)*('ce raw data'!$B$2:$B$3000=$B170),,),0),MATCH(SUBSTITUTE(E134,"Allele","Height"),'ce raw data'!$C$1:$CZ$1,0))),"-")</f>
        <v>-</v>
      </c>
      <c r="F169" s="8" t="str">
        <f>IFERROR(IF(INDEX('ce raw data'!$C$2:$CZ$3000,MATCH(1,INDEX(('ce raw data'!$A$2:$A$3000=E131)*('ce raw data'!$B$2:$B$3000=$B170),,),0),MATCH(SUBSTITUTE(F134,"Allele","Height"),'ce raw data'!$C$1:$CZ$1,0))="","-",INDEX('ce raw data'!$C$2:$CZ$3000,MATCH(1,INDEX(('ce raw data'!$A$2:$A$3000=E131)*('ce raw data'!$B$2:$B$3000=$B170),,),0),MATCH(SUBSTITUTE(F134,"Allele","Height"),'ce raw data'!$C$1:$CZ$1,0))),"-")</f>
        <v>-</v>
      </c>
      <c r="G169" s="8" t="str">
        <f>IFERROR(IF(INDEX('ce raw data'!$C$2:$CZ$3000,MATCH(1,INDEX(('ce raw data'!$A$2:$A$3000=G131)*('ce raw data'!$B$2:$B$3000=$B170),,),0),MATCH(SUBSTITUTE(G134,"Allele","Height"),'ce raw data'!$C$1:$CZ$1,0))="","-",INDEX('ce raw data'!$C$2:$CZ$3000,MATCH(1,INDEX(('ce raw data'!$A$2:$A$3000=G131)*('ce raw data'!$B$2:$B$3000=$B170),,),0),MATCH(SUBSTITUTE(G134,"Allele","Height"),'ce raw data'!$C$1:$CZ$1,0))),"-")</f>
        <v>-</v>
      </c>
      <c r="H169" s="8" t="str">
        <f>IFERROR(IF(INDEX('ce raw data'!$C$2:$CZ$3000,MATCH(1,INDEX(('ce raw data'!$A$2:$A$3000=G131)*('ce raw data'!$B$2:$B$3000=$B170),,),0),MATCH(SUBSTITUTE(H134,"Allele","Height"),'ce raw data'!$C$1:$CZ$1,0))="","-",INDEX('ce raw data'!$C$2:$CZ$3000,MATCH(1,INDEX(('ce raw data'!$A$2:$A$3000=G131)*('ce raw data'!$B$2:$B$3000=$B170),,),0),MATCH(SUBSTITUTE(H134,"Allele","Height"),'ce raw data'!$C$1:$CZ$1,0))),"-")</f>
        <v>-</v>
      </c>
      <c r="I169" s="8" t="str">
        <f>IFERROR(IF(INDEX('ce raw data'!$C$2:$CZ$3000,MATCH(1,INDEX(('ce raw data'!$A$2:$A$3000=I131)*('ce raw data'!$B$2:$B$3000=$B170),,),0),MATCH(SUBSTITUTE(I134,"Allele","Height"),'ce raw data'!$C$1:$CZ$1,0))="","-",INDEX('ce raw data'!$C$2:$CZ$3000,MATCH(1,INDEX(('ce raw data'!$A$2:$A$3000=I131)*('ce raw data'!$B$2:$B$3000=$B170),,),0),MATCH(SUBSTITUTE(I134,"Allele","Height"),'ce raw data'!$C$1:$CZ$1,0))),"-")</f>
        <v>-</v>
      </c>
      <c r="J169" s="8" t="str">
        <f>IFERROR(IF(INDEX('ce raw data'!$C$2:$CZ$3000,MATCH(1,INDEX(('ce raw data'!$A$2:$A$3000=I131)*('ce raw data'!$B$2:$B$3000=$B170),,),0),MATCH(SUBSTITUTE(J134,"Allele","Height"),'ce raw data'!$C$1:$CZ$1,0))="","-",INDEX('ce raw data'!$C$2:$CZ$3000,MATCH(1,INDEX(('ce raw data'!$A$2:$A$3000=I131)*('ce raw data'!$B$2:$B$3000=$B170),,),0),MATCH(SUBSTITUTE(J134,"Allele","Height"),'ce raw data'!$C$1:$CZ$1,0))),"-")</f>
        <v>-</v>
      </c>
    </row>
    <row r="170" spans="2:10" x14ac:dyDescent="0.4">
      <c r="B170" s="14" t="str">
        <f>$A$105</f>
        <v>TPOX</v>
      </c>
      <c r="C170" s="8" t="str">
        <f>IFERROR(IF(INDEX('ce raw data'!$C$2:$CZ$3000,MATCH(1,INDEX(('ce raw data'!$A$2:$A$3000=C131)*('ce raw data'!$B$2:$B$3000=$B170),,),0),MATCH(C134,'ce raw data'!$C$1:$CZ$1,0))="","-",INDEX('ce raw data'!$C$2:$CZ$3000,MATCH(1,INDEX(('ce raw data'!$A$2:$A$3000=C131)*('ce raw data'!$B$2:$B$3000=$B170),,),0),MATCH(C134,'ce raw data'!$C$1:$CZ$1,0))),"-")</f>
        <v>-</v>
      </c>
      <c r="D170" s="8" t="str">
        <f>IFERROR(IF(INDEX('ce raw data'!$C$2:$CZ$3000,MATCH(1,INDEX(('ce raw data'!$A$2:$A$3000=C131)*('ce raw data'!$B$2:$B$3000=$B170),,),0),MATCH(D134,'ce raw data'!$C$1:$CZ$1,0))="","-",INDEX('ce raw data'!$C$2:$CZ$3000,MATCH(1,INDEX(('ce raw data'!$A$2:$A$3000=C131)*('ce raw data'!$B$2:$B$3000=$B170),,),0),MATCH(D134,'ce raw data'!$C$1:$CZ$1,0))),"-")</f>
        <v>-</v>
      </c>
      <c r="E170" s="8" t="str">
        <f>IFERROR(IF(INDEX('ce raw data'!$C$2:$CZ$3000,MATCH(1,INDEX(('ce raw data'!$A$2:$A$3000=E131)*('ce raw data'!$B$2:$B$3000=$B170),,),0),MATCH(E134,'ce raw data'!$C$1:$CZ$1,0))="","-",INDEX('ce raw data'!$C$2:$CZ$3000,MATCH(1,INDEX(('ce raw data'!$A$2:$A$3000=E131)*('ce raw data'!$B$2:$B$3000=$B170),,),0),MATCH(E134,'ce raw data'!$C$1:$CZ$1,0))),"-")</f>
        <v>-</v>
      </c>
      <c r="F170" s="8" t="str">
        <f>IFERROR(IF(INDEX('ce raw data'!$C$2:$CZ$3000,MATCH(1,INDEX(('ce raw data'!$A$2:$A$3000=E131)*('ce raw data'!$B$2:$B$3000=$B170),,),0),MATCH(F134,'ce raw data'!$C$1:$CZ$1,0))="","-",INDEX('ce raw data'!$C$2:$CZ$3000,MATCH(1,INDEX(('ce raw data'!$A$2:$A$3000=E131)*('ce raw data'!$B$2:$B$3000=$B170),,),0),MATCH(F134,'ce raw data'!$C$1:$CZ$1,0))),"-")</f>
        <v>-</v>
      </c>
      <c r="G170" s="8" t="str">
        <f>IFERROR(IF(INDEX('ce raw data'!$C$2:$CZ$3000,MATCH(1,INDEX(('ce raw data'!$A$2:$A$3000=G131)*('ce raw data'!$B$2:$B$3000=$B170),,),0),MATCH(G134,'ce raw data'!$C$1:$CZ$1,0))="","-",INDEX('ce raw data'!$C$2:$CZ$3000,MATCH(1,INDEX(('ce raw data'!$A$2:$A$3000=G131)*('ce raw data'!$B$2:$B$3000=$B170),,),0),MATCH(G134,'ce raw data'!$C$1:$CZ$1,0))),"-")</f>
        <v>-</v>
      </c>
      <c r="H170" s="8" t="str">
        <f>IFERROR(IF(INDEX('ce raw data'!$C$2:$CZ$3000,MATCH(1,INDEX(('ce raw data'!$A$2:$A$3000=G131)*('ce raw data'!$B$2:$B$3000=$B170),,),0),MATCH(H134,'ce raw data'!$C$1:$CZ$1,0))="","-",INDEX('ce raw data'!$C$2:$CZ$3000,MATCH(1,INDEX(('ce raw data'!$A$2:$A$3000=G131)*('ce raw data'!$B$2:$B$3000=$B170),,),0),MATCH(H134,'ce raw data'!$C$1:$CZ$1,0))),"-")</f>
        <v>-</v>
      </c>
      <c r="I170" s="8" t="str">
        <f>IFERROR(IF(INDEX('ce raw data'!$C$2:$CZ$3000,MATCH(1,INDEX(('ce raw data'!$A$2:$A$3000=I131)*('ce raw data'!$B$2:$B$3000=$B170),,),0),MATCH(I134,'ce raw data'!$C$1:$CZ$1,0))="","-",INDEX('ce raw data'!$C$2:$CZ$3000,MATCH(1,INDEX(('ce raw data'!$A$2:$A$3000=I131)*('ce raw data'!$B$2:$B$3000=$B170),,),0),MATCH(I134,'ce raw data'!$C$1:$CZ$1,0))),"-")</f>
        <v>-</v>
      </c>
      <c r="J170" s="8" t="str">
        <f>IFERROR(IF(INDEX('ce raw data'!$C$2:$CZ$3000,MATCH(1,INDEX(('ce raw data'!$A$2:$A$3000=I131)*('ce raw data'!$B$2:$B$3000=$B170),,),0),MATCH(J134,'ce raw data'!$C$1:$CZ$1,0))="","-",INDEX('ce raw data'!$C$2:$CZ$3000,MATCH(1,INDEX(('ce raw data'!$A$2:$A$3000=I131)*('ce raw data'!$B$2:$B$3000=$B170),,),0),MATCH(J134,'ce raw data'!$C$1:$CZ$1,0))),"-")</f>
        <v>-</v>
      </c>
    </row>
    <row r="171" spans="2:10" ht="12.75" hidden="1" customHeight="1" x14ac:dyDescent="0.4">
      <c r="B171" s="10"/>
      <c r="C171" s="8" t="str">
        <f>IFERROR(IF(INDEX('ce raw data'!$C$2:$CZ$3000,MATCH(1,INDEX(('ce raw data'!$A$2:$A$3000=C131)*('ce raw data'!$B$2:$B$3000=$B172),,),0),MATCH(SUBSTITUTE(C134,"Allele","Height"),'ce raw data'!$C$1:$CZ$1,0))="","-",INDEX('ce raw data'!$C$2:$CZ$3000,MATCH(1,INDEX(('ce raw data'!$A$2:$A$3000=C131)*('ce raw data'!$B$2:$B$3000=$B172),,),0),MATCH(SUBSTITUTE(C134,"Allele","Height"),'ce raw data'!$C$1:$CZ$1,0))),"-")</f>
        <v>-</v>
      </c>
      <c r="D171" s="8" t="str">
        <f>IFERROR(IF(INDEX('ce raw data'!$C$2:$CZ$3000,MATCH(1,INDEX(('ce raw data'!$A$2:$A$3000=C131)*('ce raw data'!$B$2:$B$3000=$B172),,),0),MATCH(SUBSTITUTE(D134,"Allele","Height"),'ce raw data'!$C$1:$CZ$1,0))="","-",INDEX('ce raw data'!$C$2:$CZ$3000,MATCH(1,INDEX(('ce raw data'!$A$2:$A$3000=C131)*('ce raw data'!$B$2:$B$3000=$B172),,),0),MATCH(SUBSTITUTE(D134,"Allele","Height"),'ce raw data'!$C$1:$CZ$1,0))),"-")</f>
        <v>-</v>
      </c>
      <c r="E171" s="8" t="str">
        <f>IFERROR(IF(INDEX('ce raw data'!$C$2:$CZ$3000,MATCH(1,INDEX(('ce raw data'!$A$2:$A$3000=E131)*('ce raw data'!$B$2:$B$3000=$B172),,),0),MATCH(SUBSTITUTE(E134,"Allele","Height"),'ce raw data'!$C$1:$CZ$1,0))="","-",INDEX('ce raw data'!$C$2:$CZ$3000,MATCH(1,INDEX(('ce raw data'!$A$2:$A$3000=E131)*('ce raw data'!$B$2:$B$3000=$B172),,),0),MATCH(SUBSTITUTE(E134,"Allele","Height"),'ce raw data'!$C$1:$CZ$1,0))),"-")</f>
        <v>-</v>
      </c>
      <c r="F171" s="8" t="str">
        <f>IFERROR(IF(INDEX('ce raw data'!$C$2:$CZ$3000,MATCH(1,INDEX(('ce raw data'!$A$2:$A$3000=E131)*('ce raw data'!$B$2:$B$3000=$B172),,),0),MATCH(SUBSTITUTE(F134,"Allele","Height"),'ce raw data'!$C$1:$CZ$1,0))="","-",INDEX('ce raw data'!$C$2:$CZ$3000,MATCH(1,INDEX(('ce raw data'!$A$2:$A$3000=E131)*('ce raw data'!$B$2:$B$3000=$B172),,),0),MATCH(SUBSTITUTE(F134,"Allele","Height"),'ce raw data'!$C$1:$CZ$1,0))),"-")</f>
        <v>-</v>
      </c>
      <c r="G171" s="8" t="str">
        <f>IFERROR(IF(INDEX('ce raw data'!$C$2:$CZ$3000,MATCH(1,INDEX(('ce raw data'!$A$2:$A$3000=G131)*('ce raw data'!$B$2:$B$3000=$B172),,),0),MATCH(SUBSTITUTE(G134,"Allele","Height"),'ce raw data'!$C$1:$CZ$1,0))="","-",INDEX('ce raw data'!$C$2:$CZ$3000,MATCH(1,INDEX(('ce raw data'!$A$2:$A$3000=G131)*('ce raw data'!$B$2:$B$3000=$B172),,),0),MATCH(SUBSTITUTE(G134,"Allele","Height"),'ce raw data'!$C$1:$CZ$1,0))),"-")</f>
        <v>-</v>
      </c>
      <c r="H171" s="8" t="str">
        <f>IFERROR(IF(INDEX('ce raw data'!$C$2:$CZ$3000,MATCH(1,INDEX(('ce raw data'!$A$2:$A$3000=G131)*('ce raw data'!$B$2:$B$3000=$B172),,),0),MATCH(SUBSTITUTE(H134,"Allele","Height"),'ce raw data'!$C$1:$CZ$1,0))="","-",INDEX('ce raw data'!$C$2:$CZ$3000,MATCH(1,INDEX(('ce raw data'!$A$2:$A$3000=G131)*('ce raw data'!$B$2:$B$3000=$B172),,),0),MATCH(SUBSTITUTE(H134,"Allele","Height"),'ce raw data'!$C$1:$CZ$1,0))),"-")</f>
        <v>-</v>
      </c>
      <c r="I171" s="8" t="str">
        <f>IFERROR(IF(INDEX('ce raw data'!$C$2:$CZ$3000,MATCH(1,INDEX(('ce raw data'!$A$2:$A$3000=I131)*('ce raw data'!$B$2:$B$3000=$B172),,),0),MATCH(SUBSTITUTE(I134,"Allele","Height"),'ce raw data'!$C$1:$CZ$1,0))="","-",INDEX('ce raw data'!$C$2:$CZ$3000,MATCH(1,INDEX(('ce raw data'!$A$2:$A$3000=I131)*('ce raw data'!$B$2:$B$3000=$B172),,),0),MATCH(SUBSTITUTE(I134,"Allele","Height"),'ce raw data'!$C$1:$CZ$1,0))),"-")</f>
        <v>-</v>
      </c>
      <c r="J171" s="8" t="str">
        <f>IFERROR(IF(INDEX('ce raw data'!$C$2:$CZ$3000,MATCH(1,INDEX(('ce raw data'!$A$2:$A$3000=I131)*('ce raw data'!$B$2:$B$3000=$B172),,),0),MATCH(SUBSTITUTE(J134,"Allele","Height"),'ce raw data'!$C$1:$CZ$1,0))="","-",INDEX('ce raw data'!$C$2:$CZ$3000,MATCH(1,INDEX(('ce raw data'!$A$2:$A$3000=I131)*('ce raw data'!$B$2:$B$3000=$B172),,),0),MATCH(SUBSTITUTE(J134,"Allele","Height"),'ce raw data'!$C$1:$CZ$1,0))),"-")</f>
        <v>-</v>
      </c>
    </row>
    <row r="172" spans="2:10" x14ac:dyDescent="0.4">
      <c r="B172" s="12" t="str">
        <f>$A$107</f>
        <v>D8S1179</v>
      </c>
      <c r="C172" s="8" t="str">
        <f>IFERROR(IF(INDEX('ce raw data'!$C$2:$CZ$3000,MATCH(1,INDEX(('ce raw data'!$A$2:$A$3000=C131)*('ce raw data'!$B$2:$B$3000=$B172),,),0),MATCH(C134,'ce raw data'!$C$1:$CZ$1,0))="","-",INDEX('ce raw data'!$C$2:$CZ$3000,MATCH(1,INDEX(('ce raw data'!$A$2:$A$3000=C131)*('ce raw data'!$B$2:$B$3000=$B172),,),0),MATCH(C134,'ce raw data'!$C$1:$CZ$1,0))),"-")</f>
        <v>-</v>
      </c>
      <c r="D172" s="8" t="str">
        <f>IFERROR(IF(INDEX('ce raw data'!$C$2:$CZ$3000,MATCH(1,INDEX(('ce raw data'!$A$2:$A$3000=C131)*('ce raw data'!$B$2:$B$3000=$B172),,),0),MATCH(D134,'ce raw data'!$C$1:$CZ$1,0))="","-",INDEX('ce raw data'!$C$2:$CZ$3000,MATCH(1,INDEX(('ce raw data'!$A$2:$A$3000=C131)*('ce raw data'!$B$2:$B$3000=$B172),,),0),MATCH(D134,'ce raw data'!$C$1:$CZ$1,0))),"-")</f>
        <v>-</v>
      </c>
      <c r="E172" s="8" t="str">
        <f>IFERROR(IF(INDEX('ce raw data'!$C$2:$CZ$3000,MATCH(1,INDEX(('ce raw data'!$A$2:$A$3000=E131)*('ce raw data'!$B$2:$B$3000=$B172),,),0),MATCH(E134,'ce raw data'!$C$1:$CZ$1,0))="","-",INDEX('ce raw data'!$C$2:$CZ$3000,MATCH(1,INDEX(('ce raw data'!$A$2:$A$3000=E131)*('ce raw data'!$B$2:$B$3000=$B172),,),0),MATCH(E134,'ce raw data'!$C$1:$CZ$1,0))),"-")</f>
        <v>-</v>
      </c>
      <c r="F172" s="8" t="str">
        <f>IFERROR(IF(INDEX('ce raw data'!$C$2:$CZ$3000,MATCH(1,INDEX(('ce raw data'!$A$2:$A$3000=E131)*('ce raw data'!$B$2:$B$3000=$B172),,),0),MATCH(F134,'ce raw data'!$C$1:$CZ$1,0))="","-",INDEX('ce raw data'!$C$2:$CZ$3000,MATCH(1,INDEX(('ce raw data'!$A$2:$A$3000=E131)*('ce raw data'!$B$2:$B$3000=$B172),,),0),MATCH(F134,'ce raw data'!$C$1:$CZ$1,0))),"-")</f>
        <v>-</v>
      </c>
      <c r="G172" s="8" t="str">
        <f>IFERROR(IF(INDEX('ce raw data'!$C$2:$CZ$3000,MATCH(1,INDEX(('ce raw data'!$A$2:$A$3000=G131)*('ce raw data'!$B$2:$B$3000=$B172),,),0),MATCH(G134,'ce raw data'!$C$1:$CZ$1,0))="","-",INDEX('ce raw data'!$C$2:$CZ$3000,MATCH(1,INDEX(('ce raw data'!$A$2:$A$3000=G131)*('ce raw data'!$B$2:$B$3000=$B172),,),0),MATCH(G134,'ce raw data'!$C$1:$CZ$1,0))),"-")</f>
        <v>-</v>
      </c>
      <c r="H172" s="8" t="str">
        <f>IFERROR(IF(INDEX('ce raw data'!$C$2:$CZ$3000,MATCH(1,INDEX(('ce raw data'!$A$2:$A$3000=G131)*('ce raw data'!$B$2:$B$3000=$B172),,),0),MATCH(H134,'ce raw data'!$C$1:$CZ$1,0))="","-",INDEX('ce raw data'!$C$2:$CZ$3000,MATCH(1,INDEX(('ce raw data'!$A$2:$A$3000=G131)*('ce raw data'!$B$2:$B$3000=$B172),,),0),MATCH(H134,'ce raw data'!$C$1:$CZ$1,0))),"-")</f>
        <v>-</v>
      </c>
      <c r="I172" s="8" t="str">
        <f>IFERROR(IF(INDEX('ce raw data'!$C$2:$CZ$3000,MATCH(1,INDEX(('ce raw data'!$A$2:$A$3000=I131)*('ce raw data'!$B$2:$B$3000=$B172),,),0),MATCH(I134,'ce raw data'!$C$1:$CZ$1,0))="","-",INDEX('ce raw data'!$C$2:$CZ$3000,MATCH(1,INDEX(('ce raw data'!$A$2:$A$3000=I131)*('ce raw data'!$B$2:$B$3000=$B172),,),0),MATCH(I134,'ce raw data'!$C$1:$CZ$1,0))),"-")</f>
        <v>-</v>
      </c>
      <c r="J172" s="8" t="str">
        <f>IFERROR(IF(INDEX('ce raw data'!$C$2:$CZ$3000,MATCH(1,INDEX(('ce raw data'!$A$2:$A$3000=I131)*('ce raw data'!$B$2:$B$3000=$B172),,),0),MATCH(J134,'ce raw data'!$C$1:$CZ$1,0))="","-",INDEX('ce raw data'!$C$2:$CZ$3000,MATCH(1,INDEX(('ce raw data'!$A$2:$A$3000=I131)*('ce raw data'!$B$2:$B$3000=$B172),,),0),MATCH(J134,'ce raw data'!$C$1:$CZ$1,0))),"-")</f>
        <v>-</v>
      </c>
    </row>
    <row r="173" spans="2:10" ht="12.75" hidden="1" customHeight="1" x14ac:dyDescent="0.4">
      <c r="B173" s="12"/>
      <c r="C173" s="8" t="str">
        <f>IFERROR(IF(INDEX('ce raw data'!$C$2:$CZ$3000,MATCH(1,INDEX(('ce raw data'!$A$2:$A$3000=C131)*('ce raw data'!$B$2:$B$3000=$B174),,),0),MATCH(SUBSTITUTE(C134,"Allele","Height"),'ce raw data'!$C$1:$CZ$1,0))="","-",INDEX('ce raw data'!$C$2:$CZ$3000,MATCH(1,INDEX(('ce raw data'!$A$2:$A$3000=C131)*('ce raw data'!$B$2:$B$3000=$B174),,),0),MATCH(SUBSTITUTE(C134,"Allele","Height"),'ce raw data'!$C$1:$CZ$1,0))),"-")</f>
        <v>-</v>
      </c>
      <c r="D173" s="8" t="str">
        <f>IFERROR(IF(INDEX('ce raw data'!$C$2:$CZ$3000,MATCH(1,INDEX(('ce raw data'!$A$2:$A$3000=C131)*('ce raw data'!$B$2:$B$3000=$B174),,),0),MATCH(SUBSTITUTE(D134,"Allele","Height"),'ce raw data'!$C$1:$CZ$1,0))="","-",INDEX('ce raw data'!$C$2:$CZ$3000,MATCH(1,INDEX(('ce raw data'!$A$2:$A$3000=C131)*('ce raw data'!$B$2:$B$3000=$B174),,),0),MATCH(SUBSTITUTE(D134,"Allele","Height"),'ce raw data'!$C$1:$CZ$1,0))),"-")</f>
        <v>-</v>
      </c>
      <c r="E173" s="8" t="str">
        <f>IFERROR(IF(INDEX('ce raw data'!$C$2:$CZ$3000,MATCH(1,INDEX(('ce raw data'!$A$2:$A$3000=E131)*('ce raw data'!$B$2:$B$3000=$B174),,),0),MATCH(SUBSTITUTE(E134,"Allele","Height"),'ce raw data'!$C$1:$CZ$1,0))="","-",INDEX('ce raw data'!$C$2:$CZ$3000,MATCH(1,INDEX(('ce raw data'!$A$2:$A$3000=E131)*('ce raw data'!$B$2:$B$3000=$B174),,),0),MATCH(SUBSTITUTE(E134,"Allele","Height"),'ce raw data'!$C$1:$CZ$1,0))),"-")</f>
        <v>-</v>
      </c>
      <c r="F173" s="8" t="str">
        <f>IFERROR(IF(INDEX('ce raw data'!$C$2:$CZ$3000,MATCH(1,INDEX(('ce raw data'!$A$2:$A$3000=E131)*('ce raw data'!$B$2:$B$3000=$B174),,),0),MATCH(SUBSTITUTE(F134,"Allele","Height"),'ce raw data'!$C$1:$CZ$1,0))="","-",INDEX('ce raw data'!$C$2:$CZ$3000,MATCH(1,INDEX(('ce raw data'!$A$2:$A$3000=E131)*('ce raw data'!$B$2:$B$3000=$B174),,),0),MATCH(SUBSTITUTE(F134,"Allele","Height"),'ce raw data'!$C$1:$CZ$1,0))),"-")</f>
        <v>-</v>
      </c>
      <c r="G173" s="8" t="str">
        <f>IFERROR(IF(INDEX('ce raw data'!$C$2:$CZ$3000,MATCH(1,INDEX(('ce raw data'!$A$2:$A$3000=G131)*('ce raw data'!$B$2:$B$3000=$B174),,),0),MATCH(SUBSTITUTE(G134,"Allele","Height"),'ce raw data'!$C$1:$CZ$1,0))="","-",INDEX('ce raw data'!$C$2:$CZ$3000,MATCH(1,INDEX(('ce raw data'!$A$2:$A$3000=G131)*('ce raw data'!$B$2:$B$3000=$B174),,),0),MATCH(SUBSTITUTE(G134,"Allele","Height"),'ce raw data'!$C$1:$CZ$1,0))),"-")</f>
        <v>-</v>
      </c>
      <c r="H173" s="8" t="str">
        <f>IFERROR(IF(INDEX('ce raw data'!$C$2:$CZ$3000,MATCH(1,INDEX(('ce raw data'!$A$2:$A$3000=G131)*('ce raw data'!$B$2:$B$3000=$B174),,),0),MATCH(SUBSTITUTE(H134,"Allele","Height"),'ce raw data'!$C$1:$CZ$1,0))="","-",INDEX('ce raw data'!$C$2:$CZ$3000,MATCH(1,INDEX(('ce raw data'!$A$2:$A$3000=G131)*('ce raw data'!$B$2:$B$3000=$B174),,),0),MATCH(SUBSTITUTE(H134,"Allele","Height"),'ce raw data'!$C$1:$CZ$1,0))),"-")</f>
        <v>-</v>
      </c>
      <c r="I173" s="8" t="str">
        <f>IFERROR(IF(INDEX('ce raw data'!$C$2:$CZ$3000,MATCH(1,INDEX(('ce raw data'!$A$2:$A$3000=I131)*('ce raw data'!$B$2:$B$3000=$B174),,),0),MATCH(SUBSTITUTE(I134,"Allele","Height"),'ce raw data'!$C$1:$CZ$1,0))="","-",INDEX('ce raw data'!$C$2:$CZ$3000,MATCH(1,INDEX(('ce raw data'!$A$2:$A$3000=I131)*('ce raw data'!$B$2:$B$3000=$B174),,),0),MATCH(SUBSTITUTE(I134,"Allele","Height"),'ce raw data'!$C$1:$CZ$1,0))),"-")</f>
        <v>-</v>
      </c>
      <c r="J173" s="8" t="str">
        <f>IFERROR(IF(INDEX('ce raw data'!$C$2:$CZ$3000,MATCH(1,INDEX(('ce raw data'!$A$2:$A$3000=I131)*('ce raw data'!$B$2:$B$3000=$B174),,),0),MATCH(SUBSTITUTE(J134,"Allele","Height"),'ce raw data'!$C$1:$CZ$1,0))="","-",INDEX('ce raw data'!$C$2:$CZ$3000,MATCH(1,INDEX(('ce raw data'!$A$2:$A$3000=I131)*('ce raw data'!$B$2:$B$3000=$B174),,),0),MATCH(SUBSTITUTE(J134,"Allele","Height"),'ce raw data'!$C$1:$CZ$1,0))),"-")</f>
        <v>-</v>
      </c>
    </row>
    <row r="174" spans="2:10" x14ac:dyDescent="0.4">
      <c r="B174" s="12" t="str">
        <f>$A$109</f>
        <v>D12S391</v>
      </c>
      <c r="C174" s="8" t="str">
        <f>IFERROR(IF(INDEX('ce raw data'!$C$2:$CZ$3000,MATCH(1,INDEX(('ce raw data'!$A$2:$A$3000=C131)*('ce raw data'!$B$2:$B$3000=$B174),,),0),MATCH(C134,'ce raw data'!$C$1:$CZ$1,0))="","-",INDEX('ce raw data'!$C$2:$CZ$3000,MATCH(1,INDEX(('ce raw data'!$A$2:$A$3000=C131)*('ce raw data'!$B$2:$B$3000=$B174),,),0),MATCH(C134,'ce raw data'!$C$1:$CZ$1,0))),"-")</f>
        <v>-</v>
      </c>
      <c r="D174" s="8" t="str">
        <f>IFERROR(IF(INDEX('ce raw data'!$C$2:$CZ$3000,MATCH(1,INDEX(('ce raw data'!$A$2:$A$3000=C131)*('ce raw data'!$B$2:$B$3000=$B174),,),0),MATCH(D134,'ce raw data'!$C$1:$CZ$1,0))="","-",INDEX('ce raw data'!$C$2:$CZ$3000,MATCH(1,INDEX(('ce raw data'!$A$2:$A$3000=C131)*('ce raw data'!$B$2:$B$3000=$B174),,),0),MATCH(D134,'ce raw data'!$C$1:$CZ$1,0))),"-")</f>
        <v>-</v>
      </c>
      <c r="E174" s="8" t="str">
        <f>IFERROR(IF(INDEX('ce raw data'!$C$2:$CZ$3000,MATCH(1,INDEX(('ce raw data'!$A$2:$A$3000=E131)*('ce raw data'!$B$2:$B$3000=$B174),,),0),MATCH(E134,'ce raw data'!$C$1:$CZ$1,0))="","-",INDEX('ce raw data'!$C$2:$CZ$3000,MATCH(1,INDEX(('ce raw data'!$A$2:$A$3000=E131)*('ce raw data'!$B$2:$B$3000=$B174),,),0),MATCH(E134,'ce raw data'!$C$1:$CZ$1,0))),"-")</f>
        <v>-</v>
      </c>
      <c r="F174" s="8" t="str">
        <f>IFERROR(IF(INDEX('ce raw data'!$C$2:$CZ$3000,MATCH(1,INDEX(('ce raw data'!$A$2:$A$3000=E131)*('ce raw data'!$B$2:$B$3000=$B174),,),0),MATCH(F134,'ce raw data'!$C$1:$CZ$1,0))="","-",INDEX('ce raw data'!$C$2:$CZ$3000,MATCH(1,INDEX(('ce raw data'!$A$2:$A$3000=E131)*('ce raw data'!$B$2:$B$3000=$B174),,),0),MATCH(F134,'ce raw data'!$C$1:$CZ$1,0))),"-")</f>
        <v>-</v>
      </c>
      <c r="G174" s="8" t="str">
        <f>IFERROR(IF(INDEX('ce raw data'!$C$2:$CZ$3000,MATCH(1,INDEX(('ce raw data'!$A$2:$A$3000=G131)*('ce raw data'!$B$2:$B$3000=$B174),,),0),MATCH(G134,'ce raw data'!$C$1:$CZ$1,0))="","-",INDEX('ce raw data'!$C$2:$CZ$3000,MATCH(1,INDEX(('ce raw data'!$A$2:$A$3000=G131)*('ce raw data'!$B$2:$B$3000=$B174),,),0),MATCH(G134,'ce raw data'!$C$1:$CZ$1,0))),"-")</f>
        <v>-</v>
      </c>
      <c r="H174" s="8" t="str">
        <f>IFERROR(IF(INDEX('ce raw data'!$C$2:$CZ$3000,MATCH(1,INDEX(('ce raw data'!$A$2:$A$3000=G131)*('ce raw data'!$B$2:$B$3000=$B174),,),0),MATCH(H134,'ce raw data'!$C$1:$CZ$1,0))="","-",INDEX('ce raw data'!$C$2:$CZ$3000,MATCH(1,INDEX(('ce raw data'!$A$2:$A$3000=G131)*('ce raw data'!$B$2:$B$3000=$B174),,),0),MATCH(H134,'ce raw data'!$C$1:$CZ$1,0))),"-")</f>
        <v>-</v>
      </c>
      <c r="I174" s="8" t="str">
        <f>IFERROR(IF(INDEX('ce raw data'!$C$2:$CZ$3000,MATCH(1,INDEX(('ce raw data'!$A$2:$A$3000=I131)*('ce raw data'!$B$2:$B$3000=$B174),,),0),MATCH(I134,'ce raw data'!$C$1:$CZ$1,0))="","-",INDEX('ce raw data'!$C$2:$CZ$3000,MATCH(1,INDEX(('ce raw data'!$A$2:$A$3000=I131)*('ce raw data'!$B$2:$B$3000=$B174),,),0),MATCH(I134,'ce raw data'!$C$1:$CZ$1,0))),"-")</f>
        <v>-</v>
      </c>
      <c r="J174" s="8" t="str">
        <f>IFERROR(IF(INDEX('ce raw data'!$C$2:$CZ$3000,MATCH(1,INDEX(('ce raw data'!$A$2:$A$3000=I131)*('ce raw data'!$B$2:$B$3000=$B174),,),0),MATCH(J134,'ce raw data'!$C$1:$CZ$1,0))="","-",INDEX('ce raw data'!$C$2:$CZ$3000,MATCH(1,INDEX(('ce raw data'!$A$2:$A$3000=I131)*('ce raw data'!$B$2:$B$3000=$B174),,),0),MATCH(J134,'ce raw data'!$C$1:$CZ$1,0))),"-")</f>
        <v>-</v>
      </c>
    </row>
    <row r="175" spans="2:10" ht="12.75" hidden="1" customHeight="1" x14ac:dyDescent="0.4">
      <c r="B175" s="12"/>
      <c r="C175" s="8" t="str">
        <f>IFERROR(IF(INDEX('ce raw data'!$C$2:$CZ$3000,MATCH(1,INDEX(('ce raw data'!$A$2:$A$3000=C131)*('ce raw data'!$B$2:$B$3000=$B176),,),0),MATCH(SUBSTITUTE(C134,"Allele","Height"),'ce raw data'!$C$1:$CZ$1,0))="","-",INDEX('ce raw data'!$C$2:$CZ$3000,MATCH(1,INDEX(('ce raw data'!$A$2:$A$3000=C131)*('ce raw data'!$B$2:$B$3000=$B176),,),0),MATCH(SUBSTITUTE(C134,"Allele","Height"),'ce raw data'!$C$1:$CZ$1,0))),"-")</f>
        <v>-</v>
      </c>
      <c r="D175" s="8" t="str">
        <f>IFERROR(IF(INDEX('ce raw data'!$C$2:$CZ$3000,MATCH(1,INDEX(('ce raw data'!$A$2:$A$3000=C131)*('ce raw data'!$B$2:$B$3000=$B176),,),0),MATCH(SUBSTITUTE(D134,"Allele","Height"),'ce raw data'!$C$1:$CZ$1,0))="","-",INDEX('ce raw data'!$C$2:$CZ$3000,MATCH(1,INDEX(('ce raw data'!$A$2:$A$3000=C131)*('ce raw data'!$B$2:$B$3000=$B176),,),0),MATCH(SUBSTITUTE(D134,"Allele","Height"),'ce raw data'!$C$1:$CZ$1,0))),"-")</f>
        <v>-</v>
      </c>
      <c r="E175" s="8" t="str">
        <f>IFERROR(IF(INDEX('ce raw data'!$C$2:$CZ$3000,MATCH(1,INDEX(('ce raw data'!$A$2:$A$3000=E131)*('ce raw data'!$B$2:$B$3000=$B176),,),0),MATCH(SUBSTITUTE(E134,"Allele","Height"),'ce raw data'!$C$1:$CZ$1,0))="","-",INDEX('ce raw data'!$C$2:$CZ$3000,MATCH(1,INDEX(('ce raw data'!$A$2:$A$3000=E131)*('ce raw data'!$B$2:$B$3000=$B176),,),0),MATCH(SUBSTITUTE(E134,"Allele","Height"),'ce raw data'!$C$1:$CZ$1,0))),"-")</f>
        <v>-</v>
      </c>
      <c r="F175" s="8" t="str">
        <f>IFERROR(IF(INDEX('ce raw data'!$C$2:$CZ$3000,MATCH(1,INDEX(('ce raw data'!$A$2:$A$3000=E131)*('ce raw data'!$B$2:$B$3000=$B176),,),0),MATCH(SUBSTITUTE(F134,"Allele","Height"),'ce raw data'!$C$1:$CZ$1,0))="","-",INDEX('ce raw data'!$C$2:$CZ$3000,MATCH(1,INDEX(('ce raw data'!$A$2:$A$3000=E131)*('ce raw data'!$B$2:$B$3000=$B176),,),0),MATCH(SUBSTITUTE(F134,"Allele","Height"),'ce raw data'!$C$1:$CZ$1,0))),"-")</f>
        <v>-</v>
      </c>
      <c r="G175" s="8" t="str">
        <f>IFERROR(IF(INDEX('ce raw data'!$C$2:$CZ$3000,MATCH(1,INDEX(('ce raw data'!$A$2:$A$3000=G131)*('ce raw data'!$B$2:$B$3000=$B176),,),0),MATCH(SUBSTITUTE(G134,"Allele","Height"),'ce raw data'!$C$1:$CZ$1,0))="","-",INDEX('ce raw data'!$C$2:$CZ$3000,MATCH(1,INDEX(('ce raw data'!$A$2:$A$3000=G131)*('ce raw data'!$B$2:$B$3000=$B176),,),0),MATCH(SUBSTITUTE(G134,"Allele","Height"),'ce raw data'!$C$1:$CZ$1,0))),"-")</f>
        <v>-</v>
      </c>
      <c r="H175" s="8" t="str">
        <f>IFERROR(IF(INDEX('ce raw data'!$C$2:$CZ$3000,MATCH(1,INDEX(('ce raw data'!$A$2:$A$3000=G131)*('ce raw data'!$B$2:$B$3000=$B176),,),0),MATCH(SUBSTITUTE(H134,"Allele","Height"),'ce raw data'!$C$1:$CZ$1,0))="","-",INDEX('ce raw data'!$C$2:$CZ$3000,MATCH(1,INDEX(('ce raw data'!$A$2:$A$3000=G131)*('ce raw data'!$B$2:$B$3000=$B176),,),0),MATCH(SUBSTITUTE(H134,"Allele","Height"),'ce raw data'!$C$1:$CZ$1,0))),"-")</f>
        <v>-</v>
      </c>
      <c r="I175" s="8" t="str">
        <f>IFERROR(IF(INDEX('ce raw data'!$C$2:$CZ$3000,MATCH(1,INDEX(('ce raw data'!$A$2:$A$3000=I131)*('ce raw data'!$B$2:$B$3000=$B176),,),0),MATCH(SUBSTITUTE(I134,"Allele","Height"),'ce raw data'!$C$1:$CZ$1,0))="","-",INDEX('ce raw data'!$C$2:$CZ$3000,MATCH(1,INDEX(('ce raw data'!$A$2:$A$3000=I131)*('ce raw data'!$B$2:$B$3000=$B176),,),0),MATCH(SUBSTITUTE(I134,"Allele","Height"),'ce raw data'!$C$1:$CZ$1,0))),"-")</f>
        <v>-</v>
      </c>
      <c r="J175" s="8" t="str">
        <f>IFERROR(IF(INDEX('ce raw data'!$C$2:$CZ$3000,MATCH(1,INDEX(('ce raw data'!$A$2:$A$3000=I131)*('ce raw data'!$B$2:$B$3000=$B176),,),0),MATCH(SUBSTITUTE(J134,"Allele","Height"),'ce raw data'!$C$1:$CZ$1,0))="","-",INDEX('ce raw data'!$C$2:$CZ$3000,MATCH(1,INDEX(('ce raw data'!$A$2:$A$3000=I131)*('ce raw data'!$B$2:$B$3000=$B176),,),0),MATCH(SUBSTITUTE(J134,"Allele","Height"),'ce raw data'!$C$1:$CZ$1,0))),"-")</f>
        <v>-</v>
      </c>
    </row>
    <row r="176" spans="2:10" x14ac:dyDescent="0.4">
      <c r="B176" s="12" t="str">
        <f>$A$111</f>
        <v>D19S433</v>
      </c>
      <c r="C176" s="8" t="str">
        <f>IFERROR(IF(INDEX('ce raw data'!$C$2:$CZ$3000,MATCH(1,INDEX(('ce raw data'!$A$2:$A$3000=C131)*('ce raw data'!$B$2:$B$3000=$B176),,),0),MATCH(C134,'ce raw data'!$C$1:$CZ$1,0))="","-",INDEX('ce raw data'!$C$2:$CZ$3000,MATCH(1,INDEX(('ce raw data'!$A$2:$A$3000=C131)*('ce raw data'!$B$2:$B$3000=$B176),,),0),MATCH(C134,'ce raw data'!$C$1:$CZ$1,0))),"-")</f>
        <v>-</v>
      </c>
      <c r="D176" s="8" t="str">
        <f>IFERROR(IF(INDEX('ce raw data'!$C$2:$CZ$3000,MATCH(1,INDEX(('ce raw data'!$A$2:$A$3000=C131)*('ce raw data'!$B$2:$B$3000=$B176),,),0),MATCH(D134,'ce raw data'!$C$1:$CZ$1,0))="","-",INDEX('ce raw data'!$C$2:$CZ$3000,MATCH(1,INDEX(('ce raw data'!$A$2:$A$3000=C131)*('ce raw data'!$B$2:$B$3000=$B176),,),0),MATCH(D134,'ce raw data'!$C$1:$CZ$1,0))),"-")</f>
        <v>-</v>
      </c>
      <c r="E176" s="8" t="str">
        <f>IFERROR(IF(INDEX('ce raw data'!$C$2:$CZ$3000,MATCH(1,INDEX(('ce raw data'!$A$2:$A$3000=E131)*('ce raw data'!$B$2:$B$3000=$B176),,),0),MATCH(E134,'ce raw data'!$C$1:$CZ$1,0))="","-",INDEX('ce raw data'!$C$2:$CZ$3000,MATCH(1,INDEX(('ce raw data'!$A$2:$A$3000=E131)*('ce raw data'!$B$2:$B$3000=$B176),,),0),MATCH(E134,'ce raw data'!$C$1:$CZ$1,0))),"-")</f>
        <v>-</v>
      </c>
      <c r="F176" s="8" t="str">
        <f>IFERROR(IF(INDEX('ce raw data'!$C$2:$CZ$3000,MATCH(1,INDEX(('ce raw data'!$A$2:$A$3000=E131)*('ce raw data'!$B$2:$B$3000=$B176),,),0),MATCH(F134,'ce raw data'!$C$1:$CZ$1,0))="","-",INDEX('ce raw data'!$C$2:$CZ$3000,MATCH(1,INDEX(('ce raw data'!$A$2:$A$3000=E131)*('ce raw data'!$B$2:$B$3000=$B176),,),0),MATCH(F134,'ce raw data'!$C$1:$CZ$1,0))),"-")</f>
        <v>-</v>
      </c>
      <c r="G176" s="8" t="str">
        <f>IFERROR(IF(INDEX('ce raw data'!$C$2:$CZ$3000,MATCH(1,INDEX(('ce raw data'!$A$2:$A$3000=G131)*('ce raw data'!$B$2:$B$3000=$B176),,),0),MATCH(G134,'ce raw data'!$C$1:$CZ$1,0))="","-",INDEX('ce raw data'!$C$2:$CZ$3000,MATCH(1,INDEX(('ce raw data'!$A$2:$A$3000=G131)*('ce raw data'!$B$2:$B$3000=$B176),,),0),MATCH(G134,'ce raw data'!$C$1:$CZ$1,0))),"-")</f>
        <v>-</v>
      </c>
      <c r="H176" s="8" t="str">
        <f>IFERROR(IF(INDEX('ce raw data'!$C$2:$CZ$3000,MATCH(1,INDEX(('ce raw data'!$A$2:$A$3000=G131)*('ce raw data'!$B$2:$B$3000=$B176),,),0),MATCH(H134,'ce raw data'!$C$1:$CZ$1,0))="","-",INDEX('ce raw data'!$C$2:$CZ$3000,MATCH(1,INDEX(('ce raw data'!$A$2:$A$3000=G131)*('ce raw data'!$B$2:$B$3000=$B176),,),0),MATCH(H134,'ce raw data'!$C$1:$CZ$1,0))),"-")</f>
        <v>-</v>
      </c>
      <c r="I176" s="8" t="str">
        <f>IFERROR(IF(INDEX('ce raw data'!$C$2:$CZ$3000,MATCH(1,INDEX(('ce raw data'!$A$2:$A$3000=I131)*('ce raw data'!$B$2:$B$3000=$B176),,),0),MATCH(I134,'ce raw data'!$C$1:$CZ$1,0))="","-",INDEX('ce raw data'!$C$2:$CZ$3000,MATCH(1,INDEX(('ce raw data'!$A$2:$A$3000=I131)*('ce raw data'!$B$2:$B$3000=$B176),,),0),MATCH(I134,'ce raw data'!$C$1:$CZ$1,0))),"-")</f>
        <v>-</v>
      </c>
      <c r="J176" s="8" t="str">
        <f>IFERROR(IF(INDEX('ce raw data'!$C$2:$CZ$3000,MATCH(1,INDEX(('ce raw data'!$A$2:$A$3000=I131)*('ce raw data'!$B$2:$B$3000=$B176),,),0),MATCH(J134,'ce raw data'!$C$1:$CZ$1,0))="","-",INDEX('ce raw data'!$C$2:$CZ$3000,MATCH(1,INDEX(('ce raw data'!$A$2:$A$3000=I131)*('ce raw data'!$B$2:$B$3000=$B176),,),0),MATCH(J134,'ce raw data'!$C$1:$CZ$1,0))),"-")</f>
        <v>-</v>
      </c>
    </row>
    <row r="177" spans="2:10" ht="12.75" hidden="1" customHeight="1" x14ac:dyDescent="0.4">
      <c r="B177" s="12"/>
      <c r="C177" s="8" t="str">
        <f>IFERROR(IF(INDEX('ce raw data'!$C$2:$CZ$3000,MATCH(1,INDEX(('ce raw data'!$A$2:$A$3000=C131)*('ce raw data'!$B$2:$B$3000=$B178),,),0),MATCH(SUBSTITUTE(C134,"Allele","Height"),'ce raw data'!$C$1:$CZ$1,0))="","-",INDEX('ce raw data'!$C$2:$CZ$3000,MATCH(1,INDEX(('ce raw data'!$A$2:$A$3000=C131)*('ce raw data'!$B$2:$B$3000=$B178),,),0),MATCH(SUBSTITUTE(C134,"Allele","Height"),'ce raw data'!$C$1:$CZ$1,0))),"-")</f>
        <v>-</v>
      </c>
      <c r="D177" s="8" t="str">
        <f>IFERROR(IF(INDEX('ce raw data'!$C$2:$CZ$3000,MATCH(1,INDEX(('ce raw data'!$A$2:$A$3000=C131)*('ce raw data'!$B$2:$B$3000=$B178),,),0),MATCH(SUBSTITUTE(D134,"Allele","Height"),'ce raw data'!$C$1:$CZ$1,0))="","-",INDEX('ce raw data'!$C$2:$CZ$3000,MATCH(1,INDEX(('ce raw data'!$A$2:$A$3000=C131)*('ce raw data'!$B$2:$B$3000=$B178),,),0),MATCH(SUBSTITUTE(D134,"Allele","Height"),'ce raw data'!$C$1:$CZ$1,0))),"-")</f>
        <v>-</v>
      </c>
      <c r="E177" s="8" t="str">
        <f>IFERROR(IF(INDEX('ce raw data'!$C$2:$CZ$3000,MATCH(1,INDEX(('ce raw data'!$A$2:$A$3000=E131)*('ce raw data'!$B$2:$B$3000=$B178),,),0),MATCH(SUBSTITUTE(E134,"Allele","Height"),'ce raw data'!$C$1:$CZ$1,0))="","-",INDEX('ce raw data'!$C$2:$CZ$3000,MATCH(1,INDEX(('ce raw data'!$A$2:$A$3000=E131)*('ce raw data'!$B$2:$B$3000=$B178),,),0),MATCH(SUBSTITUTE(E134,"Allele","Height"),'ce raw data'!$C$1:$CZ$1,0))),"-")</f>
        <v>-</v>
      </c>
      <c r="F177" s="8" t="str">
        <f>IFERROR(IF(INDEX('ce raw data'!$C$2:$CZ$3000,MATCH(1,INDEX(('ce raw data'!$A$2:$A$3000=E131)*('ce raw data'!$B$2:$B$3000=$B178),,),0),MATCH(SUBSTITUTE(F134,"Allele","Height"),'ce raw data'!$C$1:$CZ$1,0))="","-",INDEX('ce raw data'!$C$2:$CZ$3000,MATCH(1,INDEX(('ce raw data'!$A$2:$A$3000=E131)*('ce raw data'!$B$2:$B$3000=$B178),,),0),MATCH(SUBSTITUTE(F134,"Allele","Height"),'ce raw data'!$C$1:$CZ$1,0))),"-")</f>
        <v>-</v>
      </c>
      <c r="G177" s="8" t="str">
        <f>IFERROR(IF(INDEX('ce raw data'!$C$2:$CZ$3000,MATCH(1,INDEX(('ce raw data'!$A$2:$A$3000=G131)*('ce raw data'!$B$2:$B$3000=$B178),,),0),MATCH(SUBSTITUTE(G134,"Allele","Height"),'ce raw data'!$C$1:$CZ$1,0))="","-",INDEX('ce raw data'!$C$2:$CZ$3000,MATCH(1,INDEX(('ce raw data'!$A$2:$A$3000=G131)*('ce raw data'!$B$2:$B$3000=$B178),,),0),MATCH(SUBSTITUTE(G134,"Allele","Height"),'ce raw data'!$C$1:$CZ$1,0))),"-")</f>
        <v>-</v>
      </c>
      <c r="H177" s="8" t="str">
        <f>IFERROR(IF(INDEX('ce raw data'!$C$2:$CZ$3000,MATCH(1,INDEX(('ce raw data'!$A$2:$A$3000=G131)*('ce raw data'!$B$2:$B$3000=$B178),,),0),MATCH(SUBSTITUTE(H134,"Allele","Height"),'ce raw data'!$C$1:$CZ$1,0))="","-",INDEX('ce raw data'!$C$2:$CZ$3000,MATCH(1,INDEX(('ce raw data'!$A$2:$A$3000=G131)*('ce raw data'!$B$2:$B$3000=$B178),,),0),MATCH(SUBSTITUTE(H134,"Allele","Height"),'ce raw data'!$C$1:$CZ$1,0))),"-")</f>
        <v>-</v>
      </c>
      <c r="I177" s="8" t="str">
        <f>IFERROR(IF(INDEX('ce raw data'!$C$2:$CZ$3000,MATCH(1,INDEX(('ce raw data'!$A$2:$A$3000=I131)*('ce raw data'!$B$2:$B$3000=$B178),,),0),MATCH(SUBSTITUTE(I134,"Allele","Height"),'ce raw data'!$C$1:$CZ$1,0))="","-",INDEX('ce raw data'!$C$2:$CZ$3000,MATCH(1,INDEX(('ce raw data'!$A$2:$A$3000=I131)*('ce raw data'!$B$2:$B$3000=$B178),,),0),MATCH(SUBSTITUTE(I134,"Allele","Height"),'ce raw data'!$C$1:$CZ$1,0))),"-")</f>
        <v>-</v>
      </c>
      <c r="J177" s="8" t="str">
        <f>IFERROR(IF(INDEX('ce raw data'!$C$2:$CZ$3000,MATCH(1,INDEX(('ce raw data'!$A$2:$A$3000=I131)*('ce raw data'!$B$2:$B$3000=$B178),,),0),MATCH(SUBSTITUTE(J134,"Allele","Height"),'ce raw data'!$C$1:$CZ$1,0))="","-",INDEX('ce raw data'!$C$2:$CZ$3000,MATCH(1,INDEX(('ce raw data'!$A$2:$A$3000=I131)*('ce raw data'!$B$2:$B$3000=$B178),,),0),MATCH(SUBSTITUTE(J134,"Allele","Height"),'ce raw data'!$C$1:$CZ$1,0))),"-")</f>
        <v>-</v>
      </c>
    </row>
    <row r="178" spans="2:10" x14ac:dyDescent="0.4">
      <c r="B178" s="12" t="str">
        <f>$A$113</f>
        <v>SE33</v>
      </c>
      <c r="C178" s="8" t="str">
        <f>IFERROR(IF(INDEX('ce raw data'!$C$2:$CZ$3000,MATCH(1,INDEX(('ce raw data'!$A$2:$A$3000=C131)*('ce raw data'!$B$2:$B$3000=$B178),,),0),MATCH(C134,'ce raw data'!$C$1:$CZ$1,0))="","-",INDEX('ce raw data'!$C$2:$CZ$3000,MATCH(1,INDEX(('ce raw data'!$A$2:$A$3000=C131)*('ce raw data'!$B$2:$B$3000=$B178),,),0),MATCH(C134,'ce raw data'!$C$1:$CZ$1,0))),"-")</f>
        <v>-</v>
      </c>
      <c r="D178" s="8" t="str">
        <f>IFERROR(IF(INDEX('ce raw data'!$C$2:$CZ$3000,MATCH(1,INDEX(('ce raw data'!$A$2:$A$3000=C131)*('ce raw data'!$B$2:$B$3000=$B178),,),0),MATCH(D134,'ce raw data'!$C$1:$CZ$1,0))="","-",INDEX('ce raw data'!$C$2:$CZ$3000,MATCH(1,INDEX(('ce raw data'!$A$2:$A$3000=C131)*('ce raw data'!$B$2:$B$3000=$B178),,),0),MATCH(D134,'ce raw data'!$C$1:$CZ$1,0))),"-")</f>
        <v>-</v>
      </c>
      <c r="E178" s="8" t="str">
        <f>IFERROR(IF(INDEX('ce raw data'!$C$2:$CZ$3000,MATCH(1,INDEX(('ce raw data'!$A$2:$A$3000=E131)*('ce raw data'!$B$2:$B$3000=$B178),,),0),MATCH(E134,'ce raw data'!$C$1:$CZ$1,0))="","-",INDEX('ce raw data'!$C$2:$CZ$3000,MATCH(1,INDEX(('ce raw data'!$A$2:$A$3000=E131)*('ce raw data'!$B$2:$B$3000=$B178),,),0),MATCH(E134,'ce raw data'!$C$1:$CZ$1,0))),"-")</f>
        <v>-</v>
      </c>
      <c r="F178" s="8" t="str">
        <f>IFERROR(IF(INDEX('ce raw data'!$C$2:$CZ$3000,MATCH(1,INDEX(('ce raw data'!$A$2:$A$3000=E131)*('ce raw data'!$B$2:$B$3000=$B178),,),0),MATCH(F134,'ce raw data'!$C$1:$CZ$1,0))="","-",INDEX('ce raw data'!$C$2:$CZ$3000,MATCH(1,INDEX(('ce raw data'!$A$2:$A$3000=E131)*('ce raw data'!$B$2:$B$3000=$B178),,),0),MATCH(F134,'ce raw data'!$C$1:$CZ$1,0))),"-")</f>
        <v>-</v>
      </c>
      <c r="G178" s="8" t="str">
        <f>IFERROR(IF(INDEX('ce raw data'!$C$2:$CZ$3000,MATCH(1,INDEX(('ce raw data'!$A$2:$A$3000=G131)*('ce raw data'!$B$2:$B$3000=$B178),,),0),MATCH(G134,'ce raw data'!$C$1:$CZ$1,0))="","-",INDEX('ce raw data'!$C$2:$CZ$3000,MATCH(1,INDEX(('ce raw data'!$A$2:$A$3000=G131)*('ce raw data'!$B$2:$B$3000=$B178),,),0),MATCH(G134,'ce raw data'!$C$1:$CZ$1,0))),"-")</f>
        <v>-</v>
      </c>
      <c r="H178" s="8" t="str">
        <f>IFERROR(IF(INDEX('ce raw data'!$C$2:$CZ$3000,MATCH(1,INDEX(('ce raw data'!$A$2:$A$3000=G131)*('ce raw data'!$B$2:$B$3000=$B178),,),0),MATCH(H134,'ce raw data'!$C$1:$CZ$1,0))="","-",INDEX('ce raw data'!$C$2:$CZ$3000,MATCH(1,INDEX(('ce raw data'!$A$2:$A$3000=G131)*('ce raw data'!$B$2:$B$3000=$B178),,),0),MATCH(H134,'ce raw data'!$C$1:$CZ$1,0))),"-")</f>
        <v>-</v>
      </c>
      <c r="I178" s="8" t="str">
        <f>IFERROR(IF(INDEX('ce raw data'!$C$2:$CZ$3000,MATCH(1,INDEX(('ce raw data'!$A$2:$A$3000=I131)*('ce raw data'!$B$2:$B$3000=$B178),,),0),MATCH(I134,'ce raw data'!$C$1:$CZ$1,0))="","-",INDEX('ce raw data'!$C$2:$CZ$3000,MATCH(1,INDEX(('ce raw data'!$A$2:$A$3000=I131)*('ce raw data'!$B$2:$B$3000=$B178),,),0),MATCH(I134,'ce raw data'!$C$1:$CZ$1,0))),"-")</f>
        <v>-</v>
      </c>
      <c r="J178" s="8" t="str">
        <f>IFERROR(IF(INDEX('ce raw data'!$C$2:$CZ$3000,MATCH(1,INDEX(('ce raw data'!$A$2:$A$3000=I131)*('ce raw data'!$B$2:$B$3000=$B178),,),0),MATCH(J134,'ce raw data'!$C$1:$CZ$1,0))="","-",INDEX('ce raw data'!$C$2:$CZ$3000,MATCH(1,INDEX(('ce raw data'!$A$2:$A$3000=I131)*('ce raw data'!$B$2:$B$3000=$B178),,),0),MATCH(J134,'ce raw data'!$C$1:$CZ$1,0))),"-")</f>
        <v>-</v>
      </c>
    </row>
    <row r="179" spans="2:10" ht="12.75" hidden="1" customHeight="1" x14ac:dyDescent="0.4">
      <c r="B179" s="12"/>
      <c r="C179" s="8" t="str">
        <f>IFERROR(IF(INDEX('ce raw data'!$C$2:$CZ$3000,MATCH(1,INDEX(('ce raw data'!$A$2:$A$3000=C131)*('ce raw data'!$B$2:$B$3000=$B180),,),0),MATCH(SUBSTITUTE(C134,"Allele","Height"),'ce raw data'!$C$1:$CZ$1,0))="","-",INDEX('ce raw data'!$C$2:$CZ$3000,MATCH(1,INDEX(('ce raw data'!$A$2:$A$3000=C131)*('ce raw data'!$B$2:$B$3000=$B180),,),0),MATCH(SUBSTITUTE(C134,"Allele","Height"),'ce raw data'!$C$1:$CZ$1,0))),"-")</f>
        <v>-</v>
      </c>
      <c r="D179" s="8" t="str">
        <f>IFERROR(IF(INDEX('ce raw data'!$C$2:$CZ$3000,MATCH(1,INDEX(('ce raw data'!$A$2:$A$3000=C131)*('ce raw data'!$B$2:$B$3000=$B180),,),0),MATCH(SUBSTITUTE(D134,"Allele","Height"),'ce raw data'!$C$1:$CZ$1,0))="","-",INDEX('ce raw data'!$C$2:$CZ$3000,MATCH(1,INDEX(('ce raw data'!$A$2:$A$3000=C131)*('ce raw data'!$B$2:$B$3000=$B180),,),0),MATCH(SUBSTITUTE(D134,"Allele","Height"),'ce raw data'!$C$1:$CZ$1,0))),"-")</f>
        <v>-</v>
      </c>
      <c r="E179" s="8" t="str">
        <f>IFERROR(IF(INDEX('ce raw data'!$C$2:$CZ$3000,MATCH(1,INDEX(('ce raw data'!$A$2:$A$3000=E131)*('ce raw data'!$B$2:$B$3000=$B180),,),0),MATCH(SUBSTITUTE(E134,"Allele","Height"),'ce raw data'!$C$1:$CZ$1,0))="","-",INDEX('ce raw data'!$C$2:$CZ$3000,MATCH(1,INDEX(('ce raw data'!$A$2:$A$3000=E131)*('ce raw data'!$B$2:$B$3000=$B180),,),0),MATCH(SUBSTITUTE(E134,"Allele","Height"),'ce raw data'!$C$1:$CZ$1,0))),"-")</f>
        <v>-</v>
      </c>
      <c r="F179" s="8" t="str">
        <f>IFERROR(IF(INDEX('ce raw data'!$C$2:$CZ$3000,MATCH(1,INDEX(('ce raw data'!$A$2:$A$3000=E131)*('ce raw data'!$B$2:$B$3000=$B180),,),0),MATCH(SUBSTITUTE(F134,"Allele","Height"),'ce raw data'!$C$1:$CZ$1,0))="","-",INDEX('ce raw data'!$C$2:$CZ$3000,MATCH(1,INDEX(('ce raw data'!$A$2:$A$3000=E131)*('ce raw data'!$B$2:$B$3000=$B180),,),0),MATCH(SUBSTITUTE(F134,"Allele","Height"),'ce raw data'!$C$1:$CZ$1,0))),"-")</f>
        <v>-</v>
      </c>
      <c r="G179" s="8" t="str">
        <f>IFERROR(IF(INDEX('ce raw data'!$C$2:$CZ$3000,MATCH(1,INDEX(('ce raw data'!$A$2:$A$3000=G131)*('ce raw data'!$B$2:$B$3000=$B180),,),0),MATCH(SUBSTITUTE(G134,"Allele","Height"),'ce raw data'!$C$1:$CZ$1,0))="","-",INDEX('ce raw data'!$C$2:$CZ$3000,MATCH(1,INDEX(('ce raw data'!$A$2:$A$3000=G131)*('ce raw data'!$B$2:$B$3000=$B180),,),0),MATCH(SUBSTITUTE(G134,"Allele","Height"),'ce raw data'!$C$1:$CZ$1,0))),"-")</f>
        <v>-</v>
      </c>
      <c r="H179" s="8" t="str">
        <f>IFERROR(IF(INDEX('ce raw data'!$C$2:$CZ$3000,MATCH(1,INDEX(('ce raw data'!$A$2:$A$3000=G131)*('ce raw data'!$B$2:$B$3000=$B180),,),0),MATCH(SUBSTITUTE(H134,"Allele","Height"),'ce raw data'!$C$1:$CZ$1,0))="","-",INDEX('ce raw data'!$C$2:$CZ$3000,MATCH(1,INDEX(('ce raw data'!$A$2:$A$3000=G131)*('ce raw data'!$B$2:$B$3000=$B180),,),0),MATCH(SUBSTITUTE(H134,"Allele","Height"),'ce raw data'!$C$1:$CZ$1,0))),"-")</f>
        <v>-</v>
      </c>
      <c r="I179" s="8" t="str">
        <f>IFERROR(IF(INDEX('ce raw data'!$C$2:$CZ$3000,MATCH(1,INDEX(('ce raw data'!$A$2:$A$3000=I131)*('ce raw data'!$B$2:$B$3000=$B180),,),0),MATCH(SUBSTITUTE(I134,"Allele","Height"),'ce raw data'!$C$1:$CZ$1,0))="","-",INDEX('ce raw data'!$C$2:$CZ$3000,MATCH(1,INDEX(('ce raw data'!$A$2:$A$3000=I131)*('ce raw data'!$B$2:$B$3000=$B180),,),0),MATCH(SUBSTITUTE(I134,"Allele","Height"),'ce raw data'!$C$1:$CZ$1,0))),"-")</f>
        <v>-</v>
      </c>
      <c r="J179" s="8" t="str">
        <f>IFERROR(IF(INDEX('ce raw data'!$C$2:$CZ$3000,MATCH(1,INDEX(('ce raw data'!$A$2:$A$3000=I131)*('ce raw data'!$B$2:$B$3000=$B180),,),0),MATCH(SUBSTITUTE(J134,"Allele","Height"),'ce raw data'!$C$1:$CZ$1,0))="","-",INDEX('ce raw data'!$C$2:$CZ$3000,MATCH(1,INDEX(('ce raw data'!$A$2:$A$3000=I131)*('ce raw data'!$B$2:$B$3000=$B180),,),0),MATCH(SUBSTITUTE(J134,"Allele","Height"),'ce raw data'!$C$1:$CZ$1,0))),"-")</f>
        <v>-</v>
      </c>
    </row>
    <row r="180" spans="2:10" x14ac:dyDescent="0.4">
      <c r="B180" s="12" t="str">
        <f>$A$115</f>
        <v>D22S1045</v>
      </c>
      <c r="C180" s="8" t="str">
        <f>IFERROR(IF(INDEX('ce raw data'!$C$2:$CZ$3000,MATCH(1,INDEX(('ce raw data'!$A$2:$A$3000=C131)*('ce raw data'!$B$2:$B$3000=$B180),,),0),MATCH(C134,'ce raw data'!$C$1:$CZ$1,0))="","-",INDEX('ce raw data'!$C$2:$CZ$3000,MATCH(1,INDEX(('ce raw data'!$A$2:$A$3000=C131)*('ce raw data'!$B$2:$B$3000=$B180),,),0),MATCH(C134,'ce raw data'!$C$1:$CZ$1,0))),"-")</f>
        <v>-</v>
      </c>
      <c r="D180" s="8" t="str">
        <f>IFERROR(IF(INDEX('ce raw data'!$C$2:$CZ$3000,MATCH(1,INDEX(('ce raw data'!$A$2:$A$3000=C131)*('ce raw data'!$B$2:$B$3000=$B180),,),0),MATCH(D134,'ce raw data'!$C$1:$CZ$1,0))="","-",INDEX('ce raw data'!$C$2:$CZ$3000,MATCH(1,INDEX(('ce raw data'!$A$2:$A$3000=C131)*('ce raw data'!$B$2:$B$3000=$B180),,),0),MATCH(D134,'ce raw data'!$C$1:$CZ$1,0))),"-")</f>
        <v>-</v>
      </c>
      <c r="E180" s="8" t="str">
        <f>IFERROR(IF(INDEX('ce raw data'!$C$2:$CZ$3000,MATCH(1,INDEX(('ce raw data'!$A$2:$A$3000=E131)*('ce raw data'!$B$2:$B$3000=$B180),,),0),MATCH(E134,'ce raw data'!$C$1:$CZ$1,0))="","-",INDEX('ce raw data'!$C$2:$CZ$3000,MATCH(1,INDEX(('ce raw data'!$A$2:$A$3000=E131)*('ce raw data'!$B$2:$B$3000=$B180),,),0),MATCH(E134,'ce raw data'!$C$1:$CZ$1,0))),"-")</f>
        <v>-</v>
      </c>
      <c r="F180" s="8" t="str">
        <f>IFERROR(IF(INDEX('ce raw data'!$C$2:$CZ$3000,MATCH(1,INDEX(('ce raw data'!$A$2:$A$3000=E131)*('ce raw data'!$B$2:$B$3000=$B180),,),0),MATCH(F134,'ce raw data'!$C$1:$CZ$1,0))="","-",INDEX('ce raw data'!$C$2:$CZ$3000,MATCH(1,INDEX(('ce raw data'!$A$2:$A$3000=E131)*('ce raw data'!$B$2:$B$3000=$B180),,),0),MATCH(F134,'ce raw data'!$C$1:$CZ$1,0))),"-")</f>
        <v>-</v>
      </c>
      <c r="G180" s="8" t="str">
        <f>IFERROR(IF(INDEX('ce raw data'!$C$2:$CZ$3000,MATCH(1,INDEX(('ce raw data'!$A$2:$A$3000=G131)*('ce raw data'!$B$2:$B$3000=$B180),,),0),MATCH(G134,'ce raw data'!$C$1:$CZ$1,0))="","-",INDEX('ce raw data'!$C$2:$CZ$3000,MATCH(1,INDEX(('ce raw data'!$A$2:$A$3000=G131)*('ce raw data'!$B$2:$B$3000=$B180),,),0),MATCH(G134,'ce raw data'!$C$1:$CZ$1,0))),"-")</f>
        <v>-</v>
      </c>
      <c r="H180" s="8" t="str">
        <f>IFERROR(IF(INDEX('ce raw data'!$C$2:$CZ$3000,MATCH(1,INDEX(('ce raw data'!$A$2:$A$3000=G131)*('ce raw data'!$B$2:$B$3000=$B180),,),0),MATCH(H134,'ce raw data'!$C$1:$CZ$1,0))="","-",INDEX('ce raw data'!$C$2:$CZ$3000,MATCH(1,INDEX(('ce raw data'!$A$2:$A$3000=G131)*('ce raw data'!$B$2:$B$3000=$B180),,),0),MATCH(H134,'ce raw data'!$C$1:$CZ$1,0))),"-")</f>
        <v>-</v>
      </c>
      <c r="I180" s="8" t="str">
        <f>IFERROR(IF(INDEX('ce raw data'!$C$2:$CZ$3000,MATCH(1,INDEX(('ce raw data'!$A$2:$A$3000=I131)*('ce raw data'!$B$2:$B$3000=$B180),,),0),MATCH(I134,'ce raw data'!$C$1:$CZ$1,0))="","-",INDEX('ce raw data'!$C$2:$CZ$3000,MATCH(1,INDEX(('ce raw data'!$A$2:$A$3000=I131)*('ce raw data'!$B$2:$B$3000=$B180),,),0),MATCH(I134,'ce raw data'!$C$1:$CZ$1,0))),"-")</f>
        <v>-</v>
      </c>
      <c r="J180" s="8" t="str">
        <f>IFERROR(IF(INDEX('ce raw data'!$C$2:$CZ$3000,MATCH(1,INDEX(('ce raw data'!$A$2:$A$3000=I131)*('ce raw data'!$B$2:$B$3000=$B180),,),0),MATCH(J134,'ce raw data'!$C$1:$CZ$1,0))="","-",INDEX('ce raw data'!$C$2:$CZ$3000,MATCH(1,INDEX(('ce raw data'!$A$2:$A$3000=I131)*('ce raw data'!$B$2:$B$3000=$B180),,),0),MATCH(J134,'ce raw data'!$C$1:$CZ$1,0))),"-")</f>
        <v>-</v>
      </c>
    </row>
    <row r="181" spans="2:10" ht="12.75" hidden="1" customHeight="1" x14ac:dyDescent="0.4">
      <c r="B181" s="10"/>
      <c r="C181" s="8" t="str">
        <f>IFERROR(IF(INDEX('ce raw data'!$C$2:$CZ$3000,MATCH(1,INDEX(('ce raw data'!$A$2:$A$3000=C131)*('ce raw data'!$B$2:$B$3000=$B182),,),0),MATCH(SUBSTITUTE(C134,"Allele","Height"),'ce raw data'!$C$1:$CZ$1,0))="","-",INDEX('ce raw data'!$C$2:$CZ$3000,MATCH(1,INDEX(('ce raw data'!$A$2:$A$3000=C131)*('ce raw data'!$B$2:$B$3000=$B182),,),0),MATCH(SUBSTITUTE(C134,"Allele","Height"),'ce raw data'!$C$1:$CZ$1,0))),"-")</f>
        <v>-</v>
      </c>
      <c r="D181" s="8" t="str">
        <f>IFERROR(IF(INDEX('ce raw data'!$C$2:$CZ$3000,MATCH(1,INDEX(('ce raw data'!$A$2:$A$3000=C131)*('ce raw data'!$B$2:$B$3000=$B182),,),0),MATCH(SUBSTITUTE(D134,"Allele","Height"),'ce raw data'!$C$1:$CZ$1,0))="","-",INDEX('ce raw data'!$C$2:$CZ$3000,MATCH(1,INDEX(('ce raw data'!$A$2:$A$3000=C131)*('ce raw data'!$B$2:$B$3000=$B182),,),0),MATCH(SUBSTITUTE(D134,"Allele","Height"),'ce raw data'!$C$1:$CZ$1,0))),"-")</f>
        <v>-</v>
      </c>
      <c r="E181" s="8" t="str">
        <f>IFERROR(IF(INDEX('ce raw data'!$C$2:$CZ$3000,MATCH(1,INDEX(('ce raw data'!$A$2:$A$3000=E131)*('ce raw data'!$B$2:$B$3000=$B182),,),0),MATCH(SUBSTITUTE(E134,"Allele","Height"),'ce raw data'!$C$1:$CZ$1,0))="","-",INDEX('ce raw data'!$C$2:$CZ$3000,MATCH(1,INDEX(('ce raw data'!$A$2:$A$3000=E131)*('ce raw data'!$B$2:$B$3000=$B182),,),0),MATCH(SUBSTITUTE(E134,"Allele","Height"),'ce raw data'!$C$1:$CZ$1,0))),"-")</f>
        <v>-</v>
      </c>
      <c r="F181" s="8" t="str">
        <f>IFERROR(IF(INDEX('ce raw data'!$C$2:$CZ$3000,MATCH(1,INDEX(('ce raw data'!$A$2:$A$3000=E131)*('ce raw data'!$B$2:$B$3000=$B182),,),0),MATCH(SUBSTITUTE(F134,"Allele","Height"),'ce raw data'!$C$1:$CZ$1,0))="","-",INDEX('ce raw data'!$C$2:$CZ$3000,MATCH(1,INDEX(('ce raw data'!$A$2:$A$3000=E131)*('ce raw data'!$B$2:$B$3000=$B182),,),0),MATCH(SUBSTITUTE(F134,"Allele","Height"),'ce raw data'!$C$1:$CZ$1,0))),"-")</f>
        <v>-</v>
      </c>
      <c r="G181" s="8" t="str">
        <f>IFERROR(IF(INDEX('ce raw data'!$C$2:$CZ$3000,MATCH(1,INDEX(('ce raw data'!$A$2:$A$3000=G131)*('ce raw data'!$B$2:$B$3000=$B182),,),0),MATCH(SUBSTITUTE(G134,"Allele","Height"),'ce raw data'!$C$1:$CZ$1,0))="","-",INDEX('ce raw data'!$C$2:$CZ$3000,MATCH(1,INDEX(('ce raw data'!$A$2:$A$3000=G131)*('ce raw data'!$B$2:$B$3000=$B182),,),0),MATCH(SUBSTITUTE(G134,"Allele","Height"),'ce raw data'!$C$1:$CZ$1,0))),"-")</f>
        <v>-</v>
      </c>
      <c r="H181" s="8" t="str">
        <f>IFERROR(IF(INDEX('ce raw data'!$C$2:$CZ$3000,MATCH(1,INDEX(('ce raw data'!$A$2:$A$3000=G131)*('ce raw data'!$B$2:$B$3000=$B182),,),0),MATCH(SUBSTITUTE(H134,"Allele","Height"),'ce raw data'!$C$1:$CZ$1,0))="","-",INDEX('ce raw data'!$C$2:$CZ$3000,MATCH(1,INDEX(('ce raw data'!$A$2:$A$3000=G131)*('ce raw data'!$B$2:$B$3000=$B182),,),0),MATCH(SUBSTITUTE(H134,"Allele","Height"),'ce raw data'!$C$1:$CZ$1,0))),"-")</f>
        <v>-</v>
      </c>
      <c r="I181" s="8" t="str">
        <f>IFERROR(IF(INDEX('ce raw data'!$C$2:$CZ$3000,MATCH(1,INDEX(('ce raw data'!$A$2:$A$3000=I131)*('ce raw data'!$B$2:$B$3000=$B182),,),0),MATCH(SUBSTITUTE(I134,"Allele","Height"),'ce raw data'!$C$1:$CZ$1,0))="","-",INDEX('ce raw data'!$C$2:$CZ$3000,MATCH(1,INDEX(('ce raw data'!$A$2:$A$3000=I131)*('ce raw data'!$B$2:$B$3000=$B182),,),0),MATCH(SUBSTITUTE(I134,"Allele","Height"),'ce raw data'!$C$1:$CZ$1,0))),"-")</f>
        <v>-</v>
      </c>
      <c r="J181" s="8" t="str">
        <f>IFERROR(IF(INDEX('ce raw data'!$C$2:$CZ$3000,MATCH(1,INDEX(('ce raw data'!$A$2:$A$3000=I131)*('ce raw data'!$B$2:$B$3000=$B182),,),0),MATCH(SUBSTITUTE(J134,"Allele","Height"),'ce raw data'!$C$1:$CZ$1,0))="","-",INDEX('ce raw data'!$C$2:$CZ$3000,MATCH(1,INDEX(('ce raw data'!$A$2:$A$3000=I131)*('ce raw data'!$B$2:$B$3000=$B182),,),0),MATCH(SUBSTITUTE(J134,"Allele","Height"),'ce raw data'!$C$1:$CZ$1,0))),"-")</f>
        <v>-</v>
      </c>
    </row>
    <row r="182" spans="2:10" x14ac:dyDescent="0.4">
      <c r="B182" s="13" t="str">
        <f>$A$117</f>
        <v>DYS391</v>
      </c>
      <c r="C182" s="8" t="str">
        <f>IFERROR(IF(INDEX('ce raw data'!$C$2:$CZ$3000,MATCH(1,INDEX(('ce raw data'!$A$2:$A$3000=C131)*('ce raw data'!$B$2:$B$3000=$B182),,),0),MATCH(C134,'ce raw data'!$C$1:$CZ$1,0))="","-",INDEX('ce raw data'!$C$2:$CZ$3000,MATCH(1,INDEX(('ce raw data'!$A$2:$A$3000=C131)*('ce raw data'!$B$2:$B$3000=$B182),,),0),MATCH(C134,'ce raw data'!$C$1:$CZ$1,0))),"-")</f>
        <v>-</v>
      </c>
      <c r="D182" s="8" t="str">
        <f>IFERROR(IF(INDEX('ce raw data'!$C$2:$CZ$3000,MATCH(1,INDEX(('ce raw data'!$A$2:$A$3000=C131)*('ce raw data'!$B$2:$B$3000=$B182),,),0),MATCH(D134,'ce raw data'!$C$1:$CZ$1,0))="","-",INDEX('ce raw data'!$C$2:$CZ$3000,MATCH(1,INDEX(('ce raw data'!$A$2:$A$3000=C131)*('ce raw data'!$B$2:$B$3000=$B182),,),0),MATCH(D134,'ce raw data'!$C$1:$CZ$1,0))),"-")</f>
        <v>-</v>
      </c>
      <c r="E182" s="8" t="str">
        <f>IFERROR(IF(INDEX('ce raw data'!$C$2:$CZ$3000,MATCH(1,INDEX(('ce raw data'!$A$2:$A$3000=E131)*('ce raw data'!$B$2:$B$3000=$B182),,),0),MATCH(E134,'ce raw data'!$C$1:$CZ$1,0))="","-",INDEX('ce raw data'!$C$2:$CZ$3000,MATCH(1,INDEX(('ce raw data'!$A$2:$A$3000=E131)*('ce raw data'!$B$2:$B$3000=$B182),,),0),MATCH(E134,'ce raw data'!$C$1:$CZ$1,0))),"-")</f>
        <v>-</v>
      </c>
      <c r="F182" s="8" t="str">
        <f>IFERROR(IF(INDEX('ce raw data'!$C$2:$CZ$3000,MATCH(1,INDEX(('ce raw data'!$A$2:$A$3000=E131)*('ce raw data'!$B$2:$B$3000=$B182),,),0),MATCH(F134,'ce raw data'!$C$1:$CZ$1,0))="","-",INDEX('ce raw data'!$C$2:$CZ$3000,MATCH(1,INDEX(('ce raw data'!$A$2:$A$3000=E131)*('ce raw data'!$B$2:$B$3000=$B182),,),0),MATCH(F134,'ce raw data'!$C$1:$CZ$1,0))),"-")</f>
        <v>-</v>
      </c>
      <c r="G182" s="8" t="str">
        <f>IFERROR(IF(INDEX('ce raw data'!$C$2:$CZ$3000,MATCH(1,INDEX(('ce raw data'!$A$2:$A$3000=G131)*('ce raw data'!$B$2:$B$3000=$B182),,),0),MATCH(G134,'ce raw data'!$C$1:$CZ$1,0))="","-",INDEX('ce raw data'!$C$2:$CZ$3000,MATCH(1,INDEX(('ce raw data'!$A$2:$A$3000=G131)*('ce raw data'!$B$2:$B$3000=$B182),,),0),MATCH(G134,'ce raw data'!$C$1:$CZ$1,0))),"-")</f>
        <v>-</v>
      </c>
      <c r="H182" s="8" t="str">
        <f>IFERROR(IF(INDEX('ce raw data'!$C$2:$CZ$3000,MATCH(1,INDEX(('ce raw data'!$A$2:$A$3000=G131)*('ce raw data'!$B$2:$B$3000=$B182),,),0),MATCH(H134,'ce raw data'!$C$1:$CZ$1,0))="","-",INDEX('ce raw data'!$C$2:$CZ$3000,MATCH(1,INDEX(('ce raw data'!$A$2:$A$3000=G131)*('ce raw data'!$B$2:$B$3000=$B182),,),0),MATCH(H134,'ce raw data'!$C$1:$CZ$1,0))),"-")</f>
        <v>-</v>
      </c>
      <c r="I182" s="8" t="str">
        <f>IFERROR(IF(INDEX('ce raw data'!$C$2:$CZ$3000,MATCH(1,INDEX(('ce raw data'!$A$2:$A$3000=I131)*('ce raw data'!$B$2:$B$3000=$B182),,),0),MATCH(I134,'ce raw data'!$C$1:$CZ$1,0))="","-",INDEX('ce raw data'!$C$2:$CZ$3000,MATCH(1,INDEX(('ce raw data'!$A$2:$A$3000=I131)*('ce raw data'!$B$2:$B$3000=$B182),,),0),MATCH(I134,'ce raw data'!$C$1:$CZ$1,0))),"-")</f>
        <v>-</v>
      </c>
      <c r="J182" s="8" t="str">
        <f>IFERROR(IF(INDEX('ce raw data'!$C$2:$CZ$3000,MATCH(1,INDEX(('ce raw data'!$A$2:$A$3000=I131)*('ce raw data'!$B$2:$B$3000=$B182),,),0),MATCH(J134,'ce raw data'!$C$1:$CZ$1,0))="","-",INDEX('ce raw data'!$C$2:$CZ$3000,MATCH(1,INDEX(('ce raw data'!$A$2:$A$3000=I131)*('ce raw data'!$B$2:$B$3000=$B182),,),0),MATCH(J134,'ce raw data'!$C$1:$CZ$1,0))),"-")</f>
        <v>-</v>
      </c>
    </row>
    <row r="183" spans="2:10" ht="12.75" hidden="1" customHeight="1" x14ac:dyDescent="0.4">
      <c r="B183" s="13"/>
      <c r="C183" s="8" t="str">
        <f>IFERROR(IF(INDEX('ce raw data'!$C$2:$CZ$3000,MATCH(1,INDEX(('ce raw data'!$A$2:$A$3000=C131)*('ce raw data'!$B$2:$B$3000=$B184),,),0),MATCH(SUBSTITUTE(C134,"Allele","Height"),'ce raw data'!$C$1:$CZ$1,0))="","-",INDEX('ce raw data'!$C$2:$CZ$3000,MATCH(1,INDEX(('ce raw data'!$A$2:$A$3000=C131)*('ce raw data'!$B$2:$B$3000=$B184),,),0),MATCH(SUBSTITUTE(C134,"Allele","Height"),'ce raw data'!$C$1:$CZ$1,0))),"-")</f>
        <v>-</v>
      </c>
      <c r="D183" s="8" t="str">
        <f>IFERROR(IF(INDEX('ce raw data'!$C$2:$CZ$3000,MATCH(1,INDEX(('ce raw data'!$A$2:$A$3000=C131)*('ce raw data'!$B$2:$B$3000=$B184),,),0),MATCH(SUBSTITUTE(D134,"Allele","Height"),'ce raw data'!$C$1:$CZ$1,0))="","-",INDEX('ce raw data'!$C$2:$CZ$3000,MATCH(1,INDEX(('ce raw data'!$A$2:$A$3000=C131)*('ce raw data'!$B$2:$B$3000=$B184),,),0),MATCH(SUBSTITUTE(D134,"Allele","Height"),'ce raw data'!$C$1:$CZ$1,0))),"-")</f>
        <v>-</v>
      </c>
      <c r="E183" s="8" t="str">
        <f>IFERROR(IF(INDEX('ce raw data'!$C$2:$CZ$3000,MATCH(1,INDEX(('ce raw data'!$A$2:$A$3000=E131)*('ce raw data'!$B$2:$B$3000=$B184),,),0),MATCH(SUBSTITUTE(E134,"Allele","Height"),'ce raw data'!$C$1:$CZ$1,0))="","-",INDEX('ce raw data'!$C$2:$CZ$3000,MATCH(1,INDEX(('ce raw data'!$A$2:$A$3000=E131)*('ce raw data'!$B$2:$B$3000=$B184),,),0),MATCH(SUBSTITUTE(E134,"Allele","Height"),'ce raw data'!$C$1:$CZ$1,0))),"-")</f>
        <v>-</v>
      </c>
      <c r="F183" s="8" t="str">
        <f>IFERROR(IF(INDEX('ce raw data'!$C$2:$CZ$3000,MATCH(1,INDEX(('ce raw data'!$A$2:$A$3000=E131)*('ce raw data'!$B$2:$B$3000=$B184),,),0),MATCH(SUBSTITUTE(F134,"Allele","Height"),'ce raw data'!$C$1:$CZ$1,0))="","-",INDEX('ce raw data'!$C$2:$CZ$3000,MATCH(1,INDEX(('ce raw data'!$A$2:$A$3000=E131)*('ce raw data'!$B$2:$B$3000=$B184),,),0),MATCH(SUBSTITUTE(F134,"Allele","Height"),'ce raw data'!$C$1:$CZ$1,0))),"-")</f>
        <v>-</v>
      </c>
      <c r="G183" s="8" t="str">
        <f>IFERROR(IF(INDEX('ce raw data'!$C$2:$CZ$3000,MATCH(1,INDEX(('ce raw data'!$A$2:$A$3000=G131)*('ce raw data'!$B$2:$B$3000=$B184),,),0),MATCH(SUBSTITUTE(G134,"Allele","Height"),'ce raw data'!$C$1:$CZ$1,0))="","-",INDEX('ce raw data'!$C$2:$CZ$3000,MATCH(1,INDEX(('ce raw data'!$A$2:$A$3000=G131)*('ce raw data'!$B$2:$B$3000=$B184),,),0),MATCH(SUBSTITUTE(G134,"Allele","Height"),'ce raw data'!$C$1:$CZ$1,0))),"-")</f>
        <v>-</v>
      </c>
      <c r="H183" s="8" t="str">
        <f>IFERROR(IF(INDEX('ce raw data'!$C$2:$CZ$3000,MATCH(1,INDEX(('ce raw data'!$A$2:$A$3000=G131)*('ce raw data'!$B$2:$B$3000=$B184),,),0),MATCH(SUBSTITUTE(H134,"Allele","Height"),'ce raw data'!$C$1:$CZ$1,0))="","-",INDEX('ce raw data'!$C$2:$CZ$3000,MATCH(1,INDEX(('ce raw data'!$A$2:$A$3000=G131)*('ce raw data'!$B$2:$B$3000=$B184),,),0),MATCH(SUBSTITUTE(H134,"Allele","Height"),'ce raw data'!$C$1:$CZ$1,0))),"-")</f>
        <v>-</v>
      </c>
      <c r="I183" s="8" t="str">
        <f>IFERROR(IF(INDEX('ce raw data'!$C$2:$CZ$3000,MATCH(1,INDEX(('ce raw data'!$A$2:$A$3000=I131)*('ce raw data'!$B$2:$B$3000=$B184),,),0),MATCH(SUBSTITUTE(I134,"Allele","Height"),'ce raw data'!$C$1:$CZ$1,0))="","-",INDEX('ce raw data'!$C$2:$CZ$3000,MATCH(1,INDEX(('ce raw data'!$A$2:$A$3000=I131)*('ce raw data'!$B$2:$B$3000=$B184),,),0),MATCH(SUBSTITUTE(I134,"Allele","Height"),'ce raw data'!$C$1:$CZ$1,0))),"-")</f>
        <v>-</v>
      </c>
      <c r="J183" s="8" t="str">
        <f>IFERROR(IF(INDEX('ce raw data'!$C$2:$CZ$3000,MATCH(1,INDEX(('ce raw data'!$A$2:$A$3000=I131)*('ce raw data'!$B$2:$B$3000=$B184),,),0),MATCH(SUBSTITUTE(J134,"Allele","Height"),'ce raw data'!$C$1:$CZ$1,0))="","-",INDEX('ce raw data'!$C$2:$CZ$3000,MATCH(1,INDEX(('ce raw data'!$A$2:$A$3000=I131)*('ce raw data'!$B$2:$B$3000=$B184),,),0),MATCH(SUBSTITUTE(J134,"Allele","Height"),'ce raw data'!$C$1:$CZ$1,0))),"-")</f>
        <v>-</v>
      </c>
    </row>
    <row r="184" spans="2:10" x14ac:dyDescent="0.4">
      <c r="B184" s="13" t="str">
        <f>$A$119</f>
        <v>FGA</v>
      </c>
      <c r="C184" s="8" t="str">
        <f>IFERROR(IF(INDEX('ce raw data'!$C$2:$CZ$3000,MATCH(1,INDEX(('ce raw data'!$A$2:$A$3000=C131)*('ce raw data'!$B$2:$B$3000=$B184),,),0),MATCH(C134,'ce raw data'!$C$1:$CZ$1,0))="","-",INDEX('ce raw data'!$C$2:$CZ$3000,MATCH(1,INDEX(('ce raw data'!$A$2:$A$3000=C131)*('ce raw data'!$B$2:$B$3000=$B184),,),0),MATCH(C134,'ce raw data'!$C$1:$CZ$1,0))),"-")</f>
        <v>-</v>
      </c>
      <c r="D184" s="8" t="str">
        <f>IFERROR(IF(INDEX('ce raw data'!$C$2:$CZ$3000,MATCH(1,INDEX(('ce raw data'!$A$2:$A$3000=C131)*('ce raw data'!$B$2:$B$3000=$B184),,),0),MATCH(D134,'ce raw data'!$C$1:$CZ$1,0))="","-",INDEX('ce raw data'!$C$2:$CZ$3000,MATCH(1,INDEX(('ce raw data'!$A$2:$A$3000=C131)*('ce raw data'!$B$2:$B$3000=$B184),,),0),MATCH(D134,'ce raw data'!$C$1:$CZ$1,0))),"-")</f>
        <v>-</v>
      </c>
      <c r="E184" s="8" t="str">
        <f>IFERROR(IF(INDEX('ce raw data'!$C$2:$CZ$3000,MATCH(1,INDEX(('ce raw data'!$A$2:$A$3000=E131)*('ce raw data'!$B$2:$B$3000=$B184),,),0),MATCH(E134,'ce raw data'!$C$1:$CZ$1,0))="","-",INDEX('ce raw data'!$C$2:$CZ$3000,MATCH(1,INDEX(('ce raw data'!$A$2:$A$3000=E131)*('ce raw data'!$B$2:$B$3000=$B184),,),0),MATCH(E134,'ce raw data'!$C$1:$CZ$1,0))),"-")</f>
        <v>-</v>
      </c>
      <c r="F184" s="8" t="str">
        <f>IFERROR(IF(INDEX('ce raw data'!$C$2:$CZ$3000,MATCH(1,INDEX(('ce raw data'!$A$2:$A$3000=E131)*('ce raw data'!$B$2:$B$3000=$B184),,),0),MATCH(F134,'ce raw data'!$C$1:$CZ$1,0))="","-",INDEX('ce raw data'!$C$2:$CZ$3000,MATCH(1,INDEX(('ce raw data'!$A$2:$A$3000=E131)*('ce raw data'!$B$2:$B$3000=$B184),,),0),MATCH(F134,'ce raw data'!$C$1:$CZ$1,0))),"-")</f>
        <v>-</v>
      </c>
      <c r="G184" s="8" t="str">
        <f>IFERROR(IF(INDEX('ce raw data'!$C$2:$CZ$3000,MATCH(1,INDEX(('ce raw data'!$A$2:$A$3000=G131)*('ce raw data'!$B$2:$B$3000=$B184),,),0),MATCH(G134,'ce raw data'!$C$1:$CZ$1,0))="","-",INDEX('ce raw data'!$C$2:$CZ$3000,MATCH(1,INDEX(('ce raw data'!$A$2:$A$3000=G131)*('ce raw data'!$B$2:$B$3000=$B184),,),0),MATCH(G134,'ce raw data'!$C$1:$CZ$1,0))),"-")</f>
        <v>-</v>
      </c>
      <c r="H184" s="8" t="str">
        <f>IFERROR(IF(INDEX('ce raw data'!$C$2:$CZ$3000,MATCH(1,INDEX(('ce raw data'!$A$2:$A$3000=G131)*('ce raw data'!$B$2:$B$3000=$B184),,),0),MATCH(H134,'ce raw data'!$C$1:$CZ$1,0))="","-",INDEX('ce raw data'!$C$2:$CZ$3000,MATCH(1,INDEX(('ce raw data'!$A$2:$A$3000=G131)*('ce raw data'!$B$2:$B$3000=$B184),,),0),MATCH(H134,'ce raw data'!$C$1:$CZ$1,0))),"-")</f>
        <v>-</v>
      </c>
      <c r="I184" s="8" t="str">
        <f>IFERROR(IF(INDEX('ce raw data'!$C$2:$CZ$3000,MATCH(1,INDEX(('ce raw data'!$A$2:$A$3000=I131)*('ce raw data'!$B$2:$B$3000=$B184),,),0),MATCH(I134,'ce raw data'!$C$1:$CZ$1,0))="","-",INDEX('ce raw data'!$C$2:$CZ$3000,MATCH(1,INDEX(('ce raw data'!$A$2:$A$3000=I131)*('ce raw data'!$B$2:$B$3000=$B184),,),0),MATCH(I134,'ce raw data'!$C$1:$CZ$1,0))),"-")</f>
        <v>-</v>
      </c>
      <c r="J184" s="8" t="str">
        <f>IFERROR(IF(INDEX('ce raw data'!$C$2:$CZ$3000,MATCH(1,INDEX(('ce raw data'!$A$2:$A$3000=I131)*('ce raw data'!$B$2:$B$3000=$B184),,),0),MATCH(J134,'ce raw data'!$C$1:$CZ$1,0))="","-",INDEX('ce raw data'!$C$2:$CZ$3000,MATCH(1,INDEX(('ce raw data'!$A$2:$A$3000=I131)*('ce raw data'!$B$2:$B$3000=$B184),,),0),MATCH(J134,'ce raw data'!$C$1:$CZ$1,0))),"-")</f>
        <v>-</v>
      </c>
    </row>
    <row r="185" spans="2:10" ht="12.75" hidden="1" customHeight="1" x14ac:dyDescent="0.4">
      <c r="B185" s="13"/>
      <c r="C185" s="8" t="str">
        <f>IFERROR(IF(INDEX('ce raw data'!$C$2:$CZ$3000,MATCH(1,INDEX(('ce raw data'!$A$2:$A$3000=C131)*('ce raw data'!$B$2:$B$3000=$B186),,),0),MATCH(SUBSTITUTE(C134,"Allele","Height"),'ce raw data'!$C$1:$CZ$1,0))="","-",INDEX('ce raw data'!$C$2:$CZ$3000,MATCH(1,INDEX(('ce raw data'!$A$2:$A$3000=C131)*('ce raw data'!$B$2:$B$3000=$B186),,),0),MATCH(SUBSTITUTE(C134,"Allele","Height"),'ce raw data'!$C$1:$CZ$1,0))),"-")</f>
        <v>-</v>
      </c>
      <c r="D185" s="8" t="str">
        <f>IFERROR(IF(INDEX('ce raw data'!$C$2:$CZ$3000,MATCH(1,INDEX(('ce raw data'!$A$2:$A$3000=C131)*('ce raw data'!$B$2:$B$3000=$B186),,),0),MATCH(SUBSTITUTE(D134,"Allele","Height"),'ce raw data'!$C$1:$CZ$1,0))="","-",INDEX('ce raw data'!$C$2:$CZ$3000,MATCH(1,INDEX(('ce raw data'!$A$2:$A$3000=C131)*('ce raw data'!$B$2:$B$3000=$B186),,),0),MATCH(SUBSTITUTE(D134,"Allele","Height"),'ce raw data'!$C$1:$CZ$1,0))),"-")</f>
        <v>-</v>
      </c>
      <c r="E185" s="8" t="str">
        <f>IFERROR(IF(INDEX('ce raw data'!$C$2:$CZ$3000,MATCH(1,INDEX(('ce raw data'!$A$2:$A$3000=E131)*('ce raw data'!$B$2:$B$3000=$B186),,),0),MATCH(SUBSTITUTE(E134,"Allele","Height"),'ce raw data'!$C$1:$CZ$1,0))="","-",INDEX('ce raw data'!$C$2:$CZ$3000,MATCH(1,INDEX(('ce raw data'!$A$2:$A$3000=E131)*('ce raw data'!$B$2:$B$3000=$B186),,),0),MATCH(SUBSTITUTE(E134,"Allele","Height"),'ce raw data'!$C$1:$CZ$1,0))),"-")</f>
        <v>-</v>
      </c>
      <c r="F185" s="8" t="str">
        <f>IFERROR(IF(INDEX('ce raw data'!$C$2:$CZ$3000,MATCH(1,INDEX(('ce raw data'!$A$2:$A$3000=E131)*('ce raw data'!$B$2:$B$3000=$B186),,),0),MATCH(SUBSTITUTE(F134,"Allele","Height"),'ce raw data'!$C$1:$CZ$1,0))="","-",INDEX('ce raw data'!$C$2:$CZ$3000,MATCH(1,INDEX(('ce raw data'!$A$2:$A$3000=E131)*('ce raw data'!$B$2:$B$3000=$B186),,),0),MATCH(SUBSTITUTE(F134,"Allele","Height"),'ce raw data'!$C$1:$CZ$1,0))),"-")</f>
        <v>-</v>
      </c>
      <c r="G185" s="8" t="str">
        <f>IFERROR(IF(INDEX('ce raw data'!$C$2:$CZ$3000,MATCH(1,INDEX(('ce raw data'!$A$2:$A$3000=G131)*('ce raw data'!$B$2:$B$3000=$B186),,),0),MATCH(SUBSTITUTE(G134,"Allele","Height"),'ce raw data'!$C$1:$CZ$1,0))="","-",INDEX('ce raw data'!$C$2:$CZ$3000,MATCH(1,INDEX(('ce raw data'!$A$2:$A$3000=G131)*('ce raw data'!$B$2:$B$3000=$B186),,),0),MATCH(SUBSTITUTE(G134,"Allele","Height"),'ce raw data'!$C$1:$CZ$1,0))),"-")</f>
        <v>-</v>
      </c>
      <c r="H185" s="8" t="str">
        <f>IFERROR(IF(INDEX('ce raw data'!$C$2:$CZ$3000,MATCH(1,INDEX(('ce raw data'!$A$2:$A$3000=G131)*('ce raw data'!$B$2:$B$3000=$B186),,),0),MATCH(SUBSTITUTE(H134,"Allele","Height"),'ce raw data'!$C$1:$CZ$1,0))="","-",INDEX('ce raw data'!$C$2:$CZ$3000,MATCH(1,INDEX(('ce raw data'!$A$2:$A$3000=G131)*('ce raw data'!$B$2:$B$3000=$B186),,),0),MATCH(SUBSTITUTE(H134,"Allele","Height"),'ce raw data'!$C$1:$CZ$1,0))),"-")</f>
        <v>-</v>
      </c>
      <c r="I185" s="8" t="str">
        <f>IFERROR(IF(INDEX('ce raw data'!$C$2:$CZ$3000,MATCH(1,INDEX(('ce raw data'!$A$2:$A$3000=I131)*('ce raw data'!$B$2:$B$3000=$B186),,),0),MATCH(SUBSTITUTE(I134,"Allele","Height"),'ce raw data'!$C$1:$CZ$1,0))="","-",INDEX('ce raw data'!$C$2:$CZ$3000,MATCH(1,INDEX(('ce raw data'!$A$2:$A$3000=I131)*('ce raw data'!$B$2:$B$3000=$B186),,),0),MATCH(SUBSTITUTE(I134,"Allele","Height"),'ce raw data'!$C$1:$CZ$1,0))),"-")</f>
        <v>-</v>
      </c>
      <c r="J185" s="8" t="str">
        <f>IFERROR(IF(INDEX('ce raw data'!$C$2:$CZ$3000,MATCH(1,INDEX(('ce raw data'!$A$2:$A$3000=I131)*('ce raw data'!$B$2:$B$3000=$B186),,),0),MATCH(SUBSTITUTE(J134,"Allele","Height"),'ce raw data'!$C$1:$CZ$1,0))="","-",INDEX('ce raw data'!$C$2:$CZ$3000,MATCH(1,INDEX(('ce raw data'!$A$2:$A$3000=I131)*('ce raw data'!$B$2:$B$3000=$B186),,),0),MATCH(SUBSTITUTE(J134,"Allele","Height"),'ce raw data'!$C$1:$CZ$1,0))),"-")</f>
        <v>-</v>
      </c>
    </row>
    <row r="186" spans="2:10" x14ac:dyDescent="0.4">
      <c r="B186" s="13" t="str">
        <f>$A$121</f>
        <v>DYS576</v>
      </c>
      <c r="C186" s="8" t="str">
        <f>IFERROR(IF(INDEX('ce raw data'!$C$2:$CZ$3000,MATCH(1,INDEX(('ce raw data'!$A$2:$A$3000=C131)*('ce raw data'!$B$2:$B$3000=$B186),,),0),MATCH(C134,'ce raw data'!$C$1:$CZ$1,0))="","-",INDEX('ce raw data'!$C$2:$CZ$3000,MATCH(1,INDEX(('ce raw data'!$A$2:$A$3000=C131)*('ce raw data'!$B$2:$B$3000=$B186),,),0),MATCH(C134,'ce raw data'!$C$1:$CZ$1,0))),"-")</f>
        <v>-</v>
      </c>
      <c r="D186" s="8" t="str">
        <f>IFERROR(IF(INDEX('ce raw data'!$C$2:$CZ$3000,MATCH(1,INDEX(('ce raw data'!$A$2:$A$3000=C131)*('ce raw data'!$B$2:$B$3000=$B186),,),0),MATCH(D134,'ce raw data'!$C$1:$CZ$1,0))="","-",INDEX('ce raw data'!$C$2:$CZ$3000,MATCH(1,INDEX(('ce raw data'!$A$2:$A$3000=C131)*('ce raw data'!$B$2:$B$3000=$B186),,),0),MATCH(D134,'ce raw data'!$C$1:$CZ$1,0))),"-")</f>
        <v>-</v>
      </c>
      <c r="E186" s="8" t="str">
        <f>IFERROR(IF(INDEX('ce raw data'!$C$2:$CZ$3000,MATCH(1,INDEX(('ce raw data'!$A$2:$A$3000=E131)*('ce raw data'!$B$2:$B$3000=$B186),,),0),MATCH(E134,'ce raw data'!$C$1:$CZ$1,0))="","-",INDEX('ce raw data'!$C$2:$CZ$3000,MATCH(1,INDEX(('ce raw data'!$A$2:$A$3000=E131)*('ce raw data'!$B$2:$B$3000=$B186),,),0),MATCH(E134,'ce raw data'!$C$1:$CZ$1,0))),"-")</f>
        <v>-</v>
      </c>
      <c r="F186" s="8" t="str">
        <f>IFERROR(IF(INDEX('ce raw data'!$C$2:$CZ$3000,MATCH(1,INDEX(('ce raw data'!$A$2:$A$3000=E131)*('ce raw data'!$B$2:$B$3000=$B186),,),0),MATCH(F134,'ce raw data'!$C$1:$CZ$1,0))="","-",INDEX('ce raw data'!$C$2:$CZ$3000,MATCH(1,INDEX(('ce raw data'!$A$2:$A$3000=E131)*('ce raw data'!$B$2:$B$3000=$B186),,),0),MATCH(F134,'ce raw data'!$C$1:$CZ$1,0))),"-")</f>
        <v>-</v>
      </c>
      <c r="G186" s="8" t="str">
        <f>IFERROR(IF(INDEX('ce raw data'!$C$2:$CZ$3000,MATCH(1,INDEX(('ce raw data'!$A$2:$A$3000=G131)*('ce raw data'!$B$2:$B$3000=$B186),,),0),MATCH(G134,'ce raw data'!$C$1:$CZ$1,0))="","-",INDEX('ce raw data'!$C$2:$CZ$3000,MATCH(1,INDEX(('ce raw data'!$A$2:$A$3000=G131)*('ce raw data'!$B$2:$B$3000=$B186),,),0),MATCH(G134,'ce raw data'!$C$1:$CZ$1,0))),"-")</f>
        <v>-</v>
      </c>
      <c r="H186" s="8" t="str">
        <f>IFERROR(IF(INDEX('ce raw data'!$C$2:$CZ$3000,MATCH(1,INDEX(('ce raw data'!$A$2:$A$3000=G131)*('ce raw data'!$B$2:$B$3000=$B186),,),0),MATCH(H134,'ce raw data'!$C$1:$CZ$1,0))="","-",INDEX('ce raw data'!$C$2:$CZ$3000,MATCH(1,INDEX(('ce raw data'!$A$2:$A$3000=G131)*('ce raw data'!$B$2:$B$3000=$B186),,),0),MATCH(H134,'ce raw data'!$C$1:$CZ$1,0))),"-")</f>
        <v>-</v>
      </c>
      <c r="I186" s="8" t="str">
        <f>IFERROR(IF(INDEX('ce raw data'!$C$2:$CZ$3000,MATCH(1,INDEX(('ce raw data'!$A$2:$A$3000=I131)*('ce raw data'!$B$2:$B$3000=$B186),,),0),MATCH(I134,'ce raw data'!$C$1:$CZ$1,0))="","-",INDEX('ce raw data'!$C$2:$CZ$3000,MATCH(1,INDEX(('ce raw data'!$A$2:$A$3000=I131)*('ce raw data'!$B$2:$B$3000=$B186),,),0),MATCH(I134,'ce raw data'!$C$1:$CZ$1,0))),"-")</f>
        <v>-</v>
      </c>
      <c r="J186" s="8" t="str">
        <f>IFERROR(IF(INDEX('ce raw data'!$C$2:$CZ$3000,MATCH(1,INDEX(('ce raw data'!$A$2:$A$3000=I131)*('ce raw data'!$B$2:$B$3000=$B186),,),0),MATCH(J134,'ce raw data'!$C$1:$CZ$1,0))="","-",INDEX('ce raw data'!$C$2:$CZ$3000,MATCH(1,INDEX(('ce raw data'!$A$2:$A$3000=I131)*('ce raw data'!$B$2:$B$3000=$B186),,),0),MATCH(J134,'ce raw data'!$C$1:$CZ$1,0))),"-")</f>
        <v>-</v>
      </c>
    </row>
    <row r="187" spans="2:10" ht="12.75" hidden="1" customHeight="1" x14ac:dyDescent="0.4">
      <c r="B187" s="13"/>
      <c r="C187" s="8" t="str">
        <f>IFERROR(IF(INDEX('ce raw data'!$C$2:$CZ$3000,MATCH(1,INDEX(('ce raw data'!$A$2:$A$3000=C131)*('ce raw data'!$B$2:$B$3000=$B188),,),0),MATCH(SUBSTITUTE(C134,"Allele","Height"),'ce raw data'!$C$1:$CZ$1,0))="","-",INDEX('ce raw data'!$C$2:$CZ$3000,MATCH(1,INDEX(('ce raw data'!$A$2:$A$3000=C131)*('ce raw data'!$B$2:$B$3000=$B188),,),0),MATCH(SUBSTITUTE(C134,"Allele","Height"),'ce raw data'!$C$1:$CZ$1,0))),"-")</f>
        <v>-</v>
      </c>
      <c r="D187" s="8" t="str">
        <f>IFERROR(IF(INDEX('ce raw data'!$C$2:$CZ$3000,MATCH(1,INDEX(('ce raw data'!$A$2:$A$3000=C131)*('ce raw data'!$B$2:$B$3000=$B188),,),0),MATCH(SUBSTITUTE(D134,"Allele","Height"),'ce raw data'!$C$1:$CZ$1,0))="","-",INDEX('ce raw data'!$C$2:$CZ$3000,MATCH(1,INDEX(('ce raw data'!$A$2:$A$3000=C131)*('ce raw data'!$B$2:$B$3000=$B188),,),0),MATCH(SUBSTITUTE(D134,"Allele","Height"),'ce raw data'!$C$1:$CZ$1,0))),"-")</f>
        <v>-</v>
      </c>
      <c r="E187" s="8" t="str">
        <f>IFERROR(IF(INDEX('ce raw data'!$C$2:$CZ$3000,MATCH(1,INDEX(('ce raw data'!$A$2:$A$3000=E131)*('ce raw data'!$B$2:$B$3000=$B188),,),0),MATCH(SUBSTITUTE(E134,"Allele","Height"),'ce raw data'!$C$1:$CZ$1,0))="","-",INDEX('ce raw data'!$C$2:$CZ$3000,MATCH(1,INDEX(('ce raw data'!$A$2:$A$3000=E131)*('ce raw data'!$B$2:$B$3000=$B188),,),0),MATCH(SUBSTITUTE(E134,"Allele","Height"),'ce raw data'!$C$1:$CZ$1,0))),"-")</f>
        <v>-</v>
      </c>
      <c r="F187" s="8" t="str">
        <f>IFERROR(IF(INDEX('ce raw data'!$C$2:$CZ$3000,MATCH(1,INDEX(('ce raw data'!$A$2:$A$3000=E131)*('ce raw data'!$B$2:$B$3000=$B188),,),0),MATCH(SUBSTITUTE(F134,"Allele","Height"),'ce raw data'!$C$1:$CZ$1,0))="","-",INDEX('ce raw data'!$C$2:$CZ$3000,MATCH(1,INDEX(('ce raw data'!$A$2:$A$3000=E131)*('ce raw data'!$B$2:$B$3000=$B188),,),0),MATCH(SUBSTITUTE(F134,"Allele","Height"),'ce raw data'!$C$1:$CZ$1,0))),"-")</f>
        <v>-</v>
      </c>
      <c r="G187" s="8" t="str">
        <f>IFERROR(IF(INDEX('ce raw data'!$C$2:$CZ$3000,MATCH(1,INDEX(('ce raw data'!$A$2:$A$3000=G131)*('ce raw data'!$B$2:$B$3000=$B188),,),0),MATCH(SUBSTITUTE(G134,"Allele","Height"),'ce raw data'!$C$1:$CZ$1,0))="","-",INDEX('ce raw data'!$C$2:$CZ$3000,MATCH(1,INDEX(('ce raw data'!$A$2:$A$3000=G131)*('ce raw data'!$B$2:$B$3000=$B188),,),0),MATCH(SUBSTITUTE(G134,"Allele","Height"),'ce raw data'!$C$1:$CZ$1,0))),"-")</f>
        <v>-</v>
      </c>
      <c r="H187" s="8" t="str">
        <f>IFERROR(IF(INDEX('ce raw data'!$C$2:$CZ$3000,MATCH(1,INDEX(('ce raw data'!$A$2:$A$3000=G131)*('ce raw data'!$B$2:$B$3000=$B188),,),0),MATCH(SUBSTITUTE(H134,"Allele","Height"),'ce raw data'!$C$1:$CZ$1,0))="","-",INDEX('ce raw data'!$C$2:$CZ$3000,MATCH(1,INDEX(('ce raw data'!$A$2:$A$3000=G131)*('ce raw data'!$B$2:$B$3000=$B188),,),0),MATCH(SUBSTITUTE(H134,"Allele","Height"),'ce raw data'!$C$1:$CZ$1,0))),"-")</f>
        <v>-</v>
      </c>
      <c r="I187" s="8" t="str">
        <f>IFERROR(IF(INDEX('ce raw data'!$C$2:$CZ$3000,MATCH(1,INDEX(('ce raw data'!$A$2:$A$3000=I131)*('ce raw data'!$B$2:$B$3000=$B188),,),0),MATCH(SUBSTITUTE(I134,"Allele","Height"),'ce raw data'!$C$1:$CZ$1,0))="","-",INDEX('ce raw data'!$C$2:$CZ$3000,MATCH(1,INDEX(('ce raw data'!$A$2:$A$3000=I131)*('ce raw data'!$B$2:$B$3000=$B188),,),0),MATCH(SUBSTITUTE(I134,"Allele","Height"),'ce raw data'!$C$1:$CZ$1,0))),"-")</f>
        <v>-</v>
      </c>
      <c r="J187" s="8" t="str">
        <f>IFERROR(IF(INDEX('ce raw data'!$C$2:$CZ$3000,MATCH(1,INDEX(('ce raw data'!$A$2:$A$3000=I131)*('ce raw data'!$B$2:$B$3000=$B188),,),0),MATCH(SUBSTITUTE(J134,"Allele","Height"),'ce raw data'!$C$1:$CZ$1,0))="","-",INDEX('ce raw data'!$C$2:$CZ$3000,MATCH(1,INDEX(('ce raw data'!$A$2:$A$3000=I131)*('ce raw data'!$B$2:$B$3000=$B188),,),0),MATCH(SUBSTITUTE(J134,"Allele","Height"),'ce raw data'!$C$1:$CZ$1,0))),"-")</f>
        <v>-</v>
      </c>
    </row>
    <row r="188" spans="2:10" x14ac:dyDescent="0.4">
      <c r="B188" s="13" t="str">
        <f>$A$123</f>
        <v>DYS570</v>
      </c>
      <c r="C188" s="8" t="str">
        <f>IFERROR(IF(INDEX('ce raw data'!$C$2:$CZ$3000,MATCH(1,INDEX(('ce raw data'!$A$2:$A$3000=C131)*('ce raw data'!$B$2:$B$3000=$B188),,),0),MATCH(C134,'ce raw data'!$C$1:$CZ$1,0))="","-",INDEX('ce raw data'!$C$2:$CZ$3000,MATCH(1,INDEX(('ce raw data'!$A$2:$A$3000=C131)*('ce raw data'!$B$2:$B$3000=$B188),,),0),MATCH(C134,'ce raw data'!$C$1:$CZ$1,0))),"-")</f>
        <v>-</v>
      </c>
      <c r="D188" s="8" t="str">
        <f>IFERROR(IF(INDEX('ce raw data'!$C$2:$CZ$3000,MATCH(1,INDEX(('ce raw data'!$A$2:$A$3000=C131)*('ce raw data'!$B$2:$B$3000=$B188),,),0),MATCH(D134,'ce raw data'!$C$1:$CZ$1,0))="","-",INDEX('ce raw data'!$C$2:$CZ$3000,MATCH(1,INDEX(('ce raw data'!$A$2:$A$3000=C131)*('ce raw data'!$B$2:$B$3000=$B188),,),0),MATCH(D134,'ce raw data'!$C$1:$CZ$1,0))),"-")</f>
        <v>-</v>
      </c>
      <c r="E188" s="8" t="str">
        <f>IFERROR(IF(INDEX('ce raw data'!$C$2:$CZ$3000,MATCH(1,INDEX(('ce raw data'!$A$2:$A$3000=E131)*('ce raw data'!$B$2:$B$3000=$B188),,),0),MATCH(E134,'ce raw data'!$C$1:$CZ$1,0))="","-",INDEX('ce raw data'!$C$2:$CZ$3000,MATCH(1,INDEX(('ce raw data'!$A$2:$A$3000=E131)*('ce raw data'!$B$2:$B$3000=$B188),,),0),MATCH(E134,'ce raw data'!$C$1:$CZ$1,0))),"-")</f>
        <v>-</v>
      </c>
      <c r="F188" s="8" t="str">
        <f>IFERROR(IF(INDEX('ce raw data'!$C$2:$CZ$3000,MATCH(1,INDEX(('ce raw data'!$A$2:$A$3000=E131)*('ce raw data'!$B$2:$B$3000=$B188),,),0),MATCH(F134,'ce raw data'!$C$1:$CZ$1,0))="","-",INDEX('ce raw data'!$C$2:$CZ$3000,MATCH(1,INDEX(('ce raw data'!$A$2:$A$3000=E131)*('ce raw data'!$B$2:$B$3000=$B188),,),0),MATCH(F134,'ce raw data'!$C$1:$CZ$1,0))),"-")</f>
        <v>-</v>
      </c>
      <c r="G188" s="8" t="str">
        <f>IFERROR(IF(INDEX('ce raw data'!$C$2:$CZ$3000,MATCH(1,INDEX(('ce raw data'!$A$2:$A$3000=G131)*('ce raw data'!$B$2:$B$3000=$B188),,),0),MATCH(G134,'ce raw data'!$C$1:$CZ$1,0))="","-",INDEX('ce raw data'!$C$2:$CZ$3000,MATCH(1,INDEX(('ce raw data'!$A$2:$A$3000=G131)*('ce raw data'!$B$2:$B$3000=$B188),,),0),MATCH(G134,'ce raw data'!$C$1:$CZ$1,0))),"-")</f>
        <v>-</v>
      </c>
      <c r="H188" s="8" t="str">
        <f>IFERROR(IF(INDEX('ce raw data'!$C$2:$CZ$3000,MATCH(1,INDEX(('ce raw data'!$A$2:$A$3000=G131)*('ce raw data'!$B$2:$B$3000=$B188),,),0),MATCH(H134,'ce raw data'!$C$1:$CZ$1,0))="","-",INDEX('ce raw data'!$C$2:$CZ$3000,MATCH(1,INDEX(('ce raw data'!$A$2:$A$3000=G131)*('ce raw data'!$B$2:$B$3000=$B188),,),0),MATCH(H134,'ce raw data'!$C$1:$CZ$1,0))),"-")</f>
        <v>-</v>
      </c>
      <c r="I188" s="8" t="str">
        <f>IFERROR(IF(INDEX('ce raw data'!$C$2:$CZ$3000,MATCH(1,INDEX(('ce raw data'!$A$2:$A$3000=I131)*('ce raw data'!$B$2:$B$3000=$B188),,),0),MATCH(I134,'ce raw data'!$C$1:$CZ$1,0))="","-",INDEX('ce raw data'!$C$2:$CZ$3000,MATCH(1,INDEX(('ce raw data'!$A$2:$A$3000=I131)*('ce raw data'!$B$2:$B$3000=$B188),,),0),MATCH(I134,'ce raw data'!$C$1:$CZ$1,0))),"-")</f>
        <v>-</v>
      </c>
      <c r="J188" s="8" t="str">
        <f>IFERROR(IF(INDEX('ce raw data'!$C$2:$CZ$3000,MATCH(1,INDEX(('ce raw data'!$A$2:$A$3000=I131)*('ce raw data'!$B$2:$B$3000=$B188),,),0),MATCH(J134,'ce raw data'!$C$1:$CZ$1,0))="","-",INDEX('ce raw data'!$C$2:$CZ$3000,MATCH(1,INDEX(('ce raw data'!$A$2:$A$3000=I131)*('ce raw data'!$B$2:$B$3000=$B188),,),0),MATCH(J134,'ce raw data'!$C$1:$CZ$1,0))),"-")</f>
        <v>-</v>
      </c>
    </row>
    <row r="189" spans="2:10" x14ac:dyDescent="0.4">
      <c r="B189" s="4"/>
    </row>
    <row r="190" spans="2:10" x14ac:dyDescent="0.4">
      <c r="B190" s="4"/>
    </row>
    <row r="191" spans="2:10" x14ac:dyDescent="0.4">
      <c r="B191" s="4"/>
    </row>
    <row r="192" spans="2:10" x14ac:dyDescent="0.4">
      <c r="B192" s="4"/>
    </row>
    <row r="193" spans="2:10" x14ac:dyDescent="0.4">
      <c r="B193" s="4"/>
    </row>
    <row r="194" spans="2:10" x14ac:dyDescent="0.4">
      <c r="B194" s="4"/>
    </row>
    <row r="195" spans="2:10" x14ac:dyDescent="0.4">
      <c r="B195" s="5" t="s">
        <v>4</v>
      </c>
      <c r="C195" s="36" t="str">
        <f>IF(INDEX('ce raw data'!$A:$A,2+27*12)="","blank",INDEX('ce raw data'!$A:$A,2+27*12))</f>
        <v>blank</v>
      </c>
      <c r="D195" s="36"/>
      <c r="E195" s="36" t="str">
        <f>IF(INDEX('ce raw data'!$A:$A,2+27*13)="","blank",INDEX('ce raw data'!$A:$A,2+27*13))</f>
        <v>blank</v>
      </c>
      <c r="F195" s="36"/>
      <c r="G195" s="36" t="str">
        <f>IF(INDEX('ce raw data'!$A:$A,2+27*14)="","blank",INDEX('ce raw data'!$A:$A,2+27*14))</f>
        <v>blank</v>
      </c>
      <c r="H195" s="36"/>
      <c r="I195" s="36" t="str">
        <f>IF(INDEX('ce raw data'!$A:$A,2+27*15)="","blank",INDEX('ce raw data'!$A:$A,2+27*15))</f>
        <v>blank</v>
      </c>
      <c r="J195" s="36"/>
    </row>
    <row r="196" spans="2:10" ht="24.6" x14ac:dyDescent="0.4">
      <c r="B196" s="6" t="s">
        <v>5</v>
      </c>
      <c r="C196" s="38"/>
      <c r="D196" s="38"/>
      <c r="E196" s="38"/>
      <c r="F196" s="38"/>
      <c r="G196" s="38"/>
      <c r="H196" s="38"/>
      <c r="I196" s="38"/>
      <c r="J196" s="38"/>
    </row>
    <row r="197" spans="2:10" x14ac:dyDescent="0.4">
      <c r="B197" s="7"/>
      <c r="C197" s="39"/>
      <c r="D197" s="39"/>
      <c r="E197" s="39"/>
      <c r="F197" s="39"/>
      <c r="G197" s="39"/>
      <c r="H197" s="39"/>
      <c r="I197" s="39"/>
      <c r="J197" s="39"/>
    </row>
    <row r="198" spans="2:10" x14ac:dyDescent="0.4">
      <c r="B198" s="5" t="s">
        <v>7</v>
      </c>
      <c r="C198" s="28" t="s">
        <v>8</v>
      </c>
      <c r="D198" s="28" t="s">
        <v>9</v>
      </c>
      <c r="E198" s="28" t="s">
        <v>8</v>
      </c>
      <c r="F198" s="28" t="s">
        <v>9</v>
      </c>
      <c r="G198" s="28" t="s">
        <v>8</v>
      </c>
      <c r="H198" s="28" t="s">
        <v>9</v>
      </c>
      <c r="I198" s="28" t="s">
        <v>8</v>
      </c>
      <c r="J198" s="28" t="s">
        <v>9</v>
      </c>
    </row>
    <row r="199" spans="2:10" ht="12.75" hidden="1" customHeight="1" x14ac:dyDescent="0.4">
      <c r="B199" s="28"/>
      <c r="C199" s="28" t="str">
        <f>IFERROR(IF(INDEX('ce raw data'!$C$2:$CZ$3000,MATCH(1,INDEX(('ce raw data'!$A$2:$A$3000=C195)*('ce raw data'!$B$2:$B$3000=$B200),,),0),MATCH(SUBSTITUTE(C198,"Allele","Height"),'ce raw data'!$C$1:$CZ$1,0))="","-",INDEX('ce raw data'!$C$2:$CZ$3000,MATCH(1,INDEX(('ce raw data'!$A$2:$A$3000=C195)*('ce raw data'!$B$2:$B$3000=$B200),,),0),MATCH(SUBSTITUTE(C198,"Allele","Height"),'ce raw data'!$C$1:$CZ$1,0))),"-")</f>
        <v>-</v>
      </c>
      <c r="D199" s="28" t="str">
        <f>IFERROR(IF(INDEX('ce raw data'!$C$2:$CZ$3000,MATCH(1,INDEX(('ce raw data'!$A$2:$A$3000=C195)*('ce raw data'!$B$2:$B$3000=$B200),,),0),MATCH(SUBSTITUTE(D198,"Allele","Height"),'ce raw data'!$C$1:$CZ$1,0))="","-",INDEX('ce raw data'!$C$2:$CZ$3000,MATCH(1,INDEX(('ce raw data'!$A$2:$A$3000=C195)*('ce raw data'!$B$2:$B$3000=$B200),,),0),MATCH(SUBSTITUTE(D198,"Allele","Height"),'ce raw data'!$C$1:$CZ$1,0))),"-")</f>
        <v>-</v>
      </c>
      <c r="E199" s="28" t="str">
        <f>IFERROR(IF(INDEX('ce raw data'!$C$2:$CZ$3000,MATCH(1,INDEX(('ce raw data'!$A$2:$A$3000=E195)*('ce raw data'!$B$2:$B$3000=$B200),,),0),MATCH(SUBSTITUTE(E198,"Allele","Height"),'ce raw data'!$C$1:$CZ$1,0))="","-",INDEX('ce raw data'!$C$2:$CZ$3000,MATCH(1,INDEX(('ce raw data'!$A$2:$A$3000=E195)*('ce raw data'!$B$2:$B$3000=$B200),,),0),MATCH(SUBSTITUTE(E198,"Allele","Height"),'ce raw data'!$C$1:$CZ$1,0))),"-")</f>
        <v>-</v>
      </c>
      <c r="F199" s="28" t="str">
        <f>IFERROR(IF(INDEX('ce raw data'!$C$2:$CZ$3000,MATCH(1,INDEX(('ce raw data'!$A$2:$A$3000=E195)*('ce raw data'!$B$2:$B$3000=$B200),,),0),MATCH(SUBSTITUTE(F198,"Allele","Height"),'ce raw data'!$C$1:$CZ$1,0))="","-",INDEX('ce raw data'!$C$2:$CZ$3000,MATCH(1,INDEX(('ce raw data'!$A$2:$A$3000=E195)*('ce raw data'!$B$2:$B$3000=$B200),,),0),MATCH(SUBSTITUTE(F198,"Allele","Height"),'ce raw data'!$C$1:$CZ$1,0))),"-")</f>
        <v>-</v>
      </c>
      <c r="G199" s="28" t="str">
        <f>IFERROR(IF(INDEX('ce raw data'!$C$2:$CZ$3000,MATCH(1,INDEX(('ce raw data'!$A$2:$A$3000=G195)*('ce raw data'!$B$2:$B$3000=$B200),,),0),MATCH(SUBSTITUTE(G198,"Allele","Height"),'ce raw data'!$C$1:$CZ$1,0))="","-",INDEX('ce raw data'!$C$2:$CZ$3000,MATCH(1,INDEX(('ce raw data'!$A$2:$A$3000=G195)*('ce raw data'!$B$2:$B$3000=$B200),,),0),MATCH(SUBSTITUTE(G198,"Allele","Height"),'ce raw data'!$C$1:$CZ$1,0))),"-")</f>
        <v>-</v>
      </c>
      <c r="H199" s="28" t="str">
        <f>IFERROR(IF(INDEX('ce raw data'!$C$2:$CZ$3000,MATCH(1,INDEX(('ce raw data'!$A$2:$A$3000=G195)*('ce raw data'!$B$2:$B$3000=$B200),,),0),MATCH(SUBSTITUTE(H198,"Allele","Height"),'ce raw data'!$C$1:$CZ$1,0))="","-",INDEX('ce raw data'!$C$2:$CZ$3000,MATCH(1,INDEX(('ce raw data'!$A$2:$A$3000=G195)*('ce raw data'!$B$2:$B$3000=$B200),,),0),MATCH(SUBSTITUTE(H198,"Allele","Height"),'ce raw data'!$C$1:$CZ$1,0))),"-")</f>
        <v>-</v>
      </c>
      <c r="I199" s="28" t="str">
        <f>IFERROR(IF(INDEX('ce raw data'!$C$2:$CZ$3000,MATCH(1,INDEX(('ce raw data'!$A$2:$A$3000=I195)*('ce raw data'!$B$2:$B$3000=$B200),,),0),MATCH(SUBSTITUTE(I198,"Allele","Height"),'ce raw data'!$C$1:$CZ$1,0))="","-",INDEX('ce raw data'!$C$2:$CZ$3000,MATCH(1,INDEX(('ce raw data'!$A$2:$A$3000=I195)*('ce raw data'!$B$2:$B$3000=$B200),,),0),MATCH(SUBSTITUTE(I198,"Allele","Height"),'ce raw data'!$C$1:$CZ$1,0))),"-")</f>
        <v>-</v>
      </c>
      <c r="J199" s="28" t="str">
        <f>IFERROR(IF(INDEX('ce raw data'!$C$2:$CZ$3000,MATCH(1,INDEX(('ce raw data'!$A$2:$A$3000=I195)*('ce raw data'!$B$2:$B$3000=$B200),,),0),MATCH(SUBSTITUTE(J198,"Allele","Height"),'ce raw data'!$C$1:$CZ$1,0))="","-",INDEX('ce raw data'!$C$2:$CZ$3000,MATCH(1,INDEX(('ce raw data'!$A$2:$A$3000=I195)*('ce raw data'!$B$2:$B$3000=$B200),,),0),MATCH(SUBSTITUTE(J198,"Allele","Height"),'ce raw data'!$C$1:$CZ$1,0))),"-")</f>
        <v>-</v>
      </c>
    </row>
    <row r="200" spans="2:10" x14ac:dyDescent="0.4">
      <c r="B200" s="10" t="str">
        <f>$A$71</f>
        <v>AMEL</v>
      </c>
      <c r="C200" s="8" t="str">
        <f>IFERROR(IF(INDEX('ce raw data'!$C$2:$CZ$3000,MATCH(1,INDEX(('ce raw data'!$A$2:$A$3000=C195)*('ce raw data'!$B$2:$B$3000=$B200),,),0),MATCH(C198,'ce raw data'!$C$1:$CZ$1,0))="","-",INDEX('ce raw data'!$C$2:$CZ$3000,MATCH(1,INDEX(('ce raw data'!$A$2:$A$3000=C195)*('ce raw data'!$B$2:$B$3000=$B200),,),0),MATCH(C198,'ce raw data'!$C$1:$CZ$1,0))),"-")</f>
        <v>-</v>
      </c>
      <c r="D200" s="8" t="str">
        <f>IFERROR(IF(INDEX('ce raw data'!$C$2:$CZ$3000,MATCH(1,INDEX(('ce raw data'!$A$2:$A$3000=C195)*('ce raw data'!$B$2:$B$3000=$B200),,),0),MATCH(D198,'ce raw data'!$C$1:$CZ$1,0))="","-",INDEX('ce raw data'!$C$2:$CZ$3000,MATCH(1,INDEX(('ce raw data'!$A$2:$A$3000=C195)*('ce raw data'!$B$2:$B$3000=$B200),,),0),MATCH(D198,'ce raw data'!$C$1:$CZ$1,0))),"-")</f>
        <v>-</v>
      </c>
      <c r="E200" s="8" t="str">
        <f>IFERROR(IF(INDEX('ce raw data'!$C$2:$CZ$3000,MATCH(1,INDEX(('ce raw data'!$A$2:$A$3000=E195)*('ce raw data'!$B$2:$B$3000=$B200),,),0),MATCH(E198,'ce raw data'!$C$1:$CZ$1,0))="","-",INDEX('ce raw data'!$C$2:$CZ$3000,MATCH(1,INDEX(('ce raw data'!$A$2:$A$3000=E195)*('ce raw data'!$B$2:$B$3000=$B200),,),0),MATCH(E198,'ce raw data'!$C$1:$CZ$1,0))),"-")</f>
        <v>-</v>
      </c>
      <c r="F200" s="8" t="str">
        <f>IFERROR(IF(INDEX('ce raw data'!$C$2:$CZ$3000,MATCH(1,INDEX(('ce raw data'!$A$2:$A$3000=E195)*('ce raw data'!$B$2:$B$3000=$B200),,),0),MATCH(F198,'ce raw data'!$C$1:$CZ$1,0))="","-",INDEX('ce raw data'!$C$2:$CZ$3000,MATCH(1,INDEX(('ce raw data'!$A$2:$A$3000=E195)*('ce raw data'!$B$2:$B$3000=$B200),,),0),MATCH(F198,'ce raw data'!$C$1:$CZ$1,0))),"-")</f>
        <v>-</v>
      </c>
      <c r="G200" s="8" t="str">
        <f>IFERROR(IF(INDEX('ce raw data'!$C$2:$CZ$3000,MATCH(1,INDEX(('ce raw data'!$A$2:$A$3000=G195)*('ce raw data'!$B$2:$B$3000=$B200),,),0),MATCH(G198,'ce raw data'!$C$1:$CZ$1,0))="","-",INDEX('ce raw data'!$C$2:$CZ$3000,MATCH(1,INDEX(('ce raw data'!$A$2:$A$3000=G195)*('ce raw data'!$B$2:$B$3000=$B200),,),0),MATCH(G198,'ce raw data'!$C$1:$CZ$1,0))),"-")</f>
        <v>-</v>
      </c>
      <c r="H200" s="8" t="str">
        <f>IFERROR(IF(INDEX('ce raw data'!$C$2:$CZ$3000,MATCH(1,INDEX(('ce raw data'!$A$2:$A$3000=G195)*('ce raw data'!$B$2:$B$3000=$B200),,),0),MATCH(H198,'ce raw data'!$C$1:$CZ$1,0))="","-",INDEX('ce raw data'!$C$2:$CZ$3000,MATCH(1,INDEX(('ce raw data'!$A$2:$A$3000=G195)*('ce raw data'!$B$2:$B$3000=$B200),,),0),MATCH(H198,'ce raw data'!$C$1:$CZ$1,0))),"-")</f>
        <v>-</v>
      </c>
      <c r="I200" s="8" t="str">
        <f>IFERROR(IF(INDEX('ce raw data'!$C$2:$CZ$3000,MATCH(1,INDEX(('ce raw data'!$A$2:$A$3000=I195)*('ce raw data'!$B$2:$B$3000=$B200),,),0),MATCH(I198,'ce raw data'!$C$1:$CZ$1,0))="","-",INDEX('ce raw data'!$C$2:$CZ$3000,MATCH(1,INDEX(('ce raw data'!$A$2:$A$3000=I195)*('ce raw data'!$B$2:$B$3000=$B200),,),0),MATCH(I198,'ce raw data'!$C$1:$CZ$1,0))),"-")</f>
        <v>-</v>
      </c>
      <c r="J200" s="8" t="str">
        <f>IFERROR(IF(INDEX('ce raw data'!$C$2:$CZ$3000,MATCH(1,INDEX(('ce raw data'!$A$2:$A$3000=I195)*('ce raw data'!$B$2:$B$3000=$B200),,),0),MATCH(J198,'ce raw data'!$C$1:$CZ$1,0))="","-",INDEX('ce raw data'!$C$2:$CZ$3000,MATCH(1,INDEX(('ce raw data'!$A$2:$A$3000=I195)*('ce raw data'!$B$2:$B$3000=$B200),,),0),MATCH(J198,'ce raw data'!$C$1:$CZ$1,0))),"-")</f>
        <v>-</v>
      </c>
    </row>
    <row r="201" spans="2:10" ht="12.75" hidden="1" customHeight="1" x14ac:dyDescent="0.4">
      <c r="B201" s="10"/>
      <c r="C201" s="8" t="str">
        <f>IFERROR(IF(INDEX('ce raw data'!$C$2:$CZ$3000,MATCH(1,INDEX(('ce raw data'!$A$2:$A$3000=C195)*('ce raw data'!$B$2:$B$3000=$B202),,),0),MATCH(SUBSTITUTE(C198,"Allele","Height"),'ce raw data'!$C$1:$CZ$1,0))="","-",INDEX('ce raw data'!$C$2:$CZ$3000,MATCH(1,INDEX(('ce raw data'!$A$2:$A$3000=C195)*('ce raw data'!$B$2:$B$3000=$B202),,),0),MATCH(SUBSTITUTE(C198,"Allele","Height"),'ce raw data'!$C$1:$CZ$1,0))),"-")</f>
        <v>-</v>
      </c>
      <c r="D201" s="8" t="str">
        <f>IFERROR(IF(INDEX('ce raw data'!$C$2:$CZ$3000,MATCH(1,INDEX(('ce raw data'!$A$2:$A$3000=C195)*('ce raw data'!$B$2:$B$3000=$B202),,),0),MATCH(SUBSTITUTE(D198,"Allele","Height"),'ce raw data'!$C$1:$CZ$1,0))="","-",INDEX('ce raw data'!$C$2:$CZ$3000,MATCH(1,INDEX(('ce raw data'!$A$2:$A$3000=C195)*('ce raw data'!$B$2:$B$3000=$B202),,),0),MATCH(SUBSTITUTE(D198,"Allele","Height"),'ce raw data'!$C$1:$CZ$1,0))),"-")</f>
        <v>-</v>
      </c>
      <c r="E201" s="8" t="str">
        <f>IFERROR(IF(INDEX('ce raw data'!$C$2:$CZ$3000,MATCH(1,INDEX(('ce raw data'!$A$2:$A$3000=E195)*('ce raw data'!$B$2:$B$3000=$B202),,),0),MATCH(SUBSTITUTE(E198,"Allele","Height"),'ce raw data'!$C$1:$CZ$1,0))="","-",INDEX('ce raw data'!$C$2:$CZ$3000,MATCH(1,INDEX(('ce raw data'!$A$2:$A$3000=E195)*('ce raw data'!$B$2:$B$3000=$B202),,),0),MATCH(SUBSTITUTE(E198,"Allele","Height"),'ce raw data'!$C$1:$CZ$1,0))),"-")</f>
        <v>-</v>
      </c>
      <c r="F201" s="8" t="str">
        <f>IFERROR(IF(INDEX('ce raw data'!$C$2:$CZ$3000,MATCH(1,INDEX(('ce raw data'!$A$2:$A$3000=E195)*('ce raw data'!$B$2:$B$3000=$B202),,),0),MATCH(SUBSTITUTE(F198,"Allele","Height"),'ce raw data'!$C$1:$CZ$1,0))="","-",INDEX('ce raw data'!$C$2:$CZ$3000,MATCH(1,INDEX(('ce raw data'!$A$2:$A$3000=E195)*('ce raw data'!$B$2:$B$3000=$B202),,),0),MATCH(SUBSTITUTE(F198,"Allele","Height"),'ce raw data'!$C$1:$CZ$1,0))),"-")</f>
        <v>-</v>
      </c>
      <c r="G201" s="8" t="str">
        <f>IFERROR(IF(INDEX('ce raw data'!$C$2:$CZ$3000,MATCH(1,INDEX(('ce raw data'!$A$2:$A$3000=G195)*('ce raw data'!$B$2:$B$3000=$B202),,),0),MATCH(SUBSTITUTE(G198,"Allele","Height"),'ce raw data'!$C$1:$CZ$1,0))="","-",INDEX('ce raw data'!$C$2:$CZ$3000,MATCH(1,INDEX(('ce raw data'!$A$2:$A$3000=G195)*('ce raw data'!$B$2:$B$3000=$B202),,),0),MATCH(SUBSTITUTE(G198,"Allele","Height"),'ce raw data'!$C$1:$CZ$1,0))),"-")</f>
        <v>-</v>
      </c>
      <c r="H201" s="8" t="str">
        <f>IFERROR(IF(INDEX('ce raw data'!$C$2:$CZ$3000,MATCH(1,INDEX(('ce raw data'!$A$2:$A$3000=G195)*('ce raw data'!$B$2:$B$3000=$B202),,),0),MATCH(SUBSTITUTE(H198,"Allele","Height"),'ce raw data'!$C$1:$CZ$1,0))="","-",INDEX('ce raw data'!$C$2:$CZ$3000,MATCH(1,INDEX(('ce raw data'!$A$2:$A$3000=G195)*('ce raw data'!$B$2:$B$3000=$B202),,),0),MATCH(SUBSTITUTE(H198,"Allele","Height"),'ce raw data'!$C$1:$CZ$1,0))),"-")</f>
        <v>-</v>
      </c>
      <c r="I201" s="8" t="str">
        <f>IFERROR(IF(INDEX('ce raw data'!$C$2:$CZ$3000,MATCH(1,INDEX(('ce raw data'!$A$2:$A$3000=I195)*('ce raw data'!$B$2:$B$3000=$B202),,),0),MATCH(SUBSTITUTE(I198,"Allele","Height"),'ce raw data'!$C$1:$CZ$1,0))="","-",INDEX('ce raw data'!$C$2:$CZ$3000,MATCH(1,INDEX(('ce raw data'!$A$2:$A$3000=I195)*('ce raw data'!$B$2:$B$3000=$B202),,),0),MATCH(SUBSTITUTE(I198,"Allele","Height"),'ce raw data'!$C$1:$CZ$1,0))),"-")</f>
        <v>-</v>
      </c>
      <c r="J201" s="8" t="str">
        <f>IFERROR(IF(INDEX('ce raw data'!$C$2:$CZ$3000,MATCH(1,INDEX(('ce raw data'!$A$2:$A$3000=I195)*('ce raw data'!$B$2:$B$3000=$B202),,),0),MATCH(SUBSTITUTE(J198,"Allele","Height"),'ce raw data'!$C$1:$CZ$1,0))="","-",INDEX('ce raw data'!$C$2:$CZ$3000,MATCH(1,INDEX(('ce raw data'!$A$2:$A$3000=I195)*('ce raw data'!$B$2:$B$3000=$B202),,),0),MATCH(SUBSTITUTE(J198,"Allele","Height"),'ce raw data'!$C$1:$CZ$1,0))),"-")</f>
        <v>-</v>
      </c>
    </row>
    <row r="202" spans="2:10" x14ac:dyDescent="0.4">
      <c r="B202" s="10" t="str">
        <f>$A$73</f>
        <v>D3S1358</v>
      </c>
      <c r="C202" s="8" t="str">
        <f>IFERROR(IF(INDEX('ce raw data'!$C$2:$CZ$3000,MATCH(1,INDEX(('ce raw data'!$A$2:$A$3000=C195)*('ce raw data'!$B$2:$B$3000=$B202),,),0),MATCH(C198,'ce raw data'!$C$1:$CZ$1,0))="","-",INDEX('ce raw data'!$C$2:$CZ$3000,MATCH(1,INDEX(('ce raw data'!$A$2:$A$3000=C195)*('ce raw data'!$B$2:$B$3000=$B202),,),0),MATCH(C198,'ce raw data'!$C$1:$CZ$1,0))),"-")</f>
        <v>-</v>
      </c>
      <c r="D202" s="8" t="str">
        <f>IFERROR(IF(INDEX('ce raw data'!$C$2:$CZ$3000,MATCH(1,INDEX(('ce raw data'!$A$2:$A$3000=C195)*('ce raw data'!$B$2:$B$3000=$B202),,),0),MATCH(D198,'ce raw data'!$C$1:$CZ$1,0))="","-",INDEX('ce raw data'!$C$2:$CZ$3000,MATCH(1,INDEX(('ce raw data'!$A$2:$A$3000=C195)*('ce raw data'!$B$2:$B$3000=$B202),,),0),MATCH(D198,'ce raw data'!$C$1:$CZ$1,0))),"-")</f>
        <v>-</v>
      </c>
      <c r="E202" s="8" t="str">
        <f>IFERROR(IF(INDEX('ce raw data'!$C$2:$CZ$3000,MATCH(1,INDEX(('ce raw data'!$A$2:$A$3000=E195)*('ce raw data'!$B$2:$B$3000=$B202),,),0),MATCH(E198,'ce raw data'!$C$1:$CZ$1,0))="","-",INDEX('ce raw data'!$C$2:$CZ$3000,MATCH(1,INDEX(('ce raw data'!$A$2:$A$3000=E195)*('ce raw data'!$B$2:$B$3000=$B202),,),0),MATCH(E198,'ce raw data'!$C$1:$CZ$1,0))),"-")</f>
        <v>-</v>
      </c>
      <c r="F202" s="8" t="str">
        <f>IFERROR(IF(INDEX('ce raw data'!$C$2:$CZ$3000,MATCH(1,INDEX(('ce raw data'!$A$2:$A$3000=E195)*('ce raw data'!$B$2:$B$3000=$B202),,),0),MATCH(F198,'ce raw data'!$C$1:$CZ$1,0))="","-",INDEX('ce raw data'!$C$2:$CZ$3000,MATCH(1,INDEX(('ce raw data'!$A$2:$A$3000=E195)*('ce raw data'!$B$2:$B$3000=$B202),,),0),MATCH(F198,'ce raw data'!$C$1:$CZ$1,0))),"-")</f>
        <v>-</v>
      </c>
      <c r="G202" s="8" t="str">
        <f>IFERROR(IF(INDEX('ce raw data'!$C$2:$CZ$3000,MATCH(1,INDEX(('ce raw data'!$A$2:$A$3000=G195)*('ce raw data'!$B$2:$B$3000=$B202),,),0),MATCH(G198,'ce raw data'!$C$1:$CZ$1,0))="","-",INDEX('ce raw data'!$C$2:$CZ$3000,MATCH(1,INDEX(('ce raw data'!$A$2:$A$3000=G195)*('ce raw data'!$B$2:$B$3000=$B202),,),0),MATCH(G198,'ce raw data'!$C$1:$CZ$1,0))),"-")</f>
        <v>-</v>
      </c>
      <c r="H202" s="8" t="str">
        <f>IFERROR(IF(INDEX('ce raw data'!$C$2:$CZ$3000,MATCH(1,INDEX(('ce raw data'!$A$2:$A$3000=G195)*('ce raw data'!$B$2:$B$3000=$B202),,),0),MATCH(H198,'ce raw data'!$C$1:$CZ$1,0))="","-",INDEX('ce raw data'!$C$2:$CZ$3000,MATCH(1,INDEX(('ce raw data'!$A$2:$A$3000=G195)*('ce raw data'!$B$2:$B$3000=$B202),,),0),MATCH(H198,'ce raw data'!$C$1:$CZ$1,0))),"-")</f>
        <v>-</v>
      </c>
      <c r="I202" s="8" t="str">
        <f>IFERROR(IF(INDEX('ce raw data'!$C$2:$CZ$3000,MATCH(1,INDEX(('ce raw data'!$A$2:$A$3000=I195)*('ce raw data'!$B$2:$B$3000=$B202),,),0),MATCH(I198,'ce raw data'!$C$1:$CZ$1,0))="","-",INDEX('ce raw data'!$C$2:$CZ$3000,MATCH(1,INDEX(('ce raw data'!$A$2:$A$3000=I195)*('ce raw data'!$B$2:$B$3000=$B202),,),0),MATCH(I198,'ce raw data'!$C$1:$CZ$1,0))),"-")</f>
        <v>-</v>
      </c>
      <c r="J202" s="8" t="str">
        <f>IFERROR(IF(INDEX('ce raw data'!$C$2:$CZ$3000,MATCH(1,INDEX(('ce raw data'!$A$2:$A$3000=I195)*('ce raw data'!$B$2:$B$3000=$B202),,),0),MATCH(J198,'ce raw data'!$C$1:$CZ$1,0))="","-",INDEX('ce raw data'!$C$2:$CZ$3000,MATCH(1,INDEX(('ce raw data'!$A$2:$A$3000=I195)*('ce raw data'!$B$2:$B$3000=$B202),,),0),MATCH(J198,'ce raw data'!$C$1:$CZ$1,0))),"-")</f>
        <v>-</v>
      </c>
    </row>
    <row r="203" spans="2:10" ht="12.75" hidden="1" customHeight="1" x14ac:dyDescent="0.4">
      <c r="B203" s="10"/>
      <c r="C203" s="8" t="str">
        <f>IFERROR(IF(INDEX('ce raw data'!$C$2:$CZ$3000,MATCH(1,INDEX(('ce raw data'!$A$2:$A$3000=C195)*('ce raw data'!$B$2:$B$3000=$B204),,),0),MATCH(SUBSTITUTE(C198,"Allele","Height"),'ce raw data'!$C$1:$CZ$1,0))="","-",INDEX('ce raw data'!$C$2:$CZ$3000,MATCH(1,INDEX(('ce raw data'!$A$2:$A$3000=C195)*('ce raw data'!$B$2:$B$3000=$B204),,),0),MATCH(SUBSTITUTE(C198,"Allele","Height"),'ce raw data'!$C$1:$CZ$1,0))),"-")</f>
        <v>-</v>
      </c>
      <c r="D203" s="8" t="str">
        <f>IFERROR(IF(INDEX('ce raw data'!$C$2:$CZ$3000,MATCH(1,INDEX(('ce raw data'!$A$2:$A$3000=C195)*('ce raw data'!$B$2:$B$3000=$B204),,),0),MATCH(SUBSTITUTE(D198,"Allele","Height"),'ce raw data'!$C$1:$CZ$1,0))="","-",INDEX('ce raw data'!$C$2:$CZ$3000,MATCH(1,INDEX(('ce raw data'!$A$2:$A$3000=C195)*('ce raw data'!$B$2:$B$3000=$B204),,),0),MATCH(SUBSTITUTE(D198,"Allele","Height"),'ce raw data'!$C$1:$CZ$1,0))),"-")</f>
        <v>-</v>
      </c>
      <c r="E203" s="8" t="str">
        <f>IFERROR(IF(INDEX('ce raw data'!$C$2:$CZ$3000,MATCH(1,INDEX(('ce raw data'!$A$2:$A$3000=E195)*('ce raw data'!$B$2:$B$3000=$B204),,),0),MATCH(SUBSTITUTE(E198,"Allele","Height"),'ce raw data'!$C$1:$CZ$1,0))="","-",INDEX('ce raw data'!$C$2:$CZ$3000,MATCH(1,INDEX(('ce raw data'!$A$2:$A$3000=E195)*('ce raw data'!$B$2:$B$3000=$B204),,),0),MATCH(SUBSTITUTE(E198,"Allele","Height"),'ce raw data'!$C$1:$CZ$1,0))),"-")</f>
        <v>-</v>
      </c>
      <c r="F203" s="8" t="str">
        <f>IFERROR(IF(INDEX('ce raw data'!$C$2:$CZ$3000,MATCH(1,INDEX(('ce raw data'!$A$2:$A$3000=E195)*('ce raw data'!$B$2:$B$3000=$B204),,),0),MATCH(SUBSTITUTE(F198,"Allele","Height"),'ce raw data'!$C$1:$CZ$1,0))="","-",INDEX('ce raw data'!$C$2:$CZ$3000,MATCH(1,INDEX(('ce raw data'!$A$2:$A$3000=E195)*('ce raw data'!$B$2:$B$3000=$B204),,),0),MATCH(SUBSTITUTE(F198,"Allele","Height"),'ce raw data'!$C$1:$CZ$1,0))),"-")</f>
        <v>-</v>
      </c>
      <c r="G203" s="8" t="str">
        <f>IFERROR(IF(INDEX('ce raw data'!$C$2:$CZ$3000,MATCH(1,INDEX(('ce raw data'!$A$2:$A$3000=G195)*('ce raw data'!$B$2:$B$3000=$B204),,),0),MATCH(SUBSTITUTE(G198,"Allele","Height"),'ce raw data'!$C$1:$CZ$1,0))="","-",INDEX('ce raw data'!$C$2:$CZ$3000,MATCH(1,INDEX(('ce raw data'!$A$2:$A$3000=G195)*('ce raw data'!$B$2:$B$3000=$B204),,),0),MATCH(SUBSTITUTE(G198,"Allele","Height"),'ce raw data'!$C$1:$CZ$1,0))),"-")</f>
        <v>-</v>
      </c>
      <c r="H203" s="8" t="str">
        <f>IFERROR(IF(INDEX('ce raw data'!$C$2:$CZ$3000,MATCH(1,INDEX(('ce raw data'!$A$2:$A$3000=G195)*('ce raw data'!$B$2:$B$3000=$B204),,),0),MATCH(SUBSTITUTE(H198,"Allele","Height"),'ce raw data'!$C$1:$CZ$1,0))="","-",INDEX('ce raw data'!$C$2:$CZ$3000,MATCH(1,INDEX(('ce raw data'!$A$2:$A$3000=G195)*('ce raw data'!$B$2:$B$3000=$B204),,),0),MATCH(SUBSTITUTE(H198,"Allele","Height"),'ce raw data'!$C$1:$CZ$1,0))),"-")</f>
        <v>-</v>
      </c>
      <c r="I203" s="8" t="str">
        <f>IFERROR(IF(INDEX('ce raw data'!$C$2:$CZ$3000,MATCH(1,INDEX(('ce raw data'!$A$2:$A$3000=I195)*('ce raw data'!$B$2:$B$3000=$B204),,),0),MATCH(SUBSTITUTE(I198,"Allele","Height"),'ce raw data'!$C$1:$CZ$1,0))="","-",INDEX('ce raw data'!$C$2:$CZ$3000,MATCH(1,INDEX(('ce raw data'!$A$2:$A$3000=I195)*('ce raw data'!$B$2:$B$3000=$B204),,),0),MATCH(SUBSTITUTE(I198,"Allele","Height"),'ce raw data'!$C$1:$CZ$1,0))),"-")</f>
        <v>-</v>
      </c>
      <c r="J203" s="8" t="str">
        <f>IFERROR(IF(INDEX('ce raw data'!$C$2:$CZ$3000,MATCH(1,INDEX(('ce raw data'!$A$2:$A$3000=I195)*('ce raw data'!$B$2:$B$3000=$B204),,),0),MATCH(SUBSTITUTE(J198,"Allele","Height"),'ce raw data'!$C$1:$CZ$1,0))="","-",INDEX('ce raw data'!$C$2:$CZ$3000,MATCH(1,INDEX(('ce raw data'!$A$2:$A$3000=I195)*('ce raw data'!$B$2:$B$3000=$B204),,),0),MATCH(SUBSTITUTE(J198,"Allele","Height"),'ce raw data'!$C$1:$CZ$1,0))),"-")</f>
        <v>-</v>
      </c>
    </row>
    <row r="204" spans="2:10" x14ac:dyDescent="0.4">
      <c r="B204" s="10" t="str">
        <f>$A$75</f>
        <v>D1S1656</v>
      </c>
      <c r="C204" s="8" t="str">
        <f>IFERROR(IF(INDEX('ce raw data'!$C$2:$CZ$3000,MATCH(1,INDEX(('ce raw data'!$A$2:$A$3000=C195)*('ce raw data'!$B$2:$B$3000=$B204),,),0),MATCH(C198,'ce raw data'!$C$1:$CZ$1,0))="","-",INDEX('ce raw data'!$C$2:$CZ$3000,MATCH(1,INDEX(('ce raw data'!$A$2:$A$3000=C195)*('ce raw data'!$B$2:$B$3000=$B204),,),0),MATCH(C198,'ce raw data'!$C$1:$CZ$1,0))),"-")</f>
        <v>-</v>
      </c>
      <c r="D204" s="8" t="str">
        <f>IFERROR(IF(INDEX('ce raw data'!$C$2:$CZ$3000,MATCH(1,INDEX(('ce raw data'!$A$2:$A$3000=C195)*('ce raw data'!$B$2:$B$3000=$B204),,),0),MATCH(D198,'ce raw data'!$C$1:$CZ$1,0))="","-",INDEX('ce raw data'!$C$2:$CZ$3000,MATCH(1,INDEX(('ce raw data'!$A$2:$A$3000=C195)*('ce raw data'!$B$2:$B$3000=$B204),,),0),MATCH(D198,'ce raw data'!$C$1:$CZ$1,0))),"-")</f>
        <v>-</v>
      </c>
      <c r="E204" s="8" t="str">
        <f>IFERROR(IF(INDEX('ce raw data'!$C$2:$CZ$3000,MATCH(1,INDEX(('ce raw data'!$A$2:$A$3000=E195)*('ce raw data'!$B$2:$B$3000=$B204),,),0),MATCH(E198,'ce raw data'!$C$1:$CZ$1,0))="","-",INDEX('ce raw data'!$C$2:$CZ$3000,MATCH(1,INDEX(('ce raw data'!$A$2:$A$3000=E195)*('ce raw data'!$B$2:$B$3000=$B204),,),0),MATCH(E198,'ce raw data'!$C$1:$CZ$1,0))),"-")</f>
        <v>-</v>
      </c>
      <c r="F204" s="8" t="str">
        <f>IFERROR(IF(INDEX('ce raw data'!$C$2:$CZ$3000,MATCH(1,INDEX(('ce raw data'!$A$2:$A$3000=E195)*('ce raw data'!$B$2:$B$3000=$B204),,),0),MATCH(F198,'ce raw data'!$C$1:$CZ$1,0))="","-",INDEX('ce raw data'!$C$2:$CZ$3000,MATCH(1,INDEX(('ce raw data'!$A$2:$A$3000=E195)*('ce raw data'!$B$2:$B$3000=$B204),,),0),MATCH(F198,'ce raw data'!$C$1:$CZ$1,0))),"-")</f>
        <v>-</v>
      </c>
      <c r="G204" s="8" t="str">
        <f>IFERROR(IF(INDEX('ce raw data'!$C$2:$CZ$3000,MATCH(1,INDEX(('ce raw data'!$A$2:$A$3000=G195)*('ce raw data'!$B$2:$B$3000=$B204),,),0),MATCH(G198,'ce raw data'!$C$1:$CZ$1,0))="","-",INDEX('ce raw data'!$C$2:$CZ$3000,MATCH(1,INDEX(('ce raw data'!$A$2:$A$3000=G195)*('ce raw data'!$B$2:$B$3000=$B204),,),0),MATCH(G198,'ce raw data'!$C$1:$CZ$1,0))),"-")</f>
        <v>-</v>
      </c>
      <c r="H204" s="8" t="str">
        <f>IFERROR(IF(INDEX('ce raw data'!$C$2:$CZ$3000,MATCH(1,INDEX(('ce raw data'!$A$2:$A$3000=G195)*('ce raw data'!$B$2:$B$3000=$B204),,),0),MATCH(H198,'ce raw data'!$C$1:$CZ$1,0))="","-",INDEX('ce raw data'!$C$2:$CZ$3000,MATCH(1,INDEX(('ce raw data'!$A$2:$A$3000=G195)*('ce raw data'!$B$2:$B$3000=$B204),,),0),MATCH(H198,'ce raw data'!$C$1:$CZ$1,0))),"-")</f>
        <v>-</v>
      </c>
      <c r="I204" s="8" t="str">
        <f>IFERROR(IF(INDEX('ce raw data'!$C$2:$CZ$3000,MATCH(1,INDEX(('ce raw data'!$A$2:$A$3000=I195)*('ce raw data'!$B$2:$B$3000=$B204),,),0),MATCH(I198,'ce raw data'!$C$1:$CZ$1,0))="","-",INDEX('ce raw data'!$C$2:$CZ$3000,MATCH(1,INDEX(('ce raw data'!$A$2:$A$3000=I195)*('ce raw data'!$B$2:$B$3000=$B204),,),0),MATCH(I198,'ce raw data'!$C$1:$CZ$1,0))),"-")</f>
        <v>-</v>
      </c>
      <c r="J204" s="8" t="str">
        <f>IFERROR(IF(INDEX('ce raw data'!$C$2:$CZ$3000,MATCH(1,INDEX(('ce raw data'!$A$2:$A$3000=I195)*('ce raw data'!$B$2:$B$3000=$B204),,),0),MATCH(J198,'ce raw data'!$C$1:$CZ$1,0))="","-",INDEX('ce raw data'!$C$2:$CZ$3000,MATCH(1,INDEX(('ce raw data'!$A$2:$A$3000=I195)*('ce raw data'!$B$2:$B$3000=$B204),,),0),MATCH(J198,'ce raw data'!$C$1:$CZ$1,0))),"-")</f>
        <v>-</v>
      </c>
    </row>
    <row r="205" spans="2:10" ht="12.75" hidden="1" customHeight="1" x14ac:dyDescent="0.4">
      <c r="B205" s="10"/>
      <c r="C205" s="8" t="str">
        <f>IFERROR(IF(INDEX('ce raw data'!$C$2:$CZ$3000,MATCH(1,INDEX(('ce raw data'!$A$2:$A$3000=C195)*('ce raw data'!$B$2:$B$3000=$B206),,),0),MATCH(SUBSTITUTE(C198,"Allele","Height"),'ce raw data'!$C$1:$CZ$1,0))="","-",INDEX('ce raw data'!$C$2:$CZ$3000,MATCH(1,INDEX(('ce raw data'!$A$2:$A$3000=C195)*('ce raw data'!$B$2:$B$3000=$B206),,),0),MATCH(SUBSTITUTE(C198,"Allele","Height"),'ce raw data'!$C$1:$CZ$1,0))),"-")</f>
        <v>-</v>
      </c>
      <c r="D205" s="8" t="str">
        <f>IFERROR(IF(INDEX('ce raw data'!$C$2:$CZ$3000,MATCH(1,INDEX(('ce raw data'!$A$2:$A$3000=C195)*('ce raw data'!$B$2:$B$3000=$B206),,),0),MATCH(SUBSTITUTE(D198,"Allele","Height"),'ce raw data'!$C$1:$CZ$1,0))="","-",INDEX('ce raw data'!$C$2:$CZ$3000,MATCH(1,INDEX(('ce raw data'!$A$2:$A$3000=C195)*('ce raw data'!$B$2:$B$3000=$B206),,),0),MATCH(SUBSTITUTE(D198,"Allele","Height"),'ce raw data'!$C$1:$CZ$1,0))),"-")</f>
        <v>-</v>
      </c>
      <c r="E205" s="8" t="str">
        <f>IFERROR(IF(INDEX('ce raw data'!$C$2:$CZ$3000,MATCH(1,INDEX(('ce raw data'!$A$2:$A$3000=E195)*('ce raw data'!$B$2:$B$3000=$B206),,),0),MATCH(SUBSTITUTE(E198,"Allele","Height"),'ce raw data'!$C$1:$CZ$1,0))="","-",INDEX('ce raw data'!$C$2:$CZ$3000,MATCH(1,INDEX(('ce raw data'!$A$2:$A$3000=E195)*('ce raw data'!$B$2:$B$3000=$B206),,),0),MATCH(SUBSTITUTE(E198,"Allele","Height"),'ce raw data'!$C$1:$CZ$1,0))),"-")</f>
        <v>-</v>
      </c>
      <c r="F205" s="8" t="str">
        <f>IFERROR(IF(INDEX('ce raw data'!$C$2:$CZ$3000,MATCH(1,INDEX(('ce raw data'!$A$2:$A$3000=E195)*('ce raw data'!$B$2:$B$3000=$B206),,),0),MATCH(SUBSTITUTE(F198,"Allele","Height"),'ce raw data'!$C$1:$CZ$1,0))="","-",INDEX('ce raw data'!$C$2:$CZ$3000,MATCH(1,INDEX(('ce raw data'!$A$2:$A$3000=E195)*('ce raw data'!$B$2:$B$3000=$B206),,),0),MATCH(SUBSTITUTE(F198,"Allele","Height"),'ce raw data'!$C$1:$CZ$1,0))),"-")</f>
        <v>-</v>
      </c>
      <c r="G205" s="8" t="str">
        <f>IFERROR(IF(INDEX('ce raw data'!$C$2:$CZ$3000,MATCH(1,INDEX(('ce raw data'!$A$2:$A$3000=G195)*('ce raw data'!$B$2:$B$3000=$B206),,),0),MATCH(SUBSTITUTE(G198,"Allele","Height"),'ce raw data'!$C$1:$CZ$1,0))="","-",INDEX('ce raw data'!$C$2:$CZ$3000,MATCH(1,INDEX(('ce raw data'!$A$2:$A$3000=G195)*('ce raw data'!$B$2:$B$3000=$B206),,),0),MATCH(SUBSTITUTE(G198,"Allele","Height"),'ce raw data'!$C$1:$CZ$1,0))),"-")</f>
        <v>-</v>
      </c>
      <c r="H205" s="8" t="str">
        <f>IFERROR(IF(INDEX('ce raw data'!$C$2:$CZ$3000,MATCH(1,INDEX(('ce raw data'!$A$2:$A$3000=G195)*('ce raw data'!$B$2:$B$3000=$B206),,),0),MATCH(SUBSTITUTE(H198,"Allele","Height"),'ce raw data'!$C$1:$CZ$1,0))="","-",INDEX('ce raw data'!$C$2:$CZ$3000,MATCH(1,INDEX(('ce raw data'!$A$2:$A$3000=G195)*('ce raw data'!$B$2:$B$3000=$B206),,),0),MATCH(SUBSTITUTE(H198,"Allele","Height"),'ce raw data'!$C$1:$CZ$1,0))),"-")</f>
        <v>-</v>
      </c>
      <c r="I205" s="8" t="str">
        <f>IFERROR(IF(INDEX('ce raw data'!$C$2:$CZ$3000,MATCH(1,INDEX(('ce raw data'!$A$2:$A$3000=I195)*('ce raw data'!$B$2:$B$3000=$B206),,),0),MATCH(SUBSTITUTE(I198,"Allele","Height"),'ce raw data'!$C$1:$CZ$1,0))="","-",INDEX('ce raw data'!$C$2:$CZ$3000,MATCH(1,INDEX(('ce raw data'!$A$2:$A$3000=I195)*('ce raw data'!$B$2:$B$3000=$B206),,),0),MATCH(SUBSTITUTE(I198,"Allele","Height"),'ce raw data'!$C$1:$CZ$1,0))),"-")</f>
        <v>-</v>
      </c>
      <c r="J205" s="8" t="str">
        <f>IFERROR(IF(INDEX('ce raw data'!$C$2:$CZ$3000,MATCH(1,INDEX(('ce raw data'!$A$2:$A$3000=I195)*('ce raw data'!$B$2:$B$3000=$B206),,),0),MATCH(SUBSTITUTE(J198,"Allele","Height"),'ce raw data'!$C$1:$CZ$1,0))="","-",INDEX('ce raw data'!$C$2:$CZ$3000,MATCH(1,INDEX(('ce raw data'!$A$2:$A$3000=I195)*('ce raw data'!$B$2:$B$3000=$B206),,),0),MATCH(SUBSTITUTE(J198,"Allele","Height"),'ce raw data'!$C$1:$CZ$1,0))),"-")</f>
        <v>-</v>
      </c>
    </row>
    <row r="206" spans="2:10" x14ac:dyDescent="0.4">
      <c r="B206" s="10" t="str">
        <f>$A$77</f>
        <v>D2S441</v>
      </c>
      <c r="C206" s="8" t="str">
        <f>IFERROR(IF(INDEX('ce raw data'!$C$2:$CZ$3000,MATCH(1,INDEX(('ce raw data'!$A$2:$A$3000=C195)*('ce raw data'!$B$2:$B$3000=$B206),,),0),MATCH(C198,'ce raw data'!$C$1:$CZ$1,0))="","-",INDEX('ce raw data'!$C$2:$CZ$3000,MATCH(1,INDEX(('ce raw data'!$A$2:$A$3000=C195)*('ce raw data'!$B$2:$B$3000=$B206),,),0),MATCH(C198,'ce raw data'!$C$1:$CZ$1,0))),"-")</f>
        <v>-</v>
      </c>
      <c r="D206" s="8" t="str">
        <f>IFERROR(IF(INDEX('ce raw data'!$C$2:$CZ$3000,MATCH(1,INDEX(('ce raw data'!$A$2:$A$3000=C195)*('ce raw data'!$B$2:$B$3000=$B206),,),0),MATCH(D198,'ce raw data'!$C$1:$CZ$1,0))="","-",INDEX('ce raw data'!$C$2:$CZ$3000,MATCH(1,INDEX(('ce raw data'!$A$2:$A$3000=C195)*('ce raw data'!$B$2:$B$3000=$B206),,),0),MATCH(D198,'ce raw data'!$C$1:$CZ$1,0))),"-")</f>
        <v>-</v>
      </c>
      <c r="E206" s="8" t="str">
        <f>IFERROR(IF(INDEX('ce raw data'!$C$2:$CZ$3000,MATCH(1,INDEX(('ce raw data'!$A$2:$A$3000=E195)*('ce raw data'!$B$2:$B$3000=$B206),,),0),MATCH(E198,'ce raw data'!$C$1:$CZ$1,0))="","-",INDEX('ce raw data'!$C$2:$CZ$3000,MATCH(1,INDEX(('ce raw data'!$A$2:$A$3000=E195)*('ce raw data'!$B$2:$B$3000=$B206),,),0),MATCH(E198,'ce raw data'!$C$1:$CZ$1,0))),"-")</f>
        <v>-</v>
      </c>
      <c r="F206" s="8" t="str">
        <f>IFERROR(IF(INDEX('ce raw data'!$C$2:$CZ$3000,MATCH(1,INDEX(('ce raw data'!$A$2:$A$3000=E195)*('ce raw data'!$B$2:$B$3000=$B206),,),0),MATCH(F198,'ce raw data'!$C$1:$CZ$1,0))="","-",INDEX('ce raw data'!$C$2:$CZ$3000,MATCH(1,INDEX(('ce raw data'!$A$2:$A$3000=E195)*('ce raw data'!$B$2:$B$3000=$B206),,),0),MATCH(F198,'ce raw data'!$C$1:$CZ$1,0))),"-")</f>
        <v>-</v>
      </c>
      <c r="G206" s="8" t="str">
        <f>IFERROR(IF(INDEX('ce raw data'!$C$2:$CZ$3000,MATCH(1,INDEX(('ce raw data'!$A$2:$A$3000=G195)*('ce raw data'!$B$2:$B$3000=$B206),,),0),MATCH(G198,'ce raw data'!$C$1:$CZ$1,0))="","-",INDEX('ce raw data'!$C$2:$CZ$3000,MATCH(1,INDEX(('ce raw data'!$A$2:$A$3000=G195)*('ce raw data'!$B$2:$B$3000=$B206),,),0),MATCH(G198,'ce raw data'!$C$1:$CZ$1,0))),"-")</f>
        <v>-</v>
      </c>
      <c r="H206" s="8" t="str">
        <f>IFERROR(IF(INDEX('ce raw data'!$C$2:$CZ$3000,MATCH(1,INDEX(('ce raw data'!$A$2:$A$3000=G195)*('ce raw data'!$B$2:$B$3000=$B206),,),0),MATCH(H198,'ce raw data'!$C$1:$CZ$1,0))="","-",INDEX('ce raw data'!$C$2:$CZ$3000,MATCH(1,INDEX(('ce raw data'!$A$2:$A$3000=G195)*('ce raw data'!$B$2:$B$3000=$B206),,),0),MATCH(H198,'ce raw data'!$C$1:$CZ$1,0))),"-")</f>
        <v>-</v>
      </c>
      <c r="I206" s="8" t="str">
        <f>IFERROR(IF(INDEX('ce raw data'!$C$2:$CZ$3000,MATCH(1,INDEX(('ce raw data'!$A$2:$A$3000=I195)*('ce raw data'!$B$2:$B$3000=$B206),,),0),MATCH(I198,'ce raw data'!$C$1:$CZ$1,0))="","-",INDEX('ce raw data'!$C$2:$CZ$3000,MATCH(1,INDEX(('ce raw data'!$A$2:$A$3000=I195)*('ce raw data'!$B$2:$B$3000=$B206),,),0),MATCH(I198,'ce raw data'!$C$1:$CZ$1,0))),"-")</f>
        <v>-</v>
      </c>
      <c r="J206" s="8" t="str">
        <f>IFERROR(IF(INDEX('ce raw data'!$C$2:$CZ$3000,MATCH(1,INDEX(('ce raw data'!$A$2:$A$3000=I195)*('ce raw data'!$B$2:$B$3000=$B206),,),0),MATCH(J198,'ce raw data'!$C$1:$CZ$1,0))="","-",INDEX('ce raw data'!$C$2:$CZ$3000,MATCH(1,INDEX(('ce raw data'!$A$2:$A$3000=I195)*('ce raw data'!$B$2:$B$3000=$B206),,),0),MATCH(J198,'ce raw data'!$C$1:$CZ$1,0))),"-")</f>
        <v>-</v>
      </c>
    </row>
    <row r="207" spans="2:10" hidden="1" x14ac:dyDescent="0.4">
      <c r="B207" s="10"/>
      <c r="C207" s="8" t="str">
        <f>IFERROR(IF(INDEX('ce raw data'!$C$2:$CZ$3000,MATCH(1,INDEX(('ce raw data'!$A$2:$A$3000=C195)*('ce raw data'!$B$2:$B$3000=$B208),,),0),MATCH(SUBSTITUTE(C198,"Allele","Height"),'ce raw data'!$C$1:$CZ$1,0))="","-",INDEX('ce raw data'!$C$2:$CZ$3000,MATCH(1,INDEX(('ce raw data'!$A$2:$A$3000=C195)*('ce raw data'!$B$2:$B$3000=$B208),,),0),MATCH(SUBSTITUTE(C198,"Allele","Height"),'ce raw data'!$C$1:$CZ$1,0))),"-")</f>
        <v>-</v>
      </c>
      <c r="D207" s="8" t="str">
        <f>IFERROR(IF(INDEX('ce raw data'!$C$2:$CZ$3000,MATCH(1,INDEX(('ce raw data'!$A$2:$A$3000=C195)*('ce raw data'!$B$2:$B$3000=$B208),,),0),MATCH(SUBSTITUTE(D198,"Allele","Height"),'ce raw data'!$C$1:$CZ$1,0))="","-",INDEX('ce raw data'!$C$2:$CZ$3000,MATCH(1,INDEX(('ce raw data'!$A$2:$A$3000=C195)*('ce raw data'!$B$2:$B$3000=$B208),,),0),MATCH(SUBSTITUTE(D198,"Allele","Height"),'ce raw data'!$C$1:$CZ$1,0))),"-")</f>
        <v>-</v>
      </c>
      <c r="E207" s="8" t="str">
        <f>IFERROR(IF(INDEX('ce raw data'!$C$2:$CZ$3000,MATCH(1,INDEX(('ce raw data'!$A$2:$A$3000=E195)*('ce raw data'!$B$2:$B$3000=$B208),,),0),MATCH(SUBSTITUTE(E198,"Allele","Height"),'ce raw data'!$C$1:$CZ$1,0))="","-",INDEX('ce raw data'!$C$2:$CZ$3000,MATCH(1,INDEX(('ce raw data'!$A$2:$A$3000=E195)*('ce raw data'!$B$2:$B$3000=$B208),,),0),MATCH(SUBSTITUTE(E198,"Allele","Height"),'ce raw data'!$C$1:$CZ$1,0))),"-")</f>
        <v>-</v>
      </c>
      <c r="F207" s="8" t="str">
        <f>IFERROR(IF(INDEX('ce raw data'!$C$2:$CZ$3000,MATCH(1,INDEX(('ce raw data'!$A$2:$A$3000=E195)*('ce raw data'!$B$2:$B$3000=$B208),,),0),MATCH(SUBSTITUTE(F198,"Allele","Height"),'ce raw data'!$C$1:$CZ$1,0))="","-",INDEX('ce raw data'!$C$2:$CZ$3000,MATCH(1,INDEX(('ce raw data'!$A$2:$A$3000=E195)*('ce raw data'!$B$2:$B$3000=$B208),,),0),MATCH(SUBSTITUTE(F198,"Allele","Height"),'ce raw data'!$C$1:$CZ$1,0))),"-")</f>
        <v>-</v>
      </c>
      <c r="G207" s="8" t="str">
        <f>IFERROR(IF(INDEX('ce raw data'!$C$2:$CZ$3000,MATCH(1,INDEX(('ce raw data'!$A$2:$A$3000=G195)*('ce raw data'!$B$2:$B$3000=$B208),,),0),MATCH(SUBSTITUTE(G198,"Allele","Height"),'ce raw data'!$C$1:$CZ$1,0))="","-",INDEX('ce raw data'!$C$2:$CZ$3000,MATCH(1,INDEX(('ce raw data'!$A$2:$A$3000=G195)*('ce raw data'!$B$2:$B$3000=$B208),,),0),MATCH(SUBSTITUTE(G198,"Allele","Height"),'ce raw data'!$C$1:$CZ$1,0))),"-")</f>
        <v>-</v>
      </c>
      <c r="H207" s="8" t="str">
        <f>IFERROR(IF(INDEX('ce raw data'!$C$2:$CZ$3000,MATCH(1,INDEX(('ce raw data'!$A$2:$A$3000=G195)*('ce raw data'!$B$2:$B$3000=$B208),,),0),MATCH(SUBSTITUTE(H198,"Allele","Height"),'ce raw data'!$C$1:$CZ$1,0))="","-",INDEX('ce raw data'!$C$2:$CZ$3000,MATCH(1,INDEX(('ce raw data'!$A$2:$A$3000=G195)*('ce raw data'!$B$2:$B$3000=$B208),,),0),MATCH(SUBSTITUTE(H198,"Allele","Height"),'ce raw data'!$C$1:$CZ$1,0))),"-")</f>
        <v>-</v>
      </c>
      <c r="I207" s="8" t="str">
        <f>IFERROR(IF(INDEX('ce raw data'!$C$2:$CZ$3000,MATCH(1,INDEX(('ce raw data'!$A$2:$A$3000=I195)*('ce raw data'!$B$2:$B$3000=$B208),,),0),MATCH(SUBSTITUTE(I198,"Allele","Height"),'ce raw data'!$C$1:$CZ$1,0))="","-",INDEX('ce raw data'!$C$2:$CZ$3000,MATCH(1,INDEX(('ce raw data'!$A$2:$A$3000=I195)*('ce raw data'!$B$2:$B$3000=$B208),,),0),MATCH(SUBSTITUTE(I198,"Allele","Height"),'ce raw data'!$C$1:$CZ$1,0))),"-")</f>
        <v>-</v>
      </c>
      <c r="J207" s="8" t="str">
        <f>IFERROR(IF(INDEX('ce raw data'!$C$2:$CZ$3000,MATCH(1,INDEX(('ce raw data'!$A$2:$A$3000=I195)*('ce raw data'!$B$2:$B$3000=$B208),,),0),MATCH(SUBSTITUTE(J198,"Allele","Height"),'ce raw data'!$C$1:$CZ$1,0))="","-",INDEX('ce raw data'!$C$2:$CZ$3000,MATCH(1,INDEX(('ce raw data'!$A$2:$A$3000=I195)*('ce raw data'!$B$2:$B$3000=$B208),,),0),MATCH(SUBSTITUTE(J198,"Allele","Height"),'ce raw data'!$C$1:$CZ$1,0))),"-")</f>
        <v>-</v>
      </c>
    </row>
    <row r="208" spans="2:10" x14ac:dyDescent="0.4">
      <c r="B208" s="10" t="str">
        <f>$A$79</f>
        <v>D10S1248</v>
      </c>
      <c r="C208" s="8" t="str">
        <f>IFERROR(IF(INDEX('ce raw data'!$C$2:$CZ$3000,MATCH(1,INDEX(('ce raw data'!$A$2:$A$3000=C195)*('ce raw data'!$B$2:$B$3000=$B208),,),0),MATCH(C198,'ce raw data'!$C$1:$CZ$1,0))="","-",INDEX('ce raw data'!$C$2:$CZ$3000,MATCH(1,INDEX(('ce raw data'!$A$2:$A$3000=C195)*('ce raw data'!$B$2:$B$3000=$B208),,),0),MATCH(C198,'ce raw data'!$C$1:$CZ$1,0))),"-")</f>
        <v>-</v>
      </c>
      <c r="D208" s="8" t="str">
        <f>IFERROR(IF(INDEX('ce raw data'!$C$2:$CZ$3000,MATCH(1,INDEX(('ce raw data'!$A$2:$A$3000=C195)*('ce raw data'!$B$2:$B$3000=$B208),,),0),MATCH(D198,'ce raw data'!$C$1:$CZ$1,0))="","-",INDEX('ce raw data'!$C$2:$CZ$3000,MATCH(1,INDEX(('ce raw data'!$A$2:$A$3000=C195)*('ce raw data'!$B$2:$B$3000=$B208),,),0),MATCH(D198,'ce raw data'!$C$1:$CZ$1,0))),"-")</f>
        <v>-</v>
      </c>
      <c r="E208" s="8" t="str">
        <f>IFERROR(IF(INDEX('ce raw data'!$C$2:$CZ$3000,MATCH(1,INDEX(('ce raw data'!$A$2:$A$3000=E195)*('ce raw data'!$B$2:$B$3000=$B208),,),0),MATCH(E198,'ce raw data'!$C$1:$CZ$1,0))="","-",INDEX('ce raw data'!$C$2:$CZ$3000,MATCH(1,INDEX(('ce raw data'!$A$2:$A$3000=E195)*('ce raw data'!$B$2:$B$3000=$B208),,),0),MATCH(E198,'ce raw data'!$C$1:$CZ$1,0))),"-")</f>
        <v>-</v>
      </c>
      <c r="F208" s="8" t="str">
        <f>IFERROR(IF(INDEX('ce raw data'!$C$2:$CZ$3000,MATCH(1,INDEX(('ce raw data'!$A$2:$A$3000=E195)*('ce raw data'!$B$2:$B$3000=$B208),,),0),MATCH(F198,'ce raw data'!$C$1:$CZ$1,0))="","-",INDEX('ce raw data'!$C$2:$CZ$3000,MATCH(1,INDEX(('ce raw data'!$A$2:$A$3000=E195)*('ce raw data'!$B$2:$B$3000=$B208),,),0),MATCH(F198,'ce raw data'!$C$1:$CZ$1,0))),"-")</f>
        <v>-</v>
      </c>
      <c r="G208" s="8" t="str">
        <f>IFERROR(IF(INDEX('ce raw data'!$C$2:$CZ$3000,MATCH(1,INDEX(('ce raw data'!$A$2:$A$3000=G195)*('ce raw data'!$B$2:$B$3000=$B208),,),0),MATCH(G198,'ce raw data'!$C$1:$CZ$1,0))="","-",INDEX('ce raw data'!$C$2:$CZ$3000,MATCH(1,INDEX(('ce raw data'!$A$2:$A$3000=G195)*('ce raw data'!$B$2:$B$3000=$B208),,),0),MATCH(G198,'ce raw data'!$C$1:$CZ$1,0))),"-")</f>
        <v>-</v>
      </c>
      <c r="H208" s="8" t="str">
        <f>IFERROR(IF(INDEX('ce raw data'!$C$2:$CZ$3000,MATCH(1,INDEX(('ce raw data'!$A$2:$A$3000=G195)*('ce raw data'!$B$2:$B$3000=$B208),,),0),MATCH(H198,'ce raw data'!$C$1:$CZ$1,0))="","-",INDEX('ce raw data'!$C$2:$CZ$3000,MATCH(1,INDEX(('ce raw data'!$A$2:$A$3000=G195)*('ce raw data'!$B$2:$B$3000=$B208),,),0),MATCH(H198,'ce raw data'!$C$1:$CZ$1,0))),"-")</f>
        <v>-</v>
      </c>
      <c r="I208" s="8" t="str">
        <f>IFERROR(IF(INDEX('ce raw data'!$C$2:$CZ$3000,MATCH(1,INDEX(('ce raw data'!$A$2:$A$3000=I195)*('ce raw data'!$B$2:$B$3000=$B208),,),0),MATCH(I198,'ce raw data'!$C$1:$CZ$1,0))="","-",INDEX('ce raw data'!$C$2:$CZ$3000,MATCH(1,INDEX(('ce raw data'!$A$2:$A$3000=I195)*('ce raw data'!$B$2:$B$3000=$B208),,),0),MATCH(I198,'ce raw data'!$C$1:$CZ$1,0))),"-")</f>
        <v>-</v>
      </c>
      <c r="J208" s="8" t="str">
        <f>IFERROR(IF(INDEX('ce raw data'!$C$2:$CZ$3000,MATCH(1,INDEX(('ce raw data'!$A$2:$A$3000=I195)*('ce raw data'!$B$2:$B$3000=$B208),,),0),MATCH(J198,'ce raw data'!$C$1:$CZ$1,0))="","-",INDEX('ce raw data'!$C$2:$CZ$3000,MATCH(1,INDEX(('ce raw data'!$A$2:$A$3000=I195)*('ce raw data'!$B$2:$B$3000=$B208),,),0),MATCH(J198,'ce raw data'!$C$1:$CZ$1,0))),"-")</f>
        <v>-</v>
      </c>
    </row>
    <row r="209" spans="2:10" ht="12.75" hidden="1" customHeight="1" x14ac:dyDescent="0.4">
      <c r="B209" s="10"/>
      <c r="C209" s="8" t="str">
        <f>IFERROR(IF(INDEX('ce raw data'!$C$2:$CZ$3000,MATCH(1,INDEX(('ce raw data'!$A$2:$A$3000=C195)*('ce raw data'!$B$2:$B$3000=$B210),,),0),MATCH(SUBSTITUTE(C198,"Allele","Height"),'ce raw data'!$C$1:$CZ$1,0))="","-",INDEX('ce raw data'!$C$2:$CZ$3000,MATCH(1,INDEX(('ce raw data'!$A$2:$A$3000=C195)*('ce raw data'!$B$2:$B$3000=$B210),,),0),MATCH(SUBSTITUTE(C198,"Allele","Height"),'ce raw data'!$C$1:$CZ$1,0))),"-")</f>
        <v>-</v>
      </c>
      <c r="D209" s="8" t="str">
        <f>IFERROR(IF(INDEX('ce raw data'!$C$2:$CZ$3000,MATCH(1,INDEX(('ce raw data'!$A$2:$A$3000=C195)*('ce raw data'!$B$2:$B$3000=$B210),,),0),MATCH(SUBSTITUTE(D198,"Allele","Height"),'ce raw data'!$C$1:$CZ$1,0))="","-",INDEX('ce raw data'!$C$2:$CZ$3000,MATCH(1,INDEX(('ce raw data'!$A$2:$A$3000=C195)*('ce raw data'!$B$2:$B$3000=$B210),,),0),MATCH(SUBSTITUTE(D198,"Allele","Height"),'ce raw data'!$C$1:$CZ$1,0))),"-")</f>
        <v>-</v>
      </c>
      <c r="E209" s="8" t="str">
        <f>IFERROR(IF(INDEX('ce raw data'!$C$2:$CZ$3000,MATCH(1,INDEX(('ce raw data'!$A$2:$A$3000=E195)*('ce raw data'!$B$2:$B$3000=$B210),,),0),MATCH(SUBSTITUTE(E198,"Allele","Height"),'ce raw data'!$C$1:$CZ$1,0))="","-",INDEX('ce raw data'!$C$2:$CZ$3000,MATCH(1,INDEX(('ce raw data'!$A$2:$A$3000=E195)*('ce raw data'!$B$2:$B$3000=$B210),,),0),MATCH(SUBSTITUTE(E198,"Allele","Height"),'ce raw data'!$C$1:$CZ$1,0))),"-")</f>
        <v>-</v>
      </c>
      <c r="F209" s="8" t="str">
        <f>IFERROR(IF(INDEX('ce raw data'!$C$2:$CZ$3000,MATCH(1,INDEX(('ce raw data'!$A$2:$A$3000=E195)*('ce raw data'!$B$2:$B$3000=$B210),,),0),MATCH(SUBSTITUTE(F198,"Allele","Height"),'ce raw data'!$C$1:$CZ$1,0))="","-",INDEX('ce raw data'!$C$2:$CZ$3000,MATCH(1,INDEX(('ce raw data'!$A$2:$A$3000=E195)*('ce raw data'!$B$2:$B$3000=$B210),,),0),MATCH(SUBSTITUTE(F198,"Allele","Height"),'ce raw data'!$C$1:$CZ$1,0))),"-")</f>
        <v>-</v>
      </c>
      <c r="G209" s="8" t="str">
        <f>IFERROR(IF(INDEX('ce raw data'!$C$2:$CZ$3000,MATCH(1,INDEX(('ce raw data'!$A$2:$A$3000=G195)*('ce raw data'!$B$2:$B$3000=$B210),,),0),MATCH(SUBSTITUTE(G198,"Allele","Height"),'ce raw data'!$C$1:$CZ$1,0))="","-",INDEX('ce raw data'!$C$2:$CZ$3000,MATCH(1,INDEX(('ce raw data'!$A$2:$A$3000=G195)*('ce raw data'!$B$2:$B$3000=$B210),,),0),MATCH(SUBSTITUTE(G198,"Allele","Height"),'ce raw data'!$C$1:$CZ$1,0))),"-")</f>
        <v>-</v>
      </c>
      <c r="H209" s="8" t="str">
        <f>IFERROR(IF(INDEX('ce raw data'!$C$2:$CZ$3000,MATCH(1,INDEX(('ce raw data'!$A$2:$A$3000=G195)*('ce raw data'!$B$2:$B$3000=$B210),,),0),MATCH(SUBSTITUTE(H198,"Allele","Height"),'ce raw data'!$C$1:$CZ$1,0))="","-",INDEX('ce raw data'!$C$2:$CZ$3000,MATCH(1,INDEX(('ce raw data'!$A$2:$A$3000=G195)*('ce raw data'!$B$2:$B$3000=$B210),,),0),MATCH(SUBSTITUTE(H198,"Allele","Height"),'ce raw data'!$C$1:$CZ$1,0))),"-")</f>
        <v>-</v>
      </c>
      <c r="I209" s="8" t="str">
        <f>IFERROR(IF(INDEX('ce raw data'!$C$2:$CZ$3000,MATCH(1,INDEX(('ce raw data'!$A$2:$A$3000=I195)*('ce raw data'!$B$2:$B$3000=$B210),,),0),MATCH(SUBSTITUTE(I198,"Allele","Height"),'ce raw data'!$C$1:$CZ$1,0))="","-",INDEX('ce raw data'!$C$2:$CZ$3000,MATCH(1,INDEX(('ce raw data'!$A$2:$A$3000=I195)*('ce raw data'!$B$2:$B$3000=$B210),,),0),MATCH(SUBSTITUTE(I198,"Allele","Height"),'ce raw data'!$C$1:$CZ$1,0))),"-")</f>
        <v>-</v>
      </c>
      <c r="J209" s="8" t="str">
        <f>IFERROR(IF(INDEX('ce raw data'!$C$2:$CZ$3000,MATCH(1,INDEX(('ce raw data'!$A$2:$A$3000=I195)*('ce raw data'!$B$2:$B$3000=$B210),,),0),MATCH(SUBSTITUTE(J198,"Allele","Height"),'ce raw data'!$C$1:$CZ$1,0))="","-",INDEX('ce raw data'!$C$2:$CZ$3000,MATCH(1,INDEX(('ce raw data'!$A$2:$A$3000=I195)*('ce raw data'!$B$2:$B$3000=$B210),,),0),MATCH(SUBSTITUTE(J198,"Allele","Height"),'ce raw data'!$C$1:$CZ$1,0))),"-")</f>
        <v>-</v>
      </c>
    </row>
    <row r="210" spans="2:10" x14ac:dyDescent="0.4">
      <c r="B210" s="10" t="str">
        <f>$A$81</f>
        <v>D13S317</v>
      </c>
      <c r="C210" s="8" t="str">
        <f>IFERROR(IF(INDEX('ce raw data'!$C$2:$CZ$3000,MATCH(1,INDEX(('ce raw data'!$A$2:$A$3000=C195)*('ce raw data'!$B$2:$B$3000=$B210),,),0),MATCH(C198,'ce raw data'!$C$1:$CZ$1,0))="","-",INDEX('ce raw data'!$C$2:$CZ$3000,MATCH(1,INDEX(('ce raw data'!$A$2:$A$3000=C195)*('ce raw data'!$B$2:$B$3000=$B210),,),0),MATCH(C198,'ce raw data'!$C$1:$CZ$1,0))),"-")</f>
        <v>-</v>
      </c>
      <c r="D210" s="8" t="str">
        <f>IFERROR(IF(INDEX('ce raw data'!$C$2:$CZ$3000,MATCH(1,INDEX(('ce raw data'!$A$2:$A$3000=C195)*('ce raw data'!$B$2:$B$3000=$B210),,),0),MATCH(D198,'ce raw data'!$C$1:$CZ$1,0))="","-",INDEX('ce raw data'!$C$2:$CZ$3000,MATCH(1,INDEX(('ce raw data'!$A$2:$A$3000=C195)*('ce raw data'!$B$2:$B$3000=$B210),,),0),MATCH(D198,'ce raw data'!$C$1:$CZ$1,0))),"-")</f>
        <v>-</v>
      </c>
      <c r="E210" s="8" t="str">
        <f>IFERROR(IF(INDEX('ce raw data'!$C$2:$CZ$3000,MATCH(1,INDEX(('ce raw data'!$A$2:$A$3000=E195)*('ce raw data'!$B$2:$B$3000=$B210),,),0),MATCH(E198,'ce raw data'!$C$1:$CZ$1,0))="","-",INDEX('ce raw data'!$C$2:$CZ$3000,MATCH(1,INDEX(('ce raw data'!$A$2:$A$3000=E195)*('ce raw data'!$B$2:$B$3000=$B210),,),0),MATCH(E198,'ce raw data'!$C$1:$CZ$1,0))),"-")</f>
        <v>-</v>
      </c>
      <c r="F210" s="8" t="str">
        <f>IFERROR(IF(INDEX('ce raw data'!$C$2:$CZ$3000,MATCH(1,INDEX(('ce raw data'!$A$2:$A$3000=E195)*('ce raw data'!$B$2:$B$3000=$B210),,),0),MATCH(F198,'ce raw data'!$C$1:$CZ$1,0))="","-",INDEX('ce raw data'!$C$2:$CZ$3000,MATCH(1,INDEX(('ce raw data'!$A$2:$A$3000=E195)*('ce raw data'!$B$2:$B$3000=$B210),,),0),MATCH(F198,'ce raw data'!$C$1:$CZ$1,0))),"-")</f>
        <v>-</v>
      </c>
      <c r="G210" s="8" t="str">
        <f>IFERROR(IF(INDEX('ce raw data'!$C$2:$CZ$3000,MATCH(1,INDEX(('ce raw data'!$A$2:$A$3000=G195)*('ce raw data'!$B$2:$B$3000=$B210),,),0),MATCH(G198,'ce raw data'!$C$1:$CZ$1,0))="","-",INDEX('ce raw data'!$C$2:$CZ$3000,MATCH(1,INDEX(('ce raw data'!$A$2:$A$3000=G195)*('ce raw data'!$B$2:$B$3000=$B210),,),0),MATCH(G198,'ce raw data'!$C$1:$CZ$1,0))),"-")</f>
        <v>-</v>
      </c>
      <c r="H210" s="8" t="str">
        <f>IFERROR(IF(INDEX('ce raw data'!$C$2:$CZ$3000,MATCH(1,INDEX(('ce raw data'!$A$2:$A$3000=G195)*('ce raw data'!$B$2:$B$3000=$B210),,),0),MATCH(H198,'ce raw data'!$C$1:$CZ$1,0))="","-",INDEX('ce raw data'!$C$2:$CZ$3000,MATCH(1,INDEX(('ce raw data'!$A$2:$A$3000=G195)*('ce raw data'!$B$2:$B$3000=$B210),,),0),MATCH(H198,'ce raw data'!$C$1:$CZ$1,0))),"-")</f>
        <v>-</v>
      </c>
      <c r="I210" s="8" t="str">
        <f>IFERROR(IF(INDEX('ce raw data'!$C$2:$CZ$3000,MATCH(1,INDEX(('ce raw data'!$A$2:$A$3000=I195)*('ce raw data'!$B$2:$B$3000=$B210),,),0),MATCH(I198,'ce raw data'!$C$1:$CZ$1,0))="","-",INDEX('ce raw data'!$C$2:$CZ$3000,MATCH(1,INDEX(('ce raw data'!$A$2:$A$3000=I195)*('ce raw data'!$B$2:$B$3000=$B210),,),0),MATCH(I198,'ce raw data'!$C$1:$CZ$1,0))),"-")</f>
        <v>-</v>
      </c>
      <c r="J210" s="8" t="str">
        <f>IFERROR(IF(INDEX('ce raw data'!$C$2:$CZ$3000,MATCH(1,INDEX(('ce raw data'!$A$2:$A$3000=I195)*('ce raw data'!$B$2:$B$3000=$B210),,),0),MATCH(J198,'ce raw data'!$C$1:$CZ$1,0))="","-",INDEX('ce raw data'!$C$2:$CZ$3000,MATCH(1,INDEX(('ce raw data'!$A$2:$A$3000=I195)*('ce raw data'!$B$2:$B$3000=$B210),,),0),MATCH(J198,'ce raw data'!$C$1:$CZ$1,0))),"-")</f>
        <v>-</v>
      </c>
    </row>
    <row r="211" spans="2:10" ht="12.75" hidden="1" customHeight="1" x14ac:dyDescent="0.4">
      <c r="B211" s="10"/>
      <c r="C211" s="8" t="str">
        <f>IFERROR(IF(INDEX('ce raw data'!$C$2:$CZ$3000,MATCH(1,INDEX(('ce raw data'!$A$2:$A$3000=C195)*('ce raw data'!$B$2:$B$3000=$B212),,),0),MATCH(SUBSTITUTE(C198,"Allele","Height"),'ce raw data'!$C$1:$CZ$1,0))="","-",INDEX('ce raw data'!$C$2:$CZ$3000,MATCH(1,INDEX(('ce raw data'!$A$2:$A$3000=C195)*('ce raw data'!$B$2:$B$3000=$B212),,),0),MATCH(SUBSTITUTE(C198,"Allele","Height"),'ce raw data'!$C$1:$CZ$1,0))),"-")</f>
        <v>-</v>
      </c>
      <c r="D211" s="8" t="str">
        <f>IFERROR(IF(INDEX('ce raw data'!$C$2:$CZ$3000,MATCH(1,INDEX(('ce raw data'!$A$2:$A$3000=C195)*('ce raw data'!$B$2:$B$3000=$B212),,),0),MATCH(SUBSTITUTE(D198,"Allele","Height"),'ce raw data'!$C$1:$CZ$1,0))="","-",INDEX('ce raw data'!$C$2:$CZ$3000,MATCH(1,INDEX(('ce raw data'!$A$2:$A$3000=C195)*('ce raw data'!$B$2:$B$3000=$B212),,),0),MATCH(SUBSTITUTE(D198,"Allele","Height"),'ce raw data'!$C$1:$CZ$1,0))),"-")</f>
        <v>-</v>
      </c>
      <c r="E211" s="8" t="str">
        <f>IFERROR(IF(INDEX('ce raw data'!$C$2:$CZ$3000,MATCH(1,INDEX(('ce raw data'!$A$2:$A$3000=E195)*('ce raw data'!$B$2:$B$3000=$B212),,),0),MATCH(SUBSTITUTE(E198,"Allele","Height"),'ce raw data'!$C$1:$CZ$1,0))="","-",INDEX('ce raw data'!$C$2:$CZ$3000,MATCH(1,INDEX(('ce raw data'!$A$2:$A$3000=E195)*('ce raw data'!$B$2:$B$3000=$B212),,),0),MATCH(SUBSTITUTE(E198,"Allele","Height"),'ce raw data'!$C$1:$CZ$1,0))),"-")</f>
        <v>-</v>
      </c>
      <c r="F211" s="8" t="str">
        <f>IFERROR(IF(INDEX('ce raw data'!$C$2:$CZ$3000,MATCH(1,INDEX(('ce raw data'!$A$2:$A$3000=E195)*('ce raw data'!$B$2:$B$3000=$B212),,),0),MATCH(SUBSTITUTE(F198,"Allele","Height"),'ce raw data'!$C$1:$CZ$1,0))="","-",INDEX('ce raw data'!$C$2:$CZ$3000,MATCH(1,INDEX(('ce raw data'!$A$2:$A$3000=E195)*('ce raw data'!$B$2:$B$3000=$B212),,),0),MATCH(SUBSTITUTE(F198,"Allele","Height"),'ce raw data'!$C$1:$CZ$1,0))),"-")</f>
        <v>-</v>
      </c>
      <c r="G211" s="8" t="str">
        <f>IFERROR(IF(INDEX('ce raw data'!$C$2:$CZ$3000,MATCH(1,INDEX(('ce raw data'!$A$2:$A$3000=G195)*('ce raw data'!$B$2:$B$3000=$B212),,),0),MATCH(SUBSTITUTE(G198,"Allele","Height"),'ce raw data'!$C$1:$CZ$1,0))="","-",INDEX('ce raw data'!$C$2:$CZ$3000,MATCH(1,INDEX(('ce raw data'!$A$2:$A$3000=G195)*('ce raw data'!$B$2:$B$3000=$B212),,),0),MATCH(SUBSTITUTE(G198,"Allele","Height"),'ce raw data'!$C$1:$CZ$1,0))),"-")</f>
        <v>-</v>
      </c>
      <c r="H211" s="8" t="str">
        <f>IFERROR(IF(INDEX('ce raw data'!$C$2:$CZ$3000,MATCH(1,INDEX(('ce raw data'!$A$2:$A$3000=G195)*('ce raw data'!$B$2:$B$3000=$B212),,),0),MATCH(SUBSTITUTE(H198,"Allele","Height"),'ce raw data'!$C$1:$CZ$1,0))="","-",INDEX('ce raw data'!$C$2:$CZ$3000,MATCH(1,INDEX(('ce raw data'!$A$2:$A$3000=G195)*('ce raw data'!$B$2:$B$3000=$B212),,),0),MATCH(SUBSTITUTE(H198,"Allele","Height"),'ce raw data'!$C$1:$CZ$1,0))),"-")</f>
        <v>-</v>
      </c>
      <c r="I211" s="8" t="str">
        <f>IFERROR(IF(INDEX('ce raw data'!$C$2:$CZ$3000,MATCH(1,INDEX(('ce raw data'!$A$2:$A$3000=I195)*('ce raw data'!$B$2:$B$3000=$B212),,),0),MATCH(SUBSTITUTE(I198,"Allele","Height"),'ce raw data'!$C$1:$CZ$1,0))="","-",INDEX('ce raw data'!$C$2:$CZ$3000,MATCH(1,INDEX(('ce raw data'!$A$2:$A$3000=I195)*('ce raw data'!$B$2:$B$3000=$B212),,),0),MATCH(SUBSTITUTE(I198,"Allele","Height"),'ce raw data'!$C$1:$CZ$1,0))),"-")</f>
        <v>-</v>
      </c>
      <c r="J211" s="8" t="str">
        <f>IFERROR(IF(INDEX('ce raw data'!$C$2:$CZ$3000,MATCH(1,INDEX(('ce raw data'!$A$2:$A$3000=I195)*('ce raw data'!$B$2:$B$3000=$B212),,),0),MATCH(SUBSTITUTE(J198,"Allele","Height"),'ce raw data'!$C$1:$CZ$1,0))="","-",INDEX('ce raw data'!$C$2:$CZ$3000,MATCH(1,INDEX(('ce raw data'!$A$2:$A$3000=I195)*('ce raw data'!$B$2:$B$3000=$B212),,),0),MATCH(SUBSTITUTE(J198,"Allele","Height"),'ce raw data'!$C$1:$CZ$1,0))),"-")</f>
        <v>-</v>
      </c>
    </row>
    <row r="212" spans="2:10" x14ac:dyDescent="0.4">
      <c r="B212" s="10" t="str">
        <f>$A$83</f>
        <v>Penta E</v>
      </c>
      <c r="C212" s="8" t="str">
        <f>IFERROR(IF(INDEX('ce raw data'!$C$2:$CZ$3000,MATCH(1,INDEX(('ce raw data'!$A$2:$A$3000=C195)*('ce raw data'!$B$2:$B$3000=$B212),,),0),MATCH(C198,'ce raw data'!$C$1:$CZ$1,0))="","-",INDEX('ce raw data'!$C$2:$CZ$3000,MATCH(1,INDEX(('ce raw data'!$A$2:$A$3000=C195)*('ce raw data'!$B$2:$B$3000=$B212),,),0),MATCH(C198,'ce raw data'!$C$1:$CZ$1,0))),"-")</f>
        <v>-</v>
      </c>
      <c r="D212" s="8" t="str">
        <f>IFERROR(IF(INDEX('ce raw data'!$C$2:$CZ$3000,MATCH(1,INDEX(('ce raw data'!$A$2:$A$3000=C195)*('ce raw data'!$B$2:$B$3000=$B212),,),0),MATCH(D198,'ce raw data'!$C$1:$CZ$1,0))="","-",INDEX('ce raw data'!$C$2:$CZ$3000,MATCH(1,INDEX(('ce raw data'!$A$2:$A$3000=C195)*('ce raw data'!$B$2:$B$3000=$B212),,),0),MATCH(D198,'ce raw data'!$C$1:$CZ$1,0))),"-")</f>
        <v>-</v>
      </c>
      <c r="E212" s="8" t="str">
        <f>IFERROR(IF(INDEX('ce raw data'!$C$2:$CZ$3000,MATCH(1,INDEX(('ce raw data'!$A$2:$A$3000=E195)*('ce raw data'!$B$2:$B$3000=$B212),,),0),MATCH(E198,'ce raw data'!$C$1:$CZ$1,0))="","-",INDEX('ce raw data'!$C$2:$CZ$3000,MATCH(1,INDEX(('ce raw data'!$A$2:$A$3000=E195)*('ce raw data'!$B$2:$B$3000=$B212),,),0),MATCH(E198,'ce raw data'!$C$1:$CZ$1,0))),"-")</f>
        <v>-</v>
      </c>
      <c r="F212" s="8" t="str">
        <f>IFERROR(IF(INDEX('ce raw data'!$C$2:$CZ$3000,MATCH(1,INDEX(('ce raw data'!$A$2:$A$3000=E195)*('ce raw data'!$B$2:$B$3000=$B212),,),0),MATCH(F198,'ce raw data'!$C$1:$CZ$1,0))="","-",INDEX('ce raw data'!$C$2:$CZ$3000,MATCH(1,INDEX(('ce raw data'!$A$2:$A$3000=E195)*('ce raw data'!$B$2:$B$3000=$B212),,),0),MATCH(F198,'ce raw data'!$C$1:$CZ$1,0))),"-")</f>
        <v>-</v>
      </c>
      <c r="G212" s="8" t="str">
        <f>IFERROR(IF(INDEX('ce raw data'!$C$2:$CZ$3000,MATCH(1,INDEX(('ce raw data'!$A$2:$A$3000=G195)*('ce raw data'!$B$2:$B$3000=$B212),,),0),MATCH(G198,'ce raw data'!$C$1:$CZ$1,0))="","-",INDEX('ce raw data'!$C$2:$CZ$3000,MATCH(1,INDEX(('ce raw data'!$A$2:$A$3000=G195)*('ce raw data'!$B$2:$B$3000=$B212),,),0),MATCH(G198,'ce raw data'!$C$1:$CZ$1,0))),"-")</f>
        <v>-</v>
      </c>
      <c r="H212" s="8" t="str">
        <f>IFERROR(IF(INDEX('ce raw data'!$C$2:$CZ$3000,MATCH(1,INDEX(('ce raw data'!$A$2:$A$3000=G195)*('ce raw data'!$B$2:$B$3000=$B212),,),0),MATCH(H198,'ce raw data'!$C$1:$CZ$1,0))="","-",INDEX('ce raw data'!$C$2:$CZ$3000,MATCH(1,INDEX(('ce raw data'!$A$2:$A$3000=G195)*('ce raw data'!$B$2:$B$3000=$B212),,),0),MATCH(H198,'ce raw data'!$C$1:$CZ$1,0))),"-")</f>
        <v>-</v>
      </c>
      <c r="I212" s="8" t="str">
        <f>IFERROR(IF(INDEX('ce raw data'!$C$2:$CZ$3000,MATCH(1,INDEX(('ce raw data'!$A$2:$A$3000=I195)*('ce raw data'!$B$2:$B$3000=$B212),,),0),MATCH(I198,'ce raw data'!$C$1:$CZ$1,0))="","-",INDEX('ce raw data'!$C$2:$CZ$3000,MATCH(1,INDEX(('ce raw data'!$A$2:$A$3000=I195)*('ce raw data'!$B$2:$B$3000=$B212),,),0),MATCH(I198,'ce raw data'!$C$1:$CZ$1,0))),"-")</f>
        <v>-</v>
      </c>
      <c r="J212" s="8" t="str">
        <f>IFERROR(IF(INDEX('ce raw data'!$C$2:$CZ$3000,MATCH(1,INDEX(('ce raw data'!$A$2:$A$3000=I195)*('ce raw data'!$B$2:$B$3000=$B212),,),0),MATCH(J198,'ce raw data'!$C$1:$CZ$1,0))="","-",INDEX('ce raw data'!$C$2:$CZ$3000,MATCH(1,INDEX(('ce raw data'!$A$2:$A$3000=I195)*('ce raw data'!$B$2:$B$3000=$B212),,),0),MATCH(J198,'ce raw data'!$C$1:$CZ$1,0))),"-")</f>
        <v>-</v>
      </c>
    </row>
    <row r="213" spans="2:10" ht="12.75" hidden="1" customHeight="1" x14ac:dyDescent="0.4">
      <c r="B213" s="10"/>
      <c r="C213" s="8" t="str">
        <f>IFERROR(IF(INDEX('ce raw data'!$C$2:$CZ$3000,MATCH(1,INDEX(('ce raw data'!$A$2:$A$3000=C195)*('ce raw data'!$B$2:$B$3000=$B214),,),0),MATCH(SUBSTITUTE(C198,"Allele","Height"),'ce raw data'!$C$1:$CZ$1,0))="","-",INDEX('ce raw data'!$C$2:$CZ$3000,MATCH(1,INDEX(('ce raw data'!$A$2:$A$3000=C195)*('ce raw data'!$B$2:$B$3000=$B214),,),0),MATCH(SUBSTITUTE(C198,"Allele","Height"),'ce raw data'!$C$1:$CZ$1,0))),"-")</f>
        <v>-</v>
      </c>
      <c r="D213" s="8" t="str">
        <f>IFERROR(IF(INDEX('ce raw data'!$C$2:$CZ$3000,MATCH(1,INDEX(('ce raw data'!$A$2:$A$3000=C195)*('ce raw data'!$B$2:$B$3000=$B214),,),0),MATCH(SUBSTITUTE(D198,"Allele","Height"),'ce raw data'!$C$1:$CZ$1,0))="","-",INDEX('ce raw data'!$C$2:$CZ$3000,MATCH(1,INDEX(('ce raw data'!$A$2:$A$3000=C195)*('ce raw data'!$B$2:$B$3000=$B214),,),0),MATCH(SUBSTITUTE(D198,"Allele","Height"),'ce raw data'!$C$1:$CZ$1,0))),"-")</f>
        <v>-</v>
      </c>
      <c r="E213" s="8" t="str">
        <f>IFERROR(IF(INDEX('ce raw data'!$C$2:$CZ$3000,MATCH(1,INDEX(('ce raw data'!$A$2:$A$3000=E195)*('ce raw data'!$B$2:$B$3000=$B214),,),0),MATCH(SUBSTITUTE(E198,"Allele","Height"),'ce raw data'!$C$1:$CZ$1,0))="","-",INDEX('ce raw data'!$C$2:$CZ$3000,MATCH(1,INDEX(('ce raw data'!$A$2:$A$3000=E195)*('ce raw data'!$B$2:$B$3000=$B214),,),0),MATCH(SUBSTITUTE(E198,"Allele","Height"),'ce raw data'!$C$1:$CZ$1,0))),"-")</f>
        <v>-</v>
      </c>
      <c r="F213" s="8" t="str">
        <f>IFERROR(IF(INDEX('ce raw data'!$C$2:$CZ$3000,MATCH(1,INDEX(('ce raw data'!$A$2:$A$3000=E195)*('ce raw data'!$B$2:$B$3000=$B214),,),0),MATCH(SUBSTITUTE(F198,"Allele","Height"),'ce raw data'!$C$1:$CZ$1,0))="","-",INDEX('ce raw data'!$C$2:$CZ$3000,MATCH(1,INDEX(('ce raw data'!$A$2:$A$3000=E195)*('ce raw data'!$B$2:$B$3000=$B214),,),0),MATCH(SUBSTITUTE(F198,"Allele","Height"),'ce raw data'!$C$1:$CZ$1,0))),"-")</f>
        <v>-</v>
      </c>
      <c r="G213" s="8" t="str">
        <f>IFERROR(IF(INDEX('ce raw data'!$C$2:$CZ$3000,MATCH(1,INDEX(('ce raw data'!$A$2:$A$3000=G195)*('ce raw data'!$B$2:$B$3000=$B214),,),0),MATCH(SUBSTITUTE(G198,"Allele","Height"),'ce raw data'!$C$1:$CZ$1,0))="","-",INDEX('ce raw data'!$C$2:$CZ$3000,MATCH(1,INDEX(('ce raw data'!$A$2:$A$3000=G195)*('ce raw data'!$B$2:$B$3000=$B214),,),0),MATCH(SUBSTITUTE(G198,"Allele","Height"),'ce raw data'!$C$1:$CZ$1,0))),"-")</f>
        <v>-</v>
      </c>
      <c r="H213" s="8" t="str">
        <f>IFERROR(IF(INDEX('ce raw data'!$C$2:$CZ$3000,MATCH(1,INDEX(('ce raw data'!$A$2:$A$3000=G195)*('ce raw data'!$B$2:$B$3000=$B214),,),0),MATCH(SUBSTITUTE(H198,"Allele","Height"),'ce raw data'!$C$1:$CZ$1,0))="","-",INDEX('ce raw data'!$C$2:$CZ$3000,MATCH(1,INDEX(('ce raw data'!$A$2:$A$3000=G195)*('ce raw data'!$B$2:$B$3000=$B214),,),0),MATCH(SUBSTITUTE(H198,"Allele","Height"),'ce raw data'!$C$1:$CZ$1,0))),"-")</f>
        <v>-</v>
      </c>
      <c r="I213" s="8" t="str">
        <f>IFERROR(IF(INDEX('ce raw data'!$C$2:$CZ$3000,MATCH(1,INDEX(('ce raw data'!$A$2:$A$3000=I195)*('ce raw data'!$B$2:$B$3000=$B214),,),0),MATCH(SUBSTITUTE(I198,"Allele","Height"),'ce raw data'!$C$1:$CZ$1,0))="","-",INDEX('ce raw data'!$C$2:$CZ$3000,MATCH(1,INDEX(('ce raw data'!$A$2:$A$3000=I195)*('ce raw data'!$B$2:$B$3000=$B214),,),0),MATCH(SUBSTITUTE(I198,"Allele","Height"),'ce raw data'!$C$1:$CZ$1,0))),"-")</f>
        <v>-</v>
      </c>
      <c r="J213" s="8" t="str">
        <f>IFERROR(IF(INDEX('ce raw data'!$C$2:$CZ$3000,MATCH(1,INDEX(('ce raw data'!$A$2:$A$3000=I195)*('ce raw data'!$B$2:$B$3000=$B214),,),0),MATCH(SUBSTITUTE(J198,"Allele","Height"),'ce raw data'!$C$1:$CZ$1,0))="","-",INDEX('ce raw data'!$C$2:$CZ$3000,MATCH(1,INDEX(('ce raw data'!$A$2:$A$3000=I195)*('ce raw data'!$B$2:$B$3000=$B214),,),0),MATCH(SUBSTITUTE(J198,"Allele","Height"),'ce raw data'!$C$1:$CZ$1,0))),"-")</f>
        <v>-</v>
      </c>
    </row>
    <row r="214" spans="2:10" x14ac:dyDescent="0.4">
      <c r="B214" s="11" t="str">
        <f>$A$85</f>
        <v>D16S539</v>
      </c>
      <c r="C214" s="8" t="str">
        <f>IFERROR(IF(INDEX('ce raw data'!$C$2:$CZ$3000,MATCH(1,INDEX(('ce raw data'!$A$2:$A$3000=C195)*('ce raw data'!$B$2:$B$3000=$B214),,),0),MATCH(C198,'ce raw data'!$C$1:$CZ$1,0))="","-",INDEX('ce raw data'!$C$2:$CZ$3000,MATCH(1,INDEX(('ce raw data'!$A$2:$A$3000=C195)*('ce raw data'!$B$2:$B$3000=$B214),,),0),MATCH(C198,'ce raw data'!$C$1:$CZ$1,0))),"-")</f>
        <v>-</v>
      </c>
      <c r="D214" s="8" t="str">
        <f>IFERROR(IF(INDEX('ce raw data'!$C$2:$CZ$3000,MATCH(1,INDEX(('ce raw data'!$A$2:$A$3000=C195)*('ce raw data'!$B$2:$B$3000=$B214),,),0),MATCH(D198,'ce raw data'!$C$1:$CZ$1,0))="","-",INDEX('ce raw data'!$C$2:$CZ$3000,MATCH(1,INDEX(('ce raw data'!$A$2:$A$3000=C195)*('ce raw data'!$B$2:$B$3000=$B214),,),0),MATCH(D198,'ce raw data'!$C$1:$CZ$1,0))),"-")</f>
        <v>-</v>
      </c>
      <c r="E214" s="8" t="str">
        <f>IFERROR(IF(INDEX('ce raw data'!$C$2:$CZ$3000,MATCH(1,INDEX(('ce raw data'!$A$2:$A$3000=E195)*('ce raw data'!$B$2:$B$3000=$B214),,),0),MATCH(E198,'ce raw data'!$C$1:$CZ$1,0))="","-",INDEX('ce raw data'!$C$2:$CZ$3000,MATCH(1,INDEX(('ce raw data'!$A$2:$A$3000=E195)*('ce raw data'!$B$2:$B$3000=$B214),,),0),MATCH(E198,'ce raw data'!$C$1:$CZ$1,0))),"-")</f>
        <v>-</v>
      </c>
      <c r="F214" s="8" t="str">
        <f>IFERROR(IF(INDEX('ce raw data'!$C$2:$CZ$3000,MATCH(1,INDEX(('ce raw data'!$A$2:$A$3000=E195)*('ce raw data'!$B$2:$B$3000=$B214),,),0),MATCH(F198,'ce raw data'!$C$1:$CZ$1,0))="","-",INDEX('ce raw data'!$C$2:$CZ$3000,MATCH(1,INDEX(('ce raw data'!$A$2:$A$3000=E195)*('ce raw data'!$B$2:$B$3000=$B214),,),0),MATCH(F198,'ce raw data'!$C$1:$CZ$1,0))),"-")</f>
        <v>-</v>
      </c>
      <c r="G214" s="8" t="str">
        <f>IFERROR(IF(INDEX('ce raw data'!$C$2:$CZ$3000,MATCH(1,INDEX(('ce raw data'!$A$2:$A$3000=G195)*('ce raw data'!$B$2:$B$3000=$B214),,),0),MATCH(G198,'ce raw data'!$C$1:$CZ$1,0))="","-",INDEX('ce raw data'!$C$2:$CZ$3000,MATCH(1,INDEX(('ce raw data'!$A$2:$A$3000=G195)*('ce raw data'!$B$2:$B$3000=$B214),,),0),MATCH(G198,'ce raw data'!$C$1:$CZ$1,0))),"-")</f>
        <v>-</v>
      </c>
      <c r="H214" s="8" t="str">
        <f>IFERROR(IF(INDEX('ce raw data'!$C$2:$CZ$3000,MATCH(1,INDEX(('ce raw data'!$A$2:$A$3000=G195)*('ce raw data'!$B$2:$B$3000=$B214),,),0),MATCH(H198,'ce raw data'!$C$1:$CZ$1,0))="","-",INDEX('ce raw data'!$C$2:$CZ$3000,MATCH(1,INDEX(('ce raw data'!$A$2:$A$3000=G195)*('ce raw data'!$B$2:$B$3000=$B214),,),0),MATCH(H198,'ce raw data'!$C$1:$CZ$1,0))),"-")</f>
        <v>-</v>
      </c>
      <c r="I214" s="8" t="str">
        <f>IFERROR(IF(INDEX('ce raw data'!$C$2:$CZ$3000,MATCH(1,INDEX(('ce raw data'!$A$2:$A$3000=I195)*('ce raw data'!$B$2:$B$3000=$B214),,),0),MATCH(I198,'ce raw data'!$C$1:$CZ$1,0))="","-",INDEX('ce raw data'!$C$2:$CZ$3000,MATCH(1,INDEX(('ce raw data'!$A$2:$A$3000=I195)*('ce raw data'!$B$2:$B$3000=$B214),,),0),MATCH(I198,'ce raw data'!$C$1:$CZ$1,0))),"-")</f>
        <v>-</v>
      </c>
      <c r="J214" s="8" t="str">
        <f>IFERROR(IF(INDEX('ce raw data'!$C$2:$CZ$3000,MATCH(1,INDEX(('ce raw data'!$A$2:$A$3000=I195)*('ce raw data'!$B$2:$B$3000=$B214),,),0),MATCH(J198,'ce raw data'!$C$1:$CZ$1,0))="","-",INDEX('ce raw data'!$C$2:$CZ$3000,MATCH(1,INDEX(('ce raw data'!$A$2:$A$3000=I195)*('ce raw data'!$B$2:$B$3000=$B214),,),0),MATCH(J198,'ce raw data'!$C$1:$CZ$1,0))),"-")</f>
        <v>-</v>
      </c>
    </row>
    <row r="215" spans="2:10" ht="12.75" hidden="1" customHeight="1" x14ac:dyDescent="0.4">
      <c r="B215" s="11"/>
      <c r="C215" s="8" t="str">
        <f>IFERROR(IF(INDEX('ce raw data'!$C$2:$CZ$3000,MATCH(1,INDEX(('ce raw data'!$A$2:$A$3000=C195)*('ce raw data'!$B$2:$B$3000=$B216),,),0),MATCH(SUBSTITUTE(C198,"Allele","Height"),'ce raw data'!$C$1:$CZ$1,0))="","-",INDEX('ce raw data'!$C$2:$CZ$3000,MATCH(1,INDEX(('ce raw data'!$A$2:$A$3000=C195)*('ce raw data'!$B$2:$B$3000=$B216),,),0),MATCH(SUBSTITUTE(C198,"Allele","Height"),'ce raw data'!$C$1:$CZ$1,0))),"-")</f>
        <v>-</v>
      </c>
      <c r="D215" s="8" t="str">
        <f>IFERROR(IF(INDEX('ce raw data'!$C$2:$CZ$3000,MATCH(1,INDEX(('ce raw data'!$A$2:$A$3000=C195)*('ce raw data'!$B$2:$B$3000=$B216),,),0),MATCH(SUBSTITUTE(D198,"Allele","Height"),'ce raw data'!$C$1:$CZ$1,0))="","-",INDEX('ce raw data'!$C$2:$CZ$3000,MATCH(1,INDEX(('ce raw data'!$A$2:$A$3000=C195)*('ce raw data'!$B$2:$B$3000=$B216),,),0),MATCH(SUBSTITUTE(D198,"Allele","Height"),'ce raw data'!$C$1:$CZ$1,0))),"-")</f>
        <v>-</v>
      </c>
      <c r="E215" s="8" t="str">
        <f>IFERROR(IF(INDEX('ce raw data'!$C$2:$CZ$3000,MATCH(1,INDEX(('ce raw data'!$A$2:$A$3000=E195)*('ce raw data'!$B$2:$B$3000=$B216),,),0),MATCH(SUBSTITUTE(E198,"Allele","Height"),'ce raw data'!$C$1:$CZ$1,0))="","-",INDEX('ce raw data'!$C$2:$CZ$3000,MATCH(1,INDEX(('ce raw data'!$A$2:$A$3000=E195)*('ce raw data'!$B$2:$B$3000=$B216),,),0),MATCH(SUBSTITUTE(E198,"Allele","Height"),'ce raw data'!$C$1:$CZ$1,0))),"-")</f>
        <v>-</v>
      </c>
      <c r="F215" s="8" t="str">
        <f>IFERROR(IF(INDEX('ce raw data'!$C$2:$CZ$3000,MATCH(1,INDEX(('ce raw data'!$A$2:$A$3000=E195)*('ce raw data'!$B$2:$B$3000=$B216),,),0),MATCH(SUBSTITUTE(F198,"Allele","Height"),'ce raw data'!$C$1:$CZ$1,0))="","-",INDEX('ce raw data'!$C$2:$CZ$3000,MATCH(1,INDEX(('ce raw data'!$A$2:$A$3000=E195)*('ce raw data'!$B$2:$B$3000=$B216),,),0),MATCH(SUBSTITUTE(F198,"Allele","Height"),'ce raw data'!$C$1:$CZ$1,0))),"-")</f>
        <v>-</v>
      </c>
      <c r="G215" s="8" t="str">
        <f>IFERROR(IF(INDEX('ce raw data'!$C$2:$CZ$3000,MATCH(1,INDEX(('ce raw data'!$A$2:$A$3000=G195)*('ce raw data'!$B$2:$B$3000=$B216),,),0),MATCH(SUBSTITUTE(G198,"Allele","Height"),'ce raw data'!$C$1:$CZ$1,0))="","-",INDEX('ce raw data'!$C$2:$CZ$3000,MATCH(1,INDEX(('ce raw data'!$A$2:$A$3000=G195)*('ce raw data'!$B$2:$B$3000=$B216),,),0),MATCH(SUBSTITUTE(G198,"Allele","Height"),'ce raw data'!$C$1:$CZ$1,0))),"-")</f>
        <v>-</v>
      </c>
      <c r="H215" s="8" t="str">
        <f>IFERROR(IF(INDEX('ce raw data'!$C$2:$CZ$3000,MATCH(1,INDEX(('ce raw data'!$A$2:$A$3000=G195)*('ce raw data'!$B$2:$B$3000=$B216),,),0),MATCH(SUBSTITUTE(H198,"Allele","Height"),'ce raw data'!$C$1:$CZ$1,0))="","-",INDEX('ce raw data'!$C$2:$CZ$3000,MATCH(1,INDEX(('ce raw data'!$A$2:$A$3000=G195)*('ce raw data'!$B$2:$B$3000=$B216),,),0),MATCH(SUBSTITUTE(H198,"Allele","Height"),'ce raw data'!$C$1:$CZ$1,0))),"-")</f>
        <v>-</v>
      </c>
      <c r="I215" s="8" t="str">
        <f>IFERROR(IF(INDEX('ce raw data'!$C$2:$CZ$3000,MATCH(1,INDEX(('ce raw data'!$A$2:$A$3000=I195)*('ce raw data'!$B$2:$B$3000=$B216),,),0),MATCH(SUBSTITUTE(I198,"Allele","Height"),'ce raw data'!$C$1:$CZ$1,0))="","-",INDEX('ce raw data'!$C$2:$CZ$3000,MATCH(1,INDEX(('ce raw data'!$A$2:$A$3000=I195)*('ce raw data'!$B$2:$B$3000=$B216),,),0),MATCH(SUBSTITUTE(I198,"Allele","Height"),'ce raw data'!$C$1:$CZ$1,0))),"-")</f>
        <v>-</v>
      </c>
      <c r="J215" s="8" t="str">
        <f>IFERROR(IF(INDEX('ce raw data'!$C$2:$CZ$3000,MATCH(1,INDEX(('ce raw data'!$A$2:$A$3000=I195)*('ce raw data'!$B$2:$B$3000=$B216),,),0),MATCH(SUBSTITUTE(J198,"Allele","Height"),'ce raw data'!$C$1:$CZ$1,0))="","-",INDEX('ce raw data'!$C$2:$CZ$3000,MATCH(1,INDEX(('ce raw data'!$A$2:$A$3000=I195)*('ce raw data'!$B$2:$B$3000=$B216),,),0),MATCH(SUBSTITUTE(J198,"Allele","Height"),'ce raw data'!$C$1:$CZ$1,0))),"-")</f>
        <v>-</v>
      </c>
    </row>
    <row r="216" spans="2:10" x14ac:dyDescent="0.4">
      <c r="B216" s="11" t="str">
        <f>$A$87</f>
        <v>D18S51</v>
      </c>
      <c r="C216" s="8" t="str">
        <f>IFERROR(IF(INDEX('ce raw data'!$C$2:$CZ$3000,MATCH(1,INDEX(('ce raw data'!$A$2:$A$3000=C195)*('ce raw data'!$B$2:$B$3000=$B216),,),0),MATCH(C198,'ce raw data'!$C$1:$CZ$1,0))="","-",INDEX('ce raw data'!$C$2:$CZ$3000,MATCH(1,INDEX(('ce raw data'!$A$2:$A$3000=C195)*('ce raw data'!$B$2:$B$3000=$B216),,),0),MATCH(C198,'ce raw data'!$C$1:$CZ$1,0))),"-")</f>
        <v>-</v>
      </c>
      <c r="D216" s="8" t="str">
        <f>IFERROR(IF(INDEX('ce raw data'!$C$2:$CZ$3000,MATCH(1,INDEX(('ce raw data'!$A$2:$A$3000=C195)*('ce raw data'!$B$2:$B$3000=$B216),,),0),MATCH(D198,'ce raw data'!$C$1:$CZ$1,0))="","-",INDEX('ce raw data'!$C$2:$CZ$3000,MATCH(1,INDEX(('ce raw data'!$A$2:$A$3000=C195)*('ce raw data'!$B$2:$B$3000=$B216),,),0),MATCH(D198,'ce raw data'!$C$1:$CZ$1,0))),"-")</f>
        <v>-</v>
      </c>
      <c r="E216" s="8" t="str">
        <f>IFERROR(IF(INDEX('ce raw data'!$C$2:$CZ$3000,MATCH(1,INDEX(('ce raw data'!$A$2:$A$3000=E195)*('ce raw data'!$B$2:$B$3000=$B216),,),0),MATCH(E198,'ce raw data'!$C$1:$CZ$1,0))="","-",INDEX('ce raw data'!$C$2:$CZ$3000,MATCH(1,INDEX(('ce raw data'!$A$2:$A$3000=E195)*('ce raw data'!$B$2:$B$3000=$B216),,),0),MATCH(E198,'ce raw data'!$C$1:$CZ$1,0))),"-")</f>
        <v>-</v>
      </c>
      <c r="F216" s="8" t="str">
        <f>IFERROR(IF(INDEX('ce raw data'!$C$2:$CZ$3000,MATCH(1,INDEX(('ce raw data'!$A$2:$A$3000=E195)*('ce raw data'!$B$2:$B$3000=$B216),,),0),MATCH(F198,'ce raw data'!$C$1:$CZ$1,0))="","-",INDEX('ce raw data'!$C$2:$CZ$3000,MATCH(1,INDEX(('ce raw data'!$A$2:$A$3000=E195)*('ce raw data'!$B$2:$B$3000=$B216),,),0),MATCH(F198,'ce raw data'!$C$1:$CZ$1,0))),"-")</f>
        <v>-</v>
      </c>
      <c r="G216" s="8" t="str">
        <f>IFERROR(IF(INDEX('ce raw data'!$C$2:$CZ$3000,MATCH(1,INDEX(('ce raw data'!$A$2:$A$3000=G195)*('ce raw data'!$B$2:$B$3000=$B216),,),0),MATCH(G198,'ce raw data'!$C$1:$CZ$1,0))="","-",INDEX('ce raw data'!$C$2:$CZ$3000,MATCH(1,INDEX(('ce raw data'!$A$2:$A$3000=G195)*('ce raw data'!$B$2:$B$3000=$B216),,),0),MATCH(G198,'ce raw data'!$C$1:$CZ$1,0))),"-")</f>
        <v>-</v>
      </c>
      <c r="H216" s="8" t="str">
        <f>IFERROR(IF(INDEX('ce raw data'!$C$2:$CZ$3000,MATCH(1,INDEX(('ce raw data'!$A$2:$A$3000=G195)*('ce raw data'!$B$2:$B$3000=$B216),,),0),MATCH(H198,'ce raw data'!$C$1:$CZ$1,0))="","-",INDEX('ce raw data'!$C$2:$CZ$3000,MATCH(1,INDEX(('ce raw data'!$A$2:$A$3000=G195)*('ce raw data'!$B$2:$B$3000=$B216),,),0),MATCH(H198,'ce raw data'!$C$1:$CZ$1,0))),"-")</f>
        <v>-</v>
      </c>
      <c r="I216" s="8" t="str">
        <f>IFERROR(IF(INDEX('ce raw data'!$C$2:$CZ$3000,MATCH(1,INDEX(('ce raw data'!$A$2:$A$3000=I195)*('ce raw data'!$B$2:$B$3000=$B216),,),0),MATCH(I198,'ce raw data'!$C$1:$CZ$1,0))="","-",INDEX('ce raw data'!$C$2:$CZ$3000,MATCH(1,INDEX(('ce raw data'!$A$2:$A$3000=I195)*('ce raw data'!$B$2:$B$3000=$B216),,),0),MATCH(I198,'ce raw data'!$C$1:$CZ$1,0))),"-")</f>
        <v>-</v>
      </c>
      <c r="J216" s="8" t="str">
        <f>IFERROR(IF(INDEX('ce raw data'!$C$2:$CZ$3000,MATCH(1,INDEX(('ce raw data'!$A$2:$A$3000=I195)*('ce raw data'!$B$2:$B$3000=$B216),,),0),MATCH(J198,'ce raw data'!$C$1:$CZ$1,0))="","-",INDEX('ce raw data'!$C$2:$CZ$3000,MATCH(1,INDEX(('ce raw data'!$A$2:$A$3000=I195)*('ce raw data'!$B$2:$B$3000=$B216),,),0),MATCH(J198,'ce raw data'!$C$1:$CZ$1,0))),"-")</f>
        <v>-</v>
      </c>
    </row>
    <row r="217" spans="2:10" ht="12.75" hidden="1" customHeight="1" x14ac:dyDescent="0.4">
      <c r="B217" s="11"/>
      <c r="C217" s="8" t="str">
        <f>IFERROR(IF(INDEX('ce raw data'!$C$2:$CZ$3000,MATCH(1,INDEX(('ce raw data'!$A$2:$A$3000=C195)*('ce raw data'!$B$2:$B$3000=$B218),,),0),MATCH(SUBSTITUTE(C198,"Allele","Height"),'ce raw data'!$C$1:$CZ$1,0))="","-",INDEX('ce raw data'!$C$2:$CZ$3000,MATCH(1,INDEX(('ce raw data'!$A$2:$A$3000=C195)*('ce raw data'!$B$2:$B$3000=$B218),,),0),MATCH(SUBSTITUTE(C198,"Allele","Height"),'ce raw data'!$C$1:$CZ$1,0))),"-")</f>
        <v>-</v>
      </c>
      <c r="D217" s="8" t="str">
        <f>IFERROR(IF(INDEX('ce raw data'!$C$2:$CZ$3000,MATCH(1,INDEX(('ce raw data'!$A$2:$A$3000=C195)*('ce raw data'!$B$2:$B$3000=$B218),,),0),MATCH(SUBSTITUTE(D198,"Allele","Height"),'ce raw data'!$C$1:$CZ$1,0))="","-",INDEX('ce raw data'!$C$2:$CZ$3000,MATCH(1,INDEX(('ce raw data'!$A$2:$A$3000=C195)*('ce raw data'!$B$2:$B$3000=$B218),,),0),MATCH(SUBSTITUTE(D198,"Allele","Height"),'ce raw data'!$C$1:$CZ$1,0))),"-")</f>
        <v>-</v>
      </c>
      <c r="E217" s="8" t="str">
        <f>IFERROR(IF(INDEX('ce raw data'!$C$2:$CZ$3000,MATCH(1,INDEX(('ce raw data'!$A$2:$A$3000=E195)*('ce raw data'!$B$2:$B$3000=$B218),,),0),MATCH(SUBSTITUTE(E198,"Allele","Height"),'ce raw data'!$C$1:$CZ$1,0))="","-",INDEX('ce raw data'!$C$2:$CZ$3000,MATCH(1,INDEX(('ce raw data'!$A$2:$A$3000=E195)*('ce raw data'!$B$2:$B$3000=$B218),,),0),MATCH(SUBSTITUTE(E198,"Allele","Height"),'ce raw data'!$C$1:$CZ$1,0))),"-")</f>
        <v>-</v>
      </c>
      <c r="F217" s="8" t="str">
        <f>IFERROR(IF(INDEX('ce raw data'!$C$2:$CZ$3000,MATCH(1,INDEX(('ce raw data'!$A$2:$A$3000=E195)*('ce raw data'!$B$2:$B$3000=$B218),,),0),MATCH(SUBSTITUTE(F198,"Allele","Height"),'ce raw data'!$C$1:$CZ$1,0))="","-",INDEX('ce raw data'!$C$2:$CZ$3000,MATCH(1,INDEX(('ce raw data'!$A$2:$A$3000=E195)*('ce raw data'!$B$2:$B$3000=$B218),,),0),MATCH(SUBSTITUTE(F198,"Allele","Height"),'ce raw data'!$C$1:$CZ$1,0))),"-")</f>
        <v>-</v>
      </c>
      <c r="G217" s="8" t="str">
        <f>IFERROR(IF(INDEX('ce raw data'!$C$2:$CZ$3000,MATCH(1,INDEX(('ce raw data'!$A$2:$A$3000=G195)*('ce raw data'!$B$2:$B$3000=$B218),,),0),MATCH(SUBSTITUTE(G198,"Allele","Height"),'ce raw data'!$C$1:$CZ$1,0))="","-",INDEX('ce raw data'!$C$2:$CZ$3000,MATCH(1,INDEX(('ce raw data'!$A$2:$A$3000=G195)*('ce raw data'!$B$2:$B$3000=$B218),,),0),MATCH(SUBSTITUTE(G198,"Allele","Height"),'ce raw data'!$C$1:$CZ$1,0))),"-")</f>
        <v>-</v>
      </c>
      <c r="H217" s="8" t="str">
        <f>IFERROR(IF(INDEX('ce raw data'!$C$2:$CZ$3000,MATCH(1,INDEX(('ce raw data'!$A$2:$A$3000=G195)*('ce raw data'!$B$2:$B$3000=$B218),,),0),MATCH(SUBSTITUTE(H198,"Allele","Height"),'ce raw data'!$C$1:$CZ$1,0))="","-",INDEX('ce raw data'!$C$2:$CZ$3000,MATCH(1,INDEX(('ce raw data'!$A$2:$A$3000=G195)*('ce raw data'!$B$2:$B$3000=$B218),,),0),MATCH(SUBSTITUTE(H198,"Allele","Height"),'ce raw data'!$C$1:$CZ$1,0))),"-")</f>
        <v>-</v>
      </c>
      <c r="I217" s="8" t="str">
        <f>IFERROR(IF(INDEX('ce raw data'!$C$2:$CZ$3000,MATCH(1,INDEX(('ce raw data'!$A$2:$A$3000=I195)*('ce raw data'!$B$2:$B$3000=$B218),,),0),MATCH(SUBSTITUTE(I198,"Allele","Height"),'ce raw data'!$C$1:$CZ$1,0))="","-",INDEX('ce raw data'!$C$2:$CZ$3000,MATCH(1,INDEX(('ce raw data'!$A$2:$A$3000=I195)*('ce raw data'!$B$2:$B$3000=$B218),,),0),MATCH(SUBSTITUTE(I198,"Allele","Height"),'ce raw data'!$C$1:$CZ$1,0))),"-")</f>
        <v>-</v>
      </c>
      <c r="J217" s="8" t="str">
        <f>IFERROR(IF(INDEX('ce raw data'!$C$2:$CZ$3000,MATCH(1,INDEX(('ce raw data'!$A$2:$A$3000=I195)*('ce raw data'!$B$2:$B$3000=$B218),,),0),MATCH(SUBSTITUTE(J198,"Allele","Height"),'ce raw data'!$C$1:$CZ$1,0))="","-",INDEX('ce raw data'!$C$2:$CZ$3000,MATCH(1,INDEX(('ce raw data'!$A$2:$A$3000=I195)*('ce raw data'!$B$2:$B$3000=$B218),,),0),MATCH(SUBSTITUTE(J198,"Allele","Height"),'ce raw data'!$C$1:$CZ$1,0))),"-")</f>
        <v>-</v>
      </c>
    </row>
    <row r="218" spans="2:10" x14ac:dyDescent="0.4">
      <c r="B218" s="11" t="str">
        <f>$A$89</f>
        <v>D2S1338</v>
      </c>
      <c r="C218" s="8" t="str">
        <f>IFERROR(IF(INDEX('ce raw data'!$C$2:$CZ$3000,MATCH(1,INDEX(('ce raw data'!$A$2:$A$3000=C195)*('ce raw data'!$B$2:$B$3000=$B218),,),0),MATCH(C198,'ce raw data'!$C$1:$CZ$1,0))="","-",INDEX('ce raw data'!$C$2:$CZ$3000,MATCH(1,INDEX(('ce raw data'!$A$2:$A$3000=C195)*('ce raw data'!$B$2:$B$3000=$B218),,),0),MATCH(C198,'ce raw data'!$C$1:$CZ$1,0))),"-")</f>
        <v>-</v>
      </c>
      <c r="D218" s="8" t="str">
        <f>IFERROR(IF(INDEX('ce raw data'!$C$2:$CZ$3000,MATCH(1,INDEX(('ce raw data'!$A$2:$A$3000=C195)*('ce raw data'!$B$2:$B$3000=$B218),,),0),MATCH(D198,'ce raw data'!$C$1:$CZ$1,0))="","-",INDEX('ce raw data'!$C$2:$CZ$3000,MATCH(1,INDEX(('ce raw data'!$A$2:$A$3000=C195)*('ce raw data'!$B$2:$B$3000=$B218),,),0),MATCH(D198,'ce raw data'!$C$1:$CZ$1,0))),"-")</f>
        <v>-</v>
      </c>
      <c r="E218" s="8" t="str">
        <f>IFERROR(IF(INDEX('ce raw data'!$C$2:$CZ$3000,MATCH(1,INDEX(('ce raw data'!$A$2:$A$3000=E195)*('ce raw data'!$B$2:$B$3000=$B218),,),0),MATCH(E198,'ce raw data'!$C$1:$CZ$1,0))="","-",INDEX('ce raw data'!$C$2:$CZ$3000,MATCH(1,INDEX(('ce raw data'!$A$2:$A$3000=E195)*('ce raw data'!$B$2:$B$3000=$B218),,),0),MATCH(E198,'ce raw data'!$C$1:$CZ$1,0))),"-")</f>
        <v>-</v>
      </c>
      <c r="F218" s="8" t="str">
        <f>IFERROR(IF(INDEX('ce raw data'!$C$2:$CZ$3000,MATCH(1,INDEX(('ce raw data'!$A$2:$A$3000=E195)*('ce raw data'!$B$2:$B$3000=$B218),,),0),MATCH(F198,'ce raw data'!$C$1:$CZ$1,0))="","-",INDEX('ce raw data'!$C$2:$CZ$3000,MATCH(1,INDEX(('ce raw data'!$A$2:$A$3000=E195)*('ce raw data'!$B$2:$B$3000=$B218),,),0),MATCH(F198,'ce raw data'!$C$1:$CZ$1,0))),"-")</f>
        <v>-</v>
      </c>
      <c r="G218" s="8" t="str">
        <f>IFERROR(IF(INDEX('ce raw data'!$C$2:$CZ$3000,MATCH(1,INDEX(('ce raw data'!$A$2:$A$3000=G195)*('ce raw data'!$B$2:$B$3000=$B218),,),0),MATCH(G198,'ce raw data'!$C$1:$CZ$1,0))="","-",INDEX('ce raw data'!$C$2:$CZ$3000,MATCH(1,INDEX(('ce raw data'!$A$2:$A$3000=G195)*('ce raw data'!$B$2:$B$3000=$B218),,),0),MATCH(G198,'ce raw data'!$C$1:$CZ$1,0))),"-")</f>
        <v>-</v>
      </c>
      <c r="H218" s="8" t="str">
        <f>IFERROR(IF(INDEX('ce raw data'!$C$2:$CZ$3000,MATCH(1,INDEX(('ce raw data'!$A$2:$A$3000=G195)*('ce raw data'!$B$2:$B$3000=$B218),,),0),MATCH(H198,'ce raw data'!$C$1:$CZ$1,0))="","-",INDEX('ce raw data'!$C$2:$CZ$3000,MATCH(1,INDEX(('ce raw data'!$A$2:$A$3000=G195)*('ce raw data'!$B$2:$B$3000=$B218),,),0),MATCH(H198,'ce raw data'!$C$1:$CZ$1,0))),"-")</f>
        <v>-</v>
      </c>
      <c r="I218" s="8" t="str">
        <f>IFERROR(IF(INDEX('ce raw data'!$C$2:$CZ$3000,MATCH(1,INDEX(('ce raw data'!$A$2:$A$3000=I195)*('ce raw data'!$B$2:$B$3000=$B218),,),0),MATCH(I198,'ce raw data'!$C$1:$CZ$1,0))="","-",INDEX('ce raw data'!$C$2:$CZ$3000,MATCH(1,INDEX(('ce raw data'!$A$2:$A$3000=I195)*('ce raw data'!$B$2:$B$3000=$B218),,),0),MATCH(I198,'ce raw data'!$C$1:$CZ$1,0))),"-")</f>
        <v>-</v>
      </c>
      <c r="J218" s="8" t="str">
        <f>IFERROR(IF(INDEX('ce raw data'!$C$2:$CZ$3000,MATCH(1,INDEX(('ce raw data'!$A$2:$A$3000=I195)*('ce raw data'!$B$2:$B$3000=$B218),,),0),MATCH(J198,'ce raw data'!$C$1:$CZ$1,0))="","-",INDEX('ce raw data'!$C$2:$CZ$3000,MATCH(1,INDEX(('ce raw data'!$A$2:$A$3000=I195)*('ce raw data'!$B$2:$B$3000=$B218),,),0),MATCH(J198,'ce raw data'!$C$1:$CZ$1,0))),"-")</f>
        <v>-</v>
      </c>
    </row>
    <row r="219" spans="2:10" ht="12.75" hidden="1" customHeight="1" x14ac:dyDescent="0.4">
      <c r="B219" s="11"/>
      <c r="C219" s="8" t="str">
        <f>IFERROR(IF(INDEX('ce raw data'!$C$2:$CZ$3000,MATCH(1,INDEX(('ce raw data'!$A$2:$A$3000=C195)*('ce raw data'!$B$2:$B$3000=$B220),,),0),MATCH(SUBSTITUTE(C198,"Allele","Height"),'ce raw data'!$C$1:$CZ$1,0))="","-",INDEX('ce raw data'!$C$2:$CZ$3000,MATCH(1,INDEX(('ce raw data'!$A$2:$A$3000=C195)*('ce raw data'!$B$2:$B$3000=$B220),,),0),MATCH(SUBSTITUTE(C198,"Allele","Height"),'ce raw data'!$C$1:$CZ$1,0))),"-")</f>
        <v>-</v>
      </c>
      <c r="D219" s="8" t="str">
        <f>IFERROR(IF(INDEX('ce raw data'!$C$2:$CZ$3000,MATCH(1,INDEX(('ce raw data'!$A$2:$A$3000=C195)*('ce raw data'!$B$2:$B$3000=$B220),,),0),MATCH(SUBSTITUTE(D198,"Allele","Height"),'ce raw data'!$C$1:$CZ$1,0))="","-",INDEX('ce raw data'!$C$2:$CZ$3000,MATCH(1,INDEX(('ce raw data'!$A$2:$A$3000=C195)*('ce raw data'!$B$2:$B$3000=$B220),,),0),MATCH(SUBSTITUTE(D198,"Allele","Height"),'ce raw data'!$C$1:$CZ$1,0))),"-")</f>
        <v>-</v>
      </c>
      <c r="E219" s="8" t="str">
        <f>IFERROR(IF(INDEX('ce raw data'!$C$2:$CZ$3000,MATCH(1,INDEX(('ce raw data'!$A$2:$A$3000=E195)*('ce raw data'!$B$2:$B$3000=$B220),,),0),MATCH(SUBSTITUTE(E198,"Allele","Height"),'ce raw data'!$C$1:$CZ$1,0))="","-",INDEX('ce raw data'!$C$2:$CZ$3000,MATCH(1,INDEX(('ce raw data'!$A$2:$A$3000=E195)*('ce raw data'!$B$2:$B$3000=$B220),,),0),MATCH(SUBSTITUTE(E198,"Allele","Height"),'ce raw data'!$C$1:$CZ$1,0))),"-")</f>
        <v>-</v>
      </c>
      <c r="F219" s="8" t="str">
        <f>IFERROR(IF(INDEX('ce raw data'!$C$2:$CZ$3000,MATCH(1,INDEX(('ce raw data'!$A$2:$A$3000=E195)*('ce raw data'!$B$2:$B$3000=$B220),,),0),MATCH(SUBSTITUTE(F198,"Allele","Height"),'ce raw data'!$C$1:$CZ$1,0))="","-",INDEX('ce raw data'!$C$2:$CZ$3000,MATCH(1,INDEX(('ce raw data'!$A$2:$A$3000=E195)*('ce raw data'!$B$2:$B$3000=$B220),,),0),MATCH(SUBSTITUTE(F198,"Allele","Height"),'ce raw data'!$C$1:$CZ$1,0))),"-")</f>
        <v>-</v>
      </c>
      <c r="G219" s="8" t="str">
        <f>IFERROR(IF(INDEX('ce raw data'!$C$2:$CZ$3000,MATCH(1,INDEX(('ce raw data'!$A$2:$A$3000=G195)*('ce raw data'!$B$2:$B$3000=$B220),,),0),MATCH(SUBSTITUTE(G198,"Allele","Height"),'ce raw data'!$C$1:$CZ$1,0))="","-",INDEX('ce raw data'!$C$2:$CZ$3000,MATCH(1,INDEX(('ce raw data'!$A$2:$A$3000=G195)*('ce raw data'!$B$2:$B$3000=$B220),,),0),MATCH(SUBSTITUTE(G198,"Allele","Height"),'ce raw data'!$C$1:$CZ$1,0))),"-")</f>
        <v>-</v>
      </c>
      <c r="H219" s="8" t="str">
        <f>IFERROR(IF(INDEX('ce raw data'!$C$2:$CZ$3000,MATCH(1,INDEX(('ce raw data'!$A$2:$A$3000=G195)*('ce raw data'!$B$2:$B$3000=$B220),,),0),MATCH(SUBSTITUTE(H198,"Allele","Height"),'ce raw data'!$C$1:$CZ$1,0))="","-",INDEX('ce raw data'!$C$2:$CZ$3000,MATCH(1,INDEX(('ce raw data'!$A$2:$A$3000=G195)*('ce raw data'!$B$2:$B$3000=$B220),,),0),MATCH(SUBSTITUTE(H198,"Allele","Height"),'ce raw data'!$C$1:$CZ$1,0))),"-")</f>
        <v>-</v>
      </c>
      <c r="I219" s="8" t="str">
        <f>IFERROR(IF(INDEX('ce raw data'!$C$2:$CZ$3000,MATCH(1,INDEX(('ce raw data'!$A$2:$A$3000=I195)*('ce raw data'!$B$2:$B$3000=$B220),,),0),MATCH(SUBSTITUTE(I198,"Allele","Height"),'ce raw data'!$C$1:$CZ$1,0))="","-",INDEX('ce raw data'!$C$2:$CZ$3000,MATCH(1,INDEX(('ce raw data'!$A$2:$A$3000=I195)*('ce raw data'!$B$2:$B$3000=$B220),,),0),MATCH(SUBSTITUTE(I198,"Allele","Height"),'ce raw data'!$C$1:$CZ$1,0))),"-")</f>
        <v>-</v>
      </c>
      <c r="J219" s="8" t="str">
        <f>IFERROR(IF(INDEX('ce raw data'!$C$2:$CZ$3000,MATCH(1,INDEX(('ce raw data'!$A$2:$A$3000=I195)*('ce raw data'!$B$2:$B$3000=$B220),,),0),MATCH(SUBSTITUTE(J198,"Allele","Height"),'ce raw data'!$C$1:$CZ$1,0))="","-",INDEX('ce raw data'!$C$2:$CZ$3000,MATCH(1,INDEX(('ce raw data'!$A$2:$A$3000=I195)*('ce raw data'!$B$2:$B$3000=$B220),,),0),MATCH(SUBSTITUTE(J198,"Allele","Height"),'ce raw data'!$C$1:$CZ$1,0))),"-")</f>
        <v>-</v>
      </c>
    </row>
    <row r="220" spans="2:10" x14ac:dyDescent="0.4">
      <c r="B220" s="11" t="str">
        <f>$A$91</f>
        <v>CSF1PO</v>
      </c>
      <c r="C220" s="8" t="str">
        <f>IFERROR(IF(INDEX('ce raw data'!$C$2:$CZ$3000,MATCH(1,INDEX(('ce raw data'!$A$2:$A$3000=C195)*('ce raw data'!$B$2:$B$3000=$B220),,),0),MATCH(C198,'ce raw data'!$C$1:$CZ$1,0))="","-",INDEX('ce raw data'!$C$2:$CZ$3000,MATCH(1,INDEX(('ce raw data'!$A$2:$A$3000=C195)*('ce raw data'!$B$2:$B$3000=$B220),,),0),MATCH(C198,'ce raw data'!$C$1:$CZ$1,0))),"-")</f>
        <v>-</v>
      </c>
      <c r="D220" s="8" t="str">
        <f>IFERROR(IF(INDEX('ce raw data'!$C$2:$CZ$3000,MATCH(1,INDEX(('ce raw data'!$A$2:$A$3000=C195)*('ce raw data'!$B$2:$B$3000=$B220),,),0),MATCH(D198,'ce raw data'!$C$1:$CZ$1,0))="","-",INDEX('ce raw data'!$C$2:$CZ$3000,MATCH(1,INDEX(('ce raw data'!$A$2:$A$3000=C195)*('ce raw data'!$B$2:$B$3000=$B220),,),0),MATCH(D198,'ce raw data'!$C$1:$CZ$1,0))),"-")</f>
        <v>-</v>
      </c>
      <c r="E220" s="8" t="str">
        <f>IFERROR(IF(INDEX('ce raw data'!$C$2:$CZ$3000,MATCH(1,INDEX(('ce raw data'!$A$2:$A$3000=E195)*('ce raw data'!$B$2:$B$3000=$B220),,),0),MATCH(E198,'ce raw data'!$C$1:$CZ$1,0))="","-",INDEX('ce raw data'!$C$2:$CZ$3000,MATCH(1,INDEX(('ce raw data'!$A$2:$A$3000=E195)*('ce raw data'!$B$2:$B$3000=$B220),,),0),MATCH(E198,'ce raw data'!$C$1:$CZ$1,0))),"-")</f>
        <v>-</v>
      </c>
      <c r="F220" s="8" t="str">
        <f>IFERROR(IF(INDEX('ce raw data'!$C$2:$CZ$3000,MATCH(1,INDEX(('ce raw data'!$A$2:$A$3000=E195)*('ce raw data'!$B$2:$B$3000=$B220),,),0),MATCH(F198,'ce raw data'!$C$1:$CZ$1,0))="","-",INDEX('ce raw data'!$C$2:$CZ$3000,MATCH(1,INDEX(('ce raw data'!$A$2:$A$3000=E195)*('ce raw data'!$B$2:$B$3000=$B220),,),0),MATCH(F198,'ce raw data'!$C$1:$CZ$1,0))),"-")</f>
        <v>-</v>
      </c>
      <c r="G220" s="8" t="str">
        <f>IFERROR(IF(INDEX('ce raw data'!$C$2:$CZ$3000,MATCH(1,INDEX(('ce raw data'!$A$2:$A$3000=G195)*('ce raw data'!$B$2:$B$3000=$B220),,),0),MATCH(G198,'ce raw data'!$C$1:$CZ$1,0))="","-",INDEX('ce raw data'!$C$2:$CZ$3000,MATCH(1,INDEX(('ce raw data'!$A$2:$A$3000=G195)*('ce raw data'!$B$2:$B$3000=$B220),,),0),MATCH(G198,'ce raw data'!$C$1:$CZ$1,0))),"-")</f>
        <v>-</v>
      </c>
      <c r="H220" s="8" t="str">
        <f>IFERROR(IF(INDEX('ce raw data'!$C$2:$CZ$3000,MATCH(1,INDEX(('ce raw data'!$A$2:$A$3000=G195)*('ce raw data'!$B$2:$B$3000=$B220),,),0),MATCH(H198,'ce raw data'!$C$1:$CZ$1,0))="","-",INDEX('ce raw data'!$C$2:$CZ$3000,MATCH(1,INDEX(('ce raw data'!$A$2:$A$3000=G195)*('ce raw data'!$B$2:$B$3000=$B220),,),0),MATCH(H198,'ce raw data'!$C$1:$CZ$1,0))),"-")</f>
        <v>-</v>
      </c>
      <c r="I220" s="8" t="str">
        <f>IFERROR(IF(INDEX('ce raw data'!$C$2:$CZ$3000,MATCH(1,INDEX(('ce raw data'!$A$2:$A$3000=I195)*('ce raw data'!$B$2:$B$3000=$B220),,),0),MATCH(I198,'ce raw data'!$C$1:$CZ$1,0))="","-",INDEX('ce raw data'!$C$2:$CZ$3000,MATCH(1,INDEX(('ce raw data'!$A$2:$A$3000=I195)*('ce raw data'!$B$2:$B$3000=$B220),,),0),MATCH(I198,'ce raw data'!$C$1:$CZ$1,0))),"-")</f>
        <v>-</v>
      </c>
      <c r="J220" s="8" t="str">
        <f>IFERROR(IF(INDEX('ce raw data'!$C$2:$CZ$3000,MATCH(1,INDEX(('ce raw data'!$A$2:$A$3000=I195)*('ce raw data'!$B$2:$B$3000=$B220),,),0),MATCH(J198,'ce raw data'!$C$1:$CZ$1,0))="","-",INDEX('ce raw data'!$C$2:$CZ$3000,MATCH(1,INDEX(('ce raw data'!$A$2:$A$3000=I195)*('ce raw data'!$B$2:$B$3000=$B220),,),0),MATCH(J198,'ce raw data'!$C$1:$CZ$1,0))),"-")</f>
        <v>-</v>
      </c>
    </row>
    <row r="221" spans="2:10" ht="12.75" hidden="1" customHeight="1" x14ac:dyDescent="0.4">
      <c r="B221" s="11"/>
      <c r="C221" s="8" t="str">
        <f>IFERROR(IF(INDEX('ce raw data'!$C$2:$CZ$3000,MATCH(1,INDEX(('ce raw data'!$A$2:$A$3000=C195)*('ce raw data'!$B$2:$B$3000=$B222),,),0),MATCH(SUBSTITUTE(C198,"Allele","Height"),'ce raw data'!$C$1:$CZ$1,0))="","-",INDEX('ce raw data'!$C$2:$CZ$3000,MATCH(1,INDEX(('ce raw data'!$A$2:$A$3000=C195)*('ce raw data'!$B$2:$B$3000=$B222),,),0),MATCH(SUBSTITUTE(C198,"Allele","Height"),'ce raw data'!$C$1:$CZ$1,0))),"-")</f>
        <v>-</v>
      </c>
      <c r="D221" s="8" t="str">
        <f>IFERROR(IF(INDEX('ce raw data'!$C$2:$CZ$3000,MATCH(1,INDEX(('ce raw data'!$A$2:$A$3000=C195)*('ce raw data'!$B$2:$B$3000=$B222),,),0),MATCH(SUBSTITUTE(D198,"Allele","Height"),'ce raw data'!$C$1:$CZ$1,0))="","-",INDEX('ce raw data'!$C$2:$CZ$3000,MATCH(1,INDEX(('ce raw data'!$A$2:$A$3000=C195)*('ce raw data'!$B$2:$B$3000=$B222),,),0),MATCH(SUBSTITUTE(D198,"Allele","Height"),'ce raw data'!$C$1:$CZ$1,0))),"-")</f>
        <v>-</v>
      </c>
      <c r="E221" s="8" t="str">
        <f>IFERROR(IF(INDEX('ce raw data'!$C$2:$CZ$3000,MATCH(1,INDEX(('ce raw data'!$A$2:$A$3000=E195)*('ce raw data'!$B$2:$B$3000=$B222),,),0),MATCH(SUBSTITUTE(E198,"Allele","Height"),'ce raw data'!$C$1:$CZ$1,0))="","-",INDEX('ce raw data'!$C$2:$CZ$3000,MATCH(1,INDEX(('ce raw data'!$A$2:$A$3000=E195)*('ce raw data'!$B$2:$B$3000=$B222),,),0),MATCH(SUBSTITUTE(E198,"Allele","Height"),'ce raw data'!$C$1:$CZ$1,0))),"-")</f>
        <v>-</v>
      </c>
      <c r="F221" s="8" t="str">
        <f>IFERROR(IF(INDEX('ce raw data'!$C$2:$CZ$3000,MATCH(1,INDEX(('ce raw data'!$A$2:$A$3000=E195)*('ce raw data'!$B$2:$B$3000=$B222),,),0),MATCH(SUBSTITUTE(F198,"Allele","Height"),'ce raw data'!$C$1:$CZ$1,0))="","-",INDEX('ce raw data'!$C$2:$CZ$3000,MATCH(1,INDEX(('ce raw data'!$A$2:$A$3000=E195)*('ce raw data'!$B$2:$B$3000=$B222),,),0),MATCH(SUBSTITUTE(F198,"Allele","Height"),'ce raw data'!$C$1:$CZ$1,0))),"-")</f>
        <v>-</v>
      </c>
      <c r="G221" s="8" t="str">
        <f>IFERROR(IF(INDEX('ce raw data'!$C$2:$CZ$3000,MATCH(1,INDEX(('ce raw data'!$A$2:$A$3000=G195)*('ce raw data'!$B$2:$B$3000=$B222),,),0),MATCH(SUBSTITUTE(G198,"Allele","Height"),'ce raw data'!$C$1:$CZ$1,0))="","-",INDEX('ce raw data'!$C$2:$CZ$3000,MATCH(1,INDEX(('ce raw data'!$A$2:$A$3000=G195)*('ce raw data'!$B$2:$B$3000=$B222),,),0),MATCH(SUBSTITUTE(G198,"Allele","Height"),'ce raw data'!$C$1:$CZ$1,0))),"-")</f>
        <v>-</v>
      </c>
      <c r="H221" s="8" t="str">
        <f>IFERROR(IF(INDEX('ce raw data'!$C$2:$CZ$3000,MATCH(1,INDEX(('ce raw data'!$A$2:$A$3000=G195)*('ce raw data'!$B$2:$B$3000=$B222),,),0),MATCH(SUBSTITUTE(H198,"Allele","Height"),'ce raw data'!$C$1:$CZ$1,0))="","-",INDEX('ce raw data'!$C$2:$CZ$3000,MATCH(1,INDEX(('ce raw data'!$A$2:$A$3000=G195)*('ce raw data'!$B$2:$B$3000=$B222),,),0),MATCH(SUBSTITUTE(H198,"Allele","Height"),'ce raw data'!$C$1:$CZ$1,0))),"-")</f>
        <v>-</v>
      </c>
      <c r="I221" s="8" t="str">
        <f>IFERROR(IF(INDEX('ce raw data'!$C$2:$CZ$3000,MATCH(1,INDEX(('ce raw data'!$A$2:$A$3000=I195)*('ce raw data'!$B$2:$B$3000=$B222),,),0),MATCH(SUBSTITUTE(I198,"Allele","Height"),'ce raw data'!$C$1:$CZ$1,0))="","-",INDEX('ce raw data'!$C$2:$CZ$3000,MATCH(1,INDEX(('ce raw data'!$A$2:$A$3000=I195)*('ce raw data'!$B$2:$B$3000=$B222),,),0),MATCH(SUBSTITUTE(I198,"Allele","Height"),'ce raw data'!$C$1:$CZ$1,0))),"-")</f>
        <v>-</v>
      </c>
      <c r="J221" s="8" t="str">
        <f>IFERROR(IF(INDEX('ce raw data'!$C$2:$CZ$3000,MATCH(1,INDEX(('ce raw data'!$A$2:$A$3000=I195)*('ce raw data'!$B$2:$B$3000=$B222),,),0),MATCH(SUBSTITUTE(J198,"Allele","Height"),'ce raw data'!$C$1:$CZ$1,0))="","-",INDEX('ce raw data'!$C$2:$CZ$3000,MATCH(1,INDEX(('ce raw data'!$A$2:$A$3000=I195)*('ce raw data'!$B$2:$B$3000=$B222),,),0),MATCH(SUBSTITUTE(J198,"Allele","Height"),'ce raw data'!$C$1:$CZ$1,0))),"-")</f>
        <v>-</v>
      </c>
    </row>
    <row r="222" spans="2:10" x14ac:dyDescent="0.4">
      <c r="B222" s="11" t="str">
        <f>$A$93</f>
        <v>Penta D</v>
      </c>
      <c r="C222" s="8" t="str">
        <f>IFERROR(IF(INDEX('ce raw data'!$C$2:$CZ$3000,MATCH(1,INDEX(('ce raw data'!$A$2:$A$3000=C195)*('ce raw data'!$B$2:$B$3000=$B222),,),0),MATCH(C198,'ce raw data'!$C$1:$CZ$1,0))="","-",INDEX('ce raw data'!$C$2:$CZ$3000,MATCH(1,INDEX(('ce raw data'!$A$2:$A$3000=C195)*('ce raw data'!$B$2:$B$3000=$B222),,),0),MATCH(C198,'ce raw data'!$C$1:$CZ$1,0))),"-")</f>
        <v>-</v>
      </c>
      <c r="D222" s="8" t="str">
        <f>IFERROR(IF(INDEX('ce raw data'!$C$2:$CZ$3000,MATCH(1,INDEX(('ce raw data'!$A$2:$A$3000=C195)*('ce raw data'!$B$2:$B$3000=$B222),,),0),MATCH(D198,'ce raw data'!$C$1:$CZ$1,0))="","-",INDEX('ce raw data'!$C$2:$CZ$3000,MATCH(1,INDEX(('ce raw data'!$A$2:$A$3000=C195)*('ce raw data'!$B$2:$B$3000=$B222),,),0),MATCH(D198,'ce raw data'!$C$1:$CZ$1,0))),"-")</f>
        <v>-</v>
      </c>
      <c r="E222" s="8" t="str">
        <f>IFERROR(IF(INDEX('ce raw data'!$C$2:$CZ$3000,MATCH(1,INDEX(('ce raw data'!$A$2:$A$3000=E195)*('ce raw data'!$B$2:$B$3000=$B222),,),0),MATCH(E198,'ce raw data'!$C$1:$CZ$1,0))="","-",INDEX('ce raw data'!$C$2:$CZ$3000,MATCH(1,INDEX(('ce raw data'!$A$2:$A$3000=E195)*('ce raw data'!$B$2:$B$3000=$B222),,),0),MATCH(E198,'ce raw data'!$C$1:$CZ$1,0))),"-")</f>
        <v>-</v>
      </c>
      <c r="F222" s="8" t="str">
        <f>IFERROR(IF(INDEX('ce raw data'!$C$2:$CZ$3000,MATCH(1,INDEX(('ce raw data'!$A$2:$A$3000=E195)*('ce raw data'!$B$2:$B$3000=$B222),,),0),MATCH(F198,'ce raw data'!$C$1:$CZ$1,0))="","-",INDEX('ce raw data'!$C$2:$CZ$3000,MATCH(1,INDEX(('ce raw data'!$A$2:$A$3000=E195)*('ce raw data'!$B$2:$B$3000=$B222),,),0),MATCH(F198,'ce raw data'!$C$1:$CZ$1,0))),"-")</f>
        <v>-</v>
      </c>
      <c r="G222" s="8" t="str">
        <f>IFERROR(IF(INDEX('ce raw data'!$C$2:$CZ$3000,MATCH(1,INDEX(('ce raw data'!$A$2:$A$3000=G195)*('ce raw data'!$B$2:$B$3000=$B222),,),0),MATCH(G198,'ce raw data'!$C$1:$CZ$1,0))="","-",INDEX('ce raw data'!$C$2:$CZ$3000,MATCH(1,INDEX(('ce raw data'!$A$2:$A$3000=G195)*('ce raw data'!$B$2:$B$3000=$B222),,),0),MATCH(G198,'ce raw data'!$C$1:$CZ$1,0))),"-")</f>
        <v>-</v>
      </c>
      <c r="H222" s="8" t="str">
        <f>IFERROR(IF(INDEX('ce raw data'!$C$2:$CZ$3000,MATCH(1,INDEX(('ce raw data'!$A$2:$A$3000=G195)*('ce raw data'!$B$2:$B$3000=$B222),,),0),MATCH(H198,'ce raw data'!$C$1:$CZ$1,0))="","-",INDEX('ce raw data'!$C$2:$CZ$3000,MATCH(1,INDEX(('ce raw data'!$A$2:$A$3000=G195)*('ce raw data'!$B$2:$B$3000=$B222),,),0),MATCH(H198,'ce raw data'!$C$1:$CZ$1,0))),"-")</f>
        <v>-</v>
      </c>
      <c r="I222" s="8" t="str">
        <f>IFERROR(IF(INDEX('ce raw data'!$C$2:$CZ$3000,MATCH(1,INDEX(('ce raw data'!$A$2:$A$3000=I195)*('ce raw data'!$B$2:$B$3000=$B222),,),0),MATCH(I198,'ce raw data'!$C$1:$CZ$1,0))="","-",INDEX('ce raw data'!$C$2:$CZ$3000,MATCH(1,INDEX(('ce raw data'!$A$2:$A$3000=I195)*('ce raw data'!$B$2:$B$3000=$B222),,),0),MATCH(I198,'ce raw data'!$C$1:$CZ$1,0))),"-")</f>
        <v>-</v>
      </c>
      <c r="J222" s="8" t="str">
        <f>IFERROR(IF(INDEX('ce raw data'!$C$2:$CZ$3000,MATCH(1,INDEX(('ce raw data'!$A$2:$A$3000=I195)*('ce raw data'!$B$2:$B$3000=$B222),,),0),MATCH(J198,'ce raw data'!$C$1:$CZ$1,0))="","-",INDEX('ce raw data'!$C$2:$CZ$3000,MATCH(1,INDEX(('ce raw data'!$A$2:$A$3000=I195)*('ce raw data'!$B$2:$B$3000=$B222),,),0),MATCH(J198,'ce raw data'!$C$1:$CZ$1,0))),"-")</f>
        <v>-</v>
      </c>
    </row>
    <row r="223" spans="2:10" ht="12.75" hidden="1" customHeight="1" x14ac:dyDescent="0.4">
      <c r="B223" s="10"/>
      <c r="C223" s="8" t="str">
        <f>IFERROR(IF(INDEX('ce raw data'!$C$2:$CZ$3000,MATCH(1,INDEX(('ce raw data'!$A$2:$A$3000=C195)*('ce raw data'!$B$2:$B$3000=$B224),,),0),MATCH(SUBSTITUTE(C198,"Allele","Height"),'ce raw data'!$C$1:$CZ$1,0))="","-",INDEX('ce raw data'!$C$2:$CZ$3000,MATCH(1,INDEX(('ce raw data'!$A$2:$A$3000=C195)*('ce raw data'!$B$2:$B$3000=$B224),,),0),MATCH(SUBSTITUTE(C198,"Allele","Height"),'ce raw data'!$C$1:$CZ$1,0))),"-")</f>
        <v>-</v>
      </c>
      <c r="D223" s="8" t="str">
        <f>IFERROR(IF(INDEX('ce raw data'!$C$2:$CZ$3000,MATCH(1,INDEX(('ce raw data'!$A$2:$A$3000=C195)*('ce raw data'!$B$2:$B$3000=$B224),,),0),MATCH(SUBSTITUTE(D198,"Allele","Height"),'ce raw data'!$C$1:$CZ$1,0))="","-",INDEX('ce raw data'!$C$2:$CZ$3000,MATCH(1,INDEX(('ce raw data'!$A$2:$A$3000=C195)*('ce raw data'!$B$2:$B$3000=$B224),,),0),MATCH(SUBSTITUTE(D198,"Allele","Height"),'ce raw data'!$C$1:$CZ$1,0))),"-")</f>
        <v>-</v>
      </c>
      <c r="E223" s="8" t="str">
        <f>IFERROR(IF(INDEX('ce raw data'!$C$2:$CZ$3000,MATCH(1,INDEX(('ce raw data'!$A$2:$A$3000=E195)*('ce raw data'!$B$2:$B$3000=$B224),,),0),MATCH(SUBSTITUTE(E198,"Allele","Height"),'ce raw data'!$C$1:$CZ$1,0))="","-",INDEX('ce raw data'!$C$2:$CZ$3000,MATCH(1,INDEX(('ce raw data'!$A$2:$A$3000=E195)*('ce raw data'!$B$2:$B$3000=$B224),,),0),MATCH(SUBSTITUTE(E198,"Allele","Height"),'ce raw data'!$C$1:$CZ$1,0))),"-")</f>
        <v>-</v>
      </c>
      <c r="F223" s="8" t="str">
        <f>IFERROR(IF(INDEX('ce raw data'!$C$2:$CZ$3000,MATCH(1,INDEX(('ce raw data'!$A$2:$A$3000=E195)*('ce raw data'!$B$2:$B$3000=$B224),,),0),MATCH(SUBSTITUTE(F198,"Allele","Height"),'ce raw data'!$C$1:$CZ$1,0))="","-",INDEX('ce raw data'!$C$2:$CZ$3000,MATCH(1,INDEX(('ce raw data'!$A$2:$A$3000=E195)*('ce raw data'!$B$2:$B$3000=$B224),,),0),MATCH(SUBSTITUTE(F198,"Allele","Height"),'ce raw data'!$C$1:$CZ$1,0))),"-")</f>
        <v>-</v>
      </c>
      <c r="G223" s="8" t="str">
        <f>IFERROR(IF(INDEX('ce raw data'!$C$2:$CZ$3000,MATCH(1,INDEX(('ce raw data'!$A$2:$A$3000=G195)*('ce raw data'!$B$2:$B$3000=$B224),,),0),MATCH(SUBSTITUTE(G198,"Allele","Height"),'ce raw data'!$C$1:$CZ$1,0))="","-",INDEX('ce raw data'!$C$2:$CZ$3000,MATCH(1,INDEX(('ce raw data'!$A$2:$A$3000=G195)*('ce raw data'!$B$2:$B$3000=$B224),,),0),MATCH(SUBSTITUTE(G198,"Allele","Height"),'ce raw data'!$C$1:$CZ$1,0))),"-")</f>
        <v>-</v>
      </c>
      <c r="H223" s="8" t="str">
        <f>IFERROR(IF(INDEX('ce raw data'!$C$2:$CZ$3000,MATCH(1,INDEX(('ce raw data'!$A$2:$A$3000=G195)*('ce raw data'!$B$2:$B$3000=$B224),,),0),MATCH(SUBSTITUTE(H198,"Allele","Height"),'ce raw data'!$C$1:$CZ$1,0))="","-",INDEX('ce raw data'!$C$2:$CZ$3000,MATCH(1,INDEX(('ce raw data'!$A$2:$A$3000=G195)*('ce raw data'!$B$2:$B$3000=$B224),,),0),MATCH(SUBSTITUTE(H198,"Allele","Height"),'ce raw data'!$C$1:$CZ$1,0))),"-")</f>
        <v>-</v>
      </c>
      <c r="I223" s="8" t="str">
        <f>IFERROR(IF(INDEX('ce raw data'!$C$2:$CZ$3000,MATCH(1,INDEX(('ce raw data'!$A$2:$A$3000=I195)*('ce raw data'!$B$2:$B$3000=$B224),,),0),MATCH(SUBSTITUTE(I198,"Allele","Height"),'ce raw data'!$C$1:$CZ$1,0))="","-",INDEX('ce raw data'!$C$2:$CZ$3000,MATCH(1,INDEX(('ce raw data'!$A$2:$A$3000=I195)*('ce raw data'!$B$2:$B$3000=$B224),,),0),MATCH(SUBSTITUTE(I198,"Allele","Height"),'ce raw data'!$C$1:$CZ$1,0))),"-")</f>
        <v>-</v>
      </c>
      <c r="J223" s="8" t="str">
        <f>IFERROR(IF(INDEX('ce raw data'!$C$2:$CZ$3000,MATCH(1,INDEX(('ce raw data'!$A$2:$A$3000=I195)*('ce raw data'!$B$2:$B$3000=$B224),,),0),MATCH(SUBSTITUTE(J198,"Allele","Height"),'ce raw data'!$C$1:$CZ$1,0))="","-",INDEX('ce raw data'!$C$2:$CZ$3000,MATCH(1,INDEX(('ce raw data'!$A$2:$A$3000=I195)*('ce raw data'!$B$2:$B$3000=$B224),,),0),MATCH(SUBSTITUTE(J198,"Allele","Height"),'ce raw data'!$C$1:$CZ$1,0))),"-")</f>
        <v>-</v>
      </c>
    </row>
    <row r="224" spans="2:10" x14ac:dyDescent="0.4">
      <c r="B224" s="14" t="str">
        <f>$A$95</f>
        <v>TH01</v>
      </c>
      <c r="C224" s="8" t="str">
        <f>IFERROR(IF(INDEX('ce raw data'!$C$2:$CZ$3000,MATCH(1,INDEX(('ce raw data'!$A$2:$A$3000=C195)*('ce raw data'!$B$2:$B$3000=$B224),,),0),MATCH(C198,'ce raw data'!$C$1:$CZ$1,0))="","-",INDEX('ce raw data'!$C$2:$CZ$3000,MATCH(1,INDEX(('ce raw data'!$A$2:$A$3000=C195)*('ce raw data'!$B$2:$B$3000=$B224),,),0),MATCH(C198,'ce raw data'!$C$1:$CZ$1,0))),"-")</f>
        <v>-</v>
      </c>
      <c r="D224" s="8" t="str">
        <f>IFERROR(IF(INDEX('ce raw data'!$C$2:$CZ$3000,MATCH(1,INDEX(('ce raw data'!$A$2:$A$3000=C195)*('ce raw data'!$B$2:$B$3000=$B224),,),0),MATCH(D198,'ce raw data'!$C$1:$CZ$1,0))="","-",INDEX('ce raw data'!$C$2:$CZ$3000,MATCH(1,INDEX(('ce raw data'!$A$2:$A$3000=C195)*('ce raw data'!$B$2:$B$3000=$B224),,),0),MATCH(D198,'ce raw data'!$C$1:$CZ$1,0))),"-")</f>
        <v>-</v>
      </c>
      <c r="E224" s="8" t="str">
        <f>IFERROR(IF(INDEX('ce raw data'!$C$2:$CZ$3000,MATCH(1,INDEX(('ce raw data'!$A$2:$A$3000=E195)*('ce raw data'!$B$2:$B$3000=$B224),,),0),MATCH(E198,'ce raw data'!$C$1:$CZ$1,0))="","-",INDEX('ce raw data'!$C$2:$CZ$3000,MATCH(1,INDEX(('ce raw data'!$A$2:$A$3000=E195)*('ce raw data'!$B$2:$B$3000=$B224),,),0),MATCH(E198,'ce raw data'!$C$1:$CZ$1,0))),"-")</f>
        <v>-</v>
      </c>
      <c r="F224" s="8" t="str">
        <f>IFERROR(IF(INDEX('ce raw data'!$C$2:$CZ$3000,MATCH(1,INDEX(('ce raw data'!$A$2:$A$3000=E195)*('ce raw data'!$B$2:$B$3000=$B224),,),0),MATCH(F198,'ce raw data'!$C$1:$CZ$1,0))="","-",INDEX('ce raw data'!$C$2:$CZ$3000,MATCH(1,INDEX(('ce raw data'!$A$2:$A$3000=E195)*('ce raw data'!$B$2:$B$3000=$B224),,),0),MATCH(F198,'ce raw data'!$C$1:$CZ$1,0))),"-")</f>
        <v>-</v>
      </c>
      <c r="G224" s="8" t="str">
        <f>IFERROR(IF(INDEX('ce raw data'!$C$2:$CZ$3000,MATCH(1,INDEX(('ce raw data'!$A$2:$A$3000=G195)*('ce raw data'!$B$2:$B$3000=$B224),,),0),MATCH(G198,'ce raw data'!$C$1:$CZ$1,0))="","-",INDEX('ce raw data'!$C$2:$CZ$3000,MATCH(1,INDEX(('ce raw data'!$A$2:$A$3000=G195)*('ce raw data'!$B$2:$B$3000=$B224),,),0),MATCH(G198,'ce raw data'!$C$1:$CZ$1,0))),"-")</f>
        <v>-</v>
      </c>
      <c r="H224" s="8" t="str">
        <f>IFERROR(IF(INDEX('ce raw data'!$C$2:$CZ$3000,MATCH(1,INDEX(('ce raw data'!$A$2:$A$3000=G195)*('ce raw data'!$B$2:$B$3000=$B224),,),0),MATCH(H198,'ce raw data'!$C$1:$CZ$1,0))="","-",INDEX('ce raw data'!$C$2:$CZ$3000,MATCH(1,INDEX(('ce raw data'!$A$2:$A$3000=G195)*('ce raw data'!$B$2:$B$3000=$B224),,),0),MATCH(H198,'ce raw data'!$C$1:$CZ$1,0))),"-")</f>
        <v>-</v>
      </c>
      <c r="I224" s="8" t="str">
        <f>IFERROR(IF(INDEX('ce raw data'!$C$2:$CZ$3000,MATCH(1,INDEX(('ce raw data'!$A$2:$A$3000=I195)*('ce raw data'!$B$2:$B$3000=$B224),,),0),MATCH(I198,'ce raw data'!$C$1:$CZ$1,0))="","-",INDEX('ce raw data'!$C$2:$CZ$3000,MATCH(1,INDEX(('ce raw data'!$A$2:$A$3000=I195)*('ce raw data'!$B$2:$B$3000=$B224),,),0),MATCH(I198,'ce raw data'!$C$1:$CZ$1,0))),"-")</f>
        <v>-</v>
      </c>
      <c r="J224" s="8" t="str">
        <f>IFERROR(IF(INDEX('ce raw data'!$C$2:$CZ$3000,MATCH(1,INDEX(('ce raw data'!$A$2:$A$3000=I195)*('ce raw data'!$B$2:$B$3000=$B224),,),0),MATCH(J198,'ce raw data'!$C$1:$CZ$1,0))="","-",INDEX('ce raw data'!$C$2:$CZ$3000,MATCH(1,INDEX(('ce raw data'!$A$2:$A$3000=I195)*('ce raw data'!$B$2:$B$3000=$B224),,),0),MATCH(J198,'ce raw data'!$C$1:$CZ$1,0))),"-")</f>
        <v>-</v>
      </c>
    </row>
    <row r="225" spans="2:10" ht="12.75" hidden="1" customHeight="1" x14ac:dyDescent="0.4">
      <c r="B225" s="14"/>
      <c r="C225" s="8" t="str">
        <f>IFERROR(IF(INDEX('ce raw data'!$C$2:$CZ$3000,MATCH(1,INDEX(('ce raw data'!$A$2:$A$3000=C195)*('ce raw data'!$B$2:$B$3000=$B226),,),0),MATCH(SUBSTITUTE(C198,"Allele","Height"),'ce raw data'!$C$1:$CZ$1,0))="","-",INDEX('ce raw data'!$C$2:$CZ$3000,MATCH(1,INDEX(('ce raw data'!$A$2:$A$3000=C195)*('ce raw data'!$B$2:$B$3000=$B226),,),0),MATCH(SUBSTITUTE(C198,"Allele","Height"),'ce raw data'!$C$1:$CZ$1,0))),"-")</f>
        <v>-</v>
      </c>
      <c r="D225" s="8" t="str">
        <f>IFERROR(IF(INDEX('ce raw data'!$C$2:$CZ$3000,MATCH(1,INDEX(('ce raw data'!$A$2:$A$3000=C195)*('ce raw data'!$B$2:$B$3000=$B226),,),0),MATCH(SUBSTITUTE(D198,"Allele","Height"),'ce raw data'!$C$1:$CZ$1,0))="","-",INDEX('ce raw data'!$C$2:$CZ$3000,MATCH(1,INDEX(('ce raw data'!$A$2:$A$3000=C195)*('ce raw data'!$B$2:$B$3000=$B226),,),0),MATCH(SUBSTITUTE(D198,"Allele","Height"),'ce raw data'!$C$1:$CZ$1,0))),"-")</f>
        <v>-</v>
      </c>
      <c r="E225" s="8" t="str">
        <f>IFERROR(IF(INDEX('ce raw data'!$C$2:$CZ$3000,MATCH(1,INDEX(('ce raw data'!$A$2:$A$3000=E195)*('ce raw data'!$B$2:$B$3000=$B226),,),0),MATCH(SUBSTITUTE(E198,"Allele","Height"),'ce raw data'!$C$1:$CZ$1,0))="","-",INDEX('ce raw data'!$C$2:$CZ$3000,MATCH(1,INDEX(('ce raw data'!$A$2:$A$3000=E195)*('ce raw data'!$B$2:$B$3000=$B226),,),0),MATCH(SUBSTITUTE(E198,"Allele","Height"),'ce raw data'!$C$1:$CZ$1,0))),"-")</f>
        <v>-</v>
      </c>
      <c r="F225" s="8" t="str">
        <f>IFERROR(IF(INDEX('ce raw data'!$C$2:$CZ$3000,MATCH(1,INDEX(('ce raw data'!$A$2:$A$3000=E195)*('ce raw data'!$B$2:$B$3000=$B226),,),0),MATCH(SUBSTITUTE(F198,"Allele","Height"),'ce raw data'!$C$1:$CZ$1,0))="","-",INDEX('ce raw data'!$C$2:$CZ$3000,MATCH(1,INDEX(('ce raw data'!$A$2:$A$3000=E195)*('ce raw data'!$B$2:$B$3000=$B226),,),0),MATCH(SUBSTITUTE(F198,"Allele","Height"),'ce raw data'!$C$1:$CZ$1,0))),"-")</f>
        <v>-</v>
      </c>
      <c r="G225" s="8" t="str">
        <f>IFERROR(IF(INDEX('ce raw data'!$C$2:$CZ$3000,MATCH(1,INDEX(('ce raw data'!$A$2:$A$3000=G195)*('ce raw data'!$B$2:$B$3000=$B226),,),0),MATCH(SUBSTITUTE(G198,"Allele","Height"),'ce raw data'!$C$1:$CZ$1,0))="","-",INDEX('ce raw data'!$C$2:$CZ$3000,MATCH(1,INDEX(('ce raw data'!$A$2:$A$3000=G195)*('ce raw data'!$B$2:$B$3000=$B226),,),0),MATCH(SUBSTITUTE(G198,"Allele","Height"),'ce raw data'!$C$1:$CZ$1,0))),"-")</f>
        <v>-</v>
      </c>
      <c r="H225" s="8" t="str">
        <f>IFERROR(IF(INDEX('ce raw data'!$C$2:$CZ$3000,MATCH(1,INDEX(('ce raw data'!$A$2:$A$3000=G195)*('ce raw data'!$B$2:$B$3000=$B226),,),0),MATCH(SUBSTITUTE(H198,"Allele","Height"),'ce raw data'!$C$1:$CZ$1,0))="","-",INDEX('ce raw data'!$C$2:$CZ$3000,MATCH(1,INDEX(('ce raw data'!$A$2:$A$3000=G195)*('ce raw data'!$B$2:$B$3000=$B226),,),0),MATCH(SUBSTITUTE(H198,"Allele","Height"),'ce raw data'!$C$1:$CZ$1,0))),"-")</f>
        <v>-</v>
      </c>
      <c r="I225" s="8" t="str">
        <f>IFERROR(IF(INDEX('ce raw data'!$C$2:$CZ$3000,MATCH(1,INDEX(('ce raw data'!$A$2:$A$3000=I195)*('ce raw data'!$B$2:$B$3000=$B226),,),0),MATCH(SUBSTITUTE(I198,"Allele","Height"),'ce raw data'!$C$1:$CZ$1,0))="","-",INDEX('ce raw data'!$C$2:$CZ$3000,MATCH(1,INDEX(('ce raw data'!$A$2:$A$3000=I195)*('ce raw data'!$B$2:$B$3000=$B226),,),0),MATCH(SUBSTITUTE(I198,"Allele","Height"),'ce raw data'!$C$1:$CZ$1,0))),"-")</f>
        <v>-</v>
      </c>
      <c r="J225" s="8" t="str">
        <f>IFERROR(IF(INDEX('ce raw data'!$C$2:$CZ$3000,MATCH(1,INDEX(('ce raw data'!$A$2:$A$3000=I195)*('ce raw data'!$B$2:$B$3000=$B226),,),0),MATCH(SUBSTITUTE(J198,"Allele","Height"),'ce raw data'!$C$1:$CZ$1,0))="","-",INDEX('ce raw data'!$C$2:$CZ$3000,MATCH(1,INDEX(('ce raw data'!$A$2:$A$3000=I195)*('ce raw data'!$B$2:$B$3000=$B226),,),0),MATCH(SUBSTITUTE(J198,"Allele","Height"),'ce raw data'!$C$1:$CZ$1,0))),"-")</f>
        <v>-</v>
      </c>
    </row>
    <row r="226" spans="2:10" x14ac:dyDescent="0.4">
      <c r="B226" s="14" t="str">
        <f>$A$97</f>
        <v>vWA</v>
      </c>
      <c r="C226" s="8" t="str">
        <f>IFERROR(IF(INDEX('ce raw data'!$C$2:$CZ$3000,MATCH(1,INDEX(('ce raw data'!$A$2:$A$3000=C195)*('ce raw data'!$B$2:$B$3000=$B226),,),0),MATCH(C198,'ce raw data'!$C$1:$CZ$1,0))="","-",INDEX('ce raw data'!$C$2:$CZ$3000,MATCH(1,INDEX(('ce raw data'!$A$2:$A$3000=C195)*('ce raw data'!$B$2:$B$3000=$B226),,),0),MATCH(C198,'ce raw data'!$C$1:$CZ$1,0))),"-")</f>
        <v>-</v>
      </c>
      <c r="D226" s="8" t="str">
        <f>IFERROR(IF(INDEX('ce raw data'!$C$2:$CZ$3000,MATCH(1,INDEX(('ce raw data'!$A$2:$A$3000=C195)*('ce raw data'!$B$2:$B$3000=$B226),,),0),MATCH(D198,'ce raw data'!$C$1:$CZ$1,0))="","-",INDEX('ce raw data'!$C$2:$CZ$3000,MATCH(1,INDEX(('ce raw data'!$A$2:$A$3000=C195)*('ce raw data'!$B$2:$B$3000=$B226),,),0),MATCH(D198,'ce raw data'!$C$1:$CZ$1,0))),"-")</f>
        <v>-</v>
      </c>
      <c r="E226" s="8" t="str">
        <f>IFERROR(IF(INDEX('ce raw data'!$C$2:$CZ$3000,MATCH(1,INDEX(('ce raw data'!$A$2:$A$3000=E195)*('ce raw data'!$B$2:$B$3000=$B226),,),0),MATCH(E198,'ce raw data'!$C$1:$CZ$1,0))="","-",INDEX('ce raw data'!$C$2:$CZ$3000,MATCH(1,INDEX(('ce raw data'!$A$2:$A$3000=E195)*('ce raw data'!$B$2:$B$3000=$B226),,),0),MATCH(E198,'ce raw data'!$C$1:$CZ$1,0))),"-")</f>
        <v>-</v>
      </c>
      <c r="F226" s="8" t="str">
        <f>IFERROR(IF(INDEX('ce raw data'!$C$2:$CZ$3000,MATCH(1,INDEX(('ce raw data'!$A$2:$A$3000=E195)*('ce raw data'!$B$2:$B$3000=$B226),,),0),MATCH(F198,'ce raw data'!$C$1:$CZ$1,0))="","-",INDEX('ce raw data'!$C$2:$CZ$3000,MATCH(1,INDEX(('ce raw data'!$A$2:$A$3000=E195)*('ce raw data'!$B$2:$B$3000=$B226),,),0),MATCH(F198,'ce raw data'!$C$1:$CZ$1,0))),"-")</f>
        <v>-</v>
      </c>
      <c r="G226" s="8" t="str">
        <f>IFERROR(IF(INDEX('ce raw data'!$C$2:$CZ$3000,MATCH(1,INDEX(('ce raw data'!$A$2:$A$3000=G195)*('ce raw data'!$B$2:$B$3000=$B226),,),0),MATCH(G198,'ce raw data'!$C$1:$CZ$1,0))="","-",INDEX('ce raw data'!$C$2:$CZ$3000,MATCH(1,INDEX(('ce raw data'!$A$2:$A$3000=G195)*('ce raw data'!$B$2:$B$3000=$B226),,),0),MATCH(G198,'ce raw data'!$C$1:$CZ$1,0))),"-")</f>
        <v>-</v>
      </c>
      <c r="H226" s="8" t="str">
        <f>IFERROR(IF(INDEX('ce raw data'!$C$2:$CZ$3000,MATCH(1,INDEX(('ce raw data'!$A$2:$A$3000=G195)*('ce raw data'!$B$2:$B$3000=$B226),,),0),MATCH(H198,'ce raw data'!$C$1:$CZ$1,0))="","-",INDEX('ce raw data'!$C$2:$CZ$3000,MATCH(1,INDEX(('ce raw data'!$A$2:$A$3000=G195)*('ce raw data'!$B$2:$B$3000=$B226),,),0),MATCH(H198,'ce raw data'!$C$1:$CZ$1,0))),"-")</f>
        <v>-</v>
      </c>
      <c r="I226" s="8" t="str">
        <f>IFERROR(IF(INDEX('ce raw data'!$C$2:$CZ$3000,MATCH(1,INDEX(('ce raw data'!$A$2:$A$3000=I195)*('ce raw data'!$B$2:$B$3000=$B226),,),0),MATCH(I198,'ce raw data'!$C$1:$CZ$1,0))="","-",INDEX('ce raw data'!$C$2:$CZ$3000,MATCH(1,INDEX(('ce raw data'!$A$2:$A$3000=I195)*('ce raw data'!$B$2:$B$3000=$B226),,),0),MATCH(I198,'ce raw data'!$C$1:$CZ$1,0))),"-")</f>
        <v>-</v>
      </c>
      <c r="J226" s="8" t="str">
        <f>IFERROR(IF(INDEX('ce raw data'!$C$2:$CZ$3000,MATCH(1,INDEX(('ce raw data'!$A$2:$A$3000=I195)*('ce raw data'!$B$2:$B$3000=$B226),,),0),MATCH(J198,'ce raw data'!$C$1:$CZ$1,0))="","-",INDEX('ce raw data'!$C$2:$CZ$3000,MATCH(1,INDEX(('ce raw data'!$A$2:$A$3000=I195)*('ce raw data'!$B$2:$B$3000=$B226),,),0),MATCH(J198,'ce raw data'!$C$1:$CZ$1,0))),"-")</f>
        <v>-</v>
      </c>
    </row>
    <row r="227" spans="2:10" ht="12.75" hidden="1" customHeight="1" x14ac:dyDescent="0.4">
      <c r="B227" s="14"/>
      <c r="C227" s="8" t="str">
        <f>IFERROR(IF(INDEX('ce raw data'!$C$2:$CZ$3000,MATCH(1,INDEX(('ce raw data'!$A$2:$A$3000=C195)*('ce raw data'!$B$2:$B$3000=$B228),,),0),MATCH(SUBSTITUTE(C198,"Allele","Height"),'ce raw data'!$C$1:$CZ$1,0))="","-",INDEX('ce raw data'!$C$2:$CZ$3000,MATCH(1,INDEX(('ce raw data'!$A$2:$A$3000=C195)*('ce raw data'!$B$2:$B$3000=$B228),,),0),MATCH(SUBSTITUTE(C198,"Allele","Height"),'ce raw data'!$C$1:$CZ$1,0))),"-")</f>
        <v>-</v>
      </c>
      <c r="D227" s="8" t="str">
        <f>IFERROR(IF(INDEX('ce raw data'!$C$2:$CZ$3000,MATCH(1,INDEX(('ce raw data'!$A$2:$A$3000=C195)*('ce raw data'!$B$2:$B$3000=$B228),,),0),MATCH(SUBSTITUTE(D198,"Allele","Height"),'ce raw data'!$C$1:$CZ$1,0))="","-",INDEX('ce raw data'!$C$2:$CZ$3000,MATCH(1,INDEX(('ce raw data'!$A$2:$A$3000=C195)*('ce raw data'!$B$2:$B$3000=$B228),,),0),MATCH(SUBSTITUTE(D198,"Allele","Height"),'ce raw data'!$C$1:$CZ$1,0))),"-")</f>
        <v>-</v>
      </c>
      <c r="E227" s="8" t="str">
        <f>IFERROR(IF(INDEX('ce raw data'!$C$2:$CZ$3000,MATCH(1,INDEX(('ce raw data'!$A$2:$A$3000=E195)*('ce raw data'!$B$2:$B$3000=$B228),,),0),MATCH(SUBSTITUTE(E198,"Allele","Height"),'ce raw data'!$C$1:$CZ$1,0))="","-",INDEX('ce raw data'!$C$2:$CZ$3000,MATCH(1,INDEX(('ce raw data'!$A$2:$A$3000=E195)*('ce raw data'!$B$2:$B$3000=$B228),,),0),MATCH(SUBSTITUTE(E198,"Allele","Height"),'ce raw data'!$C$1:$CZ$1,0))),"-")</f>
        <v>-</v>
      </c>
      <c r="F227" s="8" t="str">
        <f>IFERROR(IF(INDEX('ce raw data'!$C$2:$CZ$3000,MATCH(1,INDEX(('ce raw data'!$A$2:$A$3000=E195)*('ce raw data'!$B$2:$B$3000=$B228),,),0),MATCH(SUBSTITUTE(F198,"Allele","Height"),'ce raw data'!$C$1:$CZ$1,0))="","-",INDEX('ce raw data'!$C$2:$CZ$3000,MATCH(1,INDEX(('ce raw data'!$A$2:$A$3000=E195)*('ce raw data'!$B$2:$B$3000=$B228),,),0),MATCH(SUBSTITUTE(F198,"Allele","Height"),'ce raw data'!$C$1:$CZ$1,0))),"-")</f>
        <v>-</v>
      </c>
      <c r="G227" s="8" t="str">
        <f>IFERROR(IF(INDEX('ce raw data'!$C$2:$CZ$3000,MATCH(1,INDEX(('ce raw data'!$A$2:$A$3000=G195)*('ce raw data'!$B$2:$B$3000=$B228),,),0),MATCH(SUBSTITUTE(G198,"Allele","Height"),'ce raw data'!$C$1:$CZ$1,0))="","-",INDEX('ce raw data'!$C$2:$CZ$3000,MATCH(1,INDEX(('ce raw data'!$A$2:$A$3000=G195)*('ce raw data'!$B$2:$B$3000=$B228),,),0),MATCH(SUBSTITUTE(G198,"Allele","Height"),'ce raw data'!$C$1:$CZ$1,0))),"-")</f>
        <v>-</v>
      </c>
      <c r="H227" s="8" t="str">
        <f>IFERROR(IF(INDEX('ce raw data'!$C$2:$CZ$3000,MATCH(1,INDEX(('ce raw data'!$A$2:$A$3000=G195)*('ce raw data'!$B$2:$B$3000=$B228),,),0),MATCH(SUBSTITUTE(H198,"Allele","Height"),'ce raw data'!$C$1:$CZ$1,0))="","-",INDEX('ce raw data'!$C$2:$CZ$3000,MATCH(1,INDEX(('ce raw data'!$A$2:$A$3000=G195)*('ce raw data'!$B$2:$B$3000=$B228),,),0),MATCH(SUBSTITUTE(H198,"Allele","Height"),'ce raw data'!$C$1:$CZ$1,0))),"-")</f>
        <v>-</v>
      </c>
      <c r="I227" s="8" t="str">
        <f>IFERROR(IF(INDEX('ce raw data'!$C$2:$CZ$3000,MATCH(1,INDEX(('ce raw data'!$A$2:$A$3000=I195)*('ce raw data'!$B$2:$B$3000=$B228),,),0),MATCH(SUBSTITUTE(I198,"Allele","Height"),'ce raw data'!$C$1:$CZ$1,0))="","-",INDEX('ce raw data'!$C$2:$CZ$3000,MATCH(1,INDEX(('ce raw data'!$A$2:$A$3000=I195)*('ce raw data'!$B$2:$B$3000=$B228),,),0),MATCH(SUBSTITUTE(I198,"Allele","Height"),'ce raw data'!$C$1:$CZ$1,0))),"-")</f>
        <v>-</v>
      </c>
      <c r="J227" s="8" t="str">
        <f>IFERROR(IF(INDEX('ce raw data'!$C$2:$CZ$3000,MATCH(1,INDEX(('ce raw data'!$A$2:$A$3000=I195)*('ce raw data'!$B$2:$B$3000=$B228),,),0),MATCH(SUBSTITUTE(J198,"Allele","Height"),'ce raw data'!$C$1:$CZ$1,0))="","-",INDEX('ce raw data'!$C$2:$CZ$3000,MATCH(1,INDEX(('ce raw data'!$A$2:$A$3000=I195)*('ce raw data'!$B$2:$B$3000=$B228),,),0),MATCH(SUBSTITUTE(J198,"Allele","Height"),'ce raw data'!$C$1:$CZ$1,0))),"-")</f>
        <v>-</v>
      </c>
    </row>
    <row r="228" spans="2:10" x14ac:dyDescent="0.4">
      <c r="B228" s="14" t="str">
        <f>$A$99</f>
        <v>D21S11</v>
      </c>
      <c r="C228" s="8" t="str">
        <f>IFERROR(IF(INDEX('ce raw data'!$C$2:$CZ$3000,MATCH(1,INDEX(('ce raw data'!$A$2:$A$3000=C195)*('ce raw data'!$B$2:$B$3000=$B228),,),0),MATCH(C198,'ce raw data'!$C$1:$CZ$1,0))="","-",INDEX('ce raw data'!$C$2:$CZ$3000,MATCH(1,INDEX(('ce raw data'!$A$2:$A$3000=C195)*('ce raw data'!$B$2:$B$3000=$B228),,),0),MATCH(C198,'ce raw data'!$C$1:$CZ$1,0))),"-")</f>
        <v>-</v>
      </c>
      <c r="D228" s="8" t="str">
        <f>IFERROR(IF(INDEX('ce raw data'!$C$2:$CZ$3000,MATCH(1,INDEX(('ce raw data'!$A$2:$A$3000=C195)*('ce raw data'!$B$2:$B$3000=$B228),,),0),MATCH(D198,'ce raw data'!$C$1:$CZ$1,0))="","-",INDEX('ce raw data'!$C$2:$CZ$3000,MATCH(1,INDEX(('ce raw data'!$A$2:$A$3000=C195)*('ce raw data'!$B$2:$B$3000=$B228),,),0),MATCH(D198,'ce raw data'!$C$1:$CZ$1,0))),"-")</f>
        <v>-</v>
      </c>
      <c r="E228" s="8" t="str">
        <f>IFERROR(IF(INDEX('ce raw data'!$C$2:$CZ$3000,MATCH(1,INDEX(('ce raw data'!$A$2:$A$3000=E195)*('ce raw data'!$B$2:$B$3000=$B228),,),0),MATCH(E198,'ce raw data'!$C$1:$CZ$1,0))="","-",INDEX('ce raw data'!$C$2:$CZ$3000,MATCH(1,INDEX(('ce raw data'!$A$2:$A$3000=E195)*('ce raw data'!$B$2:$B$3000=$B228),,),0),MATCH(E198,'ce raw data'!$C$1:$CZ$1,0))),"-")</f>
        <v>-</v>
      </c>
      <c r="F228" s="8" t="str">
        <f>IFERROR(IF(INDEX('ce raw data'!$C$2:$CZ$3000,MATCH(1,INDEX(('ce raw data'!$A$2:$A$3000=E195)*('ce raw data'!$B$2:$B$3000=$B228),,),0),MATCH(F198,'ce raw data'!$C$1:$CZ$1,0))="","-",INDEX('ce raw data'!$C$2:$CZ$3000,MATCH(1,INDEX(('ce raw data'!$A$2:$A$3000=E195)*('ce raw data'!$B$2:$B$3000=$B228),,),0),MATCH(F198,'ce raw data'!$C$1:$CZ$1,0))),"-")</f>
        <v>-</v>
      </c>
      <c r="G228" s="8" t="str">
        <f>IFERROR(IF(INDEX('ce raw data'!$C$2:$CZ$3000,MATCH(1,INDEX(('ce raw data'!$A$2:$A$3000=G195)*('ce raw data'!$B$2:$B$3000=$B228),,),0),MATCH(G198,'ce raw data'!$C$1:$CZ$1,0))="","-",INDEX('ce raw data'!$C$2:$CZ$3000,MATCH(1,INDEX(('ce raw data'!$A$2:$A$3000=G195)*('ce raw data'!$B$2:$B$3000=$B228),,),0),MATCH(G198,'ce raw data'!$C$1:$CZ$1,0))),"-")</f>
        <v>-</v>
      </c>
      <c r="H228" s="8" t="str">
        <f>IFERROR(IF(INDEX('ce raw data'!$C$2:$CZ$3000,MATCH(1,INDEX(('ce raw data'!$A$2:$A$3000=G195)*('ce raw data'!$B$2:$B$3000=$B228),,),0),MATCH(H198,'ce raw data'!$C$1:$CZ$1,0))="","-",INDEX('ce raw data'!$C$2:$CZ$3000,MATCH(1,INDEX(('ce raw data'!$A$2:$A$3000=G195)*('ce raw data'!$B$2:$B$3000=$B228),,),0),MATCH(H198,'ce raw data'!$C$1:$CZ$1,0))),"-")</f>
        <v>-</v>
      </c>
      <c r="I228" s="8" t="str">
        <f>IFERROR(IF(INDEX('ce raw data'!$C$2:$CZ$3000,MATCH(1,INDEX(('ce raw data'!$A$2:$A$3000=I195)*('ce raw data'!$B$2:$B$3000=$B228),,),0),MATCH(I198,'ce raw data'!$C$1:$CZ$1,0))="","-",INDEX('ce raw data'!$C$2:$CZ$3000,MATCH(1,INDEX(('ce raw data'!$A$2:$A$3000=I195)*('ce raw data'!$B$2:$B$3000=$B228),,),0),MATCH(I198,'ce raw data'!$C$1:$CZ$1,0))),"-")</f>
        <v>-</v>
      </c>
      <c r="J228" s="8" t="str">
        <f>IFERROR(IF(INDEX('ce raw data'!$C$2:$CZ$3000,MATCH(1,INDEX(('ce raw data'!$A$2:$A$3000=I195)*('ce raw data'!$B$2:$B$3000=$B228),,),0),MATCH(J198,'ce raw data'!$C$1:$CZ$1,0))="","-",INDEX('ce raw data'!$C$2:$CZ$3000,MATCH(1,INDEX(('ce raw data'!$A$2:$A$3000=I195)*('ce raw data'!$B$2:$B$3000=$B228),,),0),MATCH(J198,'ce raw data'!$C$1:$CZ$1,0))),"-")</f>
        <v>-</v>
      </c>
    </row>
    <row r="229" spans="2:10" ht="12.75" hidden="1" customHeight="1" x14ac:dyDescent="0.4">
      <c r="B229" s="14"/>
      <c r="C229" s="8" t="str">
        <f>IFERROR(IF(INDEX('ce raw data'!$C$2:$CZ$3000,MATCH(1,INDEX(('ce raw data'!$A$2:$A$3000=C195)*('ce raw data'!$B$2:$B$3000=$B230),,),0),MATCH(SUBSTITUTE(C198,"Allele","Height"),'ce raw data'!$C$1:$CZ$1,0))="","-",INDEX('ce raw data'!$C$2:$CZ$3000,MATCH(1,INDEX(('ce raw data'!$A$2:$A$3000=C195)*('ce raw data'!$B$2:$B$3000=$B230),,),0),MATCH(SUBSTITUTE(C198,"Allele","Height"),'ce raw data'!$C$1:$CZ$1,0))),"-")</f>
        <v>-</v>
      </c>
      <c r="D229" s="8" t="str">
        <f>IFERROR(IF(INDEX('ce raw data'!$C$2:$CZ$3000,MATCH(1,INDEX(('ce raw data'!$A$2:$A$3000=C195)*('ce raw data'!$B$2:$B$3000=$B230),,),0),MATCH(SUBSTITUTE(D198,"Allele","Height"),'ce raw data'!$C$1:$CZ$1,0))="","-",INDEX('ce raw data'!$C$2:$CZ$3000,MATCH(1,INDEX(('ce raw data'!$A$2:$A$3000=C195)*('ce raw data'!$B$2:$B$3000=$B230),,),0),MATCH(SUBSTITUTE(D198,"Allele","Height"),'ce raw data'!$C$1:$CZ$1,0))),"-")</f>
        <v>-</v>
      </c>
      <c r="E229" s="8" t="str">
        <f>IFERROR(IF(INDEX('ce raw data'!$C$2:$CZ$3000,MATCH(1,INDEX(('ce raw data'!$A$2:$A$3000=E195)*('ce raw data'!$B$2:$B$3000=$B230),,),0),MATCH(SUBSTITUTE(E198,"Allele","Height"),'ce raw data'!$C$1:$CZ$1,0))="","-",INDEX('ce raw data'!$C$2:$CZ$3000,MATCH(1,INDEX(('ce raw data'!$A$2:$A$3000=E195)*('ce raw data'!$B$2:$B$3000=$B230),,),0),MATCH(SUBSTITUTE(E198,"Allele","Height"),'ce raw data'!$C$1:$CZ$1,0))),"-")</f>
        <v>-</v>
      </c>
      <c r="F229" s="8" t="str">
        <f>IFERROR(IF(INDEX('ce raw data'!$C$2:$CZ$3000,MATCH(1,INDEX(('ce raw data'!$A$2:$A$3000=E195)*('ce raw data'!$B$2:$B$3000=$B230),,),0),MATCH(SUBSTITUTE(F198,"Allele","Height"),'ce raw data'!$C$1:$CZ$1,0))="","-",INDEX('ce raw data'!$C$2:$CZ$3000,MATCH(1,INDEX(('ce raw data'!$A$2:$A$3000=E195)*('ce raw data'!$B$2:$B$3000=$B230),,),0),MATCH(SUBSTITUTE(F198,"Allele","Height"),'ce raw data'!$C$1:$CZ$1,0))),"-")</f>
        <v>-</v>
      </c>
      <c r="G229" s="8" t="str">
        <f>IFERROR(IF(INDEX('ce raw data'!$C$2:$CZ$3000,MATCH(1,INDEX(('ce raw data'!$A$2:$A$3000=G195)*('ce raw data'!$B$2:$B$3000=$B230),,),0),MATCH(SUBSTITUTE(G198,"Allele","Height"),'ce raw data'!$C$1:$CZ$1,0))="","-",INDEX('ce raw data'!$C$2:$CZ$3000,MATCH(1,INDEX(('ce raw data'!$A$2:$A$3000=G195)*('ce raw data'!$B$2:$B$3000=$B230),,),0),MATCH(SUBSTITUTE(G198,"Allele","Height"),'ce raw data'!$C$1:$CZ$1,0))),"-")</f>
        <v>-</v>
      </c>
      <c r="H229" s="8" t="str">
        <f>IFERROR(IF(INDEX('ce raw data'!$C$2:$CZ$3000,MATCH(1,INDEX(('ce raw data'!$A$2:$A$3000=G195)*('ce raw data'!$B$2:$B$3000=$B230),,),0),MATCH(SUBSTITUTE(H198,"Allele","Height"),'ce raw data'!$C$1:$CZ$1,0))="","-",INDEX('ce raw data'!$C$2:$CZ$3000,MATCH(1,INDEX(('ce raw data'!$A$2:$A$3000=G195)*('ce raw data'!$B$2:$B$3000=$B230),,),0),MATCH(SUBSTITUTE(H198,"Allele","Height"),'ce raw data'!$C$1:$CZ$1,0))),"-")</f>
        <v>-</v>
      </c>
      <c r="I229" s="8" t="str">
        <f>IFERROR(IF(INDEX('ce raw data'!$C$2:$CZ$3000,MATCH(1,INDEX(('ce raw data'!$A$2:$A$3000=I195)*('ce raw data'!$B$2:$B$3000=$B230),,),0),MATCH(SUBSTITUTE(I198,"Allele","Height"),'ce raw data'!$C$1:$CZ$1,0))="","-",INDEX('ce raw data'!$C$2:$CZ$3000,MATCH(1,INDEX(('ce raw data'!$A$2:$A$3000=I195)*('ce raw data'!$B$2:$B$3000=$B230),,),0),MATCH(SUBSTITUTE(I198,"Allele","Height"),'ce raw data'!$C$1:$CZ$1,0))),"-")</f>
        <v>-</v>
      </c>
      <c r="J229" s="8" t="str">
        <f>IFERROR(IF(INDEX('ce raw data'!$C$2:$CZ$3000,MATCH(1,INDEX(('ce raw data'!$A$2:$A$3000=I195)*('ce raw data'!$B$2:$B$3000=$B230),,),0),MATCH(SUBSTITUTE(J198,"Allele","Height"),'ce raw data'!$C$1:$CZ$1,0))="","-",INDEX('ce raw data'!$C$2:$CZ$3000,MATCH(1,INDEX(('ce raw data'!$A$2:$A$3000=I195)*('ce raw data'!$B$2:$B$3000=$B230),,),0),MATCH(SUBSTITUTE(J198,"Allele","Height"),'ce raw data'!$C$1:$CZ$1,0))),"-")</f>
        <v>-</v>
      </c>
    </row>
    <row r="230" spans="2:10" x14ac:dyDescent="0.4">
      <c r="B230" s="14" t="str">
        <f>$A$101</f>
        <v>D7S820</v>
      </c>
      <c r="C230" s="8" t="str">
        <f>IFERROR(IF(INDEX('ce raw data'!$C$2:$CZ$3000,MATCH(1,INDEX(('ce raw data'!$A$2:$A$3000=C195)*('ce raw data'!$B$2:$B$3000=$B230),,),0),MATCH(C198,'ce raw data'!$C$1:$CZ$1,0))="","-",INDEX('ce raw data'!$C$2:$CZ$3000,MATCH(1,INDEX(('ce raw data'!$A$2:$A$3000=C195)*('ce raw data'!$B$2:$B$3000=$B230),,),0),MATCH(C198,'ce raw data'!$C$1:$CZ$1,0))),"-")</f>
        <v>-</v>
      </c>
      <c r="D230" s="8" t="str">
        <f>IFERROR(IF(INDEX('ce raw data'!$C$2:$CZ$3000,MATCH(1,INDEX(('ce raw data'!$A$2:$A$3000=C195)*('ce raw data'!$B$2:$B$3000=$B230),,),0),MATCH(D198,'ce raw data'!$C$1:$CZ$1,0))="","-",INDEX('ce raw data'!$C$2:$CZ$3000,MATCH(1,INDEX(('ce raw data'!$A$2:$A$3000=C195)*('ce raw data'!$B$2:$B$3000=$B230),,),0),MATCH(D198,'ce raw data'!$C$1:$CZ$1,0))),"-")</f>
        <v>-</v>
      </c>
      <c r="E230" s="8" t="str">
        <f>IFERROR(IF(INDEX('ce raw data'!$C$2:$CZ$3000,MATCH(1,INDEX(('ce raw data'!$A$2:$A$3000=E195)*('ce raw data'!$B$2:$B$3000=$B230),,),0),MATCH(E198,'ce raw data'!$C$1:$CZ$1,0))="","-",INDEX('ce raw data'!$C$2:$CZ$3000,MATCH(1,INDEX(('ce raw data'!$A$2:$A$3000=E195)*('ce raw data'!$B$2:$B$3000=$B230),,),0),MATCH(E198,'ce raw data'!$C$1:$CZ$1,0))),"-")</f>
        <v>-</v>
      </c>
      <c r="F230" s="8" t="str">
        <f>IFERROR(IF(INDEX('ce raw data'!$C$2:$CZ$3000,MATCH(1,INDEX(('ce raw data'!$A$2:$A$3000=E195)*('ce raw data'!$B$2:$B$3000=$B230),,),0),MATCH(F198,'ce raw data'!$C$1:$CZ$1,0))="","-",INDEX('ce raw data'!$C$2:$CZ$3000,MATCH(1,INDEX(('ce raw data'!$A$2:$A$3000=E195)*('ce raw data'!$B$2:$B$3000=$B230),,),0),MATCH(F198,'ce raw data'!$C$1:$CZ$1,0))),"-")</f>
        <v>-</v>
      </c>
      <c r="G230" s="8" t="str">
        <f>IFERROR(IF(INDEX('ce raw data'!$C$2:$CZ$3000,MATCH(1,INDEX(('ce raw data'!$A$2:$A$3000=G195)*('ce raw data'!$B$2:$B$3000=$B230),,),0),MATCH(G198,'ce raw data'!$C$1:$CZ$1,0))="","-",INDEX('ce raw data'!$C$2:$CZ$3000,MATCH(1,INDEX(('ce raw data'!$A$2:$A$3000=G195)*('ce raw data'!$B$2:$B$3000=$B230),,),0),MATCH(G198,'ce raw data'!$C$1:$CZ$1,0))),"-")</f>
        <v>-</v>
      </c>
      <c r="H230" s="8" t="str">
        <f>IFERROR(IF(INDEX('ce raw data'!$C$2:$CZ$3000,MATCH(1,INDEX(('ce raw data'!$A$2:$A$3000=G195)*('ce raw data'!$B$2:$B$3000=$B230),,),0),MATCH(H198,'ce raw data'!$C$1:$CZ$1,0))="","-",INDEX('ce raw data'!$C$2:$CZ$3000,MATCH(1,INDEX(('ce raw data'!$A$2:$A$3000=G195)*('ce raw data'!$B$2:$B$3000=$B230),,),0),MATCH(H198,'ce raw data'!$C$1:$CZ$1,0))),"-")</f>
        <v>-</v>
      </c>
      <c r="I230" s="8" t="str">
        <f>IFERROR(IF(INDEX('ce raw data'!$C$2:$CZ$3000,MATCH(1,INDEX(('ce raw data'!$A$2:$A$3000=I195)*('ce raw data'!$B$2:$B$3000=$B230),,),0),MATCH(I198,'ce raw data'!$C$1:$CZ$1,0))="","-",INDEX('ce raw data'!$C$2:$CZ$3000,MATCH(1,INDEX(('ce raw data'!$A$2:$A$3000=I195)*('ce raw data'!$B$2:$B$3000=$B230),,),0),MATCH(I198,'ce raw data'!$C$1:$CZ$1,0))),"-")</f>
        <v>-</v>
      </c>
      <c r="J230" s="8" t="str">
        <f>IFERROR(IF(INDEX('ce raw data'!$C$2:$CZ$3000,MATCH(1,INDEX(('ce raw data'!$A$2:$A$3000=I195)*('ce raw data'!$B$2:$B$3000=$B230),,),0),MATCH(J198,'ce raw data'!$C$1:$CZ$1,0))="","-",INDEX('ce raw data'!$C$2:$CZ$3000,MATCH(1,INDEX(('ce raw data'!$A$2:$A$3000=I195)*('ce raw data'!$B$2:$B$3000=$B230),,),0),MATCH(J198,'ce raw data'!$C$1:$CZ$1,0))),"-")</f>
        <v>-</v>
      </c>
    </row>
    <row r="231" spans="2:10" ht="12.75" hidden="1" customHeight="1" x14ac:dyDescent="0.4">
      <c r="B231" s="14"/>
      <c r="C231" s="8" t="str">
        <f>IFERROR(IF(INDEX('ce raw data'!$C$2:$CZ$3000,MATCH(1,INDEX(('ce raw data'!$A$2:$A$3000=C195)*('ce raw data'!$B$2:$B$3000=$B232),,),0),MATCH(SUBSTITUTE(C198,"Allele","Height"),'ce raw data'!$C$1:$CZ$1,0))="","-",INDEX('ce raw data'!$C$2:$CZ$3000,MATCH(1,INDEX(('ce raw data'!$A$2:$A$3000=C195)*('ce raw data'!$B$2:$B$3000=$B232),,),0),MATCH(SUBSTITUTE(C198,"Allele","Height"),'ce raw data'!$C$1:$CZ$1,0))),"-")</f>
        <v>-</v>
      </c>
      <c r="D231" s="8" t="str">
        <f>IFERROR(IF(INDEX('ce raw data'!$C$2:$CZ$3000,MATCH(1,INDEX(('ce raw data'!$A$2:$A$3000=C195)*('ce raw data'!$B$2:$B$3000=$B232),,),0),MATCH(SUBSTITUTE(D198,"Allele","Height"),'ce raw data'!$C$1:$CZ$1,0))="","-",INDEX('ce raw data'!$C$2:$CZ$3000,MATCH(1,INDEX(('ce raw data'!$A$2:$A$3000=C195)*('ce raw data'!$B$2:$B$3000=$B232),,),0),MATCH(SUBSTITUTE(D198,"Allele","Height"),'ce raw data'!$C$1:$CZ$1,0))),"-")</f>
        <v>-</v>
      </c>
      <c r="E231" s="8" t="str">
        <f>IFERROR(IF(INDEX('ce raw data'!$C$2:$CZ$3000,MATCH(1,INDEX(('ce raw data'!$A$2:$A$3000=E195)*('ce raw data'!$B$2:$B$3000=$B232),,),0),MATCH(SUBSTITUTE(E198,"Allele","Height"),'ce raw data'!$C$1:$CZ$1,0))="","-",INDEX('ce raw data'!$C$2:$CZ$3000,MATCH(1,INDEX(('ce raw data'!$A$2:$A$3000=E195)*('ce raw data'!$B$2:$B$3000=$B232),,),0),MATCH(SUBSTITUTE(E198,"Allele","Height"),'ce raw data'!$C$1:$CZ$1,0))),"-")</f>
        <v>-</v>
      </c>
      <c r="F231" s="8" t="str">
        <f>IFERROR(IF(INDEX('ce raw data'!$C$2:$CZ$3000,MATCH(1,INDEX(('ce raw data'!$A$2:$A$3000=E195)*('ce raw data'!$B$2:$B$3000=$B232),,),0),MATCH(SUBSTITUTE(F198,"Allele","Height"),'ce raw data'!$C$1:$CZ$1,0))="","-",INDEX('ce raw data'!$C$2:$CZ$3000,MATCH(1,INDEX(('ce raw data'!$A$2:$A$3000=E195)*('ce raw data'!$B$2:$B$3000=$B232),,),0),MATCH(SUBSTITUTE(F198,"Allele","Height"),'ce raw data'!$C$1:$CZ$1,0))),"-")</f>
        <v>-</v>
      </c>
      <c r="G231" s="8" t="str">
        <f>IFERROR(IF(INDEX('ce raw data'!$C$2:$CZ$3000,MATCH(1,INDEX(('ce raw data'!$A$2:$A$3000=G195)*('ce raw data'!$B$2:$B$3000=$B232),,),0),MATCH(SUBSTITUTE(G198,"Allele","Height"),'ce raw data'!$C$1:$CZ$1,0))="","-",INDEX('ce raw data'!$C$2:$CZ$3000,MATCH(1,INDEX(('ce raw data'!$A$2:$A$3000=G195)*('ce raw data'!$B$2:$B$3000=$B232),,),0),MATCH(SUBSTITUTE(G198,"Allele","Height"),'ce raw data'!$C$1:$CZ$1,0))),"-")</f>
        <v>-</v>
      </c>
      <c r="H231" s="8" t="str">
        <f>IFERROR(IF(INDEX('ce raw data'!$C$2:$CZ$3000,MATCH(1,INDEX(('ce raw data'!$A$2:$A$3000=G195)*('ce raw data'!$B$2:$B$3000=$B232),,),0),MATCH(SUBSTITUTE(H198,"Allele","Height"),'ce raw data'!$C$1:$CZ$1,0))="","-",INDEX('ce raw data'!$C$2:$CZ$3000,MATCH(1,INDEX(('ce raw data'!$A$2:$A$3000=G195)*('ce raw data'!$B$2:$B$3000=$B232),,),0),MATCH(SUBSTITUTE(H198,"Allele","Height"),'ce raw data'!$C$1:$CZ$1,0))),"-")</f>
        <v>-</v>
      </c>
      <c r="I231" s="8" t="str">
        <f>IFERROR(IF(INDEX('ce raw data'!$C$2:$CZ$3000,MATCH(1,INDEX(('ce raw data'!$A$2:$A$3000=I195)*('ce raw data'!$B$2:$B$3000=$B232),,),0),MATCH(SUBSTITUTE(I198,"Allele","Height"),'ce raw data'!$C$1:$CZ$1,0))="","-",INDEX('ce raw data'!$C$2:$CZ$3000,MATCH(1,INDEX(('ce raw data'!$A$2:$A$3000=I195)*('ce raw data'!$B$2:$B$3000=$B232),,),0),MATCH(SUBSTITUTE(I198,"Allele","Height"),'ce raw data'!$C$1:$CZ$1,0))),"-")</f>
        <v>-</v>
      </c>
      <c r="J231" s="8" t="str">
        <f>IFERROR(IF(INDEX('ce raw data'!$C$2:$CZ$3000,MATCH(1,INDEX(('ce raw data'!$A$2:$A$3000=I195)*('ce raw data'!$B$2:$B$3000=$B232),,),0),MATCH(SUBSTITUTE(J198,"Allele","Height"),'ce raw data'!$C$1:$CZ$1,0))="","-",INDEX('ce raw data'!$C$2:$CZ$3000,MATCH(1,INDEX(('ce raw data'!$A$2:$A$3000=I195)*('ce raw data'!$B$2:$B$3000=$B232),,),0),MATCH(SUBSTITUTE(J198,"Allele","Height"),'ce raw data'!$C$1:$CZ$1,0))),"-")</f>
        <v>-</v>
      </c>
    </row>
    <row r="232" spans="2:10" x14ac:dyDescent="0.4">
      <c r="B232" s="14" t="str">
        <f>$A$103</f>
        <v>D5S818</v>
      </c>
      <c r="C232" s="8" t="str">
        <f>IFERROR(IF(INDEX('ce raw data'!$C$2:$CZ$3000,MATCH(1,INDEX(('ce raw data'!$A$2:$A$3000=C195)*('ce raw data'!$B$2:$B$3000=$B232),,),0),MATCH(C198,'ce raw data'!$C$1:$CZ$1,0))="","-",INDEX('ce raw data'!$C$2:$CZ$3000,MATCH(1,INDEX(('ce raw data'!$A$2:$A$3000=C195)*('ce raw data'!$B$2:$B$3000=$B232),,),0),MATCH(C198,'ce raw data'!$C$1:$CZ$1,0))),"-")</f>
        <v>-</v>
      </c>
      <c r="D232" s="8" t="str">
        <f>IFERROR(IF(INDEX('ce raw data'!$C$2:$CZ$3000,MATCH(1,INDEX(('ce raw data'!$A$2:$A$3000=C195)*('ce raw data'!$B$2:$B$3000=$B232),,),0),MATCH(D198,'ce raw data'!$C$1:$CZ$1,0))="","-",INDEX('ce raw data'!$C$2:$CZ$3000,MATCH(1,INDEX(('ce raw data'!$A$2:$A$3000=C195)*('ce raw data'!$B$2:$B$3000=$B232),,),0),MATCH(D198,'ce raw data'!$C$1:$CZ$1,0))),"-")</f>
        <v>-</v>
      </c>
      <c r="E232" s="8" t="str">
        <f>IFERROR(IF(INDEX('ce raw data'!$C$2:$CZ$3000,MATCH(1,INDEX(('ce raw data'!$A$2:$A$3000=E195)*('ce raw data'!$B$2:$B$3000=$B232),,),0),MATCH(E198,'ce raw data'!$C$1:$CZ$1,0))="","-",INDEX('ce raw data'!$C$2:$CZ$3000,MATCH(1,INDEX(('ce raw data'!$A$2:$A$3000=E195)*('ce raw data'!$B$2:$B$3000=$B232),,),0),MATCH(E198,'ce raw data'!$C$1:$CZ$1,0))),"-")</f>
        <v>-</v>
      </c>
      <c r="F232" s="8" t="str">
        <f>IFERROR(IF(INDEX('ce raw data'!$C$2:$CZ$3000,MATCH(1,INDEX(('ce raw data'!$A$2:$A$3000=E195)*('ce raw data'!$B$2:$B$3000=$B232),,),0),MATCH(F198,'ce raw data'!$C$1:$CZ$1,0))="","-",INDEX('ce raw data'!$C$2:$CZ$3000,MATCH(1,INDEX(('ce raw data'!$A$2:$A$3000=E195)*('ce raw data'!$B$2:$B$3000=$B232),,),0),MATCH(F198,'ce raw data'!$C$1:$CZ$1,0))),"-")</f>
        <v>-</v>
      </c>
      <c r="G232" s="8" t="str">
        <f>IFERROR(IF(INDEX('ce raw data'!$C$2:$CZ$3000,MATCH(1,INDEX(('ce raw data'!$A$2:$A$3000=G195)*('ce raw data'!$B$2:$B$3000=$B232),,),0),MATCH(G198,'ce raw data'!$C$1:$CZ$1,0))="","-",INDEX('ce raw data'!$C$2:$CZ$3000,MATCH(1,INDEX(('ce raw data'!$A$2:$A$3000=G195)*('ce raw data'!$B$2:$B$3000=$B232),,),0),MATCH(G198,'ce raw data'!$C$1:$CZ$1,0))),"-")</f>
        <v>-</v>
      </c>
      <c r="H232" s="8" t="str">
        <f>IFERROR(IF(INDEX('ce raw data'!$C$2:$CZ$3000,MATCH(1,INDEX(('ce raw data'!$A$2:$A$3000=G195)*('ce raw data'!$B$2:$B$3000=$B232),,),0),MATCH(H198,'ce raw data'!$C$1:$CZ$1,0))="","-",INDEX('ce raw data'!$C$2:$CZ$3000,MATCH(1,INDEX(('ce raw data'!$A$2:$A$3000=G195)*('ce raw data'!$B$2:$B$3000=$B232),,),0),MATCH(H198,'ce raw data'!$C$1:$CZ$1,0))),"-")</f>
        <v>-</v>
      </c>
      <c r="I232" s="8" t="str">
        <f>IFERROR(IF(INDEX('ce raw data'!$C$2:$CZ$3000,MATCH(1,INDEX(('ce raw data'!$A$2:$A$3000=I195)*('ce raw data'!$B$2:$B$3000=$B232),,),0),MATCH(I198,'ce raw data'!$C$1:$CZ$1,0))="","-",INDEX('ce raw data'!$C$2:$CZ$3000,MATCH(1,INDEX(('ce raw data'!$A$2:$A$3000=I195)*('ce raw data'!$B$2:$B$3000=$B232),,),0),MATCH(I198,'ce raw data'!$C$1:$CZ$1,0))),"-")</f>
        <v>-</v>
      </c>
      <c r="J232" s="8" t="str">
        <f>IFERROR(IF(INDEX('ce raw data'!$C$2:$CZ$3000,MATCH(1,INDEX(('ce raw data'!$A$2:$A$3000=I195)*('ce raw data'!$B$2:$B$3000=$B232),,),0),MATCH(J198,'ce raw data'!$C$1:$CZ$1,0))="","-",INDEX('ce raw data'!$C$2:$CZ$3000,MATCH(1,INDEX(('ce raw data'!$A$2:$A$3000=I195)*('ce raw data'!$B$2:$B$3000=$B232),,),0),MATCH(J198,'ce raw data'!$C$1:$CZ$1,0))),"-")</f>
        <v>-</v>
      </c>
    </row>
    <row r="233" spans="2:10" hidden="1" x14ac:dyDescent="0.4">
      <c r="B233" s="14"/>
      <c r="C233" s="8" t="str">
        <f>IFERROR(IF(INDEX('ce raw data'!$C$2:$CZ$3000,MATCH(1,INDEX(('ce raw data'!$A$2:$A$3000=C195)*('ce raw data'!$B$2:$B$3000=$B234),,),0),MATCH(SUBSTITUTE(C198,"Allele","Height"),'ce raw data'!$C$1:$CZ$1,0))="","-",INDEX('ce raw data'!$C$2:$CZ$3000,MATCH(1,INDEX(('ce raw data'!$A$2:$A$3000=C195)*('ce raw data'!$B$2:$B$3000=$B234),,),0),MATCH(SUBSTITUTE(C198,"Allele","Height"),'ce raw data'!$C$1:$CZ$1,0))),"-")</f>
        <v>-</v>
      </c>
      <c r="D233" s="8" t="str">
        <f>IFERROR(IF(INDEX('ce raw data'!$C$2:$CZ$3000,MATCH(1,INDEX(('ce raw data'!$A$2:$A$3000=C195)*('ce raw data'!$B$2:$B$3000=$B234),,),0),MATCH(SUBSTITUTE(D198,"Allele","Height"),'ce raw data'!$C$1:$CZ$1,0))="","-",INDEX('ce raw data'!$C$2:$CZ$3000,MATCH(1,INDEX(('ce raw data'!$A$2:$A$3000=C195)*('ce raw data'!$B$2:$B$3000=$B234),,),0),MATCH(SUBSTITUTE(D198,"Allele","Height"),'ce raw data'!$C$1:$CZ$1,0))),"-")</f>
        <v>-</v>
      </c>
      <c r="E233" s="8" t="str">
        <f>IFERROR(IF(INDEX('ce raw data'!$C$2:$CZ$3000,MATCH(1,INDEX(('ce raw data'!$A$2:$A$3000=E195)*('ce raw data'!$B$2:$B$3000=$B234),,),0),MATCH(SUBSTITUTE(E198,"Allele","Height"),'ce raw data'!$C$1:$CZ$1,0))="","-",INDEX('ce raw data'!$C$2:$CZ$3000,MATCH(1,INDEX(('ce raw data'!$A$2:$A$3000=E195)*('ce raw data'!$B$2:$B$3000=$B234),,),0),MATCH(SUBSTITUTE(E198,"Allele","Height"),'ce raw data'!$C$1:$CZ$1,0))),"-")</f>
        <v>-</v>
      </c>
      <c r="F233" s="8" t="str">
        <f>IFERROR(IF(INDEX('ce raw data'!$C$2:$CZ$3000,MATCH(1,INDEX(('ce raw data'!$A$2:$A$3000=E195)*('ce raw data'!$B$2:$B$3000=$B234),,),0),MATCH(SUBSTITUTE(F198,"Allele","Height"),'ce raw data'!$C$1:$CZ$1,0))="","-",INDEX('ce raw data'!$C$2:$CZ$3000,MATCH(1,INDEX(('ce raw data'!$A$2:$A$3000=E195)*('ce raw data'!$B$2:$B$3000=$B234),,),0),MATCH(SUBSTITUTE(F198,"Allele","Height"),'ce raw data'!$C$1:$CZ$1,0))),"-")</f>
        <v>-</v>
      </c>
      <c r="G233" s="8" t="str">
        <f>IFERROR(IF(INDEX('ce raw data'!$C$2:$CZ$3000,MATCH(1,INDEX(('ce raw data'!$A$2:$A$3000=G195)*('ce raw data'!$B$2:$B$3000=$B234),,),0),MATCH(SUBSTITUTE(G198,"Allele","Height"),'ce raw data'!$C$1:$CZ$1,0))="","-",INDEX('ce raw data'!$C$2:$CZ$3000,MATCH(1,INDEX(('ce raw data'!$A$2:$A$3000=G195)*('ce raw data'!$B$2:$B$3000=$B234),,),0),MATCH(SUBSTITUTE(G198,"Allele","Height"),'ce raw data'!$C$1:$CZ$1,0))),"-")</f>
        <v>-</v>
      </c>
      <c r="H233" s="8" t="str">
        <f>IFERROR(IF(INDEX('ce raw data'!$C$2:$CZ$3000,MATCH(1,INDEX(('ce raw data'!$A$2:$A$3000=G195)*('ce raw data'!$B$2:$B$3000=$B234),,),0),MATCH(SUBSTITUTE(H198,"Allele","Height"),'ce raw data'!$C$1:$CZ$1,0))="","-",INDEX('ce raw data'!$C$2:$CZ$3000,MATCH(1,INDEX(('ce raw data'!$A$2:$A$3000=G195)*('ce raw data'!$B$2:$B$3000=$B234),,),0),MATCH(SUBSTITUTE(H198,"Allele","Height"),'ce raw data'!$C$1:$CZ$1,0))),"-")</f>
        <v>-</v>
      </c>
      <c r="I233" s="8" t="str">
        <f>IFERROR(IF(INDEX('ce raw data'!$C$2:$CZ$3000,MATCH(1,INDEX(('ce raw data'!$A$2:$A$3000=I195)*('ce raw data'!$B$2:$B$3000=$B234),,),0),MATCH(SUBSTITUTE(I198,"Allele","Height"),'ce raw data'!$C$1:$CZ$1,0))="","-",INDEX('ce raw data'!$C$2:$CZ$3000,MATCH(1,INDEX(('ce raw data'!$A$2:$A$3000=I195)*('ce raw data'!$B$2:$B$3000=$B234),,),0),MATCH(SUBSTITUTE(I198,"Allele","Height"),'ce raw data'!$C$1:$CZ$1,0))),"-")</f>
        <v>-</v>
      </c>
      <c r="J233" s="8" t="str">
        <f>IFERROR(IF(INDEX('ce raw data'!$C$2:$CZ$3000,MATCH(1,INDEX(('ce raw data'!$A$2:$A$3000=I195)*('ce raw data'!$B$2:$B$3000=$B234),,),0),MATCH(SUBSTITUTE(J198,"Allele","Height"),'ce raw data'!$C$1:$CZ$1,0))="","-",INDEX('ce raw data'!$C$2:$CZ$3000,MATCH(1,INDEX(('ce raw data'!$A$2:$A$3000=I195)*('ce raw data'!$B$2:$B$3000=$B234),,),0),MATCH(SUBSTITUTE(J198,"Allele","Height"),'ce raw data'!$C$1:$CZ$1,0))),"-")</f>
        <v>-</v>
      </c>
    </row>
    <row r="234" spans="2:10" x14ac:dyDescent="0.4">
      <c r="B234" s="14" t="str">
        <f>$A$105</f>
        <v>TPOX</v>
      </c>
      <c r="C234" s="8" t="str">
        <f>IFERROR(IF(INDEX('ce raw data'!$C$2:$CZ$3000,MATCH(1,INDEX(('ce raw data'!$A$2:$A$3000=C195)*('ce raw data'!$B$2:$B$3000=$B234),,),0),MATCH(C198,'ce raw data'!$C$1:$CZ$1,0))="","-",INDEX('ce raw data'!$C$2:$CZ$3000,MATCH(1,INDEX(('ce raw data'!$A$2:$A$3000=C195)*('ce raw data'!$B$2:$B$3000=$B234),,),0),MATCH(C198,'ce raw data'!$C$1:$CZ$1,0))),"-")</f>
        <v>-</v>
      </c>
      <c r="D234" s="8" t="str">
        <f>IFERROR(IF(INDEX('ce raw data'!$C$2:$CZ$3000,MATCH(1,INDEX(('ce raw data'!$A$2:$A$3000=C195)*('ce raw data'!$B$2:$B$3000=$B234),,),0),MATCH(D198,'ce raw data'!$C$1:$CZ$1,0))="","-",INDEX('ce raw data'!$C$2:$CZ$3000,MATCH(1,INDEX(('ce raw data'!$A$2:$A$3000=C195)*('ce raw data'!$B$2:$B$3000=$B234),,),0),MATCH(D198,'ce raw data'!$C$1:$CZ$1,0))),"-")</f>
        <v>-</v>
      </c>
      <c r="E234" s="8" t="str">
        <f>IFERROR(IF(INDEX('ce raw data'!$C$2:$CZ$3000,MATCH(1,INDEX(('ce raw data'!$A$2:$A$3000=E195)*('ce raw data'!$B$2:$B$3000=$B234),,),0),MATCH(E198,'ce raw data'!$C$1:$CZ$1,0))="","-",INDEX('ce raw data'!$C$2:$CZ$3000,MATCH(1,INDEX(('ce raw data'!$A$2:$A$3000=E195)*('ce raw data'!$B$2:$B$3000=$B234),,),0),MATCH(E198,'ce raw data'!$C$1:$CZ$1,0))),"-")</f>
        <v>-</v>
      </c>
      <c r="F234" s="8" t="str">
        <f>IFERROR(IF(INDEX('ce raw data'!$C$2:$CZ$3000,MATCH(1,INDEX(('ce raw data'!$A$2:$A$3000=E195)*('ce raw data'!$B$2:$B$3000=$B234),,),0),MATCH(F198,'ce raw data'!$C$1:$CZ$1,0))="","-",INDEX('ce raw data'!$C$2:$CZ$3000,MATCH(1,INDEX(('ce raw data'!$A$2:$A$3000=E195)*('ce raw data'!$B$2:$B$3000=$B234),,),0),MATCH(F198,'ce raw data'!$C$1:$CZ$1,0))),"-")</f>
        <v>-</v>
      </c>
      <c r="G234" s="8" t="str">
        <f>IFERROR(IF(INDEX('ce raw data'!$C$2:$CZ$3000,MATCH(1,INDEX(('ce raw data'!$A$2:$A$3000=G195)*('ce raw data'!$B$2:$B$3000=$B234),,),0),MATCH(G198,'ce raw data'!$C$1:$CZ$1,0))="","-",INDEX('ce raw data'!$C$2:$CZ$3000,MATCH(1,INDEX(('ce raw data'!$A$2:$A$3000=G195)*('ce raw data'!$B$2:$B$3000=$B234),,),0),MATCH(G198,'ce raw data'!$C$1:$CZ$1,0))),"-")</f>
        <v>-</v>
      </c>
      <c r="H234" s="8" t="str">
        <f>IFERROR(IF(INDEX('ce raw data'!$C$2:$CZ$3000,MATCH(1,INDEX(('ce raw data'!$A$2:$A$3000=G195)*('ce raw data'!$B$2:$B$3000=$B234),,),0),MATCH(H198,'ce raw data'!$C$1:$CZ$1,0))="","-",INDEX('ce raw data'!$C$2:$CZ$3000,MATCH(1,INDEX(('ce raw data'!$A$2:$A$3000=G195)*('ce raw data'!$B$2:$B$3000=$B234),,),0),MATCH(H198,'ce raw data'!$C$1:$CZ$1,0))),"-")</f>
        <v>-</v>
      </c>
      <c r="I234" s="8" t="str">
        <f>IFERROR(IF(INDEX('ce raw data'!$C$2:$CZ$3000,MATCH(1,INDEX(('ce raw data'!$A$2:$A$3000=I195)*('ce raw data'!$B$2:$B$3000=$B234),,),0),MATCH(I198,'ce raw data'!$C$1:$CZ$1,0))="","-",INDEX('ce raw data'!$C$2:$CZ$3000,MATCH(1,INDEX(('ce raw data'!$A$2:$A$3000=I195)*('ce raw data'!$B$2:$B$3000=$B234),,),0),MATCH(I198,'ce raw data'!$C$1:$CZ$1,0))),"-")</f>
        <v>-</v>
      </c>
      <c r="J234" s="8" t="str">
        <f>IFERROR(IF(INDEX('ce raw data'!$C$2:$CZ$3000,MATCH(1,INDEX(('ce raw data'!$A$2:$A$3000=I195)*('ce raw data'!$B$2:$B$3000=$B234),,),0),MATCH(J198,'ce raw data'!$C$1:$CZ$1,0))="","-",INDEX('ce raw data'!$C$2:$CZ$3000,MATCH(1,INDEX(('ce raw data'!$A$2:$A$3000=I195)*('ce raw data'!$B$2:$B$3000=$B234),,),0),MATCH(J198,'ce raw data'!$C$1:$CZ$1,0))),"-")</f>
        <v>-</v>
      </c>
    </row>
    <row r="235" spans="2:10" hidden="1" x14ac:dyDescent="0.4">
      <c r="B235" s="10"/>
      <c r="C235" s="8" t="str">
        <f>IFERROR(IF(INDEX('ce raw data'!$C$2:$CZ$3000,MATCH(1,INDEX(('ce raw data'!$A$2:$A$3000=C195)*('ce raw data'!$B$2:$B$3000=$B236),,),0),MATCH(SUBSTITUTE(C198,"Allele","Height"),'ce raw data'!$C$1:$CZ$1,0))="","-",INDEX('ce raw data'!$C$2:$CZ$3000,MATCH(1,INDEX(('ce raw data'!$A$2:$A$3000=C195)*('ce raw data'!$B$2:$B$3000=$B236),,),0),MATCH(SUBSTITUTE(C198,"Allele","Height"),'ce raw data'!$C$1:$CZ$1,0))),"-")</f>
        <v>-</v>
      </c>
      <c r="D235" s="8" t="str">
        <f>IFERROR(IF(INDEX('ce raw data'!$C$2:$CZ$3000,MATCH(1,INDEX(('ce raw data'!$A$2:$A$3000=C195)*('ce raw data'!$B$2:$B$3000=$B236),,),0),MATCH(SUBSTITUTE(D198,"Allele","Height"),'ce raw data'!$C$1:$CZ$1,0))="","-",INDEX('ce raw data'!$C$2:$CZ$3000,MATCH(1,INDEX(('ce raw data'!$A$2:$A$3000=C195)*('ce raw data'!$B$2:$B$3000=$B236),,),0),MATCH(SUBSTITUTE(D198,"Allele","Height"),'ce raw data'!$C$1:$CZ$1,0))),"-")</f>
        <v>-</v>
      </c>
      <c r="E235" s="8" t="str">
        <f>IFERROR(IF(INDEX('ce raw data'!$C$2:$CZ$3000,MATCH(1,INDEX(('ce raw data'!$A$2:$A$3000=E195)*('ce raw data'!$B$2:$B$3000=$B236),,),0),MATCH(SUBSTITUTE(E198,"Allele","Height"),'ce raw data'!$C$1:$CZ$1,0))="","-",INDEX('ce raw data'!$C$2:$CZ$3000,MATCH(1,INDEX(('ce raw data'!$A$2:$A$3000=E195)*('ce raw data'!$B$2:$B$3000=$B236),,),0),MATCH(SUBSTITUTE(E198,"Allele","Height"),'ce raw data'!$C$1:$CZ$1,0))),"-")</f>
        <v>-</v>
      </c>
      <c r="F235" s="8" t="str">
        <f>IFERROR(IF(INDEX('ce raw data'!$C$2:$CZ$3000,MATCH(1,INDEX(('ce raw data'!$A$2:$A$3000=E195)*('ce raw data'!$B$2:$B$3000=$B236),,),0),MATCH(SUBSTITUTE(F198,"Allele","Height"),'ce raw data'!$C$1:$CZ$1,0))="","-",INDEX('ce raw data'!$C$2:$CZ$3000,MATCH(1,INDEX(('ce raw data'!$A$2:$A$3000=E195)*('ce raw data'!$B$2:$B$3000=$B236),,),0),MATCH(SUBSTITUTE(F198,"Allele","Height"),'ce raw data'!$C$1:$CZ$1,0))),"-")</f>
        <v>-</v>
      </c>
      <c r="G235" s="8" t="str">
        <f>IFERROR(IF(INDEX('ce raw data'!$C$2:$CZ$3000,MATCH(1,INDEX(('ce raw data'!$A$2:$A$3000=G195)*('ce raw data'!$B$2:$B$3000=$B236),,),0),MATCH(SUBSTITUTE(G198,"Allele","Height"),'ce raw data'!$C$1:$CZ$1,0))="","-",INDEX('ce raw data'!$C$2:$CZ$3000,MATCH(1,INDEX(('ce raw data'!$A$2:$A$3000=G195)*('ce raw data'!$B$2:$B$3000=$B236),,),0),MATCH(SUBSTITUTE(G198,"Allele","Height"),'ce raw data'!$C$1:$CZ$1,0))),"-")</f>
        <v>-</v>
      </c>
      <c r="H235" s="8" t="str">
        <f>IFERROR(IF(INDEX('ce raw data'!$C$2:$CZ$3000,MATCH(1,INDEX(('ce raw data'!$A$2:$A$3000=G195)*('ce raw data'!$B$2:$B$3000=$B236),,),0),MATCH(SUBSTITUTE(H198,"Allele","Height"),'ce raw data'!$C$1:$CZ$1,0))="","-",INDEX('ce raw data'!$C$2:$CZ$3000,MATCH(1,INDEX(('ce raw data'!$A$2:$A$3000=G195)*('ce raw data'!$B$2:$B$3000=$B236),,),0),MATCH(SUBSTITUTE(H198,"Allele","Height"),'ce raw data'!$C$1:$CZ$1,0))),"-")</f>
        <v>-</v>
      </c>
      <c r="I235" s="8" t="str">
        <f>IFERROR(IF(INDEX('ce raw data'!$C$2:$CZ$3000,MATCH(1,INDEX(('ce raw data'!$A$2:$A$3000=I195)*('ce raw data'!$B$2:$B$3000=$B236),,),0),MATCH(SUBSTITUTE(I198,"Allele","Height"),'ce raw data'!$C$1:$CZ$1,0))="","-",INDEX('ce raw data'!$C$2:$CZ$3000,MATCH(1,INDEX(('ce raw data'!$A$2:$A$3000=I195)*('ce raw data'!$B$2:$B$3000=$B236),,),0),MATCH(SUBSTITUTE(I198,"Allele","Height"),'ce raw data'!$C$1:$CZ$1,0))),"-")</f>
        <v>-</v>
      </c>
      <c r="J235" s="8" t="str">
        <f>IFERROR(IF(INDEX('ce raw data'!$C$2:$CZ$3000,MATCH(1,INDEX(('ce raw data'!$A$2:$A$3000=I195)*('ce raw data'!$B$2:$B$3000=$B236),,),0),MATCH(SUBSTITUTE(J198,"Allele","Height"),'ce raw data'!$C$1:$CZ$1,0))="","-",INDEX('ce raw data'!$C$2:$CZ$3000,MATCH(1,INDEX(('ce raw data'!$A$2:$A$3000=I195)*('ce raw data'!$B$2:$B$3000=$B236),,),0),MATCH(SUBSTITUTE(J198,"Allele","Height"),'ce raw data'!$C$1:$CZ$1,0))),"-")</f>
        <v>-</v>
      </c>
    </row>
    <row r="236" spans="2:10" x14ac:dyDescent="0.4">
      <c r="B236" s="12" t="str">
        <f>$A$107</f>
        <v>D8S1179</v>
      </c>
      <c r="C236" s="8" t="str">
        <f>IFERROR(IF(INDEX('ce raw data'!$C$2:$CZ$3000,MATCH(1,INDEX(('ce raw data'!$A$2:$A$3000=C195)*('ce raw data'!$B$2:$B$3000=$B236),,),0),MATCH(C198,'ce raw data'!$C$1:$CZ$1,0))="","-",INDEX('ce raw data'!$C$2:$CZ$3000,MATCH(1,INDEX(('ce raw data'!$A$2:$A$3000=C195)*('ce raw data'!$B$2:$B$3000=$B236),,),0),MATCH(C198,'ce raw data'!$C$1:$CZ$1,0))),"-")</f>
        <v>-</v>
      </c>
      <c r="D236" s="8" t="str">
        <f>IFERROR(IF(INDEX('ce raw data'!$C$2:$CZ$3000,MATCH(1,INDEX(('ce raw data'!$A$2:$A$3000=C195)*('ce raw data'!$B$2:$B$3000=$B236),,),0),MATCH(D198,'ce raw data'!$C$1:$CZ$1,0))="","-",INDEX('ce raw data'!$C$2:$CZ$3000,MATCH(1,INDEX(('ce raw data'!$A$2:$A$3000=C195)*('ce raw data'!$B$2:$B$3000=$B236),,),0),MATCH(D198,'ce raw data'!$C$1:$CZ$1,0))),"-")</f>
        <v>-</v>
      </c>
      <c r="E236" s="8" t="str">
        <f>IFERROR(IF(INDEX('ce raw data'!$C$2:$CZ$3000,MATCH(1,INDEX(('ce raw data'!$A$2:$A$3000=E195)*('ce raw data'!$B$2:$B$3000=$B236),,),0),MATCH(E198,'ce raw data'!$C$1:$CZ$1,0))="","-",INDEX('ce raw data'!$C$2:$CZ$3000,MATCH(1,INDEX(('ce raw data'!$A$2:$A$3000=E195)*('ce raw data'!$B$2:$B$3000=$B236),,),0),MATCH(E198,'ce raw data'!$C$1:$CZ$1,0))),"-")</f>
        <v>-</v>
      </c>
      <c r="F236" s="8" t="str">
        <f>IFERROR(IF(INDEX('ce raw data'!$C$2:$CZ$3000,MATCH(1,INDEX(('ce raw data'!$A$2:$A$3000=E195)*('ce raw data'!$B$2:$B$3000=$B236),,),0),MATCH(F198,'ce raw data'!$C$1:$CZ$1,0))="","-",INDEX('ce raw data'!$C$2:$CZ$3000,MATCH(1,INDEX(('ce raw data'!$A$2:$A$3000=E195)*('ce raw data'!$B$2:$B$3000=$B236),,),0),MATCH(F198,'ce raw data'!$C$1:$CZ$1,0))),"-")</f>
        <v>-</v>
      </c>
      <c r="G236" s="8" t="str">
        <f>IFERROR(IF(INDEX('ce raw data'!$C$2:$CZ$3000,MATCH(1,INDEX(('ce raw data'!$A$2:$A$3000=G195)*('ce raw data'!$B$2:$B$3000=$B236),,),0),MATCH(G198,'ce raw data'!$C$1:$CZ$1,0))="","-",INDEX('ce raw data'!$C$2:$CZ$3000,MATCH(1,INDEX(('ce raw data'!$A$2:$A$3000=G195)*('ce raw data'!$B$2:$B$3000=$B236),,),0),MATCH(G198,'ce raw data'!$C$1:$CZ$1,0))),"-")</f>
        <v>-</v>
      </c>
      <c r="H236" s="8" t="str">
        <f>IFERROR(IF(INDEX('ce raw data'!$C$2:$CZ$3000,MATCH(1,INDEX(('ce raw data'!$A$2:$A$3000=G195)*('ce raw data'!$B$2:$B$3000=$B236),,),0),MATCH(H198,'ce raw data'!$C$1:$CZ$1,0))="","-",INDEX('ce raw data'!$C$2:$CZ$3000,MATCH(1,INDEX(('ce raw data'!$A$2:$A$3000=G195)*('ce raw data'!$B$2:$B$3000=$B236),,),0),MATCH(H198,'ce raw data'!$C$1:$CZ$1,0))),"-")</f>
        <v>-</v>
      </c>
      <c r="I236" s="8" t="str">
        <f>IFERROR(IF(INDEX('ce raw data'!$C$2:$CZ$3000,MATCH(1,INDEX(('ce raw data'!$A$2:$A$3000=I195)*('ce raw data'!$B$2:$B$3000=$B236),,),0),MATCH(I198,'ce raw data'!$C$1:$CZ$1,0))="","-",INDEX('ce raw data'!$C$2:$CZ$3000,MATCH(1,INDEX(('ce raw data'!$A$2:$A$3000=I195)*('ce raw data'!$B$2:$B$3000=$B236),,),0),MATCH(I198,'ce raw data'!$C$1:$CZ$1,0))),"-")</f>
        <v>-</v>
      </c>
      <c r="J236" s="8" t="str">
        <f>IFERROR(IF(INDEX('ce raw data'!$C$2:$CZ$3000,MATCH(1,INDEX(('ce raw data'!$A$2:$A$3000=I195)*('ce raw data'!$B$2:$B$3000=$B236),,),0),MATCH(J198,'ce raw data'!$C$1:$CZ$1,0))="","-",INDEX('ce raw data'!$C$2:$CZ$3000,MATCH(1,INDEX(('ce raw data'!$A$2:$A$3000=I195)*('ce raw data'!$B$2:$B$3000=$B236),,),0),MATCH(J198,'ce raw data'!$C$1:$CZ$1,0))),"-")</f>
        <v>-</v>
      </c>
    </row>
    <row r="237" spans="2:10" hidden="1" x14ac:dyDescent="0.4">
      <c r="B237" s="12"/>
      <c r="C237" s="8" t="str">
        <f>IFERROR(IF(INDEX('ce raw data'!$C$2:$CZ$3000,MATCH(1,INDEX(('ce raw data'!$A$2:$A$3000=C195)*('ce raw data'!$B$2:$B$3000=$B238),,),0),MATCH(SUBSTITUTE(C198,"Allele","Height"),'ce raw data'!$C$1:$CZ$1,0))="","-",INDEX('ce raw data'!$C$2:$CZ$3000,MATCH(1,INDEX(('ce raw data'!$A$2:$A$3000=C195)*('ce raw data'!$B$2:$B$3000=$B238),,),0),MATCH(SUBSTITUTE(C198,"Allele","Height"),'ce raw data'!$C$1:$CZ$1,0))),"-")</f>
        <v>-</v>
      </c>
      <c r="D237" s="8" t="str">
        <f>IFERROR(IF(INDEX('ce raw data'!$C$2:$CZ$3000,MATCH(1,INDEX(('ce raw data'!$A$2:$A$3000=C195)*('ce raw data'!$B$2:$B$3000=$B238),,),0),MATCH(SUBSTITUTE(D198,"Allele","Height"),'ce raw data'!$C$1:$CZ$1,0))="","-",INDEX('ce raw data'!$C$2:$CZ$3000,MATCH(1,INDEX(('ce raw data'!$A$2:$A$3000=C195)*('ce raw data'!$B$2:$B$3000=$B238),,),0),MATCH(SUBSTITUTE(D198,"Allele","Height"),'ce raw data'!$C$1:$CZ$1,0))),"-")</f>
        <v>-</v>
      </c>
      <c r="E237" s="8" t="str">
        <f>IFERROR(IF(INDEX('ce raw data'!$C$2:$CZ$3000,MATCH(1,INDEX(('ce raw data'!$A$2:$A$3000=E195)*('ce raw data'!$B$2:$B$3000=$B238),,),0),MATCH(SUBSTITUTE(E198,"Allele","Height"),'ce raw data'!$C$1:$CZ$1,0))="","-",INDEX('ce raw data'!$C$2:$CZ$3000,MATCH(1,INDEX(('ce raw data'!$A$2:$A$3000=E195)*('ce raw data'!$B$2:$B$3000=$B238),,),0),MATCH(SUBSTITUTE(E198,"Allele","Height"),'ce raw data'!$C$1:$CZ$1,0))),"-")</f>
        <v>-</v>
      </c>
      <c r="F237" s="8" t="str">
        <f>IFERROR(IF(INDEX('ce raw data'!$C$2:$CZ$3000,MATCH(1,INDEX(('ce raw data'!$A$2:$A$3000=E195)*('ce raw data'!$B$2:$B$3000=$B238),,),0),MATCH(SUBSTITUTE(F198,"Allele","Height"),'ce raw data'!$C$1:$CZ$1,0))="","-",INDEX('ce raw data'!$C$2:$CZ$3000,MATCH(1,INDEX(('ce raw data'!$A$2:$A$3000=E195)*('ce raw data'!$B$2:$B$3000=$B238),,),0),MATCH(SUBSTITUTE(F198,"Allele","Height"),'ce raw data'!$C$1:$CZ$1,0))),"-")</f>
        <v>-</v>
      </c>
      <c r="G237" s="8" t="str">
        <f>IFERROR(IF(INDEX('ce raw data'!$C$2:$CZ$3000,MATCH(1,INDEX(('ce raw data'!$A$2:$A$3000=G195)*('ce raw data'!$B$2:$B$3000=$B238),,),0),MATCH(SUBSTITUTE(G198,"Allele","Height"),'ce raw data'!$C$1:$CZ$1,0))="","-",INDEX('ce raw data'!$C$2:$CZ$3000,MATCH(1,INDEX(('ce raw data'!$A$2:$A$3000=G195)*('ce raw data'!$B$2:$B$3000=$B238),,),0),MATCH(SUBSTITUTE(G198,"Allele","Height"),'ce raw data'!$C$1:$CZ$1,0))),"-")</f>
        <v>-</v>
      </c>
      <c r="H237" s="8" t="str">
        <f>IFERROR(IF(INDEX('ce raw data'!$C$2:$CZ$3000,MATCH(1,INDEX(('ce raw data'!$A$2:$A$3000=G195)*('ce raw data'!$B$2:$B$3000=$B238),,),0),MATCH(SUBSTITUTE(H198,"Allele","Height"),'ce raw data'!$C$1:$CZ$1,0))="","-",INDEX('ce raw data'!$C$2:$CZ$3000,MATCH(1,INDEX(('ce raw data'!$A$2:$A$3000=G195)*('ce raw data'!$B$2:$B$3000=$B238),,),0),MATCH(SUBSTITUTE(H198,"Allele","Height"),'ce raw data'!$C$1:$CZ$1,0))),"-")</f>
        <v>-</v>
      </c>
      <c r="I237" s="8" t="str">
        <f>IFERROR(IF(INDEX('ce raw data'!$C$2:$CZ$3000,MATCH(1,INDEX(('ce raw data'!$A$2:$A$3000=I195)*('ce raw data'!$B$2:$B$3000=$B238),,),0),MATCH(SUBSTITUTE(I198,"Allele","Height"),'ce raw data'!$C$1:$CZ$1,0))="","-",INDEX('ce raw data'!$C$2:$CZ$3000,MATCH(1,INDEX(('ce raw data'!$A$2:$A$3000=I195)*('ce raw data'!$B$2:$B$3000=$B238),,),0),MATCH(SUBSTITUTE(I198,"Allele","Height"),'ce raw data'!$C$1:$CZ$1,0))),"-")</f>
        <v>-</v>
      </c>
      <c r="J237" s="8" t="str">
        <f>IFERROR(IF(INDEX('ce raw data'!$C$2:$CZ$3000,MATCH(1,INDEX(('ce raw data'!$A$2:$A$3000=I195)*('ce raw data'!$B$2:$B$3000=$B238),,),0),MATCH(SUBSTITUTE(J198,"Allele","Height"),'ce raw data'!$C$1:$CZ$1,0))="","-",INDEX('ce raw data'!$C$2:$CZ$3000,MATCH(1,INDEX(('ce raw data'!$A$2:$A$3000=I195)*('ce raw data'!$B$2:$B$3000=$B238),,),0),MATCH(SUBSTITUTE(J198,"Allele","Height"),'ce raw data'!$C$1:$CZ$1,0))),"-")</f>
        <v>-</v>
      </c>
    </row>
    <row r="238" spans="2:10" x14ac:dyDescent="0.4">
      <c r="B238" s="12" t="str">
        <f>$A$109</f>
        <v>D12S391</v>
      </c>
      <c r="C238" s="8" t="str">
        <f>IFERROR(IF(INDEX('ce raw data'!$C$2:$CZ$3000,MATCH(1,INDEX(('ce raw data'!$A$2:$A$3000=C195)*('ce raw data'!$B$2:$B$3000=$B238),,),0),MATCH(C198,'ce raw data'!$C$1:$CZ$1,0))="","-",INDEX('ce raw data'!$C$2:$CZ$3000,MATCH(1,INDEX(('ce raw data'!$A$2:$A$3000=C195)*('ce raw data'!$B$2:$B$3000=$B238),,),0),MATCH(C198,'ce raw data'!$C$1:$CZ$1,0))),"-")</f>
        <v>-</v>
      </c>
      <c r="D238" s="8" t="str">
        <f>IFERROR(IF(INDEX('ce raw data'!$C$2:$CZ$3000,MATCH(1,INDEX(('ce raw data'!$A$2:$A$3000=C195)*('ce raw data'!$B$2:$B$3000=$B238),,),0),MATCH(D198,'ce raw data'!$C$1:$CZ$1,0))="","-",INDEX('ce raw data'!$C$2:$CZ$3000,MATCH(1,INDEX(('ce raw data'!$A$2:$A$3000=C195)*('ce raw data'!$B$2:$B$3000=$B238),,),0),MATCH(D198,'ce raw data'!$C$1:$CZ$1,0))),"-")</f>
        <v>-</v>
      </c>
      <c r="E238" s="8" t="str">
        <f>IFERROR(IF(INDEX('ce raw data'!$C$2:$CZ$3000,MATCH(1,INDEX(('ce raw data'!$A$2:$A$3000=E195)*('ce raw data'!$B$2:$B$3000=$B238),,),0),MATCH(E198,'ce raw data'!$C$1:$CZ$1,0))="","-",INDEX('ce raw data'!$C$2:$CZ$3000,MATCH(1,INDEX(('ce raw data'!$A$2:$A$3000=E195)*('ce raw data'!$B$2:$B$3000=$B238),,),0),MATCH(E198,'ce raw data'!$C$1:$CZ$1,0))),"-")</f>
        <v>-</v>
      </c>
      <c r="F238" s="8" t="str">
        <f>IFERROR(IF(INDEX('ce raw data'!$C$2:$CZ$3000,MATCH(1,INDEX(('ce raw data'!$A$2:$A$3000=E195)*('ce raw data'!$B$2:$B$3000=$B238),,),0),MATCH(F198,'ce raw data'!$C$1:$CZ$1,0))="","-",INDEX('ce raw data'!$C$2:$CZ$3000,MATCH(1,INDEX(('ce raw data'!$A$2:$A$3000=E195)*('ce raw data'!$B$2:$B$3000=$B238),,),0),MATCH(F198,'ce raw data'!$C$1:$CZ$1,0))),"-")</f>
        <v>-</v>
      </c>
      <c r="G238" s="8" t="str">
        <f>IFERROR(IF(INDEX('ce raw data'!$C$2:$CZ$3000,MATCH(1,INDEX(('ce raw data'!$A$2:$A$3000=G195)*('ce raw data'!$B$2:$B$3000=$B238),,),0),MATCH(G198,'ce raw data'!$C$1:$CZ$1,0))="","-",INDEX('ce raw data'!$C$2:$CZ$3000,MATCH(1,INDEX(('ce raw data'!$A$2:$A$3000=G195)*('ce raw data'!$B$2:$B$3000=$B238),,),0),MATCH(G198,'ce raw data'!$C$1:$CZ$1,0))),"-")</f>
        <v>-</v>
      </c>
      <c r="H238" s="8" t="str">
        <f>IFERROR(IF(INDEX('ce raw data'!$C$2:$CZ$3000,MATCH(1,INDEX(('ce raw data'!$A$2:$A$3000=G195)*('ce raw data'!$B$2:$B$3000=$B238),,),0),MATCH(H198,'ce raw data'!$C$1:$CZ$1,0))="","-",INDEX('ce raw data'!$C$2:$CZ$3000,MATCH(1,INDEX(('ce raw data'!$A$2:$A$3000=G195)*('ce raw data'!$B$2:$B$3000=$B238),,),0),MATCH(H198,'ce raw data'!$C$1:$CZ$1,0))),"-")</f>
        <v>-</v>
      </c>
      <c r="I238" s="8" t="str">
        <f>IFERROR(IF(INDEX('ce raw data'!$C$2:$CZ$3000,MATCH(1,INDEX(('ce raw data'!$A$2:$A$3000=I195)*('ce raw data'!$B$2:$B$3000=$B238),,),0),MATCH(I198,'ce raw data'!$C$1:$CZ$1,0))="","-",INDEX('ce raw data'!$C$2:$CZ$3000,MATCH(1,INDEX(('ce raw data'!$A$2:$A$3000=I195)*('ce raw data'!$B$2:$B$3000=$B238),,),0),MATCH(I198,'ce raw data'!$C$1:$CZ$1,0))),"-")</f>
        <v>-</v>
      </c>
      <c r="J238" s="8" t="str">
        <f>IFERROR(IF(INDEX('ce raw data'!$C$2:$CZ$3000,MATCH(1,INDEX(('ce raw data'!$A$2:$A$3000=I195)*('ce raw data'!$B$2:$B$3000=$B238),,),0),MATCH(J198,'ce raw data'!$C$1:$CZ$1,0))="","-",INDEX('ce raw data'!$C$2:$CZ$3000,MATCH(1,INDEX(('ce raw data'!$A$2:$A$3000=I195)*('ce raw data'!$B$2:$B$3000=$B238),,),0),MATCH(J198,'ce raw data'!$C$1:$CZ$1,0))),"-")</f>
        <v>-</v>
      </c>
    </row>
    <row r="239" spans="2:10" hidden="1" x14ac:dyDescent="0.4">
      <c r="B239" s="12"/>
      <c r="C239" s="8" t="str">
        <f>IFERROR(IF(INDEX('ce raw data'!$C$2:$CZ$3000,MATCH(1,INDEX(('ce raw data'!$A$2:$A$3000=C195)*('ce raw data'!$B$2:$B$3000=$B240),,),0),MATCH(SUBSTITUTE(C198,"Allele","Height"),'ce raw data'!$C$1:$CZ$1,0))="","-",INDEX('ce raw data'!$C$2:$CZ$3000,MATCH(1,INDEX(('ce raw data'!$A$2:$A$3000=C195)*('ce raw data'!$B$2:$B$3000=$B240),,),0),MATCH(SUBSTITUTE(C198,"Allele","Height"),'ce raw data'!$C$1:$CZ$1,0))),"-")</f>
        <v>-</v>
      </c>
      <c r="D239" s="8" t="str">
        <f>IFERROR(IF(INDEX('ce raw data'!$C$2:$CZ$3000,MATCH(1,INDEX(('ce raw data'!$A$2:$A$3000=C195)*('ce raw data'!$B$2:$B$3000=$B240),,),0),MATCH(SUBSTITUTE(D198,"Allele","Height"),'ce raw data'!$C$1:$CZ$1,0))="","-",INDEX('ce raw data'!$C$2:$CZ$3000,MATCH(1,INDEX(('ce raw data'!$A$2:$A$3000=C195)*('ce raw data'!$B$2:$B$3000=$B240),,),0),MATCH(SUBSTITUTE(D198,"Allele","Height"),'ce raw data'!$C$1:$CZ$1,0))),"-")</f>
        <v>-</v>
      </c>
      <c r="E239" s="8" t="str">
        <f>IFERROR(IF(INDEX('ce raw data'!$C$2:$CZ$3000,MATCH(1,INDEX(('ce raw data'!$A$2:$A$3000=E195)*('ce raw data'!$B$2:$B$3000=$B240),,),0),MATCH(SUBSTITUTE(E198,"Allele","Height"),'ce raw data'!$C$1:$CZ$1,0))="","-",INDEX('ce raw data'!$C$2:$CZ$3000,MATCH(1,INDEX(('ce raw data'!$A$2:$A$3000=E195)*('ce raw data'!$B$2:$B$3000=$B240),,),0),MATCH(SUBSTITUTE(E198,"Allele","Height"),'ce raw data'!$C$1:$CZ$1,0))),"-")</f>
        <v>-</v>
      </c>
      <c r="F239" s="8" t="str">
        <f>IFERROR(IF(INDEX('ce raw data'!$C$2:$CZ$3000,MATCH(1,INDEX(('ce raw data'!$A$2:$A$3000=E195)*('ce raw data'!$B$2:$B$3000=$B240),,),0),MATCH(SUBSTITUTE(F198,"Allele","Height"),'ce raw data'!$C$1:$CZ$1,0))="","-",INDEX('ce raw data'!$C$2:$CZ$3000,MATCH(1,INDEX(('ce raw data'!$A$2:$A$3000=E195)*('ce raw data'!$B$2:$B$3000=$B240),,),0),MATCH(SUBSTITUTE(F198,"Allele","Height"),'ce raw data'!$C$1:$CZ$1,0))),"-")</f>
        <v>-</v>
      </c>
      <c r="G239" s="8" t="str">
        <f>IFERROR(IF(INDEX('ce raw data'!$C$2:$CZ$3000,MATCH(1,INDEX(('ce raw data'!$A$2:$A$3000=G195)*('ce raw data'!$B$2:$B$3000=$B240),,),0),MATCH(SUBSTITUTE(G198,"Allele","Height"),'ce raw data'!$C$1:$CZ$1,0))="","-",INDEX('ce raw data'!$C$2:$CZ$3000,MATCH(1,INDEX(('ce raw data'!$A$2:$A$3000=G195)*('ce raw data'!$B$2:$B$3000=$B240),,),0),MATCH(SUBSTITUTE(G198,"Allele","Height"),'ce raw data'!$C$1:$CZ$1,0))),"-")</f>
        <v>-</v>
      </c>
      <c r="H239" s="8" t="str">
        <f>IFERROR(IF(INDEX('ce raw data'!$C$2:$CZ$3000,MATCH(1,INDEX(('ce raw data'!$A$2:$A$3000=G195)*('ce raw data'!$B$2:$B$3000=$B240),,),0),MATCH(SUBSTITUTE(H198,"Allele","Height"),'ce raw data'!$C$1:$CZ$1,0))="","-",INDEX('ce raw data'!$C$2:$CZ$3000,MATCH(1,INDEX(('ce raw data'!$A$2:$A$3000=G195)*('ce raw data'!$B$2:$B$3000=$B240),,),0),MATCH(SUBSTITUTE(H198,"Allele","Height"),'ce raw data'!$C$1:$CZ$1,0))),"-")</f>
        <v>-</v>
      </c>
      <c r="I239" s="8" t="str">
        <f>IFERROR(IF(INDEX('ce raw data'!$C$2:$CZ$3000,MATCH(1,INDEX(('ce raw data'!$A$2:$A$3000=I195)*('ce raw data'!$B$2:$B$3000=$B240),,),0),MATCH(SUBSTITUTE(I198,"Allele","Height"),'ce raw data'!$C$1:$CZ$1,0))="","-",INDEX('ce raw data'!$C$2:$CZ$3000,MATCH(1,INDEX(('ce raw data'!$A$2:$A$3000=I195)*('ce raw data'!$B$2:$B$3000=$B240),,),0),MATCH(SUBSTITUTE(I198,"Allele","Height"),'ce raw data'!$C$1:$CZ$1,0))),"-")</f>
        <v>-</v>
      </c>
      <c r="J239" s="8" t="str">
        <f>IFERROR(IF(INDEX('ce raw data'!$C$2:$CZ$3000,MATCH(1,INDEX(('ce raw data'!$A$2:$A$3000=I195)*('ce raw data'!$B$2:$B$3000=$B240),,),0),MATCH(SUBSTITUTE(J198,"Allele","Height"),'ce raw data'!$C$1:$CZ$1,0))="","-",INDEX('ce raw data'!$C$2:$CZ$3000,MATCH(1,INDEX(('ce raw data'!$A$2:$A$3000=I195)*('ce raw data'!$B$2:$B$3000=$B240),,),0),MATCH(SUBSTITUTE(J198,"Allele","Height"),'ce raw data'!$C$1:$CZ$1,0))),"-")</f>
        <v>-</v>
      </c>
    </row>
    <row r="240" spans="2:10" x14ac:dyDescent="0.4">
      <c r="B240" s="12" t="str">
        <f>$A$111</f>
        <v>D19S433</v>
      </c>
      <c r="C240" s="8" t="str">
        <f>IFERROR(IF(INDEX('ce raw data'!$C$2:$CZ$3000,MATCH(1,INDEX(('ce raw data'!$A$2:$A$3000=C195)*('ce raw data'!$B$2:$B$3000=$B240),,),0),MATCH(C198,'ce raw data'!$C$1:$CZ$1,0))="","-",INDEX('ce raw data'!$C$2:$CZ$3000,MATCH(1,INDEX(('ce raw data'!$A$2:$A$3000=C195)*('ce raw data'!$B$2:$B$3000=$B240),,),0),MATCH(C198,'ce raw data'!$C$1:$CZ$1,0))),"-")</f>
        <v>-</v>
      </c>
      <c r="D240" s="8" t="str">
        <f>IFERROR(IF(INDEX('ce raw data'!$C$2:$CZ$3000,MATCH(1,INDEX(('ce raw data'!$A$2:$A$3000=C195)*('ce raw data'!$B$2:$B$3000=$B240),,),0),MATCH(D198,'ce raw data'!$C$1:$CZ$1,0))="","-",INDEX('ce raw data'!$C$2:$CZ$3000,MATCH(1,INDEX(('ce raw data'!$A$2:$A$3000=C195)*('ce raw data'!$B$2:$B$3000=$B240),,),0),MATCH(D198,'ce raw data'!$C$1:$CZ$1,0))),"-")</f>
        <v>-</v>
      </c>
      <c r="E240" s="8" t="str">
        <f>IFERROR(IF(INDEX('ce raw data'!$C$2:$CZ$3000,MATCH(1,INDEX(('ce raw data'!$A$2:$A$3000=E195)*('ce raw data'!$B$2:$B$3000=$B240),,),0),MATCH(E198,'ce raw data'!$C$1:$CZ$1,0))="","-",INDEX('ce raw data'!$C$2:$CZ$3000,MATCH(1,INDEX(('ce raw data'!$A$2:$A$3000=E195)*('ce raw data'!$B$2:$B$3000=$B240),,),0),MATCH(E198,'ce raw data'!$C$1:$CZ$1,0))),"-")</f>
        <v>-</v>
      </c>
      <c r="F240" s="8" t="str">
        <f>IFERROR(IF(INDEX('ce raw data'!$C$2:$CZ$3000,MATCH(1,INDEX(('ce raw data'!$A$2:$A$3000=E195)*('ce raw data'!$B$2:$B$3000=$B240),,),0),MATCH(F198,'ce raw data'!$C$1:$CZ$1,0))="","-",INDEX('ce raw data'!$C$2:$CZ$3000,MATCH(1,INDEX(('ce raw data'!$A$2:$A$3000=E195)*('ce raw data'!$B$2:$B$3000=$B240),,),0),MATCH(F198,'ce raw data'!$C$1:$CZ$1,0))),"-")</f>
        <v>-</v>
      </c>
      <c r="G240" s="8" t="str">
        <f>IFERROR(IF(INDEX('ce raw data'!$C$2:$CZ$3000,MATCH(1,INDEX(('ce raw data'!$A$2:$A$3000=G195)*('ce raw data'!$B$2:$B$3000=$B240),,),0),MATCH(G198,'ce raw data'!$C$1:$CZ$1,0))="","-",INDEX('ce raw data'!$C$2:$CZ$3000,MATCH(1,INDEX(('ce raw data'!$A$2:$A$3000=G195)*('ce raw data'!$B$2:$B$3000=$B240),,),0),MATCH(G198,'ce raw data'!$C$1:$CZ$1,0))),"-")</f>
        <v>-</v>
      </c>
      <c r="H240" s="8" t="str">
        <f>IFERROR(IF(INDEX('ce raw data'!$C$2:$CZ$3000,MATCH(1,INDEX(('ce raw data'!$A$2:$A$3000=G195)*('ce raw data'!$B$2:$B$3000=$B240),,),0),MATCH(H198,'ce raw data'!$C$1:$CZ$1,0))="","-",INDEX('ce raw data'!$C$2:$CZ$3000,MATCH(1,INDEX(('ce raw data'!$A$2:$A$3000=G195)*('ce raw data'!$B$2:$B$3000=$B240),,),0),MATCH(H198,'ce raw data'!$C$1:$CZ$1,0))),"-")</f>
        <v>-</v>
      </c>
      <c r="I240" s="8" t="str">
        <f>IFERROR(IF(INDEX('ce raw data'!$C$2:$CZ$3000,MATCH(1,INDEX(('ce raw data'!$A$2:$A$3000=I195)*('ce raw data'!$B$2:$B$3000=$B240),,),0),MATCH(I198,'ce raw data'!$C$1:$CZ$1,0))="","-",INDEX('ce raw data'!$C$2:$CZ$3000,MATCH(1,INDEX(('ce raw data'!$A$2:$A$3000=I195)*('ce raw data'!$B$2:$B$3000=$B240),,),0),MATCH(I198,'ce raw data'!$C$1:$CZ$1,0))),"-")</f>
        <v>-</v>
      </c>
      <c r="J240" s="8" t="str">
        <f>IFERROR(IF(INDEX('ce raw data'!$C$2:$CZ$3000,MATCH(1,INDEX(('ce raw data'!$A$2:$A$3000=I195)*('ce raw data'!$B$2:$B$3000=$B240),,),0),MATCH(J198,'ce raw data'!$C$1:$CZ$1,0))="","-",INDEX('ce raw data'!$C$2:$CZ$3000,MATCH(1,INDEX(('ce raw data'!$A$2:$A$3000=I195)*('ce raw data'!$B$2:$B$3000=$B240),,),0),MATCH(J198,'ce raw data'!$C$1:$CZ$1,0))),"-")</f>
        <v>-</v>
      </c>
    </row>
    <row r="241" spans="2:10" hidden="1" x14ac:dyDescent="0.4">
      <c r="B241" s="12"/>
      <c r="C241" s="8" t="str">
        <f>IFERROR(IF(INDEX('ce raw data'!$C$2:$CZ$3000,MATCH(1,INDEX(('ce raw data'!$A$2:$A$3000=C195)*('ce raw data'!$B$2:$B$3000=$B242),,),0),MATCH(SUBSTITUTE(C198,"Allele","Height"),'ce raw data'!$C$1:$CZ$1,0))="","-",INDEX('ce raw data'!$C$2:$CZ$3000,MATCH(1,INDEX(('ce raw data'!$A$2:$A$3000=C195)*('ce raw data'!$B$2:$B$3000=$B242),,),0),MATCH(SUBSTITUTE(C198,"Allele","Height"),'ce raw data'!$C$1:$CZ$1,0))),"-")</f>
        <v>-</v>
      </c>
      <c r="D241" s="8" t="str">
        <f>IFERROR(IF(INDEX('ce raw data'!$C$2:$CZ$3000,MATCH(1,INDEX(('ce raw data'!$A$2:$A$3000=C195)*('ce raw data'!$B$2:$B$3000=$B242),,),0),MATCH(SUBSTITUTE(D198,"Allele","Height"),'ce raw data'!$C$1:$CZ$1,0))="","-",INDEX('ce raw data'!$C$2:$CZ$3000,MATCH(1,INDEX(('ce raw data'!$A$2:$A$3000=C195)*('ce raw data'!$B$2:$B$3000=$B242),,),0),MATCH(SUBSTITUTE(D198,"Allele","Height"),'ce raw data'!$C$1:$CZ$1,0))),"-")</f>
        <v>-</v>
      </c>
      <c r="E241" s="8" t="str">
        <f>IFERROR(IF(INDEX('ce raw data'!$C$2:$CZ$3000,MATCH(1,INDEX(('ce raw data'!$A$2:$A$3000=E195)*('ce raw data'!$B$2:$B$3000=$B242),,),0),MATCH(SUBSTITUTE(E198,"Allele","Height"),'ce raw data'!$C$1:$CZ$1,0))="","-",INDEX('ce raw data'!$C$2:$CZ$3000,MATCH(1,INDEX(('ce raw data'!$A$2:$A$3000=E195)*('ce raw data'!$B$2:$B$3000=$B242),,),0),MATCH(SUBSTITUTE(E198,"Allele","Height"),'ce raw data'!$C$1:$CZ$1,0))),"-")</f>
        <v>-</v>
      </c>
      <c r="F241" s="8" t="str">
        <f>IFERROR(IF(INDEX('ce raw data'!$C$2:$CZ$3000,MATCH(1,INDEX(('ce raw data'!$A$2:$A$3000=E195)*('ce raw data'!$B$2:$B$3000=$B242),,),0),MATCH(SUBSTITUTE(F198,"Allele","Height"),'ce raw data'!$C$1:$CZ$1,0))="","-",INDEX('ce raw data'!$C$2:$CZ$3000,MATCH(1,INDEX(('ce raw data'!$A$2:$A$3000=E195)*('ce raw data'!$B$2:$B$3000=$B242),,),0),MATCH(SUBSTITUTE(F198,"Allele","Height"),'ce raw data'!$C$1:$CZ$1,0))),"-")</f>
        <v>-</v>
      </c>
      <c r="G241" s="8" t="str">
        <f>IFERROR(IF(INDEX('ce raw data'!$C$2:$CZ$3000,MATCH(1,INDEX(('ce raw data'!$A$2:$A$3000=G195)*('ce raw data'!$B$2:$B$3000=$B242),,),0),MATCH(SUBSTITUTE(G198,"Allele","Height"),'ce raw data'!$C$1:$CZ$1,0))="","-",INDEX('ce raw data'!$C$2:$CZ$3000,MATCH(1,INDEX(('ce raw data'!$A$2:$A$3000=G195)*('ce raw data'!$B$2:$B$3000=$B242),,),0),MATCH(SUBSTITUTE(G198,"Allele","Height"),'ce raw data'!$C$1:$CZ$1,0))),"-")</f>
        <v>-</v>
      </c>
      <c r="H241" s="8" t="str">
        <f>IFERROR(IF(INDEX('ce raw data'!$C$2:$CZ$3000,MATCH(1,INDEX(('ce raw data'!$A$2:$A$3000=G195)*('ce raw data'!$B$2:$B$3000=$B242),,),0),MATCH(SUBSTITUTE(H198,"Allele","Height"),'ce raw data'!$C$1:$CZ$1,0))="","-",INDEX('ce raw data'!$C$2:$CZ$3000,MATCH(1,INDEX(('ce raw data'!$A$2:$A$3000=G195)*('ce raw data'!$B$2:$B$3000=$B242),,),0),MATCH(SUBSTITUTE(H198,"Allele","Height"),'ce raw data'!$C$1:$CZ$1,0))),"-")</f>
        <v>-</v>
      </c>
      <c r="I241" s="8" t="str">
        <f>IFERROR(IF(INDEX('ce raw data'!$C$2:$CZ$3000,MATCH(1,INDEX(('ce raw data'!$A$2:$A$3000=I195)*('ce raw data'!$B$2:$B$3000=$B242),,),0),MATCH(SUBSTITUTE(I198,"Allele","Height"),'ce raw data'!$C$1:$CZ$1,0))="","-",INDEX('ce raw data'!$C$2:$CZ$3000,MATCH(1,INDEX(('ce raw data'!$A$2:$A$3000=I195)*('ce raw data'!$B$2:$B$3000=$B242),,),0),MATCH(SUBSTITUTE(I198,"Allele","Height"),'ce raw data'!$C$1:$CZ$1,0))),"-")</f>
        <v>-</v>
      </c>
      <c r="J241" s="8" t="str">
        <f>IFERROR(IF(INDEX('ce raw data'!$C$2:$CZ$3000,MATCH(1,INDEX(('ce raw data'!$A$2:$A$3000=I195)*('ce raw data'!$B$2:$B$3000=$B242),,),0),MATCH(SUBSTITUTE(J198,"Allele","Height"),'ce raw data'!$C$1:$CZ$1,0))="","-",INDEX('ce raw data'!$C$2:$CZ$3000,MATCH(1,INDEX(('ce raw data'!$A$2:$A$3000=I195)*('ce raw data'!$B$2:$B$3000=$B242),,),0),MATCH(SUBSTITUTE(J198,"Allele","Height"),'ce raw data'!$C$1:$CZ$1,0))),"-")</f>
        <v>-</v>
      </c>
    </row>
    <row r="242" spans="2:10" x14ac:dyDescent="0.4">
      <c r="B242" s="12" t="str">
        <f>$A$113</f>
        <v>SE33</v>
      </c>
      <c r="C242" s="8" t="str">
        <f>IFERROR(IF(INDEX('ce raw data'!$C$2:$CZ$3000,MATCH(1,INDEX(('ce raw data'!$A$2:$A$3000=C195)*('ce raw data'!$B$2:$B$3000=$B242),,),0),MATCH(C198,'ce raw data'!$C$1:$CZ$1,0))="","-",INDEX('ce raw data'!$C$2:$CZ$3000,MATCH(1,INDEX(('ce raw data'!$A$2:$A$3000=C195)*('ce raw data'!$B$2:$B$3000=$B242),,),0),MATCH(C198,'ce raw data'!$C$1:$CZ$1,0))),"-")</f>
        <v>-</v>
      </c>
      <c r="D242" s="8" t="str">
        <f>IFERROR(IF(INDEX('ce raw data'!$C$2:$CZ$3000,MATCH(1,INDEX(('ce raw data'!$A$2:$A$3000=C195)*('ce raw data'!$B$2:$B$3000=$B242),,),0),MATCH(D198,'ce raw data'!$C$1:$CZ$1,0))="","-",INDEX('ce raw data'!$C$2:$CZ$3000,MATCH(1,INDEX(('ce raw data'!$A$2:$A$3000=C195)*('ce raw data'!$B$2:$B$3000=$B242),,),0),MATCH(D198,'ce raw data'!$C$1:$CZ$1,0))),"-")</f>
        <v>-</v>
      </c>
      <c r="E242" s="8" t="str">
        <f>IFERROR(IF(INDEX('ce raw data'!$C$2:$CZ$3000,MATCH(1,INDEX(('ce raw data'!$A$2:$A$3000=E195)*('ce raw data'!$B$2:$B$3000=$B242),,),0),MATCH(E198,'ce raw data'!$C$1:$CZ$1,0))="","-",INDEX('ce raw data'!$C$2:$CZ$3000,MATCH(1,INDEX(('ce raw data'!$A$2:$A$3000=E195)*('ce raw data'!$B$2:$B$3000=$B242),,),0),MATCH(E198,'ce raw data'!$C$1:$CZ$1,0))),"-")</f>
        <v>-</v>
      </c>
      <c r="F242" s="8" t="str">
        <f>IFERROR(IF(INDEX('ce raw data'!$C$2:$CZ$3000,MATCH(1,INDEX(('ce raw data'!$A$2:$A$3000=E195)*('ce raw data'!$B$2:$B$3000=$B242),,),0),MATCH(F198,'ce raw data'!$C$1:$CZ$1,0))="","-",INDEX('ce raw data'!$C$2:$CZ$3000,MATCH(1,INDEX(('ce raw data'!$A$2:$A$3000=E195)*('ce raw data'!$B$2:$B$3000=$B242),,),0),MATCH(F198,'ce raw data'!$C$1:$CZ$1,0))),"-")</f>
        <v>-</v>
      </c>
      <c r="G242" s="8" t="str">
        <f>IFERROR(IF(INDEX('ce raw data'!$C$2:$CZ$3000,MATCH(1,INDEX(('ce raw data'!$A$2:$A$3000=G195)*('ce raw data'!$B$2:$B$3000=$B242),,),0),MATCH(G198,'ce raw data'!$C$1:$CZ$1,0))="","-",INDEX('ce raw data'!$C$2:$CZ$3000,MATCH(1,INDEX(('ce raw data'!$A$2:$A$3000=G195)*('ce raw data'!$B$2:$B$3000=$B242),,),0),MATCH(G198,'ce raw data'!$C$1:$CZ$1,0))),"-")</f>
        <v>-</v>
      </c>
      <c r="H242" s="8" t="str">
        <f>IFERROR(IF(INDEX('ce raw data'!$C$2:$CZ$3000,MATCH(1,INDEX(('ce raw data'!$A$2:$A$3000=G195)*('ce raw data'!$B$2:$B$3000=$B242),,),0),MATCH(H198,'ce raw data'!$C$1:$CZ$1,0))="","-",INDEX('ce raw data'!$C$2:$CZ$3000,MATCH(1,INDEX(('ce raw data'!$A$2:$A$3000=G195)*('ce raw data'!$B$2:$B$3000=$B242),,),0),MATCH(H198,'ce raw data'!$C$1:$CZ$1,0))),"-")</f>
        <v>-</v>
      </c>
      <c r="I242" s="8" t="str">
        <f>IFERROR(IF(INDEX('ce raw data'!$C$2:$CZ$3000,MATCH(1,INDEX(('ce raw data'!$A$2:$A$3000=I195)*('ce raw data'!$B$2:$B$3000=$B242),,),0),MATCH(I198,'ce raw data'!$C$1:$CZ$1,0))="","-",INDEX('ce raw data'!$C$2:$CZ$3000,MATCH(1,INDEX(('ce raw data'!$A$2:$A$3000=I195)*('ce raw data'!$B$2:$B$3000=$B242),,),0),MATCH(I198,'ce raw data'!$C$1:$CZ$1,0))),"-")</f>
        <v>-</v>
      </c>
      <c r="J242" s="8" t="str">
        <f>IFERROR(IF(INDEX('ce raw data'!$C$2:$CZ$3000,MATCH(1,INDEX(('ce raw data'!$A$2:$A$3000=I195)*('ce raw data'!$B$2:$B$3000=$B242),,),0),MATCH(J198,'ce raw data'!$C$1:$CZ$1,0))="","-",INDEX('ce raw data'!$C$2:$CZ$3000,MATCH(1,INDEX(('ce raw data'!$A$2:$A$3000=I195)*('ce raw data'!$B$2:$B$3000=$B242),,),0),MATCH(J198,'ce raw data'!$C$1:$CZ$1,0))),"-")</f>
        <v>-</v>
      </c>
    </row>
    <row r="243" spans="2:10" hidden="1" x14ac:dyDescent="0.4">
      <c r="B243" s="12"/>
      <c r="C243" s="8" t="str">
        <f>IFERROR(IF(INDEX('ce raw data'!$C$2:$CZ$3000,MATCH(1,INDEX(('ce raw data'!$A$2:$A$3000=C195)*('ce raw data'!$B$2:$B$3000=$B244),,),0),MATCH(SUBSTITUTE(C198,"Allele","Height"),'ce raw data'!$C$1:$CZ$1,0))="","-",INDEX('ce raw data'!$C$2:$CZ$3000,MATCH(1,INDEX(('ce raw data'!$A$2:$A$3000=C195)*('ce raw data'!$B$2:$B$3000=$B244),,),0),MATCH(SUBSTITUTE(C198,"Allele","Height"),'ce raw data'!$C$1:$CZ$1,0))),"-")</f>
        <v>-</v>
      </c>
      <c r="D243" s="8" t="str">
        <f>IFERROR(IF(INDEX('ce raw data'!$C$2:$CZ$3000,MATCH(1,INDEX(('ce raw data'!$A$2:$A$3000=C195)*('ce raw data'!$B$2:$B$3000=$B244),,),0),MATCH(SUBSTITUTE(D198,"Allele","Height"),'ce raw data'!$C$1:$CZ$1,0))="","-",INDEX('ce raw data'!$C$2:$CZ$3000,MATCH(1,INDEX(('ce raw data'!$A$2:$A$3000=C195)*('ce raw data'!$B$2:$B$3000=$B244),,),0),MATCH(SUBSTITUTE(D198,"Allele","Height"),'ce raw data'!$C$1:$CZ$1,0))),"-")</f>
        <v>-</v>
      </c>
      <c r="E243" s="8" t="str">
        <f>IFERROR(IF(INDEX('ce raw data'!$C$2:$CZ$3000,MATCH(1,INDEX(('ce raw data'!$A$2:$A$3000=E195)*('ce raw data'!$B$2:$B$3000=$B244),,),0),MATCH(SUBSTITUTE(E198,"Allele","Height"),'ce raw data'!$C$1:$CZ$1,0))="","-",INDEX('ce raw data'!$C$2:$CZ$3000,MATCH(1,INDEX(('ce raw data'!$A$2:$A$3000=E195)*('ce raw data'!$B$2:$B$3000=$B244),,),0),MATCH(SUBSTITUTE(E198,"Allele","Height"),'ce raw data'!$C$1:$CZ$1,0))),"-")</f>
        <v>-</v>
      </c>
      <c r="F243" s="8" t="str">
        <f>IFERROR(IF(INDEX('ce raw data'!$C$2:$CZ$3000,MATCH(1,INDEX(('ce raw data'!$A$2:$A$3000=E195)*('ce raw data'!$B$2:$B$3000=$B244),,),0),MATCH(SUBSTITUTE(F198,"Allele","Height"),'ce raw data'!$C$1:$CZ$1,0))="","-",INDEX('ce raw data'!$C$2:$CZ$3000,MATCH(1,INDEX(('ce raw data'!$A$2:$A$3000=E195)*('ce raw data'!$B$2:$B$3000=$B244),,),0),MATCH(SUBSTITUTE(F198,"Allele","Height"),'ce raw data'!$C$1:$CZ$1,0))),"-")</f>
        <v>-</v>
      </c>
      <c r="G243" s="8" t="str">
        <f>IFERROR(IF(INDEX('ce raw data'!$C$2:$CZ$3000,MATCH(1,INDEX(('ce raw data'!$A$2:$A$3000=G195)*('ce raw data'!$B$2:$B$3000=$B244),,),0),MATCH(SUBSTITUTE(G198,"Allele","Height"),'ce raw data'!$C$1:$CZ$1,0))="","-",INDEX('ce raw data'!$C$2:$CZ$3000,MATCH(1,INDEX(('ce raw data'!$A$2:$A$3000=G195)*('ce raw data'!$B$2:$B$3000=$B244),,),0),MATCH(SUBSTITUTE(G198,"Allele","Height"),'ce raw data'!$C$1:$CZ$1,0))),"-")</f>
        <v>-</v>
      </c>
      <c r="H243" s="8" t="str">
        <f>IFERROR(IF(INDEX('ce raw data'!$C$2:$CZ$3000,MATCH(1,INDEX(('ce raw data'!$A$2:$A$3000=G195)*('ce raw data'!$B$2:$B$3000=$B244),,),0),MATCH(SUBSTITUTE(H198,"Allele","Height"),'ce raw data'!$C$1:$CZ$1,0))="","-",INDEX('ce raw data'!$C$2:$CZ$3000,MATCH(1,INDEX(('ce raw data'!$A$2:$A$3000=G195)*('ce raw data'!$B$2:$B$3000=$B244),,),0),MATCH(SUBSTITUTE(H198,"Allele","Height"),'ce raw data'!$C$1:$CZ$1,0))),"-")</f>
        <v>-</v>
      </c>
      <c r="I243" s="8" t="str">
        <f>IFERROR(IF(INDEX('ce raw data'!$C$2:$CZ$3000,MATCH(1,INDEX(('ce raw data'!$A$2:$A$3000=I195)*('ce raw data'!$B$2:$B$3000=$B244),,),0),MATCH(SUBSTITUTE(I198,"Allele","Height"),'ce raw data'!$C$1:$CZ$1,0))="","-",INDEX('ce raw data'!$C$2:$CZ$3000,MATCH(1,INDEX(('ce raw data'!$A$2:$A$3000=I195)*('ce raw data'!$B$2:$B$3000=$B244),,),0),MATCH(SUBSTITUTE(I198,"Allele","Height"),'ce raw data'!$C$1:$CZ$1,0))),"-")</f>
        <v>-</v>
      </c>
      <c r="J243" s="8" t="str">
        <f>IFERROR(IF(INDEX('ce raw data'!$C$2:$CZ$3000,MATCH(1,INDEX(('ce raw data'!$A$2:$A$3000=I195)*('ce raw data'!$B$2:$B$3000=$B244),,),0),MATCH(SUBSTITUTE(J198,"Allele","Height"),'ce raw data'!$C$1:$CZ$1,0))="","-",INDEX('ce raw data'!$C$2:$CZ$3000,MATCH(1,INDEX(('ce raw data'!$A$2:$A$3000=I195)*('ce raw data'!$B$2:$B$3000=$B244),,),0),MATCH(SUBSTITUTE(J198,"Allele","Height"),'ce raw data'!$C$1:$CZ$1,0))),"-")</f>
        <v>-</v>
      </c>
    </row>
    <row r="244" spans="2:10" x14ac:dyDescent="0.4">
      <c r="B244" s="12" t="str">
        <f>$A$115</f>
        <v>D22S1045</v>
      </c>
      <c r="C244" s="8" t="str">
        <f>IFERROR(IF(INDEX('ce raw data'!$C$2:$CZ$3000,MATCH(1,INDEX(('ce raw data'!$A$2:$A$3000=C195)*('ce raw data'!$B$2:$B$3000=$B244),,),0),MATCH(C198,'ce raw data'!$C$1:$CZ$1,0))="","-",INDEX('ce raw data'!$C$2:$CZ$3000,MATCH(1,INDEX(('ce raw data'!$A$2:$A$3000=C195)*('ce raw data'!$B$2:$B$3000=$B244),,),0),MATCH(C198,'ce raw data'!$C$1:$CZ$1,0))),"-")</f>
        <v>-</v>
      </c>
      <c r="D244" s="8" t="str">
        <f>IFERROR(IF(INDEX('ce raw data'!$C$2:$CZ$3000,MATCH(1,INDEX(('ce raw data'!$A$2:$A$3000=C195)*('ce raw data'!$B$2:$B$3000=$B244),,),0),MATCH(D198,'ce raw data'!$C$1:$CZ$1,0))="","-",INDEX('ce raw data'!$C$2:$CZ$3000,MATCH(1,INDEX(('ce raw data'!$A$2:$A$3000=C195)*('ce raw data'!$B$2:$B$3000=$B244),,),0),MATCH(D198,'ce raw data'!$C$1:$CZ$1,0))),"-")</f>
        <v>-</v>
      </c>
      <c r="E244" s="8" t="str">
        <f>IFERROR(IF(INDEX('ce raw data'!$C$2:$CZ$3000,MATCH(1,INDEX(('ce raw data'!$A$2:$A$3000=E195)*('ce raw data'!$B$2:$B$3000=$B244),,),0),MATCH(E198,'ce raw data'!$C$1:$CZ$1,0))="","-",INDEX('ce raw data'!$C$2:$CZ$3000,MATCH(1,INDEX(('ce raw data'!$A$2:$A$3000=E195)*('ce raw data'!$B$2:$B$3000=$B244),,),0),MATCH(E198,'ce raw data'!$C$1:$CZ$1,0))),"-")</f>
        <v>-</v>
      </c>
      <c r="F244" s="8" t="str">
        <f>IFERROR(IF(INDEX('ce raw data'!$C$2:$CZ$3000,MATCH(1,INDEX(('ce raw data'!$A$2:$A$3000=E195)*('ce raw data'!$B$2:$B$3000=$B244),,),0),MATCH(F198,'ce raw data'!$C$1:$CZ$1,0))="","-",INDEX('ce raw data'!$C$2:$CZ$3000,MATCH(1,INDEX(('ce raw data'!$A$2:$A$3000=E195)*('ce raw data'!$B$2:$B$3000=$B244),,),0),MATCH(F198,'ce raw data'!$C$1:$CZ$1,0))),"-")</f>
        <v>-</v>
      </c>
      <c r="G244" s="8" t="str">
        <f>IFERROR(IF(INDEX('ce raw data'!$C$2:$CZ$3000,MATCH(1,INDEX(('ce raw data'!$A$2:$A$3000=G195)*('ce raw data'!$B$2:$B$3000=$B244),,),0),MATCH(G198,'ce raw data'!$C$1:$CZ$1,0))="","-",INDEX('ce raw data'!$C$2:$CZ$3000,MATCH(1,INDEX(('ce raw data'!$A$2:$A$3000=G195)*('ce raw data'!$B$2:$B$3000=$B244),,),0),MATCH(G198,'ce raw data'!$C$1:$CZ$1,0))),"-")</f>
        <v>-</v>
      </c>
      <c r="H244" s="8" t="str">
        <f>IFERROR(IF(INDEX('ce raw data'!$C$2:$CZ$3000,MATCH(1,INDEX(('ce raw data'!$A$2:$A$3000=G195)*('ce raw data'!$B$2:$B$3000=$B244),,),0),MATCH(H198,'ce raw data'!$C$1:$CZ$1,0))="","-",INDEX('ce raw data'!$C$2:$CZ$3000,MATCH(1,INDEX(('ce raw data'!$A$2:$A$3000=G195)*('ce raw data'!$B$2:$B$3000=$B244),,),0),MATCH(H198,'ce raw data'!$C$1:$CZ$1,0))),"-")</f>
        <v>-</v>
      </c>
      <c r="I244" s="8" t="str">
        <f>IFERROR(IF(INDEX('ce raw data'!$C$2:$CZ$3000,MATCH(1,INDEX(('ce raw data'!$A$2:$A$3000=I195)*('ce raw data'!$B$2:$B$3000=$B244),,),0),MATCH(I198,'ce raw data'!$C$1:$CZ$1,0))="","-",INDEX('ce raw data'!$C$2:$CZ$3000,MATCH(1,INDEX(('ce raw data'!$A$2:$A$3000=I195)*('ce raw data'!$B$2:$B$3000=$B244),,),0),MATCH(I198,'ce raw data'!$C$1:$CZ$1,0))),"-")</f>
        <v>-</v>
      </c>
      <c r="J244" s="8" t="str">
        <f>IFERROR(IF(INDEX('ce raw data'!$C$2:$CZ$3000,MATCH(1,INDEX(('ce raw data'!$A$2:$A$3000=I195)*('ce raw data'!$B$2:$B$3000=$B244),,),0),MATCH(J198,'ce raw data'!$C$1:$CZ$1,0))="","-",INDEX('ce raw data'!$C$2:$CZ$3000,MATCH(1,INDEX(('ce raw data'!$A$2:$A$3000=I195)*('ce raw data'!$B$2:$B$3000=$B244),,),0),MATCH(J198,'ce raw data'!$C$1:$CZ$1,0))),"-")</f>
        <v>-</v>
      </c>
    </row>
    <row r="245" spans="2:10" hidden="1" x14ac:dyDescent="0.4">
      <c r="B245" s="10"/>
      <c r="C245" s="8" t="str">
        <f>IFERROR(IF(INDEX('ce raw data'!$C$2:$CZ$3000,MATCH(1,INDEX(('ce raw data'!$A$2:$A$3000=C195)*('ce raw data'!$B$2:$B$3000=$B246),,),0),MATCH(SUBSTITUTE(C198,"Allele","Height"),'ce raw data'!$C$1:$CZ$1,0))="","-",INDEX('ce raw data'!$C$2:$CZ$3000,MATCH(1,INDEX(('ce raw data'!$A$2:$A$3000=C195)*('ce raw data'!$B$2:$B$3000=$B246),,),0),MATCH(SUBSTITUTE(C198,"Allele","Height"),'ce raw data'!$C$1:$CZ$1,0))),"-")</f>
        <v>-</v>
      </c>
      <c r="D245" s="8" t="str">
        <f>IFERROR(IF(INDEX('ce raw data'!$C$2:$CZ$3000,MATCH(1,INDEX(('ce raw data'!$A$2:$A$3000=C195)*('ce raw data'!$B$2:$B$3000=$B246),,),0),MATCH(SUBSTITUTE(D198,"Allele","Height"),'ce raw data'!$C$1:$CZ$1,0))="","-",INDEX('ce raw data'!$C$2:$CZ$3000,MATCH(1,INDEX(('ce raw data'!$A$2:$A$3000=C195)*('ce raw data'!$B$2:$B$3000=$B246),,),0),MATCH(SUBSTITUTE(D198,"Allele","Height"),'ce raw data'!$C$1:$CZ$1,0))),"-")</f>
        <v>-</v>
      </c>
      <c r="E245" s="8" t="str">
        <f>IFERROR(IF(INDEX('ce raw data'!$C$2:$CZ$3000,MATCH(1,INDEX(('ce raw data'!$A$2:$A$3000=E195)*('ce raw data'!$B$2:$B$3000=$B246),,),0),MATCH(SUBSTITUTE(E198,"Allele","Height"),'ce raw data'!$C$1:$CZ$1,0))="","-",INDEX('ce raw data'!$C$2:$CZ$3000,MATCH(1,INDEX(('ce raw data'!$A$2:$A$3000=E195)*('ce raw data'!$B$2:$B$3000=$B246),,),0),MATCH(SUBSTITUTE(E198,"Allele","Height"),'ce raw data'!$C$1:$CZ$1,0))),"-")</f>
        <v>-</v>
      </c>
      <c r="F245" s="8" t="str">
        <f>IFERROR(IF(INDEX('ce raw data'!$C$2:$CZ$3000,MATCH(1,INDEX(('ce raw data'!$A$2:$A$3000=E195)*('ce raw data'!$B$2:$B$3000=$B246),,),0),MATCH(SUBSTITUTE(F198,"Allele","Height"),'ce raw data'!$C$1:$CZ$1,0))="","-",INDEX('ce raw data'!$C$2:$CZ$3000,MATCH(1,INDEX(('ce raw data'!$A$2:$A$3000=E195)*('ce raw data'!$B$2:$B$3000=$B246),,),0),MATCH(SUBSTITUTE(F198,"Allele","Height"),'ce raw data'!$C$1:$CZ$1,0))),"-")</f>
        <v>-</v>
      </c>
      <c r="G245" s="8" t="str">
        <f>IFERROR(IF(INDEX('ce raw data'!$C$2:$CZ$3000,MATCH(1,INDEX(('ce raw data'!$A$2:$A$3000=G195)*('ce raw data'!$B$2:$B$3000=$B246),,),0),MATCH(SUBSTITUTE(G198,"Allele","Height"),'ce raw data'!$C$1:$CZ$1,0))="","-",INDEX('ce raw data'!$C$2:$CZ$3000,MATCH(1,INDEX(('ce raw data'!$A$2:$A$3000=G195)*('ce raw data'!$B$2:$B$3000=$B246),,),0),MATCH(SUBSTITUTE(G198,"Allele","Height"),'ce raw data'!$C$1:$CZ$1,0))),"-")</f>
        <v>-</v>
      </c>
      <c r="H245" s="8" t="str">
        <f>IFERROR(IF(INDEX('ce raw data'!$C$2:$CZ$3000,MATCH(1,INDEX(('ce raw data'!$A$2:$A$3000=G195)*('ce raw data'!$B$2:$B$3000=$B246),,),0),MATCH(SUBSTITUTE(H198,"Allele","Height"),'ce raw data'!$C$1:$CZ$1,0))="","-",INDEX('ce raw data'!$C$2:$CZ$3000,MATCH(1,INDEX(('ce raw data'!$A$2:$A$3000=G195)*('ce raw data'!$B$2:$B$3000=$B246),,),0),MATCH(SUBSTITUTE(H198,"Allele","Height"),'ce raw data'!$C$1:$CZ$1,0))),"-")</f>
        <v>-</v>
      </c>
      <c r="I245" s="8" t="str">
        <f>IFERROR(IF(INDEX('ce raw data'!$C$2:$CZ$3000,MATCH(1,INDEX(('ce raw data'!$A$2:$A$3000=I195)*('ce raw data'!$B$2:$B$3000=$B246),,),0),MATCH(SUBSTITUTE(I198,"Allele","Height"),'ce raw data'!$C$1:$CZ$1,0))="","-",INDEX('ce raw data'!$C$2:$CZ$3000,MATCH(1,INDEX(('ce raw data'!$A$2:$A$3000=I195)*('ce raw data'!$B$2:$B$3000=$B246),,),0),MATCH(SUBSTITUTE(I198,"Allele","Height"),'ce raw data'!$C$1:$CZ$1,0))),"-")</f>
        <v>-</v>
      </c>
      <c r="J245" s="8" t="str">
        <f>IFERROR(IF(INDEX('ce raw data'!$C$2:$CZ$3000,MATCH(1,INDEX(('ce raw data'!$A$2:$A$3000=I195)*('ce raw data'!$B$2:$B$3000=$B246),,),0),MATCH(SUBSTITUTE(J198,"Allele","Height"),'ce raw data'!$C$1:$CZ$1,0))="","-",INDEX('ce raw data'!$C$2:$CZ$3000,MATCH(1,INDEX(('ce raw data'!$A$2:$A$3000=I195)*('ce raw data'!$B$2:$B$3000=$B246),,),0),MATCH(SUBSTITUTE(J198,"Allele","Height"),'ce raw data'!$C$1:$CZ$1,0))),"-")</f>
        <v>-</v>
      </c>
    </row>
    <row r="246" spans="2:10" x14ac:dyDescent="0.4">
      <c r="B246" s="13" t="str">
        <f>$A$117</f>
        <v>DYS391</v>
      </c>
      <c r="C246" s="8" t="str">
        <f>IFERROR(IF(INDEX('ce raw data'!$C$2:$CZ$3000,MATCH(1,INDEX(('ce raw data'!$A$2:$A$3000=C195)*('ce raw data'!$B$2:$B$3000=$B246),,),0),MATCH(C198,'ce raw data'!$C$1:$CZ$1,0))="","-",INDEX('ce raw data'!$C$2:$CZ$3000,MATCH(1,INDEX(('ce raw data'!$A$2:$A$3000=C195)*('ce raw data'!$B$2:$B$3000=$B246),,),0),MATCH(C198,'ce raw data'!$C$1:$CZ$1,0))),"-")</f>
        <v>-</v>
      </c>
      <c r="D246" s="8" t="str">
        <f>IFERROR(IF(INDEX('ce raw data'!$C$2:$CZ$3000,MATCH(1,INDEX(('ce raw data'!$A$2:$A$3000=C195)*('ce raw data'!$B$2:$B$3000=$B246),,),0),MATCH(D198,'ce raw data'!$C$1:$CZ$1,0))="","-",INDEX('ce raw data'!$C$2:$CZ$3000,MATCH(1,INDEX(('ce raw data'!$A$2:$A$3000=C195)*('ce raw data'!$B$2:$B$3000=$B246),,),0),MATCH(D198,'ce raw data'!$C$1:$CZ$1,0))),"-")</f>
        <v>-</v>
      </c>
      <c r="E246" s="8" t="str">
        <f>IFERROR(IF(INDEX('ce raw data'!$C$2:$CZ$3000,MATCH(1,INDEX(('ce raw data'!$A$2:$A$3000=E195)*('ce raw data'!$B$2:$B$3000=$B246),,),0),MATCH(E198,'ce raw data'!$C$1:$CZ$1,0))="","-",INDEX('ce raw data'!$C$2:$CZ$3000,MATCH(1,INDEX(('ce raw data'!$A$2:$A$3000=E195)*('ce raw data'!$B$2:$B$3000=$B246),,),0),MATCH(E198,'ce raw data'!$C$1:$CZ$1,0))),"-")</f>
        <v>-</v>
      </c>
      <c r="F246" s="8" t="str">
        <f>IFERROR(IF(INDEX('ce raw data'!$C$2:$CZ$3000,MATCH(1,INDEX(('ce raw data'!$A$2:$A$3000=E195)*('ce raw data'!$B$2:$B$3000=$B246),,),0),MATCH(F198,'ce raw data'!$C$1:$CZ$1,0))="","-",INDEX('ce raw data'!$C$2:$CZ$3000,MATCH(1,INDEX(('ce raw data'!$A$2:$A$3000=E195)*('ce raw data'!$B$2:$B$3000=$B246),,),0),MATCH(F198,'ce raw data'!$C$1:$CZ$1,0))),"-")</f>
        <v>-</v>
      </c>
      <c r="G246" s="8" t="str">
        <f>IFERROR(IF(INDEX('ce raw data'!$C$2:$CZ$3000,MATCH(1,INDEX(('ce raw data'!$A$2:$A$3000=G195)*('ce raw data'!$B$2:$B$3000=$B246),,),0),MATCH(G198,'ce raw data'!$C$1:$CZ$1,0))="","-",INDEX('ce raw data'!$C$2:$CZ$3000,MATCH(1,INDEX(('ce raw data'!$A$2:$A$3000=G195)*('ce raw data'!$B$2:$B$3000=$B246),,),0),MATCH(G198,'ce raw data'!$C$1:$CZ$1,0))),"-")</f>
        <v>-</v>
      </c>
      <c r="H246" s="8" t="str">
        <f>IFERROR(IF(INDEX('ce raw data'!$C$2:$CZ$3000,MATCH(1,INDEX(('ce raw data'!$A$2:$A$3000=G195)*('ce raw data'!$B$2:$B$3000=$B246),,),0),MATCH(H198,'ce raw data'!$C$1:$CZ$1,0))="","-",INDEX('ce raw data'!$C$2:$CZ$3000,MATCH(1,INDEX(('ce raw data'!$A$2:$A$3000=G195)*('ce raw data'!$B$2:$B$3000=$B246),,),0),MATCH(H198,'ce raw data'!$C$1:$CZ$1,0))),"-")</f>
        <v>-</v>
      </c>
      <c r="I246" s="8" t="str">
        <f>IFERROR(IF(INDEX('ce raw data'!$C$2:$CZ$3000,MATCH(1,INDEX(('ce raw data'!$A$2:$A$3000=I195)*('ce raw data'!$B$2:$B$3000=$B246),,),0),MATCH(I198,'ce raw data'!$C$1:$CZ$1,0))="","-",INDEX('ce raw data'!$C$2:$CZ$3000,MATCH(1,INDEX(('ce raw data'!$A$2:$A$3000=I195)*('ce raw data'!$B$2:$B$3000=$B246),,),0),MATCH(I198,'ce raw data'!$C$1:$CZ$1,0))),"-")</f>
        <v>-</v>
      </c>
      <c r="J246" s="8" t="str">
        <f>IFERROR(IF(INDEX('ce raw data'!$C$2:$CZ$3000,MATCH(1,INDEX(('ce raw data'!$A$2:$A$3000=I195)*('ce raw data'!$B$2:$B$3000=$B246),,),0),MATCH(J198,'ce raw data'!$C$1:$CZ$1,0))="","-",INDEX('ce raw data'!$C$2:$CZ$3000,MATCH(1,INDEX(('ce raw data'!$A$2:$A$3000=I195)*('ce raw data'!$B$2:$B$3000=$B246),,),0),MATCH(J198,'ce raw data'!$C$1:$CZ$1,0))),"-")</f>
        <v>-</v>
      </c>
    </row>
    <row r="247" spans="2:10" hidden="1" x14ac:dyDescent="0.4">
      <c r="B247" s="13"/>
      <c r="C247" s="8" t="str">
        <f>IFERROR(IF(INDEX('ce raw data'!$C$2:$CZ$3000,MATCH(1,INDEX(('ce raw data'!$A$2:$A$3000=C195)*('ce raw data'!$B$2:$B$3000=$B248),,),0),MATCH(SUBSTITUTE(C198,"Allele","Height"),'ce raw data'!$C$1:$CZ$1,0))="","-",INDEX('ce raw data'!$C$2:$CZ$3000,MATCH(1,INDEX(('ce raw data'!$A$2:$A$3000=C195)*('ce raw data'!$B$2:$B$3000=$B248),,),0),MATCH(SUBSTITUTE(C198,"Allele","Height"),'ce raw data'!$C$1:$CZ$1,0))),"-")</f>
        <v>-</v>
      </c>
      <c r="D247" s="8" t="str">
        <f>IFERROR(IF(INDEX('ce raw data'!$C$2:$CZ$3000,MATCH(1,INDEX(('ce raw data'!$A$2:$A$3000=C195)*('ce raw data'!$B$2:$B$3000=$B248),,),0),MATCH(SUBSTITUTE(D198,"Allele","Height"),'ce raw data'!$C$1:$CZ$1,0))="","-",INDEX('ce raw data'!$C$2:$CZ$3000,MATCH(1,INDEX(('ce raw data'!$A$2:$A$3000=C195)*('ce raw data'!$B$2:$B$3000=$B248),,),0),MATCH(SUBSTITUTE(D198,"Allele","Height"),'ce raw data'!$C$1:$CZ$1,0))),"-")</f>
        <v>-</v>
      </c>
      <c r="E247" s="8" t="str">
        <f>IFERROR(IF(INDEX('ce raw data'!$C$2:$CZ$3000,MATCH(1,INDEX(('ce raw data'!$A$2:$A$3000=E195)*('ce raw data'!$B$2:$B$3000=$B248),,),0),MATCH(SUBSTITUTE(E198,"Allele","Height"),'ce raw data'!$C$1:$CZ$1,0))="","-",INDEX('ce raw data'!$C$2:$CZ$3000,MATCH(1,INDEX(('ce raw data'!$A$2:$A$3000=E195)*('ce raw data'!$B$2:$B$3000=$B248),,),0),MATCH(SUBSTITUTE(E198,"Allele","Height"),'ce raw data'!$C$1:$CZ$1,0))),"-")</f>
        <v>-</v>
      </c>
      <c r="F247" s="8" t="str">
        <f>IFERROR(IF(INDEX('ce raw data'!$C$2:$CZ$3000,MATCH(1,INDEX(('ce raw data'!$A$2:$A$3000=E195)*('ce raw data'!$B$2:$B$3000=$B248),,),0),MATCH(SUBSTITUTE(F198,"Allele","Height"),'ce raw data'!$C$1:$CZ$1,0))="","-",INDEX('ce raw data'!$C$2:$CZ$3000,MATCH(1,INDEX(('ce raw data'!$A$2:$A$3000=E195)*('ce raw data'!$B$2:$B$3000=$B248),,),0),MATCH(SUBSTITUTE(F198,"Allele","Height"),'ce raw data'!$C$1:$CZ$1,0))),"-")</f>
        <v>-</v>
      </c>
      <c r="G247" s="8" t="str">
        <f>IFERROR(IF(INDEX('ce raw data'!$C$2:$CZ$3000,MATCH(1,INDEX(('ce raw data'!$A$2:$A$3000=G195)*('ce raw data'!$B$2:$B$3000=$B248),,),0),MATCH(SUBSTITUTE(G198,"Allele","Height"),'ce raw data'!$C$1:$CZ$1,0))="","-",INDEX('ce raw data'!$C$2:$CZ$3000,MATCH(1,INDEX(('ce raw data'!$A$2:$A$3000=G195)*('ce raw data'!$B$2:$B$3000=$B248),,),0),MATCH(SUBSTITUTE(G198,"Allele","Height"),'ce raw data'!$C$1:$CZ$1,0))),"-")</f>
        <v>-</v>
      </c>
      <c r="H247" s="8" t="str">
        <f>IFERROR(IF(INDEX('ce raw data'!$C$2:$CZ$3000,MATCH(1,INDEX(('ce raw data'!$A$2:$A$3000=G195)*('ce raw data'!$B$2:$B$3000=$B248),,),0),MATCH(SUBSTITUTE(H198,"Allele","Height"),'ce raw data'!$C$1:$CZ$1,0))="","-",INDEX('ce raw data'!$C$2:$CZ$3000,MATCH(1,INDEX(('ce raw data'!$A$2:$A$3000=G195)*('ce raw data'!$B$2:$B$3000=$B248),,),0),MATCH(SUBSTITUTE(H198,"Allele","Height"),'ce raw data'!$C$1:$CZ$1,0))),"-")</f>
        <v>-</v>
      </c>
      <c r="I247" s="8" t="str">
        <f>IFERROR(IF(INDEX('ce raw data'!$C$2:$CZ$3000,MATCH(1,INDEX(('ce raw data'!$A$2:$A$3000=I195)*('ce raw data'!$B$2:$B$3000=$B248),,),0),MATCH(SUBSTITUTE(I198,"Allele","Height"),'ce raw data'!$C$1:$CZ$1,0))="","-",INDEX('ce raw data'!$C$2:$CZ$3000,MATCH(1,INDEX(('ce raw data'!$A$2:$A$3000=I195)*('ce raw data'!$B$2:$B$3000=$B248),,),0),MATCH(SUBSTITUTE(I198,"Allele","Height"),'ce raw data'!$C$1:$CZ$1,0))),"-")</f>
        <v>-</v>
      </c>
      <c r="J247" s="8" t="str">
        <f>IFERROR(IF(INDEX('ce raw data'!$C$2:$CZ$3000,MATCH(1,INDEX(('ce raw data'!$A$2:$A$3000=I195)*('ce raw data'!$B$2:$B$3000=$B248),,),0),MATCH(SUBSTITUTE(J198,"Allele","Height"),'ce raw data'!$C$1:$CZ$1,0))="","-",INDEX('ce raw data'!$C$2:$CZ$3000,MATCH(1,INDEX(('ce raw data'!$A$2:$A$3000=I195)*('ce raw data'!$B$2:$B$3000=$B248),,),0),MATCH(SUBSTITUTE(J198,"Allele","Height"),'ce raw data'!$C$1:$CZ$1,0))),"-")</f>
        <v>-</v>
      </c>
    </row>
    <row r="248" spans="2:10" x14ac:dyDescent="0.4">
      <c r="B248" s="13" t="str">
        <f>$A$119</f>
        <v>FGA</v>
      </c>
      <c r="C248" s="8" t="str">
        <f>IFERROR(IF(INDEX('ce raw data'!$C$2:$CZ$3000,MATCH(1,INDEX(('ce raw data'!$A$2:$A$3000=C195)*('ce raw data'!$B$2:$B$3000=$B248),,),0),MATCH(C198,'ce raw data'!$C$1:$CZ$1,0))="","-",INDEX('ce raw data'!$C$2:$CZ$3000,MATCH(1,INDEX(('ce raw data'!$A$2:$A$3000=C195)*('ce raw data'!$B$2:$B$3000=$B248),,),0),MATCH(C198,'ce raw data'!$C$1:$CZ$1,0))),"-")</f>
        <v>-</v>
      </c>
      <c r="D248" s="8" t="str">
        <f>IFERROR(IF(INDEX('ce raw data'!$C$2:$CZ$3000,MATCH(1,INDEX(('ce raw data'!$A$2:$A$3000=C195)*('ce raw data'!$B$2:$B$3000=$B248),,),0),MATCH(D198,'ce raw data'!$C$1:$CZ$1,0))="","-",INDEX('ce raw data'!$C$2:$CZ$3000,MATCH(1,INDEX(('ce raw data'!$A$2:$A$3000=C195)*('ce raw data'!$B$2:$B$3000=$B248),,),0),MATCH(D198,'ce raw data'!$C$1:$CZ$1,0))),"-")</f>
        <v>-</v>
      </c>
      <c r="E248" s="8" t="str">
        <f>IFERROR(IF(INDEX('ce raw data'!$C$2:$CZ$3000,MATCH(1,INDEX(('ce raw data'!$A$2:$A$3000=E195)*('ce raw data'!$B$2:$B$3000=$B248),,),0),MATCH(E198,'ce raw data'!$C$1:$CZ$1,0))="","-",INDEX('ce raw data'!$C$2:$CZ$3000,MATCH(1,INDEX(('ce raw data'!$A$2:$A$3000=E195)*('ce raw data'!$B$2:$B$3000=$B248),,),0),MATCH(E198,'ce raw data'!$C$1:$CZ$1,0))),"-")</f>
        <v>-</v>
      </c>
      <c r="F248" s="8" t="str">
        <f>IFERROR(IF(INDEX('ce raw data'!$C$2:$CZ$3000,MATCH(1,INDEX(('ce raw data'!$A$2:$A$3000=E195)*('ce raw data'!$B$2:$B$3000=$B248),,),0),MATCH(F198,'ce raw data'!$C$1:$CZ$1,0))="","-",INDEX('ce raw data'!$C$2:$CZ$3000,MATCH(1,INDEX(('ce raw data'!$A$2:$A$3000=E195)*('ce raw data'!$B$2:$B$3000=$B248),,),0),MATCH(F198,'ce raw data'!$C$1:$CZ$1,0))),"-")</f>
        <v>-</v>
      </c>
      <c r="G248" s="8" t="str">
        <f>IFERROR(IF(INDEX('ce raw data'!$C$2:$CZ$3000,MATCH(1,INDEX(('ce raw data'!$A$2:$A$3000=G195)*('ce raw data'!$B$2:$B$3000=$B248),,),0),MATCH(G198,'ce raw data'!$C$1:$CZ$1,0))="","-",INDEX('ce raw data'!$C$2:$CZ$3000,MATCH(1,INDEX(('ce raw data'!$A$2:$A$3000=G195)*('ce raw data'!$B$2:$B$3000=$B248),,),0),MATCH(G198,'ce raw data'!$C$1:$CZ$1,0))),"-")</f>
        <v>-</v>
      </c>
      <c r="H248" s="8" t="str">
        <f>IFERROR(IF(INDEX('ce raw data'!$C$2:$CZ$3000,MATCH(1,INDEX(('ce raw data'!$A$2:$A$3000=G195)*('ce raw data'!$B$2:$B$3000=$B248),,),0),MATCH(H198,'ce raw data'!$C$1:$CZ$1,0))="","-",INDEX('ce raw data'!$C$2:$CZ$3000,MATCH(1,INDEX(('ce raw data'!$A$2:$A$3000=G195)*('ce raw data'!$B$2:$B$3000=$B248),,),0),MATCH(H198,'ce raw data'!$C$1:$CZ$1,0))),"-")</f>
        <v>-</v>
      </c>
      <c r="I248" s="8" t="str">
        <f>IFERROR(IF(INDEX('ce raw data'!$C$2:$CZ$3000,MATCH(1,INDEX(('ce raw data'!$A$2:$A$3000=I195)*('ce raw data'!$B$2:$B$3000=$B248),,),0),MATCH(I198,'ce raw data'!$C$1:$CZ$1,0))="","-",INDEX('ce raw data'!$C$2:$CZ$3000,MATCH(1,INDEX(('ce raw data'!$A$2:$A$3000=I195)*('ce raw data'!$B$2:$B$3000=$B248),,),0),MATCH(I198,'ce raw data'!$C$1:$CZ$1,0))),"-")</f>
        <v>-</v>
      </c>
      <c r="J248" s="8" t="str">
        <f>IFERROR(IF(INDEX('ce raw data'!$C$2:$CZ$3000,MATCH(1,INDEX(('ce raw data'!$A$2:$A$3000=I195)*('ce raw data'!$B$2:$B$3000=$B248),,),0),MATCH(J198,'ce raw data'!$C$1:$CZ$1,0))="","-",INDEX('ce raw data'!$C$2:$CZ$3000,MATCH(1,INDEX(('ce raw data'!$A$2:$A$3000=I195)*('ce raw data'!$B$2:$B$3000=$B248),,),0),MATCH(J198,'ce raw data'!$C$1:$CZ$1,0))),"-")</f>
        <v>-</v>
      </c>
    </row>
    <row r="249" spans="2:10" hidden="1" x14ac:dyDescent="0.4">
      <c r="B249" s="13"/>
      <c r="C249" s="8" t="str">
        <f>IFERROR(IF(INDEX('ce raw data'!$C$2:$CZ$3000,MATCH(1,INDEX(('ce raw data'!$A$2:$A$3000=C195)*('ce raw data'!$B$2:$B$3000=$B250),,),0),MATCH(SUBSTITUTE(C198,"Allele","Height"),'ce raw data'!$C$1:$CZ$1,0))="","-",INDEX('ce raw data'!$C$2:$CZ$3000,MATCH(1,INDEX(('ce raw data'!$A$2:$A$3000=C195)*('ce raw data'!$B$2:$B$3000=$B250),,),0),MATCH(SUBSTITUTE(C198,"Allele","Height"),'ce raw data'!$C$1:$CZ$1,0))),"-")</f>
        <v>-</v>
      </c>
      <c r="D249" s="8" t="str">
        <f>IFERROR(IF(INDEX('ce raw data'!$C$2:$CZ$3000,MATCH(1,INDEX(('ce raw data'!$A$2:$A$3000=C195)*('ce raw data'!$B$2:$B$3000=$B250),,),0),MATCH(SUBSTITUTE(D198,"Allele","Height"),'ce raw data'!$C$1:$CZ$1,0))="","-",INDEX('ce raw data'!$C$2:$CZ$3000,MATCH(1,INDEX(('ce raw data'!$A$2:$A$3000=C195)*('ce raw data'!$B$2:$B$3000=$B250),,),0),MATCH(SUBSTITUTE(D198,"Allele","Height"),'ce raw data'!$C$1:$CZ$1,0))),"-")</f>
        <v>-</v>
      </c>
      <c r="E249" s="8" t="str">
        <f>IFERROR(IF(INDEX('ce raw data'!$C$2:$CZ$3000,MATCH(1,INDEX(('ce raw data'!$A$2:$A$3000=E195)*('ce raw data'!$B$2:$B$3000=$B250),,),0),MATCH(SUBSTITUTE(E198,"Allele","Height"),'ce raw data'!$C$1:$CZ$1,0))="","-",INDEX('ce raw data'!$C$2:$CZ$3000,MATCH(1,INDEX(('ce raw data'!$A$2:$A$3000=E195)*('ce raw data'!$B$2:$B$3000=$B250),,),0),MATCH(SUBSTITUTE(E198,"Allele","Height"),'ce raw data'!$C$1:$CZ$1,0))),"-")</f>
        <v>-</v>
      </c>
      <c r="F249" s="8" t="str">
        <f>IFERROR(IF(INDEX('ce raw data'!$C$2:$CZ$3000,MATCH(1,INDEX(('ce raw data'!$A$2:$A$3000=E195)*('ce raw data'!$B$2:$B$3000=$B250),,),0),MATCH(SUBSTITUTE(F198,"Allele","Height"),'ce raw data'!$C$1:$CZ$1,0))="","-",INDEX('ce raw data'!$C$2:$CZ$3000,MATCH(1,INDEX(('ce raw data'!$A$2:$A$3000=E195)*('ce raw data'!$B$2:$B$3000=$B250),,),0),MATCH(SUBSTITUTE(F198,"Allele","Height"),'ce raw data'!$C$1:$CZ$1,0))),"-")</f>
        <v>-</v>
      </c>
      <c r="G249" s="8" t="str">
        <f>IFERROR(IF(INDEX('ce raw data'!$C$2:$CZ$3000,MATCH(1,INDEX(('ce raw data'!$A$2:$A$3000=G195)*('ce raw data'!$B$2:$B$3000=$B250),,),0),MATCH(SUBSTITUTE(G198,"Allele","Height"),'ce raw data'!$C$1:$CZ$1,0))="","-",INDEX('ce raw data'!$C$2:$CZ$3000,MATCH(1,INDEX(('ce raw data'!$A$2:$A$3000=G195)*('ce raw data'!$B$2:$B$3000=$B250),,),0),MATCH(SUBSTITUTE(G198,"Allele","Height"),'ce raw data'!$C$1:$CZ$1,0))),"-")</f>
        <v>-</v>
      </c>
      <c r="H249" s="8" t="str">
        <f>IFERROR(IF(INDEX('ce raw data'!$C$2:$CZ$3000,MATCH(1,INDEX(('ce raw data'!$A$2:$A$3000=G195)*('ce raw data'!$B$2:$B$3000=$B250),,),0),MATCH(SUBSTITUTE(H198,"Allele","Height"),'ce raw data'!$C$1:$CZ$1,0))="","-",INDEX('ce raw data'!$C$2:$CZ$3000,MATCH(1,INDEX(('ce raw data'!$A$2:$A$3000=G195)*('ce raw data'!$B$2:$B$3000=$B250),,),0),MATCH(SUBSTITUTE(H198,"Allele","Height"),'ce raw data'!$C$1:$CZ$1,0))),"-")</f>
        <v>-</v>
      </c>
      <c r="I249" s="8" t="str">
        <f>IFERROR(IF(INDEX('ce raw data'!$C$2:$CZ$3000,MATCH(1,INDEX(('ce raw data'!$A$2:$A$3000=I195)*('ce raw data'!$B$2:$B$3000=$B250),,),0),MATCH(SUBSTITUTE(I198,"Allele","Height"),'ce raw data'!$C$1:$CZ$1,0))="","-",INDEX('ce raw data'!$C$2:$CZ$3000,MATCH(1,INDEX(('ce raw data'!$A$2:$A$3000=I195)*('ce raw data'!$B$2:$B$3000=$B250),,),0),MATCH(SUBSTITUTE(I198,"Allele","Height"),'ce raw data'!$C$1:$CZ$1,0))),"-")</f>
        <v>-</v>
      </c>
      <c r="J249" s="8" t="str">
        <f>IFERROR(IF(INDEX('ce raw data'!$C$2:$CZ$3000,MATCH(1,INDEX(('ce raw data'!$A$2:$A$3000=I195)*('ce raw data'!$B$2:$B$3000=$B250),,),0),MATCH(SUBSTITUTE(J198,"Allele","Height"),'ce raw data'!$C$1:$CZ$1,0))="","-",INDEX('ce raw data'!$C$2:$CZ$3000,MATCH(1,INDEX(('ce raw data'!$A$2:$A$3000=I195)*('ce raw data'!$B$2:$B$3000=$B250),,),0),MATCH(SUBSTITUTE(J198,"Allele","Height"),'ce raw data'!$C$1:$CZ$1,0))),"-")</f>
        <v>-</v>
      </c>
    </row>
    <row r="250" spans="2:10" x14ac:dyDescent="0.4">
      <c r="B250" s="13" t="str">
        <f>$A$121</f>
        <v>DYS576</v>
      </c>
      <c r="C250" s="8" t="str">
        <f>IFERROR(IF(INDEX('ce raw data'!$C$2:$CZ$3000,MATCH(1,INDEX(('ce raw data'!$A$2:$A$3000=C195)*('ce raw data'!$B$2:$B$3000=$B250),,),0),MATCH(C198,'ce raw data'!$C$1:$CZ$1,0))="","-",INDEX('ce raw data'!$C$2:$CZ$3000,MATCH(1,INDEX(('ce raw data'!$A$2:$A$3000=C195)*('ce raw data'!$B$2:$B$3000=$B250),,),0),MATCH(C198,'ce raw data'!$C$1:$CZ$1,0))),"-")</f>
        <v>-</v>
      </c>
      <c r="D250" s="8" t="str">
        <f>IFERROR(IF(INDEX('ce raw data'!$C$2:$CZ$3000,MATCH(1,INDEX(('ce raw data'!$A$2:$A$3000=C195)*('ce raw data'!$B$2:$B$3000=$B250),,),0),MATCH(D198,'ce raw data'!$C$1:$CZ$1,0))="","-",INDEX('ce raw data'!$C$2:$CZ$3000,MATCH(1,INDEX(('ce raw data'!$A$2:$A$3000=C195)*('ce raw data'!$B$2:$B$3000=$B250),,),0),MATCH(D198,'ce raw data'!$C$1:$CZ$1,0))),"-")</f>
        <v>-</v>
      </c>
      <c r="E250" s="8" t="str">
        <f>IFERROR(IF(INDEX('ce raw data'!$C$2:$CZ$3000,MATCH(1,INDEX(('ce raw data'!$A$2:$A$3000=E195)*('ce raw data'!$B$2:$B$3000=$B250),,),0),MATCH(E198,'ce raw data'!$C$1:$CZ$1,0))="","-",INDEX('ce raw data'!$C$2:$CZ$3000,MATCH(1,INDEX(('ce raw data'!$A$2:$A$3000=E195)*('ce raw data'!$B$2:$B$3000=$B250),,),0),MATCH(E198,'ce raw data'!$C$1:$CZ$1,0))),"-")</f>
        <v>-</v>
      </c>
      <c r="F250" s="8" t="str">
        <f>IFERROR(IF(INDEX('ce raw data'!$C$2:$CZ$3000,MATCH(1,INDEX(('ce raw data'!$A$2:$A$3000=E195)*('ce raw data'!$B$2:$B$3000=$B250),,),0),MATCH(F198,'ce raw data'!$C$1:$CZ$1,0))="","-",INDEX('ce raw data'!$C$2:$CZ$3000,MATCH(1,INDEX(('ce raw data'!$A$2:$A$3000=E195)*('ce raw data'!$B$2:$B$3000=$B250),,),0),MATCH(F198,'ce raw data'!$C$1:$CZ$1,0))),"-")</f>
        <v>-</v>
      </c>
      <c r="G250" s="8" t="str">
        <f>IFERROR(IF(INDEX('ce raw data'!$C$2:$CZ$3000,MATCH(1,INDEX(('ce raw data'!$A$2:$A$3000=G195)*('ce raw data'!$B$2:$B$3000=$B250),,),0),MATCH(G198,'ce raw data'!$C$1:$CZ$1,0))="","-",INDEX('ce raw data'!$C$2:$CZ$3000,MATCH(1,INDEX(('ce raw data'!$A$2:$A$3000=G195)*('ce raw data'!$B$2:$B$3000=$B250),,),0),MATCH(G198,'ce raw data'!$C$1:$CZ$1,0))),"-")</f>
        <v>-</v>
      </c>
      <c r="H250" s="8" t="str">
        <f>IFERROR(IF(INDEX('ce raw data'!$C$2:$CZ$3000,MATCH(1,INDEX(('ce raw data'!$A$2:$A$3000=G195)*('ce raw data'!$B$2:$B$3000=$B250),,),0),MATCH(H198,'ce raw data'!$C$1:$CZ$1,0))="","-",INDEX('ce raw data'!$C$2:$CZ$3000,MATCH(1,INDEX(('ce raw data'!$A$2:$A$3000=G195)*('ce raw data'!$B$2:$B$3000=$B250),,),0),MATCH(H198,'ce raw data'!$C$1:$CZ$1,0))),"-")</f>
        <v>-</v>
      </c>
      <c r="I250" s="8" t="str">
        <f>IFERROR(IF(INDEX('ce raw data'!$C$2:$CZ$3000,MATCH(1,INDEX(('ce raw data'!$A$2:$A$3000=I195)*('ce raw data'!$B$2:$B$3000=$B250),,),0),MATCH(I198,'ce raw data'!$C$1:$CZ$1,0))="","-",INDEX('ce raw data'!$C$2:$CZ$3000,MATCH(1,INDEX(('ce raw data'!$A$2:$A$3000=I195)*('ce raw data'!$B$2:$B$3000=$B250),,),0),MATCH(I198,'ce raw data'!$C$1:$CZ$1,0))),"-")</f>
        <v>-</v>
      </c>
      <c r="J250" s="8" t="str">
        <f>IFERROR(IF(INDEX('ce raw data'!$C$2:$CZ$3000,MATCH(1,INDEX(('ce raw data'!$A$2:$A$3000=I195)*('ce raw data'!$B$2:$B$3000=$B250),,),0),MATCH(J198,'ce raw data'!$C$1:$CZ$1,0))="","-",INDEX('ce raw data'!$C$2:$CZ$3000,MATCH(1,INDEX(('ce raw data'!$A$2:$A$3000=I195)*('ce raw data'!$B$2:$B$3000=$B250),,),0),MATCH(J198,'ce raw data'!$C$1:$CZ$1,0))),"-")</f>
        <v>-</v>
      </c>
    </row>
    <row r="251" spans="2:10" hidden="1" x14ac:dyDescent="0.4">
      <c r="B251" s="13"/>
      <c r="C251" s="8" t="str">
        <f>IFERROR(IF(INDEX('ce raw data'!$C$2:$CZ$3000,MATCH(1,INDEX(('ce raw data'!$A$2:$A$3000=C195)*('ce raw data'!$B$2:$B$3000=$B252),,),0),MATCH(SUBSTITUTE(C198,"Allele","Height"),'ce raw data'!$C$1:$CZ$1,0))="","-",INDEX('ce raw data'!$C$2:$CZ$3000,MATCH(1,INDEX(('ce raw data'!$A$2:$A$3000=C195)*('ce raw data'!$B$2:$B$3000=$B252),,),0),MATCH(SUBSTITUTE(C198,"Allele","Height"),'ce raw data'!$C$1:$CZ$1,0))),"-")</f>
        <v>-</v>
      </c>
      <c r="D251" s="8" t="str">
        <f>IFERROR(IF(INDEX('ce raw data'!$C$2:$CZ$3000,MATCH(1,INDEX(('ce raw data'!$A$2:$A$3000=C195)*('ce raw data'!$B$2:$B$3000=$B252),,),0),MATCH(SUBSTITUTE(D198,"Allele","Height"),'ce raw data'!$C$1:$CZ$1,0))="","-",INDEX('ce raw data'!$C$2:$CZ$3000,MATCH(1,INDEX(('ce raw data'!$A$2:$A$3000=C195)*('ce raw data'!$B$2:$B$3000=$B252),,),0),MATCH(SUBSTITUTE(D198,"Allele","Height"),'ce raw data'!$C$1:$CZ$1,0))),"-")</f>
        <v>-</v>
      </c>
      <c r="E251" s="8" t="str">
        <f>IFERROR(IF(INDEX('ce raw data'!$C$2:$CZ$3000,MATCH(1,INDEX(('ce raw data'!$A$2:$A$3000=E195)*('ce raw data'!$B$2:$B$3000=$B252),,),0),MATCH(SUBSTITUTE(E198,"Allele","Height"),'ce raw data'!$C$1:$CZ$1,0))="","-",INDEX('ce raw data'!$C$2:$CZ$3000,MATCH(1,INDEX(('ce raw data'!$A$2:$A$3000=E195)*('ce raw data'!$B$2:$B$3000=$B252),,),0),MATCH(SUBSTITUTE(E198,"Allele","Height"),'ce raw data'!$C$1:$CZ$1,0))),"-")</f>
        <v>-</v>
      </c>
      <c r="F251" s="8" t="str">
        <f>IFERROR(IF(INDEX('ce raw data'!$C$2:$CZ$3000,MATCH(1,INDEX(('ce raw data'!$A$2:$A$3000=E195)*('ce raw data'!$B$2:$B$3000=$B252),,),0),MATCH(SUBSTITUTE(F198,"Allele","Height"),'ce raw data'!$C$1:$CZ$1,0))="","-",INDEX('ce raw data'!$C$2:$CZ$3000,MATCH(1,INDEX(('ce raw data'!$A$2:$A$3000=E195)*('ce raw data'!$B$2:$B$3000=$B252),,),0),MATCH(SUBSTITUTE(F198,"Allele","Height"),'ce raw data'!$C$1:$CZ$1,0))),"-")</f>
        <v>-</v>
      </c>
      <c r="G251" s="8" t="str">
        <f>IFERROR(IF(INDEX('ce raw data'!$C$2:$CZ$3000,MATCH(1,INDEX(('ce raw data'!$A$2:$A$3000=G195)*('ce raw data'!$B$2:$B$3000=$B252),,),0),MATCH(SUBSTITUTE(G198,"Allele","Height"),'ce raw data'!$C$1:$CZ$1,0))="","-",INDEX('ce raw data'!$C$2:$CZ$3000,MATCH(1,INDEX(('ce raw data'!$A$2:$A$3000=G195)*('ce raw data'!$B$2:$B$3000=$B252),,),0),MATCH(SUBSTITUTE(G198,"Allele","Height"),'ce raw data'!$C$1:$CZ$1,0))),"-")</f>
        <v>-</v>
      </c>
      <c r="H251" s="8" t="str">
        <f>IFERROR(IF(INDEX('ce raw data'!$C$2:$CZ$3000,MATCH(1,INDEX(('ce raw data'!$A$2:$A$3000=G195)*('ce raw data'!$B$2:$B$3000=$B252),,),0),MATCH(SUBSTITUTE(H198,"Allele","Height"),'ce raw data'!$C$1:$CZ$1,0))="","-",INDEX('ce raw data'!$C$2:$CZ$3000,MATCH(1,INDEX(('ce raw data'!$A$2:$A$3000=G195)*('ce raw data'!$B$2:$B$3000=$B252),,),0),MATCH(SUBSTITUTE(H198,"Allele","Height"),'ce raw data'!$C$1:$CZ$1,0))),"-")</f>
        <v>-</v>
      </c>
      <c r="I251" s="8" t="str">
        <f>IFERROR(IF(INDEX('ce raw data'!$C$2:$CZ$3000,MATCH(1,INDEX(('ce raw data'!$A$2:$A$3000=I195)*('ce raw data'!$B$2:$B$3000=$B252),,),0),MATCH(SUBSTITUTE(I198,"Allele","Height"),'ce raw data'!$C$1:$CZ$1,0))="","-",INDEX('ce raw data'!$C$2:$CZ$3000,MATCH(1,INDEX(('ce raw data'!$A$2:$A$3000=I195)*('ce raw data'!$B$2:$B$3000=$B252),,),0),MATCH(SUBSTITUTE(I198,"Allele","Height"),'ce raw data'!$C$1:$CZ$1,0))),"-")</f>
        <v>-</v>
      </c>
      <c r="J251" s="8" t="str">
        <f>IFERROR(IF(INDEX('ce raw data'!$C$2:$CZ$3000,MATCH(1,INDEX(('ce raw data'!$A$2:$A$3000=I195)*('ce raw data'!$B$2:$B$3000=$B252),,),0),MATCH(SUBSTITUTE(J198,"Allele","Height"),'ce raw data'!$C$1:$CZ$1,0))="","-",INDEX('ce raw data'!$C$2:$CZ$3000,MATCH(1,INDEX(('ce raw data'!$A$2:$A$3000=I195)*('ce raw data'!$B$2:$B$3000=$B252),,),0),MATCH(SUBSTITUTE(J198,"Allele","Height"),'ce raw data'!$C$1:$CZ$1,0))),"-")</f>
        <v>-</v>
      </c>
    </row>
    <row r="252" spans="2:10" x14ac:dyDescent="0.4">
      <c r="B252" s="13" t="str">
        <f>$A$123</f>
        <v>DYS570</v>
      </c>
      <c r="C252" s="8" t="str">
        <f>IFERROR(IF(INDEX('ce raw data'!$C$2:$CZ$3000,MATCH(1,INDEX(('ce raw data'!$A$2:$A$3000=C195)*('ce raw data'!$B$2:$B$3000=$B252),,),0),MATCH(C198,'ce raw data'!$C$1:$CZ$1,0))="","-",INDEX('ce raw data'!$C$2:$CZ$3000,MATCH(1,INDEX(('ce raw data'!$A$2:$A$3000=C195)*('ce raw data'!$B$2:$B$3000=$B252),,),0),MATCH(C198,'ce raw data'!$C$1:$CZ$1,0))),"-")</f>
        <v>-</v>
      </c>
      <c r="D252" s="8" t="str">
        <f>IFERROR(IF(INDEX('ce raw data'!$C$2:$CZ$3000,MATCH(1,INDEX(('ce raw data'!$A$2:$A$3000=C195)*('ce raw data'!$B$2:$B$3000=$B252),,),0),MATCH(D198,'ce raw data'!$C$1:$CZ$1,0))="","-",INDEX('ce raw data'!$C$2:$CZ$3000,MATCH(1,INDEX(('ce raw data'!$A$2:$A$3000=C195)*('ce raw data'!$B$2:$B$3000=$B252),,),0),MATCH(D198,'ce raw data'!$C$1:$CZ$1,0))),"-")</f>
        <v>-</v>
      </c>
      <c r="E252" s="8" t="str">
        <f>IFERROR(IF(INDEX('ce raw data'!$C$2:$CZ$3000,MATCH(1,INDEX(('ce raw data'!$A$2:$A$3000=E195)*('ce raw data'!$B$2:$B$3000=$B252),,),0),MATCH(E198,'ce raw data'!$C$1:$CZ$1,0))="","-",INDEX('ce raw data'!$C$2:$CZ$3000,MATCH(1,INDEX(('ce raw data'!$A$2:$A$3000=E195)*('ce raw data'!$B$2:$B$3000=$B252),,),0),MATCH(E198,'ce raw data'!$C$1:$CZ$1,0))),"-")</f>
        <v>-</v>
      </c>
      <c r="F252" s="8" t="str">
        <f>IFERROR(IF(INDEX('ce raw data'!$C$2:$CZ$3000,MATCH(1,INDEX(('ce raw data'!$A$2:$A$3000=E195)*('ce raw data'!$B$2:$B$3000=$B252),,),0),MATCH(F198,'ce raw data'!$C$1:$CZ$1,0))="","-",INDEX('ce raw data'!$C$2:$CZ$3000,MATCH(1,INDEX(('ce raw data'!$A$2:$A$3000=E195)*('ce raw data'!$B$2:$B$3000=$B252),,),0),MATCH(F198,'ce raw data'!$C$1:$CZ$1,0))),"-")</f>
        <v>-</v>
      </c>
      <c r="G252" s="8" t="str">
        <f>IFERROR(IF(INDEX('ce raw data'!$C$2:$CZ$3000,MATCH(1,INDEX(('ce raw data'!$A$2:$A$3000=G195)*('ce raw data'!$B$2:$B$3000=$B252),,),0),MATCH(G198,'ce raw data'!$C$1:$CZ$1,0))="","-",INDEX('ce raw data'!$C$2:$CZ$3000,MATCH(1,INDEX(('ce raw data'!$A$2:$A$3000=G195)*('ce raw data'!$B$2:$B$3000=$B252),,),0),MATCH(G198,'ce raw data'!$C$1:$CZ$1,0))),"-")</f>
        <v>-</v>
      </c>
      <c r="H252" s="8" t="str">
        <f>IFERROR(IF(INDEX('ce raw data'!$C$2:$CZ$3000,MATCH(1,INDEX(('ce raw data'!$A$2:$A$3000=G195)*('ce raw data'!$B$2:$B$3000=$B252),,),0),MATCH(H198,'ce raw data'!$C$1:$CZ$1,0))="","-",INDEX('ce raw data'!$C$2:$CZ$3000,MATCH(1,INDEX(('ce raw data'!$A$2:$A$3000=G195)*('ce raw data'!$B$2:$B$3000=$B252),,),0),MATCH(H198,'ce raw data'!$C$1:$CZ$1,0))),"-")</f>
        <v>-</v>
      </c>
      <c r="I252" s="8" t="str">
        <f>IFERROR(IF(INDEX('ce raw data'!$C$2:$CZ$3000,MATCH(1,INDEX(('ce raw data'!$A$2:$A$3000=I195)*('ce raw data'!$B$2:$B$3000=$B252),,),0),MATCH(I198,'ce raw data'!$C$1:$CZ$1,0))="","-",INDEX('ce raw data'!$C$2:$CZ$3000,MATCH(1,INDEX(('ce raw data'!$A$2:$A$3000=I195)*('ce raw data'!$B$2:$B$3000=$B252),,),0),MATCH(I198,'ce raw data'!$C$1:$CZ$1,0))),"-")</f>
        <v>-</v>
      </c>
      <c r="J252" s="8" t="str">
        <f>IFERROR(IF(INDEX('ce raw data'!$C$2:$CZ$3000,MATCH(1,INDEX(('ce raw data'!$A$2:$A$3000=I195)*('ce raw data'!$B$2:$B$3000=$B252),,),0),MATCH(J198,'ce raw data'!$C$1:$CZ$1,0))="","-",INDEX('ce raw data'!$C$2:$CZ$3000,MATCH(1,INDEX(('ce raw data'!$A$2:$A$3000=I195)*('ce raw data'!$B$2:$B$3000=$B252),,),0),MATCH(J198,'ce raw data'!$C$1:$CZ$1,0))),"-")</f>
        <v>-</v>
      </c>
    </row>
    <row r="253" spans="2:10" x14ac:dyDescent="0.4">
      <c r="B253" s="15"/>
      <c r="C253" s="9"/>
      <c r="D253" s="9"/>
      <c r="E253" s="9"/>
      <c r="F253" s="9"/>
      <c r="G253" s="9"/>
      <c r="H253" s="9"/>
      <c r="I253" s="9"/>
      <c r="J253" s="9"/>
    </row>
    <row r="254" spans="2:10" x14ac:dyDescent="0.4">
      <c r="B254" s="15"/>
      <c r="C254" s="9"/>
      <c r="D254" s="9"/>
      <c r="E254" s="9"/>
      <c r="F254" s="9"/>
      <c r="G254" s="9"/>
      <c r="H254" s="9"/>
      <c r="I254" s="9"/>
      <c r="J254" s="9"/>
    </row>
    <row r="255" spans="2:10" x14ac:dyDescent="0.4">
      <c r="B255" s="15"/>
      <c r="C255" s="9"/>
      <c r="D255" s="9"/>
      <c r="E255" s="9"/>
      <c r="F255" s="9"/>
      <c r="G255" s="9"/>
      <c r="H255" s="9"/>
      <c r="I255" s="9"/>
      <c r="J255" s="9"/>
    </row>
    <row r="256" spans="2:10" x14ac:dyDescent="0.4">
      <c r="B256" s="15"/>
      <c r="C256" s="9"/>
      <c r="D256" s="9"/>
      <c r="E256" s="9"/>
      <c r="F256" s="9"/>
      <c r="G256" s="9"/>
      <c r="H256" s="9"/>
      <c r="I256" s="9"/>
      <c r="J256" s="9"/>
    </row>
    <row r="257" spans="2:10" x14ac:dyDescent="0.4">
      <c r="B257" s="15"/>
      <c r="C257" s="9"/>
      <c r="D257" s="9"/>
      <c r="E257" s="9"/>
      <c r="F257" s="9"/>
      <c r="G257" s="9"/>
      <c r="H257" s="9"/>
      <c r="I257" s="9"/>
      <c r="J257" s="9"/>
    </row>
    <row r="258" spans="2:10" x14ac:dyDescent="0.4">
      <c r="B258" s="4"/>
    </row>
    <row r="259" spans="2:10" x14ac:dyDescent="0.4">
      <c r="B259" s="27" t="s">
        <v>1</v>
      </c>
      <c r="C259" s="3">
        <f ca="1">TODAY()</f>
        <v>44028</v>
      </c>
      <c r="D259" s="37" t="s">
        <v>2</v>
      </c>
      <c r="E259" s="37"/>
      <c r="F259" s="4" t="str">
        <f>F1</f>
        <v/>
      </c>
      <c r="J259" s="1"/>
    </row>
    <row r="260" spans="2:10" x14ac:dyDescent="0.4">
      <c r="B260" s="5" t="s">
        <v>4</v>
      </c>
      <c r="C260" s="36" t="str">
        <f>IF(INDEX('ce raw data'!$A:$A,2+27*16)="","blank",INDEX('ce raw data'!$A:$A,2+27*16))</f>
        <v>blank</v>
      </c>
      <c r="D260" s="36"/>
      <c r="E260" s="36" t="str">
        <f>IF(INDEX('ce raw data'!$A:$A,2+27*17)="","blank",INDEX('ce raw data'!$A:$A,2+27*17))</f>
        <v>blank</v>
      </c>
      <c r="F260" s="36"/>
      <c r="G260" s="36" t="str">
        <f>IF(INDEX('ce raw data'!$A:$A,2+27*18)="","blank",INDEX('ce raw data'!$A:$A,2+27*18))</f>
        <v>blank</v>
      </c>
      <c r="H260" s="36"/>
      <c r="I260" s="36" t="str">
        <f>IF(INDEX('ce raw data'!$A:$A,2+27*19)="","blank",INDEX('ce raw data'!$A:$A,2+27*19))</f>
        <v>blank</v>
      </c>
      <c r="J260" s="36"/>
    </row>
    <row r="261" spans="2:10" ht="24.6" x14ac:dyDescent="0.4">
      <c r="B261" s="6" t="s">
        <v>5</v>
      </c>
      <c r="C261" s="38"/>
      <c r="D261" s="38"/>
      <c r="E261" s="38"/>
      <c r="F261" s="38"/>
      <c r="G261" s="38"/>
      <c r="H261" s="38"/>
      <c r="I261" s="38"/>
      <c r="J261" s="38"/>
    </row>
    <row r="262" spans="2:10" x14ac:dyDescent="0.4">
      <c r="B262" s="7"/>
      <c r="C262" s="39"/>
      <c r="D262" s="39"/>
      <c r="E262" s="39"/>
      <c r="F262" s="39"/>
      <c r="G262" s="39"/>
      <c r="H262" s="39"/>
      <c r="I262" s="39"/>
      <c r="J262" s="39"/>
    </row>
    <row r="263" spans="2:10" x14ac:dyDescent="0.4">
      <c r="B263" s="5" t="s">
        <v>7</v>
      </c>
      <c r="C263" s="28" t="s">
        <v>8</v>
      </c>
      <c r="D263" s="28" t="s">
        <v>9</v>
      </c>
      <c r="E263" s="28" t="s">
        <v>8</v>
      </c>
      <c r="F263" s="28" t="s">
        <v>9</v>
      </c>
      <c r="G263" s="28" t="s">
        <v>8</v>
      </c>
      <c r="H263" s="28" t="s">
        <v>9</v>
      </c>
      <c r="I263" s="28" t="s">
        <v>8</v>
      </c>
      <c r="J263" s="28" t="s">
        <v>9</v>
      </c>
    </row>
    <row r="264" spans="2:10" ht="12.75" hidden="1" customHeight="1" x14ac:dyDescent="0.4">
      <c r="B264" s="28"/>
      <c r="C264" s="28" t="str">
        <f>IFERROR(IF(INDEX('ce raw data'!$C$2:$CZ$3000,MATCH(1,INDEX(('ce raw data'!$A$2:$A$3000=C260)*('ce raw data'!$B$2:$B$3000=$B265),,),0),MATCH(SUBSTITUTE(C263,"Allele","Height"),'ce raw data'!$C$1:$CZ$1,0))="","-",INDEX('ce raw data'!$C$2:$CZ$3000,MATCH(1,INDEX(('ce raw data'!$A$2:$A$3000=C260)*('ce raw data'!$B$2:$B$3000=$B265),,),0),MATCH(SUBSTITUTE(C263,"Allele","Height"),'ce raw data'!$C$1:$CZ$1,0))),"-")</f>
        <v>-</v>
      </c>
      <c r="D264" s="28" t="str">
        <f>IFERROR(IF(INDEX('ce raw data'!$C$2:$CZ$3000,MATCH(1,INDEX(('ce raw data'!$A$2:$A$3000=C260)*('ce raw data'!$B$2:$B$3000=$B265),,),0),MATCH(SUBSTITUTE(D263,"Allele","Height"),'ce raw data'!$C$1:$CZ$1,0))="","-",INDEX('ce raw data'!$C$2:$CZ$3000,MATCH(1,INDEX(('ce raw data'!$A$2:$A$3000=C260)*('ce raw data'!$B$2:$B$3000=$B265),,),0),MATCH(SUBSTITUTE(D263,"Allele","Height"),'ce raw data'!$C$1:$CZ$1,0))),"-")</f>
        <v>-</v>
      </c>
      <c r="E264" s="28" t="str">
        <f>IFERROR(IF(INDEX('ce raw data'!$C$2:$CZ$3000,MATCH(1,INDEX(('ce raw data'!$A$2:$A$3000=E260)*('ce raw data'!$B$2:$B$3000=$B265),,),0),MATCH(SUBSTITUTE(E263,"Allele","Height"),'ce raw data'!$C$1:$CZ$1,0))="","-",INDEX('ce raw data'!$C$2:$CZ$3000,MATCH(1,INDEX(('ce raw data'!$A$2:$A$3000=E260)*('ce raw data'!$B$2:$B$3000=$B265),,),0),MATCH(SUBSTITUTE(E263,"Allele","Height"),'ce raw data'!$C$1:$CZ$1,0))),"-")</f>
        <v>-</v>
      </c>
      <c r="F264" s="28" t="str">
        <f>IFERROR(IF(INDEX('ce raw data'!$C$2:$CZ$3000,MATCH(1,INDEX(('ce raw data'!$A$2:$A$3000=E260)*('ce raw data'!$B$2:$B$3000=$B265),,),0),MATCH(SUBSTITUTE(F263,"Allele","Height"),'ce raw data'!$C$1:$CZ$1,0))="","-",INDEX('ce raw data'!$C$2:$CZ$3000,MATCH(1,INDEX(('ce raw data'!$A$2:$A$3000=E260)*('ce raw data'!$B$2:$B$3000=$B265),,),0),MATCH(SUBSTITUTE(F263,"Allele","Height"),'ce raw data'!$C$1:$CZ$1,0))),"-")</f>
        <v>-</v>
      </c>
      <c r="G264" s="28" t="str">
        <f>IFERROR(IF(INDEX('ce raw data'!$C$2:$CZ$3000,MATCH(1,INDEX(('ce raw data'!$A$2:$A$3000=G260)*('ce raw data'!$B$2:$B$3000=$B265),,),0),MATCH(SUBSTITUTE(G263,"Allele","Height"),'ce raw data'!$C$1:$CZ$1,0))="","-",INDEX('ce raw data'!$C$2:$CZ$3000,MATCH(1,INDEX(('ce raw data'!$A$2:$A$3000=G260)*('ce raw data'!$B$2:$B$3000=$B265),,),0),MATCH(SUBSTITUTE(G263,"Allele","Height"),'ce raw data'!$C$1:$CZ$1,0))),"-")</f>
        <v>-</v>
      </c>
      <c r="H264" s="28" t="str">
        <f>IFERROR(IF(INDEX('ce raw data'!$C$2:$CZ$3000,MATCH(1,INDEX(('ce raw data'!$A$2:$A$3000=G260)*('ce raw data'!$B$2:$B$3000=$B265),,),0),MATCH(SUBSTITUTE(H263,"Allele","Height"),'ce raw data'!$C$1:$CZ$1,0))="","-",INDEX('ce raw data'!$C$2:$CZ$3000,MATCH(1,INDEX(('ce raw data'!$A$2:$A$3000=G260)*('ce raw data'!$B$2:$B$3000=$B265),,),0),MATCH(SUBSTITUTE(H263,"Allele","Height"),'ce raw data'!$C$1:$CZ$1,0))),"-")</f>
        <v>-</v>
      </c>
      <c r="I264" s="28" t="str">
        <f>IFERROR(IF(INDEX('ce raw data'!$C$2:$CZ$3000,MATCH(1,INDEX(('ce raw data'!$A$2:$A$3000=I260)*('ce raw data'!$B$2:$B$3000=$B265),,),0),MATCH(SUBSTITUTE(I263,"Allele","Height"),'ce raw data'!$C$1:$CZ$1,0))="","-",INDEX('ce raw data'!$C$2:$CZ$3000,MATCH(1,INDEX(('ce raw data'!$A$2:$A$3000=I260)*('ce raw data'!$B$2:$B$3000=$B265),,),0),MATCH(SUBSTITUTE(I263,"Allele","Height"),'ce raw data'!$C$1:$CZ$1,0))),"-")</f>
        <v>-</v>
      </c>
      <c r="J264" s="28" t="str">
        <f>IFERROR(IF(INDEX('ce raw data'!$C$2:$CZ$3000,MATCH(1,INDEX(('ce raw data'!$A$2:$A$3000=I260)*('ce raw data'!$B$2:$B$3000=$B265),,),0),MATCH(SUBSTITUTE(J263,"Allele","Height"),'ce raw data'!$C$1:$CZ$1,0))="","-",INDEX('ce raw data'!$C$2:$CZ$3000,MATCH(1,INDEX(('ce raw data'!$A$2:$A$3000=I260)*('ce raw data'!$B$2:$B$3000=$B265),,),0),MATCH(SUBSTITUTE(J263,"Allele","Height"),'ce raw data'!$C$1:$CZ$1,0))),"-")</f>
        <v>-</v>
      </c>
    </row>
    <row r="265" spans="2:10" x14ac:dyDescent="0.4">
      <c r="B265" s="10" t="str">
        <f>$A$71</f>
        <v>AMEL</v>
      </c>
      <c r="C265" s="8" t="str">
        <f>IFERROR(IF(INDEX('ce raw data'!$C$2:$CZ$3000,MATCH(1,INDEX(('ce raw data'!$A$2:$A$3000=C260)*('ce raw data'!$B$2:$B$3000=$B265),,),0),MATCH(C263,'ce raw data'!$C$1:$CZ$1,0))="","-",INDEX('ce raw data'!$C$2:$CZ$3000,MATCH(1,INDEX(('ce raw data'!$A$2:$A$3000=C260)*('ce raw data'!$B$2:$B$3000=$B265),,),0),MATCH(C263,'ce raw data'!$C$1:$CZ$1,0))),"-")</f>
        <v>-</v>
      </c>
      <c r="D265" s="8" t="str">
        <f>IFERROR(IF(INDEX('ce raw data'!$C$2:$CZ$3000,MATCH(1,INDEX(('ce raw data'!$A$2:$A$3000=C260)*('ce raw data'!$B$2:$B$3000=$B265),,),0),MATCH(D263,'ce raw data'!$C$1:$CZ$1,0))="","-",INDEX('ce raw data'!$C$2:$CZ$3000,MATCH(1,INDEX(('ce raw data'!$A$2:$A$3000=C260)*('ce raw data'!$B$2:$B$3000=$B265),,),0),MATCH(D263,'ce raw data'!$C$1:$CZ$1,0))),"-")</f>
        <v>-</v>
      </c>
      <c r="E265" s="8" t="str">
        <f>IFERROR(IF(INDEX('ce raw data'!$C$2:$CZ$3000,MATCH(1,INDEX(('ce raw data'!$A$2:$A$3000=E260)*('ce raw data'!$B$2:$B$3000=$B265),,),0),MATCH(E263,'ce raw data'!$C$1:$CZ$1,0))="","-",INDEX('ce raw data'!$C$2:$CZ$3000,MATCH(1,INDEX(('ce raw data'!$A$2:$A$3000=E260)*('ce raw data'!$B$2:$B$3000=$B265),,),0),MATCH(E263,'ce raw data'!$C$1:$CZ$1,0))),"-")</f>
        <v>-</v>
      </c>
      <c r="F265" s="8" t="str">
        <f>IFERROR(IF(INDEX('ce raw data'!$C$2:$CZ$3000,MATCH(1,INDEX(('ce raw data'!$A$2:$A$3000=E260)*('ce raw data'!$B$2:$B$3000=$B265),,),0),MATCH(F263,'ce raw data'!$C$1:$CZ$1,0))="","-",INDEX('ce raw data'!$C$2:$CZ$3000,MATCH(1,INDEX(('ce raw data'!$A$2:$A$3000=E260)*('ce raw data'!$B$2:$B$3000=$B265),,),0),MATCH(F263,'ce raw data'!$C$1:$CZ$1,0))),"-")</f>
        <v>-</v>
      </c>
      <c r="G265" s="8" t="str">
        <f>IFERROR(IF(INDEX('ce raw data'!$C$2:$CZ$3000,MATCH(1,INDEX(('ce raw data'!$A$2:$A$3000=G260)*('ce raw data'!$B$2:$B$3000=$B265),,),0),MATCH(G263,'ce raw data'!$C$1:$CZ$1,0))="","-",INDEX('ce raw data'!$C$2:$CZ$3000,MATCH(1,INDEX(('ce raw data'!$A$2:$A$3000=G260)*('ce raw data'!$B$2:$B$3000=$B265),,),0),MATCH(G263,'ce raw data'!$C$1:$CZ$1,0))),"-")</f>
        <v>-</v>
      </c>
      <c r="H265" s="8" t="str">
        <f>IFERROR(IF(INDEX('ce raw data'!$C$2:$CZ$3000,MATCH(1,INDEX(('ce raw data'!$A$2:$A$3000=G260)*('ce raw data'!$B$2:$B$3000=$B265),,),0),MATCH(H263,'ce raw data'!$C$1:$CZ$1,0))="","-",INDEX('ce raw data'!$C$2:$CZ$3000,MATCH(1,INDEX(('ce raw data'!$A$2:$A$3000=G260)*('ce raw data'!$B$2:$B$3000=$B265),,),0),MATCH(H263,'ce raw data'!$C$1:$CZ$1,0))),"-")</f>
        <v>-</v>
      </c>
      <c r="I265" s="8" t="str">
        <f>IFERROR(IF(INDEX('ce raw data'!$C$2:$CZ$3000,MATCH(1,INDEX(('ce raw data'!$A$2:$A$3000=I260)*('ce raw data'!$B$2:$B$3000=$B265),,),0),MATCH(I263,'ce raw data'!$C$1:$CZ$1,0))="","-",INDEX('ce raw data'!$C$2:$CZ$3000,MATCH(1,INDEX(('ce raw data'!$A$2:$A$3000=I260)*('ce raw data'!$B$2:$B$3000=$B265),,),0),MATCH(I263,'ce raw data'!$C$1:$CZ$1,0))),"-")</f>
        <v>-</v>
      </c>
      <c r="J265" s="8" t="str">
        <f>IFERROR(IF(INDEX('ce raw data'!$C$2:$CZ$3000,MATCH(1,INDEX(('ce raw data'!$A$2:$A$3000=I260)*('ce raw data'!$B$2:$B$3000=$B265),,),0),MATCH(J263,'ce raw data'!$C$1:$CZ$1,0))="","-",INDEX('ce raw data'!$C$2:$CZ$3000,MATCH(1,INDEX(('ce raw data'!$A$2:$A$3000=I260)*('ce raw data'!$B$2:$B$3000=$B265),,),0),MATCH(J263,'ce raw data'!$C$1:$CZ$1,0))),"-")</f>
        <v>-</v>
      </c>
    </row>
    <row r="266" spans="2:10" ht="12.75" hidden="1" customHeight="1" x14ac:dyDescent="0.4">
      <c r="B266" s="10"/>
      <c r="C266" s="8" t="str">
        <f>IFERROR(IF(INDEX('ce raw data'!$C$2:$CZ$3000,MATCH(1,INDEX(('ce raw data'!$A$2:$A$3000=C260)*('ce raw data'!$B$2:$B$3000=$B267),,),0),MATCH(SUBSTITUTE(C263,"Allele","Height"),'ce raw data'!$C$1:$CZ$1,0))="","-",INDEX('ce raw data'!$C$2:$CZ$3000,MATCH(1,INDEX(('ce raw data'!$A$2:$A$3000=C260)*('ce raw data'!$B$2:$B$3000=$B267),,),0),MATCH(SUBSTITUTE(C263,"Allele","Height"),'ce raw data'!$C$1:$CZ$1,0))),"-")</f>
        <v>-</v>
      </c>
      <c r="D266" s="8" t="str">
        <f>IFERROR(IF(INDEX('ce raw data'!$C$2:$CZ$3000,MATCH(1,INDEX(('ce raw data'!$A$2:$A$3000=C260)*('ce raw data'!$B$2:$B$3000=$B267),,),0),MATCH(SUBSTITUTE(D263,"Allele","Height"),'ce raw data'!$C$1:$CZ$1,0))="","-",INDEX('ce raw data'!$C$2:$CZ$3000,MATCH(1,INDEX(('ce raw data'!$A$2:$A$3000=C260)*('ce raw data'!$B$2:$B$3000=$B267),,),0),MATCH(SUBSTITUTE(D263,"Allele","Height"),'ce raw data'!$C$1:$CZ$1,0))),"-")</f>
        <v>-</v>
      </c>
      <c r="E266" s="8" t="str">
        <f>IFERROR(IF(INDEX('ce raw data'!$C$2:$CZ$3000,MATCH(1,INDEX(('ce raw data'!$A$2:$A$3000=E260)*('ce raw data'!$B$2:$B$3000=$B267),,),0),MATCH(SUBSTITUTE(E263,"Allele","Height"),'ce raw data'!$C$1:$CZ$1,0))="","-",INDEX('ce raw data'!$C$2:$CZ$3000,MATCH(1,INDEX(('ce raw data'!$A$2:$A$3000=E260)*('ce raw data'!$B$2:$B$3000=$B267),,),0),MATCH(SUBSTITUTE(E263,"Allele","Height"),'ce raw data'!$C$1:$CZ$1,0))),"-")</f>
        <v>-</v>
      </c>
      <c r="F266" s="8" t="str">
        <f>IFERROR(IF(INDEX('ce raw data'!$C$2:$CZ$3000,MATCH(1,INDEX(('ce raw data'!$A$2:$A$3000=E260)*('ce raw data'!$B$2:$B$3000=$B267),,),0),MATCH(SUBSTITUTE(F263,"Allele","Height"),'ce raw data'!$C$1:$CZ$1,0))="","-",INDEX('ce raw data'!$C$2:$CZ$3000,MATCH(1,INDEX(('ce raw data'!$A$2:$A$3000=E260)*('ce raw data'!$B$2:$B$3000=$B267),,),0),MATCH(SUBSTITUTE(F263,"Allele","Height"),'ce raw data'!$C$1:$CZ$1,0))),"-")</f>
        <v>-</v>
      </c>
      <c r="G266" s="8" t="str">
        <f>IFERROR(IF(INDEX('ce raw data'!$C$2:$CZ$3000,MATCH(1,INDEX(('ce raw data'!$A$2:$A$3000=G260)*('ce raw data'!$B$2:$B$3000=$B267),,),0),MATCH(SUBSTITUTE(G263,"Allele","Height"),'ce raw data'!$C$1:$CZ$1,0))="","-",INDEX('ce raw data'!$C$2:$CZ$3000,MATCH(1,INDEX(('ce raw data'!$A$2:$A$3000=G260)*('ce raw data'!$B$2:$B$3000=$B267),,),0),MATCH(SUBSTITUTE(G263,"Allele","Height"),'ce raw data'!$C$1:$CZ$1,0))),"-")</f>
        <v>-</v>
      </c>
      <c r="H266" s="8" t="str">
        <f>IFERROR(IF(INDEX('ce raw data'!$C$2:$CZ$3000,MATCH(1,INDEX(('ce raw data'!$A$2:$A$3000=G260)*('ce raw data'!$B$2:$B$3000=$B267),,),0),MATCH(SUBSTITUTE(H263,"Allele","Height"),'ce raw data'!$C$1:$CZ$1,0))="","-",INDEX('ce raw data'!$C$2:$CZ$3000,MATCH(1,INDEX(('ce raw data'!$A$2:$A$3000=G260)*('ce raw data'!$B$2:$B$3000=$B267),,),0),MATCH(SUBSTITUTE(H263,"Allele","Height"),'ce raw data'!$C$1:$CZ$1,0))),"-")</f>
        <v>-</v>
      </c>
      <c r="I266" s="8" t="str">
        <f>IFERROR(IF(INDEX('ce raw data'!$C$2:$CZ$3000,MATCH(1,INDEX(('ce raw data'!$A$2:$A$3000=I260)*('ce raw data'!$B$2:$B$3000=$B267),,),0),MATCH(SUBSTITUTE(I263,"Allele","Height"),'ce raw data'!$C$1:$CZ$1,0))="","-",INDEX('ce raw data'!$C$2:$CZ$3000,MATCH(1,INDEX(('ce raw data'!$A$2:$A$3000=I260)*('ce raw data'!$B$2:$B$3000=$B267),,),0),MATCH(SUBSTITUTE(I263,"Allele","Height"),'ce raw data'!$C$1:$CZ$1,0))),"-")</f>
        <v>-</v>
      </c>
      <c r="J266" s="8" t="str">
        <f>IFERROR(IF(INDEX('ce raw data'!$C$2:$CZ$3000,MATCH(1,INDEX(('ce raw data'!$A$2:$A$3000=I260)*('ce raw data'!$B$2:$B$3000=$B267),,),0),MATCH(SUBSTITUTE(J263,"Allele","Height"),'ce raw data'!$C$1:$CZ$1,0))="","-",INDEX('ce raw data'!$C$2:$CZ$3000,MATCH(1,INDEX(('ce raw data'!$A$2:$A$3000=I260)*('ce raw data'!$B$2:$B$3000=$B267),,),0),MATCH(SUBSTITUTE(J263,"Allele","Height"),'ce raw data'!$C$1:$CZ$1,0))),"-")</f>
        <v>-</v>
      </c>
    </row>
    <row r="267" spans="2:10" x14ac:dyDescent="0.4">
      <c r="B267" s="10" t="str">
        <f>$A$73</f>
        <v>D3S1358</v>
      </c>
      <c r="C267" s="8" t="str">
        <f>IFERROR(IF(INDEX('ce raw data'!$C$2:$CZ$3000,MATCH(1,INDEX(('ce raw data'!$A$2:$A$3000=C260)*('ce raw data'!$B$2:$B$3000=$B267),,),0),MATCH(C263,'ce raw data'!$C$1:$CZ$1,0))="","-",INDEX('ce raw data'!$C$2:$CZ$3000,MATCH(1,INDEX(('ce raw data'!$A$2:$A$3000=C260)*('ce raw data'!$B$2:$B$3000=$B267),,),0),MATCH(C263,'ce raw data'!$C$1:$CZ$1,0))),"-")</f>
        <v>-</v>
      </c>
      <c r="D267" s="8" t="str">
        <f>IFERROR(IF(INDEX('ce raw data'!$C$2:$CZ$3000,MATCH(1,INDEX(('ce raw data'!$A$2:$A$3000=C260)*('ce raw data'!$B$2:$B$3000=$B267),,),0),MATCH(D263,'ce raw data'!$C$1:$CZ$1,0))="","-",INDEX('ce raw data'!$C$2:$CZ$3000,MATCH(1,INDEX(('ce raw data'!$A$2:$A$3000=C260)*('ce raw data'!$B$2:$B$3000=$B267),,),0),MATCH(D263,'ce raw data'!$C$1:$CZ$1,0))),"-")</f>
        <v>-</v>
      </c>
      <c r="E267" s="8" t="str">
        <f>IFERROR(IF(INDEX('ce raw data'!$C$2:$CZ$3000,MATCH(1,INDEX(('ce raw data'!$A$2:$A$3000=E260)*('ce raw data'!$B$2:$B$3000=$B267),,),0),MATCH(E263,'ce raw data'!$C$1:$CZ$1,0))="","-",INDEX('ce raw data'!$C$2:$CZ$3000,MATCH(1,INDEX(('ce raw data'!$A$2:$A$3000=E260)*('ce raw data'!$B$2:$B$3000=$B267),,),0),MATCH(E263,'ce raw data'!$C$1:$CZ$1,0))),"-")</f>
        <v>-</v>
      </c>
      <c r="F267" s="8" t="str">
        <f>IFERROR(IF(INDEX('ce raw data'!$C$2:$CZ$3000,MATCH(1,INDEX(('ce raw data'!$A$2:$A$3000=E260)*('ce raw data'!$B$2:$B$3000=$B267),,),0),MATCH(F263,'ce raw data'!$C$1:$CZ$1,0))="","-",INDEX('ce raw data'!$C$2:$CZ$3000,MATCH(1,INDEX(('ce raw data'!$A$2:$A$3000=E260)*('ce raw data'!$B$2:$B$3000=$B267),,),0),MATCH(F263,'ce raw data'!$C$1:$CZ$1,0))),"-")</f>
        <v>-</v>
      </c>
      <c r="G267" s="8" t="str">
        <f>IFERROR(IF(INDEX('ce raw data'!$C$2:$CZ$3000,MATCH(1,INDEX(('ce raw data'!$A$2:$A$3000=G260)*('ce raw data'!$B$2:$B$3000=$B267),,),0),MATCH(G263,'ce raw data'!$C$1:$CZ$1,0))="","-",INDEX('ce raw data'!$C$2:$CZ$3000,MATCH(1,INDEX(('ce raw data'!$A$2:$A$3000=G260)*('ce raw data'!$B$2:$B$3000=$B267),,),0),MATCH(G263,'ce raw data'!$C$1:$CZ$1,0))),"-")</f>
        <v>-</v>
      </c>
      <c r="H267" s="8" t="str">
        <f>IFERROR(IF(INDEX('ce raw data'!$C$2:$CZ$3000,MATCH(1,INDEX(('ce raw data'!$A$2:$A$3000=G260)*('ce raw data'!$B$2:$B$3000=$B267),,),0),MATCH(H263,'ce raw data'!$C$1:$CZ$1,0))="","-",INDEX('ce raw data'!$C$2:$CZ$3000,MATCH(1,INDEX(('ce raw data'!$A$2:$A$3000=G260)*('ce raw data'!$B$2:$B$3000=$B267),,),0),MATCH(H263,'ce raw data'!$C$1:$CZ$1,0))),"-")</f>
        <v>-</v>
      </c>
      <c r="I267" s="8" t="str">
        <f>IFERROR(IF(INDEX('ce raw data'!$C$2:$CZ$3000,MATCH(1,INDEX(('ce raw data'!$A$2:$A$3000=I260)*('ce raw data'!$B$2:$B$3000=$B267),,),0),MATCH(I263,'ce raw data'!$C$1:$CZ$1,0))="","-",INDEX('ce raw data'!$C$2:$CZ$3000,MATCH(1,INDEX(('ce raw data'!$A$2:$A$3000=I260)*('ce raw data'!$B$2:$B$3000=$B267),,),0),MATCH(I263,'ce raw data'!$C$1:$CZ$1,0))),"-")</f>
        <v>-</v>
      </c>
      <c r="J267" s="8" t="str">
        <f>IFERROR(IF(INDEX('ce raw data'!$C$2:$CZ$3000,MATCH(1,INDEX(('ce raw data'!$A$2:$A$3000=I260)*('ce raw data'!$B$2:$B$3000=$B267),,),0),MATCH(J263,'ce raw data'!$C$1:$CZ$1,0))="","-",INDEX('ce raw data'!$C$2:$CZ$3000,MATCH(1,INDEX(('ce raw data'!$A$2:$A$3000=I260)*('ce raw data'!$B$2:$B$3000=$B267),,),0),MATCH(J263,'ce raw data'!$C$1:$CZ$1,0))),"-")</f>
        <v>-</v>
      </c>
    </row>
    <row r="268" spans="2:10" ht="12.75" hidden="1" customHeight="1" x14ac:dyDescent="0.4">
      <c r="B268" s="10"/>
      <c r="C268" s="8" t="str">
        <f>IFERROR(IF(INDEX('ce raw data'!$C$2:$CZ$3000,MATCH(1,INDEX(('ce raw data'!$A$2:$A$3000=C260)*('ce raw data'!$B$2:$B$3000=$B269),,),0),MATCH(SUBSTITUTE(C263,"Allele","Height"),'ce raw data'!$C$1:$CZ$1,0))="","-",INDEX('ce raw data'!$C$2:$CZ$3000,MATCH(1,INDEX(('ce raw data'!$A$2:$A$3000=C260)*('ce raw data'!$B$2:$B$3000=$B269),,),0),MATCH(SUBSTITUTE(C263,"Allele","Height"),'ce raw data'!$C$1:$CZ$1,0))),"-")</f>
        <v>-</v>
      </c>
      <c r="D268" s="8" t="str">
        <f>IFERROR(IF(INDEX('ce raw data'!$C$2:$CZ$3000,MATCH(1,INDEX(('ce raw data'!$A$2:$A$3000=C260)*('ce raw data'!$B$2:$B$3000=$B269),,),0),MATCH(SUBSTITUTE(D263,"Allele","Height"),'ce raw data'!$C$1:$CZ$1,0))="","-",INDEX('ce raw data'!$C$2:$CZ$3000,MATCH(1,INDEX(('ce raw data'!$A$2:$A$3000=C260)*('ce raw data'!$B$2:$B$3000=$B269),,),0),MATCH(SUBSTITUTE(D263,"Allele","Height"),'ce raw data'!$C$1:$CZ$1,0))),"-")</f>
        <v>-</v>
      </c>
      <c r="E268" s="8" t="str">
        <f>IFERROR(IF(INDEX('ce raw data'!$C$2:$CZ$3000,MATCH(1,INDEX(('ce raw data'!$A$2:$A$3000=E260)*('ce raw data'!$B$2:$B$3000=$B269),,),0),MATCH(SUBSTITUTE(E263,"Allele","Height"),'ce raw data'!$C$1:$CZ$1,0))="","-",INDEX('ce raw data'!$C$2:$CZ$3000,MATCH(1,INDEX(('ce raw data'!$A$2:$A$3000=E260)*('ce raw data'!$B$2:$B$3000=$B269),,),0),MATCH(SUBSTITUTE(E263,"Allele","Height"),'ce raw data'!$C$1:$CZ$1,0))),"-")</f>
        <v>-</v>
      </c>
      <c r="F268" s="8" t="str">
        <f>IFERROR(IF(INDEX('ce raw data'!$C$2:$CZ$3000,MATCH(1,INDEX(('ce raw data'!$A$2:$A$3000=E260)*('ce raw data'!$B$2:$B$3000=$B269),,),0),MATCH(SUBSTITUTE(F263,"Allele","Height"),'ce raw data'!$C$1:$CZ$1,0))="","-",INDEX('ce raw data'!$C$2:$CZ$3000,MATCH(1,INDEX(('ce raw data'!$A$2:$A$3000=E260)*('ce raw data'!$B$2:$B$3000=$B269),,),0),MATCH(SUBSTITUTE(F263,"Allele","Height"),'ce raw data'!$C$1:$CZ$1,0))),"-")</f>
        <v>-</v>
      </c>
      <c r="G268" s="8" t="str">
        <f>IFERROR(IF(INDEX('ce raw data'!$C$2:$CZ$3000,MATCH(1,INDEX(('ce raw data'!$A$2:$A$3000=G260)*('ce raw data'!$B$2:$B$3000=$B269),,),0),MATCH(SUBSTITUTE(G263,"Allele","Height"),'ce raw data'!$C$1:$CZ$1,0))="","-",INDEX('ce raw data'!$C$2:$CZ$3000,MATCH(1,INDEX(('ce raw data'!$A$2:$A$3000=G260)*('ce raw data'!$B$2:$B$3000=$B269),,),0),MATCH(SUBSTITUTE(G263,"Allele","Height"),'ce raw data'!$C$1:$CZ$1,0))),"-")</f>
        <v>-</v>
      </c>
      <c r="H268" s="8" t="str">
        <f>IFERROR(IF(INDEX('ce raw data'!$C$2:$CZ$3000,MATCH(1,INDEX(('ce raw data'!$A$2:$A$3000=G260)*('ce raw data'!$B$2:$B$3000=$B269),,),0),MATCH(SUBSTITUTE(H263,"Allele","Height"),'ce raw data'!$C$1:$CZ$1,0))="","-",INDEX('ce raw data'!$C$2:$CZ$3000,MATCH(1,INDEX(('ce raw data'!$A$2:$A$3000=G260)*('ce raw data'!$B$2:$B$3000=$B269),,),0),MATCH(SUBSTITUTE(H263,"Allele","Height"),'ce raw data'!$C$1:$CZ$1,0))),"-")</f>
        <v>-</v>
      </c>
      <c r="I268" s="8" t="str">
        <f>IFERROR(IF(INDEX('ce raw data'!$C$2:$CZ$3000,MATCH(1,INDEX(('ce raw data'!$A$2:$A$3000=I260)*('ce raw data'!$B$2:$B$3000=$B269),,),0),MATCH(SUBSTITUTE(I263,"Allele","Height"),'ce raw data'!$C$1:$CZ$1,0))="","-",INDEX('ce raw data'!$C$2:$CZ$3000,MATCH(1,INDEX(('ce raw data'!$A$2:$A$3000=I260)*('ce raw data'!$B$2:$B$3000=$B269),,),0),MATCH(SUBSTITUTE(I263,"Allele","Height"),'ce raw data'!$C$1:$CZ$1,0))),"-")</f>
        <v>-</v>
      </c>
      <c r="J268" s="8" t="str">
        <f>IFERROR(IF(INDEX('ce raw data'!$C$2:$CZ$3000,MATCH(1,INDEX(('ce raw data'!$A$2:$A$3000=I260)*('ce raw data'!$B$2:$B$3000=$B269),,),0),MATCH(SUBSTITUTE(J263,"Allele","Height"),'ce raw data'!$C$1:$CZ$1,0))="","-",INDEX('ce raw data'!$C$2:$CZ$3000,MATCH(1,INDEX(('ce raw data'!$A$2:$A$3000=I260)*('ce raw data'!$B$2:$B$3000=$B269),,),0),MATCH(SUBSTITUTE(J263,"Allele","Height"),'ce raw data'!$C$1:$CZ$1,0))),"-")</f>
        <v>-</v>
      </c>
    </row>
    <row r="269" spans="2:10" x14ac:dyDescent="0.4">
      <c r="B269" s="10" t="str">
        <f>$A$75</f>
        <v>D1S1656</v>
      </c>
      <c r="C269" s="8" t="str">
        <f>IFERROR(IF(INDEX('ce raw data'!$C$2:$CZ$3000,MATCH(1,INDEX(('ce raw data'!$A$2:$A$3000=C260)*('ce raw data'!$B$2:$B$3000=$B269),,),0),MATCH(C263,'ce raw data'!$C$1:$CZ$1,0))="","-",INDEX('ce raw data'!$C$2:$CZ$3000,MATCH(1,INDEX(('ce raw data'!$A$2:$A$3000=C260)*('ce raw data'!$B$2:$B$3000=$B269),,),0),MATCH(C263,'ce raw data'!$C$1:$CZ$1,0))),"-")</f>
        <v>-</v>
      </c>
      <c r="D269" s="8" t="str">
        <f>IFERROR(IF(INDEX('ce raw data'!$C$2:$CZ$3000,MATCH(1,INDEX(('ce raw data'!$A$2:$A$3000=C260)*('ce raw data'!$B$2:$B$3000=$B269),,),0),MATCH(D263,'ce raw data'!$C$1:$CZ$1,0))="","-",INDEX('ce raw data'!$C$2:$CZ$3000,MATCH(1,INDEX(('ce raw data'!$A$2:$A$3000=C260)*('ce raw data'!$B$2:$B$3000=$B269),,),0),MATCH(D263,'ce raw data'!$C$1:$CZ$1,0))),"-")</f>
        <v>-</v>
      </c>
      <c r="E269" s="8" t="str">
        <f>IFERROR(IF(INDEX('ce raw data'!$C$2:$CZ$3000,MATCH(1,INDEX(('ce raw data'!$A$2:$A$3000=E260)*('ce raw data'!$B$2:$B$3000=$B269),,),0),MATCH(E263,'ce raw data'!$C$1:$CZ$1,0))="","-",INDEX('ce raw data'!$C$2:$CZ$3000,MATCH(1,INDEX(('ce raw data'!$A$2:$A$3000=E260)*('ce raw data'!$B$2:$B$3000=$B269),,),0),MATCH(E263,'ce raw data'!$C$1:$CZ$1,0))),"-")</f>
        <v>-</v>
      </c>
      <c r="F269" s="8" t="str">
        <f>IFERROR(IF(INDEX('ce raw data'!$C$2:$CZ$3000,MATCH(1,INDEX(('ce raw data'!$A$2:$A$3000=E260)*('ce raw data'!$B$2:$B$3000=$B269),,),0),MATCH(F263,'ce raw data'!$C$1:$CZ$1,0))="","-",INDEX('ce raw data'!$C$2:$CZ$3000,MATCH(1,INDEX(('ce raw data'!$A$2:$A$3000=E260)*('ce raw data'!$B$2:$B$3000=$B269),,),0),MATCH(F263,'ce raw data'!$C$1:$CZ$1,0))),"-")</f>
        <v>-</v>
      </c>
      <c r="G269" s="8" t="str">
        <f>IFERROR(IF(INDEX('ce raw data'!$C$2:$CZ$3000,MATCH(1,INDEX(('ce raw data'!$A$2:$A$3000=G260)*('ce raw data'!$B$2:$B$3000=$B269),,),0),MATCH(G263,'ce raw data'!$C$1:$CZ$1,0))="","-",INDEX('ce raw data'!$C$2:$CZ$3000,MATCH(1,INDEX(('ce raw data'!$A$2:$A$3000=G260)*('ce raw data'!$B$2:$B$3000=$B269),,),0),MATCH(G263,'ce raw data'!$C$1:$CZ$1,0))),"-")</f>
        <v>-</v>
      </c>
      <c r="H269" s="8" t="str">
        <f>IFERROR(IF(INDEX('ce raw data'!$C$2:$CZ$3000,MATCH(1,INDEX(('ce raw data'!$A$2:$A$3000=G260)*('ce raw data'!$B$2:$B$3000=$B269),,),0),MATCH(H263,'ce raw data'!$C$1:$CZ$1,0))="","-",INDEX('ce raw data'!$C$2:$CZ$3000,MATCH(1,INDEX(('ce raw data'!$A$2:$A$3000=G260)*('ce raw data'!$B$2:$B$3000=$B269),,),0),MATCH(H263,'ce raw data'!$C$1:$CZ$1,0))),"-")</f>
        <v>-</v>
      </c>
      <c r="I269" s="8" t="str">
        <f>IFERROR(IF(INDEX('ce raw data'!$C$2:$CZ$3000,MATCH(1,INDEX(('ce raw data'!$A$2:$A$3000=I260)*('ce raw data'!$B$2:$B$3000=$B269),,),0),MATCH(I263,'ce raw data'!$C$1:$CZ$1,0))="","-",INDEX('ce raw data'!$C$2:$CZ$3000,MATCH(1,INDEX(('ce raw data'!$A$2:$A$3000=I260)*('ce raw data'!$B$2:$B$3000=$B269),,),0),MATCH(I263,'ce raw data'!$C$1:$CZ$1,0))),"-")</f>
        <v>-</v>
      </c>
      <c r="J269" s="8" t="str">
        <f>IFERROR(IF(INDEX('ce raw data'!$C$2:$CZ$3000,MATCH(1,INDEX(('ce raw data'!$A$2:$A$3000=I260)*('ce raw data'!$B$2:$B$3000=$B269),,),0),MATCH(J263,'ce raw data'!$C$1:$CZ$1,0))="","-",INDEX('ce raw data'!$C$2:$CZ$3000,MATCH(1,INDEX(('ce raw data'!$A$2:$A$3000=I260)*('ce raw data'!$B$2:$B$3000=$B269),,),0),MATCH(J263,'ce raw data'!$C$1:$CZ$1,0))),"-")</f>
        <v>-</v>
      </c>
    </row>
    <row r="270" spans="2:10" ht="12.75" hidden="1" customHeight="1" x14ac:dyDescent="0.4">
      <c r="B270" s="10"/>
      <c r="C270" s="8" t="str">
        <f>IFERROR(IF(INDEX('ce raw data'!$C$2:$CZ$3000,MATCH(1,INDEX(('ce raw data'!$A$2:$A$3000=C260)*('ce raw data'!$B$2:$B$3000=$B271),,),0),MATCH(SUBSTITUTE(C263,"Allele","Height"),'ce raw data'!$C$1:$CZ$1,0))="","-",INDEX('ce raw data'!$C$2:$CZ$3000,MATCH(1,INDEX(('ce raw data'!$A$2:$A$3000=C260)*('ce raw data'!$B$2:$B$3000=$B271),,),0),MATCH(SUBSTITUTE(C263,"Allele","Height"),'ce raw data'!$C$1:$CZ$1,0))),"-")</f>
        <v>-</v>
      </c>
      <c r="D270" s="8" t="str">
        <f>IFERROR(IF(INDEX('ce raw data'!$C$2:$CZ$3000,MATCH(1,INDEX(('ce raw data'!$A$2:$A$3000=C260)*('ce raw data'!$B$2:$B$3000=$B271),,),0),MATCH(SUBSTITUTE(D263,"Allele","Height"),'ce raw data'!$C$1:$CZ$1,0))="","-",INDEX('ce raw data'!$C$2:$CZ$3000,MATCH(1,INDEX(('ce raw data'!$A$2:$A$3000=C260)*('ce raw data'!$B$2:$B$3000=$B271),,),0),MATCH(SUBSTITUTE(D263,"Allele","Height"),'ce raw data'!$C$1:$CZ$1,0))),"-")</f>
        <v>-</v>
      </c>
      <c r="E270" s="8" t="str">
        <f>IFERROR(IF(INDEX('ce raw data'!$C$2:$CZ$3000,MATCH(1,INDEX(('ce raw data'!$A$2:$A$3000=E260)*('ce raw data'!$B$2:$B$3000=$B271),,),0),MATCH(SUBSTITUTE(E263,"Allele","Height"),'ce raw data'!$C$1:$CZ$1,0))="","-",INDEX('ce raw data'!$C$2:$CZ$3000,MATCH(1,INDEX(('ce raw data'!$A$2:$A$3000=E260)*('ce raw data'!$B$2:$B$3000=$B271),,),0),MATCH(SUBSTITUTE(E263,"Allele","Height"),'ce raw data'!$C$1:$CZ$1,0))),"-")</f>
        <v>-</v>
      </c>
      <c r="F270" s="8" t="str">
        <f>IFERROR(IF(INDEX('ce raw data'!$C$2:$CZ$3000,MATCH(1,INDEX(('ce raw data'!$A$2:$A$3000=E260)*('ce raw data'!$B$2:$B$3000=$B271),,),0),MATCH(SUBSTITUTE(F263,"Allele","Height"),'ce raw data'!$C$1:$CZ$1,0))="","-",INDEX('ce raw data'!$C$2:$CZ$3000,MATCH(1,INDEX(('ce raw data'!$A$2:$A$3000=E260)*('ce raw data'!$B$2:$B$3000=$B271),,),0),MATCH(SUBSTITUTE(F263,"Allele","Height"),'ce raw data'!$C$1:$CZ$1,0))),"-")</f>
        <v>-</v>
      </c>
      <c r="G270" s="8" t="str">
        <f>IFERROR(IF(INDEX('ce raw data'!$C$2:$CZ$3000,MATCH(1,INDEX(('ce raw data'!$A$2:$A$3000=G260)*('ce raw data'!$B$2:$B$3000=$B271),,),0),MATCH(SUBSTITUTE(G263,"Allele","Height"),'ce raw data'!$C$1:$CZ$1,0))="","-",INDEX('ce raw data'!$C$2:$CZ$3000,MATCH(1,INDEX(('ce raw data'!$A$2:$A$3000=G260)*('ce raw data'!$B$2:$B$3000=$B271),,),0),MATCH(SUBSTITUTE(G263,"Allele","Height"),'ce raw data'!$C$1:$CZ$1,0))),"-")</f>
        <v>-</v>
      </c>
      <c r="H270" s="8" t="str">
        <f>IFERROR(IF(INDEX('ce raw data'!$C$2:$CZ$3000,MATCH(1,INDEX(('ce raw data'!$A$2:$A$3000=G260)*('ce raw data'!$B$2:$B$3000=$B271),,),0),MATCH(SUBSTITUTE(H263,"Allele","Height"),'ce raw data'!$C$1:$CZ$1,0))="","-",INDEX('ce raw data'!$C$2:$CZ$3000,MATCH(1,INDEX(('ce raw data'!$A$2:$A$3000=G260)*('ce raw data'!$B$2:$B$3000=$B271),,),0),MATCH(SUBSTITUTE(H263,"Allele","Height"),'ce raw data'!$C$1:$CZ$1,0))),"-")</f>
        <v>-</v>
      </c>
      <c r="I270" s="8" t="str">
        <f>IFERROR(IF(INDEX('ce raw data'!$C$2:$CZ$3000,MATCH(1,INDEX(('ce raw data'!$A$2:$A$3000=I260)*('ce raw data'!$B$2:$B$3000=$B271),,),0),MATCH(SUBSTITUTE(I263,"Allele","Height"),'ce raw data'!$C$1:$CZ$1,0))="","-",INDEX('ce raw data'!$C$2:$CZ$3000,MATCH(1,INDEX(('ce raw data'!$A$2:$A$3000=I260)*('ce raw data'!$B$2:$B$3000=$B271),,),0),MATCH(SUBSTITUTE(I263,"Allele","Height"),'ce raw data'!$C$1:$CZ$1,0))),"-")</f>
        <v>-</v>
      </c>
      <c r="J270" s="8" t="str">
        <f>IFERROR(IF(INDEX('ce raw data'!$C$2:$CZ$3000,MATCH(1,INDEX(('ce raw data'!$A$2:$A$3000=I260)*('ce raw data'!$B$2:$B$3000=$B271),,),0),MATCH(SUBSTITUTE(J263,"Allele","Height"),'ce raw data'!$C$1:$CZ$1,0))="","-",INDEX('ce raw data'!$C$2:$CZ$3000,MATCH(1,INDEX(('ce raw data'!$A$2:$A$3000=I260)*('ce raw data'!$B$2:$B$3000=$B271),,),0),MATCH(SUBSTITUTE(J263,"Allele","Height"),'ce raw data'!$C$1:$CZ$1,0))),"-")</f>
        <v>-</v>
      </c>
    </row>
    <row r="271" spans="2:10" x14ac:dyDescent="0.4">
      <c r="B271" s="10" t="str">
        <f>$A$77</f>
        <v>D2S441</v>
      </c>
      <c r="C271" s="8" t="str">
        <f>IFERROR(IF(INDEX('ce raw data'!$C$2:$CZ$3000,MATCH(1,INDEX(('ce raw data'!$A$2:$A$3000=C260)*('ce raw data'!$B$2:$B$3000=$B271),,),0),MATCH(C263,'ce raw data'!$C$1:$CZ$1,0))="","-",INDEX('ce raw data'!$C$2:$CZ$3000,MATCH(1,INDEX(('ce raw data'!$A$2:$A$3000=C260)*('ce raw data'!$B$2:$B$3000=$B271),,),0),MATCH(C263,'ce raw data'!$C$1:$CZ$1,0))),"-")</f>
        <v>-</v>
      </c>
      <c r="D271" s="8" t="str">
        <f>IFERROR(IF(INDEX('ce raw data'!$C$2:$CZ$3000,MATCH(1,INDEX(('ce raw data'!$A$2:$A$3000=C260)*('ce raw data'!$B$2:$B$3000=$B271),,),0),MATCH(D263,'ce raw data'!$C$1:$CZ$1,0))="","-",INDEX('ce raw data'!$C$2:$CZ$3000,MATCH(1,INDEX(('ce raw data'!$A$2:$A$3000=C260)*('ce raw data'!$B$2:$B$3000=$B271),,),0),MATCH(D263,'ce raw data'!$C$1:$CZ$1,0))),"-")</f>
        <v>-</v>
      </c>
      <c r="E271" s="8" t="str">
        <f>IFERROR(IF(INDEX('ce raw data'!$C$2:$CZ$3000,MATCH(1,INDEX(('ce raw data'!$A$2:$A$3000=E260)*('ce raw data'!$B$2:$B$3000=$B271),,),0),MATCH(E263,'ce raw data'!$C$1:$CZ$1,0))="","-",INDEX('ce raw data'!$C$2:$CZ$3000,MATCH(1,INDEX(('ce raw data'!$A$2:$A$3000=E260)*('ce raw data'!$B$2:$B$3000=$B271),,),0),MATCH(E263,'ce raw data'!$C$1:$CZ$1,0))),"-")</f>
        <v>-</v>
      </c>
      <c r="F271" s="8" t="str">
        <f>IFERROR(IF(INDEX('ce raw data'!$C$2:$CZ$3000,MATCH(1,INDEX(('ce raw data'!$A$2:$A$3000=E260)*('ce raw data'!$B$2:$B$3000=$B271),,),0),MATCH(F263,'ce raw data'!$C$1:$CZ$1,0))="","-",INDEX('ce raw data'!$C$2:$CZ$3000,MATCH(1,INDEX(('ce raw data'!$A$2:$A$3000=E260)*('ce raw data'!$B$2:$B$3000=$B271),,),0),MATCH(F263,'ce raw data'!$C$1:$CZ$1,0))),"-")</f>
        <v>-</v>
      </c>
      <c r="G271" s="8" t="str">
        <f>IFERROR(IF(INDEX('ce raw data'!$C$2:$CZ$3000,MATCH(1,INDEX(('ce raw data'!$A$2:$A$3000=G260)*('ce raw data'!$B$2:$B$3000=$B271),,),0),MATCH(G263,'ce raw data'!$C$1:$CZ$1,0))="","-",INDEX('ce raw data'!$C$2:$CZ$3000,MATCH(1,INDEX(('ce raw data'!$A$2:$A$3000=G260)*('ce raw data'!$B$2:$B$3000=$B271),,),0),MATCH(G263,'ce raw data'!$C$1:$CZ$1,0))),"-")</f>
        <v>-</v>
      </c>
      <c r="H271" s="8" t="str">
        <f>IFERROR(IF(INDEX('ce raw data'!$C$2:$CZ$3000,MATCH(1,INDEX(('ce raw data'!$A$2:$A$3000=G260)*('ce raw data'!$B$2:$B$3000=$B271),,),0),MATCH(H263,'ce raw data'!$C$1:$CZ$1,0))="","-",INDEX('ce raw data'!$C$2:$CZ$3000,MATCH(1,INDEX(('ce raw data'!$A$2:$A$3000=G260)*('ce raw data'!$B$2:$B$3000=$B271),,),0),MATCH(H263,'ce raw data'!$C$1:$CZ$1,0))),"-")</f>
        <v>-</v>
      </c>
      <c r="I271" s="8" t="str">
        <f>IFERROR(IF(INDEX('ce raw data'!$C$2:$CZ$3000,MATCH(1,INDEX(('ce raw data'!$A$2:$A$3000=I260)*('ce raw data'!$B$2:$B$3000=$B271),,),0),MATCH(I263,'ce raw data'!$C$1:$CZ$1,0))="","-",INDEX('ce raw data'!$C$2:$CZ$3000,MATCH(1,INDEX(('ce raw data'!$A$2:$A$3000=I260)*('ce raw data'!$B$2:$B$3000=$B271),,),0),MATCH(I263,'ce raw data'!$C$1:$CZ$1,0))),"-")</f>
        <v>-</v>
      </c>
      <c r="J271" s="8" t="str">
        <f>IFERROR(IF(INDEX('ce raw data'!$C$2:$CZ$3000,MATCH(1,INDEX(('ce raw data'!$A$2:$A$3000=I260)*('ce raw data'!$B$2:$B$3000=$B271),,),0),MATCH(J263,'ce raw data'!$C$1:$CZ$1,0))="","-",INDEX('ce raw data'!$C$2:$CZ$3000,MATCH(1,INDEX(('ce raw data'!$A$2:$A$3000=I260)*('ce raw data'!$B$2:$B$3000=$B271),,),0),MATCH(J263,'ce raw data'!$C$1:$CZ$1,0))),"-")</f>
        <v>-</v>
      </c>
    </row>
    <row r="272" spans="2:10" hidden="1" x14ac:dyDescent="0.4">
      <c r="B272" s="10"/>
      <c r="C272" s="8" t="str">
        <f>IFERROR(IF(INDEX('ce raw data'!$C$2:$CZ$3000,MATCH(1,INDEX(('ce raw data'!$A$2:$A$3000=C260)*('ce raw data'!$B$2:$B$3000=$B273),,),0),MATCH(SUBSTITUTE(C263,"Allele","Height"),'ce raw data'!$C$1:$CZ$1,0))="","-",INDEX('ce raw data'!$C$2:$CZ$3000,MATCH(1,INDEX(('ce raw data'!$A$2:$A$3000=C260)*('ce raw data'!$B$2:$B$3000=$B273),,),0),MATCH(SUBSTITUTE(C263,"Allele","Height"),'ce raw data'!$C$1:$CZ$1,0))),"-")</f>
        <v>-</v>
      </c>
      <c r="D272" s="8" t="str">
        <f>IFERROR(IF(INDEX('ce raw data'!$C$2:$CZ$3000,MATCH(1,INDEX(('ce raw data'!$A$2:$A$3000=C260)*('ce raw data'!$B$2:$B$3000=$B273),,),0),MATCH(SUBSTITUTE(D263,"Allele","Height"),'ce raw data'!$C$1:$CZ$1,0))="","-",INDEX('ce raw data'!$C$2:$CZ$3000,MATCH(1,INDEX(('ce raw data'!$A$2:$A$3000=C260)*('ce raw data'!$B$2:$B$3000=$B273),,),0),MATCH(SUBSTITUTE(D263,"Allele","Height"),'ce raw data'!$C$1:$CZ$1,0))),"-")</f>
        <v>-</v>
      </c>
      <c r="E272" s="8" t="str">
        <f>IFERROR(IF(INDEX('ce raw data'!$C$2:$CZ$3000,MATCH(1,INDEX(('ce raw data'!$A$2:$A$3000=E260)*('ce raw data'!$B$2:$B$3000=$B273),,),0),MATCH(SUBSTITUTE(E263,"Allele","Height"),'ce raw data'!$C$1:$CZ$1,0))="","-",INDEX('ce raw data'!$C$2:$CZ$3000,MATCH(1,INDEX(('ce raw data'!$A$2:$A$3000=E260)*('ce raw data'!$B$2:$B$3000=$B273),,),0),MATCH(SUBSTITUTE(E263,"Allele","Height"),'ce raw data'!$C$1:$CZ$1,0))),"-")</f>
        <v>-</v>
      </c>
      <c r="F272" s="8" t="str">
        <f>IFERROR(IF(INDEX('ce raw data'!$C$2:$CZ$3000,MATCH(1,INDEX(('ce raw data'!$A$2:$A$3000=E260)*('ce raw data'!$B$2:$B$3000=$B273),,),0),MATCH(SUBSTITUTE(F263,"Allele","Height"),'ce raw data'!$C$1:$CZ$1,0))="","-",INDEX('ce raw data'!$C$2:$CZ$3000,MATCH(1,INDEX(('ce raw data'!$A$2:$A$3000=E260)*('ce raw data'!$B$2:$B$3000=$B273),,),0),MATCH(SUBSTITUTE(F263,"Allele","Height"),'ce raw data'!$C$1:$CZ$1,0))),"-")</f>
        <v>-</v>
      </c>
      <c r="G272" s="8" t="str">
        <f>IFERROR(IF(INDEX('ce raw data'!$C$2:$CZ$3000,MATCH(1,INDEX(('ce raw data'!$A$2:$A$3000=G260)*('ce raw data'!$B$2:$B$3000=$B273),,),0),MATCH(SUBSTITUTE(G263,"Allele","Height"),'ce raw data'!$C$1:$CZ$1,0))="","-",INDEX('ce raw data'!$C$2:$CZ$3000,MATCH(1,INDEX(('ce raw data'!$A$2:$A$3000=G260)*('ce raw data'!$B$2:$B$3000=$B273),,),0),MATCH(SUBSTITUTE(G263,"Allele","Height"),'ce raw data'!$C$1:$CZ$1,0))),"-")</f>
        <v>-</v>
      </c>
      <c r="H272" s="8" t="str">
        <f>IFERROR(IF(INDEX('ce raw data'!$C$2:$CZ$3000,MATCH(1,INDEX(('ce raw data'!$A$2:$A$3000=G260)*('ce raw data'!$B$2:$B$3000=$B273),,),0),MATCH(SUBSTITUTE(H263,"Allele","Height"),'ce raw data'!$C$1:$CZ$1,0))="","-",INDEX('ce raw data'!$C$2:$CZ$3000,MATCH(1,INDEX(('ce raw data'!$A$2:$A$3000=G260)*('ce raw data'!$B$2:$B$3000=$B273),,),0),MATCH(SUBSTITUTE(H263,"Allele","Height"),'ce raw data'!$C$1:$CZ$1,0))),"-")</f>
        <v>-</v>
      </c>
      <c r="I272" s="8" t="str">
        <f>IFERROR(IF(INDEX('ce raw data'!$C$2:$CZ$3000,MATCH(1,INDEX(('ce raw data'!$A$2:$A$3000=I260)*('ce raw data'!$B$2:$B$3000=$B273),,),0),MATCH(SUBSTITUTE(I263,"Allele","Height"),'ce raw data'!$C$1:$CZ$1,0))="","-",INDEX('ce raw data'!$C$2:$CZ$3000,MATCH(1,INDEX(('ce raw data'!$A$2:$A$3000=I260)*('ce raw data'!$B$2:$B$3000=$B273),,),0),MATCH(SUBSTITUTE(I263,"Allele","Height"),'ce raw data'!$C$1:$CZ$1,0))),"-")</f>
        <v>-</v>
      </c>
      <c r="J272" s="8" t="str">
        <f>IFERROR(IF(INDEX('ce raw data'!$C$2:$CZ$3000,MATCH(1,INDEX(('ce raw data'!$A$2:$A$3000=I260)*('ce raw data'!$B$2:$B$3000=$B273),,),0),MATCH(SUBSTITUTE(J263,"Allele","Height"),'ce raw data'!$C$1:$CZ$1,0))="","-",INDEX('ce raw data'!$C$2:$CZ$3000,MATCH(1,INDEX(('ce raw data'!$A$2:$A$3000=I260)*('ce raw data'!$B$2:$B$3000=$B273),,),0),MATCH(SUBSTITUTE(J263,"Allele","Height"),'ce raw data'!$C$1:$CZ$1,0))),"-")</f>
        <v>-</v>
      </c>
    </row>
    <row r="273" spans="2:10" x14ac:dyDescent="0.4">
      <c r="B273" s="10" t="str">
        <f>$A$79</f>
        <v>D10S1248</v>
      </c>
      <c r="C273" s="8" t="str">
        <f>IFERROR(IF(INDEX('ce raw data'!$C$2:$CZ$3000,MATCH(1,INDEX(('ce raw data'!$A$2:$A$3000=C260)*('ce raw data'!$B$2:$B$3000=$B273),,),0),MATCH(C263,'ce raw data'!$C$1:$CZ$1,0))="","-",INDEX('ce raw data'!$C$2:$CZ$3000,MATCH(1,INDEX(('ce raw data'!$A$2:$A$3000=C260)*('ce raw data'!$B$2:$B$3000=$B273),,),0),MATCH(C263,'ce raw data'!$C$1:$CZ$1,0))),"-")</f>
        <v>-</v>
      </c>
      <c r="D273" s="8" t="str">
        <f>IFERROR(IF(INDEX('ce raw data'!$C$2:$CZ$3000,MATCH(1,INDEX(('ce raw data'!$A$2:$A$3000=C260)*('ce raw data'!$B$2:$B$3000=$B273),,),0),MATCH(D263,'ce raw data'!$C$1:$CZ$1,0))="","-",INDEX('ce raw data'!$C$2:$CZ$3000,MATCH(1,INDEX(('ce raw data'!$A$2:$A$3000=C260)*('ce raw data'!$B$2:$B$3000=$B273),,),0),MATCH(D263,'ce raw data'!$C$1:$CZ$1,0))),"-")</f>
        <v>-</v>
      </c>
      <c r="E273" s="8" t="str">
        <f>IFERROR(IF(INDEX('ce raw data'!$C$2:$CZ$3000,MATCH(1,INDEX(('ce raw data'!$A$2:$A$3000=E260)*('ce raw data'!$B$2:$B$3000=$B273),,),0),MATCH(E263,'ce raw data'!$C$1:$CZ$1,0))="","-",INDEX('ce raw data'!$C$2:$CZ$3000,MATCH(1,INDEX(('ce raw data'!$A$2:$A$3000=E260)*('ce raw data'!$B$2:$B$3000=$B273),,),0),MATCH(E263,'ce raw data'!$C$1:$CZ$1,0))),"-")</f>
        <v>-</v>
      </c>
      <c r="F273" s="8" t="str">
        <f>IFERROR(IF(INDEX('ce raw data'!$C$2:$CZ$3000,MATCH(1,INDEX(('ce raw data'!$A$2:$A$3000=E260)*('ce raw data'!$B$2:$B$3000=$B273),,),0),MATCH(F263,'ce raw data'!$C$1:$CZ$1,0))="","-",INDEX('ce raw data'!$C$2:$CZ$3000,MATCH(1,INDEX(('ce raw data'!$A$2:$A$3000=E260)*('ce raw data'!$B$2:$B$3000=$B273),,),0),MATCH(F263,'ce raw data'!$C$1:$CZ$1,0))),"-")</f>
        <v>-</v>
      </c>
      <c r="G273" s="8" t="str">
        <f>IFERROR(IF(INDEX('ce raw data'!$C$2:$CZ$3000,MATCH(1,INDEX(('ce raw data'!$A$2:$A$3000=G260)*('ce raw data'!$B$2:$B$3000=$B273),,),0),MATCH(G263,'ce raw data'!$C$1:$CZ$1,0))="","-",INDEX('ce raw data'!$C$2:$CZ$3000,MATCH(1,INDEX(('ce raw data'!$A$2:$A$3000=G260)*('ce raw data'!$B$2:$B$3000=$B273),,),0),MATCH(G263,'ce raw data'!$C$1:$CZ$1,0))),"-")</f>
        <v>-</v>
      </c>
      <c r="H273" s="8" t="str">
        <f>IFERROR(IF(INDEX('ce raw data'!$C$2:$CZ$3000,MATCH(1,INDEX(('ce raw data'!$A$2:$A$3000=G260)*('ce raw data'!$B$2:$B$3000=$B273),,),0),MATCH(H263,'ce raw data'!$C$1:$CZ$1,0))="","-",INDEX('ce raw data'!$C$2:$CZ$3000,MATCH(1,INDEX(('ce raw data'!$A$2:$A$3000=G260)*('ce raw data'!$B$2:$B$3000=$B273),,),0),MATCH(H263,'ce raw data'!$C$1:$CZ$1,0))),"-")</f>
        <v>-</v>
      </c>
      <c r="I273" s="8" t="str">
        <f>IFERROR(IF(INDEX('ce raw data'!$C$2:$CZ$3000,MATCH(1,INDEX(('ce raw data'!$A$2:$A$3000=I260)*('ce raw data'!$B$2:$B$3000=$B273),,),0),MATCH(I263,'ce raw data'!$C$1:$CZ$1,0))="","-",INDEX('ce raw data'!$C$2:$CZ$3000,MATCH(1,INDEX(('ce raw data'!$A$2:$A$3000=I260)*('ce raw data'!$B$2:$B$3000=$B273),,),0),MATCH(I263,'ce raw data'!$C$1:$CZ$1,0))),"-")</f>
        <v>-</v>
      </c>
      <c r="J273" s="8" t="str">
        <f>IFERROR(IF(INDEX('ce raw data'!$C$2:$CZ$3000,MATCH(1,INDEX(('ce raw data'!$A$2:$A$3000=I260)*('ce raw data'!$B$2:$B$3000=$B273),,),0),MATCH(J263,'ce raw data'!$C$1:$CZ$1,0))="","-",INDEX('ce raw data'!$C$2:$CZ$3000,MATCH(1,INDEX(('ce raw data'!$A$2:$A$3000=I260)*('ce raw data'!$B$2:$B$3000=$B273),,),0),MATCH(J263,'ce raw data'!$C$1:$CZ$1,0))),"-")</f>
        <v>-</v>
      </c>
    </row>
    <row r="274" spans="2:10" ht="12.75" hidden="1" customHeight="1" x14ac:dyDescent="0.4">
      <c r="B274" s="10"/>
      <c r="C274" s="8" t="str">
        <f>IFERROR(IF(INDEX('ce raw data'!$C$2:$CZ$3000,MATCH(1,INDEX(('ce raw data'!$A$2:$A$3000=C260)*('ce raw data'!$B$2:$B$3000=$B275),,),0),MATCH(SUBSTITUTE(C263,"Allele","Height"),'ce raw data'!$C$1:$CZ$1,0))="","-",INDEX('ce raw data'!$C$2:$CZ$3000,MATCH(1,INDEX(('ce raw data'!$A$2:$A$3000=C260)*('ce raw data'!$B$2:$B$3000=$B275),,),0),MATCH(SUBSTITUTE(C263,"Allele","Height"),'ce raw data'!$C$1:$CZ$1,0))),"-")</f>
        <v>-</v>
      </c>
      <c r="D274" s="8" t="str">
        <f>IFERROR(IF(INDEX('ce raw data'!$C$2:$CZ$3000,MATCH(1,INDEX(('ce raw data'!$A$2:$A$3000=C260)*('ce raw data'!$B$2:$B$3000=$B275),,),0),MATCH(SUBSTITUTE(D263,"Allele","Height"),'ce raw data'!$C$1:$CZ$1,0))="","-",INDEX('ce raw data'!$C$2:$CZ$3000,MATCH(1,INDEX(('ce raw data'!$A$2:$A$3000=C260)*('ce raw data'!$B$2:$B$3000=$B275),,),0),MATCH(SUBSTITUTE(D263,"Allele","Height"),'ce raw data'!$C$1:$CZ$1,0))),"-")</f>
        <v>-</v>
      </c>
      <c r="E274" s="8" t="str">
        <f>IFERROR(IF(INDEX('ce raw data'!$C$2:$CZ$3000,MATCH(1,INDEX(('ce raw data'!$A$2:$A$3000=E260)*('ce raw data'!$B$2:$B$3000=$B275),,),0),MATCH(SUBSTITUTE(E263,"Allele","Height"),'ce raw data'!$C$1:$CZ$1,0))="","-",INDEX('ce raw data'!$C$2:$CZ$3000,MATCH(1,INDEX(('ce raw data'!$A$2:$A$3000=E260)*('ce raw data'!$B$2:$B$3000=$B275),,),0),MATCH(SUBSTITUTE(E263,"Allele","Height"),'ce raw data'!$C$1:$CZ$1,0))),"-")</f>
        <v>-</v>
      </c>
      <c r="F274" s="8" t="str">
        <f>IFERROR(IF(INDEX('ce raw data'!$C$2:$CZ$3000,MATCH(1,INDEX(('ce raw data'!$A$2:$A$3000=E260)*('ce raw data'!$B$2:$B$3000=$B275),,),0),MATCH(SUBSTITUTE(F263,"Allele","Height"),'ce raw data'!$C$1:$CZ$1,0))="","-",INDEX('ce raw data'!$C$2:$CZ$3000,MATCH(1,INDEX(('ce raw data'!$A$2:$A$3000=E260)*('ce raw data'!$B$2:$B$3000=$B275),,),0),MATCH(SUBSTITUTE(F263,"Allele","Height"),'ce raw data'!$C$1:$CZ$1,0))),"-")</f>
        <v>-</v>
      </c>
      <c r="G274" s="8" t="str">
        <f>IFERROR(IF(INDEX('ce raw data'!$C$2:$CZ$3000,MATCH(1,INDEX(('ce raw data'!$A$2:$A$3000=G260)*('ce raw data'!$B$2:$B$3000=$B275),,),0),MATCH(SUBSTITUTE(G263,"Allele","Height"),'ce raw data'!$C$1:$CZ$1,0))="","-",INDEX('ce raw data'!$C$2:$CZ$3000,MATCH(1,INDEX(('ce raw data'!$A$2:$A$3000=G260)*('ce raw data'!$B$2:$B$3000=$B275),,),0),MATCH(SUBSTITUTE(G263,"Allele","Height"),'ce raw data'!$C$1:$CZ$1,0))),"-")</f>
        <v>-</v>
      </c>
      <c r="H274" s="8" t="str">
        <f>IFERROR(IF(INDEX('ce raw data'!$C$2:$CZ$3000,MATCH(1,INDEX(('ce raw data'!$A$2:$A$3000=G260)*('ce raw data'!$B$2:$B$3000=$B275),,),0),MATCH(SUBSTITUTE(H263,"Allele","Height"),'ce raw data'!$C$1:$CZ$1,0))="","-",INDEX('ce raw data'!$C$2:$CZ$3000,MATCH(1,INDEX(('ce raw data'!$A$2:$A$3000=G260)*('ce raw data'!$B$2:$B$3000=$B275),,),0),MATCH(SUBSTITUTE(H263,"Allele","Height"),'ce raw data'!$C$1:$CZ$1,0))),"-")</f>
        <v>-</v>
      </c>
      <c r="I274" s="8" t="str">
        <f>IFERROR(IF(INDEX('ce raw data'!$C$2:$CZ$3000,MATCH(1,INDEX(('ce raw data'!$A$2:$A$3000=I260)*('ce raw data'!$B$2:$B$3000=$B275),,),0),MATCH(SUBSTITUTE(I263,"Allele","Height"),'ce raw data'!$C$1:$CZ$1,0))="","-",INDEX('ce raw data'!$C$2:$CZ$3000,MATCH(1,INDEX(('ce raw data'!$A$2:$A$3000=I260)*('ce raw data'!$B$2:$B$3000=$B275),,),0),MATCH(SUBSTITUTE(I263,"Allele","Height"),'ce raw data'!$C$1:$CZ$1,0))),"-")</f>
        <v>-</v>
      </c>
      <c r="J274" s="8" t="str">
        <f>IFERROR(IF(INDEX('ce raw data'!$C$2:$CZ$3000,MATCH(1,INDEX(('ce raw data'!$A$2:$A$3000=I260)*('ce raw data'!$B$2:$B$3000=$B275),,),0),MATCH(SUBSTITUTE(J263,"Allele","Height"),'ce raw data'!$C$1:$CZ$1,0))="","-",INDEX('ce raw data'!$C$2:$CZ$3000,MATCH(1,INDEX(('ce raw data'!$A$2:$A$3000=I260)*('ce raw data'!$B$2:$B$3000=$B275),,),0),MATCH(SUBSTITUTE(J263,"Allele","Height"),'ce raw data'!$C$1:$CZ$1,0))),"-")</f>
        <v>-</v>
      </c>
    </row>
    <row r="275" spans="2:10" x14ac:dyDescent="0.4">
      <c r="B275" s="10" t="str">
        <f>$A$81</f>
        <v>D13S317</v>
      </c>
      <c r="C275" s="8" t="str">
        <f>IFERROR(IF(INDEX('ce raw data'!$C$2:$CZ$3000,MATCH(1,INDEX(('ce raw data'!$A$2:$A$3000=C260)*('ce raw data'!$B$2:$B$3000=$B275),,),0),MATCH(C263,'ce raw data'!$C$1:$CZ$1,0))="","-",INDEX('ce raw data'!$C$2:$CZ$3000,MATCH(1,INDEX(('ce raw data'!$A$2:$A$3000=C260)*('ce raw data'!$B$2:$B$3000=$B275),,),0),MATCH(C263,'ce raw data'!$C$1:$CZ$1,0))),"-")</f>
        <v>-</v>
      </c>
      <c r="D275" s="8" t="str">
        <f>IFERROR(IF(INDEX('ce raw data'!$C$2:$CZ$3000,MATCH(1,INDEX(('ce raw data'!$A$2:$A$3000=C260)*('ce raw data'!$B$2:$B$3000=$B275),,),0),MATCH(D263,'ce raw data'!$C$1:$CZ$1,0))="","-",INDEX('ce raw data'!$C$2:$CZ$3000,MATCH(1,INDEX(('ce raw data'!$A$2:$A$3000=C260)*('ce raw data'!$B$2:$B$3000=$B275),,),0),MATCH(D263,'ce raw data'!$C$1:$CZ$1,0))),"-")</f>
        <v>-</v>
      </c>
      <c r="E275" s="8" t="str">
        <f>IFERROR(IF(INDEX('ce raw data'!$C$2:$CZ$3000,MATCH(1,INDEX(('ce raw data'!$A$2:$A$3000=E260)*('ce raw data'!$B$2:$B$3000=$B275),,),0),MATCH(E263,'ce raw data'!$C$1:$CZ$1,0))="","-",INDEX('ce raw data'!$C$2:$CZ$3000,MATCH(1,INDEX(('ce raw data'!$A$2:$A$3000=E260)*('ce raw data'!$B$2:$B$3000=$B275),,),0),MATCH(E263,'ce raw data'!$C$1:$CZ$1,0))),"-")</f>
        <v>-</v>
      </c>
      <c r="F275" s="8" t="str">
        <f>IFERROR(IF(INDEX('ce raw data'!$C$2:$CZ$3000,MATCH(1,INDEX(('ce raw data'!$A$2:$A$3000=E260)*('ce raw data'!$B$2:$B$3000=$B275),,),0),MATCH(F263,'ce raw data'!$C$1:$CZ$1,0))="","-",INDEX('ce raw data'!$C$2:$CZ$3000,MATCH(1,INDEX(('ce raw data'!$A$2:$A$3000=E260)*('ce raw data'!$B$2:$B$3000=$B275),,),0),MATCH(F263,'ce raw data'!$C$1:$CZ$1,0))),"-")</f>
        <v>-</v>
      </c>
      <c r="G275" s="8" t="str">
        <f>IFERROR(IF(INDEX('ce raw data'!$C$2:$CZ$3000,MATCH(1,INDEX(('ce raw data'!$A$2:$A$3000=G260)*('ce raw data'!$B$2:$B$3000=$B275),,),0),MATCH(G263,'ce raw data'!$C$1:$CZ$1,0))="","-",INDEX('ce raw data'!$C$2:$CZ$3000,MATCH(1,INDEX(('ce raw data'!$A$2:$A$3000=G260)*('ce raw data'!$B$2:$B$3000=$B275),,),0),MATCH(G263,'ce raw data'!$C$1:$CZ$1,0))),"-")</f>
        <v>-</v>
      </c>
      <c r="H275" s="8" t="str">
        <f>IFERROR(IF(INDEX('ce raw data'!$C$2:$CZ$3000,MATCH(1,INDEX(('ce raw data'!$A$2:$A$3000=G260)*('ce raw data'!$B$2:$B$3000=$B275),,),0),MATCH(H263,'ce raw data'!$C$1:$CZ$1,0))="","-",INDEX('ce raw data'!$C$2:$CZ$3000,MATCH(1,INDEX(('ce raw data'!$A$2:$A$3000=G260)*('ce raw data'!$B$2:$B$3000=$B275),,),0),MATCH(H263,'ce raw data'!$C$1:$CZ$1,0))),"-")</f>
        <v>-</v>
      </c>
      <c r="I275" s="8" t="str">
        <f>IFERROR(IF(INDEX('ce raw data'!$C$2:$CZ$3000,MATCH(1,INDEX(('ce raw data'!$A$2:$A$3000=I260)*('ce raw data'!$B$2:$B$3000=$B275),,),0),MATCH(I263,'ce raw data'!$C$1:$CZ$1,0))="","-",INDEX('ce raw data'!$C$2:$CZ$3000,MATCH(1,INDEX(('ce raw data'!$A$2:$A$3000=I260)*('ce raw data'!$B$2:$B$3000=$B275),,),0),MATCH(I263,'ce raw data'!$C$1:$CZ$1,0))),"-")</f>
        <v>-</v>
      </c>
      <c r="J275" s="8" t="str">
        <f>IFERROR(IF(INDEX('ce raw data'!$C$2:$CZ$3000,MATCH(1,INDEX(('ce raw data'!$A$2:$A$3000=I260)*('ce raw data'!$B$2:$B$3000=$B275),,),0),MATCH(J263,'ce raw data'!$C$1:$CZ$1,0))="","-",INDEX('ce raw data'!$C$2:$CZ$3000,MATCH(1,INDEX(('ce raw data'!$A$2:$A$3000=I260)*('ce raw data'!$B$2:$B$3000=$B275),,),0),MATCH(J263,'ce raw data'!$C$1:$CZ$1,0))),"-")</f>
        <v>-</v>
      </c>
    </row>
    <row r="276" spans="2:10" ht="12.75" hidden="1" customHeight="1" x14ac:dyDescent="0.4">
      <c r="B276" s="10"/>
      <c r="C276" s="8" t="str">
        <f>IFERROR(IF(INDEX('ce raw data'!$C$2:$CZ$3000,MATCH(1,INDEX(('ce raw data'!$A$2:$A$3000=C260)*('ce raw data'!$B$2:$B$3000=$B277),,),0),MATCH(SUBSTITUTE(C263,"Allele","Height"),'ce raw data'!$C$1:$CZ$1,0))="","-",INDEX('ce raw data'!$C$2:$CZ$3000,MATCH(1,INDEX(('ce raw data'!$A$2:$A$3000=C260)*('ce raw data'!$B$2:$B$3000=$B277),,),0),MATCH(SUBSTITUTE(C263,"Allele","Height"),'ce raw data'!$C$1:$CZ$1,0))),"-")</f>
        <v>-</v>
      </c>
      <c r="D276" s="8" t="str">
        <f>IFERROR(IF(INDEX('ce raw data'!$C$2:$CZ$3000,MATCH(1,INDEX(('ce raw data'!$A$2:$A$3000=C260)*('ce raw data'!$B$2:$B$3000=$B277),,),0),MATCH(SUBSTITUTE(D263,"Allele","Height"),'ce raw data'!$C$1:$CZ$1,0))="","-",INDEX('ce raw data'!$C$2:$CZ$3000,MATCH(1,INDEX(('ce raw data'!$A$2:$A$3000=C260)*('ce raw data'!$B$2:$B$3000=$B277),,),0),MATCH(SUBSTITUTE(D263,"Allele","Height"),'ce raw data'!$C$1:$CZ$1,0))),"-")</f>
        <v>-</v>
      </c>
      <c r="E276" s="8" t="str">
        <f>IFERROR(IF(INDEX('ce raw data'!$C$2:$CZ$3000,MATCH(1,INDEX(('ce raw data'!$A$2:$A$3000=E260)*('ce raw data'!$B$2:$B$3000=$B277),,),0),MATCH(SUBSTITUTE(E263,"Allele","Height"),'ce raw data'!$C$1:$CZ$1,0))="","-",INDEX('ce raw data'!$C$2:$CZ$3000,MATCH(1,INDEX(('ce raw data'!$A$2:$A$3000=E260)*('ce raw data'!$B$2:$B$3000=$B277),,),0),MATCH(SUBSTITUTE(E263,"Allele","Height"),'ce raw data'!$C$1:$CZ$1,0))),"-")</f>
        <v>-</v>
      </c>
      <c r="F276" s="8" t="str">
        <f>IFERROR(IF(INDEX('ce raw data'!$C$2:$CZ$3000,MATCH(1,INDEX(('ce raw data'!$A$2:$A$3000=E260)*('ce raw data'!$B$2:$B$3000=$B277),,),0),MATCH(SUBSTITUTE(F263,"Allele","Height"),'ce raw data'!$C$1:$CZ$1,0))="","-",INDEX('ce raw data'!$C$2:$CZ$3000,MATCH(1,INDEX(('ce raw data'!$A$2:$A$3000=E260)*('ce raw data'!$B$2:$B$3000=$B277),,),0),MATCH(SUBSTITUTE(F263,"Allele","Height"),'ce raw data'!$C$1:$CZ$1,0))),"-")</f>
        <v>-</v>
      </c>
      <c r="G276" s="8" t="str">
        <f>IFERROR(IF(INDEX('ce raw data'!$C$2:$CZ$3000,MATCH(1,INDEX(('ce raw data'!$A$2:$A$3000=G260)*('ce raw data'!$B$2:$B$3000=$B277),,),0),MATCH(SUBSTITUTE(G263,"Allele","Height"),'ce raw data'!$C$1:$CZ$1,0))="","-",INDEX('ce raw data'!$C$2:$CZ$3000,MATCH(1,INDEX(('ce raw data'!$A$2:$A$3000=G260)*('ce raw data'!$B$2:$B$3000=$B277),,),0),MATCH(SUBSTITUTE(G263,"Allele","Height"),'ce raw data'!$C$1:$CZ$1,0))),"-")</f>
        <v>-</v>
      </c>
      <c r="H276" s="8" t="str">
        <f>IFERROR(IF(INDEX('ce raw data'!$C$2:$CZ$3000,MATCH(1,INDEX(('ce raw data'!$A$2:$A$3000=G260)*('ce raw data'!$B$2:$B$3000=$B277),,),0),MATCH(SUBSTITUTE(H263,"Allele","Height"),'ce raw data'!$C$1:$CZ$1,0))="","-",INDEX('ce raw data'!$C$2:$CZ$3000,MATCH(1,INDEX(('ce raw data'!$A$2:$A$3000=G260)*('ce raw data'!$B$2:$B$3000=$B277),,),0),MATCH(SUBSTITUTE(H263,"Allele","Height"),'ce raw data'!$C$1:$CZ$1,0))),"-")</f>
        <v>-</v>
      </c>
      <c r="I276" s="8" t="str">
        <f>IFERROR(IF(INDEX('ce raw data'!$C$2:$CZ$3000,MATCH(1,INDEX(('ce raw data'!$A$2:$A$3000=I260)*('ce raw data'!$B$2:$B$3000=$B277),,),0),MATCH(SUBSTITUTE(I263,"Allele","Height"),'ce raw data'!$C$1:$CZ$1,0))="","-",INDEX('ce raw data'!$C$2:$CZ$3000,MATCH(1,INDEX(('ce raw data'!$A$2:$A$3000=I260)*('ce raw data'!$B$2:$B$3000=$B277),,),0),MATCH(SUBSTITUTE(I263,"Allele","Height"),'ce raw data'!$C$1:$CZ$1,0))),"-")</f>
        <v>-</v>
      </c>
      <c r="J276" s="8" t="str">
        <f>IFERROR(IF(INDEX('ce raw data'!$C$2:$CZ$3000,MATCH(1,INDEX(('ce raw data'!$A$2:$A$3000=I260)*('ce raw data'!$B$2:$B$3000=$B277),,),0),MATCH(SUBSTITUTE(J263,"Allele","Height"),'ce raw data'!$C$1:$CZ$1,0))="","-",INDEX('ce raw data'!$C$2:$CZ$3000,MATCH(1,INDEX(('ce raw data'!$A$2:$A$3000=I260)*('ce raw data'!$B$2:$B$3000=$B277),,),0),MATCH(SUBSTITUTE(J263,"Allele","Height"),'ce raw data'!$C$1:$CZ$1,0))),"-")</f>
        <v>-</v>
      </c>
    </row>
    <row r="277" spans="2:10" x14ac:dyDescent="0.4">
      <c r="B277" s="10" t="str">
        <f>$A$83</f>
        <v>Penta E</v>
      </c>
      <c r="C277" s="8" t="str">
        <f>IFERROR(IF(INDEX('ce raw data'!$C$2:$CZ$3000,MATCH(1,INDEX(('ce raw data'!$A$2:$A$3000=C260)*('ce raw data'!$B$2:$B$3000=$B277),,),0),MATCH(C263,'ce raw data'!$C$1:$CZ$1,0))="","-",INDEX('ce raw data'!$C$2:$CZ$3000,MATCH(1,INDEX(('ce raw data'!$A$2:$A$3000=C260)*('ce raw data'!$B$2:$B$3000=$B277),,),0),MATCH(C263,'ce raw data'!$C$1:$CZ$1,0))),"-")</f>
        <v>-</v>
      </c>
      <c r="D277" s="8" t="str">
        <f>IFERROR(IF(INDEX('ce raw data'!$C$2:$CZ$3000,MATCH(1,INDEX(('ce raw data'!$A$2:$A$3000=C260)*('ce raw data'!$B$2:$B$3000=$B277),,),0),MATCH(D263,'ce raw data'!$C$1:$CZ$1,0))="","-",INDEX('ce raw data'!$C$2:$CZ$3000,MATCH(1,INDEX(('ce raw data'!$A$2:$A$3000=C260)*('ce raw data'!$B$2:$B$3000=$B277),,),0),MATCH(D263,'ce raw data'!$C$1:$CZ$1,0))),"-")</f>
        <v>-</v>
      </c>
      <c r="E277" s="8" t="str">
        <f>IFERROR(IF(INDEX('ce raw data'!$C$2:$CZ$3000,MATCH(1,INDEX(('ce raw data'!$A$2:$A$3000=E260)*('ce raw data'!$B$2:$B$3000=$B277),,),0),MATCH(E263,'ce raw data'!$C$1:$CZ$1,0))="","-",INDEX('ce raw data'!$C$2:$CZ$3000,MATCH(1,INDEX(('ce raw data'!$A$2:$A$3000=E260)*('ce raw data'!$B$2:$B$3000=$B277),,),0),MATCH(E263,'ce raw data'!$C$1:$CZ$1,0))),"-")</f>
        <v>-</v>
      </c>
      <c r="F277" s="8" t="str">
        <f>IFERROR(IF(INDEX('ce raw data'!$C$2:$CZ$3000,MATCH(1,INDEX(('ce raw data'!$A$2:$A$3000=E260)*('ce raw data'!$B$2:$B$3000=$B277),,),0),MATCH(F263,'ce raw data'!$C$1:$CZ$1,0))="","-",INDEX('ce raw data'!$C$2:$CZ$3000,MATCH(1,INDEX(('ce raw data'!$A$2:$A$3000=E260)*('ce raw data'!$B$2:$B$3000=$B277),,),0),MATCH(F263,'ce raw data'!$C$1:$CZ$1,0))),"-")</f>
        <v>-</v>
      </c>
      <c r="G277" s="8" t="str">
        <f>IFERROR(IF(INDEX('ce raw data'!$C$2:$CZ$3000,MATCH(1,INDEX(('ce raw data'!$A$2:$A$3000=G260)*('ce raw data'!$B$2:$B$3000=$B277),,),0),MATCH(G263,'ce raw data'!$C$1:$CZ$1,0))="","-",INDEX('ce raw data'!$C$2:$CZ$3000,MATCH(1,INDEX(('ce raw data'!$A$2:$A$3000=G260)*('ce raw data'!$B$2:$B$3000=$B277),,),0),MATCH(G263,'ce raw data'!$C$1:$CZ$1,0))),"-")</f>
        <v>-</v>
      </c>
      <c r="H277" s="8" t="str">
        <f>IFERROR(IF(INDEX('ce raw data'!$C$2:$CZ$3000,MATCH(1,INDEX(('ce raw data'!$A$2:$A$3000=G260)*('ce raw data'!$B$2:$B$3000=$B277),,),0),MATCH(H263,'ce raw data'!$C$1:$CZ$1,0))="","-",INDEX('ce raw data'!$C$2:$CZ$3000,MATCH(1,INDEX(('ce raw data'!$A$2:$A$3000=G260)*('ce raw data'!$B$2:$B$3000=$B277),,),0),MATCH(H263,'ce raw data'!$C$1:$CZ$1,0))),"-")</f>
        <v>-</v>
      </c>
      <c r="I277" s="8" t="str">
        <f>IFERROR(IF(INDEX('ce raw data'!$C$2:$CZ$3000,MATCH(1,INDEX(('ce raw data'!$A$2:$A$3000=I260)*('ce raw data'!$B$2:$B$3000=$B277),,),0),MATCH(I263,'ce raw data'!$C$1:$CZ$1,0))="","-",INDEX('ce raw data'!$C$2:$CZ$3000,MATCH(1,INDEX(('ce raw data'!$A$2:$A$3000=I260)*('ce raw data'!$B$2:$B$3000=$B277),,),0),MATCH(I263,'ce raw data'!$C$1:$CZ$1,0))),"-")</f>
        <v>-</v>
      </c>
      <c r="J277" s="8" t="str">
        <f>IFERROR(IF(INDEX('ce raw data'!$C$2:$CZ$3000,MATCH(1,INDEX(('ce raw data'!$A$2:$A$3000=I260)*('ce raw data'!$B$2:$B$3000=$B277),,),0),MATCH(J263,'ce raw data'!$C$1:$CZ$1,0))="","-",INDEX('ce raw data'!$C$2:$CZ$3000,MATCH(1,INDEX(('ce raw data'!$A$2:$A$3000=I260)*('ce raw data'!$B$2:$B$3000=$B277),,),0),MATCH(J263,'ce raw data'!$C$1:$CZ$1,0))),"-")</f>
        <v>-</v>
      </c>
    </row>
    <row r="278" spans="2:10" ht="12.75" hidden="1" customHeight="1" x14ac:dyDescent="0.4">
      <c r="B278" s="10"/>
      <c r="C278" s="8" t="str">
        <f>IFERROR(IF(INDEX('ce raw data'!$C$2:$CZ$3000,MATCH(1,INDEX(('ce raw data'!$A$2:$A$3000=C260)*('ce raw data'!$B$2:$B$3000=$B279),,),0),MATCH(SUBSTITUTE(C263,"Allele","Height"),'ce raw data'!$C$1:$CZ$1,0))="","-",INDEX('ce raw data'!$C$2:$CZ$3000,MATCH(1,INDEX(('ce raw data'!$A$2:$A$3000=C260)*('ce raw data'!$B$2:$B$3000=$B279),,),0),MATCH(SUBSTITUTE(C263,"Allele","Height"),'ce raw data'!$C$1:$CZ$1,0))),"-")</f>
        <v>-</v>
      </c>
      <c r="D278" s="8" t="str">
        <f>IFERROR(IF(INDEX('ce raw data'!$C$2:$CZ$3000,MATCH(1,INDEX(('ce raw data'!$A$2:$A$3000=C260)*('ce raw data'!$B$2:$B$3000=$B279),,),0),MATCH(SUBSTITUTE(D263,"Allele","Height"),'ce raw data'!$C$1:$CZ$1,0))="","-",INDEX('ce raw data'!$C$2:$CZ$3000,MATCH(1,INDEX(('ce raw data'!$A$2:$A$3000=C260)*('ce raw data'!$B$2:$B$3000=$B279),,),0),MATCH(SUBSTITUTE(D263,"Allele","Height"),'ce raw data'!$C$1:$CZ$1,0))),"-")</f>
        <v>-</v>
      </c>
      <c r="E278" s="8" t="str">
        <f>IFERROR(IF(INDEX('ce raw data'!$C$2:$CZ$3000,MATCH(1,INDEX(('ce raw data'!$A$2:$A$3000=E260)*('ce raw data'!$B$2:$B$3000=$B279),,),0),MATCH(SUBSTITUTE(E263,"Allele","Height"),'ce raw data'!$C$1:$CZ$1,0))="","-",INDEX('ce raw data'!$C$2:$CZ$3000,MATCH(1,INDEX(('ce raw data'!$A$2:$A$3000=E260)*('ce raw data'!$B$2:$B$3000=$B279),,),0),MATCH(SUBSTITUTE(E263,"Allele","Height"),'ce raw data'!$C$1:$CZ$1,0))),"-")</f>
        <v>-</v>
      </c>
      <c r="F278" s="8" t="str">
        <f>IFERROR(IF(INDEX('ce raw data'!$C$2:$CZ$3000,MATCH(1,INDEX(('ce raw data'!$A$2:$A$3000=E260)*('ce raw data'!$B$2:$B$3000=$B279),,),0),MATCH(SUBSTITUTE(F263,"Allele","Height"),'ce raw data'!$C$1:$CZ$1,0))="","-",INDEX('ce raw data'!$C$2:$CZ$3000,MATCH(1,INDEX(('ce raw data'!$A$2:$A$3000=E260)*('ce raw data'!$B$2:$B$3000=$B279),,),0),MATCH(SUBSTITUTE(F263,"Allele","Height"),'ce raw data'!$C$1:$CZ$1,0))),"-")</f>
        <v>-</v>
      </c>
      <c r="G278" s="8" t="str">
        <f>IFERROR(IF(INDEX('ce raw data'!$C$2:$CZ$3000,MATCH(1,INDEX(('ce raw data'!$A$2:$A$3000=G260)*('ce raw data'!$B$2:$B$3000=$B279),,),0),MATCH(SUBSTITUTE(G263,"Allele","Height"),'ce raw data'!$C$1:$CZ$1,0))="","-",INDEX('ce raw data'!$C$2:$CZ$3000,MATCH(1,INDEX(('ce raw data'!$A$2:$A$3000=G260)*('ce raw data'!$B$2:$B$3000=$B279),,),0),MATCH(SUBSTITUTE(G263,"Allele","Height"),'ce raw data'!$C$1:$CZ$1,0))),"-")</f>
        <v>-</v>
      </c>
      <c r="H278" s="8" t="str">
        <f>IFERROR(IF(INDEX('ce raw data'!$C$2:$CZ$3000,MATCH(1,INDEX(('ce raw data'!$A$2:$A$3000=G260)*('ce raw data'!$B$2:$B$3000=$B279),,),0),MATCH(SUBSTITUTE(H263,"Allele","Height"),'ce raw data'!$C$1:$CZ$1,0))="","-",INDEX('ce raw data'!$C$2:$CZ$3000,MATCH(1,INDEX(('ce raw data'!$A$2:$A$3000=G260)*('ce raw data'!$B$2:$B$3000=$B279),,),0),MATCH(SUBSTITUTE(H263,"Allele","Height"),'ce raw data'!$C$1:$CZ$1,0))),"-")</f>
        <v>-</v>
      </c>
      <c r="I278" s="8" t="str">
        <f>IFERROR(IF(INDEX('ce raw data'!$C$2:$CZ$3000,MATCH(1,INDEX(('ce raw data'!$A$2:$A$3000=I260)*('ce raw data'!$B$2:$B$3000=$B279),,),0),MATCH(SUBSTITUTE(I263,"Allele","Height"),'ce raw data'!$C$1:$CZ$1,0))="","-",INDEX('ce raw data'!$C$2:$CZ$3000,MATCH(1,INDEX(('ce raw data'!$A$2:$A$3000=I260)*('ce raw data'!$B$2:$B$3000=$B279),,),0),MATCH(SUBSTITUTE(I263,"Allele","Height"),'ce raw data'!$C$1:$CZ$1,0))),"-")</f>
        <v>-</v>
      </c>
      <c r="J278" s="8" t="str">
        <f>IFERROR(IF(INDEX('ce raw data'!$C$2:$CZ$3000,MATCH(1,INDEX(('ce raw data'!$A$2:$A$3000=I260)*('ce raw data'!$B$2:$B$3000=$B279),,),0),MATCH(SUBSTITUTE(J263,"Allele","Height"),'ce raw data'!$C$1:$CZ$1,0))="","-",INDEX('ce raw data'!$C$2:$CZ$3000,MATCH(1,INDEX(('ce raw data'!$A$2:$A$3000=I260)*('ce raw data'!$B$2:$B$3000=$B279),,),0),MATCH(SUBSTITUTE(J263,"Allele","Height"),'ce raw data'!$C$1:$CZ$1,0))),"-")</f>
        <v>-</v>
      </c>
    </row>
    <row r="279" spans="2:10" x14ac:dyDescent="0.4">
      <c r="B279" s="11" t="str">
        <f>$A$85</f>
        <v>D16S539</v>
      </c>
      <c r="C279" s="8" t="str">
        <f>IFERROR(IF(INDEX('ce raw data'!$C$2:$CZ$3000,MATCH(1,INDEX(('ce raw data'!$A$2:$A$3000=C260)*('ce raw data'!$B$2:$B$3000=$B279),,),0),MATCH(C263,'ce raw data'!$C$1:$CZ$1,0))="","-",INDEX('ce raw data'!$C$2:$CZ$3000,MATCH(1,INDEX(('ce raw data'!$A$2:$A$3000=C260)*('ce raw data'!$B$2:$B$3000=$B279),,),0),MATCH(C263,'ce raw data'!$C$1:$CZ$1,0))),"-")</f>
        <v>-</v>
      </c>
      <c r="D279" s="8" t="str">
        <f>IFERROR(IF(INDEX('ce raw data'!$C$2:$CZ$3000,MATCH(1,INDEX(('ce raw data'!$A$2:$A$3000=C260)*('ce raw data'!$B$2:$B$3000=$B279),,),0),MATCH(D263,'ce raw data'!$C$1:$CZ$1,0))="","-",INDEX('ce raw data'!$C$2:$CZ$3000,MATCH(1,INDEX(('ce raw data'!$A$2:$A$3000=C260)*('ce raw data'!$B$2:$B$3000=$B279),,),0),MATCH(D263,'ce raw data'!$C$1:$CZ$1,0))),"-")</f>
        <v>-</v>
      </c>
      <c r="E279" s="8" t="str">
        <f>IFERROR(IF(INDEX('ce raw data'!$C$2:$CZ$3000,MATCH(1,INDEX(('ce raw data'!$A$2:$A$3000=E260)*('ce raw data'!$B$2:$B$3000=$B279),,),0),MATCH(E263,'ce raw data'!$C$1:$CZ$1,0))="","-",INDEX('ce raw data'!$C$2:$CZ$3000,MATCH(1,INDEX(('ce raw data'!$A$2:$A$3000=E260)*('ce raw data'!$B$2:$B$3000=$B279),,),0),MATCH(E263,'ce raw data'!$C$1:$CZ$1,0))),"-")</f>
        <v>-</v>
      </c>
      <c r="F279" s="8" t="str">
        <f>IFERROR(IF(INDEX('ce raw data'!$C$2:$CZ$3000,MATCH(1,INDEX(('ce raw data'!$A$2:$A$3000=E260)*('ce raw data'!$B$2:$B$3000=$B279),,),0),MATCH(F263,'ce raw data'!$C$1:$CZ$1,0))="","-",INDEX('ce raw data'!$C$2:$CZ$3000,MATCH(1,INDEX(('ce raw data'!$A$2:$A$3000=E260)*('ce raw data'!$B$2:$B$3000=$B279),,),0),MATCH(F263,'ce raw data'!$C$1:$CZ$1,0))),"-")</f>
        <v>-</v>
      </c>
      <c r="G279" s="8" t="str">
        <f>IFERROR(IF(INDEX('ce raw data'!$C$2:$CZ$3000,MATCH(1,INDEX(('ce raw data'!$A$2:$A$3000=G260)*('ce raw data'!$B$2:$B$3000=$B279),,),0),MATCH(G263,'ce raw data'!$C$1:$CZ$1,0))="","-",INDEX('ce raw data'!$C$2:$CZ$3000,MATCH(1,INDEX(('ce raw data'!$A$2:$A$3000=G260)*('ce raw data'!$B$2:$B$3000=$B279),,),0),MATCH(G263,'ce raw data'!$C$1:$CZ$1,0))),"-")</f>
        <v>-</v>
      </c>
      <c r="H279" s="8" t="str">
        <f>IFERROR(IF(INDEX('ce raw data'!$C$2:$CZ$3000,MATCH(1,INDEX(('ce raw data'!$A$2:$A$3000=G260)*('ce raw data'!$B$2:$B$3000=$B279),,),0),MATCH(H263,'ce raw data'!$C$1:$CZ$1,0))="","-",INDEX('ce raw data'!$C$2:$CZ$3000,MATCH(1,INDEX(('ce raw data'!$A$2:$A$3000=G260)*('ce raw data'!$B$2:$B$3000=$B279),,),0),MATCH(H263,'ce raw data'!$C$1:$CZ$1,0))),"-")</f>
        <v>-</v>
      </c>
      <c r="I279" s="8" t="str">
        <f>IFERROR(IF(INDEX('ce raw data'!$C$2:$CZ$3000,MATCH(1,INDEX(('ce raw data'!$A$2:$A$3000=I260)*('ce raw data'!$B$2:$B$3000=$B279),,),0),MATCH(I263,'ce raw data'!$C$1:$CZ$1,0))="","-",INDEX('ce raw data'!$C$2:$CZ$3000,MATCH(1,INDEX(('ce raw data'!$A$2:$A$3000=I260)*('ce raw data'!$B$2:$B$3000=$B279),,),0),MATCH(I263,'ce raw data'!$C$1:$CZ$1,0))),"-")</f>
        <v>-</v>
      </c>
      <c r="J279" s="8" t="str">
        <f>IFERROR(IF(INDEX('ce raw data'!$C$2:$CZ$3000,MATCH(1,INDEX(('ce raw data'!$A$2:$A$3000=I260)*('ce raw data'!$B$2:$B$3000=$B279),,),0),MATCH(J263,'ce raw data'!$C$1:$CZ$1,0))="","-",INDEX('ce raw data'!$C$2:$CZ$3000,MATCH(1,INDEX(('ce raw data'!$A$2:$A$3000=I260)*('ce raw data'!$B$2:$B$3000=$B279),,),0),MATCH(J263,'ce raw data'!$C$1:$CZ$1,0))),"-")</f>
        <v>-</v>
      </c>
    </row>
    <row r="280" spans="2:10" ht="12.75" hidden="1" customHeight="1" x14ac:dyDescent="0.4">
      <c r="B280" s="11"/>
      <c r="C280" s="8" t="str">
        <f>IFERROR(IF(INDEX('ce raw data'!$C$2:$CZ$3000,MATCH(1,INDEX(('ce raw data'!$A$2:$A$3000=C260)*('ce raw data'!$B$2:$B$3000=$B281),,),0),MATCH(SUBSTITUTE(C263,"Allele","Height"),'ce raw data'!$C$1:$CZ$1,0))="","-",INDEX('ce raw data'!$C$2:$CZ$3000,MATCH(1,INDEX(('ce raw data'!$A$2:$A$3000=C260)*('ce raw data'!$B$2:$B$3000=$B281),,),0),MATCH(SUBSTITUTE(C263,"Allele","Height"),'ce raw data'!$C$1:$CZ$1,0))),"-")</f>
        <v>-</v>
      </c>
      <c r="D280" s="8" t="str">
        <f>IFERROR(IF(INDEX('ce raw data'!$C$2:$CZ$3000,MATCH(1,INDEX(('ce raw data'!$A$2:$A$3000=C260)*('ce raw data'!$B$2:$B$3000=$B281),,),0),MATCH(SUBSTITUTE(D263,"Allele","Height"),'ce raw data'!$C$1:$CZ$1,0))="","-",INDEX('ce raw data'!$C$2:$CZ$3000,MATCH(1,INDEX(('ce raw data'!$A$2:$A$3000=C260)*('ce raw data'!$B$2:$B$3000=$B281),,),0),MATCH(SUBSTITUTE(D263,"Allele","Height"),'ce raw data'!$C$1:$CZ$1,0))),"-")</f>
        <v>-</v>
      </c>
      <c r="E280" s="8" t="str">
        <f>IFERROR(IF(INDEX('ce raw data'!$C$2:$CZ$3000,MATCH(1,INDEX(('ce raw data'!$A$2:$A$3000=E260)*('ce raw data'!$B$2:$B$3000=$B281),,),0),MATCH(SUBSTITUTE(E263,"Allele","Height"),'ce raw data'!$C$1:$CZ$1,0))="","-",INDEX('ce raw data'!$C$2:$CZ$3000,MATCH(1,INDEX(('ce raw data'!$A$2:$A$3000=E260)*('ce raw data'!$B$2:$B$3000=$B281),,),0),MATCH(SUBSTITUTE(E263,"Allele","Height"),'ce raw data'!$C$1:$CZ$1,0))),"-")</f>
        <v>-</v>
      </c>
      <c r="F280" s="8" t="str">
        <f>IFERROR(IF(INDEX('ce raw data'!$C$2:$CZ$3000,MATCH(1,INDEX(('ce raw data'!$A$2:$A$3000=E260)*('ce raw data'!$B$2:$B$3000=$B281),,),0),MATCH(SUBSTITUTE(F263,"Allele","Height"),'ce raw data'!$C$1:$CZ$1,0))="","-",INDEX('ce raw data'!$C$2:$CZ$3000,MATCH(1,INDEX(('ce raw data'!$A$2:$A$3000=E260)*('ce raw data'!$B$2:$B$3000=$B281),,),0),MATCH(SUBSTITUTE(F263,"Allele","Height"),'ce raw data'!$C$1:$CZ$1,0))),"-")</f>
        <v>-</v>
      </c>
      <c r="G280" s="8" t="str">
        <f>IFERROR(IF(INDEX('ce raw data'!$C$2:$CZ$3000,MATCH(1,INDEX(('ce raw data'!$A$2:$A$3000=G260)*('ce raw data'!$B$2:$B$3000=$B281),,),0),MATCH(SUBSTITUTE(G263,"Allele","Height"),'ce raw data'!$C$1:$CZ$1,0))="","-",INDEX('ce raw data'!$C$2:$CZ$3000,MATCH(1,INDEX(('ce raw data'!$A$2:$A$3000=G260)*('ce raw data'!$B$2:$B$3000=$B281),,),0),MATCH(SUBSTITUTE(G263,"Allele","Height"),'ce raw data'!$C$1:$CZ$1,0))),"-")</f>
        <v>-</v>
      </c>
      <c r="H280" s="8" t="str">
        <f>IFERROR(IF(INDEX('ce raw data'!$C$2:$CZ$3000,MATCH(1,INDEX(('ce raw data'!$A$2:$A$3000=G260)*('ce raw data'!$B$2:$B$3000=$B281),,),0),MATCH(SUBSTITUTE(H263,"Allele","Height"),'ce raw data'!$C$1:$CZ$1,0))="","-",INDEX('ce raw data'!$C$2:$CZ$3000,MATCH(1,INDEX(('ce raw data'!$A$2:$A$3000=G260)*('ce raw data'!$B$2:$B$3000=$B281),,),0),MATCH(SUBSTITUTE(H263,"Allele","Height"),'ce raw data'!$C$1:$CZ$1,0))),"-")</f>
        <v>-</v>
      </c>
      <c r="I280" s="8" t="str">
        <f>IFERROR(IF(INDEX('ce raw data'!$C$2:$CZ$3000,MATCH(1,INDEX(('ce raw data'!$A$2:$A$3000=I260)*('ce raw data'!$B$2:$B$3000=$B281),,),0),MATCH(SUBSTITUTE(I263,"Allele","Height"),'ce raw data'!$C$1:$CZ$1,0))="","-",INDEX('ce raw data'!$C$2:$CZ$3000,MATCH(1,INDEX(('ce raw data'!$A$2:$A$3000=I260)*('ce raw data'!$B$2:$B$3000=$B281),,),0),MATCH(SUBSTITUTE(I263,"Allele","Height"),'ce raw data'!$C$1:$CZ$1,0))),"-")</f>
        <v>-</v>
      </c>
      <c r="J280" s="8" t="str">
        <f>IFERROR(IF(INDEX('ce raw data'!$C$2:$CZ$3000,MATCH(1,INDEX(('ce raw data'!$A$2:$A$3000=I260)*('ce raw data'!$B$2:$B$3000=$B281),,),0),MATCH(SUBSTITUTE(J263,"Allele","Height"),'ce raw data'!$C$1:$CZ$1,0))="","-",INDEX('ce raw data'!$C$2:$CZ$3000,MATCH(1,INDEX(('ce raw data'!$A$2:$A$3000=I260)*('ce raw data'!$B$2:$B$3000=$B281),,),0),MATCH(SUBSTITUTE(J263,"Allele","Height"),'ce raw data'!$C$1:$CZ$1,0))),"-")</f>
        <v>-</v>
      </c>
    </row>
    <row r="281" spans="2:10" x14ac:dyDescent="0.4">
      <c r="B281" s="11" t="str">
        <f>$A$87</f>
        <v>D18S51</v>
      </c>
      <c r="C281" s="8" t="str">
        <f>IFERROR(IF(INDEX('ce raw data'!$C$2:$CZ$3000,MATCH(1,INDEX(('ce raw data'!$A$2:$A$3000=C260)*('ce raw data'!$B$2:$B$3000=$B281),,),0),MATCH(C263,'ce raw data'!$C$1:$CZ$1,0))="","-",INDEX('ce raw data'!$C$2:$CZ$3000,MATCH(1,INDEX(('ce raw data'!$A$2:$A$3000=C260)*('ce raw data'!$B$2:$B$3000=$B281),,),0),MATCH(C263,'ce raw data'!$C$1:$CZ$1,0))),"-")</f>
        <v>-</v>
      </c>
      <c r="D281" s="8" t="str">
        <f>IFERROR(IF(INDEX('ce raw data'!$C$2:$CZ$3000,MATCH(1,INDEX(('ce raw data'!$A$2:$A$3000=C260)*('ce raw data'!$B$2:$B$3000=$B281),,),0),MATCH(D263,'ce raw data'!$C$1:$CZ$1,0))="","-",INDEX('ce raw data'!$C$2:$CZ$3000,MATCH(1,INDEX(('ce raw data'!$A$2:$A$3000=C260)*('ce raw data'!$B$2:$B$3000=$B281),,),0),MATCH(D263,'ce raw data'!$C$1:$CZ$1,0))),"-")</f>
        <v>-</v>
      </c>
      <c r="E281" s="8" t="str">
        <f>IFERROR(IF(INDEX('ce raw data'!$C$2:$CZ$3000,MATCH(1,INDEX(('ce raw data'!$A$2:$A$3000=E260)*('ce raw data'!$B$2:$B$3000=$B281),,),0),MATCH(E263,'ce raw data'!$C$1:$CZ$1,0))="","-",INDEX('ce raw data'!$C$2:$CZ$3000,MATCH(1,INDEX(('ce raw data'!$A$2:$A$3000=E260)*('ce raw data'!$B$2:$B$3000=$B281),,),0),MATCH(E263,'ce raw data'!$C$1:$CZ$1,0))),"-")</f>
        <v>-</v>
      </c>
      <c r="F281" s="8" t="str">
        <f>IFERROR(IF(INDEX('ce raw data'!$C$2:$CZ$3000,MATCH(1,INDEX(('ce raw data'!$A$2:$A$3000=E260)*('ce raw data'!$B$2:$B$3000=$B281),,),0),MATCH(F263,'ce raw data'!$C$1:$CZ$1,0))="","-",INDEX('ce raw data'!$C$2:$CZ$3000,MATCH(1,INDEX(('ce raw data'!$A$2:$A$3000=E260)*('ce raw data'!$B$2:$B$3000=$B281),,),0),MATCH(F263,'ce raw data'!$C$1:$CZ$1,0))),"-")</f>
        <v>-</v>
      </c>
      <c r="G281" s="8" t="str">
        <f>IFERROR(IF(INDEX('ce raw data'!$C$2:$CZ$3000,MATCH(1,INDEX(('ce raw data'!$A$2:$A$3000=G260)*('ce raw data'!$B$2:$B$3000=$B281),,),0),MATCH(G263,'ce raw data'!$C$1:$CZ$1,0))="","-",INDEX('ce raw data'!$C$2:$CZ$3000,MATCH(1,INDEX(('ce raw data'!$A$2:$A$3000=G260)*('ce raw data'!$B$2:$B$3000=$B281),,),0),MATCH(G263,'ce raw data'!$C$1:$CZ$1,0))),"-")</f>
        <v>-</v>
      </c>
      <c r="H281" s="8" t="str">
        <f>IFERROR(IF(INDEX('ce raw data'!$C$2:$CZ$3000,MATCH(1,INDEX(('ce raw data'!$A$2:$A$3000=G260)*('ce raw data'!$B$2:$B$3000=$B281),,),0),MATCH(H263,'ce raw data'!$C$1:$CZ$1,0))="","-",INDEX('ce raw data'!$C$2:$CZ$3000,MATCH(1,INDEX(('ce raw data'!$A$2:$A$3000=G260)*('ce raw data'!$B$2:$B$3000=$B281),,),0),MATCH(H263,'ce raw data'!$C$1:$CZ$1,0))),"-")</f>
        <v>-</v>
      </c>
      <c r="I281" s="8" t="str">
        <f>IFERROR(IF(INDEX('ce raw data'!$C$2:$CZ$3000,MATCH(1,INDEX(('ce raw data'!$A$2:$A$3000=I260)*('ce raw data'!$B$2:$B$3000=$B281),,),0),MATCH(I263,'ce raw data'!$C$1:$CZ$1,0))="","-",INDEX('ce raw data'!$C$2:$CZ$3000,MATCH(1,INDEX(('ce raw data'!$A$2:$A$3000=I260)*('ce raw data'!$B$2:$B$3000=$B281),,),0),MATCH(I263,'ce raw data'!$C$1:$CZ$1,0))),"-")</f>
        <v>-</v>
      </c>
      <c r="J281" s="8" t="str">
        <f>IFERROR(IF(INDEX('ce raw data'!$C$2:$CZ$3000,MATCH(1,INDEX(('ce raw data'!$A$2:$A$3000=I260)*('ce raw data'!$B$2:$B$3000=$B281),,),0),MATCH(J263,'ce raw data'!$C$1:$CZ$1,0))="","-",INDEX('ce raw data'!$C$2:$CZ$3000,MATCH(1,INDEX(('ce raw data'!$A$2:$A$3000=I260)*('ce raw data'!$B$2:$B$3000=$B281),,),0),MATCH(J263,'ce raw data'!$C$1:$CZ$1,0))),"-")</f>
        <v>-</v>
      </c>
    </row>
    <row r="282" spans="2:10" ht="12.75" hidden="1" customHeight="1" x14ac:dyDescent="0.4">
      <c r="B282" s="11"/>
      <c r="C282" s="8" t="str">
        <f>IFERROR(IF(INDEX('ce raw data'!$C$2:$CZ$3000,MATCH(1,INDEX(('ce raw data'!$A$2:$A$3000=C260)*('ce raw data'!$B$2:$B$3000=$B283),,),0),MATCH(SUBSTITUTE(C263,"Allele","Height"),'ce raw data'!$C$1:$CZ$1,0))="","-",INDEX('ce raw data'!$C$2:$CZ$3000,MATCH(1,INDEX(('ce raw data'!$A$2:$A$3000=C260)*('ce raw data'!$B$2:$B$3000=$B283),,),0),MATCH(SUBSTITUTE(C263,"Allele","Height"),'ce raw data'!$C$1:$CZ$1,0))),"-")</f>
        <v>-</v>
      </c>
      <c r="D282" s="8" t="str">
        <f>IFERROR(IF(INDEX('ce raw data'!$C$2:$CZ$3000,MATCH(1,INDEX(('ce raw data'!$A$2:$A$3000=C260)*('ce raw data'!$B$2:$B$3000=$B283),,),0),MATCH(SUBSTITUTE(D263,"Allele","Height"),'ce raw data'!$C$1:$CZ$1,0))="","-",INDEX('ce raw data'!$C$2:$CZ$3000,MATCH(1,INDEX(('ce raw data'!$A$2:$A$3000=C260)*('ce raw data'!$B$2:$B$3000=$B283),,),0),MATCH(SUBSTITUTE(D263,"Allele","Height"),'ce raw data'!$C$1:$CZ$1,0))),"-")</f>
        <v>-</v>
      </c>
      <c r="E282" s="8" t="str">
        <f>IFERROR(IF(INDEX('ce raw data'!$C$2:$CZ$3000,MATCH(1,INDEX(('ce raw data'!$A$2:$A$3000=E260)*('ce raw data'!$B$2:$B$3000=$B283),,),0),MATCH(SUBSTITUTE(E263,"Allele","Height"),'ce raw data'!$C$1:$CZ$1,0))="","-",INDEX('ce raw data'!$C$2:$CZ$3000,MATCH(1,INDEX(('ce raw data'!$A$2:$A$3000=E260)*('ce raw data'!$B$2:$B$3000=$B283),,),0),MATCH(SUBSTITUTE(E263,"Allele","Height"),'ce raw data'!$C$1:$CZ$1,0))),"-")</f>
        <v>-</v>
      </c>
      <c r="F282" s="8" t="str">
        <f>IFERROR(IF(INDEX('ce raw data'!$C$2:$CZ$3000,MATCH(1,INDEX(('ce raw data'!$A$2:$A$3000=E260)*('ce raw data'!$B$2:$B$3000=$B283),,),0),MATCH(SUBSTITUTE(F263,"Allele","Height"),'ce raw data'!$C$1:$CZ$1,0))="","-",INDEX('ce raw data'!$C$2:$CZ$3000,MATCH(1,INDEX(('ce raw data'!$A$2:$A$3000=E260)*('ce raw data'!$B$2:$B$3000=$B283),,),0),MATCH(SUBSTITUTE(F263,"Allele","Height"),'ce raw data'!$C$1:$CZ$1,0))),"-")</f>
        <v>-</v>
      </c>
      <c r="G282" s="8" t="str">
        <f>IFERROR(IF(INDEX('ce raw data'!$C$2:$CZ$3000,MATCH(1,INDEX(('ce raw data'!$A$2:$A$3000=G260)*('ce raw data'!$B$2:$B$3000=$B283),,),0),MATCH(SUBSTITUTE(G263,"Allele","Height"),'ce raw data'!$C$1:$CZ$1,0))="","-",INDEX('ce raw data'!$C$2:$CZ$3000,MATCH(1,INDEX(('ce raw data'!$A$2:$A$3000=G260)*('ce raw data'!$B$2:$B$3000=$B283),,),0),MATCH(SUBSTITUTE(G263,"Allele","Height"),'ce raw data'!$C$1:$CZ$1,0))),"-")</f>
        <v>-</v>
      </c>
      <c r="H282" s="8" t="str">
        <f>IFERROR(IF(INDEX('ce raw data'!$C$2:$CZ$3000,MATCH(1,INDEX(('ce raw data'!$A$2:$A$3000=G260)*('ce raw data'!$B$2:$B$3000=$B283),,),0),MATCH(SUBSTITUTE(H263,"Allele","Height"),'ce raw data'!$C$1:$CZ$1,0))="","-",INDEX('ce raw data'!$C$2:$CZ$3000,MATCH(1,INDEX(('ce raw data'!$A$2:$A$3000=G260)*('ce raw data'!$B$2:$B$3000=$B283),,),0),MATCH(SUBSTITUTE(H263,"Allele","Height"),'ce raw data'!$C$1:$CZ$1,0))),"-")</f>
        <v>-</v>
      </c>
      <c r="I282" s="8" t="str">
        <f>IFERROR(IF(INDEX('ce raw data'!$C$2:$CZ$3000,MATCH(1,INDEX(('ce raw data'!$A$2:$A$3000=I260)*('ce raw data'!$B$2:$B$3000=$B283),,),0),MATCH(SUBSTITUTE(I263,"Allele","Height"),'ce raw data'!$C$1:$CZ$1,0))="","-",INDEX('ce raw data'!$C$2:$CZ$3000,MATCH(1,INDEX(('ce raw data'!$A$2:$A$3000=I260)*('ce raw data'!$B$2:$B$3000=$B283),,),0),MATCH(SUBSTITUTE(I263,"Allele","Height"),'ce raw data'!$C$1:$CZ$1,0))),"-")</f>
        <v>-</v>
      </c>
      <c r="J282" s="8" t="str">
        <f>IFERROR(IF(INDEX('ce raw data'!$C$2:$CZ$3000,MATCH(1,INDEX(('ce raw data'!$A$2:$A$3000=I260)*('ce raw data'!$B$2:$B$3000=$B283),,),0),MATCH(SUBSTITUTE(J263,"Allele","Height"),'ce raw data'!$C$1:$CZ$1,0))="","-",INDEX('ce raw data'!$C$2:$CZ$3000,MATCH(1,INDEX(('ce raw data'!$A$2:$A$3000=I260)*('ce raw data'!$B$2:$B$3000=$B283),,),0),MATCH(SUBSTITUTE(J263,"Allele","Height"),'ce raw data'!$C$1:$CZ$1,0))),"-")</f>
        <v>-</v>
      </c>
    </row>
    <row r="283" spans="2:10" x14ac:dyDescent="0.4">
      <c r="B283" s="11" t="str">
        <f>$A$89</f>
        <v>D2S1338</v>
      </c>
      <c r="C283" s="8" t="str">
        <f>IFERROR(IF(INDEX('ce raw data'!$C$2:$CZ$3000,MATCH(1,INDEX(('ce raw data'!$A$2:$A$3000=C260)*('ce raw data'!$B$2:$B$3000=$B283),,),0),MATCH(C263,'ce raw data'!$C$1:$CZ$1,0))="","-",INDEX('ce raw data'!$C$2:$CZ$3000,MATCH(1,INDEX(('ce raw data'!$A$2:$A$3000=C260)*('ce raw data'!$B$2:$B$3000=$B283),,),0),MATCH(C263,'ce raw data'!$C$1:$CZ$1,0))),"-")</f>
        <v>-</v>
      </c>
      <c r="D283" s="8" t="str">
        <f>IFERROR(IF(INDEX('ce raw data'!$C$2:$CZ$3000,MATCH(1,INDEX(('ce raw data'!$A$2:$A$3000=C260)*('ce raw data'!$B$2:$B$3000=$B283),,),0),MATCH(D263,'ce raw data'!$C$1:$CZ$1,0))="","-",INDEX('ce raw data'!$C$2:$CZ$3000,MATCH(1,INDEX(('ce raw data'!$A$2:$A$3000=C260)*('ce raw data'!$B$2:$B$3000=$B283),,),0),MATCH(D263,'ce raw data'!$C$1:$CZ$1,0))),"-")</f>
        <v>-</v>
      </c>
      <c r="E283" s="8" t="str">
        <f>IFERROR(IF(INDEX('ce raw data'!$C$2:$CZ$3000,MATCH(1,INDEX(('ce raw data'!$A$2:$A$3000=E260)*('ce raw data'!$B$2:$B$3000=$B283),,),0),MATCH(E263,'ce raw data'!$C$1:$CZ$1,0))="","-",INDEX('ce raw data'!$C$2:$CZ$3000,MATCH(1,INDEX(('ce raw data'!$A$2:$A$3000=E260)*('ce raw data'!$B$2:$B$3000=$B283),,),0),MATCH(E263,'ce raw data'!$C$1:$CZ$1,0))),"-")</f>
        <v>-</v>
      </c>
      <c r="F283" s="8" t="str">
        <f>IFERROR(IF(INDEX('ce raw data'!$C$2:$CZ$3000,MATCH(1,INDEX(('ce raw data'!$A$2:$A$3000=E260)*('ce raw data'!$B$2:$B$3000=$B283),,),0),MATCH(F263,'ce raw data'!$C$1:$CZ$1,0))="","-",INDEX('ce raw data'!$C$2:$CZ$3000,MATCH(1,INDEX(('ce raw data'!$A$2:$A$3000=E260)*('ce raw data'!$B$2:$B$3000=$B283),,),0),MATCH(F263,'ce raw data'!$C$1:$CZ$1,0))),"-")</f>
        <v>-</v>
      </c>
      <c r="G283" s="8" t="str">
        <f>IFERROR(IF(INDEX('ce raw data'!$C$2:$CZ$3000,MATCH(1,INDEX(('ce raw data'!$A$2:$A$3000=G260)*('ce raw data'!$B$2:$B$3000=$B283),,),0),MATCH(G263,'ce raw data'!$C$1:$CZ$1,0))="","-",INDEX('ce raw data'!$C$2:$CZ$3000,MATCH(1,INDEX(('ce raw data'!$A$2:$A$3000=G260)*('ce raw data'!$B$2:$B$3000=$B283),,),0),MATCH(G263,'ce raw data'!$C$1:$CZ$1,0))),"-")</f>
        <v>-</v>
      </c>
      <c r="H283" s="8" t="str">
        <f>IFERROR(IF(INDEX('ce raw data'!$C$2:$CZ$3000,MATCH(1,INDEX(('ce raw data'!$A$2:$A$3000=G260)*('ce raw data'!$B$2:$B$3000=$B283),,),0),MATCH(H263,'ce raw data'!$C$1:$CZ$1,0))="","-",INDEX('ce raw data'!$C$2:$CZ$3000,MATCH(1,INDEX(('ce raw data'!$A$2:$A$3000=G260)*('ce raw data'!$B$2:$B$3000=$B283),,),0),MATCH(H263,'ce raw data'!$C$1:$CZ$1,0))),"-")</f>
        <v>-</v>
      </c>
      <c r="I283" s="8" t="str">
        <f>IFERROR(IF(INDEX('ce raw data'!$C$2:$CZ$3000,MATCH(1,INDEX(('ce raw data'!$A$2:$A$3000=I260)*('ce raw data'!$B$2:$B$3000=$B283),,),0),MATCH(I263,'ce raw data'!$C$1:$CZ$1,0))="","-",INDEX('ce raw data'!$C$2:$CZ$3000,MATCH(1,INDEX(('ce raw data'!$A$2:$A$3000=I260)*('ce raw data'!$B$2:$B$3000=$B283),,),0),MATCH(I263,'ce raw data'!$C$1:$CZ$1,0))),"-")</f>
        <v>-</v>
      </c>
      <c r="J283" s="8" t="str">
        <f>IFERROR(IF(INDEX('ce raw data'!$C$2:$CZ$3000,MATCH(1,INDEX(('ce raw data'!$A$2:$A$3000=I260)*('ce raw data'!$B$2:$B$3000=$B283),,),0),MATCH(J263,'ce raw data'!$C$1:$CZ$1,0))="","-",INDEX('ce raw data'!$C$2:$CZ$3000,MATCH(1,INDEX(('ce raw data'!$A$2:$A$3000=I260)*('ce raw data'!$B$2:$B$3000=$B283),,),0),MATCH(J263,'ce raw data'!$C$1:$CZ$1,0))),"-")</f>
        <v>-</v>
      </c>
    </row>
    <row r="284" spans="2:10" ht="12.75" hidden="1" customHeight="1" x14ac:dyDescent="0.4">
      <c r="B284" s="11"/>
      <c r="C284" s="8" t="str">
        <f>IFERROR(IF(INDEX('ce raw data'!$C$2:$CZ$3000,MATCH(1,INDEX(('ce raw data'!$A$2:$A$3000=C260)*('ce raw data'!$B$2:$B$3000=$B285),,),0),MATCH(SUBSTITUTE(C263,"Allele","Height"),'ce raw data'!$C$1:$CZ$1,0))="","-",INDEX('ce raw data'!$C$2:$CZ$3000,MATCH(1,INDEX(('ce raw data'!$A$2:$A$3000=C260)*('ce raw data'!$B$2:$B$3000=$B285),,),0),MATCH(SUBSTITUTE(C263,"Allele","Height"),'ce raw data'!$C$1:$CZ$1,0))),"-")</f>
        <v>-</v>
      </c>
      <c r="D284" s="8" t="str">
        <f>IFERROR(IF(INDEX('ce raw data'!$C$2:$CZ$3000,MATCH(1,INDEX(('ce raw data'!$A$2:$A$3000=C260)*('ce raw data'!$B$2:$B$3000=$B285),,),0),MATCH(SUBSTITUTE(D263,"Allele","Height"),'ce raw data'!$C$1:$CZ$1,0))="","-",INDEX('ce raw data'!$C$2:$CZ$3000,MATCH(1,INDEX(('ce raw data'!$A$2:$A$3000=C260)*('ce raw data'!$B$2:$B$3000=$B285),,),0),MATCH(SUBSTITUTE(D263,"Allele","Height"),'ce raw data'!$C$1:$CZ$1,0))),"-")</f>
        <v>-</v>
      </c>
      <c r="E284" s="8" t="str">
        <f>IFERROR(IF(INDEX('ce raw data'!$C$2:$CZ$3000,MATCH(1,INDEX(('ce raw data'!$A$2:$A$3000=E260)*('ce raw data'!$B$2:$B$3000=$B285),,),0),MATCH(SUBSTITUTE(E263,"Allele","Height"),'ce raw data'!$C$1:$CZ$1,0))="","-",INDEX('ce raw data'!$C$2:$CZ$3000,MATCH(1,INDEX(('ce raw data'!$A$2:$A$3000=E260)*('ce raw data'!$B$2:$B$3000=$B285),,),0),MATCH(SUBSTITUTE(E263,"Allele","Height"),'ce raw data'!$C$1:$CZ$1,0))),"-")</f>
        <v>-</v>
      </c>
      <c r="F284" s="8" t="str">
        <f>IFERROR(IF(INDEX('ce raw data'!$C$2:$CZ$3000,MATCH(1,INDEX(('ce raw data'!$A$2:$A$3000=E260)*('ce raw data'!$B$2:$B$3000=$B285),,),0),MATCH(SUBSTITUTE(F263,"Allele","Height"),'ce raw data'!$C$1:$CZ$1,0))="","-",INDEX('ce raw data'!$C$2:$CZ$3000,MATCH(1,INDEX(('ce raw data'!$A$2:$A$3000=E260)*('ce raw data'!$B$2:$B$3000=$B285),,),0),MATCH(SUBSTITUTE(F263,"Allele","Height"),'ce raw data'!$C$1:$CZ$1,0))),"-")</f>
        <v>-</v>
      </c>
      <c r="G284" s="8" t="str">
        <f>IFERROR(IF(INDEX('ce raw data'!$C$2:$CZ$3000,MATCH(1,INDEX(('ce raw data'!$A$2:$A$3000=G260)*('ce raw data'!$B$2:$B$3000=$B285),,),0),MATCH(SUBSTITUTE(G263,"Allele","Height"),'ce raw data'!$C$1:$CZ$1,0))="","-",INDEX('ce raw data'!$C$2:$CZ$3000,MATCH(1,INDEX(('ce raw data'!$A$2:$A$3000=G260)*('ce raw data'!$B$2:$B$3000=$B285),,),0),MATCH(SUBSTITUTE(G263,"Allele","Height"),'ce raw data'!$C$1:$CZ$1,0))),"-")</f>
        <v>-</v>
      </c>
      <c r="H284" s="8" t="str">
        <f>IFERROR(IF(INDEX('ce raw data'!$C$2:$CZ$3000,MATCH(1,INDEX(('ce raw data'!$A$2:$A$3000=G260)*('ce raw data'!$B$2:$B$3000=$B285),,),0),MATCH(SUBSTITUTE(H263,"Allele","Height"),'ce raw data'!$C$1:$CZ$1,0))="","-",INDEX('ce raw data'!$C$2:$CZ$3000,MATCH(1,INDEX(('ce raw data'!$A$2:$A$3000=G260)*('ce raw data'!$B$2:$B$3000=$B285),,),0),MATCH(SUBSTITUTE(H263,"Allele","Height"),'ce raw data'!$C$1:$CZ$1,0))),"-")</f>
        <v>-</v>
      </c>
      <c r="I284" s="8" t="str">
        <f>IFERROR(IF(INDEX('ce raw data'!$C$2:$CZ$3000,MATCH(1,INDEX(('ce raw data'!$A$2:$A$3000=I260)*('ce raw data'!$B$2:$B$3000=$B285),,),0),MATCH(SUBSTITUTE(I263,"Allele","Height"),'ce raw data'!$C$1:$CZ$1,0))="","-",INDEX('ce raw data'!$C$2:$CZ$3000,MATCH(1,INDEX(('ce raw data'!$A$2:$A$3000=I260)*('ce raw data'!$B$2:$B$3000=$B285),,),0),MATCH(SUBSTITUTE(I263,"Allele","Height"),'ce raw data'!$C$1:$CZ$1,0))),"-")</f>
        <v>-</v>
      </c>
      <c r="J284" s="8" t="str">
        <f>IFERROR(IF(INDEX('ce raw data'!$C$2:$CZ$3000,MATCH(1,INDEX(('ce raw data'!$A$2:$A$3000=I260)*('ce raw data'!$B$2:$B$3000=$B285),,),0),MATCH(SUBSTITUTE(J263,"Allele","Height"),'ce raw data'!$C$1:$CZ$1,0))="","-",INDEX('ce raw data'!$C$2:$CZ$3000,MATCH(1,INDEX(('ce raw data'!$A$2:$A$3000=I260)*('ce raw data'!$B$2:$B$3000=$B285),,),0),MATCH(SUBSTITUTE(J263,"Allele","Height"),'ce raw data'!$C$1:$CZ$1,0))),"-")</f>
        <v>-</v>
      </c>
    </row>
    <row r="285" spans="2:10" x14ac:dyDescent="0.4">
      <c r="B285" s="11" t="str">
        <f>$A$91</f>
        <v>CSF1PO</v>
      </c>
      <c r="C285" s="8" t="str">
        <f>IFERROR(IF(INDEX('ce raw data'!$C$2:$CZ$3000,MATCH(1,INDEX(('ce raw data'!$A$2:$A$3000=C260)*('ce raw data'!$B$2:$B$3000=$B285),,),0),MATCH(C263,'ce raw data'!$C$1:$CZ$1,0))="","-",INDEX('ce raw data'!$C$2:$CZ$3000,MATCH(1,INDEX(('ce raw data'!$A$2:$A$3000=C260)*('ce raw data'!$B$2:$B$3000=$B285),,),0),MATCH(C263,'ce raw data'!$C$1:$CZ$1,0))),"-")</f>
        <v>-</v>
      </c>
      <c r="D285" s="8" t="str">
        <f>IFERROR(IF(INDEX('ce raw data'!$C$2:$CZ$3000,MATCH(1,INDEX(('ce raw data'!$A$2:$A$3000=C260)*('ce raw data'!$B$2:$B$3000=$B285),,),0),MATCH(D263,'ce raw data'!$C$1:$CZ$1,0))="","-",INDEX('ce raw data'!$C$2:$CZ$3000,MATCH(1,INDEX(('ce raw data'!$A$2:$A$3000=C260)*('ce raw data'!$B$2:$B$3000=$B285),,),0),MATCH(D263,'ce raw data'!$C$1:$CZ$1,0))),"-")</f>
        <v>-</v>
      </c>
      <c r="E285" s="8" t="str">
        <f>IFERROR(IF(INDEX('ce raw data'!$C$2:$CZ$3000,MATCH(1,INDEX(('ce raw data'!$A$2:$A$3000=E260)*('ce raw data'!$B$2:$B$3000=$B285),,),0),MATCH(E263,'ce raw data'!$C$1:$CZ$1,0))="","-",INDEX('ce raw data'!$C$2:$CZ$3000,MATCH(1,INDEX(('ce raw data'!$A$2:$A$3000=E260)*('ce raw data'!$B$2:$B$3000=$B285),,),0),MATCH(E263,'ce raw data'!$C$1:$CZ$1,0))),"-")</f>
        <v>-</v>
      </c>
      <c r="F285" s="8" t="str">
        <f>IFERROR(IF(INDEX('ce raw data'!$C$2:$CZ$3000,MATCH(1,INDEX(('ce raw data'!$A$2:$A$3000=E260)*('ce raw data'!$B$2:$B$3000=$B285),,),0),MATCH(F263,'ce raw data'!$C$1:$CZ$1,0))="","-",INDEX('ce raw data'!$C$2:$CZ$3000,MATCH(1,INDEX(('ce raw data'!$A$2:$A$3000=E260)*('ce raw data'!$B$2:$B$3000=$B285),,),0),MATCH(F263,'ce raw data'!$C$1:$CZ$1,0))),"-")</f>
        <v>-</v>
      </c>
      <c r="G285" s="8" t="str">
        <f>IFERROR(IF(INDEX('ce raw data'!$C$2:$CZ$3000,MATCH(1,INDEX(('ce raw data'!$A$2:$A$3000=G260)*('ce raw data'!$B$2:$B$3000=$B285),,),0),MATCH(G263,'ce raw data'!$C$1:$CZ$1,0))="","-",INDEX('ce raw data'!$C$2:$CZ$3000,MATCH(1,INDEX(('ce raw data'!$A$2:$A$3000=G260)*('ce raw data'!$B$2:$B$3000=$B285),,),0),MATCH(G263,'ce raw data'!$C$1:$CZ$1,0))),"-")</f>
        <v>-</v>
      </c>
      <c r="H285" s="8" t="str">
        <f>IFERROR(IF(INDEX('ce raw data'!$C$2:$CZ$3000,MATCH(1,INDEX(('ce raw data'!$A$2:$A$3000=G260)*('ce raw data'!$B$2:$B$3000=$B285),,),0),MATCH(H263,'ce raw data'!$C$1:$CZ$1,0))="","-",INDEX('ce raw data'!$C$2:$CZ$3000,MATCH(1,INDEX(('ce raw data'!$A$2:$A$3000=G260)*('ce raw data'!$B$2:$B$3000=$B285),,),0),MATCH(H263,'ce raw data'!$C$1:$CZ$1,0))),"-")</f>
        <v>-</v>
      </c>
      <c r="I285" s="8" t="str">
        <f>IFERROR(IF(INDEX('ce raw data'!$C$2:$CZ$3000,MATCH(1,INDEX(('ce raw data'!$A$2:$A$3000=I260)*('ce raw data'!$B$2:$B$3000=$B285),,),0),MATCH(I263,'ce raw data'!$C$1:$CZ$1,0))="","-",INDEX('ce raw data'!$C$2:$CZ$3000,MATCH(1,INDEX(('ce raw data'!$A$2:$A$3000=I260)*('ce raw data'!$B$2:$B$3000=$B285),,),0),MATCH(I263,'ce raw data'!$C$1:$CZ$1,0))),"-")</f>
        <v>-</v>
      </c>
      <c r="J285" s="8" t="str">
        <f>IFERROR(IF(INDEX('ce raw data'!$C$2:$CZ$3000,MATCH(1,INDEX(('ce raw data'!$A$2:$A$3000=I260)*('ce raw data'!$B$2:$B$3000=$B285),,),0),MATCH(J263,'ce raw data'!$C$1:$CZ$1,0))="","-",INDEX('ce raw data'!$C$2:$CZ$3000,MATCH(1,INDEX(('ce raw data'!$A$2:$A$3000=I260)*('ce raw data'!$B$2:$B$3000=$B285),,),0),MATCH(J263,'ce raw data'!$C$1:$CZ$1,0))),"-")</f>
        <v>-</v>
      </c>
    </row>
    <row r="286" spans="2:10" ht="12.75" hidden="1" customHeight="1" x14ac:dyDescent="0.4">
      <c r="B286" s="11"/>
      <c r="C286" s="8" t="str">
        <f>IFERROR(IF(INDEX('ce raw data'!$C$2:$CZ$3000,MATCH(1,INDEX(('ce raw data'!$A$2:$A$3000=C260)*('ce raw data'!$B$2:$B$3000=$B287),,),0),MATCH(SUBSTITUTE(C263,"Allele","Height"),'ce raw data'!$C$1:$CZ$1,0))="","-",INDEX('ce raw data'!$C$2:$CZ$3000,MATCH(1,INDEX(('ce raw data'!$A$2:$A$3000=C260)*('ce raw data'!$B$2:$B$3000=$B287),,),0),MATCH(SUBSTITUTE(C263,"Allele","Height"),'ce raw data'!$C$1:$CZ$1,0))),"-")</f>
        <v>-</v>
      </c>
      <c r="D286" s="8" t="str">
        <f>IFERROR(IF(INDEX('ce raw data'!$C$2:$CZ$3000,MATCH(1,INDEX(('ce raw data'!$A$2:$A$3000=C260)*('ce raw data'!$B$2:$B$3000=$B287),,),0),MATCH(SUBSTITUTE(D263,"Allele","Height"),'ce raw data'!$C$1:$CZ$1,0))="","-",INDEX('ce raw data'!$C$2:$CZ$3000,MATCH(1,INDEX(('ce raw data'!$A$2:$A$3000=C260)*('ce raw data'!$B$2:$B$3000=$B287),,),0),MATCH(SUBSTITUTE(D263,"Allele","Height"),'ce raw data'!$C$1:$CZ$1,0))),"-")</f>
        <v>-</v>
      </c>
      <c r="E286" s="8" t="str">
        <f>IFERROR(IF(INDEX('ce raw data'!$C$2:$CZ$3000,MATCH(1,INDEX(('ce raw data'!$A$2:$A$3000=E260)*('ce raw data'!$B$2:$B$3000=$B287),,),0),MATCH(SUBSTITUTE(E263,"Allele","Height"),'ce raw data'!$C$1:$CZ$1,0))="","-",INDEX('ce raw data'!$C$2:$CZ$3000,MATCH(1,INDEX(('ce raw data'!$A$2:$A$3000=E260)*('ce raw data'!$B$2:$B$3000=$B287),,),0),MATCH(SUBSTITUTE(E263,"Allele","Height"),'ce raw data'!$C$1:$CZ$1,0))),"-")</f>
        <v>-</v>
      </c>
      <c r="F286" s="8" t="str">
        <f>IFERROR(IF(INDEX('ce raw data'!$C$2:$CZ$3000,MATCH(1,INDEX(('ce raw data'!$A$2:$A$3000=E260)*('ce raw data'!$B$2:$B$3000=$B287),,),0),MATCH(SUBSTITUTE(F263,"Allele","Height"),'ce raw data'!$C$1:$CZ$1,0))="","-",INDEX('ce raw data'!$C$2:$CZ$3000,MATCH(1,INDEX(('ce raw data'!$A$2:$A$3000=E260)*('ce raw data'!$B$2:$B$3000=$B287),,),0),MATCH(SUBSTITUTE(F263,"Allele","Height"),'ce raw data'!$C$1:$CZ$1,0))),"-")</f>
        <v>-</v>
      </c>
      <c r="G286" s="8" t="str">
        <f>IFERROR(IF(INDEX('ce raw data'!$C$2:$CZ$3000,MATCH(1,INDEX(('ce raw data'!$A$2:$A$3000=G260)*('ce raw data'!$B$2:$B$3000=$B287),,),0),MATCH(SUBSTITUTE(G263,"Allele","Height"),'ce raw data'!$C$1:$CZ$1,0))="","-",INDEX('ce raw data'!$C$2:$CZ$3000,MATCH(1,INDEX(('ce raw data'!$A$2:$A$3000=G260)*('ce raw data'!$B$2:$B$3000=$B287),,),0),MATCH(SUBSTITUTE(G263,"Allele","Height"),'ce raw data'!$C$1:$CZ$1,0))),"-")</f>
        <v>-</v>
      </c>
      <c r="H286" s="8" t="str">
        <f>IFERROR(IF(INDEX('ce raw data'!$C$2:$CZ$3000,MATCH(1,INDEX(('ce raw data'!$A$2:$A$3000=G260)*('ce raw data'!$B$2:$B$3000=$B287),,),0),MATCH(SUBSTITUTE(H263,"Allele","Height"),'ce raw data'!$C$1:$CZ$1,0))="","-",INDEX('ce raw data'!$C$2:$CZ$3000,MATCH(1,INDEX(('ce raw data'!$A$2:$A$3000=G260)*('ce raw data'!$B$2:$B$3000=$B287),,),0),MATCH(SUBSTITUTE(H263,"Allele","Height"),'ce raw data'!$C$1:$CZ$1,0))),"-")</f>
        <v>-</v>
      </c>
      <c r="I286" s="8" t="str">
        <f>IFERROR(IF(INDEX('ce raw data'!$C$2:$CZ$3000,MATCH(1,INDEX(('ce raw data'!$A$2:$A$3000=I260)*('ce raw data'!$B$2:$B$3000=$B287),,),0),MATCH(SUBSTITUTE(I263,"Allele","Height"),'ce raw data'!$C$1:$CZ$1,0))="","-",INDEX('ce raw data'!$C$2:$CZ$3000,MATCH(1,INDEX(('ce raw data'!$A$2:$A$3000=I260)*('ce raw data'!$B$2:$B$3000=$B287),,),0),MATCH(SUBSTITUTE(I263,"Allele","Height"),'ce raw data'!$C$1:$CZ$1,0))),"-")</f>
        <v>-</v>
      </c>
      <c r="J286" s="8" t="str">
        <f>IFERROR(IF(INDEX('ce raw data'!$C$2:$CZ$3000,MATCH(1,INDEX(('ce raw data'!$A$2:$A$3000=I260)*('ce raw data'!$B$2:$B$3000=$B287),,),0),MATCH(SUBSTITUTE(J263,"Allele","Height"),'ce raw data'!$C$1:$CZ$1,0))="","-",INDEX('ce raw data'!$C$2:$CZ$3000,MATCH(1,INDEX(('ce raw data'!$A$2:$A$3000=I260)*('ce raw data'!$B$2:$B$3000=$B287),,),0),MATCH(SUBSTITUTE(J263,"Allele","Height"),'ce raw data'!$C$1:$CZ$1,0))),"-")</f>
        <v>-</v>
      </c>
    </row>
    <row r="287" spans="2:10" x14ac:dyDescent="0.4">
      <c r="B287" s="11" t="str">
        <f>$A$93</f>
        <v>Penta D</v>
      </c>
      <c r="C287" s="8" t="str">
        <f>IFERROR(IF(INDEX('ce raw data'!$C$2:$CZ$3000,MATCH(1,INDEX(('ce raw data'!$A$2:$A$3000=C260)*('ce raw data'!$B$2:$B$3000=$B287),,),0),MATCH(C263,'ce raw data'!$C$1:$CZ$1,0))="","-",INDEX('ce raw data'!$C$2:$CZ$3000,MATCH(1,INDEX(('ce raw data'!$A$2:$A$3000=C260)*('ce raw data'!$B$2:$B$3000=$B287),,),0),MATCH(C263,'ce raw data'!$C$1:$CZ$1,0))),"-")</f>
        <v>-</v>
      </c>
      <c r="D287" s="8" t="str">
        <f>IFERROR(IF(INDEX('ce raw data'!$C$2:$CZ$3000,MATCH(1,INDEX(('ce raw data'!$A$2:$A$3000=C260)*('ce raw data'!$B$2:$B$3000=$B287),,),0),MATCH(D263,'ce raw data'!$C$1:$CZ$1,0))="","-",INDEX('ce raw data'!$C$2:$CZ$3000,MATCH(1,INDEX(('ce raw data'!$A$2:$A$3000=C260)*('ce raw data'!$B$2:$B$3000=$B287),,),0),MATCH(D263,'ce raw data'!$C$1:$CZ$1,0))),"-")</f>
        <v>-</v>
      </c>
      <c r="E287" s="8" t="str">
        <f>IFERROR(IF(INDEX('ce raw data'!$C$2:$CZ$3000,MATCH(1,INDEX(('ce raw data'!$A$2:$A$3000=E260)*('ce raw data'!$B$2:$B$3000=$B287),,),0),MATCH(E263,'ce raw data'!$C$1:$CZ$1,0))="","-",INDEX('ce raw data'!$C$2:$CZ$3000,MATCH(1,INDEX(('ce raw data'!$A$2:$A$3000=E260)*('ce raw data'!$B$2:$B$3000=$B287),,),0),MATCH(E263,'ce raw data'!$C$1:$CZ$1,0))),"-")</f>
        <v>-</v>
      </c>
      <c r="F287" s="8" t="str">
        <f>IFERROR(IF(INDEX('ce raw data'!$C$2:$CZ$3000,MATCH(1,INDEX(('ce raw data'!$A$2:$A$3000=E260)*('ce raw data'!$B$2:$B$3000=$B287),,),0),MATCH(F263,'ce raw data'!$C$1:$CZ$1,0))="","-",INDEX('ce raw data'!$C$2:$CZ$3000,MATCH(1,INDEX(('ce raw data'!$A$2:$A$3000=E260)*('ce raw data'!$B$2:$B$3000=$B287),,),0),MATCH(F263,'ce raw data'!$C$1:$CZ$1,0))),"-")</f>
        <v>-</v>
      </c>
      <c r="G287" s="8" t="str">
        <f>IFERROR(IF(INDEX('ce raw data'!$C$2:$CZ$3000,MATCH(1,INDEX(('ce raw data'!$A$2:$A$3000=G260)*('ce raw data'!$B$2:$B$3000=$B287),,),0),MATCH(G263,'ce raw data'!$C$1:$CZ$1,0))="","-",INDEX('ce raw data'!$C$2:$CZ$3000,MATCH(1,INDEX(('ce raw data'!$A$2:$A$3000=G260)*('ce raw data'!$B$2:$B$3000=$B287),,),0),MATCH(G263,'ce raw data'!$C$1:$CZ$1,0))),"-")</f>
        <v>-</v>
      </c>
      <c r="H287" s="8" t="str">
        <f>IFERROR(IF(INDEX('ce raw data'!$C$2:$CZ$3000,MATCH(1,INDEX(('ce raw data'!$A$2:$A$3000=G260)*('ce raw data'!$B$2:$B$3000=$B287),,),0),MATCH(H263,'ce raw data'!$C$1:$CZ$1,0))="","-",INDEX('ce raw data'!$C$2:$CZ$3000,MATCH(1,INDEX(('ce raw data'!$A$2:$A$3000=G260)*('ce raw data'!$B$2:$B$3000=$B287),,),0),MATCH(H263,'ce raw data'!$C$1:$CZ$1,0))),"-")</f>
        <v>-</v>
      </c>
      <c r="I287" s="8" t="str">
        <f>IFERROR(IF(INDEX('ce raw data'!$C$2:$CZ$3000,MATCH(1,INDEX(('ce raw data'!$A$2:$A$3000=I260)*('ce raw data'!$B$2:$B$3000=$B287),,),0),MATCH(I263,'ce raw data'!$C$1:$CZ$1,0))="","-",INDEX('ce raw data'!$C$2:$CZ$3000,MATCH(1,INDEX(('ce raw data'!$A$2:$A$3000=I260)*('ce raw data'!$B$2:$B$3000=$B287),,),0),MATCH(I263,'ce raw data'!$C$1:$CZ$1,0))),"-")</f>
        <v>-</v>
      </c>
      <c r="J287" s="8" t="str">
        <f>IFERROR(IF(INDEX('ce raw data'!$C$2:$CZ$3000,MATCH(1,INDEX(('ce raw data'!$A$2:$A$3000=I260)*('ce raw data'!$B$2:$B$3000=$B287),,),0),MATCH(J263,'ce raw data'!$C$1:$CZ$1,0))="","-",INDEX('ce raw data'!$C$2:$CZ$3000,MATCH(1,INDEX(('ce raw data'!$A$2:$A$3000=I260)*('ce raw data'!$B$2:$B$3000=$B287),,),0),MATCH(J263,'ce raw data'!$C$1:$CZ$1,0))),"-")</f>
        <v>-</v>
      </c>
    </row>
    <row r="288" spans="2:10" ht="12.75" hidden="1" customHeight="1" x14ac:dyDescent="0.4">
      <c r="B288" s="10"/>
      <c r="C288" s="8" t="str">
        <f>IFERROR(IF(INDEX('ce raw data'!$C$2:$CZ$3000,MATCH(1,INDEX(('ce raw data'!$A$2:$A$3000=C260)*('ce raw data'!$B$2:$B$3000=$B289),,),0),MATCH(SUBSTITUTE(C263,"Allele","Height"),'ce raw data'!$C$1:$CZ$1,0))="","-",INDEX('ce raw data'!$C$2:$CZ$3000,MATCH(1,INDEX(('ce raw data'!$A$2:$A$3000=C260)*('ce raw data'!$B$2:$B$3000=$B289),,),0),MATCH(SUBSTITUTE(C263,"Allele","Height"),'ce raw data'!$C$1:$CZ$1,0))),"-")</f>
        <v>-</v>
      </c>
      <c r="D288" s="8" t="str">
        <f>IFERROR(IF(INDEX('ce raw data'!$C$2:$CZ$3000,MATCH(1,INDEX(('ce raw data'!$A$2:$A$3000=C260)*('ce raw data'!$B$2:$B$3000=$B289),,),0),MATCH(SUBSTITUTE(D263,"Allele","Height"),'ce raw data'!$C$1:$CZ$1,0))="","-",INDEX('ce raw data'!$C$2:$CZ$3000,MATCH(1,INDEX(('ce raw data'!$A$2:$A$3000=C260)*('ce raw data'!$B$2:$B$3000=$B289),,),0),MATCH(SUBSTITUTE(D263,"Allele","Height"),'ce raw data'!$C$1:$CZ$1,0))),"-")</f>
        <v>-</v>
      </c>
      <c r="E288" s="8" t="str">
        <f>IFERROR(IF(INDEX('ce raw data'!$C$2:$CZ$3000,MATCH(1,INDEX(('ce raw data'!$A$2:$A$3000=E260)*('ce raw data'!$B$2:$B$3000=$B289),,),0),MATCH(SUBSTITUTE(E263,"Allele","Height"),'ce raw data'!$C$1:$CZ$1,0))="","-",INDEX('ce raw data'!$C$2:$CZ$3000,MATCH(1,INDEX(('ce raw data'!$A$2:$A$3000=E260)*('ce raw data'!$B$2:$B$3000=$B289),,),0),MATCH(SUBSTITUTE(E263,"Allele","Height"),'ce raw data'!$C$1:$CZ$1,0))),"-")</f>
        <v>-</v>
      </c>
      <c r="F288" s="8" t="str">
        <f>IFERROR(IF(INDEX('ce raw data'!$C$2:$CZ$3000,MATCH(1,INDEX(('ce raw data'!$A$2:$A$3000=E260)*('ce raw data'!$B$2:$B$3000=$B289),,),0),MATCH(SUBSTITUTE(F263,"Allele","Height"),'ce raw data'!$C$1:$CZ$1,0))="","-",INDEX('ce raw data'!$C$2:$CZ$3000,MATCH(1,INDEX(('ce raw data'!$A$2:$A$3000=E260)*('ce raw data'!$B$2:$B$3000=$B289),,),0),MATCH(SUBSTITUTE(F263,"Allele","Height"),'ce raw data'!$C$1:$CZ$1,0))),"-")</f>
        <v>-</v>
      </c>
      <c r="G288" s="8" t="str">
        <f>IFERROR(IF(INDEX('ce raw data'!$C$2:$CZ$3000,MATCH(1,INDEX(('ce raw data'!$A$2:$A$3000=G260)*('ce raw data'!$B$2:$B$3000=$B289),,),0),MATCH(SUBSTITUTE(G263,"Allele","Height"),'ce raw data'!$C$1:$CZ$1,0))="","-",INDEX('ce raw data'!$C$2:$CZ$3000,MATCH(1,INDEX(('ce raw data'!$A$2:$A$3000=G260)*('ce raw data'!$B$2:$B$3000=$B289),,),0),MATCH(SUBSTITUTE(G263,"Allele","Height"),'ce raw data'!$C$1:$CZ$1,0))),"-")</f>
        <v>-</v>
      </c>
      <c r="H288" s="8" t="str">
        <f>IFERROR(IF(INDEX('ce raw data'!$C$2:$CZ$3000,MATCH(1,INDEX(('ce raw data'!$A$2:$A$3000=G260)*('ce raw data'!$B$2:$B$3000=$B289),,),0),MATCH(SUBSTITUTE(H263,"Allele","Height"),'ce raw data'!$C$1:$CZ$1,0))="","-",INDEX('ce raw data'!$C$2:$CZ$3000,MATCH(1,INDEX(('ce raw data'!$A$2:$A$3000=G260)*('ce raw data'!$B$2:$B$3000=$B289),,),0),MATCH(SUBSTITUTE(H263,"Allele","Height"),'ce raw data'!$C$1:$CZ$1,0))),"-")</f>
        <v>-</v>
      </c>
      <c r="I288" s="8" t="str">
        <f>IFERROR(IF(INDEX('ce raw data'!$C$2:$CZ$3000,MATCH(1,INDEX(('ce raw data'!$A$2:$A$3000=I260)*('ce raw data'!$B$2:$B$3000=$B289),,),0),MATCH(SUBSTITUTE(I263,"Allele","Height"),'ce raw data'!$C$1:$CZ$1,0))="","-",INDEX('ce raw data'!$C$2:$CZ$3000,MATCH(1,INDEX(('ce raw data'!$A$2:$A$3000=I260)*('ce raw data'!$B$2:$B$3000=$B289),,),0),MATCH(SUBSTITUTE(I263,"Allele","Height"),'ce raw data'!$C$1:$CZ$1,0))),"-")</f>
        <v>-</v>
      </c>
      <c r="J288" s="8" t="str">
        <f>IFERROR(IF(INDEX('ce raw data'!$C$2:$CZ$3000,MATCH(1,INDEX(('ce raw data'!$A$2:$A$3000=I260)*('ce raw data'!$B$2:$B$3000=$B289),,),0),MATCH(SUBSTITUTE(J263,"Allele","Height"),'ce raw data'!$C$1:$CZ$1,0))="","-",INDEX('ce raw data'!$C$2:$CZ$3000,MATCH(1,INDEX(('ce raw data'!$A$2:$A$3000=I260)*('ce raw data'!$B$2:$B$3000=$B289),,),0),MATCH(SUBSTITUTE(J263,"Allele","Height"),'ce raw data'!$C$1:$CZ$1,0))),"-")</f>
        <v>-</v>
      </c>
    </row>
    <row r="289" spans="2:10" x14ac:dyDescent="0.4">
      <c r="B289" s="14" t="str">
        <f>$A$95</f>
        <v>TH01</v>
      </c>
      <c r="C289" s="8" t="str">
        <f>IFERROR(IF(INDEX('ce raw data'!$C$2:$CZ$3000,MATCH(1,INDEX(('ce raw data'!$A$2:$A$3000=C260)*('ce raw data'!$B$2:$B$3000=$B289),,),0),MATCH(C263,'ce raw data'!$C$1:$CZ$1,0))="","-",INDEX('ce raw data'!$C$2:$CZ$3000,MATCH(1,INDEX(('ce raw data'!$A$2:$A$3000=C260)*('ce raw data'!$B$2:$B$3000=$B289),,),0),MATCH(C263,'ce raw data'!$C$1:$CZ$1,0))),"-")</f>
        <v>-</v>
      </c>
      <c r="D289" s="8" t="str">
        <f>IFERROR(IF(INDEX('ce raw data'!$C$2:$CZ$3000,MATCH(1,INDEX(('ce raw data'!$A$2:$A$3000=C260)*('ce raw data'!$B$2:$B$3000=$B289),,),0),MATCH(D263,'ce raw data'!$C$1:$CZ$1,0))="","-",INDEX('ce raw data'!$C$2:$CZ$3000,MATCH(1,INDEX(('ce raw data'!$A$2:$A$3000=C260)*('ce raw data'!$B$2:$B$3000=$B289),,),0),MATCH(D263,'ce raw data'!$C$1:$CZ$1,0))),"-")</f>
        <v>-</v>
      </c>
      <c r="E289" s="8" t="str">
        <f>IFERROR(IF(INDEX('ce raw data'!$C$2:$CZ$3000,MATCH(1,INDEX(('ce raw data'!$A$2:$A$3000=E260)*('ce raw data'!$B$2:$B$3000=$B289),,),0),MATCH(E263,'ce raw data'!$C$1:$CZ$1,0))="","-",INDEX('ce raw data'!$C$2:$CZ$3000,MATCH(1,INDEX(('ce raw data'!$A$2:$A$3000=E260)*('ce raw data'!$B$2:$B$3000=$B289),,),0),MATCH(E263,'ce raw data'!$C$1:$CZ$1,0))),"-")</f>
        <v>-</v>
      </c>
      <c r="F289" s="8" t="str">
        <f>IFERROR(IF(INDEX('ce raw data'!$C$2:$CZ$3000,MATCH(1,INDEX(('ce raw data'!$A$2:$A$3000=E260)*('ce raw data'!$B$2:$B$3000=$B289),,),0),MATCH(F263,'ce raw data'!$C$1:$CZ$1,0))="","-",INDEX('ce raw data'!$C$2:$CZ$3000,MATCH(1,INDEX(('ce raw data'!$A$2:$A$3000=E260)*('ce raw data'!$B$2:$B$3000=$B289),,),0),MATCH(F263,'ce raw data'!$C$1:$CZ$1,0))),"-")</f>
        <v>-</v>
      </c>
      <c r="G289" s="8" t="str">
        <f>IFERROR(IF(INDEX('ce raw data'!$C$2:$CZ$3000,MATCH(1,INDEX(('ce raw data'!$A$2:$A$3000=G260)*('ce raw data'!$B$2:$B$3000=$B289),,),0),MATCH(G263,'ce raw data'!$C$1:$CZ$1,0))="","-",INDEX('ce raw data'!$C$2:$CZ$3000,MATCH(1,INDEX(('ce raw data'!$A$2:$A$3000=G260)*('ce raw data'!$B$2:$B$3000=$B289),,),0),MATCH(G263,'ce raw data'!$C$1:$CZ$1,0))),"-")</f>
        <v>-</v>
      </c>
      <c r="H289" s="8" t="str">
        <f>IFERROR(IF(INDEX('ce raw data'!$C$2:$CZ$3000,MATCH(1,INDEX(('ce raw data'!$A$2:$A$3000=G260)*('ce raw data'!$B$2:$B$3000=$B289),,),0),MATCH(H263,'ce raw data'!$C$1:$CZ$1,0))="","-",INDEX('ce raw data'!$C$2:$CZ$3000,MATCH(1,INDEX(('ce raw data'!$A$2:$A$3000=G260)*('ce raw data'!$B$2:$B$3000=$B289),,),0),MATCH(H263,'ce raw data'!$C$1:$CZ$1,0))),"-")</f>
        <v>-</v>
      </c>
      <c r="I289" s="8" t="str">
        <f>IFERROR(IF(INDEX('ce raw data'!$C$2:$CZ$3000,MATCH(1,INDEX(('ce raw data'!$A$2:$A$3000=I260)*('ce raw data'!$B$2:$B$3000=$B289),,),0),MATCH(I263,'ce raw data'!$C$1:$CZ$1,0))="","-",INDEX('ce raw data'!$C$2:$CZ$3000,MATCH(1,INDEX(('ce raw data'!$A$2:$A$3000=I260)*('ce raw data'!$B$2:$B$3000=$B289),,),0),MATCH(I263,'ce raw data'!$C$1:$CZ$1,0))),"-")</f>
        <v>-</v>
      </c>
      <c r="J289" s="8" t="str">
        <f>IFERROR(IF(INDEX('ce raw data'!$C$2:$CZ$3000,MATCH(1,INDEX(('ce raw data'!$A$2:$A$3000=I260)*('ce raw data'!$B$2:$B$3000=$B289),,),0),MATCH(J263,'ce raw data'!$C$1:$CZ$1,0))="","-",INDEX('ce raw data'!$C$2:$CZ$3000,MATCH(1,INDEX(('ce raw data'!$A$2:$A$3000=I260)*('ce raw data'!$B$2:$B$3000=$B289),,),0),MATCH(J263,'ce raw data'!$C$1:$CZ$1,0))),"-")</f>
        <v>-</v>
      </c>
    </row>
    <row r="290" spans="2:10" ht="12.75" hidden="1" customHeight="1" x14ac:dyDescent="0.4">
      <c r="B290" s="14"/>
      <c r="C290" s="8" t="str">
        <f>IFERROR(IF(INDEX('ce raw data'!$C$2:$CZ$3000,MATCH(1,INDEX(('ce raw data'!$A$2:$A$3000=C260)*('ce raw data'!$B$2:$B$3000=$B291),,),0),MATCH(SUBSTITUTE(C263,"Allele","Height"),'ce raw data'!$C$1:$CZ$1,0))="","-",INDEX('ce raw data'!$C$2:$CZ$3000,MATCH(1,INDEX(('ce raw data'!$A$2:$A$3000=C260)*('ce raw data'!$B$2:$B$3000=$B291),,),0),MATCH(SUBSTITUTE(C263,"Allele","Height"),'ce raw data'!$C$1:$CZ$1,0))),"-")</f>
        <v>-</v>
      </c>
      <c r="D290" s="8" t="str">
        <f>IFERROR(IF(INDEX('ce raw data'!$C$2:$CZ$3000,MATCH(1,INDEX(('ce raw data'!$A$2:$A$3000=C260)*('ce raw data'!$B$2:$B$3000=$B291),,),0),MATCH(SUBSTITUTE(D263,"Allele","Height"),'ce raw data'!$C$1:$CZ$1,0))="","-",INDEX('ce raw data'!$C$2:$CZ$3000,MATCH(1,INDEX(('ce raw data'!$A$2:$A$3000=C260)*('ce raw data'!$B$2:$B$3000=$B291),,),0),MATCH(SUBSTITUTE(D263,"Allele","Height"),'ce raw data'!$C$1:$CZ$1,0))),"-")</f>
        <v>-</v>
      </c>
      <c r="E290" s="8" t="str">
        <f>IFERROR(IF(INDEX('ce raw data'!$C$2:$CZ$3000,MATCH(1,INDEX(('ce raw data'!$A$2:$A$3000=E260)*('ce raw data'!$B$2:$B$3000=$B291),,),0),MATCH(SUBSTITUTE(E263,"Allele","Height"),'ce raw data'!$C$1:$CZ$1,0))="","-",INDEX('ce raw data'!$C$2:$CZ$3000,MATCH(1,INDEX(('ce raw data'!$A$2:$A$3000=E260)*('ce raw data'!$B$2:$B$3000=$B291),,),0),MATCH(SUBSTITUTE(E263,"Allele","Height"),'ce raw data'!$C$1:$CZ$1,0))),"-")</f>
        <v>-</v>
      </c>
      <c r="F290" s="8" t="str">
        <f>IFERROR(IF(INDEX('ce raw data'!$C$2:$CZ$3000,MATCH(1,INDEX(('ce raw data'!$A$2:$A$3000=E260)*('ce raw data'!$B$2:$B$3000=$B291),,),0),MATCH(SUBSTITUTE(F263,"Allele","Height"),'ce raw data'!$C$1:$CZ$1,0))="","-",INDEX('ce raw data'!$C$2:$CZ$3000,MATCH(1,INDEX(('ce raw data'!$A$2:$A$3000=E260)*('ce raw data'!$B$2:$B$3000=$B291),,),0),MATCH(SUBSTITUTE(F263,"Allele","Height"),'ce raw data'!$C$1:$CZ$1,0))),"-")</f>
        <v>-</v>
      </c>
      <c r="G290" s="8" t="str">
        <f>IFERROR(IF(INDEX('ce raw data'!$C$2:$CZ$3000,MATCH(1,INDEX(('ce raw data'!$A$2:$A$3000=G260)*('ce raw data'!$B$2:$B$3000=$B291),,),0),MATCH(SUBSTITUTE(G263,"Allele","Height"),'ce raw data'!$C$1:$CZ$1,0))="","-",INDEX('ce raw data'!$C$2:$CZ$3000,MATCH(1,INDEX(('ce raw data'!$A$2:$A$3000=G260)*('ce raw data'!$B$2:$B$3000=$B291),,),0),MATCH(SUBSTITUTE(G263,"Allele","Height"),'ce raw data'!$C$1:$CZ$1,0))),"-")</f>
        <v>-</v>
      </c>
      <c r="H290" s="8" t="str">
        <f>IFERROR(IF(INDEX('ce raw data'!$C$2:$CZ$3000,MATCH(1,INDEX(('ce raw data'!$A$2:$A$3000=G260)*('ce raw data'!$B$2:$B$3000=$B291),,),0),MATCH(SUBSTITUTE(H263,"Allele","Height"),'ce raw data'!$C$1:$CZ$1,0))="","-",INDEX('ce raw data'!$C$2:$CZ$3000,MATCH(1,INDEX(('ce raw data'!$A$2:$A$3000=G260)*('ce raw data'!$B$2:$B$3000=$B291),,),0),MATCH(SUBSTITUTE(H263,"Allele","Height"),'ce raw data'!$C$1:$CZ$1,0))),"-")</f>
        <v>-</v>
      </c>
      <c r="I290" s="8" t="str">
        <f>IFERROR(IF(INDEX('ce raw data'!$C$2:$CZ$3000,MATCH(1,INDEX(('ce raw data'!$A$2:$A$3000=I260)*('ce raw data'!$B$2:$B$3000=$B291),,),0),MATCH(SUBSTITUTE(I263,"Allele","Height"),'ce raw data'!$C$1:$CZ$1,0))="","-",INDEX('ce raw data'!$C$2:$CZ$3000,MATCH(1,INDEX(('ce raw data'!$A$2:$A$3000=I260)*('ce raw data'!$B$2:$B$3000=$B291),,),0),MATCH(SUBSTITUTE(I263,"Allele","Height"),'ce raw data'!$C$1:$CZ$1,0))),"-")</f>
        <v>-</v>
      </c>
      <c r="J290" s="8" t="str">
        <f>IFERROR(IF(INDEX('ce raw data'!$C$2:$CZ$3000,MATCH(1,INDEX(('ce raw data'!$A$2:$A$3000=I260)*('ce raw data'!$B$2:$B$3000=$B291),,),0),MATCH(SUBSTITUTE(J263,"Allele","Height"),'ce raw data'!$C$1:$CZ$1,0))="","-",INDEX('ce raw data'!$C$2:$CZ$3000,MATCH(1,INDEX(('ce raw data'!$A$2:$A$3000=I260)*('ce raw data'!$B$2:$B$3000=$B291),,),0),MATCH(SUBSTITUTE(J263,"Allele","Height"),'ce raw data'!$C$1:$CZ$1,0))),"-")</f>
        <v>-</v>
      </c>
    </row>
    <row r="291" spans="2:10" x14ac:dyDescent="0.4">
      <c r="B291" s="14" t="str">
        <f>$A$97</f>
        <v>vWA</v>
      </c>
      <c r="C291" s="8" t="str">
        <f>IFERROR(IF(INDEX('ce raw data'!$C$2:$CZ$3000,MATCH(1,INDEX(('ce raw data'!$A$2:$A$3000=C260)*('ce raw data'!$B$2:$B$3000=$B291),,),0),MATCH(C263,'ce raw data'!$C$1:$CZ$1,0))="","-",INDEX('ce raw data'!$C$2:$CZ$3000,MATCH(1,INDEX(('ce raw data'!$A$2:$A$3000=C260)*('ce raw data'!$B$2:$B$3000=$B291),,),0),MATCH(C263,'ce raw data'!$C$1:$CZ$1,0))),"-")</f>
        <v>-</v>
      </c>
      <c r="D291" s="8" t="str">
        <f>IFERROR(IF(INDEX('ce raw data'!$C$2:$CZ$3000,MATCH(1,INDEX(('ce raw data'!$A$2:$A$3000=C260)*('ce raw data'!$B$2:$B$3000=$B291),,),0),MATCH(D263,'ce raw data'!$C$1:$CZ$1,0))="","-",INDEX('ce raw data'!$C$2:$CZ$3000,MATCH(1,INDEX(('ce raw data'!$A$2:$A$3000=C260)*('ce raw data'!$B$2:$B$3000=$B291),,),0),MATCH(D263,'ce raw data'!$C$1:$CZ$1,0))),"-")</f>
        <v>-</v>
      </c>
      <c r="E291" s="8" t="str">
        <f>IFERROR(IF(INDEX('ce raw data'!$C$2:$CZ$3000,MATCH(1,INDEX(('ce raw data'!$A$2:$A$3000=E260)*('ce raw data'!$B$2:$B$3000=$B291),,),0),MATCH(E263,'ce raw data'!$C$1:$CZ$1,0))="","-",INDEX('ce raw data'!$C$2:$CZ$3000,MATCH(1,INDEX(('ce raw data'!$A$2:$A$3000=E260)*('ce raw data'!$B$2:$B$3000=$B291),,),0),MATCH(E263,'ce raw data'!$C$1:$CZ$1,0))),"-")</f>
        <v>-</v>
      </c>
      <c r="F291" s="8" t="str">
        <f>IFERROR(IF(INDEX('ce raw data'!$C$2:$CZ$3000,MATCH(1,INDEX(('ce raw data'!$A$2:$A$3000=E260)*('ce raw data'!$B$2:$B$3000=$B291),,),0),MATCH(F263,'ce raw data'!$C$1:$CZ$1,0))="","-",INDEX('ce raw data'!$C$2:$CZ$3000,MATCH(1,INDEX(('ce raw data'!$A$2:$A$3000=E260)*('ce raw data'!$B$2:$B$3000=$B291),,),0),MATCH(F263,'ce raw data'!$C$1:$CZ$1,0))),"-")</f>
        <v>-</v>
      </c>
      <c r="G291" s="8" t="str">
        <f>IFERROR(IF(INDEX('ce raw data'!$C$2:$CZ$3000,MATCH(1,INDEX(('ce raw data'!$A$2:$A$3000=G260)*('ce raw data'!$B$2:$B$3000=$B291),,),0),MATCH(G263,'ce raw data'!$C$1:$CZ$1,0))="","-",INDEX('ce raw data'!$C$2:$CZ$3000,MATCH(1,INDEX(('ce raw data'!$A$2:$A$3000=G260)*('ce raw data'!$B$2:$B$3000=$B291),,),0),MATCH(G263,'ce raw data'!$C$1:$CZ$1,0))),"-")</f>
        <v>-</v>
      </c>
      <c r="H291" s="8" t="str">
        <f>IFERROR(IF(INDEX('ce raw data'!$C$2:$CZ$3000,MATCH(1,INDEX(('ce raw data'!$A$2:$A$3000=G260)*('ce raw data'!$B$2:$B$3000=$B291),,),0),MATCH(H263,'ce raw data'!$C$1:$CZ$1,0))="","-",INDEX('ce raw data'!$C$2:$CZ$3000,MATCH(1,INDEX(('ce raw data'!$A$2:$A$3000=G260)*('ce raw data'!$B$2:$B$3000=$B291),,),0),MATCH(H263,'ce raw data'!$C$1:$CZ$1,0))),"-")</f>
        <v>-</v>
      </c>
      <c r="I291" s="8" t="str">
        <f>IFERROR(IF(INDEX('ce raw data'!$C$2:$CZ$3000,MATCH(1,INDEX(('ce raw data'!$A$2:$A$3000=I260)*('ce raw data'!$B$2:$B$3000=$B291),,),0),MATCH(I263,'ce raw data'!$C$1:$CZ$1,0))="","-",INDEX('ce raw data'!$C$2:$CZ$3000,MATCH(1,INDEX(('ce raw data'!$A$2:$A$3000=I260)*('ce raw data'!$B$2:$B$3000=$B291),,),0),MATCH(I263,'ce raw data'!$C$1:$CZ$1,0))),"-")</f>
        <v>-</v>
      </c>
      <c r="J291" s="8" t="str">
        <f>IFERROR(IF(INDEX('ce raw data'!$C$2:$CZ$3000,MATCH(1,INDEX(('ce raw data'!$A$2:$A$3000=I260)*('ce raw data'!$B$2:$B$3000=$B291),,),0),MATCH(J263,'ce raw data'!$C$1:$CZ$1,0))="","-",INDEX('ce raw data'!$C$2:$CZ$3000,MATCH(1,INDEX(('ce raw data'!$A$2:$A$3000=I260)*('ce raw data'!$B$2:$B$3000=$B291),,),0),MATCH(J263,'ce raw data'!$C$1:$CZ$1,0))),"-")</f>
        <v>-</v>
      </c>
    </row>
    <row r="292" spans="2:10" ht="12.75" hidden="1" customHeight="1" x14ac:dyDescent="0.4">
      <c r="B292" s="14"/>
      <c r="C292" s="8" t="str">
        <f>IFERROR(IF(INDEX('ce raw data'!$C$2:$CZ$3000,MATCH(1,INDEX(('ce raw data'!$A$2:$A$3000=C260)*('ce raw data'!$B$2:$B$3000=$B293),,),0),MATCH(SUBSTITUTE(C263,"Allele","Height"),'ce raw data'!$C$1:$CZ$1,0))="","-",INDEX('ce raw data'!$C$2:$CZ$3000,MATCH(1,INDEX(('ce raw data'!$A$2:$A$3000=C260)*('ce raw data'!$B$2:$B$3000=$B293),,),0),MATCH(SUBSTITUTE(C263,"Allele","Height"),'ce raw data'!$C$1:$CZ$1,0))),"-")</f>
        <v>-</v>
      </c>
      <c r="D292" s="8" t="str">
        <f>IFERROR(IF(INDEX('ce raw data'!$C$2:$CZ$3000,MATCH(1,INDEX(('ce raw data'!$A$2:$A$3000=C260)*('ce raw data'!$B$2:$B$3000=$B293),,),0),MATCH(SUBSTITUTE(D263,"Allele","Height"),'ce raw data'!$C$1:$CZ$1,0))="","-",INDEX('ce raw data'!$C$2:$CZ$3000,MATCH(1,INDEX(('ce raw data'!$A$2:$A$3000=C260)*('ce raw data'!$B$2:$B$3000=$B293),,),0),MATCH(SUBSTITUTE(D263,"Allele","Height"),'ce raw data'!$C$1:$CZ$1,0))),"-")</f>
        <v>-</v>
      </c>
      <c r="E292" s="8" t="str">
        <f>IFERROR(IF(INDEX('ce raw data'!$C$2:$CZ$3000,MATCH(1,INDEX(('ce raw data'!$A$2:$A$3000=E260)*('ce raw data'!$B$2:$B$3000=$B293),,),0),MATCH(SUBSTITUTE(E263,"Allele","Height"),'ce raw data'!$C$1:$CZ$1,0))="","-",INDEX('ce raw data'!$C$2:$CZ$3000,MATCH(1,INDEX(('ce raw data'!$A$2:$A$3000=E260)*('ce raw data'!$B$2:$B$3000=$B293),,),0),MATCH(SUBSTITUTE(E263,"Allele","Height"),'ce raw data'!$C$1:$CZ$1,0))),"-")</f>
        <v>-</v>
      </c>
      <c r="F292" s="8" t="str">
        <f>IFERROR(IF(INDEX('ce raw data'!$C$2:$CZ$3000,MATCH(1,INDEX(('ce raw data'!$A$2:$A$3000=E260)*('ce raw data'!$B$2:$B$3000=$B293),,),0),MATCH(SUBSTITUTE(F263,"Allele","Height"),'ce raw data'!$C$1:$CZ$1,0))="","-",INDEX('ce raw data'!$C$2:$CZ$3000,MATCH(1,INDEX(('ce raw data'!$A$2:$A$3000=E260)*('ce raw data'!$B$2:$B$3000=$B293),,),0),MATCH(SUBSTITUTE(F263,"Allele","Height"),'ce raw data'!$C$1:$CZ$1,0))),"-")</f>
        <v>-</v>
      </c>
      <c r="G292" s="8" t="str">
        <f>IFERROR(IF(INDEX('ce raw data'!$C$2:$CZ$3000,MATCH(1,INDEX(('ce raw data'!$A$2:$A$3000=G260)*('ce raw data'!$B$2:$B$3000=$B293),,),0),MATCH(SUBSTITUTE(G263,"Allele","Height"),'ce raw data'!$C$1:$CZ$1,0))="","-",INDEX('ce raw data'!$C$2:$CZ$3000,MATCH(1,INDEX(('ce raw data'!$A$2:$A$3000=G260)*('ce raw data'!$B$2:$B$3000=$B293),,),0),MATCH(SUBSTITUTE(G263,"Allele","Height"),'ce raw data'!$C$1:$CZ$1,0))),"-")</f>
        <v>-</v>
      </c>
      <c r="H292" s="8" t="str">
        <f>IFERROR(IF(INDEX('ce raw data'!$C$2:$CZ$3000,MATCH(1,INDEX(('ce raw data'!$A$2:$A$3000=G260)*('ce raw data'!$B$2:$B$3000=$B293),,),0),MATCH(SUBSTITUTE(H263,"Allele","Height"),'ce raw data'!$C$1:$CZ$1,0))="","-",INDEX('ce raw data'!$C$2:$CZ$3000,MATCH(1,INDEX(('ce raw data'!$A$2:$A$3000=G260)*('ce raw data'!$B$2:$B$3000=$B293),,),0),MATCH(SUBSTITUTE(H263,"Allele","Height"),'ce raw data'!$C$1:$CZ$1,0))),"-")</f>
        <v>-</v>
      </c>
      <c r="I292" s="8" t="str">
        <f>IFERROR(IF(INDEX('ce raw data'!$C$2:$CZ$3000,MATCH(1,INDEX(('ce raw data'!$A$2:$A$3000=I260)*('ce raw data'!$B$2:$B$3000=$B293),,),0),MATCH(SUBSTITUTE(I263,"Allele","Height"),'ce raw data'!$C$1:$CZ$1,0))="","-",INDEX('ce raw data'!$C$2:$CZ$3000,MATCH(1,INDEX(('ce raw data'!$A$2:$A$3000=I260)*('ce raw data'!$B$2:$B$3000=$B293),,),0),MATCH(SUBSTITUTE(I263,"Allele","Height"),'ce raw data'!$C$1:$CZ$1,0))),"-")</f>
        <v>-</v>
      </c>
      <c r="J292" s="8" t="str">
        <f>IFERROR(IF(INDEX('ce raw data'!$C$2:$CZ$3000,MATCH(1,INDEX(('ce raw data'!$A$2:$A$3000=I260)*('ce raw data'!$B$2:$B$3000=$B293),,),0),MATCH(SUBSTITUTE(J263,"Allele","Height"),'ce raw data'!$C$1:$CZ$1,0))="","-",INDEX('ce raw data'!$C$2:$CZ$3000,MATCH(1,INDEX(('ce raw data'!$A$2:$A$3000=I260)*('ce raw data'!$B$2:$B$3000=$B293),,),0),MATCH(SUBSTITUTE(J263,"Allele","Height"),'ce raw data'!$C$1:$CZ$1,0))),"-")</f>
        <v>-</v>
      </c>
    </row>
    <row r="293" spans="2:10" x14ac:dyDescent="0.4">
      <c r="B293" s="14" t="str">
        <f>$A$99</f>
        <v>D21S11</v>
      </c>
      <c r="C293" s="8" t="str">
        <f>IFERROR(IF(INDEX('ce raw data'!$C$2:$CZ$3000,MATCH(1,INDEX(('ce raw data'!$A$2:$A$3000=C260)*('ce raw data'!$B$2:$B$3000=$B293),,),0),MATCH(C263,'ce raw data'!$C$1:$CZ$1,0))="","-",INDEX('ce raw data'!$C$2:$CZ$3000,MATCH(1,INDEX(('ce raw data'!$A$2:$A$3000=C260)*('ce raw data'!$B$2:$B$3000=$B293),,),0),MATCH(C263,'ce raw data'!$C$1:$CZ$1,0))),"-")</f>
        <v>-</v>
      </c>
      <c r="D293" s="8" t="str">
        <f>IFERROR(IF(INDEX('ce raw data'!$C$2:$CZ$3000,MATCH(1,INDEX(('ce raw data'!$A$2:$A$3000=C260)*('ce raw data'!$B$2:$B$3000=$B293),,),0),MATCH(D263,'ce raw data'!$C$1:$CZ$1,0))="","-",INDEX('ce raw data'!$C$2:$CZ$3000,MATCH(1,INDEX(('ce raw data'!$A$2:$A$3000=C260)*('ce raw data'!$B$2:$B$3000=$B293),,),0),MATCH(D263,'ce raw data'!$C$1:$CZ$1,0))),"-")</f>
        <v>-</v>
      </c>
      <c r="E293" s="8" t="str">
        <f>IFERROR(IF(INDEX('ce raw data'!$C$2:$CZ$3000,MATCH(1,INDEX(('ce raw data'!$A$2:$A$3000=E260)*('ce raw data'!$B$2:$B$3000=$B293),,),0),MATCH(E263,'ce raw data'!$C$1:$CZ$1,0))="","-",INDEX('ce raw data'!$C$2:$CZ$3000,MATCH(1,INDEX(('ce raw data'!$A$2:$A$3000=E260)*('ce raw data'!$B$2:$B$3000=$B293),,),0),MATCH(E263,'ce raw data'!$C$1:$CZ$1,0))),"-")</f>
        <v>-</v>
      </c>
      <c r="F293" s="8" t="str">
        <f>IFERROR(IF(INDEX('ce raw data'!$C$2:$CZ$3000,MATCH(1,INDEX(('ce raw data'!$A$2:$A$3000=E260)*('ce raw data'!$B$2:$B$3000=$B293),,),0),MATCH(F263,'ce raw data'!$C$1:$CZ$1,0))="","-",INDEX('ce raw data'!$C$2:$CZ$3000,MATCH(1,INDEX(('ce raw data'!$A$2:$A$3000=E260)*('ce raw data'!$B$2:$B$3000=$B293),,),0),MATCH(F263,'ce raw data'!$C$1:$CZ$1,0))),"-")</f>
        <v>-</v>
      </c>
      <c r="G293" s="8" t="str">
        <f>IFERROR(IF(INDEX('ce raw data'!$C$2:$CZ$3000,MATCH(1,INDEX(('ce raw data'!$A$2:$A$3000=G260)*('ce raw data'!$B$2:$B$3000=$B293),,),0),MATCH(G263,'ce raw data'!$C$1:$CZ$1,0))="","-",INDEX('ce raw data'!$C$2:$CZ$3000,MATCH(1,INDEX(('ce raw data'!$A$2:$A$3000=G260)*('ce raw data'!$B$2:$B$3000=$B293),,),0),MATCH(G263,'ce raw data'!$C$1:$CZ$1,0))),"-")</f>
        <v>-</v>
      </c>
      <c r="H293" s="8" t="str">
        <f>IFERROR(IF(INDEX('ce raw data'!$C$2:$CZ$3000,MATCH(1,INDEX(('ce raw data'!$A$2:$A$3000=G260)*('ce raw data'!$B$2:$B$3000=$B293),,),0),MATCH(H263,'ce raw data'!$C$1:$CZ$1,0))="","-",INDEX('ce raw data'!$C$2:$CZ$3000,MATCH(1,INDEX(('ce raw data'!$A$2:$A$3000=G260)*('ce raw data'!$B$2:$B$3000=$B293),,),0),MATCH(H263,'ce raw data'!$C$1:$CZ$1,0))),"-")</f>
        <v>-</v>
      </c>
      <c r="I293" s="8" t="str">
        <f>IFERROR(IF(INDEX('ce raw data'!$C$2:$CZ$3000,MATCH(1,INDEX(('ce raw data'!$A$2:$A$3000=I260)*('ce raw data'!$B$2:$B$3000=$B293),,),0),MATCH(I263,'ce raw data'!$C$1:$CZ$1,0))="","-",INDEX('ce raw data'!$C$2:$CZ$3000,MATCH(1,INDEX(('ce raw data'!$A$2:$A$3000=I260)*('ce raw data'!$B$2:$B$3000=$B293),,),0),MATCH(I263,'ce raw data'!$C$1:$CZ$1,0))),"-")</f>
        <v>-</v>
      </c>
      <c r="J293" s="8" t="str">
        <f>IFERROR(IF(INDEX('ce raw data'!$C$2:$CZ$3000,MATCH(1,INDEX(('ce raw data'!$A$2:$A$3000=I260)*('ce raw data'!$B$2:$B$3000=$B293),,),0),MATCH(J263,'ce raw data'!$C$1:$CZ$1,0))="","-",INDEX('ce raw data'!$C$2:$CZ$3000,MATCH(1,INDEX(('ce raw data'!$A$2:$A$3000=I260)*('ce raw data'!$B$2:$B$3000=$B293),,),0),MATCH(J263,'ce raw data'!$C$1:$CZ$1,0))),"-")</f>
        <v>-</v>
      </c>
    </row>
    <row r="294" spans="2:10" ht="12.75" hidden="1" customHeight="1" x14ac:dyDescent="0.4">
      <c r="B294" s="14"/>
      <c r="C294" s="8" t="str">
        <f>IFERROR(IF(INDEX('ce raw data'!$C$2:$CZ$3000,MATCH(1,INDEX(('ce raw data'!$A$2:$A$3000=C260)*('ce raw data'!$B$2:$B$3000=$B295),,),0),MATCH(SUBSTITUTE(C263,"Allele","Height"),'ce raw data'!$C$1:$CZ$1,0))="","-",INDEX('ce raw data'!$C$2:$CZ$3000,MATCH(1,INDEX(('ce raw data'!$A$2:$A$3000=C260)*('ce raw data'!$B$2:$B$3000=$B295),,),0),MATCH(SUBSTITUTE(C263,"Allele","Height"),'ce raw data'!$C$1:$CZ$1,0))),"-")</f>
        <v>-</v>
      </c>
      <c r="D294" s="8" t="str">
        <f>IFERROR(IF(INDEX('ce raw data'!$C$2:$CZ$3000,MATCH(1,INDEX(('ce raw data'!$A$2:$A$3000=C260)*('ce raw data'!$B$2:$B$3000=$B295),,),0),MATCH(SUBSTITUTE(D263,"Allele","Height"),'ce raw data'!$C$1:$CZ$1,0))="","-",INDEX('ce raw data'!$C$2:$CZ$3000,MATCH(1,INDEX(('ce raw data'!$A$2:$A$3000=C260)*('ce raw data'!$B$2:$B$3000=$B295),,),0),MATCH(SUBSTITUTE(D263,"Allele","Height"),'ce raw data'!$C$1:$CZ$1,0))),"-")</f>
        <v>-</v>
      </c>
      <c r="E294" s="8" t="str">
        <f>IFERROR(IF(INDEX('ce raw data'!$C$2:$CZ$3000,MATCH(1,INDEX(('ce raw data'!$A$2:$A$3000=E260)*('ce raw data'!$B$2:$B$3000=$B295),,),0),MATCH(SUBSTITUTE(E263,"Allele","Height"),'ce raw data'!$C$1:$CZ$1,0))="","-",INDEX('ce raw data'!$C$2:$CZ$3000,MATCH(1,INDEX(('ce raw data'!$A$2:$A$3000=E260)*('ce raw data'!$B$2:$B$3000=$B295),,),0),MATCH(SUBSTITUTE(E263,"Allele","Height"),'ce raw data'!$C$1:$CZ$1,0))),"-")</f>
        <v>-</v>
      </c>
      <c r="F294" s="8" t="str">
        <f>IFERROR(IF(INDEX('ce raw data'!$C$2:$CZ$3000,MATCH(1,INDEX(('ce raw data'!$A$2:$A$3000=E260)*('ce raw data'!$B$2:$B$3000=$B295),,),0),MATCH(SUBSTITUTE(F263,"Allele","Height"),'ce raw data'!$C$1:$CZ$1,0))="","-",INDEX('ce raw data'!$C$2:$CZ$3000,MATCH(1,INDEX(('ce raw data'!$A$2:$A$3000=E260)*('ce raw data'!$B$2:$B$3000=$B295),,),0),MATCH(SUBSTITUTE(F263,"Allele","Height"),'ce raw data'!$C$1:$CZ$1,0))),"-")</f>
        <v>-</v>
      </c>
      <c r="G294" s="8" t="str">
        <f>IFERROR(IF(INDEX('ce raw data'!$C$2:$CZ$3000,MATCH(1,INDEX(('ce raw data'!$A$2:$A$3000=G260)*('ce raw data'!$B$2:$B$3000=$B295),,),0),MATCH(SUBSTITUTE(G263,"Allele","Height"),'ce raw data'!$C$1:$CZ$1,0))="","-",INDEX('ce raw data'!$C$2:$CZ$3000,MATCH(1,INDEX(('ce raw data'!$A$2:$A$3000=G260)*('ce raw data'!$B$2:$B$3000=$B295),,),0),MATCH(SUBSTITUTE(G263,"Allele","Height"),'ce raw data'!$C$1:$CZ$1,0))),"-")</f>
        <v>-</v>
      </c>
      <c r="H294" s="8" t="str">
        <f>IFERROR(IF(INDEX('ce raw data'!$C$2:$CZ$3000,MATCH(1,INDEX(('ce raw data'!$A$2:$A$3000=G260)*('ce raw data'!$B$2:$B$3000=$B295),,),0),MATCH(SUBSTITUTE(H263,"Allele","Height"),'ce raw data'!$C$1:$CZ$1,0))="","-",INDEX('ce raw data'!$C$2:$CZ$3000,MATCH(1,INDEX(('ce raw data'!$A$2:$A$3000=G260)*('ce raw data'!$B$2:$B$3000=$B295),,),0),MATCH(SUBSTITUTE(H263,"Allele","Height"),'ce raw data'!$C$1:$CZ$1,0))),"-")</f>
        <v>-</v>
      </c>
      <c r="I294" s="8" t="str">
        <f>IFERROR(IF(INDEX('ce raw data'!$C$2:$CZ$3000,MATCH(1,INDEX(('ce raw data'!$A$2:$A$3000=I260)*('ce raw data'!$B$2:$B$3000=$B295),,),0),MATCH(SUBSTITUTE(I263,"Allele","Height"),'ce raw data'!$C$1:$CZ$1,0))="","-",INDEX('ce raw data'!$C$2:$CZ$3000,MATCH(1,INDEX(('ce raw data'!$A$2:$A$3000=I260)*('ce raw data'!$B$2:$B$3000=$B295),,),0),MATCH(SUBSTITUTE(I263,"Allele","Height"),'ce raw data'!$C$1:$CZ$1,0))),"-")</f>
        <v>-</v>
      </c>
      <c r="J294" s="8" t="str">
        <f>IFERROR(IF(INDEX('ce raw data'!$C$2:$CZ$3000,MATCH(1,INDEX(('ce raw data'!$A$2:$A$3000=I260)*('ce raw data'!$B$2:$B$3000=$B295),,),0),MATCH(SUBSTITUTE(J263,"Allele","Height"),'ce raw data'!$C$1:$CZ$1,0))="","-",INDEX('ce raw data'!$C$2:$CZ$3000,MATCH(1,INDEX(('ce raw data'!$A$2:$A$3000=I260)*('ce raw data'!$B$2:$B$3000=$B295),,),0),MATCH(SUBSTITUTE(J263,"Allele","Height"),'ce raw data'!$C$1:$CZ$1,0))),"-")</f>
        <v>-</v>
      </c>
    </row>
    <row r="295" spans="2:10" x14ac:dyDescent="0.4">
      <c r="B295" s="14" t="str">
        <f>$A$101</f>
        <v>D7S820</v>
      </c>
      <c r="C295" s="8" t="str">
        <f>IFERROR(IF(INDEX('ce raw data'!$C$2:$CZ$3000,MATCH(1,INDEX(('ce raw data'!$A$2:$A$3000=C260)*('ce raw data'!$B$2:$B$3000=$B295),,),0),MATCH(C263,'ce raw data'!$C$1:$CZ$1,0))="","-",INDEX('ce raw data'!$C$2:$CZ$3000,MATCH(1,INDEX(('ce raw data'!$A$2:$A$3000=C260)*('ce raw data'!$B$2:$B$3000=$B295),,),0),MATCH(C263,'ce raw data'!$C$1:$CZ$1,0))),"-")</f>
        <v>-</v>
      </c>
      <c r="D295" s="8" t="str">
        <f>IFERROR(IF(INDEX('ce raw data'!$C$2:$CZ$3000,MATCH(1,INDEX(('ce raw data'!$A$2:$A$3000=C260)*('ce raw data'!$B$2:$B$3000=$B295),,),0),MATCH(D263,'ce raw data'!$C$1:$CZ$1,0))="","-",INDEX('ce raw data'!$C$2:$CZ$3000,MATCH(1,INDEX(('ce raw data'!$A$2:$A$3000=C260)*('ce raw data'!$B$2:$B$3000=$B295),,),0),MATCH(D263,'ce raw data'!$C$1:$CZ$1,0))),"-")</f>
        <v>-</v>
      </c>
      <c r="E295" s="8" t="str">
        <f>IFERROR(IF(INDEX('ce raw data'!$C$2:$CZ$3000,MATCH(1,INDEX(('ce raw data'!$A$2:$A$3000=E260)*('ce raw data'!$B$2:$B$3000=$B295),,),0),MATCH(E263,'ce raw data'!$C$1:$CZ$1,0))="","-",INDEX('ce raw data'!$C$2:$CZ$3000,MATCH(1,INDEX(('ce raw data'!$A$2:$A$3000=E260)*('ce raw data'!$B$2:$B$3000=$B295),,),0),MATCH(E263,'ce raw data'!$C$1:$CZ$1,0))),"-")</f>
        <v>-</v>
      </c>
      <c r="F295" s="8" t="str">
        <f>IFERROR(IF(INDEX('ce raw data'!$C$2:$CZ$3000,MATCH(1,INDEX(('ce raw data'!$A$2:$A$3000=E260)*('ce raw data'!$B$2:$B$3000=$B295),,),0),MATCH(F263,'ce raw data'!$C$1:$CZ$1,0))="","-",INDEX('ce raw data'!$C$2:$CZ$3000,MATCH(1,INDEX(('ce raw data'!$A$2:$A$3000=E260)*('ce raw data'!$B$2:$B$3000=$B295),,),0),MATCH(F263,'ce raw data'!$C$1:$CZ$1,0))),"-")</f>
        <v>-</v>
      </c>
      <c r="G295" s="8" t="str">
        <f>IFERROR(IF(INDEX('ce raw data'!$C$2:$CZ$3000,MATCH(1,INDEX(('ce raw data'!$A$2:$A$3000=G260)*('ce raw data'!$B$2:$B$3000=$B295),,),0),MATCH(G263,'ce raw data'!$C$1:$CZ$1,0))="","-",INDEX('ce raw data'!$C$2:$CZ$3000,MATCH(1,INDEX(('ce raw data'!$A$2:$A$3000=G260)*('ce raw data'!$B$2:$B$3000=$B295),,),0),MATCH(G263,'ce raw data'!$C$1:$CZ$1,0))),"-")</f>
        <v>-</v>
      </c>
      <c r="H295" s="8" t="str">
        <f>IFERROR(IF(INDEX('ce raw data'!$C$2:$CZ$3000,MATCH(1,INDEX(('ce raw data'!$A$2:$A$3000=G260)*('ce raw data'!$B$2:$B$3000=$B295),,),0),MATCH(H263,'ce raw data'!$C$1:$CZ$1,0))="","-",INDEX('ce raw data'!$C$2:$CZ$3000,MATCH(1,INDEX(('ce raw data'!$A$2:$A$3000=G260)*('ce raw data'!$B$2:$B$3000=$B295),,),0),MATCH(H263,'ce raw data'!$C$1:$CZ$1,0))),"-")</f>
        <v>-</v>
      </c>
      <c r="I295" s="8" t="str">
        <f>IFERROR(IF(INDEX('ce raw data'!$C$2:$CZ$3000,MATCH(1,INDEX(('ce raw data'!$A$2:$A$3000=I260)*('ce raw data'!$B$2:$B$3000=$B295),,),0),MATCH(I263,'ce raw data'!$C$1:$CZ$1,0))="","-",INDEX('ce raw data'!$C$2:$CZ$3000,MATCH(1,INDEX(('ce raw data'!$A$2:$A$3000=I260)*('ce raw data'!$B$2:$B$3000=$B295),,),0),MATCH(I263,'ce raw data'!$C$1:$CZ$1,0))),"-")</f>
        <v>-</v>
      </c>
      <c r="J295" s="8" t="str">
        <f>IFERROR(IF(INDEX('ce raw data'!$C$2:$CZ$3000,MATCH(1,INDEX(('ce raw data'!$A$2:$A$3000=I260)*('ce raw data'!$B$2:$B$3000=$B295),,),0),MATCH(J263,'ce raw data'!$C$1:$CZ$1,0))="","-",INDEX('ce raw data'!$C$2:$CZ$3000,MATCH(1,INDEX(('ce raw data'!$A$2:$A$3000=I260)*('ce raw data'!$B$2:$B$3000=$B295),,),0),MATCH(J263,'ce raw data'!$C$1:$CZ$1,0))),"-")</f>
        <v>-</v>
      </c>
    </row>
    <row r="296" spans="2:10" ht="12.75" hidden="1" customHeight="1" x14ac:dyDescent="0.4">
      <c r="B296" s="14"/>
      <c r="C296" s="8" t="str">
        <f>IFERROR(IF(INDEX('ce raw data'!$C$2:$CZ$3000,MATCH(1,INDEX(('ce raw data'!$A$2:$A$3000=C260)*('ce raw data'!$B$2:$B$3000=$B297),,),0),MATCH(SUBSTITUTE(C263,"Allele","Height"),'ce raw data'!$C$1:$CZ$1,0))="","-",INDEX('ce raw data'!$C$2:$CZ$3000,MATCH(1,INDEX(('ce raw data'!$A$2:$A$3000=C260)*('ce raw data'!$B$2:$B$3000=$B297),,),0),MATCH(SUBSTITUTE(C263,"Allele","Height"),'ce raw data'!$C$1:$CZ$1,0))),"-")</f>
        <v>-</v>
      </c>
      <c r="D296" s="8" t="str">
        <f>IFERROR(IF(INDEX('ce raw data'!$C$2:$CZ$3000,MATCH(1,INDEX(('ce raw data'!$A$2:$A$3000=C260)*('ce raw data'!$B$2:$B$3000=$B297),,),0),MATCH(SUBSTITUTE(D263,"Allele","Height"),'ce raw data'!$C$1:$CZ$1,0))="","-",INDEX('ce raw data'!$C$2:$CZ$3000,MATCH(1,INDEX(('ce raw data'!$A$2:$A$3000=C260)*('ce raw data'!$B$2:$B$3000=$B297),,),0),MATCH(SUBSTITUTE(D263,"Allele","Height"),'ce raw data'!$C$1:$CZ$1,0))),"-")</f>
        <v>-</v>
      </c>
      <c r="E296" s="8" t="str">
        <f>IFERROR(IF(INDEX('ce raw data'!$C$2:$CZ$3000,MATCH(1,INDEX(('ce raw data'!$A$2:$A$3000=E260)*('ce raw data'!$B$2:$B$3000=$B297),,),0),MATCH(SUBSTITUTE(E263,"Allele","Height"),'ce raw data'!$C$1:$CZ$1,0))="","-",INDEX('ce raw data'!$C$2:$CZ$3000,MATCH(1,INDEX(('ce raw data'!$A$2:$A$3000=E260)*('ce raw data'!$B$2:$B$3000=$B297),,),0),MATCH(SUBSTITUTE(E263,"Allele","Height"),'ce raw data'!$C$1:$CZ$1,0))),"-")</f>
        <v>-</v>
      </c>
      <c r="F296" s="8" t="str">
        <f>IFERROR(IF(INDEX('ce raw data'!$C$2:$CZ$3000,MATCH(1,INDEX(('ce raw data'!$A$2:$A$3000=E260)*('ce raw data'!$B$2:$B$3000=$B297),,),0),MATCH(SUBSTITUTE(F263,"Allele","Height"),'ce raw data'!$C$1:$CZ$1,0))="","-",INDEX('ce raw data'!$C$2:$CZ$3000,MATCH(1,INDEX(('ce raw data'!$A$2:$A$3000=E260)*('ce raw data'!$B$2:$B$3000=$B297),,),0),MATCH(SUBSTITUTE(F263,"Allele","Height"),'ce raw data'!$C$1:$CZ$1,0))),"-")</f>
        <v>-</v>
      </c>
      <c r="G296" s="8" t="str">
        <f>IFERROR(IF(INDEX('ce raw data'!$C$2:$CZ$3000,MATCH(1,INDEX(('ce raw data'!$A$2:$A$3000=G260)*('ce raw data'!$B$2:$B$3000=$B297),,),0),MATCH(SUBSTITUTE(G263,"Allele","Height"),'ce raw data'!$C$1:$CZ$1,0))="","-",INDEX('ce raw data'!$C$2:$CZ$3000,MATCH(1,INDEX(('ce raw data'!$A$2:$A$3000=G260)*('ce raw data'!$B$2:$B$3000=$B297),,),0),MATCH(SUBSTITUTE(G263,"Allele","Height"),'ce raw data'!$C$1:$CZ$1,0))),"-")</f>
        <v>-</v>
      </c>
      <c r="H296" s="8" t="str">
        <f>IFERROR(IF(INDEX('ce raw data'!$C$2:$CZ$3000,MATCH(1,INDEX(('ce raw data'!$A$2:$A$3000=G260)*('ce raw data'!$B$2:$B$3000=$B297),,),0),MATCH(SUBSTITUTE(H263,"Allele","Height"),'ce raw data'!$C$1:$CZ$1,0))="","-",INDEX('ce raw data'!$C$2:$CZ$3000,MATCH(1,INDEX(('ce raw data'!$A$2:$A$3000=G260)*('ce raw data'!$B$2:$B$3000=$B297),,),0),MATCH(SUBSTITUTE(H263,"Allele","Height"),'ce raw data'!$C$1:$CZ$1,0))),"-")</f>
        <v>-</v>
      </c>
      <c r="I296" s="8" t="str">
        <f>IFERROR(IF(INDEX('ce raw data'!$C$2:$CZ$3000,MATCH(1,INDEX(('ce raw data'!$A$2:$A$3000=I260)*('ce raw data'!$B$2:$B$3000=$B297),,),0),MATCH(SUBSTITUTE(I263,"Allele","Height"),'ce raw data'!$C$1:$CZ$1,0))="","-",INDEX('ce raw data'!$C$2:$CZ$3000,MATCH(1,INDEX(('ce raw data'!$A$2:$A$3000=I260)*('ce raw data'!$B$2:$B$3000=$B297),,),0),MATCH(SUBSTITUTE(I263,"Allele","Height"),'ce raw data'!$C$1:$CZ$1,0))),"-")</f>
        <v>-</v>
      </c>
      <c r="J296" s="8" t="str">
        <f>IFERROR(IF(INDEX('ce raw data'!$C$2:$CZ$3000,MATCH(1,INDEX(('ce raw data'!$A$2:$A$3000=I260)*('ce raw data'!$B$2:$B$3000=$B297),,),0),MATCH(SUBSTITUTE(J263,"Allele","Height"),'ce raw data'!$C$1:$CZ$1,0))="","-",INDEX('ce raw data'!$C$2:$CZ$3000,MATCH(1,INDEX(('ce raw data'!$A$2:$A$3000=I260)*('ce raw data'!$B$2:$B$3000=$B297),,),0),MATCH(SUBSTITUTE(J263,"Allele","Height"),'ce raw data'!$C$1:$CZ$1,0))),"-")</f>
        <v>-</v>
      </c>
    </row>
    <row r="297" spans="2:10" x14ac:dyDescent="0.4">
      <c r="B297" s="14" t="str">
        <f>$A$103</f>
        <v>D5S818</v>
      </c>
      <c r="C297" s="8" t="str">
        <f>IFERROR(IF(INDEX('ce raw data'!$C$2:$CZ$3000,MATCH(1,INDEX(('ce raw data'!$A$2:$A$3000=C260)*('ce raw data'!$B$2:$B$3000=$B297),,),0),MATCH(C263,'ce raw data'!$C$1:$CZ$1,0))="","-",INDEX('ce raw data'!$C$2:$CZ$3000,MATCH(1,INDEX(('ce raw data'!$A$2:$A$3000=C260)*('ce raw data'!$B$2:$B$3000=$B297),,),0),MATCH(C263,'ce raw data'!$C$1:$CZ$1,0))),"-")</f>
        <v>-</v>
      </c>
      <c r="D297" s="8" t="str">
        <f>IFERROR(IF(INDEX('ce raw data'!$C$2:$CZ$3000,MATCH(1,INDEX(('ce raw data'!$A$2:$A$3000=C260)*('ce raw data'!$B$2:$B$3000=$B297),,),0),MATCH(D263,'ce raw data'!$C$1:$CZ$1,0))="","-",INDEX('ce raw data'!$C$2:$CZ$3000,MATCH(1,INDEX(('ce raw data'!$A$2:$A$3000=C260)*('ce raw data'!$B$2:$B$3000=$B297),,),0),MATCH(D263,'ce raw data'!$C$1:$CZ$1,0))),"-")</f>
        <v>-</v>
      </c>
      <c r="E297" s="8" t="str">
        <f>IFERROR(IF(INDEX('ce raw data'!$C$2:$CZ$3000,MATCH(1,INDEX(('ce raw data'!$A$2:$A$3000=E260)*('ce raw data'!$B$2:$B$3000=$B297),,),0),MATCH(E263,'ce raw data'!$C$1:$CZ$1,0))="","-",INDEX('ce raw data'!$C$2:$CZ$3000,MATCH(1,INDEX(('ce raw data'!$A$2:$A$3000=E260)*('ce raw data'!$B$2:$B$3000=$B297),,),0),MATCH(E263,'ce raw data'!$C$1:$CZ$1,0))),"-")</f>
        <v>-</v>
      </c>
      <c r="F297" s="8" t="str">
        <f>IFERROR(IF(INDEX('ce raw data'!$C$2:$CZ$3000,MATCH(1,INDEX(('ce raw data'!$A$2:$A$3000=E260)*('ce raw data'!$B$2:$B$3000=$B297),,),0),MATCH(F263,'ce raw data'!$C$1:$CZ$1,0))="","-",INDEX('ce raw data'!$C$2:$CZ$3000,MATCH(1,INDEX(('ce raw data'!$A$2:$A$3000=E260)*('ce raw data'!$B$2:$B$3000=$B297),,),0),MATCH(F263,'ce raw data'!$C$1:$CZ$1,0))),"-")</f>
        <v>-</v>
      </c>
      <c r="G297" s="8" t="str">
        <f>IFERROR(IF(INDEX('ce raw data'!$C$2:$CZ$3000,MATCH(1,INDEX(('ce raw data'!$A$2:$A$3000=G260)*('ce raw data'!$B$2:$B$3000=$B297),,),0),MATCH(G263,'ce raw data'!$C$1:$CZ$1,0))="","-",INDEX('ce raw data'!$C$2:$CZ$3000,MATCH(1,INDEX(('ce raw data'!$A$2:$A$3000=G260)*('ce raw data'!$B$2:$B$3000=$B297),,),0),MATCH(G263,'ce raw data'!$C$1:$CZ$1,0))),"-")</f>
        <v>-</v>
      </c>
      <c r="H297" s="8" t="str">
        <f>IFERROR(IF(INDEX('ce raw data'!$C$2:$CZ$3000,MATCH(1,INDEX(('ce raw data'!$A$2:$A$3000=G260)*('ce raw data'!$B$2:$B$3000=$B297),,),0),MATCH(H263,'ce raw data'!$C$1:$CZ$1,0))="","-",INDEX('ce raw data'!$C$2:$CZ$3000,MATCH(1,INDEX(('ce raw data'!$A$2:$A$3000=G260)*('ce raw data'!$B$2:$B$3000=$B297),,),0),MATCH(H263,'ce raw data'!$C$1:$CZ$1,0))),"-")</f>
        <v>-</v>
      </c>
      <c r="I297" s="8" t="str">
        <f>IFERROR(IF(INDEX('ce raw data'!$C$2:$CZ$3000,MATCH(1,INDEX(('ce raw data'!$A$2:$A$3000=I260)*('ce raw data'!$B$2:$B$3000=$B297),,),0),MATCH(I263,'ce raw data'!$C$1:$CZ$1,0))="","-",INDEX('ce raw data'!$C$2:$CZ$3000,MATCH(1,INDEX(('ce raw data'!$A$2:$A$3000=I260)*('ce raw data'!$B$2:$B$3000=$B297),,),0),MATCH(I263,'ce raw data'!$C$1:$CZ$1,0))),"-")</f>
        <v>-</v>
      </c>
      <c r="J297" s="8" t="str">
        <f>IFERROR(IF(INDEX('ce raw data'!$C$2:$CZ$3000,MATCH(1,INDEX(('ce raw data'!$A$2:$A$3000=I260)*('ce raw data'!$B$2:$B$3000=$B297),,),0),MATCH(J263,'ce raw data'!$C$1:$CZ$1,0))="","-",INDEX('ce raw data'!$C$2:$CZ$3000,MATCH(1,INDEX(('ce raw data'!$A$2:$A$3000=I260)*('ce raw data'!$B$2:$B$3000=$B297),,),0),MATCH(J263,'ce raw data'!$C$1:$CZ$1,0))),"-")</f>
        <v>-</v>
      </c>
    </row>
    <row r="298" spans="2:10" hidden="1" x14ac:dyDescent="0.4">
      <c r="B298" s="14"/>
      <c r="C298" s="8" t="str">
        <f>IFERROR(IF(INDEX('ce raw data'!$C$2:$CZ$3000,MATCH(1,INDEX(('ce raw data'!$A$2:$A$3000=C260)*('ce raw data'!$B$2:$B$3000=$B299),,),0),MATCH(SUBSTITUTE(C263,"Allele","Height"),'ce raw data'!$C$1:$CZ$1,0))="","-",INDEX('ce raw data'!$C$2:$CZ$3000,MATCH(1,INDEX(('ce raw data'!$A$2:$A$3000=C260)*('ce raw data'!$B$2:$B$3000=$B299),,),0),MATCH(SUBSTITUTE(C263,"Allele","Height"),'ce raw data'!$C$1:$CZ$1,0))),"-")</f>
        <v>-</v>
      </c>
      <c r="D298" s="8" t="str">
        <f>IFERROR(IF(INDEX('ce raw data'!$C$2:$CZ$3000,MATCH(1,INDEX(('ce raw data'!$A$2:$A$3000=C260)*('ce raw data'!$B$2:$B$3000=$B299),,),0),MATCH(SUBSTITUTE(D263,"Allele","Height"),'ce raw data'!$C$1:$CZ$1,0))="","-",INDEX('ce raw data'!$C$2:$CZ$3000,MATCH(1,INDEX(('ce raw data'!$A$2:$A$3000=C260)*('ce raw data'!$B$2:$B$3000=$B299),,),0),MATCH(SUBSTITUTE(D263,"Allele","Height"),'ce raw data'!$C$1:$CZ$1,0))),"-")</f>
        <v>-</v>
      </c>
      <c r="E298" s="8" t="str">
        <f>IFERROR(IF(INDEX('ce raw data'!$C$2:$CZ$3000,MATCH(1,INDEX(('ce raw data'!$A$2:$A$3000=E260)*('ce raw data'!$B$2:$B$3000=$B299),,),0),MATCH(SUBSTITUTE(E263,"Allele","Height"),'ce raw data'!$C$1:$CZ$1,0))="","-",INDEX('ce raw data'!$C$2:$CZ$3000,MATCH(1,INDEX(('ce raw data'!$A$2:$A$3000=E260)*('ce raw data'!$B$2:$B$3000=$B299),,),0),MATCH(SUBSTITUTE(E263,"Allele","Height"),'ce raw data'!$C$1:$CZ$1,0))),"-")</f>
        <v>-</v>
      </c>
      <c r="F298" s="8" t="str">
        <f>IFERROR(IF(INDEX('ce raw data'!$C$2:$CZ$3000,MATCH(1,INDEX(('ce raw data'!$A$2:$A$3000=E260)*('ce raw data'!$B$2:$B$3000=$B299),,),0),MATCH(SUBSTITUTE(F263,"Allele","Height"),'ce raw data'!$C$1:$CZ$1,0))="","-",INDEX('ce raw data'!$C$2:$CZ$3000,MATCH(1,INDEX(('ce raw data'!$A$2:$A$3000=E260)*('ce raw data'!$B$2:$B$3000=$B299),,),0),MATCH(SUBSTITUTE(F263,"Allele","Height"),'ce raw data'!$C$1:$CZ$1,0))),"-")</f>
        <v>-</v>
      </c>
      <c r="G298" s="8" t="str">
        <f>IFERROR(IF(INDEX('ce raw data'!$C$2:$CZ$3000,MATCH(1,INDEX(('ce raw data'!$A$2:$A$3000=G260)*('ce raw data'!$B$2:$B$3000=$B299),,),0),MATCH(SUBSTITUTE(G263,"Allele","Height"),'ce raw data'!$C$1:$CZ$1,0))="","-",INDEX('ce raw data'!$C$2:$CZ$3000,MATCH(1,INDEX(('ce raw data'!$A$2:$A$3000=G260)*('ce raw data'!$B$2:$B$3000=$B299),,),0),MATCH(SUBSTITUTE(G263,"Allele","Height"),'ce raw data'!$C$1:$CZ$1,0))),"-")</f>
        <v>-</v>
      </c>
      <c r="H298" s="8" t="str">
        <f>IFERROR(IF(INDEX('ce raw data'!$C$2:$CZ$3000,MATCH(1,INDEX(('ce raw data'!$A$2:$A$3000=G260)*('ce raw data'!$B$2:$B$3000=$B299),,),0),MATCH(SUBSTITUTE(H263,"Allele","Height"),'ce raw data'!$C$1:$CZ$1,0))="","-",INDEX('ce raw data'!$C$2:$CZ$3000,MATCH(1,INDEX(('ce raw data'!$A$2:$A$3000=G260)*('ce raw data'!$B$2:$B$3000=$B299),,),0),MATCH(SUBSTITUTE(H263,"Allele","Height"),'ce raw data'!$C$1:$CZ$1,0))),"-")</f>
        <v>-</v>
      </c>
      <c r="I298" s="8" t="str">
        <f>IFERROR(IF(INDEX('ce raw data'!$C$2:$CZ$3000,MATCH(1,INDEX(('ce raw data'!$A$2:$A$3000=I260)*('ce raw data'!$B$2:$B$3000=$B299),,),0),MATCH(SUBSTITUTE(I263,"Allele","Height"),'ce raw data'!$C$1:$CZ$1,0))="","-",INDEX('ce raw data'!$C$2:$CZ$3000,MATCH(1,INDEX(('ce raw data'!$A$2:$A$3000=I260)*('ce raw data'!$B$2:$B$3000=$B299),,),0),MATCH(SUBSTITUTE(I263,"Allele","Height"),'ce raw data'!$C$1:$CZ$1,0))),"-")</f>
        <v>-</v>
      </c>
      <c r="J298" s="8" t="str">
        <f>IFERROR(IF(INDEX('ce raw data'!$C$2:$CZ$3000,MATCH(1,INDEX(('ce raw data'!$A$2:$A$3000=I260)*('ce raw data'!$B$2:$B$3000=$B299),,),0),MATCH(SUBSTITUTE(J263,"Allele","Height"),'ce raw data'!$C$1:$CZ$1,0))="","-",INDEX('ce raw data'!$C$2:$CZ$3000,MATCH(1,INDEX(('ce raw data'!$A$2:$A$3000=I260)*('ce raw data'!$B$2:$B$3000=$B299),,),0),MATCH(SUBSTITUTE(J263,"Allele","Height"),'ce raw data'!$C$1:$CZ$1,0))),"-")</f>
        <v>-</v>
      </c>
    </row>
    <row r="299" spans="2:10" x14ac:dyDescent="0.4">
      <c r="B299" s="14" t="str">
        <f>$A$105</f>
        <v>TPOX</v>
      </c>
      <c r="C299" s="8" t="str">
        <f>IFERROR(IF(INDEX('ce raw data'!$C$2:$CZ$3000,MATCH(1,INDEX(('ce raw data'!$A$2:$A$3000=C260)*('ce raw data'!$B$2:$B$3000=$B299),,),0),MATCH(C263,'ce raw data'!$C$1:$CZ$1,0))="","-",INDEX('ce raw data'!$C$2:$CZ$3000,MATCH(1,INDEX(('ce raw data'!$A$2:$A$3000=C260)*('ce raw data'!$B$2:$B$3000=$B299),,),0),MATCH(C263,'ce raw data'!$C$1:$CZ$1,0))),"-")</f>
        <v>-</v>
      </c>
      <c r="D299" s="8" t="str">
        <f>IFERROR(IF(INDEX('ce raw data'!$C$2:$CZ$3000,MATCH(1,INDEX(('ce raw data'!$A$2:$A$3000=C260)*('ce raw data'!$B$2:$B$3000=$B299),,),0),MATCH(D263,'ce raw data'!$C$1:$CZ$1,0))="","-",INDEX('ce raw data'!$C$2:$CZ$3000,MATCH(1,INDEX(('ce raw data'!$A$2:$A$3000=C260)*('ce raw data'!$B$2:$B$3000=$B299),,),0),MATCH(D263,'ce raw data'!$C$1:$CZ$1,0))),"-")</f>
        <v>-</v>
      </c>
      <c r="E299" s="8" t="str">
        <f>IFERROR(IF(INDEX('ce raw data'!$C$2:$CZ$3000,MATCH(1,INDEX(('ce raw data'!$A$2:$A$3000=E260)*('ce raw data'!$B$2:$B$3000=$B299),,),0),MATCH(E263,'ce raw data'!$C$1:$CZ$1,0))="","-",INDEX('ce raw data'!$C$2:$CZ$3000,MATCH(1,INDEX(('ce raw data'!$A$2:$A$3000=E260)*('ce raw data'!$B$2:$B$3000=$B299),,),0),MATCH(E263,'ce raw data'!$C$1:$CZ$1,0))),"-")</f>
        <v>-</v>
      </c>
      <c r="F299" s="8" t="str">
        <f>IFERROR(IF(INDEX('ce raw data'!$C$2:$CZ$3000,MATCH(1,INDEX(('ce raw data'!$A$2:$A$3000=E260)*('ce raw data'!$B$2:$B$3000=$B299),,),0),MATCH(F263,'ce raw data'!$C$1:$CZ$1,0))="","-",INDEX('ce raw data'!$C$2:$CZ$3000,MATCH(1,INDEX(('ce raw data'!$A$2:$A$3000=E260)*('ce raw data'!$B$2:$B$3000=$B299),,),0),MATCH(F263,'ce raw data'!$C$1:$CZ$1,0))),"-")</f>
        <v>-</v>
      </c>
      <c r="G299" s="8" t="str">
        <f>IFERROR(IF(INDEX('ce raw data'!$C$2:$CZ$3000,MATCH(1,INDEX(('ce raw data'!$A$2:$A$3000=G260)*('ce raw data'!$B$2:$B$3000=$B299),,),0),MATCH(G263,'ce raw data'!$C$1:$CZ$1,0))="","-",INDEX('ce raw data'!$C$2:$CZ$3000,MATCH(1,INDEX(('ce raw data'!$A$2:$A$3000=G260)*('ce raw data'!$B$2:$B$3000=$B299),,),0),MATCH(G263,'ce raw data'!$C$1:$CZ$1,0))),"-")</f>
        <v>-</v>
      </c>
      <c r="H299" s="8" t="str">
        <f>IFERROR(IF(INDEX('ce raw data'!$C$2:$CZ$3000,MATCH(1,INDEX(('ce raw data'!$A$2:$A$3000=G260)*('ce raw data'!$B$2:$B$3000=$B299),,),0),MATCH(H263,'ce raw data'!$C$1:$CZ$1,0))="","-",INDEX('ce raw data'!$C$2:$CZ$3000,MATCH(1,INDEX(('ce raw data'!$A$2:$A$3000=G260)*('ce raw data'!$B$2:$B$3000=$B299),,),0),MATCH(H263,'ce raw data'!$C$1:$CZ$1,0))),"-")</f>
        <v>-</v>
      </c>
      <c r="I299" s="8" t="str">
        <f>IFERROR(IF(INDEX('ce raw data'!$C$2:$CZ$3000,MATCH(1,INDEX(('ce raw data'!$A$2:$A$3000=I260)*('ce raw data'!$B$2:$B$3000=$B299),,),0),MATCH(I263,'ce raw data'!$C$1:$CZ$1,0))="","-",INDEX('ce raw data'!$C$2:$CZ$3000,MATCH(1,INDEX(('ce raw data'!$A$2:$A$3000=I260)*('ce raw data'!$B$2:$B$3000=$B299),,),0),MATCH(I263,'ce raw data'!$C$1:$CZ$1,0))),"-")</f>
        <v>-</v>
      </c>
      <c r="J299" s="8" t="str">
        <f>IFERROR(IF(INDEX('ce raw data'!$C$2:$CZ$3000,MATCH(1,INDEX(('ce raw data'!$A$2:$A$3000=I260)*('ce raw data'!$B$2:$B$3000=$B299),,),0),MATCH(J263,'ce raw data'!$C$1:$CZ$1,0))="","-",INDEX('ce raw data'!$C$2:$CZ$3000,MATCH(1,INDEX(('ce raw data'!$A$2:$A$3000=I260)*('ce raw data'!$B$2:$B$3000=$B299),,),0),MATCH(J263,'ce raw data'!$C$1:$CZ$1,0))),"-")</f>
        <v>-</v>
      </c>
    </row>
    <row r="300" spans="2:10" hidden="1" x14ac:dyDescent="0.4">
      <c r="B300" s="10"/>
      <c r="C300" s="8" t="str">
        <f>IFERROR(IF(INDEX('ce raw data'!$C$2:$CZ$3000,MATCH(1,INDEX(('ce raw data'!$A$2:$A$3000=C260)*('ce raw data'!$B$2:$B$3000=$B301),,),0),MATCH(SUBSTITUTE(C263,"Allele","Height"),'ce raw data'!$C$1:$CZ$1,0))="","-",INDEX('ce raw data'!$C$2:$CZ$3000,MATCH(1,INDEX(('ce raw data'!$A$2:$A$3000=C260)*('ce raw data'!$B$2:$B$3000=$B301),,),0),MATCH(SUBSTITUTE(C263,"Allele","Height"),'ce raw data'!$C$1:$CZ$1,0))),"-")</f>
        <v>-</v>
      </c>
      <c r="D300" s="8" t="str">
        <f>IFERROR(IF(INDEX('ce raw data'!$C$2:$CZ$3000,MATCH(1,INDEX(('ce raw data'!$A$2:$A$3000=C260)*('ce raw data'!$B$2:$B$3000=$B301),,),0),MATCH(SUBSTITUTE(D263,"Allele","Height"),'ce raw data'!$C$1:$CZ$1,0))="","-",INDEX('ce raw data'!$C$2:$CZ$3000,MATCH(1,INDEX(('ce raw data'!$A$2:$A$3000=C260)*('ce raw data'!$B$2:$B$3000=$B301),,),0),MATCH(SUBSTITUTE(D263,"Allele","Height"),'ce raw data'!$C$1:$CZ$1,0))),"-")</f>
        <v>-</v>
      </c>
      <c r="E300" s="8" t="str">
        <f>IFERROR(IF(INDEX('ce raw data'!$C$2:$CZ$3000,MATCH(1,INDEX(('ce raw data'!$A$2:$A$3000=E260)*('ce raw data'!$B$2:$B$3000=$B301),,),0),MATCH(SUBSTITUTE(E263,"Allele","Height"),'ce raw data'!$C$1:$CZ$1,0))="","-",INDEX('ce raw data'!$C$2:$CZ$3000,MATCH(1,INDEX(('ce raw data'!$A$2:$A$3000=E260)*('ce raw data'!$B$2:$B$3000=$B301),,),0),MATCH(SUBSTITUTE(E263,"Allele","Height"),'ce raw data'!$C$1:$CZ$1,0))),"-")</f>
        <v>-</v>
      </c>
      <c r="F300" s="8" t="str">
        <f>IFERROR(IF(INDEX('ce raw data'!$C$2:$CZ$3000,MATCH(1,INDEX(('ce raw data'!$A$2:$A$3000=E260)*('ce raw data'!$B$2:$B$3000=$B301),,),0),MATCH(SUBSTITUTE(F263,"Allele","Height"),'ce raw data'!$C$1:$CZ$1,0))="","-",INDEX('ce raw data'!$C$2:$CZ$3000,MATCH(1,INDEX(('ce raw data'!$A$2:$A$3000=E260)*('ce raw data'!$B$2:$B$3000=$B301),,),0),MATCH(SUBSTITUTE(F263,"Allele","Height"),'ce raw data'!$C$1:$CZ$1,0))),"-")</f>
        <v>-</v>
      </c>
      <c r="G300" s="8" t="str">
        <f>IFERROR(IF(INDEX('ce raw data'!$C$2:$CZ$3000,MATCH(1,INDEX(('ce raw data'!$A$2:$A$3000=G260)*('ce raw data'!$B$2:$B$3000=$B301),,),0),MATCH(SUBSTITUTE(G263,"Allele","Height"),'ce raw data'!$C$1:$CZ$1,0))="","-",INDEX('ce raw data'!$C$2:$CZ$3000,MATCH(1,INDEX(('ce raw data'!$A$2:$A$3000=G260)*('ce raw data'!$B$2:$B$3000=$B301),,),0),MATCH(SUBSTITUTE(G263,"Allele","Height"),'ce raw data'!$C$1:$CZ$1,0))),"-")</f>
        <v>-</v>
      </c>
      <c r="H300" s="8" t="str">
        <f>IFERROR(IF(INDEX('ce raw data'!$C$2:$CZ$3000,MATCH(1,INDEX(('ce raw data'!$A$2:$A$3000=G260)*('ce raw data'!$B$2:$B$3000=$B301),,),0),MATCH(SUBSTITUTE(H263,"Allele","Height"),'ce raw data'!$C$1:$CZ$1,0))="","-",INDEX('ce raw data'!$C$2:$CZ$3000,MATCH(1,INDEX(('ce raw data'!$A$2:$A$3000=G260)*('ce raw data'!$B$2:$B$3000=$B301),,),0),MATCH(SUBSTITUTE(H263,"Allele","Height"),'ce raw data'!$C$1:$CZ$1,0))),"-")</f>
        <v>-</v>
      </c>
      <c r="I300" s="8" t="str">
        <f>IFERROR(IF(INDEX('ce raw data'!$C$2:$CZ$3000,MATCH(1,INDEX(('ce raw data'!$A$2:$A$3000=I260)*('ce raw data'!$B$2:$B$3000=$B301),,),0),MATCH(SUBSTITUTE(I263,"Allele","Height"),'ce raw data'!$C$1:$CZ$1,0))="","-",INDEX('ce raw data'!$C$2:$CZ$3000,MATCH(1,INDEX(('ce raw data'!$A$2:$A$3000=I260)*('ce raw data'!$B$2:$B$3000=$B301),,),0),MATCH(SUBSTITUTE(I263,"Allele","Height"),'ce raw data'!$C$1:$CZ$1,0))),"-")</f>
        <v>-</v>
      </c>
      <c r="J300" s="8" t="str">
        <f>IFERROR(IF(INDEX('ce raw data'!$C$2:$CZ$3000,MATCH(1,INDEX(('ce raw data'!$A$2:$A$3000=I260)*('ce raw data'!$B$2:$B$3000=$B301),,),0),MATCH(SUBSTITUTE(J263,"Allele","Height"),'ce raw data'!$C$1:$CZ$1,0))="","-",INDEX('ce raw data'!$C$2:$CZ$3000,MATCH(1,INDEX(('ce raw data'!$A$2:$A$3000=I260)*('ce raw data'!$B$2:$B$3000=$B301),,),0),MATCH(SUBSTITUTE(J263,"Allele","Height"),'ce raw data'!$C$1:$CZ$1,0))),"-")</f>
        <v>-</v>
      </c>
    </row>
    <row r="301" spans="2:10" x14ac:dyDescent="0.4">
      <c r="B301" s="12" t="str">
        <f>$A$107</f>
        <v>D8S1179</v>
      </c>
      <c r="C301" s="8" t="str">
        <f>IFERROR(IF(INDEX('ce raw data'!$C$2:$CZ$3000,MATCH(1,INDEX(('ce raw data'!$A$2:$A$3000=C260)*('ce raw data'!$B$2:$B$3000=$B301),,),0),MATCH(C263,'ce raw data'!$C$1:$CZ$1,0))="","-",INDEX('ce raw data'!$C$2:$CZ$3000,MATCH(1,INDEX(('ce raw data'!$A$2:$A$3000=C260)*('ce raw data'!$B$2:$B$3000=$B301),,),0),MATCH(C263,'ce raw data'!$C$1:$CZ$1,0))),"-")</f>
        <v>-</v>
      </c>
      <c r="D301" s="8" t="str">
        <f>IFERROR(IF(INDEX('ce raw data'!$C$2:$CZ$3000,MATCH(1,INDEX(('ce raw data'!$A$2:$A$3000=C260)*('ce raw data'!$B$2:$B$3000=$B301),,),0),MATCH(D263,'ce raw data'!$C$1:$CZ$1,0))="","-",INDEX('ce raw data'!$C$2:$CZ$3000,MATCH(1,INDEX(('ce raw data'!$A$2:$A$3000=C260)*('ce raw data'!$B$2:$B$3000=$B301),,),0),MATCH(D263,'ce raw data'!$C$1:$CZ$1,0))),"-")</f>
        <v>-</v>
      </c>
      <c r="E301" s="8" t="str">
        <f>IFERROR(IF(INDEX('ce raw data'!$C$2:$CZ$3000,MATCH(1,INDEX(('ce raw data'!$A$2:$A$3000=E260)*('ce raw data'!$B$2:$B$3000=$B301),,),0),MATCH(E263,'ce raw data'!$C$1:$CZ$1,0))="","-",INDEX('ce raw data'!$C$2:$CZ$3000,MATCH(1,INDEX(('ce raw data'!$A$2:$A$3000=E260)*('ce raw data'!$B$2:$B$3000=$B301),,),0),MATCH(E263,'ce raw data'!$C$1:$CZ$1,0))),"-")</f>
        <v>-</v>
      </c>
      <c r="F301" s="8" t="str">
        <f>IFERROR(IF(INDEX('ce raw data'!$C$2:$CZ$3000,MATCH(1,INDEX(('ce raw data'!$A$2:$A$3000=E260)*('ce raw data'!$B$2:$B$3000=$B301),,),0),MATCH(F263,'ce raw data'!$C$1:$CZ$1,0))="","-",INDEX('ce raw data'!$C$2:$CZ$3000,MATCH(1,INDEX(('ce raw data'!$A$2:$A$3000=E260)*('ce raw data'!$B$2:$B$3000=$B301),,),0),MATCH(F263,'ce raw data'!$C$1:$CZ$1,0))),"-")</f>
        <v>-</v>
      </c>
      <c r="G301" s="8" t="str">
        <f>IFERROR(IF(INDEX('ce raw data'!$C$2:$CZ$3000,MATCH(1,INDEX(('ce raw data'!$A$2:$A$3000=G260)*('ce raw data'!$B$2:$B$3000=$B301),,),0),MATCH(G263,'ce raw data'!$C$1:$CZ$1,0))="","-",INDEX('ce raw data'!$C$2:$CZ$3000,MATCH(1,INDEX(('ce raw data'!$A$2:$A$3000=G260)*('ce raw data'!$B$2:$B$3000=$B301),,),0),MATCH(G263,'ce raw data'!$C$1:$CZ$1,0))),"-")</f>
        <v>-</v>
      </c>
      <c r="H301" s="8" t="str">
        <f>IFERROR(IF(INDEX('ce raw data'!$C$2:$CZ$3000,MATCH(1,INDEX(('ce raw data'!$A$2:$A$3000=G260)*('ce raw data'!$B$2:$B$3000=$B301),,),0),MATCH(H263,'ce raw data'!$C$1:$CZ$1,0))="","-",INDEX('ce raw data'!$C$2:$CZ$3000,MATCH(1,INDEX(('ce raw data'!$A$2:$A$3000=G260)*('ce raw data'!$B$2:$B$3000=$B301),,),0),MATCH(H263,'ce raw data'!$C$1:$CZ$1,0))),"-")</f>
        <v>-</v>
      </c>
      <c r="I301" s="8" t="str">
        <f>IFERROR(IF(INDEX('ce raw data'!$C$2:$CZ$3000,MATCH(1,INDEX(('ce raw data'!$A$2:$A$3000=I260)*('ce raw data'!$B$2:$B$3000=$B301),,),0),MATCH(I263,'ce raw data'!$C$1:$CZ$1,0))="","-",INDEX('ce raw data'!$C$2:$CZ$3000,MATCH(1,INDEX(('ce raw data'!$A$2:$A$3000=I260)*('ce raw data'!$B$2:$B$3000=$B301),,),0),MATCH(I263,'ce raw data'!$C$1:$CZ$1,0))),"-")</f>
        <v>-</v>
      </c>
      <c r="J301" s="8" t="str">
        <f>IFERROR(IF(INDEX('ce raw data'!$C$2:$CZ$3000,MATCH(1,INDEX(('ce raw data'!$A$2:$A$3000=I260)*('ce raw data'!$B$2:$B$3000=$B301),,),0),MATCH(J263,'ce raw data'!$C$1:$CZ$1,0))="","-",INDEX('ce raw data'!$C$2:$CZ$3000,MATCH(1,INDEX(('ce raw data'!$A$2:$A$3000=I260)*('ce raw data'!$B$2:$B$3000=$B301),,),0),MATCH(J263,'ce raw data'!$C$1:$CZ$1,0))),"-")</f>
        <v>-</v>
      </c>
    </row>
    <row r="302" spans="2:10" hidden="1" x14ac:dyDescent="0.4">
      <c r="B302" s="12"/>
      <c r="C302" s="8" t="str">
        <f>IFERROR(IF(INDEX('ce raw data'!$C$2:$CZ$3000,MATCH(1,INDEX(('ce raw data'!$A$2:$A$3000=C260)*('ce raw data'!$B$2:$B$3000=$B303),,),0),MATCH(SUBSTITUTE(C263,"Allele","Height"),'ce raw data'!$C$1:$CZ$1,0))="","-",INDEX('ce raw data'!$C$2:$CZ$3000,MATCH(1,INDEX(('ce raw data'!$A$2:$A$3000=C260)*('ce raw data'!$B$2:$B$3000=$B303),,),0),MATCH(SUBSTITUTE(C263,"Allele","Height"),'ce raw data'!$C$1:$CZ$1,0))),"-")</f>
        <v>-</v>
      </c>
      <c r="D302" s="8" t="str">
        <f>IFERROR(IF(INDEX('ce raw data'!$C$2:$CZ$3000,MATCH(1,INDEX(('ce raw data'!$A$2:$A$3000=C260)*('ce raw data'!$B$2:$B$3000=$B303),,),0),MATCH(SUBSTITUTE(D263,"Allele","Height"),'ce raw data'!$C$1:$CZ$1,0))="","-",INDEX('ce raw data'!$C$2:$CZ$3000,MATCH(1,INDEX(('ce raw data'!$A$2:$A$3000=C260)*('ce raw data'!$B$2:$B$3000=$B303),,),0),MATCH(SUBSTITUTE(D263,"Allele","Height"),'ce raw data'!$C$1:$CZ$1,0))),"-")</f>
        <v>-</v>
      </c>
      <c r="E302" s="8" t="str">
        <f>IFERROR(IF(INDEX('ce raw data'!$C$2:$CZ$3000,MATCH(1,INDEX(('ce raw data'!$A$2:$A$3000=E260)*('ce raw data'!$B$2:$B$3000=$B303),,),0),MATCH(SUBSTITUTE(E263,"Allele","Height"),'ce raw data'!$C$1:$CZ$1,0))="","-",INDEX('ce raw data'!$C$2:$CZ$3000,MATCH(1,INDEX(('ce raw data'!$A$2:$A$3000=E260)*('ce raw data'!$B$2:$B$3000=$B303),,),0),MATCH(SUBSTITUTE(E263,"Allele","Height"),'ce raw data'!$C$1:$CZ$1,0))),"-")</f>
        <v>-</v>
      </c>
      <c r="F302" s="8" t="str">
        <f>IFERROR(IF(INDEX('ce raw data'!$C$2:$CZ$3000,MATCH(1,INDEX(('ce raw data'!$A$2:$A$3000=E260)*('ce raw data'!$B$2:$B$3000=$B303),,),0),MATCH(SUBSTITUTE(F263,"Allele","Height"),'ce raw data'!$C$1:$CZ$1,0))="","-",INDEX('ce raw data'!$C$2:$CZ$3000,MATCH(1,INDEX(('ce raw data'!$A$2:$A$3000=E260)*('ce raw data'!$B$2:$B$3000=$B303),,),0),MATCH(SUBSTITUTE(F263,"Allele","Height"),'ce raw data'!$C$1:$CZ$1,0))),"-")</f>
        <v>-</v>
      </c>
      <c r="G302" s="8" t="str">
        <f>IFERROR(IF(INDEX('ce raw data'!$C$2:$CZ$3000,MATCH(1,INDEX(('ce raw data'!$A$2:$A$3000=G260)*('ce raw data'!$B$2:$B$3000=$B303),,),0),MATCH(SUBSTITUTE(G263,"Allele","Height"),'ce raw data'!$C$1:$CZ$1,0))="","-",INDEX('ce raw data'!$C$2:$CZ$3000,MATCH(1,INDEX(('ce raw data'!$A$2:$A$3000=G260)*('ce raw data'!$B$2:$B$3000=$B303),,),0),MATCH(SUBSTITUTE(G263,"Allele","Height"),'ce raw data'!$C$1:$CZ$1,0))),"-")</f>
        <v>-</v>
      </c>
      <c r="H302" s="8" t="str">
        <f>IFERROR(IF(INDEX('ce raw data'!$C$2:$CZ$3000,MATCH(1,INDEX(('ce raw data'!$A$2:$A$3000=G260)*('ce raw data'!$B$2:$B$3000=$B303),,),0),MATCH(SUBSTITUTE(H263,"Allele","Height"),'ce raw data'!$C$1:$CZ$1,0))="","-",INDEX('ce raw data'!$C$2:$CZ$3000,MATCH(1,INDEX(('ce raw data'!$A$2:$A$3000=G260)*('ce raw data'!$B$2:$B$3000=$B303),,),0),MATCH(SUBSTITUTE(H263,"Allele","Height"),'ce raw data'!$C$1:$CZ$1,0))),"-")</f>
        <v>-</v>
      </c>
      <c r="I302" s="8" t="str">
        <f>IFERROR(IF(INDEX('ce raw data'!$C$2:$CZ$3000,MATCH(1,INDEX(('ce raw data'!$A$2:$A$3000=I260)*('ce raw data'!$B$2:$B$3000=$B303),,),0),MATCH(SUBSTITUTE(I263,"Allele","Height"),'ce raw data'!$C$1:$CZ$1,0))="","-",INDEX('ce raw data'!$C$2:$CZ$3000,MATCH(1,INDEX(('ce raw data'!$A$2:$A$3000=I260)*('ce raw data'!$B$2:$B$3000=$B303),,),0),MATCH(SUBSTITUTE(I263,"Allele","Height"),'ce raw data'!$C$1:$CZ$1,0))),"-")</f>
        <v>-</v>
      </c>
      <c r="J302" s="8" t="str">
        <f>IFERROR(IF(INDEX('ce raw data'!$C$2:$CZ$3000,MATCH(1,INDEX(('ce raw data'!$A$2:$A$3000=I260)*('ce raw data'!$B$2:$B$3000=$B303),,),0),MATCH(SUBSTITUTE(J263,"Allele","Height"),'ce raw data'!$C$1:$CZ$1,0))="","-",INDEX('ce raw data'!$C$2:$CZ$3000,MATCH(1,INDEX(('ce raw data'!$A$2:$A$3000=I260)*('ce raw data'!$B$2:$B$3000=$B303),,),0),MATCH(SUBSTITUTE(J263,"Allele","Height"),'ce raw data'!$C$1:$CZ$1,0))),"-")</f>
        <v>-</v>
      </c>
    </row>
    <row r="303" spans="2:10" x14ac:dyDescent="0.4">
      <c r="B303" s="12" t="str">
        <f>$A$109</f>
        <v>D12S391</v>
      </c>
      <c r="C303" s="8" t="str">
        <f>IFERROR(IF(INDEX('ce raw data'!$C$2:$CZ$3000,MATCH(1,INDEX(('ce raw data'!$A$2:$A$3000=C260)*('ce raw data'!$B$2:$B$3000=$B303),,),0),MATCH(C263,'ce raw data'!$C$1:$CZ$1,0))="","-",INDEX('ce raw data'!$C$2:$CZ$3000,MATCH(1,INDEX(('ce raw data'!$A$2:$A$3000=C260)*('ce raw data'!$B$2:$B$3000=$B303),,),0),MATCH(C263,'ce raw data'!$C$1:$CZ$1,0))),"-")</f>
        <v>-</v>
      </c>
      <c r="D303" s="8" t="str">
        <f>IFERROR(IF(INDEX('ce raw data'!$C$2:$CZ$3000,MATCH(1,INDEX(('ce raw data'!$A$2:$A$3000=C260)*('ce raw data'!$B$2:$B$3000=$B303),,),0),MATCH(D263,'ce raw data'!$C$1:$CZ$1,0))="","-",INDEX('ce raw data'!$C$2:$CZ$3000,MATCH(1,INDEX(('ce raw data'!$A$2:$A$3000=C260)*('ce raw data'!$B$2:$B$3000=$B303),,),0),MATCH(D263,'ce raw data'!$C$1:$CZ$1,0))),"-")</f>
        <v>-</v>
      </c>
      <c r="E303" s="8" t="str">
        <f>IFERROR(IF(INDEX('ce raw data'!$C$2:$CZ$3000,MATCH(1,INDEX(('ce raw data'!$A$2:$A$3000=E260)*('ce raw data'!$B$2:$B$3000=$B303),,),0),MATCH(E263,'ce raw data'!$C$1:$CZ$1,0))="","-",INDEX('ce raw data'!$C$2:$CZ$3000,MATCH(1,INDEX(('ce raw data'!$A$2:$A$3000=E260)*('ce raw data'!$B$2:$B$3000=$B303),,),0),MATCH(E263,'ce raw data'!$C$1:$CZ$1,0))),"-")</f>
        <v>-</v>
      </c>
      <c r="F303" s="8" t="str">
        <f>IFERROR(IF(INDEX('ce raw data'!$C$2:$CZ$3000,MATCH(1,INDEX(('ce raw data'!$A$2:$A$3000=E260)*('ce raw data'!$B$2:$B$3000=$B303),,),0),MATCH(F263,'ce raw data'!$C$1:$CZ$1,0))="","-",INDEX('ce raw data'!$C$2:$CZ$3000,MATCH(1,INDEX(('ce raw data'!$A$2:$A$3000=E260)*('ce raw data'!$B$2:$B$3000=$B303),,),0),MATCH(F263,'ce raw data'!$C$1:$CZ$1,0))),"-")</f>
        <v>-</v>
      </c>
      <c r="G303" s="8" t="str">
        <f>IFERROR(IF(INDEX('ce raw data'!$C$2:$CZ$3000,MATCH(1,INDEX(('ce raw data'!$A$2:$A$3000=G260)*('ce raw data'!$B$2:$B$3000=$B303),,),0),MATCH(G263,'ce raw data'!$C$1:$CZ$1,0))="","-",INDEX('ce raw data'!$C$2:$CZ$3000,MATCH(1,INDEX(('ce raw data'!$A$2:$A$3000=G260)*('ce raw data'!$B$2:$B$3000=$B303),,),0),MATCH(G263,'ce raw data'!$C$1:$CZ$1,0))),"-")</f>
        <v>-</v>
      </c>
      <c r="H303" s="8" t="str">
        <f>IFERROR(IF(INDEX('ce raw data'!$C$2:$CZ$3000,MATCH(1,INDEX(('ce raw data'!$A$2:$A$3000=G260)*('ce raw data'!$B$2:$B$3000=$B303),,),0),MATCH(H263,'ce raw data'!$C$1:$CZ$1,0))="","-",INDEX('ce raw data'!$C$2:$CZ$3000,MATCH(1,INDEX(('ce raw data'!$A$2:$A$3000=G260)*('ce raw data'!$B$2:$B$3000=$B303),,),0),MATCH(H263,'ce raw data'!$C$1:$CZ$1,0))),"-")</f>
        <v>-</v>
      </c>
      <c r="I303" s="8" t="str">
        <f>IFERROR(IF(INDEX('ce raw data'!$C$2:$CZ$3000,MATCH(1,INDEX(('ce raw data'!$A$2:$A$3000=I260)*('ce raw data'!$B$2:$B$3000=$B303),,),0),MATCH(I263,'ce raw data'!$C$1:$CZ$1,0))="","-",INDEX('ce raw data'!$C$2:$CZ$3000,MATCH(1,INDEX(('ce raw data'!$A$2:$A$3000=I260)*('ce raw data'!$B$2:$B$3000=$B303),,),0),MATCH(I263,'ce raw data'!$C$1:$CZ$1,0))),"-")</f>
        <v>-</v>
      </c>
      <c r="J303" s="8" t="str">
        <f>IFERROR(IF(INDEX('ce raw data'!$C$2:$CZ$3000,MATCH(1,INDEX(('ce raw data'!$A$2:$A$3000=I260)*('ce raw data'!$B$2:$B$3000=$B303),,),0),MATCH(J263,'ce raw data'!$C$1:$CZ$1,0))="","-",INDEX('ce raw data'!$C$2:$CZ$3000,MATCH(1,INDEX(('ce raw data'!$A$2:$A$3000=I260)*('ce raw data'!$B$2:$B$3000=$B303),,),0),MATCH(J263,'ce raw data'!$C$1:$CZ$1,0))),"-")</f>
        <v>-</v>
      </c>
    </row>
    <row r="304" spans="2:10" hidden="1" x14ac:dyDescent="0.4">
      <c r="B304" s="12"/>
      <c r="C304" s="8" t="str">
        <f>IFERROR(IF(INDEX('ce raw data'!$C$2:$CZ$3000,MATCH(1,INDEX(('ce raw data'!$A$2:$A$3000=C260)*('ce raw data'!$B$2:$B$3000=$B305),,),0),MATCH(SUBSTITUTE(C263,"Allele","Height"),'ce raw data'!$C$1:$CZ$1,0))="","-",INDEX('ce raw data'!$C$2:$CZ$3000,MATCH(1,INDEX(('ce raw data'!$A$2:$A$3000=C260)*('ce raw data'!$B$2:$B$3000=$B305),,),0),MATCH(SUBSTITUTE(C263,"Allele","Height"),'ce raw data'!$C$1:$CZ$1,0))),"-")</f>
        <v>-</v>
      </c>
      <c r="D304" s="8" t="str">
        <f>IFERROR(IF(INDEX('ce raw data'!$C$2:$CZ$3000,MATCH(1,INDEX(('ce raw data'!$A$2:$A$3000=C260)*('ce raw data'!$B$2:$B$3000=$B305),,),0),MATCH(SUBSTITUTE(D263,"Allele","Height"),'ce raw data'!$C$1:$CZ$1,0))="","-",INDEX('ce raw data'!$C$2:$CZ$3000,MATCH(1,INDEX(('ce raw data'!$A$2:$A$3000=C260)*('ce raw data'!$B$2:$B$3000=$B305),,),0),MATCH(SUBSTITUTE(D263,"Allele","Height"),'ce raw data'!$C$1:$CZ$1,0))),"-")</f>
        <v>-</v>
      </c>
      <c r="E304" s="8" t="str">
        <f>IFERROR(IF(INDEX('ce raw data'!$C$2:$CZ$3000,MATCH(1,INDEX(('ce raw data'!$A$2:$A$3000=E260)*('ce raw data'!$B$2:$B$3000=$B305),,),0),MATCH(SUBSTITUTE(E263,"Allele","Height"),'ce raw data'!$C$1:$CZ$1,0))="","-",INDEX('ce raw data'!$C$2:$CZ$3000,MATCH(1,INDEX(('ce raw data'!$A$2:$A$3000=E260)*('ce raw data'!$B$2:$B$3000=$B305),,),0),MATCH(SUBSTITUTE(E263,"Allele","Height"),'ce raw data'!$C$1:$CZ$1,0))),"-")</f>
        <v>-</v>
      </c>
      <c r="F304" s="8" t="str">
        <f>IFERROR(IF(INDEX('ce raw data'!$C$2:$CZ$3000,MATCH(1,INDEX(('ce raw data'!$A$2:$A$3000=E260)*('ce raw data'!$B$2:$B$3000=$B305),,),0),MATCH(SUBSTITUTE(F263,"Allele","Height"),'ce raw data'!$C$1:$CZ$1,0))="","-",INDEX('ce raw data'!$C$2:$CZ$3000,MATCH(1,INDEX(('ce raw data'!$A$2:$A$3000=E260)*('ce raw data'!$B$2:$B$3000=$B305),,),0),MATCH(SUBSTITUTE(F263,"Allele","Height"),'ce raw data'!$C$1:$CZ$1,0))),"-")</f>
        <v>-</v>
      </c>
      <c r="G304" s="8" t="str">
        <f>IFERROR(IF(INDEX('ce raw data'!$C$2:$CZ$3000,MATCH(1,INDEX(('ce raw data'!$A$2:$A$3000=G260)*('ce raw data'!$B$2:$B$3000=$B305),,),0),MATCH(SUBSTITUTE(G263,"Allele","Height"),'ce raw data'!$C$1:$CZ$1,0))="","-",INDEX('ce raw data'!$C$2:$CZ$3000,MATCH(1,INDEX(('ce raw data'!$A$2:$A$3000=G260)*('ce raw data'!$B$2:$B$3000=$B305),,),0),MATCH(SUBSTITUTE(G263,"Allele","Height"),'ce raw data'!$C$1:$CZ$1,0))),"-")</f>
        <v>-</v>
      </c>
      <c r="H304" s="8" t="str">
        <f>IFERROR(IF(INDEX('ce raw data'!$C$2:$CZ$3000,MATCH(1,INDEX(('ce raw data'!$A$2:$A$3000=G260)*('ce raw data'!$B$2:$B$3000=$B305),,),0),MATCH(SUBSTITUTE(H263,"Allele","Height"),'ce raw data'!$C$1:$CZ$1,0))="","-",INDEX('ce raw data'!$C$2:$CZ$3000,MATCH(1,INDEX(('ce raw data'!$A$2:$A$3000=G260)*('ce raw data'!$B$2:$B$3000=$B305),,),0),MATCH(SUBSTITUTE(H263,"Allele","Height"),'ce raw data'!$C$1:$CZ$1,0))),"-")</f>
        <v>-</v>
      </c>
      <c r="I304" s="8" t="str">
        <f>IFERROR(IF(INDEX('ce raw data'!$C$2:$CZ$3000,MATCH(1,INDEX(('ce raw data'!$A$2:$A$3000=I260)*('ce raw data'!$B$2:$B$3000=$B305),,),0),MATCH(SUBSTITUTE(I263,"Allele","Height"),'ce raw data'!$C$1:$CZ$1,0))="","-",INDEX('ce raw data'!$C$2:$CZ$3000,MATCH(1,INDEX(('ce raw data'!$A$2:$A$3000=I260)*('ce raw data'!$B$2:$B$3000=$B305),,),0),MATCH(SUBSTITUTE(I263,"Allele","Height"),'ce raw data'!$C$1:$CZ$1,0))),"-")</f>
        <v>-</v>
      </c>
      <c r="J304" s="8" t="str">
        <f>IFERROR(IF(INDEX('ce raw data'!$C$2:$CZ$3000,MATCH(1,INDEX(('ce raw data'!$A$2:$A$3000=I260)*('ce raw data'!$B$2:$B$3000=$B305),,),0),MATCH(SUBSTITUTE(J263,"Allele","Height"),'ce raw data'!$C$1:$CZ$1,0))="","-",INDEX('ce raw data'!$C$2:$CZ$3000,MATCH(1,INDEX(('ce raw data'!$A$2:$A$3000=I260)*('ce raw data'!$B$2:$B$3000=$B305),,),0),MATCH(SUBSTITUTE(J263,"Allele","Height"),'ce raw data'!$C$1:$CZ$1,0))),"-")</f>
        <v>-</v>
      </c>
    </row>
    <row r="305" spans="2:10" x14ac:dyDescent="0.4">
      <c r="B305" s="12" t="str">
        <f>$A$111</f>
        <v>D19S433</v>
      </c>
      <c r="C305" s="8" t="str">
        <f>IFERROR(IF(INDEX('ce raw data'!$C$2:$CZ$3000,MATCH(1,INDEX(('ce raw data'!$A$2:$A$3000=C260)*('ce raw data'!$B$2:$B$3000=$B305),,),0),MATCH(C263,'ce raw data'!$C$1:$CZ$1,0))="","-",INDEX('ce raw data'!$C$2:$CZ$3000,MATCH(1,INDEX(('ce raw data'!$A$2:$A$3000=C260)*('ce raw data'!$B$2:$B$3000=$B305),,),0),MATCH(C263,'ce raw data'!$C$1:$CZ$1,0))),"-")</f>
        <v>-</v>
      </c>
      <c r="D305" s="8" t="str">
        <f>IFERROR(IF(INDEX('ce raw data'!$C$2:$CZ$3000,MATCH(1,INDEX(('ce raw data'!$A$2:$A$3000=C260)*('ce raw data'!$B$2:$B$3000=$B305),,),0),MATCH(D263,'ce raw data'!$C$1:$CZ$1,0))="","-",INDEX('ce raw data'!$C$2:$CZ$3000,MATCH(1,INDEX(('ce raw data'!$A$2:$A$3000=C260)*('ce raw data'!$B$2:$B$3000=$B305),,),0),MATCH(D263,'ce raw data'!$C$1:$CZ$1,0))),"-")</f>
        <v>-</v>
      </c>
      <c r="E305" s="8" t="str">
        <f>IFERROR(IF(INDEX('ce raw data'!$C$2:$CZ$3000,MATCH(1,INDEX(('ce raw data'!$A$2:$A$3000=E260)*('ce raw data'!$B$2:$B$3000=$B305),,),0),MATCH(E263,'ce raw data'!$C$1:$CZ$1,0))="","-",INDEX('ce raw data'!$C$2:$CZ$3000,MATCH(1,INDEX(('ce raw data'!$A$2:$A$3000=E260)*('ce raw data'!$B$2:$B$3000=$B305),,),0),MATCH(E263,'ce raw data'!$C$1:$CZ$1,0))),"-")</f>
        <v>-</v>
      </c>
      <c r="F305" s="8" t="str">
        <f>IFERROR(IF(INDEX('ce raw data'!$C$2:$CZ$3000,MATCH(1,INDEX(('ce raw data'!$A$2:$A$3000=E260)*('ce raw data'!$B$2:$B$3000=$B305),,),0),MATCH(F263,'ce raw data'!$C$1:$CZ$1,0))="","-",INDEX('ce raw data'!$C$2:$CZ$3000,MATCH(1,INDEX(('ce raw data'!$A$2:$A$3000=E260)*('ce raw data'!$B$2:$B$3000=$B305),,),0),MATCH(F263,'ce raw data'!$C$1:$CZ$1,0))),"-")</f>
        <v>-</v>
      </c>
      <c r="G305" s="8" t="str">
        <f>IFERROR(IF(INDEX('ce raw data'!$C$2:$CZ$3000,MATCH(1,INDEX(('ce raw data'!$A$2:$A$3000=G260)*('ce raw data'!$B$2:$B$3000=$B305),,),0),MATCH(G263,'ce raw data'!$C$1:$CZ$1,0))="","-",INDEX('ce raw data'!$C$2:$CZ$3000,MATCH(1,INDEX(('ce raw data'!$A$2:$A$3000=G260)*('ce raw data'!$B$2:$B$3000=$B305),,),0),MATCH(G263,'ce raw data'!$C$1:$CZ$1,0))),"-")</f>
        <v>-</v>
      </c>
      <c r="H305" s="8" t="str">
        <f>IFERROR(IF(INDEX('ce raw data'!$C$2:$CZ$3000,MATCH(1,INDEX(('ce raw data'!$A$2:$A$3000=G260)*('ce raw data'!$B$2:$B$3000=$B305),,),0),MATCH(H263,'ce raw data'!$C$1:$CZ$1,0))="","-",INDEX('ce raw data'!$C$2:$CZ$3000,MATCH(1,INDEX(('ce raw data'!$A$2:$A$3000=G260)*('ce raw data'!$B$2:$B$3000=$B305),,),0),MATCH(H263,'ce raw data'!$C$1:$CZ$1,0))),"-")</f>
        <v>-</v>
      </c>
      <c r="I305" s="8" t="str">
        <f>IFERROR(IF(INDEX('ce raw data'!$C$2:$CZ$3000,MATCH(1,INDEX(('ce raw data'!$A$2:$A$3000=I260)*('ce raw data'!$B$2:$B$3000=$B305),,),0),MATCH(I263,'ce raw data'!$C$1:$CZ$1,0))="","-",INDEX('ce raw data'!$C$2:$CZ$3000,MATCH(1,INDEX(('ce raw data'!$A$2:$A$3000=I260)*('ce raw data'!$B$2:$B$3000=$B305),,),0),MATCH(I263,'ce raw data'!$C$1:$CZ$1,0))),"-")</f>
        <v>-</v>
      </c>
      <c r="J305" s="8" t="str">
        <f>IFERROR(IF(INDEX('ce raw data'!$C$2:$CZ$3000,MATCH(1,INDEX(('ce raw data'!$A$2:$A$3000=I260)*('ce raw data'!$B$2:$B$3000=$B305),,),0),MATCH(J263,'ce raw data'!$C$1:$CZ$1,0))="","-",INDEX('ce raw data'!$C$2:$CZ$3000,MATCH(1,INDEX(('ce raw data'!$A$2:$A$3000=I260)*('ce raw data'!$B$2:$B$3000=$B305),,),0),MATCH(J263,'ce raw data'!$C$1:$CZ$1,0))),"-")</f>
        <v>-</v>
      </c>
    </row>
    <row r="306" spans="2:10" hidden="1" x14ac:dyDescent="0.4">
      <c r="B306" s="12"/>
      <c r="C306" s="8" t="str">
        <f>IFERROR(IF(INDEX('ce raw data'!$C$2:$CZ$3000,MATCH(1,INDEX(('ce raw data'!$A$2:$A$3000=C260)*('ce raw data'!$B$2:$B$3000=$B307),,),0),MATCH(SUBSTITUTE(C263,"Allele","Height"),'ce raw data'!$C$1:$CZ$1,0))="","-",INDEX('ce raw data'!$C$2:$CZ$3000,MATCH(1,INDEX(('ce raw data'!$A$2:$A$3000=C260)*('ce raw data'!$B$2:$B$3000=$B307),,),0),MATCH(SUBSTITUTE(C263,"Allele","Height"),'ce raw data'!$C$1:$CZ$1,0))),"-")</f>
        <v>-</v>
      </c>
      <c r="D306" s="8" t="str">
        <f>IFERROR(IF(INDEX('ce raw data'!$C$2:$CZ$3000,MATCH(1,INDEX(('ce raw data'!$A$2:$A$3000=C260)*('ce raw data'!$B$2:$B$3000=$B307),,),0),MATCH(SUBSTITUTE(D263,"Allele","Height"),'ce raw data'!$C$1:$CZ$1,0))="","-",INDEX('ce raw data'!$C$2:$CZ$3000,MATCH(1,INDEX(('ce raw data'!$A$2:$A$3000=C260)*('ce raw data'!$B$2:$B$3000=$B307),,),0),MATCH(SUBSTITUTE(D263,"Allele","Height"),'ce raw data'!$C$1:$CZ$1,0))),"-")</f>
        <v>-</v>
      </c>
      <c r="E306" s="8" t="str">
        <f>IFERROR(IF(INDEX('ce raw data'!$C$2:$CZ$3000,MATCH(1,INDEX(('ce raw data'!$A$2:$A$3000=E260)*('ce raw data'!$B$2:$B$3000=$B307),,),0),MATCH(SUBSTITUTE(E263,"Allele","Height"),'ce raw data'!$C$1:$CZ$1,0))="","-",INDEX('ce raw data'!$C$2:$CZ$3000,MATCH(1,INDEX(('ce raw data'!$A$2:$A$3000=E260)*('ce raw data'!$B$2:$B$3000=$B307),,),0),MATCH(SUBSTITUTE(E263,"Allele","Height"),'ce raw data'!$C$1:$CZ$1,0))),"-")</f>
        <v>-</v>
      </c>
      <c r="F306" s="8" t="str">
        <f>IFERROR(IF(INDEX('ce raw data'!$C$2:$CZ$3000,MATCH(1,INDEX(('ce raw data'!$A$2:$A$3000=E260)*('ce raw data'!$B$2:$B$3000=$B307),,),0),MATCH(SUBSTITUTE(F263,"Allele","Height"),'ce raw data'!$C$1:$CZ$1,0))="","-",INDEX('ce raw data'!$C$2:$CZ$3000,MATCH(1,INDEX(('ce raw data'!$A$2:$A$3000=E260)*('ce raw data'!$B$2:$B$3000=$B307),,),0),MATCH(SUBSTITUTE(F263,"Allele","Height"),'ce raw data'!$C$1:$CZ$1,0))),"-")</f>
        <v>-</v>
      </c>
      <c r="G306" s="8" t="str">
        <f>IFERROR(IF(INDEX('ce raw data'!$C$2:$CZ$3000,MATCH(1,INDEX(('ce raw data'!$A$2:$A$3000=G260)*('ce raw data'!$B$2:$B$3000=$B307),,),0),MATCH(SUBSTITUTE(G263,"Allele","Height"),'ce raw data'!$C$1:$CZ$1,0))="","-",INDEX('ce raw data'!$C$2:$CZ$3000,MATCH(1,INDEX(('ce raw data'!$A$2:$A$3000=G260)*('ce raw data'!$B$2:$B$3000=$B307),,),0),MATCH(SUBSTITUTE(G263,"Allele","Height"),'ce raw data'!$C$1:$CZ$1,0))),"-")</f>
        <v>-</v>
      </c>
      <c r="H306" s="8" t="str">
        <f>IFERROR(IF(INDEX('ce raw data'!$C$2:$CZ$3000,MATCH(1,INDEX(('ce raw data'!$A$2:$A$3000=G260)*('ce raw data'!$B$2:$B$3000=$B307),,),0),MATCH(SUBSTITUTE(H263,"Allele","Height"),'ce raw data'!$C$1:$CZ$1,0))="","-",INDEX('ce raw data'!$C$2:$CZ$3000,MATCH(1,INDEX(('ce raw data'!$A$2:$A$3000=G260)*('ce raw data'!$B$2:$B$3000=$B307),,),0),MATCH(SUBSTITUTE(H263,"Allele","Height"),'ce raw data'!$C$1:$CZ$1,0))),"-")</f>
        <v>-</v>
      </c>
      <c r="I306" s="8" t="str">
        <f>IFERROR(IF(INDEX('ce raw data'!$C$2:$CZ$3000,MATCH(1,INDEX(('ce raw data'!$A$2:$A$3000=I260)*('ce raw data'!$B$2:$B$3000=$B307),,),0),MATCH(SUBSTITUTE(I263,"Allele","Height"),'ce raw data'!$C$1:$CZ$1,0))="","-",INDEX('ce raw data'!$C$2:$CZ$3000,MATCH(1,INDEX(('ce raw data'!$A$2:$A$3000=I260)*('ce raw data'!$B$2:$B$3000=$B307),,),0),MATCH(SUBSTITUTE(I263,"Allele","Height"),'ce raw data'!$C$1:$CZ$1,0))),"-")</f>
        <v>-</v>
      </c>
      <c r="J306" s="8" t="str">
        <f>IFERROR(IF(INDEX('ce raw data'!$C$2:$CZ$3000,MATCH(1,INDEX(('ce raw data'!$A$2:$A$3000=I260)*('ce raw data'!$B$2:$B$3000=$B307),,),0),MATCH(SUBSTITUTE(J263,"Allele","Height"),'ce raw data'!$C$1:$CZ$1,0))="","-",INDEX('ce raw data'!$C$2:$CZ$3000,MATCH(1,INDEX(('ce raw data'!$A$2:$A$3000=I260)*('ce raw data'!$B$2:$B$3000=$B307),,),0),MATCH(SUBSTITUTE(J263,"Allele","Height"),'ce raw data'!$C$1:$CZ$1,0))),"-")</f>
        <v>-</v>
      </c>
    </row>
    <row r="307" spans="2:10" x14ac:dyDescent="0.4">
      <c r="B307" s="12" t="str">
        <f>$A$113</f>
        <v>SE33</v>
      </c>
      <c r="C307" s="8" t="str">
        <f>IFERROR(IF(INDEX('ce raw data'!$C$2:$CZ$3000,MATCH(1,INDEX(('ce raw data'!$A$2:$A$3000=C260)*('ce raw data'!$B$2:$B$3000=$B307),,),0),MATCH(C263,'ce raw data'!$C$1:$CZ$1,0))="","-",INDEX('ce raw data'!$C$2:$CZ$3000,MATCH(1,INDEX(('ce raw data'!$A$2:$A$3000=C260)*('ce raw data'!$B$2:$B$3000=$B307),,),0),MATCH(C263,'ce raw data'!$C$1:$CZ$1,0))),"-")</f>
        <v>-</v>
      </c>
      <c r="D307" s="8" t="str">
        <f>IFERROR(IF(INDEX('ce raw data'!$C$2:$CZ$3000,MATCH(1,INDEX(('ce raw data'!$A$2:$A$3000=C260)*('ce raw data'!$B$2:$B$3000=$B307),,),0),MATCH(D263,'ce raw data'!$C$1:$CZ$1,0))="","-",INDEX('ce raw data'!$C$2:$CZ$3000,MATCH(1,INDEX(('ce raw data'!$A$2:$A$3000=C260)*('ce raw data'!$B$2:$B$3000=$B307),,),0),MATCH(D263,'ce raw data'!$C$1:$CZ$1,0))),"-")</f>
        <v>-</v>
      </c>
      <c r="E307" s="8" t="str">
        <f>IFERROR(IF(INDEX('ce raw data'!$C$2:$CZ$3000,MATCH(1,INDEX(('ce raw data'!$A$2:$A$3000=E260)*('ce raw data'!$B$2:$B$3000=$B307),,),0),MATCH(E263,'ce raw data'!$C$1:$CZ$1,0))="","-",INDEX('ce raw data'!$C$2:$CZ$3000,MATCH(1,INDEX(('ce raw data'!$A$2:$A$3000=E260)*('ce raw data'!$B$2:$B$3000=$B307),,),0),MATCH(E263,'ce raw data'!$C$1:$CZ$1,0))),"-")</f>
        <v>-</v>
      </c>
      <c r="F307" s="8" t="str">
        <f>IFERROR(IF(INDEX('ce raw data'!$C$2:$CZ$3000,MATCH(1,INDEX(('ce raw data'!$A$2:$A$3000=E260)*('ce raw data'!$B$2:$B$3000=$B307),,),0),MATCH(F263,'ce raw data'!$C$1:$CZ$1,0))="","-",INDEX('ce raw data'!$C$2:$CZ$3000,MATCH(1,INDEX(('ce raw data'!$A$2:$A$3000=E260)*('ce raw data'!$B$2:$B$3000=$B307),,),0),MATCH(F263,'ce raw data'!$C$1:$CZ$1,0))),"-")</f>
        <v>-</v>
      </c>
      <c r="G307" s="8" t="str">
        <f>IFERROR(IF(INDEX('ce raw data'!$C$2:$CZ$3000,MATCH(1,INDEX(('ce raw data'!$A$2:$A$3000=G260)*('ce raw data'!$B$2:$B$3000=$B307),,),0),MATCH(G263,'ce raw data'!$C$1:$CZ$1,0))="","-",INDEX('ce raw data'!$C$2:$CZ$3000,MATCH(1,INDEX(('ce raw data'!$A$2:$A$3000=G260)*('ce raw data'!$B$2:$B$3000=$B307),,),0),MATCH(G263,'ce raw data'!$C$1:$CZ$1,0))),"-")</f>
        <v>-</v>
      </c>
      <c r="H307" s="8" t="str">
        <f>IFERROR(IF(INDEX('ce raw data'!$C$2:$CZ$3000,MATCH(1,INDEX(('ce raw data'!$A$2:$A$3000=G260)*('ce raw data'!$B$2:$B$3000=$B307),,),0),MATCH(H263,'ce raw data'!$C$1:$CZ$1,0))="","-",INDEX('ce raw data'!$C$2:$CZ$3000,MATCH(1,INDEX(('ce raw data'!$A$2:$A$3000=G260)*('ce raw data'!$B$2:$B$3000=$B307),,),0),MATCH(H263,'ce raw data'!$C$1:$CZ$1,0))),"-")</f>
        <v>-</v>
      </c>
      <c r="I307" s="8" t="str">
        <f>IFERROR(IF(INDEX('ce raw data'!$C$2:$CZ$3000,MATCH(1,INDEX(('ce raw data'!$A$2:$A$3000=I260)*('ce raw data'!$B$2:$B$3000=$B307),,),0),MATCH(I263,'ce raw data'!$C$1:$CZ$1,0))="","-",INDEX('ce raw data'!$C$2:$CZ$3000,MATCH(1,INDEX(('ce raw data'!$A$2:$A$3000=I260)*('ce raw data'!$B$2:$B$3000=$B307),,),0),MATCH(I263,'ce raw data'!$C$1:$CZ$1,0))),"-")</f>
        <v>-</v>
      </c>
      <c r="J307" s="8" t="str">
        <f>IFERROR(IF(INDEX('ce raw data'!$C$2:$CZ$3000,MATCH(1,INDEX(('ce raw data'!$A$2:$A$3000=I260)*('ce raw data'!$B$2:$B$3000=$B307),,),0),MATCH(J263,'ce raw data'!$C$1:$CZ$1,0))="","-",INDEX('ce raw data'!$C$2:$CZ$3000,MATCH(1,INDEX(('ce raw data'!$A$2:$A$3000=I260)*('ce raw data'!$B$2:$B$3000=$B307),,),0),MATCH(J263,'ce raw data'!$C$1:$CZ$1,0))),"-")</f>
        <v>-</v>
      </c>
    </row>
    <row r="308" spans="2:10" hidden="1" x14ac:dyDescent="0.4">
      <c r="B308" s="12"/>
      <c r="C308" s="8" t="str">
        <f>IFERROR(IF(INDEX('ce raw data'!$C$2:$CZ$3000,MATCH(1,INDEX(('ce raw data'!$A$2:$A$3000=C260)*('ce raw data'!$B$2:$B$3000=$B309),,),0),MATCH(SUBSTITUTE(C263,"Allele","Height"),'ce raw data'!$C$1:$CZ$1,0))="","-",INDEX('ce raw data'!$C$2:$CZ$3000,MATCH(1,INDEX(('ce raw data'!$A$2:$A$3000=C260)*('ce raw data'!$B$2:$B$3000=$B309),,),0),MATCH(SUBSTITUTE(C263,"Allele","Height"),'ce raw data'!$C$1:$CZ$1,0))),"-")</f>
        <v>-</v>
      </c>
      <c r="D308" s="8" t="str">
        <f>IFERROR(IF(INDEX('ce raw data'!$C$2:$CZ$3000,MATCH(1,INDEX(('ce raw data'!$A$2:$A$3000=C260)*('ce raw data'!$B$2:$B$3000=$B309),,),0),MATCH(SUBSTITUTE(D263,"Allele","Height"),'ce raw data'!$C$1:$CZ$1,0))="","-",INDEX('ce raw data'!$C$2:$CZ$3000,MATCH(1,INDEX(('ce raw data'!$A$2:$A$3000=C260)*('ce raw data'!$B$2:$B$3000=$B309),,),0),MATCH(SUBSTITUTE(D263,"Allele","Height"),'ce raw data'!$C$1:$CZ$1,0))),"-")</f>
        <v>-</v>
      </c>
      <c r="E308" s="8" t="str">
        <f>IFERROR(IF(INDEX('ce raw data'!$C$2:$CZ$3000,MATCH(1,INDEX(('ce raw data'!$A$2:$A$3000=E260)*('ce raw data'!$B$2:$B$3000=$B309),,),0),MATCH(SUBSTITUTE(E263,"Allele","Height"),'ce raw data'!$C$1:$CZ$1,0))="","-",INDEX('ce raw data'!$C$2:$CZ$3000,MATCH(1,INDEX(('ce raw data'!$A$2:$A$3000=E260)*('ce raw data'!$B$2:$B$3000=$B309),,),0),MATCH(SUBSTITUTE(E263,"Allele","Height"),'ce raw data'!$C$1:$CZ$1,0))),"-")</f>
        <v>-</v>
      </c>
      <c r="F308" s="8" t="str">
        <f>IFERROR(IF(INDEX('ce raw data'!$C$2:$CZ$3000,MATCH(1,INDEX(('ce raw data'!$A$2:$A$3000=E260)*('ce raw data'!$B$2:$B$3000=$B309),,),0),MATCH(SUBSTITUTE(F263,"Allele","Height"),'ce raw data'!$C$1:$CZ$1,0))="","-",INDEX('ce raw data'!$C$2:$CZ$3000,MATCH(1,INDEX(('ce raw data'!$A$2:$A$3000=E260)*('ce raw data'!$B$2:$B$3000=$B309),,),0),MATCH(SUBSTITUTE(F263,"Allele","Height"),'ce raw data'!$C$1:$CZ$1,0))),"-")</f>
        <v>-</v>
      </c>
      <c r="G308" s="8" t="str">
        <f>IFERROR(IF(INDEX('ce raw data'!$C$2:$CZ$3000,MATCH(1,INDEX(('ce raw data'!$A$2:$A$3000=G260)*('ce raw data'!$B$2:$B$3000=$B309),,),0),MATCH(SUBSTITUTE(G263,"Allele","Height"),'ce raw data'!$C$1:$CZ$1,0))="","-",INDEX('ce raw data'!$C$2:$CZ$3000,MATCH(1,INDEX(('ce raw data'!$A$2:$A$3000=G260)*('ce raw data'!$B$2:$B$3000=$B309),,),0),MATCH(SUBSTITUTE(G263,"Allele","Height"),'ce raw data'!$C$1:$CZ$1,0))),"-")</f>
        <v>-</v>
      </c>
      <c r="H308" s="8" t="str">
        <f>IFERROR(IF(INDEX('ce raw data'!$C$2:$CZ$3000,MATCH(1,INDEX(('ce raw data'!$A$2:$A$3000=G260)*('ce raw data'!$B$2:$B$3000=$B309),,),0),MATCH(SUBSTITUTE(H263,"Allele","Height"),'ce raw data'!$C$1:$CZ$1,0))="","-",INDEX('ce raw data'!$C$2:$CZ$3000,MATCH(1,INDEX(('ce raw data'!$A$2:$A$3000=G260)*('ce raw data'!$B$2:$B$3000=$B309),,),0),MATCH(SUBSTITUTE(H263,"Allele","Height"),'ce raw data'!$C$1:$CZ$1,0))),"-")</f>
        <v>-</v>
      </c>
      <c r="I308" s="8" t="str">
        <f>IFERROR(IF(INDEX('ce raw data'!$C$2:$CZ$3000,MATCH(1,INDEX(('ce raw data'!$A$2:$A$3000=I260)*('ce raw data'!$B$2:$B$3000=$B309),,),0),MATCH(SUBSTITUTE(I263,"Allele","Height"),'ce raw data'!$C$1:$CZ$1,0))="","-",INDEX('ce raw data'!$C$2:$CZ$3000,MATCH(1,INDEX(('ce raw data'!$A$2:$A$3000=I260)*('ce raw data'!$B$2:$B$3000=$B309),,),0),MATCH(SUBSTITUTE(I263,"Allele","Height"),'ce raw data'!$C$1:$CZ$1,0))),"-")</f>
        <v>-</v>
      </c>
      <c r="J308" s="8" t="str">
        <f>IFERROR(IF(INDEX('ce raw data'!$C$2:$CZ$3000,MATCH(1,INDEX(('ce raw data'!$A$2:$A$3000=I260)*('ce raw data'!$B$2:$B$3000=$B309),,),0),MATCH(SUBSTITUTE(J263,"Allele","Height"),'ce raw data'!$C$1:$CZ$1,0))="","-",INDEX('ce raw data'!$C$2:$CZ$3000,MATCH(1,INDEX(('ce raw data'!$A$2:$A$3000=I260)*('ce raw data'!$B$2:$B$3000=$B309),,),0),MATCH(SUBSTITUTE(J263,"Allele","Height"),'ce raw data'!$C$1:$CZ$1,0))),"-")</f>
        <v>-</v>
      </c>
    </row>
    <row r="309" spans="2:10" x14ac:dyDescent="0.4">
      <c r="B309" s="12" t="str">
        <f>$A$115</f>
        <v>D22S1045</v>
      </c>
      <c r="C309" s="8" t="str">
        <f>IFERROR(IF(INDEX('ce raw data'!$C$2:$CZ$3000,MATCH(1,INDEX(('ce raw data'!$A$2:$A$3000=C260)*('ce raw data'!$B$2:$B$3000=$B309),,),0),MATCH(C263,'ce raw data'!$C$1:$CZ$1,0))="","-",INDEX('ce raw data'!$C$2:$CZ$3000,MATCH(1,INDEX(('ce raw data'!$A$2:$A$3000=C260)*('ce raw data'!$B$2:$B$3000=$B309),,),0),MATCH(C263,'ce raw data'!$C$1:$CZ$1,0))),"-")</f>
        <v>-</v>
      </c>
      <c r="D309" s="8" t="str">
        <f>IFERROR(IF(INDEX('ce raw data'!$C$2:$CZ$3000,MATCH(1,INDEX(('ce raw data'!$A$2:$A$3000=C260)*('ce raw data'!$B$2:$B$3000=$B309),,),0),MATCH(D263,'ce raw data'!$C$1:$CZ$1,0))="","-",INDEX('ce raw data'!$C$2:$CZ$3000,MATCH(1,INDEX(('ce raw data'!$A$2:$A$3000=C260)*('ce raw data'!$B$2:$B$3000=$B309),,),0),MATCH(D263,'ce raw data'!$C$1:$CZ$1,0))),"-")</f>
        <v>-</v>
      </c>
      <c r="E309" s="8" t="str">
        <f>IFERROR(IF(INDEX('ce raw data'!$C$2:$CZ$3000,MATCH(1,INDEX(('ce raw data'!$A$2:$A$3000=E260)*('ce raw data'!$B$2:$B$3000=$B309),,),0),MATCH(E263,'ce raw data'!$C$1:$CZ$1,0))="","-",INDEX('ce raw data'!$C$2:$CZ$3000,MATCH(1,INDEX(('ce raw data'!$A$2:$A$3000=E260)*('ce raw data'!$B$2:$B$3000=$B309),,),0),MATCH(E263,'ce raw data'!$C$1:$CZ$1,0))),"-")</f>
        <v>-</v>
      </c>
      <c r="F309" s="8" t="str">
        <f>IFERROR(IF(INDEX('ce raw data'!$C$2:$CZ$3000,MATCH(1,INDEX(('ce raw data'!$A$2:$A$3000=E260)*('ce raw data'!$B$2:$B$3000=$B309),,),0),MATCH(F263,'ce raw data'!$C$1:$CZ$1,0))="","-",INDEX('ce raw data'!$C$2:$CZ$3000,MATCH(1,INDEX(('ce raw data'!$A$2:$A$3000=E260)*('ce raw data'!$B$2:$B$3000=$B309),,),0),MATCH(F263,'ce raw data'!$C$1:$CZ$1,0))),"-")</f>
        <v>-</v>
      </c>
      <c r="G309" s="8" t="str">
        <f>IFERROR(IF(INDEX('ce raw data'!$C$2:$CZ$3000,MATCH(1,INDEX(('ce raw data'!$A$2:$A$3000=G260)*('ce raw data'!$B$2:$B$3000=$B309),,),0),MATCH(G263,'ce raw data'!$C$1:$CZ$1,0))="","-",INDEX('ce raw data'!$C$2:$CZ$3000,MATCH(1,INDEX(('ce raw data'!$A$2:$A$3000=G260)*('ce raw data'!$B$2:$B$3000=$B309),,),0),MATCH(G263,'ce raw data'!$C$1:$CZ$1,0))),"-")</f>
        <v>-</v>
      </c>
      <c r="H309" s="8" t="str">
        <f>IFERROR(IF(INDEX('ce raw data'!$C$2:$CZ$3000,MATCH(1,INDEX(('ce raw data'!$A$2:$A$3000=G260)*('ce raw data'!$B$2:$B$3000=$B309),,),0),MATCH(H263,'ce raw data'!$C$1:$CZ$1,0))="","-",INDEX('ce raw data'!$C$2:$CZ$3000,MATCH(1,INDEX(('ce raw data'!$A$2:$A$3000=G260)*('ce raw data'!$B$2:$B$3000=$B309),,),0),MATCH(H263,'ce raw data'!$C$1:$CZ$1,0))),"-")</f>
        <v>-</v>
      </c>
      <c r="I309" s="8" t="str">
        <f>IFERROR(IF(INDEX('ce raw data'!$C$2:$CZ$3000,MATCH(1,INDEX(('ce raw data'!$A$2:$A$3000=I260)*('ce raw data'!$B$2:$B$3000=$B309),,),0),MATCH(I263,'ce raw data'!$C$1:$CZ$1,0))="","-",INDEX('ce raw data'!$C$2:$CZ$3000,MATCH(1,INDEX(('ce raw data'!$A$2:$A$3000=I260)*('ce raw data'!$B$2:$B$3000=$B309),,),0),MATCH(I263,'ce raw data'!$C$1:$CZ$1,0))),"-")</f>
        <v>-</v>
      </c>
      <c r="J309" s="8" t="str">
        <f>IFERROR(IF(INDEX('ce raw data'!$C$2:$CZ$3000,MATCH(1,INDEX(('ce raw data'!$A$2:$A$3000=I260)*('ce raw data'!$B$2:$B$3000=$B309),,),0),MATCH(J263,'ce raw data'!$C$1:$CZ$1,0))="","-",INDEX('ce raw data'!$C$2:$CZ$3000,MATCH(1,INDEX(('ce raw data'!$A$2:$A$3000=I260)*('ce raw data'!$B$2:$B$3000=$B309),,),0),MATCH(J263,'ce raw data'!$C$1:$CZ$1,0))),"-")</f>
        <v>-</v>
      </c>
    </row>
    <row r="310" spans="2:10" hidden="1" x14ac:dyDescent="0.4">
      <c r="B310" s="10"/>
      <c r="C310" s="8" t="str">
        <f>IFERROR(IF(INDEX('ce raw data'!$C$2:$CZ$3000,MATCH(1,INDEX(('ce raw data'!$A$2:$A$3000=C260)*('ce raw data'!$B$2:$B$3000=$B311),,),0),MATCH(SUBSTITUTE(C263,"Allele","Height"),'ce raw data'!$C$1:$CZ$1,0))="","-",INDEX('ce raw data'!$C$2:$CZ$3000,MATCH(1,INDEX(('ce raw data'!$A$2:$A$3000=C260)*('ce raw data'!$B$2:$B$3000=$B311),,),0),MATCH(SUBSTITUTE(C263,"Allele","Height"),'ce raw data'!$C$1:$CZ$1,0))),"-")</f>
        <v>-</v>
      </c>
      <c r="D310" s="8" t="str">
        <f>IFERROR(IF(INDEX('ce raw data'!$C$2:$CZ$3000,MATCH(1,INDEX(('ce raw data'!$A$2:$A$3000=C260)*('ce raw data'!$B$2:$B$3000=$B311),,),0),MATCH(SUBSTITUTE(D263,"Allele","Height"),'ce raw data'!$C$1:$CZ$1,0))="","-",INDEX('ce raw data'!$C$2:$CZ$3000,MATCH(1,INDEX(('ce raw data'!$A$2:$A$3000=C260)*('ce raw data'!$B$2:$B$3000=$B311),,),0),MATCH(SUBSTITUTE(D263,"Allele","Height"),'ce raw data'!$C$1:$CZ$1,0))),"-")</f>
        <v>-</v>
      </c>
      <c r="E310" s="8" t="str">
        <f>IFERROR(IF(INDEX('ce raw data'!$C$2:$CZ$3000,MATCH(1,INDEX(('ce raw data'!$A$2:$A$3000=E260)*('ce raw data'!$B$2:$B$3000=$B311),,),0),MATCH(SUBSTITUTE(E263,"Allele","Height"),'ce raw data'!$C$1:$CZ$1,0))="","-",INDEX('ce raw data'!$C$2:$CZ$3000,MATCH(1,INDEX(('ce raw data'!$A$2:$A$3000=E260)*('ce raw data'!$B$2:$B$3000=$B311),,),0),MATCH(SUBSTITUTE(E263,"Allele","Height"),'ce raw data'!$C$1:$CZ$1,0))),"-")</f>
        <v>-</v>
      </c>
      <c r="F310" s="8" t="str">
        <f>IFERROR(IF(INDEX('ce raw data'!$C$2:$CZ$3000,MATCH(1,INDEX(('ce raw data'!$A$2:$A$3000=E260)*('ce raw data'!$B$2:$B$3000=$B311),,),0),MATCH(SUBSTITUTE(F263,"Allele","Height"),'ce raw data'!$C$1:$CZ$1,0))="","-",INDEX('ce raw data'!$C$2:$CZ$3000,MATCH(1,INDEX(('ce raw data'!$A$2:$A$3000=E260)*('ce raw data'!$B$2:$B$3000=$B311),,),0),MATCH(SUBSTITUTE(F263,"Allele","Height"),'ce raw data'!$C$1:$CZ$1,0))),"-")</f>
        <v>-</v>
      </c>
      <c r="G310" s="8" t="str">
        <f>IFERROR(IF(INDEX('ce raw data'!$C$2:$CZ$3000,MATCH(1,INDEX(('ce raw data'!$A$2:$A$3000=G260)*('ce raw data'!$B$2:$B$3000=$B311),,),0),MATCH(SUBSTITUTE(G263,"Allele","Height"),'ce raw data'!$C$1:$CZ$1,0))="","-",INDEX('ce raw data'!$C$2:$CZ$3000,MATCH(1,INDEX(('ce raw data'!$A$2:$A$3000=G260)*('ce raw data'!$B$2:$B$3000=$B311),,),0),MATCH(SUBSTITUTE(G263,"Allele","Height"),'ce raw data'!$C$1:$CZ$1,0))),"-")</f>
        <v>-</v>
      </c>
      <c r="H310" s="8" t="str">
        <f>IFERROR(IF(INDEX('ce raw data'!$C$2:$CZ$3000,MATCH(1,INDEX(('ce raw data'!$A$2:$A$3000=G260)*('ce raw data'!$B$2:$B$3000=$B311),,),0),MATCH(SUBSTITUTE(H263,"Allele","Height"),'ce raw data'!$C$1:$CZ$1,0))="","-",INDEX('ce raw data'!$C$2:$CZ$3000,MATCH(1,INDEX(('ce raw data'!$A$2:$A$3000=G260)*('ce raw data'!$B$2:$B$3000=$B311),,),0),MATCH(SUBSTITUTE(H263,"Allele","Height"),'ce raw data'!$C$1:$CZ$1,0))),"-")</f>
        <v>-</v>
      </c>
      <c r="I310" s="8" t="str">
        <f>IFERROR(IF(INDEX('ce raw data'!$C$2:$CZ$3000,MATCH(1,INDEX(('ce raw data'!$A$2:$A$3000=I260)*('ce raw data'!$B$2:$B$3000=$B311),,),0),MATCH(SUBSTITUTE(I263,"Allele","Height"),'ce raw data'!$C$1:$CZ$1,0))="","-",INDEX('ce raw data'!$C$2:$CZ$3000,MATCH(1,INDEX(('ce raw data'!$A$2:$A$3000=I260)*('ce raw data'!$B$2:$B$3000=$B311),,),0),MATCH(SUBSTITUTE(I263,"Allele","Height"),'ce raw data'!$C$1:$CZ$1,0))),"-")</f>
        <v>-</v>
      </c>
      <c r="J310" s="8" t="str">
        <f>IFERROR(IF(INDEX('ce raw data'!$C$2:$CZ$3000,MATCH(1,INDEX(('ce raw data'!$A$2:$A$3000=I260)*('ce raw data'!$B$2:$B$3000=$B311),,),0),MATCH(SUBSTITUTE(J263,"Allele","Height"),'ce raw data'!$C$1:$CZ$1,0))="","-",INDEX('ce raw data'!$C$2:$CZ$3000,MATCH(1,INDEX(('ce raw data'!$A$2:$A$3000=I260)*('ce raw data'!$B$2:$B$3000=$B311),,),0),MATCH(SUBSTITUTE(J263,"Allele","Height"),'ce raw data'!$C$1:$CZ$1,0))),"-")</f>
        <v>-</v>
      </c>
    </row>
    <row r="311" spans="2:10" x14ac:dyDescent="0.4">
      <c r="B311" s="13" t="str">
        <f>$A$117</f>
        <v>DYS391</v>
      </c>
      <c r="C311" s="8" t="str">
        <f>IFERROR(IF(INDEX('ce raw data'!$C$2:$CZ$3000,MATCH(1,INDEX(('ce raw data'!$A$2:$A$3000=C260)*('ce raw data'!$B$2:$B$3000=$B311),,),0),MATCH(C263,'ce raw data'!$C$1:$CZ$1,0))="","-",INDEX('ce raw data'!$C$2:$CZ$3000,MATCH(1,INDEX(('ce raw data'!$A$2:$A$3000=C260)*('ce raw data'!$B$2:$B$3000=$B311),,),0),MATCH(C263,'ce raw data'!$C$1:$CZ$1,0))),"-")</f>
        <v>-</v>
      </c>
      <c r="D311" s="8" t="str">
        <f>IFERROR(IF(INDEX('ce raw data'!$C$2:$CZ$3000,MATCH(1,INDEX(('ce raw data'!$A$2:$A$3000=C260)*('ce raw data'!$B$2:$B$3000=$B311),,),0),MATCH(D263,'ce raw data'!$C$1:$CZ$1,0))="","-",INDEX('ce raw data'!$C$2:$CZ$3000,MATCH(1,INDEX(('ce raw data'!$A$2:$A$3000=C260)*('ce raw data'!$B$2:$B$3000=$B311),,),0),MATCH(D263,'ce raw data'!$C$1:$CZ$1,0))),"-")</f>
        <v>-</v>
      </c>
      <c r="E311" s="8" t="str">
        <f>IFERROR(IF(INDEX('ce raw data'!$C$2:$CZ$3000,MATCH(1,INDEX(('ce raw data'!$A$2:$A$3000=E260)*('ce raw data'!$B$2:$B$3000=$B311),,),0),MATCH(E263,'ce raw data'!$C$1:$CZ$1,0))="","-",INDEX('ce raw data'!$C$2:$CZ$3000,MATCH(1,INDEX(('ce raw data'!$A$2:$A$3000=E260)*('ce raw data'!$B$2:$B$3000=$B311),,),0),MATCH(E263,'ce raw data'!$C$1:$CZ$1,0))),"-")</f>
        <v>-</v>
      </c>
      <c r="F311" s="8" t="str">
        <f>IFERROR(IF(INDEX('ce raw data'!$C$2:$CZ$3000,MATCH(1,INDEX(('ce raw data'!$A$2:$A$3000=E260)*('ce raw data'!$B$2:$B$3000=$B311),,),0),MATCH(F263,'ce raw data'!$C$1:$CZ$1,0))="","-",INDEX('ce raw data'!$C$2:$CZ$3000,MATCH(1,INDEX(('ce raw data'!$A$2:$A$3000=E260)*('ce raw data'!$B$2:$B$3000=$B311),,),0),MATCH(F263,'ce raw data'!$C$1:$CZ$1,0))),"-")</f>
        <v>-</v>
      </c>
      <c r="G311" s="8" t="str">
        <f>IFERROR(IF(INDEX('ce raw data'!$C$2:$CZ$3000,MATCH(1,INDEX(('ce raw data'!$A$2:$A$3000=G260)*('ce raw data'!$B$2:$B$3000=$B311),,),0),MATCH(G263,'ce raw data'!$C$1:$CZ$1,0))="","-",INDEX('ce raw data'!$C$2:$CZ$3000,MATCH(1,INDEX(('ce raw data'!$A$2:$A$3000=G260)*('ce raw data'!$B$2:$B$3000=$B311),,),0),MATCH(G263,'ce raw data'!$C$1:$CZ$1,0))),"-")</f>
        <v>-</v>
      </c>
      <c r="H311" s="8" t="str">
        <f>IFERROR(IF(INDEX('ce raw data'!$C$2:$CZ$3000,MATCH(1,INDEX(('ce raw data'!$A$2:$A$3000=G260)*('ce raw data'!$B$2:$B$3000=$B311),,),0),MATCH(H263,'ce raw data'!$C$1:$CZ$1,0))="","-",INDEX('ce raw data'!$C$2:$CZ$3000,MATCH(1,INDEX(('ce raw data'!$A$2:$A$3000=G260)*('ce raw data'!$B$2:$B$3000=$B311),,),0),MATCH(H263,'ce raw data'!$C$1:$CZ$1,0))),"-")</f>
        <v>-</v>
      </c>
      <c r="I311" s="8" t="str">
        <f>IFERROR(IF(INDEX('ce raw data'!$C$2:$CZ$3000,MATCH(1,INDEX(('ce raw data'!$A$2:$A$3000=I260)*('ce raw data'!$B$2:$B$3000=$B311),,),0),MATCH(I263,'ce raw data'!$C$1:$CZ$1,0))="","-",INDEX('ce raw data'!$C$2:$CZ$3000,MATCH(1,INDEX(('ce raw data'!$A$2:$A$3000=I260)*('ce raw data'!$B$2:$B$3000=$B311),,),0),MATCH(I263,'ce raw data'!$C$1:$CZ$1,0))),"-")</f>
        <v>-</v>
      </c>
      <c r="J311" s="8" t="str">
        <f>IFERROR(IF(INDEX('ce raw data'!$C$2:$CZ$3000,MATCH(1,INDEX(('ce raw data'!$A$2:$A$3000=I260)*('ce raw data'!$B$2:$B$3000=$B311),,),0),MATCH(J263,'ce raw data'!$C$1:$CZ$1,0))="","-",INDEX('ce raw data'!$C$2:$CZ$3000,MATCH(1,INDEX(('ce raw data'!$A$2:$A$3000=I260)*('ce raw data'!$B$2:$B$3000=$B311),,),0),MATCH(J263,'ce raw data'!$C$1:$CZ$1,0))),"-")</f>
        <v>-</v>
      </c>
    </row>
    <row r="312" spans="2:10" hidden="1" x14ac:dyDescent="0.4">
      <c r="B312" s="13"/>
      <c r="C312" s="8" t="str">
        <f>IFERROR(IF(INDEX('ce raw data'!$C$2:$CZ$3000,MATCH(1,INDEX(('ce raw data'!$A$2:$A$3000=C260)*('ce raw data'!$B$2:$B$3000=$B313),,),0),MATCH(SUBSTITUTE(C263,"Allele","Height"),'ce raw data'!$C$1:$CZ$1,0))="","-",INDEX('ce raw data'!$C$2:$CZ$3000,MATCH(1,INDEX(('ce raw data'!$A$2:$A$3000=C260)*('ce raw data'!$B$2:$B$3000=$B313),,),0),MATCH(SUBSTITUTE(C263,"Allele","Height"),'ce raw data'!$C$1:$CZ$1,0))),"-")</f>
        <v>-</v>
      </c>
      <c r="D312" s="8" t="str">
        <f>IFERROR(IF(INDEX('ce raw data'!$C$2:$CZ$3000,MATCH(1,INDEX(('ce raw data'!$A$2:$A$3000=C260)*('ce raw data'!$B$2:$B$3000=$B313),,),0),MATCH(SUBSTITUTE(D263,"Allele","Height"),'ce raw data'!$C$1:$CZ$1,0))="","-",INDEX('ce raw data'!$C$2:$CZ$3000,MATCH(1,INDEX(('ce raw data'!$A$2:$A$3000=C260)*('ce raw data'!$B$2:$B$3000=$B313),,),0),MATCH(SUBSTITUTE(D263,"Allele","Height"),'ce raw data'!$C$1:$CZ$1,0))),"-")</f>
        <v>-</v>
      </c>
      <c r="E312" s="8" t="str">
        <f>IFERROR(IF(INDEX('ce raw data'!$C$2:$CZ$3000,MATCH(1,INDEX(('ce raw data'!$A$2:$A$3000=E260)*('ce raw data'!$B$2:$B$3000=$B313),,),0),MATCH(SUBSTITUTE(E263,"Allele","Height"),'ce raw data'!$C$1:$CZ$1,0))="","-",INDEX('ce raw data'!$C$2:$CZ$3000,MATCH(1,INDEX(('ce raw data'!$A$2:$A$3000=E260)*('ce raw data'!$B$2:$B$3000=$B313),,),0),MATCH(SUBSTITUTE(E263,"Allele","Height"),'ce raw data'!$C$1:$CZ$1,0))),"-")</f>
        <v>-</v>
      </c>
      <c r="F312" s="8" t="str">
        <f>IFERROR(IF(INDEX('ce raw data'!$C$2:$CZ$3000,MATCH(1,INDEX(('ce raw data'!$A$2:$A$3000=E260)*('ce raw data'!$B$2:$B$3000=$B313),,),0),MATCH(SUBSTITUTE(F263,"Allele","Height"),'ce raw data'!$C$1:$CZ$1,0))="","-",INDEX('ce raw data'!$C$2:$CZ$3000,MATCH(1,INDEX(('ce raw data'!$A$2:$A$3000=E260)*('ce raw data'!$B$2:$B$3000=$B313),,),0),MATCH(SUBSTITUTE(F263,"Allele","Height"),'ce raw data'!$C$1:$CZ$1,0))),"-")</f>
        <v>-</v>
      </c>
      <c r="G312" s="8" t="str">
        <f>IFERROR(IF(INDEX('ce raw data'!$C$2:$CZ$3000,MATCH(1,INDEX(('ce raw data'!$A$2:$A$3000=G260)*('ce raw data'!$B$2:$B$3000=$B313),,),0),MATCH(SUBSTITUTE(G263,"Allele","Height"),'ce raw data'!$C$1:$CZ$1,0))="","-",INDEX('ce raw data'!$C$2:$CZ$3000,MATCH(1,INDEX(('ce raw data'!$A$2:$A$3000=G260)*('ce raw data'!$B$2:$B$3000=$B313),,),0),MATCH(SUBSTITUTE(G263,"Allele","Height"),'ce raw data'!$C$1:$CZ$1,0))),"-")</f>
        <v>-</v>
      </c>
      <c r="H312" s="8" t="str">
        <f>IFERROR(IF(INDEX('ce raw data'!$C$2:$CZ$3000,MATCH(1,INDEX(('ce raw data'!$A$2:$A$3000=G260)*('ce raw data'!$B$2:$B$3000=$B313),,),0),MATCH(SUBSTITUTE(H263,"Allele","Height"),'ce raw data'!$C$1:$CZ$1,0))="","-",INDEX('ce raw data'!$C$2:$CZ$3000,MATCH(1,INDEX(('ce raw data'!$A$2:$A$3000=G260)*('ce raw data'!$B$2:$B$3000=$B313),,),0),MATCH(SUBSTITUTE(H263,"Allele","Height"),'ce raw data'!$C$1:$CZ$1,0))),"-")</f>
        <v>-</v>
      </c>
      <c r="I312" s="8" t="str">
        <f>IFERROR(IF(INDEX('ce raw data'!$C$2:$CZ$3000,MATCH(1,INDEX(('ce raw data'!$A$2:$A$3000=I260)*('ce raw data'!$B$2:$B$3000=$B313),,),0),MATCH(SUBSTITUTE(I263,"Allele","Height"),'ce raw data'!$C$1:$CZ$1,0))="","-",INDEX('ce raw data'!$C$2:$CZ$3000,MATCH(1,INDEX(('ce raw data'!$A$2:$A$3000=I260)*('ce raw data'!$B$2:$B$3000=$B313),,),0),MATCH(SUBSTITUTE(I263,"Allele","Height"),'ce raw data'!$C$1:$CZ$1,0))),"-")</f>
        <v>-</v>
      </c>
      <c r="J312" s="8" t="str">
        <f>IFERROR(IF(INDEX('ce raw data'!$C$2:$CZ$3000,MATCH(1,INDEX(('ce raw data'!$A$2:$A$3000=I260)*('ce raw data'!$B$2:$B$3000=$B313),,),0),MATCH(SUBSTITUTE(J263,"Allele","Height"),'ce raw data'!$C$1:$CZ$1,0))="","-",INDEX('ce raw data'!$C$2:$CZ$3000,MATCH(1,INDEX(('ce raw data'!$A$2:$A$3000=I260)*('ce raw data'!$B$2:$B$3000=$B313),,),0),MATCH(SUBSTITUTE(J263,"Allele","Height"),'ce raw data'!$C$1:$CZ$1,0))),"-")</f>
        <v>-</v>
      </c>
    </row>
    <row r="313" spans="2:10" x14ac:dyDescent="0.4">
      <c r="B313" s="13" t="str">
        <f>$A$119</f>
        <v>FGA</v>
      </c>
      <c r="C313" s="8" t="str">
        <f>IFERROR(IF(INDEX('ce raw data'!$C$2:$CZ$3000,MATCH(1,INDEX(('ce raw data'!$A$2:$A$3000=C260)*('ce raw data'!$B$2:$B$3000=$B313),,),0),MATCH(C263,'ce raw data'!$C$1:$CZ$1,0))="","-",INDEX('ce raw data'!$C$2:$CZ$3000,MATCH(1,INDEX(('ce raw data'!$A$2:$A$3000=C260)*('ce raw data'!$B$2:$B$3000=$B313),,),0),MATCH(C263,'ce raw data'!$C$1:$CZ$1,0))),"-")</f>
        <v>-</v>
      </c>
      <c r="D313" s="8" t="str">
        <f>IFERROR(IF(INDEX('ce raw data'!$C$2:$CZ$3000,MATCH(1,INDEX(('ce raw data'!$A$2:$A$3000=C260)*('ce raw data'!$B$2:$B$3000=$B313),,),0),MATCH(D263,'ce raw data'!$C$1:$CZ$1,0))="","-",INDEX('ce raw data'!$C$2:$CZ$3000,MATCH(1,INDEX(('ce raw data'!$A$2:$A$3000=C260)*('ce raw data'!$B$2:$B$3000=$B313),,),0),MATCH(D263,'ce raw data'!$C$1:$CZ$1,0))),"-")</f>
        <v>-</v>
      </c>
      <c r="E313" s="8" t="str">
        <f>IFERROR(IF(INDEX('ce raw data'!$C$2:$CZ$3000,MATCH(1,INDEX(('ce raw data'!$A$2:$A$3000=E260)*('ce raw data'!$B$2:$B$3000=$B313),,),0),MATCH(E263,'ce raw data'!$C$1:$CZ$1,0))="","-",INDEX('ce raw data'!$C$2:$CZ$3000,MATCH(1,INDEX(('ce raw data'!$A$2:$A$3000=E260)*('ce raw data'!$B$2:$B$3000=$B313),,),0),MATCH(E263,'ce raw data'!$C$1:$CZ$1,0))),"-")</f>
        <v>-</v>
      </c>
      <c r="F313" s="8" t="str">
        <f>IFERROR(IF(INDEX('ce raw data'!$C$2:$CZ$3000,MATCH(1,INDEX(('ce raw data'!$A$2:$A$3000=E260)*('ce raw data'!$B$2:$B$3000=$B313),,),0),MATCH(F263,'ce raw data'!$C$1:$CZ$1,0))="","-",INDEX('ce raw data'!$C$2:$CZ$3000,MATCH(1,INDEX(('ce raw data'!$A$2:$A$3000=E260)*('ce raw data'!$B$2:$B$3000=$B313),,),0),MATCH(F263,'ce raw data'!$C$1:$CZ$1,0))),"-")</f>
        <v>-</v>
      </c>
      <c r="G313" s="8" t="str">
        <f>IFERROR(IF(INDEX('ce raw data'!$C$2:$CZ$3000,MATCH(1,INDEX(('ce raw data'!$A$2:$A$3000=G260)*('ce raw data'!$B$2:$B$3000=$B313),,),0),MATCH(G263,'ce raw data'!$C$1:$CZ$1,0))="","-",INDEX('ce raw data'!$C$2:$CZ$3000,MATCH(1,INDEX(('ce raw data'!$A$2:$A$3000=G260)*('ce raw data'!$B$2:$B$3000=$B313),,),0),MATCH(G263,'ce raw data'!$C$1:$CZ$1,0))),"-")</f>
        <v>-</v>
      </c>
      <c r="H313" s="8" t="str">
        <f>IFERROR(IF(INDEX('ce raw data'!$C$2:$CZ$3000,MATCH(1,INDEX(('ce raw data'!$A$2:$A$3000=G260)*('ce raw data'!$B$2:$B$3000=$B313),,),0),MATCH(H263,'ce raw data'!$C$1:$CZ$1,0))="","-",INDEX('ce raw data'!$C$2:$CZ$3000,MATCH(1,INDEX(('ce raw data'!$A$2:$A$3000=G260)*('ce raw data'!$B$2:$B$3000=$B313),,),0),MATCH(H263,'ce raw data'!$C$1:$CZ$1,0))),"-")</f>
        <v>-</v>
      </c>
      <c r="I313" s="8" t="str">
        <f>IFERROR(IF(INDEX('ce raw data'!$C$2:$CZ$3000,MATCH(1,INDEX(('ce raw data'!$A$2:$A$3000=I260)*('ce raw data'!$B$2:$B$3000=$B313),,),0),MATCH(I263,'ce raw data'!$C$1:$CZ$1,0))="","-",INDEX('ce raw data'!$C$2:$CZ$3000,MATCH(1,INDEX(('ce raw data'!$A$2:$A$3000=I260)*('ce raw data'!$B$2:$B$3000=$B313),,),0),MATCH(I263,'ce raw data'!$C$1:$CZ$1,0))),"-")</f>
        <v>-</v>
      </c>
      <c r="J313" s="8" t="str">
        <f>IFERROR(IF(INDEX('ce raw data'!$C$2:$CZ$3000,MATCH(1,INDEX(('ce raw data'!$A$2:$A$3000=I260)*('ce raw data'!$B$2:$B$3000=$B313),,),0),MATCH(J263,'ce raw data'!$C$1:$CZ$1,0))="","-",INDEX('ce raw data'!$C$2:$CZ$3000,MATCH(1,INDEX(('ce raw data'!$A$2:$A$3000=I260)*('ce raw data'!$B$2:$B$3000=$B313),,),0),MATCH(J263,'ce raw data'!$C$1:$CZ$1,0))),"-")</f>
        <v>-</v>
      </c>
    </row>
    <row r="314" spans="2:10" hidden="1" x14ac:dyDescent="0.4">
      <c r="B314" s="13"/>
      <c r="C314" s="8" t="str">
        <f>IFERROR(IF(INDEX('ce raw data'!$C$2:$CZ$3000,MATCH(1,INDEX(('ce raw data'!$A$2:$A$3000=C260)*('ce raw data'!$B$2:$B$3000=$B315),,),0),MATCH(SUBSTITUTE(C263,"Allele","Height"),'ce raw data'!$C$1:$CZ$1,0))="","-",INDEX('ce raw data'!$C$2:$CZ$3000,MATCH(1,INDEX(('ce raw data'!$A$2:$A$3000=C260)*('ce raw data'!$B$2:$B$3000=$B315),,),0),MATCH(SUBSTITUTE(C263,"Allele","Height"),'ce raw data'!$C$1:$CZ$1,0))),"-")</f>
        <v>-</v>
      </c>
      <c r="D314" s="8" t="str">
        <f>IFERROR(IF(INDEX('ce raw data'!$C$2:$CZ$3000,MATCH(1,INDEX(('ce raw data'!$A$2:$A$3000=C260)*('ce raw data'!$B$2:$B$3000=$B315),,),0),MATCH(SUBSTITUTE(D263,"Allele","Height"),'ce raw data'!$C$1:$CZ$1,0))="","-",INDEX('ce raw data'!$C$2:$CZ$3000,MATCH(1,INDEX(('ce raw data'!$A$2:$A$3000=C260)*('ce raw data'!$B$2:$B$3000=$B315),,),0),MATCH(SUBSTITUTE(D263,"Allele","Height"),'ce raw data'!$C$1:$CZ$1,0))),"-")</f>
        <v>-</v>
      </c>
      <c r="E314" s="8" t="str">
        <f>IFERROR(IF(INDEX('ce raw data'!$C$2:$CZ$3000,MATCH(1,INDEX(('ce raw data'!$A$2:$A$3000=E260)*('ce raw data'!$B$2:$B$3000=$B315),,),0),MATCH(SUBSTITUTE(E263,"Allele","Height"),'ce raw data'!$C$1:$CZ$1,0))="","-",INDEX('ce raw data'!$C$2:$CZ$3000,MATCH(1,INDEX(('ce raw data'!$A$2:$A$3000=E260)*('ce raw data'!$B$2:$B$3000=$B315),,),0),MATCH(SUBSTITUTE(E263,"Allele","Height"),'ce raw data'!$C$1:$CZ$1,0))),"-")</f>
        <v>-</v>
      </c>
      <c r="F314" s="8" t="str">
        <f>IFERROR(IF(INDEX('ce raw data'!$C$2:$CZ$3000,MATCH(1,INDEX(('ce raw data'!$A$2:$A$3000=E260)*('ce raw data'!$B$2:$B$3000=$B315),,),0),MATCH(SUBSTITUTE(F263,"Allele","Height"),'ce raw data'!$C$1:$CZ$1,0))="","-",INDEX('ce raw data'!$C$2:$CZ$3000,MATCH(1,INDEX(('ce raw data'!$A$2:$A$3000=E260)*('ce raw data'!$B$2:$B$3000=$B315),,),0),MATCH(SUBSTITUTE(F263,"Allele","Height"),'ce raw data'!$C$1:$CZ$1,0))),"-")</f>
        <v>-</v>
      </c>
      <c r="G314" s="8" t="str">
        <f>IFERROR(IF(INDEX('ce raw data'!$C$2:$CZ$3000,MATCH(1,INDEX(('ce raw data'!$A$2:$A$3000=G260)*('ce raw data'!$B$2:$B$3000=$B315),,),0),MATCH(SUBSTITUTE(G263,"Allele","Height"),'ce raw data'!$C$1:$CZ$1,0))="","-",INDEX('ce raw data'!$C$2:$CZ$3000,MATCH(1,INDEX(('ce raw data'!$A$2:$A$3000=G260)*('ce raw data'!$B$2:$B$3000=$B315),,),0),MATCH(SUBSTITUTE(G263,"Allele","Height"),'ce raw data'!$C$1:$CZ$1,0))),"-")</f>
        <v>-</v>
      </c>
      <c r="H314" s="8" t="str">
        <f>IFERROR(IF(INDEX('ce raw data'!$C$2:$CZ$3000,MATCH(1,INDEX(('ce raw data'!$A$2:$A$3000=G260)*('ce raw data'!$B$2:$B$3000=$B315),,),0),MATCH(SUBSTITUTE(H263,"Allele","Height"),'ce raw data'!$C$1:$CZ$1,0))="","-",INDEX('ce raw data'!$C$2:$CZ$3000,MATCH(1,INDEX(('ce raw data'!$A$2:$A$3000=G260)*('ce raw data'!$B$2:$B$3000=$B315),,),0),MATCH(SUBSTITUTE(H263,"Allele","Height"),'ce raw data'!$C$1:$CZ$1,0))),"-")</f>
        <v>-</v>
      </c>
      <c r="I314" s="8" t="str">
        <f>IFERROR(IF(INDEX('ce raw data'!$C$2:$CZ$3000,MATCH(1,INDEX(('ce raw data'!$A$2:$A$3000=I260)*('ce raw data'!$B$2:$B$3000=$B315),,),0),MATCH(SUBSTITUTE(I263,"Allele","Height"),'ce raw data'!$C$1:$CZ$1,0))="","-",INDEX('ce raw data'!$C$2:$CZ$3000,MATCH(1,INDEX(('ce raw data'!$A$2:$A$3000=I260)*('ce raw data'!$B$2:$B$3000=$B315),,),0),MATCH(SUBSTITUTE(I263,"Allele","Height"),'ce raw data'!$C$1:$CZ$1,0))),"-")</f>
        <v>-</v>
      </c>
      <c r="J314" s="8" t="str">
        <f>IFERROR(IF(INDEX('ce raw data'!$C$2:$CZ$3000,MATCH(1,INDEX(('ce raw data'!$A$2:$A$3000=I260)*('ce raw data'!$B$2:$B$3000=$B315),,),0),MATCH(SUBSTITUTE(J263,"Allele","Height"),'ce raw data'!$C$1:$CZ$1,0))="","-",INDEX('ce raw data'!$C$2:$CZ$3000,MATCH(1,INDEX(('ce raw data'!$A$2:$A$3000=I260)*('ce raw data'!$B$2:$B$3000=$B315),,),0),MATCH(SUBSTITUTE(J263,"Allele","Height"),'ce raw data'!$C$1:$CZ$1,0))),"-")</f>
        <v>-</v>
      </c>
    </row>
    <row r="315" spans="2:10" x14ac:dyDescent="0.4">
      <c r="B315" s="13" t="str">
        <f>$A$121</f>
        <v>DYS576</v>
      </c>
      <c r="C315" s="8" t="str">
        <f>IFERROR(IF(INDEX('ce raw data'!$C$2:$CZ$3000,MATCH(1,INDEX(('ce raw data'!$A$2:$A$3000=C260)*('ce raw data'!$B$2:$B$3000=$B315),,),0),MATCH(C263,'ce raw data'!$C$1:$CZ$1,0))="","-",INDEX('ce raw data'!$C$2:$CZ$3000,MATCH(1,INDEX(('ce raw data'!$A$2:$A$3000=C260)*('ce raw data'!$B$2:$B$3000=$B315),,),0),MATCH(C263,'ce raw data'!$C$1:$CZ$1,0))),"-")</f>
        <v>-</v>
      </c>
      <c r="D315" s="8" t="str">
        <f>IFERROR(IF(INDEX('ce raw data'!$C$2:$CZ$3000,MATCH(1,INDEX(('ce raw data'!$A$2:$A$3000=C260)*('ce raw data'!$B$2:$B$3000=$B315),,),0),MATCH(D263,'ce raw data'!$C$1:$CZ$1,0))="","-",INDEX('ce raw data'!$C$2:$CZ$3000,MATCH(1,INDEX(('ce raw data'!$A$2:$A$3000=C260)*('ce raw data'!$B$2:$B$3000=$B315),,),0),MATCH(D263,'ce raw data'!$C$1:$CZ$1,0))),"-")</f>
        <v>-</v>
      </c>
      <c r="E315" s="8" t="str">
        <f>IFERROR(IF(INDEX('ce raw data'!$C$2:$CZ$3000,MATCH(1,INDEX(('ce raw data'!$A$2:$A$3000=E260)*('ce raw data'!$B$2:$B$3000=$B315),,),0),MATCH(E263,'ce raw data'!$C$1:$CZ$1,0))="","-",INDEX('ce raw data'!$C$2:$CZ$3000,MATCH(1,INDEX(('ce raw data'!$A$2:$A$3000=E260)*('ce raw data'!$B$2:$B$3000=$B315),,),0),MATCH(E263,'ce raw data'!$C$1:$CZ$1,0))),"-")</f>
        <v>-</v>
      </c>
      <c r="F315" s="8" t="str">
        <f>IFERROR(IF(INDEX('ce raw data'!$C$2:$CZ$3000,MATCH(1,INDEX(('ce raw data'!$A$2:$A$3000=E260)*('ce raw data'!$B$2:$B$3000=$B315),,),0),MATCH(F263,'ce raw data'!$C$1:$CZ$1,0))="","-",INDEX('ce raw data'!$C$2:$CZ$3000,MATCH(1,INDEX(('ce raw data'!$A$2:$A$3000=E260)*('ce raw data'!$B$2:$B$3000=$B315),,),0),MATCH(F263,'ce raw data'!$C$1:$CZ$1,0))),"-")</f>
        <v>-</v>
      </c>
      <c r="G315" s="8" t="str">
        <f>IFERROR(IF(INDEX('ce raw data'!$C$2:$CZ$3000,MATCH(1,INDEX(('ce raw data'!$A$2:$A$3000=G260)*('ce raw data'!$B$2:$B$3000=$B315),,),0),MATCH(G263,'ce raw data'!$C$1:$CZ$1,0))="","-",INDEX('ce raw data'!$C$2:$CZ$3000,MATCH(1,INDEX(('ce raw data'!$A$2:$A$3000=G260)*('ce raw data'!$B$2:$B$3000=$B315),,),0),MATCH(G263,'ce raw data'!$C$1:$CZ$1,0))),"-")</f>
        <v>-</v>
      </c>
      <c r="H315" s="8" t="str">
        <f>IFERROR(IF(INDEX('ce raw data'!$C$2:$CZ$3000,MATCH(1,INDEX(('ce raw data'!$A$2:$A$3000=G260)*('ce raw data'!$B$2:$B$3000=$B315),,),0),MATCH(H263,'ce raw data'!$C$1:$CZ$1,0))="","-",INDEX('ce raw data'!$C$2:$CZ$3000,MATCH(1,INDEX(('ce raw data'!$A$2:$A$3000=G260)*('ce raw data'!$B$2:$B$3000=$B315),,),0),MATCH(H263,'ce raw data'!$C$1:$CZ$1,0))),"-")</f>
        <v>-</v>
      </c>
      <c r="I315" s="8" t="str">
        <f>IFERROR(IF(INDEX('ce raw data'!$C$2:$CZ$3000,MATCH(1,INDEX(('ce raw data'!$A$2:$A$3000=I260)*('ce raw data'!$B$2:$B$3000=$B315),,),0),MATCH(I263,'ce raw data'!$C$1:$CZ$1,0))="","-",INDEX('ce raw data'!$C$2:$CZ$3000,MATCH(1,INDEX(('ce raw data'!$A$2:$A$3000=I260)*('ce raw data'!$B$2:$B$3000=$B315),,),0),MATCH(I263,'ce raw data'!$C$1:$CZ$1,0))),"-")</f>
        <v>-</v>
      </c>
      <c r="J315" s="8" t="str">
        <f>IFERROR(IF(INDEX('ce raw data'!$C$2:$CZ$3000,MATCH(1,INDEX(('ce raw data'!$A$2:$A$3000=I260)*('ce raw data'!$B$2:$B$3000=$B315),,),0),MATCH(J263,'ce raw data'!$C$1:$CZ$1,0))="","-",INDEX('ce raw data'!$C$2:$CZ$3000,MATCH(1,INDEX(('ce raw data'!$A$2:$A$3000=I260)*('ce raw data'!$B$2:$B$3000=$B315),,),0),MATCH(J263,'ce raw data'!$C$1:$CZ$1,0))),"-")</f>
        <v>-</v>
      </c>
    </row>
    <row r="316" spans="2:10" hidden="1" x14ac:dyDescent="0.4">
      <c r="B316" s="13"/>
      <c r="C316" s="8" t="str">
        <f>IFERROR(IF(INDEX('ce raw data'!$C$2:$CZ$3000,MATCH(1,INDEX(('ce raw data'!$A$2:$A$3000=C260)*('ce raw data'!$B$2:$B$3000=$B317),,),0),MATCH(SUBSTITUTE(C263,"Allele","Height"),'ce raw data'!$C$1:$CZ$1,0))="","-",INDEX('ce raw data'!$C$2:$CZ$3000,MATCH(1,INDEX(('ce raw data'!$A$2:$A$3000=C260)*('ce raw data'!$B$2:$B$3000=$B317),,),0),MATCH(SUBSTITUTE(C263,"Allele","Height"),'ce raw data'!$C$1:$CZ$1,0))),"-")</f>
        <v>-</v>
      </c>
      <c r="D316" s="8" t="str">
        <f>IFERROR(IF(INDEX('ce raw data'!$C$2:$CZ$3000,MATCH(1,INDEX(('ce raw data'!$A$2:$A$3000=C260)*('ce raw data'!$B$2:$B$3000=$B317),,),0),MATCH(SUBSTITUTE(D263,"Allele","Height"),'ce raw data'!$C$1:$CZ$1,0))="","-",INDEX('ce raw data'!$C$2:$CZ$3000,MATCH(1,INDEX(('ce raw data'!$A$2:$A$3000=C260)*('ce raw data'!$B$2:$B$3000=$B317),,),0),MATCH(SUBSTITUTE(D263,"Allele","Height"),'ce raw data'!$C$1:$CZ$1,0))),"-")</f>
        <v>-</v>
      </c>
      <c r="E316" s="8" t="str">
        <f>IFERROR(IF(INDEX('ce raw data'!$C$2:$CZ$3000,MATCH(1,INDEX(('ce raw data'!$A$2:$A$3000=E260)*('ce raw data'!$B$2:$B$3000=$B317),,),0),MATCH(SUBSTITUTE(E263,"Allele","Height"),'ce raw data'!$C$1:$CZ$1,0))="","-",INDEX('ce raw data'!$C$2:$CZ$3000,MATCH(1,INDEX(('ce raw data'!$A$2:$A$3000=E260)*('ce raw data'!$B$2:$B$3000=$B317),,),0),MATCH(SUBSTITUTE(E263,"Allele","Height"),'ce raw data'!$C$1:$CZ$1,0))),"-")</f>
        <v>-</v>
      </c>
      <c r="F316" s="8" t="str">
        <f>IFERROR(IF(INDEX('ce raw data'!$C$2:$CZ$3000,MATCH(1,INDEX(('ce raw data'!$A$2:$A$3000=E260)*('ce raw data'!$B$2:$B$3000=$B317),,),0),MATCH(SUBSTITUTE(F263,"Allele","Height"),'ce raw data'!$C$1:$CZ$1,0))="","-",INDEX('ce raw data'!$C$2:$CZ$3000,MATCH(1,INDEX(('ce raw data'!$A$2:$A$3000=E260)*('ce raw data'!$B$2:$B$3000=$B317),,),0),MATCH(SUBSTITUTE(F263,"Allele","Height"),'ce raw data'!$C$1:$CZ$1,0))),"-")</f>
        <v>-</v>
      </c>
      <c r="G316" s="8" t="str">
        <f>IFERROR(IF(INDEX('ce raw data'!$C$2:$CZ$3000,MATCH(1,INDEX(('ce raw data'!$A$2:$A$3000=G260)*('ce raw data'!$B$2:$B$3000=$B317),,),0),MATCH(SUBSTITUTE(G263,"Allele","Height"),'ce raw data'!$C$1:$CZ$1,0))="","-",INDEX('ce raw data'!$C$2:$CZ$3000,MATCH(1,INDEX(('ce raw data'!$A$2:$A$3000=G260)*('ce raw data'!$B$2:$B$3000=$B317),,),0),MATCH(SUBSTITUTE(G263,"Allele","Height"),'ce raw data'!$C$1:$CZ$1,0))),"-")</f>
        <v>-</v>
      </c>
      <c r="H316" s="8" t="str">
        <f>IFERROR(IF(INDEX('ce raw data'!$C$2:$CZ$3000,MATCH(1,INDEX(('ce raw data'!$A$2:$A$3000=G260)*('ce raw data'!$B$2:$B$3000=$B317),,),0),MATCH(SUBSTITUTE(H263,"Allele","Height"),'ce raw data'!$C$1:$CZ$1,0))="","-",INDEX('ce raw data'!$C$2:$CZ$3000,MATCH(1,INDEX(('ce raw data'!$A$2:$A$3000=G260)*('ce raw data'!$B$2:$B$3000=$B317),,),0),MATCH(SUBSTITUTE(H263,"Allele","Height"),'ce raw data'!$C$1:$CZ$1,0))),"-")</f>
        <v>-</v>
      </c>
      <c r="I316" s="8" t="str">
        <f>IFERROR(IF(INDEX('ce raw data'!$C$2:$CZ$3000,MATCH(1,INDEX(('ce raw data'!$A$2:$A$3000=I260)*('ce raw data'!$B$2:$B$3000=$B317),,),0),MATCH(SUBSTITUTE(I263,"Allele","Height"),'ce raw data'!$C$1:$CZ$1,0))="","-",INDEX('ce raw data'!$C$2:$CZ$3000,MATCH(1,INDEX(('ce raw data'!$A$2:$A$3000=I260)*('ce raw data'!$B$2:$B$3000=$B317),,),0),MATCH(SUBSTITUTE(I263,"Allele","Height"),'ce raw data'!$C$1:$CZ$1,0))),"-")</f>
        <v>-</v>
      </c>
      <c r="J316" s="8" t="str">
        <f>IFERROR(IF(INDEX('ce raw data'!$C$2:$CZ$3000,MATCH(1,INDEX(('ce raw data'!$A$2:$A$3000=I260)*('ce raw data'!$B$2:$B$3000=$B317),,),0),MATCH(SUBSTITUTE(J263,"Allele","Height"),'ce raw data'!$C$1:$CZ$1,0))="","-",INDEX('ce raw data'!$C$2:$CZ$3000,MATCH(1,INDEX(('ce raw data'!$A$2:$A$3000=I260)*('ce raw data'!$B$2:$B$3000=$B317),,),0),MATCH(SUBSTITUTE(J263,"Allele","Height"),'ce raw data'!$C$1:$CZ$1,0))),"-")</f>
        <v>-</v>
      </c>
    </row>
    <row r="317" spans="2:10" x14ac:dyDescent="0.4">
      <c r="B317" s="13" t="str">
        <f>$A$123</f>
        <v>DYS570</v>
      </c>
      <c r="C317" s="8" t="str">
        <f>IFERROR(IF(INDEX('ce raw data'!$C$2:$CZ$3000,MATCH(1,INDEX(('ce raw data'!$A$2:$A$3000=C260)*('ce raw data'!$B$2:$B$3000=$B317),,),0),MATCH(C263,'ce raw data'!$C$1:$CZ$1,0))="","-",INDEX('ce raw data'!$C$2:$CZ$3000,MATCH(1,INDEX(('ce raw data'!$A$2:$A$3000=C260)*('ce raw data'!$B$2:$B$3000=$B317),,),0),MATCH(C263,'ce raw data'!$C$1:$CZ$1,0))),"-")</f>
        <v>-</v>
      </c>
      <c r="D317" s="8" t="str">
        <f>IFERROR(IF(INDEX('ce raw data'!$C$2:$CZ$3000,MATCH(1,INDEX(('ce raw data'!$A$2:$A$3000=C260)*('ce raw data'!$B$2:$B$3000=$B317),,),0),MATCH(D263,'ce raw data'!$C$1:$CZ$1,0))="","-",INDEX('ce raw data'!$C$2:$CZ$3000,MATCH(1,INDEX(('ce raw data'!$A$2:$A$3000=C260)*('ce raw data'!$B$2:$B$3000=$B317),,),0),MATCH(D263,'ce raw data'!$C$1:$CZ$1,0))),"-")</f>
        <v>-</v>
      </c>
      <c r="E317" s="8" t="str">
        <f>IFERROR(IF(INDEX('ce raw data'!$C$2:$CZ$3000,MATCH(1,INDEX(('ce raw data'!$A$2:$A$3000=E260)*('ce raw data'!$B$2:$B$3000=$B317),,),0),MATCH(E263,'ce raw data'!$C$1:$CZ$1,0))="","-",INDEX('ce raw data'!$C$2:$CZ$3000,MATCH(1,INDEX(('ce raw data'!$A$2:$A$3000=E260)*('ce raw data'!$B$2:$B$3000=$B317),,),0),MATCH(E263,'ce raw data'!$C$1:$CZ$1,0))),"-")</f>
        <v>-</v>
      </c>
      <c r="F317" s="8" t="str">
        <f>IFERROR(IF(INDEX('ce raw data'!$C$2:$CZ$3000,MATCH(1,INDEX(('ce raw data'!$A$2:$A$3000=E260)*('ce raw data'!$B$2:$B$3000=$B317),,),0),MATCH(F263,'ce raw data'!$C$1:$CZ$1,0))="","-",INDEX('ce raw data'!$C$2:$CZ$3000,MATCH(1,INDEX(('ce raw data'!$A$2:$A$3000=E260)*('ce raw data'!$B$2:$B$3000=$B317),,),0),MATCH(F263,'ce raw data'!$C$1:$CZ$1,0))),"-")</f>
        <v>-</v>
      </c>
      <c r="G317" s="8" t="str">
        <f>IFERROR(IF(INDEX('ce raw data'!$C$2:$CZ$3000,MATCH(1,INDEX(('ce raw data'!$A$2:$A$3000=G260)*('ce raw data'!$B$2:$B$3000=$B317),,),0),MATCH(G263,'ce raw data'!$C$1:$CZ$1,0))="","-",INDEX('ce raw data'!$C$2:$CZ$3000,MATCH(1,INDEX(('ce raw data'!$A$2:$A$3000=G260)*('ce raw data'!$B$2:$B$3000=$B317),,),0),MATCH(G263,'ce raw data'!$C$1:$CZ$1,0))),"-")</f>
        <v>-</v>
      </c>
      <c r="H317" s="8" t="str">
        <f>IFERROR(IF(INDEX('ce raw data'!$C$2:$CZ$3000,MATCH(1,INDEX(('ce raw data'!$A$2:$A$3000=G260)*('ce raw data'!$B$2:$B$3000=$B317),,),0),MATCH(H263,'ce raw data'!$C$1:$CZ$1,0))="","-",INDEX('ce raw data'!$C$2:$CZ$3000,MATCH(1,INDEX(('ce raw data'!$A$2:$A$3000=G260)*('ce raw data'!$B$2:$B$3000=$B317),,),0),MATCH(H263,'ce raw data'!$C$1:$CZ$1,0))),"-")</f>
        <v>-</v>
      </c>
      <c r="I317" s="8" t="str">
        <f>IFERROR(IF(INDEX('ce raw data'!$C$2:$CZ$3000,MATCH(1,INDEX(('ce raw data'!$A$2:$A$3000=I260)*('ce raw data'!$B$2:$B$3000=$B317),,),0),MATCH(I263,'ce raw data'!$C$1:$CZ$1,0))="","-",INDEX('ce raw data'!$C$2:$CZ$3000,MATCH(1,INDEX(('ce raw data'!$A$2:$A$3000=I260)*('ce raw data'!$B$2:$B$3000=$B317),,),0),MATCH(I263,'ce raw data'!$C$1:$CZ$1,0))),"-")</f>
        <v>-</v>
      </c>
      <c r="J317" s="8" t="str">
        <f>IFERROR(IF(INDEX('ce raw data'!$C$2:$CZ$3000,MATCH(1,INDEX(('ce raw data'!$A$2:$A$3000=I260)*('ce raw data'!$B$2:$B$3000=$B317),,),0),MATCH(J263,'ce raw data'!$C$1:$CZ$1,0))="","-",INDEX('ce raw data'!$C$2:$CZ$3000,MATCH(1,INDEX(('ce raw data'!$A$2:$A$3000=I260)*('ce raw data'!$B$2:$B$3000=$B317),,),0),MATCH(J263,'ce raw data'!$C$1:$CZ$1,0))),"-")</f>
        <v>-</v>
      </c>
    </row>
    <row r="318" spans="2:10" x14ac:dyDescent="0.4">
      <c r="B318" s="4"/>
    </row>
    <row r="319" spans="2:10" x14ac:dyDescent="0.4">
      <c r="B319" s="4"/>
    </row>
    <row r="320" spans="2:10" x14ac:dyDescent="0.4">
      <c r="B320" s="4"/>
    </row>
    <row r="321" spans="2:10" x14ac:dyDescent="0.4">
      <c r="B321" s="4"/>
    </row>
    <row r="322" spans="2:10" x14ac:dyDescent="0.4">
      <c r="B322" s="4"/>
    </row>
    <row r="323" spans="2:10" x14ac:dyDescent="0.4">
      <c r="B323" s="4"/>
    </row>
    <row r="324" spans="2:10" x14ac:dyDescent="0.4">
      <c r="B324" s="5" t="s">
        <v>4</v>
      </c>
      <c r="C324" s="36" t="str">
        <f>IF(INDEX('ce raw data'!$A:$A,2+27*20)="","blank",INDEX('ce raw data'!$A:$A,2+27*20))</f>
        <v>blank</v>
      </c>
      <c r="D324" s="36"/>
      <c r="E324" s="36" t="str">
        <f>IF(INDEX('ce raw data'!$A:$A,2+27*21)="","blank",INDEX('ce raw data'!$A:$A,2+27*21))</f>
        <v>blank</v>
      </c>
      <c r="F324" s="36"/>
      <c r="G324" s="36" t="str">
        <f>IF(INDEX('ce raw data'!$A:$A,2+27*22)="","blank",INDEX('ce raw data'!$A:$A,2+27*22))</f>
        <v>blank</v>
      </c>
      <c r="H324" s="36"/>
      <c r="I324" s="36" t="str">
        <f>IF(INDEX('ce raw data'!$A:$A,2+27*23)="","blank",INDEX('ce raw data'!$A:$A,2+27*23))</f>
        <v>blank</v>
      </c>
      <c r="J324" s="36"/>
    </row>
    <row r="325" spans="2:10" ht="24.6" x14ac:dyDescent="0.4">
      <c r="B325" s="6" t="s">
        <v>5</v>
      </c>
      <c r="C325" s="38"/>
      <c r="D325" s="38"/>
      <c r="E325" s="38"/>
      <c r="F325" s="38"/>
      <c r="G325" s="38"/>
      <c r="H325" s="38"/>
      <c r="I325" s="38"/>
      <c r="J325" s="38"/>
    </row>
    <row r="326" spans="2:10" x14ac:dyDescent="0.4">
      <c r="B326" s="7"/>
      <c r="C326" s="39"/>
      <c r="D326" s="39"/>
      <c r="E326" s="39"/>
      <c r="F326" s="39"/>
      <c r="G326" s="39"/>
      <c r="H326" s="39"/>
      <c r="I326" s="39"/>
      <c r="J326" s="39"/>
    </row>
    <row r="327" spans="2:10" x14ac:dyDescent="0.4">
      <c r="B327" s="5" t="s">
        <v>7</v>
      </c>
      <c r="C327" s="28" t="s">
        <v>8</v>
      </c>
      <c r="D327" s="28" t="s">
        <v>9</v>
      </c>
      <c r="E327" s="28" t="s">
        <v>8</v>
      </c>
      <c r="F327" s="28" t="s">
        <v>9</v>
      </c>
      <c r="G327" s="28" t="s">
        <v>8</v>
      </c>
      <c r="H327" s="28" t="s">
        <v>9</v>
      </c>
      <c r="I327" s="28" t="s">
        <v>8</v>
      </c>
      <c r="J327" s="28" t="s">
        <v>9</v>
      </c>
    </row>
    <row r="328" spans="2:10" hidden="1" x14ac:dyDescent="0.4">
      <c r="B328" s="28"/>
      <c r="C328" s="28" t="str">
        <f>IFERROR(IF(INDEX('ce raw data'!$C$2:$CZ$3000,MATCH(1,INDEX(('ce raw data'!$A$2:$A$3000=C324)*('ce raw data'!$B$2:$B$3000=$B329),,),0),MATCH(SUBSTITUTE(C327,"Allele","Height"),'ce raw data'!$C$1:$CZ$1,0))="","-",INDEX('ce raw data'!$C$2:$CZ$3000,MATCH(1,INDEX(('ce raw data'!$A$2:$A$3000=C324)*('ce raw data'!$B$2:$B$3000=$B329),,),0),MATCH(SUBSTITUTE(C327,"Allele","Height"),'ce raw data'!$C$1:$CZ$1,0))),"-")</f>
        <v>-</v>
      </c>
      <c r="D328" s="28" t="str">
        <f>IFERROR(IF(INDEX('ce raw data'!$C$2:$CZ$3000,MATCH(1,INDEX(('ce raw data'!$A$2:$A$3000=C324)*('ce raw data'!$B$2:$B$3000=$B329),,),0),MATCH(SUBSTITUTE(D327,"Allele","Height"),'ce raw data'!$C$1:$CZ$1,0))="","-",INDEX('ce raw data'!$C$2:$CZ$3000,MATCH(1,INDEX(('ce raw data'!$A$2:$A$3000=C324)*('ce raw data'!$B$2:$B$3000=$B329),,),0),MATCH(SUBSTITUTE(D327,"Allele","Height"),'ce raw data'!$C$1:$CZ$1,0))),"-")</f>
        <v>-</v>
      </c>
      <c r="E328" s="28" t="str">
        <f>IFERROR(IF(INDEX('ce raw data'!$C$2:$CZ$3000,MATCH(1,INDEX(('ce raw data'!$A$2:$A$3000=E324)*('ce raw data'!$B$2:$B$3000=$B329),,),0),MATCH(SUBSTITUTE(E327,"Allele","Height"),'ce raw data'!$C$1:$CZ$1,0))="","-",INDEX('ce raw data'!$C$2:$CZ$3000,MATCH(1,INDEX(('ce raw data'!$A$2:$A$3000=E324)*('ce raw data'!$B$2:$B$3000=$B329),,),0),MATCH(SUBSTITUTE(E327,"Allele","Height"),'ce raw data'!$C$1:$CZ$1,0))),"-")</f>
        <v>-</v>
      </c>
      <c r="F328" s="28" t="str">
        <f>IFERROR(IF(INDEX('ce raw data'!$C$2:$CZ$3000,MATCH(1,INDEX(('ce raw data'!$A$2:$A$3000=E324)*('ce raw data'!$B$2:$B$3000=$B329),,),0),MATCH(SUBSTITUTE(F327,"Allele","Height"),'ce raw data'!$C$1:$CZ$1,0))="","-",INDEX('ce raw data'!$C$2:$CZ$3000,MATCH(1,INDEX(('ce raw data'!$A$2:$A$3000=E324)*('ce raw data'!$B$2:$B$3000=$B329),,),0),MATCH(SUBSTITUTE(F327,"Allele","Height"),'ce raw data'!$C$1:$CZ$1,0))),"-")</f>
        <v>-</v>
      </c>
      <c r="G328" s="28" t="str">
        <f>IFERROR(IF(INDEX('ce raw data'!$C$2:$CZ$3000,MATCH(1,INDEX(('ce raw data'!$A$2:$A$3000=G324)*('ce raw data'!$B$2:$B$3000=$B329),,),0),MATCH(SUBSTITUTE(G327,"Allele","Height"),'ce raw data'!$C$1:$CZ$1,0))="","-",INDEX('ce raw data'!$C$2:$CZ$3000,MATCH(1,INDEX(('ce raw data'!$A$2:$A$3000=G324)*('ce raw data'!$B$2:$B$3000=$B329),,),0),MATCH(SUBSTITUTE(G327,"Allele","Height"),'ce raw data'!$C$1:$CZ$1,0))),"-")</f>
        <v>-</v>
      </c>
      <c r="H328" s="28" t="str">
        <f>IFERROR(IF(INDEX('ce raw data'!$C$2:$CZ$3000,MATCH(1,INDEX(('ce raw data'!$A$2:$A$3000=G324)*('ce raw data'!$B$2:$B$3000=$B329),,),0),MATCH(SUBSTITUTE(H327,"Allele","Height"),'ce raw data'!$C$1:$CZ$1,0))="","-",INDEX('ce raw data'!$C$2:$CZ$3000,MATCH(1,INDEX(('ce raw data'!$A$2:$A$3000=G324)*('ce raw data'!$B$2:$B$3000=$B329),,),0),MATCH(SUBSTITUTE(H327,"Allele","Height"),'ce raw data'!$C$1:$CZ$1,0))),"-")</f>
        <v>-</v>
      </c>
      <c r="I328" s="28" t="str">
        <f>IFERROR(IF(INDEX('ce raw data'!$C$2:$CZ$3000,MATCH(1,INDEX(('ce raw data'!$A$2:$A$3000=I324)*('ce raw data'!$B$2:$B$3000=$B329),,),0),MATCH(SUBSTITUTE(I327,"Allele","Height"),'ce raw data'!$C$1:$CZ$1,0))="","-",INDEX('ce raw data'!$C$2:$CZ$3000,MATCH(1,INDEX(('ce raw data'!$A$2:$A$3000=I324)*('ce raw data'!$B$2:$B$3000=$B329),,),0),MATCH(SUBSTITUTE(I327,"Allele","Height"),'ce raw data'!$C$1:$CZ$1,0))),"-")</f>
        <v>-</v>
      </c>
      <c r="J328" s="28" t="str">
        <f>IFERROR(IF(INDEX('ce raw data'!$C$2:$CZ$3000,MATCH(1,INDEX(('ce raw data'!$A$2:$A$3000=I324)*('ce raw data'!$B$2:$B$3000=$B329),,),0),MATCH(SUBSTITUTE(J327,"Allele","Height"),'ce raw data'!$C$1:$CZ$1,0))="","-",INDEX('ce raw data'!$C$2:$CZ$3000,MATCH(1,INDEX(('ce raw data'!$A$2:$A$3000=I324)*('ce raw data'!$B$2:$B$3000=$B329),,),0),MATCH(SUBSTITUTE(J327,"Allele","Height"),'ce raw data'!$C$1:$CZ$1,0))),"-")</f>
        <v>-</v>
      </c>
    </row>
    <row r="329" spans="2:10" x14ac:dyDescent="0.4">
      <c r="B329" s="10" t="str">
        <f>$A$71</f>
        <v>AMEL</v>
      </c>
      <c r="C329" s="8" t="str">
        <f>IFERROR(IF(INDEX('ce raw data'!$C$2:$CZ$3000,MATCH(1,INDEX(('ce raw data'!$A$2:$A$3000=C324)*('ce raw data'!$B$2:$B$3000=$B329),,),0),MATCH(C327,'ce raw data'!$C$1:$CZ$1,0))="","-",INDEX('ce raw data'!$C$2:$CZ$3000,MATCH(1,INDEX(('ce raw data'!$A$2:$A$3000=C324)*('ce raw data'!$B$2:$B$3000=$B329),,),0),MATCH(C327,'ce raw data'!$C$1:$CZ$1,0))),"-")</f>
        <v>-</v>
      </c>
      <c r="D329" s="8" t="str">
        <f>IFERROR(IF(INDEX('ce raw data'!$C$2:$CZ$3000,MATCH(1,INDEX(('ce raw data'!$A$2:$A$3000=C324)*('ce raw data'!$B$2:$B$3000=$B329),,),0),MATCH(D327,'ce raw data'!$C$1:$CZ$1,0))="","-",INDEX('ce raw data'!$C$2:$CZ$3000,MATCH(1,INDEX(('ce raw data'!$A$2:$A$3000=C324)*('ce raw data'!$B$2:$B$3000=$B329),,),0),MATCH(D327,'ce raw data'!$C$1:$CZ$1,0))),"-")</f>
        <v>-</v>
      </c>
      <c r="E329" s="8" t="str">
        <f>IFERROR(IF(INDEX('ce raw data'!$C$2:$CZ$3000,MATCH(1,INDEX(('ce raw data'!$A$2:$A$3000=E324)*('ce raw data'!$B$2:$B$3000=$B329),,),0),MATCH(E327,'ce raw data'!$C$1:$CZ$1,0))="","-",INDEX('ce raw data'!$C$2:$CZ$3000,MATCH(1,INDEX(('ce raw data'!$A$2:$A$3000=E324)*('ce raw data'!$B$2:$B$3000=$B329),,),0),MATCH(E327,'ce raw data'!$C$1:$CZ$1,0))),"-")</f>
        <v>-</v>
      </c>
      <c r="F329" s="8" t="str">
        <f>IFERROR(IF(INDEX('ce raw data'!$C$2:$CZ$3000,MATCH(1,INDEX(('ce raw data'!$A$2:$A$3000=E324)*('ce raw data'!$B$2:$B$3000=$B329),,),0),MATCH(F327,'ce raw data'!$C$1:$CZ$1,0))="","-",INDEX('ce raw data'!$C$2:$CZ$3000,MATCH(1,INDEX(('ce raw data'!$A$2:$A$3000=E324)*('ce raw data'!$B$2:$B$3000=$B329),,),0),MATCH(F327,'ce raw data'!$C$1:$CZ$1,0))),"-")</f>
        <v>-</v>
      </c>
      <c r="G329" s="8" t="str">
        <f>IFERROR(IF(INDEX('ce raw data'!$C$2:$CZ$3000,MATCH(1,INDEX(('ce raw data'!$A$2:$A$3000=G324)*('ce raw data'!$B$2:$B$3000=$B329),,),0),MATCH(G327,'ce raw data'!$C$1:$CZ$1,0))="","-",INDEX('ce raw data'!$C$2:$CZ$3000,MATCH(1,INDEX(('ce raw data'!$A$2:$A$3000=G324)*('ce raw data'!$B$2:$B$3000=$B329),,),0),MATCH(G327,'ce raw data'!$C$1:$CZ$1,0))),"-")</f>
        <v>-</v>
      </c>
      <c r="H329" s="8" t="str">
        <f>IFERROR(IF(INDEX('ce raw data'!$C$2:$CZ$3000,MATCH(1,INDEX(('ce raw data'!$A$2:$A$3000=G324)*('ce raw data'!$B$2:$B$3000=$B329),,),0),MATCH(H327,'ce raw data'!$C$1:$CZ$1,0))="","-",INDEX('ce raw data'!$C$2:$CZ$3000,MATCH(1,INDEX(('ce raw data'!$A$2:$A$3000=G324)*('ce raw data'!$B$2:$B$3000=$B329),,),0),MATCH(H327,'ce raw data'!$C$1:$CZ$1,0))),"-")</f>
        <v>-</v>
      </c>
      <c r="I329" s="8" t="str">
        <f>IFERROR(IF(INDEX('ce raw data'!$C$2:$CZ$3000,MATCH(1,INDEX(('ce raw data'!$A$2:$A$3000=I324)*('ce raw data'!$B$2:$B$3000=$B329),,),0),MATCH(I327,'ce raw data'!$C$1:$CZ$1,0))="","-",INDEX('ce raw data'!$C$2:$CZ$3000,MATCH(1,INDEX(('ce raw data'!$A$2:$A$3000=I324)*('ce raw data'!$B$2:$B$3000=$B329),,),0),MATCH(I327,'ce raw data'!$C$1:$CZ$1,0))),"-")</f>
        <v>-</v>
      </c>
      <c r="J329" s="8" t="str">
        <f>IFERROR(IF(INDEX('ce raw data'!$C$2:$CZ$3000,MATCH(1,INDEX(('ce raw data'!$A$2:$A$3000=I324)*('ce raw data'!$B$2:$B$3000=$B329),,),0),MATCH(J327,'ce raw data'!$C$1:$CZ$1,0))="","-",INDEX('ce raw data'!$C$2:$CZ$3000,MATCH(1,INDEX(('ce raw data'!$A$2:$A$3000=I324)*('ce raw data'!$B$2:$B$3000=$B329),,),0),MATCH(J327,'ce raw data'!$C$1:$CZ$1,0))),"-")</f>
        <v>-</v>
      </c>
    </row>
    <row r="330" spans="2:10" hidden="1" x14ac:dyDescent="0.4">
      <c r="B330" s="10"/>
      <c r="C330" s="8" t="str">
        <f>IFERROR(IF(INDEX('ce raw data'!$C$2:$CZ$3000,MATCH(1,INDEX(('ce raw data'!$A$2:$A$3000=C324)*('ce raw data'!$B$2:$B$3000=$B331),,),0),MATCH(SUBSTITUTE(C327,"Allele","Height"),'ce raw data'!$C$1:$CZ$1,0))="","-",INDEX('ce raw data'!$C$2:$CZ$3000,MATCH(1,INDEX(('ce raw data'!$A$2:$A$3000=C324)*('ce raw data'!$B$2:$B$3000=$B331),,),0),MATCH(SUBSTITUTE(C327,"Allele","Height"),'ce raw data'!$C$1:$CZ$1,0))),"-")</f>
        <v>-</v>
      </c>
      <c r="D330" s="8" t="str">
        <f>IFERROR(IF(INDEX('ce raw data'!$C$2:$CZ$3000,MATCH(1,INDEX(('ce raw data'!$A$2:$A$3000=C324)*('ce raw data'!$B$2:$B$3000=$B331),,),0),MATCH(SUBSTITUTE(D327,"Allele","Height"),'ce raw data'!$C$1:$CZ$1,0))="","-",INDEX('ce raw data'!$C$2:$CZ$3000,MATCH(1,INDEX(('ce raw data'!$A$2:$A$3000=C324)*('ce raw data'!$B$2:$B$3000=$B331),,),0),MATCH(SUBSTITUTE(D327,"Allele","Height"),'ce raw data'!$C$1:$CZ$1,0))),"-")</f>
        <v>-</v>
      </c>
      <c r="E330" s="8" t="str">
        <f>IFERROR(IF(INDEX('ce raw data'!$C$2:$CZ$3000,MATCH(1,INDEX(('ce raw data'!$A$2:$A$3000=E324)*('ce raw data'!$B$2:$B$3000=$B331),,),0),MATCH(SUBSTITUTE(E327,"Allele","Height"),'ce raw data'!$C$1:$CZ$1,0))="","-",INDEX('ce raw data'!$C$2:$CZ$3000,MATCH(1,INDEX(('ce raw data'!$A$2:$A$3000=E324)*('ce raw data'!$B$2:$B$3000=$B331),,),0),MATCH(SUBSTITUTE(E327,"Allele","Height"),'ce raw data'!$C$1:$CZ$1,0))),"-")</f>
        <v>-</v>
      </c>
      <c r="F330" s="8" t="str">
        <f>IFERROR(IF(INDEX('ce raw data'!$C$2:$CZ$3000,MATCH(1,INDEX(('ce raw data'!$A$2:$A$3000=E324)*('ce raw data'!$B$2:$B$3000=$B331),,),0),MATCH(SUBSTITUTE(F327,"Allele","Height"),'ce raw data'!$C$1:$CZ$1,0))="","-",INDEX('ce raw data'!$C$2:$CZ$3000,MATCH(1,INDEX(('ce raw data'!$A$2:$A$3000=E324)*('ce raw data'!$B$2:$B$3000=$B331),,),0),MATCH(SUBSTITUTE(F327,"Allele","Height"),'ce raw data'!$C$1:$CZ$1,0))),"-")</f>
        <v>-</v>
      </c>
      <c r="G330" s="8" t="str">
        <f>IFERROR(IF(INDEX('ce raw data'!$C$2:$CZ$3000,MATCH(1,INDEX(('ce raw data'!$A$2:$A$3000=G324)*('ce raw data'!$B$2:$B$3000=$B331),,),0),MATCH(SUBSTITUTE(G327,"Allele","Height"),'ce raw data'!$C$1:$CZ$1,0))="","-",INDEX('ce raw data'!$C$2:$CZ$3000,MATCH(1,INDEX(('ce raw data'!$A$2:$A$3000=G324)*('ce raw data'!$B$2:$B$3000=$B331),,),0),MATCH(SUBSTITUTE(G327,"Allele","Height"),'ce raw data'!$C$1:$CZ$1,0))),"-")</f>
        <v>-</v>
      </c>
      <c r="H330" s="8" t="str">
        <f>IFERROR(IF(INDEX('ce raw data'!$C$2:$CZ$3000,MATCH(1,INDEX(('ce raw data'!$A$2:$A$3000=G324)*('ce raw data'!$B$2:$B$3000=$B331),,),0),MATCH(SUBSTITUTE(H327,"Allele","Height"),'ce raw data'!$C$1:$CZ$1,0))="","-",INDEX('ce raw data'!$C$2:$CZ$3000,MATCH(1,INDEX(('ce raw data'!$A$2:$A$3000=G324)*('ce raw data'!$B$2:$B$3000=$B331),,),0),MATCH(SUBSTITUTE(H327,"Allele","Height"),'ce raw data'!$C$1:$CZ$1,0))),"-")</f>
        <v>-</v>
      </c>
      <c r="I330" s="8" t="str">
        <f>IFERROR(IF(INDEX('ce raw data'!$C$2:$CZ$3000,MATCH(1,INDEX(('ce raw data'!$A$2:$A$3000=I324)*('ce raw data'!$B$2:$B$3000=$B331),,),0),MATCH(SUBSTITUTE(I327,"Allele","Height"),'ce raw data'!$C$1:$CZ$1,0))="","-",INDEX('ce raw data'!$C$2:$CZ$3000,MATCH(1,INDEX(('ce raw data'!$A$2:$A$3000=I324)*('ce raw data'!$B$2:$B$3000=$B331),,),0),MATCH(SUBSTITUTE(I327,"Allele","Height"),'ce raw data'!$C$1:$CZ$1,0))),"-")</f>
        <v>-</v>
      </c>
      <c r="J330" s="8" t="str">
        <f>IFERROR(IF(INDEX('ce raw data'!$C$2:$CZ$3000,MATCH(1,INDEX(('ce raw data'!$A$2:$A$3000=I324)*('ce raw data'!$B$2:$B$3000=$B331),,),0),MATCH(SUBSTITUTE(J327,"Allele","Height"),'ce raw data'!$C$1:$CZ$1,0))="","-",INDEX('ce raw data'!$C$2:$CZ$3000,MATCH(1,INDEX(('ce raw data'!$A$2:$A$3000=I324)*('ce raw data'!$B$2:$B$3000=$B331),,),0),MATCH(SUBSTITUTE(J327,"Allele","Height"),'ce raw data'!$C$1:$CZ$1,0))),"-")</f>
        <v>-</v>
      </c>
    </row>
    <row r="331" spans="2:10" x14ac:dyDescent="0.4">
      <c r="B331" s="10" t="str">
        <f>$A$73</f>
        <v>D3S1358</v>
      </c>
      <c r="C331" s="8" t="str">
        <f>IFERROR(IF(INDEX('ce raw data'!$C$2:$CZ$3000,MATCH(1,INDEX(('ce raw data'!$A$2:$A$3000=C324)*('ce raw data'!$B$2:$B$3000=$B331),,),0),MATCH(C327,'ce raw data'!$C$1:$CZ$1,0))="","-",INDEX('ce raw data'!$C$2:$CZ$3000,MATCH(1,INDEX(('ce raw data'!$A$2:$A$3000=C324)*('ce raw data'!$B$2:$B$3000=$B331),,),0),MATCH(C327,'ce raw data'!$C$1:$CZ$1,0))),"-")</f>
        <v>-</v>
      </c>
      <c r="D331" s="8" t="str">
        <f>IFERROR(IF(INDEX('ce raw data'!$C$2:$CZ$3000,MATCH(1,INDEX(('ce raw data'!$A$2:$A$3000=C324)*('ce raw data'!$B$2:$B$3000=$B331),,),0),MATCH(D327,'ce raw data'!$C$1:$CZ$1,0))="","-",INDEX('ce raw data'!$C$2:$CZ$3000,MATCH(1,INDEX(('ce raw data'!$A$2:$A$3000=C324)*('ce raw data'!$B$2:$B$3000=$B331),,),0),MATCH(D327,'ce raw data'!$C$1:$CZ$1,0))),"-")</f>
        <v>-</v>
      </c>
      <c r="E331" s="8" t="str">
        <f>IFERROR(IF(INDEX('ce raw data'!$C$2:$CZ$3000,MATCH(1,INDEX(('ce raw data'!$A$2:$A$3000=E324)*('ce raw data'!$B$2:$B$3000=$B331),,),0),MATCH(E327,'ce raw data'!$C$1:$CZ$1,0))="","-",INDEX('ce raw data'!$C$2:$CZ$3000,MATCH(1,INDEX(('ce raw data'!$A$2:$A$3000=E324)*('ce raw data'!$B$2:$B$3000=$B331),,),0),MATCH(E327,'ce raw data'!$C$1:$CZ$1,0))),"-")</f>
        <v>-</v>
      </c>
      <c r="F331" s="8" t="str">
        <f>IFERROR(IF(INDEX('ce raw data'!$C$2:$CZ$3000,MATCH(1,INDEX(('ce raw data'!$A$2:$A$3000=E324)*('ce raw data'!$B$2:$B$3000=$B331),,),0),MATCH(F327,'ce raw data'!$C$1:$CZ$1,0))="","-",INDEX('ce raw data'!$C$2:$CZ$3000,MATCH(1,INDEX(('ce raw data'!$A$2:$A$3000=E324)*('ce raw data'!$B$2:$B$3000=$B331),,),0),MATCH(F327,'ce raw data'!$C$1:$CZ$1,0))),"-")</f>
        <v>-</v>
      </c>
      <c r="G331" s="8" t="str">
        <f>IFERROR(IF(INDEX('ce raw data'!$C$2:$CZ$3000,MATCH(1,INDEX(('ce raw data'!$A$2:$A$3000=G324)*('ce raw data'!$B$2:$B$3000=$B331),,),0),MATCH(G327,'ce raw data'!$C$1:$CZ$1,0))="","-",INDEX('ce raw data'!$C$2:$CZ$3000,MATCH(1,INDEX(('ce raw data'!$A$2:$A$3000=G324)*('ce raw data'!$B$2:$B$3000=$B331),,),0),MATCH(G327,'ce raw data'!$C$1:$CZ$1,0))),"-")</f>
        <v>-</v>
      </c>
      <c r="H331" s="8" t="str">
        <f>IFERROR(IF(INDEX('ce raw data'!$C$2:$CZ$3000,MATCH(1,INDEX(('ce raw data'!$A$2:$A$3000=G324)*('ce raw data'!$B$2:$B$3000=$B331),,),0),MATCH(H327,'ce raw data'!$C$1:$CZ$1,0))="","-",INDEX('ce raw data'!$C$2:$CZ$3000,MATCH(1,INDEX(('ce raw data'!$A$2:$A$3000=G324)*('ce raw data'!$B$2:$B$3000=$B331),,),0),MATCH(H327,'ce raw data'!$C$1:$CZ$1,0))),"-")</f>
        <v>-</v>
      </c>
      <c r="I331" s="8" t="str">
        <f>IFERROR(IF(INDEX('ce raw data'!$C$2:$CZ$3000,MATCH(1,INDEX(('ce raw data'!$A$2:$A$3000=I324)*('ce raw data'!$B$2:$B$3000=$B331),,),0),MATCH(I327,'ce raw data'!$C$1:$CZ$1,0))="","-",INDEX('ce raw data'!$C$2:$CZ$3000,MATCH(1,INDEX(('ce raw data'!$A$2:$A$3000=I324)*('ce raw data'!$B$2:$B$3000=$B331),,),0),MATCH(I327,'ce raw data'!$C$1:$CZ$1,0))),"-")</f>
        <v>-</v>
      </c>
      <c r="J331" s="8" t="str">
        <f>IFERROR(IF(INDEX('ce raw data'!$C$2:$CZ$3000,MATCH(1,INDEX(('ce raw data'!$A$2:$A$3000=I324)*('ce raw data'!$B$2:$B$3000=$B331),,),0),MATCH(J327,'ce raw data'!$C$1:$CZ$1,0))="","-",INDEX('ce raw data'!$C$2:$CZ$3000,MATCH(1,INDEX(('ce raw data'!$A$2:$A$3000=I324)*('ce raw data'!$B$2:$B$3000=$B331),,),0),MATCH(J327,'ce raw data'!$C$1:$CZ$1,0))),"-")</f>
        <v>-</v>
      </c>
    </row>
    <row r="332" spans="2:10" hidden="1" x14ac:dyDescent="0.4">
      <c r="B332" s="10"/>
      <c r="C332" s="8" t="str">
        <f>IFERROR(IF(INDEX('ce raw data'!$C$2:$CZ$3000,MATCH(1,INDEX(('ce raw data'!$A$2:$A$3000=C324)*('ce raw data'!$B$2:$B$3000=$B333),,),0),MATCH(SUBSTITUTE(C327,"Allele","Height"),'ce raw data'!$C$1:$CZ$1,0))="","-",INDEX('ce raw data'!$C$2:$CZ$3000,MATCH(1,INDEX(('ce raw data'!$A$2:$A$3000=C324)*('ce raw data'!$B$2:$B$3000=$B333),,),0),MATCH(SUBSTITUTE(C327,"Allele","Height"),'ce raw data'!$C$1:$CZ$1,0))),"-")</f>
        <v>-</v>
      </c>
      <c r="D332" s="8" t="str">
        <f>IFERROR(IF(INDEX('ce raw data'!$C$2:$CZ$3000,MATCH(1,INDEX(('ce raw data'!$A$2:$A$3000=C324)*('ce raw data'!$B$2:$B$3000=$B333),,),0),MATCH(SUBSTITUTE(D327,"Allele","Height"),'ce raw data'!$C$1:$CZ$1,0))="","-",INDEX('ce raw data'!$C$2:$CZ$3000,MATCH(1,INDEX(('ce raw data'!$A$2:$A$3000=C324)*('ce raw data'!$B$2:$B$3000=$B333),,),0),MATCH(SUBSTITUTE(D327,"Allele","Height"),'ce raw data'!$C$1:$CZ$1,0))),"-")</f>
        <v>-</v>
      </c>
      <c r="E332" s="8" t="str">
        <f>IFERROR(IF(INDEX('ce raw data'!$C$2:$CZ$3000,MATCH(1,INDEX(('ce raw data'!$A$2:$A$3000=E324)*('ce raw data'!$B$2:$B$3000=$B333),,),0),MATCH(SUBSTITUTE(E327,"Allele","Height"),'ce raw data'!$C$1:$CZ$1,0))="","-",INDEX('ce raw data'!$C$2:$CZ$3000,MATCH(1,INDEX(('ce raw data'!$A$2:$A$3000=E324)*('ce raw data'!$B$2:$B$3000=$B333),,),0),MATCH(SUBSTITUTE(E327,"Allele","Height"),'ce raw data'!$C$1:$CZ$1,0))),"-")</f>
        <v>-</v>
      </c>
      <c r="F332" s="8" t="str">
        <f>IFERROR(IF(INDEX('ce raw data'!$C$2:$CZ$3000,MATCH(1,INDEX(('ce raw data'!$A$2:$A$3000=E324)*('ce raw data'!$B$2:$B$3000=$B333),,),0),MATCH(SUBSTITUTE(F327,"Allele","Height"),'ce raw data'!$C$1:$CZ$1,0))="","-",INDEX('ce raw data'!$C$2:$CZ$3000,MATCH(1,INDEX(('ce raw data'!$A$2:$A$3000=E324)*('ce raw data'!$B$2:$B$3000=$B333),,),0),MATCH(SUBSTITUTE(F327,"Allele","Height"),'ce raw data'!$C$1:$CZ$1,0))),"-")</f>
        <v>-</v>
      </c>
      <c r="G332" s="8" t="str">
        <f>IFERROR(IF(INDEX('ce raw data'!$C$2:$CZ$3000,MATCH(1,INDEX(('ce raw data'!$A$2:$A$3000=G324)*('ce raw data'!$B$2:$B$3000=$B333),,),0),MATCH(SUBSTITUTE(G327,"Allele","Height"),'ce raw data'!$C$1:$CZ$1,0))="","-",INDEX('ce raw data'!$C$2:$CZ$3000,MATCH(1,INDEX(('ce raw data'!$A$2:$A$3000=G324)*('ce raw data'!$B$2:$B$3000=$B333),,),0),MATCH(SUBSTITUTE(G327,"Allele","Height"),'ce raw data'!$C$1:$CZ$1,0))),"-")</f>
        <v>-</v>
      </c>
      <c r="H332" s="8" t="str">
        <f>IFERROR(IF(INDEX('ce raw data'!$C$2:$CZ$3000,MATCH(1,INDEX(('ce raw data'!$A$2:$A$3000=G324)*('ce raw data'!$B$2:$B$3000=$B333),,),0),MATCH(SUBSTITUTE(H327,"Allele","Height"),'ce raw data'!$C$1:$CZ$1,0))="","-",INDEX('ce raw data'!$C$2:$CZ$3000,MATCH(1,INDEX(('ce raw data'!$A$2:$A$3000=G324)*('ce raw data'!$B$2:$B$3000=$B333),,),0),MATCH(SUBSTITUTE(H327,"Allele","Height"),'ce raw data'!$C$1:$CZ$1,0))),"-")</f>
        <v>-</v>
      </c>
      <c r="I332" s="8" t="str">
        <f>IFERROR(IF(INDEX('ce raw data'!$C$2:$CZ$3000,MATCH(1,INDEX(('ce raw data'!$A$2:$A$3000=I324)*('ce raw data'!$B$2:$B$3000=$B333),,),0),MATCH(SUBSTITUTE(I327,"Allele","Height"),'ce raw data'!$C$1:$CZ$1,0))="","-",INDEX('ce raw data'!$C$2:$CZ$3000,MATCH(1,INDEX(('ce raw data'!$A$2:$A$3000=I324)*('ce raw data'!$B$2:$B$3000=$B333),,),0),MATCH(SUBSTITUTE(I327,"Allele","Height"),'ce raw data'!$C$1:$CZ$1,0))),"-")</f>
        <v>-</v>
      </c>
      <c r="J332" s="8" t="str">
        <f>IFERROR(IF(INDEX('ce raw data'!$C$2:$CZ$3000,MATCH(1,INDEX(('ce raw data'!$A$2:$A$3000=I324)*('ce raw data'!$B$2:$B$3000=$B333),,),0),MATCH(SUBSTITUTE(J327,"Allele","Height"),'ce raw data'!$C$1:$CZ$1,0))="","-",INDEX('ce raw data'!$C$2:$CZ$3000,MATCH(1,INDEX(('ce raw data'!$A$2:$A$3000=I324)*('ce raw data'!$B$2:$B$3000=$B333),,),0),MATCH(SUBSTITUTE(J327,"Allele","Height"),'ce raw data'!$C$1:$CZ$1,0))),"-")</f>
        <v>-</v>
      </c>
    </row>
    <row r="333" spans="2:10" x14ac:dyDescent="0.4">
      <c r="B333" s="10" t="str">
        <f>$A$75</f>
        <v>D1S1656</v>
      </c>
      <c r="C333" s="8" t="str">
        <f>IFERROR(IF(INDEX('ce raw data'!$C$2:$CZ$3000,MATCH(1,INDEX(('ce raw data'!$A$2:$A$3000=C324)*('ce raw data'!$B$2:$B$3000=$B333),,),0),MATCH(C327,'ce raw data'!$C$1:$CZ$1,0))="","-",INDEX('ce raw data'!$C$2:$CZ$3000,MATCH(1,INDEX(('ce raw data'!$A$2:$A$3000=C324)*('ce raw data'!$B$2:$B$3000=$B333),,),0),MATCH(C327,'ce raw data'!$C$1:$CZ$1,0))),"-")</f>
        <v>-</v>
      </c>
      <c r="D333" s="8" t="str">
        <f>IFERROR(IF(INDEX('ce raw data'!$C$2:$CZ$3000,MATCH(1,INDEX(('ce raw data'!$A$2:$A$3000=C324)*('ce raw data'!$B$2:$B$3000=$B333),,),0),MATCH(D327,'ce raw data'!$C$1:$CZ$1,0))="","-",INDEX('ce raw data'!$C$2:$CZ$3000,MATCH(1,INDEX(('ce raw data'!$A$2:$A$3000=C324)*('ce raw data'!$B$2:$B$3000=$B333),,),0),MATCH(D327,'ce raw data'!$C$1:$CZ$1,0))),"-")</f>
        <v>-</v>
      </c>
      <c r="E333" s="8" t="str">
        <f>IFERROR(IF(INDEX('ce raw data'!$C$2:$CZ$3000,MATCH(1,INDEX(('ce raw data'!$A$2:$A$3000=E324)*('ce raw data'!$B$2:$B$3000=$B333),,),0),MATCH(E327,'ce raw data'!$C$1:$CZ$1,0))="","-",INDEX('ce raw data'!$C$2:$CZ$3000,MATCH(1,INDEX(('ce raw data'!$A$2:$A$3000=E324)*('ce raw data'!$B$2:$B$3000=$B333),,),0),MATCH(E327,'ce raw data'!$C$1:$CZ$1,0))),"-")</f>
        <v>-</v>
      </c>
      <c r="F333" s="8" t="str">
        <f>IFERROR(IF(INDEX('ce raw data'!$C$2:$CZ$3000,MATCH(1,INDEX(('ce raw data'!$A$2:$A$3000=E324)*('ce raw data'!$B$2:$B$3000=$B333),,),0),MATCH(F327,'ce raw data'!$C$1:$CZ$1,0))="","-",INDEX('ce raw data'!$C$2:$CZ$3000,MATCH(1,INDEX(('ce raw data'!$A$2:$A$3000=E324)*('ce raw data'!$B$2:$B$3000=$B333),,),0),MATCH(F327,'ce raw data'!$C$1:$CZ$1,0))),"-")</f>
        <v>-</v>
      </c>
      <c r="G333" s="8" t="str">
        <f>IFERROR(IF(INDEX('ce raw data'!$C$2:$CZ$3000,MATCH(1,INDEX(('ce raw data'!$A$2:$A$3000=G324)*('ce raw data'!$B$2:$B$3000=$B333),,),0),MATCH(G327,'ce raw data'!$C$1:$CZ$1,0))="","-",INDEX('ce raw data'!$C$2:$CZ$3000,MATCH(1,INDEX(('ce raw data'!$A$2:$A$3000=G324)*('ce raw data'!$B$2:$B$3000=$B333),,),0),MATCH(G327,'ce raw data'!$C$1:$CZ$1,0))),"-")</f>
        <v>-</v>
      </c>
      <c r="H333" s="8" t="str">
        <f>IFERROR(IF(INDEX('ce raw data'!$C$2:$CZ$3000,MATCH(1,INDEX(('ce raw data'!$A$2:$A$3000=G324)*('ce raw data'!$B$2:$B$3000=$B333),,),0),MATCH(H327,'ce raw data'!$C$1:$CZ$1,0))="","-",INDEX('ce raw data'!$C$2:$CZ$3000,MATCH(1,INDEX(('ce raw data'!$A$2:$A$3000=G324)*('ce raw data'!$B$2:$B$3000=$B333),,),0),MATCH(H327,'ce raw data'!$C$1:$CZ$1,0))),"-")</f>
        <v>-</v>
      </c>
      <c r="I333" s="8" t="str">
        <f>IFERROR(IF(INDEX('ce raw data'!$C$2:$CZ$3000,MATCH(1,INDEX(('ce raw data'!$A$2:$A$3000=I324)*('ce raw data'!$B$2:$B$3000=$B333),,),0),MATCH(I327,'ce raw data'!$C$1:$CZ$1,0))="","-",INDEX('ce raw data'!$C$2:$CZ$3000,MATCH(1,INDEX(('ce raw data'!$A$2:$A$3000=I324)*('ce raw data'!$B$2:$B$3000=$B333),,),0),MATCH(I327,'ce raw data'!$C$1:$CZ$1,0))),"-")</f>
        <v>-</v>
      </c>
      <c r="J333" s="8" t="str">
        <f>IFERROR(IF(INDEX('ce raw data'!$C$2:$CZ$3000,MATCH(1,INDEX(('ce raw data'!$A$2:$A$3000=I324)*('ce raw data'!$B$2:$B$3000=$B333),,),0),MATCH(J327,'ce raw data'!$C$1:$CZ$1,0))="","-",INDEX('ce raw data'!$C$2:$CZ$3000,MATCH(1,INDEX(('ce raw data'!$A$2:$A$3000=I324)*('ce raw data'!$B$2:$B$3000=$B333),,),0),MATCH(J327,'ce raw data'!$C$1:$CZ$1,0))),"-")</f>
        <v>-</v>
      </c>
    </row>
    <row r="334" spans="2:10" hidden="1" x14ac:dyDescent="0.4">
      <c r="B334" s="10"/>
      <c r="C334" s="8" t="str">
        <f>IFERROR(IF(INDEX('ce raw data'!$C$2:$CZ$3000,MATCH(1,INDEX(('ce raw data'!$A$2:$A$3000=C324)*('ce raw data'!$B$2:$B$3000=$B335),,),0),MATCH(SUBSTITUTE(C327,"Allele","Height"),'ce raw data'!$C$1:$CZ$1,0))="","-",INDEX('ce raw data'!$C$2:$CZ$3000,MATCH(1,INDEX(('ce raw data'!$A$2:$A$3000=C324)*('ce raw data'!$B$2:$B$3000=$B335),,),0),MATCH(SUBSTITUTE(C327,"Allele","Height"),'ce raw data'!$C$1:$CZ$1,0))),"-")</f>
        <v>-</v>
      </c>
      <c r="D334" s="8" t="str">
        <f>IFERROR(IF(INDEX('ce raw data'!$C$2:$CZ$3000,MATCH(1,INDEX(('ce raw data'!$A$2:$A$3000=C324)*('ce raw data'!$B$2:$B$3000=$B335),,),0),MATCH(SUBSTITUTE(D327,"Allele","Height"),'ce raw data'!$C$1:$CZ$1,0))="","-",INDEX('ce raw data'!$C$2:$CZ$3000,MATCH(1,INDEX(('ce raw data'!$A$2:$A$3000=C324)*('ce raw data'!$B$2:$B$3000=$B335),,),0),MATCH(SUBSTITUTE(D327,"Allele","Height"),'ce raw data'!$C$1:$CZ$1,0))),"-")</f>
        <v>-</v>
      </c>
      <c r="E334" s="8" t="str">
        <f>IFERROR(IF(INDEX('ce raw data'!$C$2:$CZ$3000,MATCH(1,INDEX(('ce raw data'!$A$2:$A$3000=E324)*('ce raw data'!$B$2:$B$3000=$B335),,),0),MATCH(SUBSTITUTE(E327,"Allele","Height"),'ce raw data'!$C$1:$CZ$1,0))="","-",INDEX('ce raw data'!$C$2:$CZ$3000,MATCH(1,INDEX(('ce raw data'!$A$2:$A$3000=E324)*('ce raw data'!$B$2:$B$3000=$B335),,),0),MATCH(SUBSTITUTE(E327,"Allele","Height"),'ce raw data'!$C$1:$CZ$1,0))),"-")</f>
        <v>-</v>
      </c>
      <c r="F334" s="8" t="str">
        <f>IFERROR(IF(INDEX('ce raw data'!$C$2:$CZ$3000,MATCH(1,INDEX(('ce raw data'!$A$2:$A$3000=E324)*('ce raw data'!$B$2:$B$3000=$B335),,),0),MATCH(SUBSTITUTE(F327,"Allele","Height"),'ce raw data'!$C$1:$CZ$1,0))="","-",INDEX('ce raw data'!$C$2:$CZ$3000,MATCH(1,INDEX(('ce raw data'!$A$2:$A$3000=E324)*('ce raw data'!$B$2:$B$3000=$B335),,),0),MATCH(SUBSTITUTE(F327,"Allele","Height"),'ce raw data'!$C$1:$CZ$1,0))),"-")</f>
        <v>-</v>
      </c>
      <c r="G334" s="8" t="str">
        <f>IFERROR(IF(INDEX('ce raw data'!$C$2:$CZ$3000,MATCH(1,INDEX(('ce raw data'!$A$2:$A$3000=G324)*('ce raw data'!$B$2:$B$3000=$B335),,),0),MATCH(SUBSTITUTE(G327,"Allele","Height"),'ce raw data'!$C$1:$CZ$1,0))="","-",INDEX('ce raw data'!$C$2:$CZ$3000,MATCH(1,INDEX(('ce raw data'!$A$2:$A$3000=G324)*('ce raw data'!$B$2:$B$3000=$B335),,),0),MATCH(SUBSTITUTE(G327,"Allele","Height"),'ce raw data'!$C$1:$CZ$1,0))),"-")</f>
        <v>-</v>
      </c>
      <c r="H334" s="8" t="str">
        <f>IFERROR(IF(INDEX('ce raw data'!$C$2:$CZ$3000,MATCH(1,INDEX(('ce raw data'!$A$2:$A$3000=G324)*('ce raw data'!$B$2:$B$3000=$B335),,),0),MATCH(SUBSTITUTE(H327,"Allele","Height"),'ce raw data'!$C$1:$CZ$1,0))="","-",INDEX('ce raw data'!$C$2:$CZ$3000,MATCH(1,INDEX(('ce raw data'!$A$2:$A$3000=G324)*('ce raw data'!$B$2:$B$3000=$B335),,),0),MATCH(SUBSTITUTE(H327,"Allele","Height"),'ce raw data'!$C$1:$CZ$1,0))),"-")</f>
        <v>-</v>
      </c>
      <c r="I334" s="8" t="str">
        <f>IFERROR(IF(INDEX('ce raw data'!$C$2:$CZ$3000,MATCH(1,INDEX(('ce raw data'!$A$2:$A$3000=I324)*('ce raw data'!$B$2:$B$3000=$B335),,),0),MATCH(SUBSTITUTE(I327,"Allele","Height"),'ce raw data'!$C$1:$CZ$1,0))="","-",INDEX('ce raw data'!$C$2:$CZ$3000,MATCH(1,INDEX(('ce raw data'!$A$2:$A$3000=I324)*('ce raw data'!$B$2:$B$3000=$B335),,),0),MATCH(SUBSTITUTE(I327,"Allele","Height"),'ce raw data'!$C$1:$CZ$1,0))),"-")</f>
        <v>-</v>
      </c>
      <c r="J334" s="8" t="str">
        <f>IFERROR(IF(INDEX('ce raw data'!$C$2:$CZ$3000,MATCH(1,INDEX(('ce raw data'!$A$2:$A$3000=I324)*('ce raw data'!$B$2:$B$3000=$B335),,),0),MATCH(SUBSTITUTE(J327,"Allele","Height"),'ce raw data'!$C$1:$CZ$1,0))="","-",INDEX('ce raw data'!$C$2:$CZ$3000,MATCH(1,INDEX(('ce raw data'!$A$2:$A$3000=I324)*('ce raw data'!$B$2:$B$3000=$B335),,),0),MATCH(SUBSTITUTE(J327,"Allele","Height"),'ce raw data'!$C$1:$CZ$1,0))),"-")</f>
        <v>-</v>
      </c>
    </row>
    <row r="335" spans="2:10" x14ac:dyDescent="0.4">
      <c r="B335" s="10" t="str">
        <f>$A$77</f>
        <v>D2S441</v>
      </c>
      <c r="C335" s="8" t="str">
        <f>IFERROR(IF(INDEX('ce raw data'!$C$2:$CZ$3000,MATCH(1,INDEX(('ce raw data'!$A$2:$A$3000=C324)*('ce raw data'!$B$2:$B$3000=$B335),,),0),MATCH(C327,'ce raw data'!$C$1:$CZ$1,0))="","-",INDEX('ce raw data'!$C$2:$CZ$3000,MATCH(1,INDEX(('ce raw data'!$A$2:$A$3000=C324)*('ce raw data'!$B$2:$B$3000=$B335),,),0),MATCH(C327,'ce raw data'!$C$1:$CZ$1,0))),"-")</f>
        <v>-</v>
      </c>
      <c r="D335" s="8" t="str">
        <f>IFERROR(IF(INDEX('ce raw data'!$C$2:$CZ$3000,MATCH(1,INDEX(('ce raw data'!$A$2:$A$3000=C324)*('ce raw data'!$B$2:$B$3000=$B335),,),0),MATCH(D327,'ce raw data'!$C$1:$CZ$1,0))="","-",INDEX('ce raw data'!$C$2:$CZ$3000,MATCH(1,INDEX(('ce raw data'!$A$2:$A$3000=C324)*('ce raw data'!$B$2:$B$3000=$B335),,),0),MATCH(D327,'ce raw data'!$C$1:$CZ$1,0))),"-")</f>
        <v>-</v>
      </c>
      <c r="E335" s="8" t="str">
        <f>IFERROR(IF(INDEX('ce raw data'!$C$2:$CZ$3000,MATCH(1,INDEX(('ce raw data'!$A$2:$A$3000=E324)*('ce raw data'!$B$2:$B$3000=$B335),,),0),MATCH(E327,'ce raw data'!$C$1:$CZ$1,0))="","-",INDEX('ce raw data'!$C$2:$CZ$3000,MATCH(1,INDEX(('ce raw data'!$A$2:$A$3000=E324)*('ce raw data'!$B$2:$B$3000=$B335),,),0),MATCH(E327,'ce raw data'!$C$1:$CZ$1,0))),"-")</f>
        <v>-</v>
      </c>
      <c r="F335" s="8" t="str">
        <f>IFERROR(IF(INDEX('ce raw data'!$C$2:$CZ$3000,MATCH(1,INDEX(('ce raw data'!$A$2:$A$3000=E324)*('ce raw data'!$B$2:$B$3000=$B335),,),0),MATCH(F327,'ce raw data'!$C$1:$CZ$1,0))="","-",INDEX('ce raw data'!$C$2:$CZ$3000,MATCH(1,INDEX(('ce raw data'!$A$2:$A$3000=E324)*('ce raw data'!$B$2:$B$3000=$B335),,),0),MATCH(F327,'ce raw data'!$C$1:$CZ$1,0))),"-")</f>
        <v>-</v>
      </c>
      <c r="G335" s="8" t="str">
        <f>IFERROR(IF(INDEX('ce raw data'!$C$2:$CZ$3000,MATCH(1,INDEX(('ce raw data'!$A$2:$A$3000=G324)*('ce raw data'!$B$2:$B$3000=$B335),,),0),MATCH(G327,'ce raw data'!$C$1:$CZ$1,0))="","-",INDEX('ce raw data'!$C$2:$CZ$3000,MATCH(1,INDEX(('ce raw data'!$A$2:$A$3000=G324)*('ce raw data'!$B$2:$B$3000=$B335),,),0),MATCH(G327,'ce raw data'!$C$1:$CZ$1,0))),"-")</f>
        <v>-</v>
      </c>
      <c r="H335" s="8" t="str">
        <f>IFERROR(IF(INDEX('ce raw data'!$C$2:$CZ$3000,MATCH(1,INDEX(('ce raw data'!$A$2:$A$3000=G324)*('ce raw data'!$B$2:$B$3000=$B335),,),0),MATCH(H327,'ce raw data'!$C$1:$CZ$1,0))="","-",INDEX('ce raw data'!$C$2:$CZ$3000,MATCH(1,INDEX(('ce raw data'!$A$2:$A$3000=G324)*('ce raw data'!$B$2:$B$3000=$B335),,),0),MATCH(H327,'ce raw data'!$C$1:$CZ$1,0))),"-")</f>
        <v>-</v>
      </c>
      <c r="I335" s="8" t="str">
        <f>IFERROR(IF(INDEX('ce raw data'!$C$2:$CZ$3000,MATCH(1,INDEX(('ce raw data'!$A$2:$A$3000=I324)*('ce raw data'!$B$2:$B$3000=$B335),,),0),MATCH(I327,'ce raw data'!$C$1:$CZ$1,0))="","-",INDEX('ce raw data'!$C$2:$CZ$3000,MATCH(1,INDEX(('ce raw data'!$A$2:$A$3000=I324)*('ce raw data'!$B$2:$B$3000=$B335),,),0),MATCH(I327,'ce raw data'!$C$1:$CZ$1,0))),"-")</f>
        <v>-</v>
      </c>
      <c r="J335" s="8" t="str">
        <f>IFERROR(IF(INDEX('ce raw data'!$C$2:$CZ$3000,MATCH(1,INDEX(('ce raw data'!$A$2:$A$3000=I324)*('ce raw data'!$B$2:$B$3000=$B335),,),0),MATCH(J327,'ce raw data'!$C$1:$CZ$1,0))="","-",INDEX('ce raw data'!$C$2:$CZ$3000,MATCH(1,INDEX(('ce raw data'!$A$2:$A$3000=I324)*('ce raw data'!$B$2:$B$3000=$B335),,),0),MATCH(J327,'ce raw data'!$C$1:$CZ$1,0))),"-")</f>
        <v>-</v>
      </c>
    </row>
    <row r="336" spans="2:10" hidden="1" x14ac:dyDescent="0.4">
      <c r="B336" s="10"/>
      <c r="C336" s="8" t="str">
        <f>IFERROR(IF(INDEX('ce raw data'!$C$2:$CZ$3000,MATCH(1,INDEX(('ce raw data'!$A$2:$A$3000=C324)*('ce raw data'!$B$2:$B$3000=$B337),,),0),MATCH(SUBSTITUTE(C327,"Allele","Height"),'ce raw data'!$C$1:$CZ$1,0))="","-",INDEX('ce raw data'!$C$2:$CZ$3000,MATCH(1,INDEX(('ce raw data'!$A$2:$A$3000=C324)*('ce raw data'!$B$2:$B$3000=$B337),,),0),MATCH(SUBSTITUTE(C327,"Allele","Height"),'ce raw data'!$C$1:$CZ$1,0))),"-")</f>
        <v>-</v>
      </c>
      <c r="D336" s="8" t="str">
        <f>IFERROR(IF(INDEX('ce raw data'!$C$2:$CZ$3000,MATCH(1,INDEX(('ce raw data'!$A$2:$A$3000=C324)*('ce raw data'!$B$2:$B$3000=$B337),,),0),MATCH(SUBSTITUTE(D327,"Allele","Height"),'ce raw data'!$C$1:$CZ$1,0))="","-",INDEX('ce raw data'!$C$2:$CZ$3000,MATCH(1,INDEX(('ce raw data'!$A$2:$A$3000=C324)*('ce raw data'!$B$2:$B$3000=$B337),,),0),MATCH(SUBSTITUTE(D327,"Allele","Height"),'ce raw data'!$C$1:$CZ$1,0))),"-")</f>
        <v>-</v>
      </c>
      <c r="E336" s="8" t="str">
        <f>IFERROR(IF(INDEX('ce raw data'!$C$2:$CZ$3000,MATCH(1,INDEX(('ce raw data'!$A$2:$A$3000=E324)*('ce raw data'!$B$2:$B$3000=$B337),,),0),MATCH(SUBSTITUTE(E327,"Allele","Height"),'ce raw data'!$C$1:$CZ$1,0))="","-",INDEX('ce raw data'!$C$2:$CZ$3000,MATCH(1,INDEX(('ce raw data'!$A$2:$A$3000=E324)*('ce raw data'!$B$2:$B$3000=$B337),,),0),MATCH(SUBSTITUTE(E327,"Allele","Height"),'ce raw data'!$C$1:$CZ$1,0))),"-")</f>
        <v>-</v>
      </c>
      <c r="F336" s="8" t="str">
        <f>IFERROR(IF(INDEX('ce raw data'!$C$2:$CZ$3000,MATCH(1,INDEX(('ce raw data'!$A$2:$A$3000=E324)*('ce raw data'!$B$2:$B$3000=$B337),,),0),MATCH(SUBSTITUTE(F327,"Allele","Height"),'ce raw data'!$C$1:$CZ$1,0))="","-",INDEX('ce raw data'!$C$2:$CZ$3000,MATCH(1,INDEX(('ce raw data'!$A$2:$A$3000=E324)*('ce raw data'!$B$2:$B$3000=$B337),,),0),MATCH(SUBSTITUTE(F327,"Allele","Height"),'ce raw data'!$C$1:$CZ$1,0))),"-")</f>
        <v>-</v>
      </c>
      <c r="G336" s="8" t="str">
        <f>IFERROR(IF(INDEX('ce raw data'!$C$2:$CZ$3000,MATCH(1,INDEX(('ce raw data'!$A$2:$A$3000=G324)*('ce raw data'!$B$2:$B$3000=$B337),,),0),MATCH(SUBSTITUTE(G327,"Allele","Height"),'ce raw data'!$C$1:$CZ$1,0))="","-",INDEX('ce raw data'!$C$2:$CZ$3000,MATCH(1,INDEX(('ce raw data'!$A$2:$A$3000=G324)*('ce raw data'!$B$2:$B$3000=$B337),,),0),MATCH(SUBSTITUTE(G327,"Allele","Height"),'ce raw data'!$C$1:$CZ$1,0))),"-")</f>
        <v>-</v>
      </c>
      <c r="H336" s="8" t="str">
        <f>IFERROR(IF(INDEX('ce raw data'!$C$2:$CZ$3000,MATCH(1,INDEX(('ce raw data'!$A$2:$A$3000=G324)*('ce raw data'!$B$2:$B$3000=$B337),,),0),MATCH(SUBSTITUTE(H327,"Allele","Height"),'ce raw data'!$C$1:$CZ$1,0))="","-",INDEX('ce raw data'!$C$2:$CZ$3000,MATCH(1,INDEX(('ce raw data'!$A$2:$A$3000=G324)*('ce raw data'!$B$2:$B$3000=$B337),,),0),MATCH(SUBSTITUTE(H327,"Allele","Height"),'ce raw data'!$C$1:$CZ$1,0))),"-")</f>
        <v>-</v>
      </c>
      <c r="I336" s="8" t="str">
        <f>IFERROR(IF(INDEX('ce raw data'!$C$2:$CZ$3000,MATCH(1,INDEX(('ce raw data'!$A$2:$A$3000=I324)*('ce raw data'!$B$2:$B$3000=$B337),,),0),MATCH(SUBSTITUTE(I327,"Allele","Height"),'ce raw data'!$C$1:$CZ$1,0))="","-",INDEX('ce raw data'!$C$2:$CZ$3000,MATCH(1,INDEX(('ce raw data'!$A$2:$A$3000=I324)*('ce raw data'!$B$2:$B$3000=$B337),,),0),MATCH(SUBSTITUTE(I327,"Allele","Height"),'ce raw data'!$C$1:$CZ$1,0))),"-")</f>
        <v>-</v>
      </c>
      <c r="J336" s="8" t="str">
        <f>IFERROR(IF(INDEX('ce raw data'!$C$2:$CZ$3000,MATCH(1,INDEX(('ce raw data'!$A$2:$A$3000=I324)*('ce raw data'!$B$2:$B$3000=$B337),,),0),MATCH(SUBSTITUTE(J327,"Allele","Height"),'ce raw data'!$C$1:$CZ$1,0))="","-",INDEX('ce raw data'!$C$2:$CZ$3000,MATCH(1,INDEX(('ce raw data'!$A$2:$A$3000=I324)*('ce raw data'!$B$2:$B$3000=$B337),,),0),MATCH(SUBSTITUTE(J327,"Allele","Height"),'ce raw data'!$C$1:$CZ$1,0))),"-")</f>
        <v>-</v>
      </c>
    </row>
    <row r="337" spans="2:10" x14ac:dyDescent="0.4">
      <c r="B337" s="10" t="str">
        <f>$A$79</f>
        <v>D10S1248</v>
      </c>
      <c r="C337" s="8" t="str">
        <f>IFERROR(IF(INDEX('ce raw data'!$C$2:$CZ$3000,MATCH(1,INDEX(('ce raw data'!$A$2:$A$3000=C324)*('ce raw data'!$B$2:$B$3000=$B337),,),0),MATCH(C327,'ce raw data'!$C$1:$CZ$1,0))="","-",INDEX('ce raw data'!$C$2:$CZ$3000,MATCH(1,INDEX(('ce raw data'!$A$2:$A$3000=C324)*('ce raw data'!$B$2:$B$3000=$B337),,),0),MATCH(C327,'ce raw data'!$C$1:$CZ$1,0))),"-")</f>
        <v>-</v>
      </c>
      <c r="D337" s="8" t="str">
        <f>IFERROR(IF(INDEX('ce raw data'!$C$2:$CZ$3000,MATCH(1,INDEX(('ce raw data'!$A$2:$A$3000=C324)*('ce raw data'!$B$2:$B$3000=$B337),,),0),MATCH(D327,'ce raw data'!$C$1:$CZ$1,0))="","-",INDEX('ce raw data'!$C$2:$CZ$3000,MATCH(1,INDEX(('ce raw data'!$A$2:$A$3000=C324)*('ce raw data'!$B$2:$B$3000=$B337),,),0),MATCH(D327,'ce raw data'!$C$1:$CZ$1,0))),"-")</f>
        <v>-</v>
      </c>
      <c r="E337" s="8" t="str">
        <f>IFERROR(IF(INDEX('ce raw data'!$C$2:$CZ$3000,MATCH(1,INDEX(('ce raw data'!$A$2:$A$3000=E324)*('ce raw data'!$B$2:$B$3000=$B337),,),0),MATCH(E327,'ce raw data'!$C$1:$CZ$1,0))="","-",INDEX('ce raw data'!$C$2:$CZ$3000,MATCH(1,INDEX(('ce raw data'!$A$2:$A$3000=E324)*('ce raw data'!$B$2:$B$3000=$B337),,),0),MATCH(E327,'ce raw data'!$C$1:$CZ$1,0))),"-")</f>
        <v>-</v>
      </c>
      <c r="F337" s="8" t="str">
        <f>IFERROR(IF(INDEX('ce raw data'!$C$2:$CZ$3000,MATCH(1,INDEX(('ce raw data'!$A$2:$A$3000=E324)*('ce raw data'!$B$2:$B$3000=$B337),,),0),MATCH(F327,'ce raw data'!$C$1:$CZ$1,0))="","-",INDEX('ce raw data'!$C$2:$CZ$3000,MATCH(1,INDEX(('ce raw data'!$A$2:$A$3000=E324)*('ce raw data'!$B$2:$B$3000=$B337),,),0),MATCH(F327,'ce raw data'!$C$1:$CZ$1,0))),"-")</f>
        <v>-</v>
      </c>
      <c r="G337" s="8" t="str">
        <f>IFERROR(IF(INDEX('ce raw data'!$C$2:$CZ$3000,MATCH(1,INDEX(('ce raw data'!$A$2:$A$3000=G324)*('ce raw data'!$B$2:$B$3000=$B337),,),0),MATCH(G327,'ce raw data'!$C$1:$CZ$1,0))="","-",INDEX('ce raw data'!$C$2:$CZ$3000,MATCH(1,INDEX(('ce raw data'!$A$2:$A$3000=G324)*('ce raw data'!$B$2:$B$3000=$B337),,),0),MATCH(G327,'ce raw data'!$C$1:$CZ$1,0))),"-")</f>
        <v>-</v>
      </c>
      <c r="H337" s="8" t="str">
        <f>IFERROR(IF(INDEX('ce raw data'!$C$2:$CZ$3000,MATCH(1,INDEX(('ce raw data'!$A$2:$A$3000=G324)*('ce raw data'!$B$2:$B$3000=$B337),,),0),MATCH(H327,'ce raw data'!$C$1:$CZ$1,0))="","-",INDEX('ce raw data'!$C$2:$CZ$3000,MATCH(1,INDEX(('ce raw data'!$A$2:$A$3000=G324)*('ce raw data'!$B$2:$B$3000=$B337),,),0),MATCH(H327,'ce raw data'!$C$1:$CZ$1,0))),"-")</f>
        <v>-</v>
      </c>
      <c r="I337" s="8" t="str">
        <f>IFERROR(IF(INDEX('ce raw data'!$C$2:$CZ$3000,MATCH(1,INDEX(('ce raw data'!$A$2:$A$3000=I324)*('ce raw data'!$B$2:$B$3000=$B337),,),0),MATCH(I327,'ce raw data'!$C$1:$CZ$1,0))="","-",INDEX('ce raw data'!$C$2:$CZ$3000,MATCH(1,INDEX(('ce raw data'!$A$2:$A$3000=I324)*('ce raw data'!$B$2:$B$3000=$B337),,),0),MATCH(I327,'ce raw data'!$C$1:$CZ$1,0))),"-")</f>
        <v>-</v>
      </c>
      <c r="J337" s="8" t="str">
        <f>IFERROR(IF(INDEX('ce raw data'!$C$2:$CZ$3000,MATCH(1,INDEX(('ce raw data'!$A$2:$A$3000=I324)*('ce raw data'!$B$2:$B$3000=$B337),,),0),MATCH(J327,'ce raw data'!$C$1:$CZ$1,0))="","-",INDEX('ce raw data'!$C$2:$CZ$3000,MATCH(1,INDEX(('ce raw data'!$A$2:$A$3000=I324)*('ce raw data'!$B$2:$B$3000=$B337),,),0),MATCH(J327,'ce raw data'!$C$1:$CZ$1,0))),"-")</f>
        <v>-</v>
      </c>
    </row>
    <row r="338" spans="2:10" hidden="1" x14ac:dyDescent="0.4">
      <c r="B338" s="10"/>
      <c r="C338" s="8" t="str">
        <f>IFERROR(IF(INDEX('ce raw data'!$C$2:$CZ$3000,MATCH(1,INDEX(('ce raw data'!$A$2:$A$3000=C324)*('ce raw data'!$B$2:$B$3000=$B339),,),0),MATCH(SUBSTITUTE(C327,"Allele","Height"),'ce raw data'!$C$1:$CZ$1,0))="","-",INDEX('ce raw data'!$C$2:$CZ$3000,MATCH(1,INDEX(('ce raw data'!$A$2:$A$3000=C324)*('ce raw data'!$B$2:$B$3000=$B339),,),0),MATCH(SUBSTITUTE(C327,"Allele","Height"),'ce raw data'!$C$1:$CZ$1,0))),"-")</f>
        <v>-</v>
      </c>
      <c r="D338" s="8" t="str">
        <f>IFERROR(IF(INDEX('ce raw data'!$C$2:$CZ$3000,MATCH(1,INDEX(('ce raw data'!$A$2:$A$3000=C324)*('ce raw data'!$B$2:$B$3000=$B339),,),0),MATCH(SUBSTITUTE(D327,"Allele","Height"),'ce raw data'!$C$1:$CZ$1,0))="","-",INDEX('ce raw data'!$C$2:$CZ$3000,MATCH(1,INDEX(('ce raw data'!$A$2:$A$3000=C324)*('ce raw data'!$B$2:$B$3000=$B339),,),0),MATCH(SUBSTITUTE(D327,"Allele","Height"),'ce raw data'!$C$1:$CZ$1,0))),"-")</f>
        <v>-</v>
      </c>
      <c r="E338" s="8" t="str">
        <f>IFERROR(IF(INDEX('ce raw data'!$C$2:$CZ$3000,MATCH(1,INDEX(('ce raw data'!$A$2:$A$3000=E324)*('ce raw data'!$B$2:$B$3000=$B339),,),0),MATCH(SUBSTITUTE(E327,"Allele","Height"),'ce raw data'!$C$1:$CZ$1,0))="","-",INDEX('ce raw data'!$C$2:$CZ$3000,MATCH(1,INDEX(('ce raw data'!$A$2:$A$3000=E324)*('ce raw data'!$B$2:$B$3000=$B339),,),0),MATCH(SUBSTITUTE(E327,"Allele","Height"),'ce raw data'!$C$1:$CZ$1,0))),"-")</f>
        <v>-</v>
      </c>
      <c r="F338" s="8" t="str">
        <f>IFERROR(IF(INDEX('ce raw data'!$C$2:$CZ$3000,MATCH(1,INDEX(('ce raw data'!$A$2:$A$3000=E324)*('ce raw data'!$B$2:$B$3000=$B339),,),0),MATCH(SUBSTITUTE(F327,"Allele","Height"),'ce raw data'!$C$1:$CZ$1,0))="","-",INDEX('ce raw data'!$C$2:$CZ$3000,MATCH(1,INDEX(('ce raw data'!$A$2:$A$3000=E324)*('ce raw data'!$B$2:$B$3000=$B339),,),0),MATCH(SUBSTITUTE(F327,"Allele","Height"),'ce raw data'!$C$1:$CZ$1,0))),"-")</f>
        <v>-</v>
      </c>
      <c r="G338" s="8" t="str">
        <f>IFERROR(IF(INDEX('ce raw data'!$C$2:$CZ$3000,MATCH(1,INDEX(('ce raw data'!$A$2:$A$3000=G324)*('ce raw data'!$B$2:$B$3000=$B339),,),0),MATCH(SUBSTITUTE(G327,"Allele","Height"),'ce raw data'!$C$1:$CZ$1,0))="","-",INDEX('ce raw data'!$C$2:$CZ$3000,MATCH(1,INDEX(('ce raw data'!$A$2:$A$3000=G324)*('ce raw data'!$B$2:$B$3000=$B339),,),0),MATCH(SUBSTITUTE(G327,"Allele","Height"),'ce raw data'!$C$1:$CZ$1,0))),"-")</f>
        <v>-</v>
      </c>
      <c r="H338" s="8" t="str">
        <f>IFERROR(IF(INDEX('ce raw data'!$C$2:$CZ$3000,MATCH(1,INDEX(('ce raw data'!$A$2:$A$3000=G324)*('ce raw data'!$B$2:$B$3000=$B339),,),0),MATCH(SUBSTITUTE(H327,"Allele","Height"),'ce raw data'!$C$1:$CZ$1,0))="","-",INDEX('ce raw data'!$C$2:$CZ$3000,MATCH(1,INDEX(('ce raw data'!$A$2:$A$3000=G324)*('ce raw data'!$B$2:$B$3000=$B339),,),0),MATCH(SUBSTITUTE(H327,"Allele","Height"),'ce raw data'!$C$1:$CZ$1,0))),"-")</f>
        <v>-</v>
      </c>
      <c r="I338" s="8" t="str">
        <f>IFERROR(IF(INDEX('ce raw data'!$C$2:$CZ$3000,MATCH(1,INDEX(('ce raw data'!$A$2:$A$3000=I324)*('ce raw data'!$B$2:$B$3000=$B339),,),0),MATCH(SUBSTITUTE(I327,"Allele","Height"),'ce raw data'!$C$1:$CZ$1,0))="","-",INDEX('ce raw data'!$C$2:$CZ$3000,MATCH(1,INDEX(('ce raw data'!$A$2:$A$3000=I324)*('ce raw data'!$B$2:$B$3000=$B339),,),0),MATCH(SUBSTITUTE(I327,"Allele","Height"),'ce raw data'!$C$1:$CZ$1,0))),"-")</f>
        <v>-</v>
      </c>
      <c r="J338" s="8" t="str">
        <f>IFERROR(IF(INDEX('ce raw data'!$C$2:$CZ$3000,MATCH(1,INDEX(('ce raw data'!$A$2:$A$3000=I324)*('ce raw data'!$B$2:$B$3000=$B339),,),0),MATCH(SUBSTITUTE(J327,"Allele","Height"),'ce raw data'!$C$1:$CZ$1,0))="","-",INDEX('ce raw data'!$C$2:$CZ$3000,MATCH(1,INDEX(('ce raw data'!$A$2:$A$3000=I324)*('ce raw data'!$B$2:$B$3000=$B339),,),0),MATCH(SUBSTITUTE(J327,"Allele","Height"),'ce raw data'!$C$1:$CZ$1,0))),"-")</f>
        <v>-</v>
      </c>
    </row>
    <row r="339" spans="2:10" x14ac:dyDescent="0.4">
      <c r="B339" s="10" t="str">
        <f>$A$81</f>
        <v>D13S317</v>
      </c>
      <c r="C339" s="8" t="str">
        <f>IFERROR(IF(INDEX('ce raw data'!$C$2:$CZ$3000,MATCH(1,INDEX(('ce raw data'!$A$2:$A$3000=C324)*('ce raw data'!$B$2:$B$3000=$B339),,),0),MATCH(C327,'ce raw data'!$C$1:$CZ$1,0))="","-",INDEX('ce raw data'!$C$2:$CZ$3000,MATCH(1,INDEX(('ce raw data'!$A$2:$A$3000=C324)*('ce raw data'!$B$2:$B$3000=$B339),,),0),MATCH(C327,'ce raw data'!$C$1:$CZ$1,0))),"-")</f>
        <v>-</v>
      </c>
      <c r="D339" s="8" t="str">
        <f>IFERROR(IF(INDEX('ce raw data'!$C$2:$CZ$3000,MATCH(1,INDEX(('ce raw data'!$A$2:$A$3000=C324)*('ce raw data'!$B$2:$B$3000=$B339),,),0),MATCH(D327,'ce raw data'!$C$1:$CZ$1,0))="","-",INDEX('ce raw data'!$C$2:$CZ$3000,MATCH(1,INDEX(('ce raw data'!$A$2:$A$3000=C324)*('ce raw data'!$B$2:$B$3000=$B339),,),0),MATCH(D327,'ce raw data'!$C$1:$CZ$1,0))),"-")</f>
        <v>-</v>
      </c>
      <c r="E339" s="8" t="str">
        <f>IFERROR(IF(INDEX('ce raw data'!$C$2:$CZ$3000,MATCH(1,INDEX(('ce raw data'!$A$2:$A$3000=E324)*('ce raw data'!$B$2:$B$3000=$B339),,),0),MATCH(E327,'ce raw data'!$C$1:$CZ$1,0))="","-",INDEX('ce raw data'!$C$2:$CZ$3000,MATCH(1,INDEX(('ce raw data'!$A$2:$A$3000=E324)*('ce raw data'!$B$2:$B$3000=$B339),,),0),MATCH(E327,'ce raw data'!$C$1:$CZ$1,0))),"-")</f>
        <v>-</v>
      </c>
      <c r="F339" s="8" t="str">
        <f>IFERROR(IF(INDEX('ce raw data'!$C$2:$CZ$3000,MATCH(1,INDEX(('ce raw data'!$A$2:$A$3000=E324)*('ce raw data'!$B$2:$B$3000=$B339),,),0),MATCH(F327,'ce raw data'!$C$1:$CZ$1,0))="","-",INDEX('ce raw data'!$C$2:$CZ$3000,MATCH(1,INDEX(('ce raw data'!$A$2:$A$3000=E324)*('ce raw data'!$B$2:$B$3000=$B339),,),0),MATCH(F327,'ce raw data'!$C$1:$CZ$1,0))),"-")</f>
        <v>-</v>
      </c>
      <c r="G339" s="8" t="str">
        <f>IFERROR(IF(INDEX('ce raw data'!$C$2:$CZ$3000,MATCH(1,INDEX(('ce raw data'!$A$2:$A$3000=G324)*('ce raw data'!$B$2:$B$3000=$B339),,),0),MATCH(G327,'ce raw data'!$C$1:$CZ$1,0))="","-",INDEX('ce raw data'!$C$2:$CZ$3000,MATCH(1,INDEX(('ce raw data'!$A$2:$A$3000=G324)*('ce raw data'!$B$2:$B$3000=$B339),,),0),MATCH(G327,'ce raw data'!$C$1:$CZ$1,0))),"-")</f>
        <v>-</v>
      </c>
      <c r="H339" s="8" t="str">
        <f>IFERROR(IF(INDEX('ce raw data'!$C$2:$CZ$3000,MATCH(1,INDEX(('ce raw data'!$A$2:$A$3000=G324)*('ce raw data'!$B$2:$B$3000=$B339),,),0),MATCH(H327,'ce raw data'!$C$1:$CZ$1,0))="","-",INDEX('ce raw data'!$C$2:$CZ$3000,MATCH(1,INDEX(('ce raw data'!$A$2:$A$3000=G324)*('ce raw data'!$B$2:$B$3000=$B339),,),0),MATCH(H327,'ce raw data'!$C$1:$CZ$1,0))),"-")</f>
        <v>-</v>
      </c>
      <c r="I339" s="8" t="str">
        <f>IFERROR(IF(INDEX('ce raw data'!$C$2:$CZ$3000,MATCH(1,INDEX(('ce raw data'!$A$2:$A$3000=I324)*('ce raw data'!$B$2:$B$3000=$B339),,),0),MATCH(I327,'ce raw data'!$C$1:$CZ$1,0))="","-",INDEX('ce raw data'!$C$2:$CZ$3000,MATCH(1,INDEX(('ce raw data'!$A$2:$A$3000=I324)*('ce raw data'!$B$2:$B$3000=$B339),,),0),MATCH(I327,'ce raw data'!$C$1:$CZ$1,0))),"-")</f>
        <v>-</v>
      </c>
      <c r="J339" s="8" t="str">
        <f>IFERROR(IF(INDEX('ce raw data'!$C$2:$CZ$3000,MATCH(1,INDEX(('ce raw data'!$A$2:$A$3000=I324)*('ce raw data'!$B$2:$B$3000=$B339),,),0),MATCH(J327,'ce raw data'!$C$1:$CZ$1,0))="","-",INDEX('ce raw data'!$C$2:$CZ$3000,MATCH(1,INDEX(('ce raw data'!$A$2:$A$3000=I324)*('ce raw data'!$B$2:$B$3000=$B339),,),0),MATCH(J327,'ce raw data'!$C$1:$CZ$1,0))),"-")</f>
        <v>-</v>
      </c>
    </row>
    <row r="340" spans="2:10" hidden="1" x14ac:dyDescent="0.4">
      <c r="B340" s="10"/>
      <c r="C340" s="8" t="str">
        <f>IFERROR(IF(INDEX('ce raw data'!$C$2:$CZ$3000,MATCH(1,INDEX(('ce raw data'!$A$2:$A$3000=C324)*('ce raw data'!$B$2:$B$3000=$B341),,),0),MATCH(SUBSTITUTE(C327,"Allele","Height"),'ce raw data'!$C$1:$CZ$1,0))="","-",INDEX('ce raw data'!$C$2:$CZ$3000,MATCH(1,INDEX(('ce raw data'!$A$2:$A$3000=C324)*('ce raw data'!$B$2:$B$3000=$B341),,),0),MATCH(SUBSTITUTE(C327,"Allele","Height"),'ce raw data'!$C$1:$CZ$1,0))),"-")</f>
        <v>-</v>
      </c>
      <c r="D340" s="8" t="str">
        <f>IFERROR(IF(INDEX('ce raw data'!$C$2:$CZ$3000,MATCH(1,INDEX(('ce raw data'!$A$2:$A$3000=C324)*('ce raw data'!$B$2:$B$3000=$B341),,),0),MATCH(SUBSTITUTE(D327,"Allele","Height"),'ce raw data'!$C$1:$CZ$1,0))="","-",INDEX('ce raw data'!$C$2:$CZ$3000,MATCH(1,INDEX(('ce raw data'!$A$2:$A$3000=C324)*('ce raw data'!$B$2:$B$3000=$B341),,),0),MATCH(SUBSTITUTE(D327,"Allele","Height"),'ce raw data'!$C$1:$CZ$1,0))),"-")</f>
        <v>-</v>
      </c>
      <c r="E340" s="8" t="str">
        <f>IFERROR(IF(INDEX('ce raw data'!$C$2:$CZ$3000,MATCH(1,INDEX(('ce raw data'!$A$2:$A$3000=E324)*('ce raw data'!$B$2:$B$3000=$B341),,),0),MATCH(SUBSTITUTE(E327,"Allele","Height"),'ce raw data'!$C$1:$CZ$1,0))="","-",INDEX('ce raw data'!$C$2:$CZ$3000,MATCH(1,INDEX(('ce raw data'!$A$2:$A$3000=E324)*('ce raw data'!$B$2:$B$3000=$B341),,),0),MATCH(SUBSTITUTE(E327,"Allele","Height"),'ce raw data'!$C$1:$CZ$1,0))),"-")</f>
        <v>-</v>
      </c>
      <c r="F340" s="8" t="str">
        <f>IFERROR(IF(INDEX('ce raw data'!$C$2:$CZ$3000,MATCH(1,INDEX(('ce raw data'!$A$2:$A$3000=E324)*('ce raw data'!$B$2:$B$3000=$B341),,),0),MATCH(SUBSTITUTE(F327,"Allele","Height"),'ce raw data'!$C$1:$CZ$1,0))="","-",INDEX('ce raw data'!$C$2:$CZ$3000,MATCH(1,INDEX(('ce raw data'!$A$2:$A$3000=E324)*('ce raw data'!$B$2:$B$3000=$B341),,),0),MATCH(SUBSTITUTE(F327,"Allele","Height"),'ce raw data'!$C$1:$CZ$1,0))),"-")</f>
        <v>-</v>
      </c>
      <c r="G340" s="8" t="str">
        <f>IFERROR(IF(INDEX('ce raw data'!$C$2:$CZ$3000,MATCH(1,INDEX(('ce raw data'!$A$2:$A$3000=G324)*('ce raw data'!$B$2:$B$3000=$B341),,),0),MATCH(SUBSTITUTE(G327,"Allele","Height"),'ce raw data'!$C$1:$CZ$1,0))="","-",INDEX('ce raw data'!$C$2:$CZ$3000,MATCH(1,INDEX(('ce raw data'!$A$2:$A$3000=G324)*('ce raw data'!$B$2:$B$3000=$B341),,),0),MATCH(SUBSTITUTE(G327,"Allele","Height"),'ce raw data'!$C$1:$CZ$1,0))),"-")</f>
        <v>-</v>
      </c>
      <c r="H340" s="8" t="str">
        <f>IFERROR(IF(INDEX('ce raw data'!$C$2:$CZ$3000,MATCH(1,INDEX(('ce raw data'!$A$2:$A$3000=G324)*('ce raw data'!$B$2:$B$3000=$B341),,),0),MATCH(SUBSTITUTE(H327,"Allele","Height"),'ce raw data'!$C$1:$CZ$1,0))="","-",INDEX('ce raw data'!$C$2:$CZ$3000,MATCH(1,INDEX(('ce raw data'!$A$2:$A$3000=G324)*('ce raw data'!$B$2:$B$3000=$B341),,),0),MATCH(SUBSTITUTE(H327,"Allele","Height"),'ce raw data'!$C$1:$CZ$1,0))),"-")</f>
        <v>-</v>
      </c>
      <c r="I340" s="8" t="str">
        <f>IFERROR(IF(INDEX('ce raw data'!$C$2:$CZ$3000,MATCH(1,INDEX(('ce raw data'!$A$2:$A$3000=I324)*('ce raw data'!$B$2:$B$3000=$B341),,),0),MATCH(SUBSTITUTE(I327,"Allele","Height"),'ce raw data'!$C$1:$CZ$1,0))="","-",INDEX('ce raw data'!$C$2:$CZ$3000,MATCH(1,INDEX(('ce raw data'!$A$2:$A$3000=I324)*('ce raw data'!$B$2:$B$3000=$B341),,),0),MATCH(SUBSTITUTE(I327,"Allele","Height"),'ce raw data'!$C$1:$CZ$1,0))),"-")</f>
        <v>-</v>
      </c>
      <c r="J340" s="8" t="str">
        <f>IFERROR(IF(INDEX('ce raw data'!$C$2:$CZ$3000,MATCH(1,INDEX(('ce raw data'!$A$2:$A$3000=I324)*('ce raw data'!$B$2:$B$3000=$B341),,),0),MATCH(SUBSTITUTE(J327,"Allele","Height"),'ce raw data'!$C$1:$CZ$1,0))="","-",INDEX('ce raw data'!$C$2:$CZ$3000,MATCH(1,INDEX(('ce raw data'!$A$2:$A$3000=I324)*('ce raw data'!$B$2:$B$3000=$B341),,),0),MATCH(SUBSTITUTE(J327,"Allele","Height"),'ce raw data'!$C$1:$CZ$1,0))),"-")</f>
        <v>-</v>
      </c>
    </row>
    <row r="341" spans="2:10" x14ac:dyDescent="0.4">
      <c r="B341" s="10" t="str">
        <f>$A$83</f>
        <v>Penta E</v>
      </c>
      <c r="C341" s="8" t="str">
        <f>IFERROR(IF(INDEX('ce raw data'!$C$2:$CZ$3000,MATCH(1,INDEX(('ce raw data'!$A$2:$A$3000=C324)*('ce raw data'!$B$2:$B$3000=$B341),,),0),MATCH(C327,'ce raw data'!$C$1:$CZ$1,0))="","-",INDEX('ce raw data'!$C$2:$CZ$3000,MATCH(1,INDEX(('ce raw data'!$A$2:$A$3000=C324)*('ce raw data'!$B$2:$B$3000=$B341),,),0),MATCH(C327,'ce raw data'!$C$1:$CZ$1,0))),"-")</f>
        <v>-</v>
      </c>
      <c r="D341" s="8" t="str">
        <f>IFERROR(IF(INDEX('ce raw data'!$C$2:$CZ$3000,MATCH(1,INDEX(('ce raw data'!$A$2:$A$3000=C324)*('ce raw data'!$B$2:$B$3000=$B341),,),0),MATCH(D327,'ce raw data'!$C$1:$CZ$1,0))="","-",INDEX('ce raw data'!$C$2:$CZ$3000,MATCH(1,INDEX(('ce raw data'!$A$2:$A$3000=C324)*('ce raw data'!$B$2:$B$3000=$B341),,),0),MATCH(D327,'ce raw data'!$C$1:$CZ$1,0))),"-")</f>
        <v>-</v>
      </c>
      <c r="E341" s="8" t="str">
        <f>IFERROR(IF(INDEX('ce raw data'!$C$2:$CZ$3000,MATCH(1,INDEX(('ce raw data'!$A$2:$A$3000=E324)*('ce raw data'!$B$2:$B$3000=$B341),,),0),MATCH(E327,'ce raw data'!$C$1:$CZ$1,0))="","-",INDEX('ce raw data'!$C$2:$CZ$3000,MATCH(1,INDEX(('ce raw data'!$A$2:$A$3000=E324)*('ce raw data'!$B$2:$B$3000=$B341),,),0),MATCH(E327,'ce raw data'!$C$1:$CZ$1,0))),"-")</f>
        <v>-</v>
      </c>
      <c r="F341" s="8" t="str">
        <f>IFERROR(IF(INDEX('ce raw data'!$C$2:$CZ$3000,MATCH(1,INDEX(('ce raw data'!$A$2:$A$3000=E324)*('ce raw data'!$B$2:$B$3000=$B341),,),0),MATCH(F327,'ce raw data'!$C$1:$CZ$1,0))="","-",INDEX('ce raw data'!$C$2:$CZ$3000,MATCH(1,INDEX(('ce raw data'!$A$2:$A$3000=E324)*('ce raw data'!$B$2:$B$3000=$B341),,),0),MATCH(F327,'ce raw data'!$C$1:$CZ$1,0))),"-")</f>
        <v>-</v>
      </c>
      <c r="G341" s="8" t="str">
        <f>IFERROR(IF(INDEX('ce raw data'!$C$2:$CZ$3000,MATCH(1,INDEX(('ce raw data'!$A$2:$A$3000=G324)*('ce raw data'!$B$2:$B$3000=$B341),,),0),MATCH(G327,'ce raw data'!$C$1:$CZ$1,0))="","-",INDEX('ce raw data'!$C$2:$CZ$3000,MATCH(1,INDEX(('ce raw data'!$A$2:$A$3000=G324)*('ce raw data'!$B$2:$B$3000=$B341),,),0),MATCH(G327,'ce raw data'!$C$1:$CZ$1,0))),"-")</f>
        <v>-</v>
      </c>
      <c r="H341" s="8" t="str">
        <f>IFERROR(IF(INDEX('ce raw data'!$C$2:$CZ$3000,MATCH(1,INDEX(('ce raw data'!$A$2:$A$3000=G324)*('ce raw data'!$B$2:$B$3000=$B341),,),0),MATCH(H327,'ce raw data'!$C$1:$CZ$1,0))="","-",INDEX('ce raw data'!$C$2:$CZ$3000,MATCH(1,INDEX(('ce raw data'!$A$2:$A$3000=G324)*('ce raw data'!$B$2:$B$3000=$B341),,),0),MATCH(H327,'ce raw data'!$C$1:$CZ$1,0))),"-")</f>
        <v>-</v>
      </c>
      <c r="I341" s="8" t="str">
        <f>IFERROR(IF(INDEX('ce raw data'!$C$2:$CZ$3000,MATCH(1,INDEX(('ce raw data'!$A$2:$A$3000=I324)*('ce raw data'!$B$2:$B$3000=$B341),,),0),MATCH(I327,'ce raw data'!$C$1:$CZ$1,0))="","-",INDEX('ce raw data'!$C$2:$CZ$3000,MATCH(1,INDEX(('ce raw data'!$A$2:$A$3000=I324)*('ce raw data'!$B$2:$B$3000=$B341),,),0),MATCH(I327,'ce raw data'!$C$1:$CZ$1,0))),"-")</f>
        <v>-</v>
      </c>
      <c r="J341" s="8" t="str">
        <f>IFERROR(IF(INDEX('ce raw data'!$C$2:$CZ$3000,MATCH(1,INDEX(('ce raw data'!$A$2:$A$3000=I324)*('ce raw data'!$B$2:$B$3000=$B341),,),0),MATCH(J327,'ce raw data'!$C$1:$CZ$1,0))="","-",INDEX('ce raw data'!$C$2:$CZ$3000,MATCH(1,INDEX(('ce raw data'!$A$2:$A$3000=I324)*('ce raw data'!$B$2:$B$3000=$B341),,),0),MATCH(J327,'ce raw data'!$C$1:$CZ$1,0))),"-")</f>
        <v>-</v>
      </c>
    </row>
    <row r="342" spans="2:10" hidden="1" x14ac:dyDescent="0.4">
      <c r="B342" s="10"/>
      <c r="C342" s="8" t="str">
        <f>IFERROR(IF(INDEX('ce raw data'!$C$2:$CZ$3000,MATCH(1,INDEX(('ce raw data'!$A$2:$A$3000=C324)*('ce raw data'!$B$2:$B$3000=$B343),,),0),MATCH(SUBSTITUTE(C327,"Allele","Height"),'ce raw data'!$C$1:$CZ$1,0))="","-",INDEX('ce raw data'!$C$2:$CZ$3000,MATCH(1,INDEX(('ce raw data'!$A$2:$A$3000=C324)*('ce raw data'!$B$2:$B$3000=$B343),,),0),MATCH(SUBSTITUTE(C327,"Allele","Height"),'ce raw data'!$C$1:$CZ$1,0))),"-")</f>
        <v>-</v>
      </c>
      <c r="D342" s="8" t="str">
        <f>IFERROR(IF(INDEX('ce raw data'!$C$2:$CZ$3000,MATCH(1,INDEX(('ce raw data'!$A$2:$A$3000=C324)*('ce raw data'!$B$2:$B$3000=$B343),,),0),MATCH(SUBSTITUTE(D327,"Allele","Height"),'ce raw data'!$C$1:$CZ$1,0))="","-",INDEX('ce raw data'!$C$2:$CZ$3000,MATCH(1,INDEX(('ce raw data'!$A$2:$A$3000=C324)*('ce raw data'!$B$2:$B$3000=$B343),,),0),MATCH(SUBSTITUTE(D327,"Allele","Height"),'ce raw data'!$C$1:$CZ$1,0))),"-")</f>
        <v>-</v>
      </c>
      <c r="E342" s="8" t="str">
        <f>IFERROR(IF(INDEX('ce raw data'!$C$2:$CZ$3000,MATCH(1,INDEX(('ce raw data'!$A$2:$A$3000=E324)*('ce raw data'!$B$2:$B$3000=$B343),,),0),MATCH(SUBSTITUTE(E327,"Allele","Height"),'ce raw data'!$C$1:$CZ$1,0))="","-",INDEX('ce raw data'!$C$2:$CZ$3000,MATCH(1,INDEX(('ce raw data'!$A$2:$A$3000=E324)*('ce raw data'!$B$2:$B$3000=$B343),,),0),MATCH(SUBSTITUTE(E327,"Allele","Height"),'ce raw data'!$C$1:$CZ$1,0))),"-")</f>
        <v>-</v>
      </c>
      <c r="F342" s="8" t="str">
        <f>IFERROR(IF(INDEX('ce raw data'!$C$2:$CZ$3000,MATCH(1,INDEX(('ce raw data'!$A$2:$A$3000=E324)*('ce raw data'!$B$2:$B$3000=$B343),,),0),MATCH(SUBSTITUTE(F327,"Allele","Height"),'ce raw data'!$C$1:$CZ$1,0))="","-",INDEX('ce raw data'!$C$2:$CZ$3000,MATCH(1,INDEX(('ce raw data'!$A$2:$A$3000=E324)*('ce raw data'!$B$2:$B$3000=$B343),,),0),MATCH(SUBSTITUTE(F327,"Allele","Height"),'ce raw data'!$C$1:$CZ$1,0))),"-")</f>
        <v>-</v>
      </c>
      <c r="G342" s="8" t="str">
        <f>IFERROR(IF(INDEX('ce raw data'!$C$2:$CZ$3000,MATCH(1,INDEX(('ce raw data'!$A$2:$A$3000=G324)*('ce raw data'!$B$2:$B$3000=$B343),,),0),MATCH(SUBSTITUTE(G327,"Allele","Height"),'ce raw data'!$C$1:$CZ$1,0))="","-",INDEX('ce raw data'!$C$2:$CZ$3000,MATCH(1,INDEX(('ce raw data'!$A$2:$A$3000=G324)*('ce raw data'!$B$2:$B$3000=$B343),,),0),MATCH(SUBSTITUTE(G327,"Allele","Height"),'ce raw data'!$C$1:$CZ$1,0))),"-")</f>
        <v>-</v>
      </c>
      <c r="H342" s="8" t="str">
        <f>IFERROR(IF(INDEX('ce raw data'!$C$2:$CZ$3000,MATCH(1,INDEX(('ce raw data'!$A$2:$A$3000=G324)*('ce raw data'!$B$2:$B$3000=$B343),,),0),MATCH(SUBSTITUTE(H327,"Allele","Height"),'ce raw data'!$C$1:$CZ$1,0))="","-",INDEX('ce raw data'!$C$2:$CZ$3000,MATCH(1,INDEX(('ce raw data'!$A$2:$A$3000=G324)*('ce raw data'!$B$2:$B$3000=$B343),,),0),MATCH(SUBSTITUTE(H327,"Allele","Height"),'ce raw data'!$C$1:$CZ$1,0))),"-")</f>
        <v>-</v>
      </c>
      <c r="I342" s="8" t="str">
        <f>IFERROR(IF(INDEX('ce raw data'!$C$2:$CZ$3000,MATCH(1,INDEX(('ce raw data'!$A$2:$A$3000=I324)*('ce raw data'!$B$2:$B$3000=$B343),,),0),MATCH(SUBSTITUTE(I327,"Allele","Height"),'ce raw data'!$C$1:$CZ$1,0))="","-",INDEX('ce raw data'!$C$2:$CZ$3000,MATCH(1,INDEX(('ce raw data'!$A$2:$A$3000=I324)*('ce raw data'!$B$2:$B$3000=$B343),,),0),MATCH(SUBSTITUTE(I327,"Allele","Height"),'ce raw data'!$C$1:$CZ$1,0))),"-")</f>
        <v>-</v>
      </c>
      <c r="J342" s="8" t="str">
        <f>IFERROR(IF(INDEX('ce raw data'!$C$2:$CZ$3000,MATCH(1,INDEX(('ce raw data'!$A$2:$A$3000=I324)*('ce raw data'!$B$2:$B$3000=$B343),,),0),MATCH(SUBSTITUTE(J327,"Allele","Height"),'ce raw data'!$C$1:$CZ$1,0))="","-",INDEX('ce raw data'!$C$2:$CZ$3000,MATCH(1,INDEX(('ce raw data'!$A$2:$A$3000=I324)*('ce raw data'!$B$2:$B$3000=$B343),,),0),MATCH(SUBSTITUTE(J327,"Allele","Height"),'ce raw data'!$C$1:$CZ$1,0))),"-")</f>
        <v>-</v>
      </c>
    </row>
    <row r="343" spans="2:10" x14ac:dyDescent="0.4">
      <c r="B343" s="11" t="str">
        <f>$A$85</f>
        <v>D16S539</v>
      </c>
      <c r="C343" s="8" t="str">
        <f>IFERROR(IF(INDEX('ce raw data'!$C$2:$CZ$3000,MATCH(1,INDEX(('ce raw data'!$A$2:$A$3000=C324)*('ce raw data'!$B$2:$B$3000=$B343),,),0),MATCH(C327,'ce raw data'!$C$1:$CZ$1,0))="","-",INDEX('ce raw data'!$C$2:$CZ$3000,MATCH(1,INDEX(('ce raw data'!$A$2:$A$3000=C324)*('ce raw data'!$B$2:$B$3000=$B343),,),0),MATCH(C327,'ce raw data'!$C$1:$CZ$1,0))),"-")</f>
        <v>-</v>
      </c>
      <c r="D343" s="8" t="str">
        <f>IFERROR(IF(INDEX('ce raw data'!$C$2:$CZ$3000,MATCH(1,INDEX(('ce raw data'!$A$2:$A$3000=C324)*('ce raw data'!$B$2:$B$3000=$B343),,),0),MATCH(D327,'ce raw data'!$C$1:$CZ$1,0))="","-",INDEX('ce raw data'!$C$2:$CZ$3000,MATCH(1,INDEX(('ce raw data'!$A$2:$A$3000=C324)*('ce raw data'!$B$2:$B$3000=$B343),,),0),MATCH(D327,'ce raw data'!$C$1:$CZ$1,0))),"-")</f>
        <v>-</v>
      </c>
      <c r="E343" s="8" t="str">
        <f>IFERROR(IF(INDEX('ce raw data'!$C$2:$CZ$3000,MATCH(1,INDEX(('ce raw data'!$A$2:$A$3000=E324)*('ce raw data'!$B$2:$B$3000=$B343),,),0),MATCH(E327,'ce raw data'!$C$1:$CZ$1,0))="","-",INDEX('ce raw data'!$C$2:$CZ$3000,MATCH(1,INDEX(('ce raw data'!$A$2:$A$3000=E324)*('ce raw data'!$B$2:$B$3000=$B343),,),0),MATCH(E327,'ce raw data'!$C$1:$CZ$1,0))),"-")</f>
        <v>-</v>
      </c>
      <c r="F343" s="8" t="str">
        <f>IFERROR(IF(INDEX('ce raw data'!$C$2:$CZ$3000,MATCH(1,INDEX(('ce raw data'!$A$2:$A$3000=E324)*('ce raw data'!$B$2:$B$3000=$B343),,),0),MATCH(F327,'ce raw data'!$C$1:$CZ$1,0))="","-",INDEX('ce raw data'!$C$2:$CZ$3000,MATCH(1,INDEX(('ce raw data'!$A$2:$A$3000=E324)*('ce raw data'!$B$2:$B$3000=$B343),,),0),MATCH(F327,'ce raw data'!$C$1:$CZ$1,0))),"-")</f>
        <v>-</v>
      </c>
      <c r="G343" s="8" t="str">
        <f>IFERROR(IF(INDEX('ce raw data'!$C$2:$CZ$3000,MATCH(1,INDEX(('ce raw data'!$A$2:$A$3000=G324)*('ce raw data'!$B$2:$B$3000=$B343),,),0),MATCH(G327,'ce raw data'!$C$1:$CZ$1,0))="","-",INDEX('ce raw data'!$C$2:$CZ$3000,MATCH(1,INDEX(('ce raw data'!$A$2:$A$3000=G324)*('ce raw data'!$B$2:$B$3000=$B343),,),0),MATCH(G327,'ce raw data'!$C$1:$CZ$1,0))),"-")</f>
        <v>-</v>
      </c>
      <c r="H343" s="8" t="str">
        <f>IFERROR(IF(INDEX('ce raw data'!$C$2:$CZ$3000,MATCH(1,INDEX(('ce raw data'!$A$2:$A$3000=G324)*('ce raw data'!$B$2:$B$3000=$B343),,),0),MATCH(H327,'ce raw data'!$C$1:$CZ$1,0))="","-",INDEX('ce raw data'!$C$2:$CZ$3000,MATCH(1,INDEX(('ce raw data'!$A$2:$A$3000=G324)*('ce raw data'!$B$2:$B$3000=$B343),,),0),MATCH(H327,'ce raw data'!$C$1:$CZ$1,0))),"-")</f>
        <v>-</v>
      </c>
      <c r="I343" s="8" t="str">
        <f>IFERROR(IF(INDEX('ce raw data'!$C$2:$CZ$3000,MATCH(1,INDEX(('ce raw data'!$A$2:$A$3000=I324)*('ce raw data'!$B$2:$B$3000=$B343),,),0),MATCH(I327,'ce raw data'!$C$1:$CZ$1,0))="","-",INDEX('ce raw data'!$C$2:$CZ$3000,MATCH(1,INDEX(('ce raw data'!$A$2:$A$3000=I324)*('ce raw data'!$B$2:$B$3000=$B343),,),0),MATCH(I327,'ce raw data'!$C$1:$CZ$1,0))),"-")</f>
        <v>-</v>
      </c>
      <c r="J343" s="8" t="str">
        <f>IFERROR(IF(INDEX('ce raw data'!$C$2:$CZ$3000,MATCH(1,INDEX(('ce raw data'!$A$2:$A$3000=I324)*('ce raw data'!$B$2:$B$3000=$B343),,),0),MATCH(J327,'ce raw data'!$C$1:$CZ$1,0))="","-",INDEX('ce raw data'!$C$2:$CZ$3000,MATCH(1,INDEX(('ce raw data'!$A$2:$A$3000=I324)*('ce raw data'!$B$2:$B$3000=$B343),,),0),MATCH(J327,'ce raw data'!$C$1:$CZ$1,0))),"-")</f>
        <v>-</v>
      </c>
    </row>
    <row r="344" spans="2:10" hidden="1" x14ac:dyDescent="0.4">
      <c r="B344" s="11"/>
      <c r="C344" s="8" t="str">
        <f>IFERROR(IF(INDEX('ce raw data'!$C$2:$CZ$3000,MATCH(1,INDEX(('ce raw data'!$A$2:$A$3000=C324)*('ce raw data'!$B$2:$B$3000=$B345),,),0),MATCH(SUBSTITUTE(C327,"Allele","Height"),'ce raw data'!$C$1:$CZ$1,0))="","-",INDEX('ce raw data'!$C$2:$CZ$3000,MATCH(1,INDEX(('ce raw data'!$A$2:$A$3000=C324)*('ce raw data'!$B$2:$B$3000=$B345),,),0),MATCH(SUBSTITUTE(C327,"Allele","Height"),'ce raw data'!$C$1:$CZ$1,0))),"-")</f>
        <v>-</v>
      </c>
      <c r="D344" s="8" t="str">
        <f>IFERROR(IF(INDEX('ce raw data'!$C$2:$CZ$3000,MATCH(1,INDEX(('ce raw data'!$A$2:$A$3000=C324)*('ce raw data'!$B$2:$B$3000=$B345),,),0),MATCH(SUBSTITUTE(D327,"Allele","Height"),'ce raw data'!$C$1:$CZ$1,0))="","-",INDEX('ce raw data'!$C$2:$CZ$3000,MATCH(1,INDEX(('ce raw data'!$A$2:$A$3000=C324)*('ce raw data'!$B$2:$B$3000=$B345),,),0),MATCH(SUBSTITUTE(D327,"Allele","Height"),'ce raw data'!$C$1:$CZ$1,0))),"-")</f>
        <v>-</v>
      </c>
      <c r="E344" s="8" t="str">
        <f>IFERROR(IF(INDEX('ce raw data'!$C$2:$CZ$3000,MATCH(1,INDEX(('ce raw data'!$A$2:$A$3000=E324)*('ce raw data'!$B$2:$B$3000=$B345),,),0),MATCH(SUBSTITUTE(E327,"Allele","Height"),'ce raw data'!$C$1:$CZ$1,0))="","-",INDEX('ce raw data'!$C$2:$CZ$3000,MATCH(1,INDEX(('ce raw data'!$A$2:$A$3000=E324)*('ce raw data'!$B$2:$B$3000=$B345),,),0),MATCH(SUBSTITUTE(E327,"Allele","Height"),'ce raw data'!$C$1:$CZ$1,0))),"-")</f>
        <v>-</v>
      </c>
      <c r="F344" s="8" t="str">
        <f>IFERROR(IF(INDEX('ce raw data'!$C$2:$CZ$3000,MATCH(1,INDEX(('ce raw data'!$A$2:$A$3000=E324)*('ce raw data'!$B$2:$B$3000=$B345),,),0),MATCH(SUBSTITUTE(F327,"Allele","Height"),'ce raw data'!$C$1:$CZ$1,0))="","-",INDEX('ce raw data'!$C$2:$CZ$3000,MATCH(1,INDEX(('ce raw data'!$A$2:$A$3000=E324)*('ce raw data'!$B$2:$B$3000=$B345),,),0),MATCH(SUBSTITUTE(F327,"Allele","Height"),'ce raw data'!$C$1:$CZ$1,0))),"-")</f>
        <v>-</v>
      </c>
      <c r="G344" s="8" t="str">
        <f>IFERROR(IF(INDEX('ce raw data'!$C$2:$CZ$3000,MATCH(1,INDEX(('ce raw data'!$A$2:$A$3000=G324)*('ce raw data'!$B$2:$B$3000=$B345),,),0),MATCH(SUBSTITUTE(G327,"Allele","Height"),'ce raw data'!$C$1:$CZ$1,0))="","-",INDEX('ce raw data'!$C$2:$CZ$3000,MATCH(1,INDEX(('ce raw data'!$A$2:$A$3000=G324)*('ce raw data'!$B$2:$B$3000=$B345),,),0),MATCH(SUBSTITUTE(G327,"Allele","Height"),'ce raw data'!$C$1:$CZ$1,0))),"-")</f>
        <v>-</v>
      </c>
      <c r="H344" s="8" t="str">
        <f>IFERROR(IF(INDEX('ce raw data'!$C$2:$CZ$3000,MATCH(1,INDEX(('ce raw data'!$A$2:$A$3000=G324)*('ce raw data'!$B$2:$B$3000=$B345),,),0),MATCH(SUBSTITUTE(H327,"Allele","Height"),'ce raw data'!$C$1:$CZ$1,0))="","-",INDEX('ce raw data'!$C$2:$CZ$3000,MATCH(1,INDEX(('ce raw data'!$A$2:$A$3000=G324)*('ce raw data'!$B$2:$B$3000=$B345),,),0),MATCH(SUBSTITUTE(H327,"Allele","Height"),'ce raw data'!$C$1:$CZ$1,0))),"-")</f>
        <v>-</v>
      </c>
      <c r="I344" s="8" t="str">
        <f>IFERROR(IF(INDEX('ce raw data'!$C$2:$CZ$3000,MATCH(1,INDEX(('ce raw data'!$A$2:$A$3000=I324)*('ce raw data'!$B$2:$B$3000=$B345),,),0),MATCH(SUBSTITUTE(I327,"Allele","Height"),'ce raw data'!$C$1:$CZ$1,0))="","-",INDEX('ce raw data'!$C$2:$CZ$3000,MATCH(1,INDEX(('ce raw data'!$A$2:$A$3000=I324)*('ce raw data'!$B$2:$B$3000=$B345),,),0),MATCH(SUBSTITUTE(I327,"Allele","Height"),'ce raw data'!$C$1:$CZ$1,0))),"-")</f>
        <v>-</v>
      </c>
      <c r="J344" s="8" t="str">
        <f>IFERROR(IF(INDEX('ce raw data'!$C$2:$CZ$3000,MATCH(1,INDEX(('ce raw data'!$A$2:$A$3000=I324)*('ce raw data'!$B$2:$B$3000=$B345),,),0),MATCH(SUBSTITUTE(J327,"Allele","Height"),'ce raw data'!$C$1:$CZ$1,0))="","-",INDEX('ce raw data'!$C$2:$CZ$3000,MATCH(1,INDEX(('ce raw data'!$A$2:$A$3000=I324)*('ce raw data'!$B$2:$B$3000=$B345),,),0),MATCH(SUBSTITUTE(J327,"Allele","Height"),'ce raw data'!$C$1:$CZ$1,0))),"-")</f>
        <v>-</v>
      </c>
    </row>
    <row r="345" spans="2:10" x14ac:dyDescent="0.4">
      <c r="B345" s="11" t="str">
        <f>$A$87</f>
        <v>D18S51</v>
      </c>
      <c r="C345" s="8" t="str">
        <f>IFERROR(IF(INDEX('ce raw data'!$C$2:$CZ$3000,MATCH(1,INDEX(('ce raw data'!$A$2:$A$3000=C324)*('ce raw data'!$B$2:$B$3000=$B345),,),0),MATCH(C327,'ce raw data'!$C$1:$CZ$1,0))="","-",INDEX('ce raw data'!$C$2:$CZ$3000,MATCH(1,INDEX(('ce raw data'!$A$2:$A$3000=C324)*('ce raw data'!$B$2:$B$3000=$B345),,),0),MATCH(C327,'ce raw data'!$C$1:$CZ$1,0))),"-")</f>
        <v>-</v>
      </c>
      <c r="D345" s="8" t="str">
        <f>IFERROR(IF(INDEX('ce raw data'!$C$2:$CZ$3000,MATCH(1,INDEX(('ce raw data'!$A$2:$A$3000=C324)*('ce raw data'!$B$2:$B$3000=$B345),,),0),MATCH(D327,'ce raw data'!$C$1:$CZ$1,0))="","-",INDEX('ce raw data'!$C$2:$CZ$3000,MATCH(1,INDEX(('ce raw data'!$A$2:$A$3000=C324)*('ce raw data'!$B$2:$B$3000=$B345),,),0),MATCH(D327,'ce raw data'!$C$1:$CZ$1,0))),"-")</f>
        <v>-</v>
      </c>
      <c r="E345" s="8" t="str">
        <f>IFERROR(IF(INDEX('ce raw data'!$C$2:$CZ$3000,MATCH(1,INDEX(('ce raw data'!$A$2:$A$3000=E324)*('ce raw data'!$B$2:$B$3000=$B345),,),0),MATCH(E327,'ce raw data'!$C$1:$CZ$1,0))="","-",INDEX('ce raw data'!$C$2:$CZ$3000,MATCH(1,INDEX(('ce raw data'!$A$2:$A$3000=E324)*('ce raw data'!$B$2:$B$3000=$B345),,),0),MATCH(E327,'ce raw data'!$C$1:$CZ$1,0))),"-")</f>
        <v>-</v>
      </c>
      <c r="F345" s="8" t="str">
        <f>IFERROR(IF(INDEX('ce raw data'!$C$2:$CZ$3000,MATCH(1,INDEX(('ce raw data'!$A$2:$A$3000=E324)*('ce raw data'!$B$2:$B$3000=$B345),,),0),MATCH(F327,'ce raw data'!$C$1:$CZ$1,0))="","-",INDEX('ce raw data'!$C$2:$CZ$3000,MATCH(1,INDEX(('ce raw data'!$A$2:$A$3000=E324)*('ce raw data'!$B$2:$B$3000=$B345),,),0),MATCH(F327,'ce raw data'!$C$1:$CZ$1,0))),"-")</f>
        <v>-</v>
      </c>
      <c r="G345" s="8" t="str">
        <f>IFERROR(IF(INDEX('ce raw data'!$C$2:$CZ$3000,MATCH(1,INDEX(('ce raw data'!$A$2:$A$3000=G324)*('ce raw data'!$B$2:$B$3000=$B345),,),0),MATCH(G327,'ce raw data'!$C$1:$CZ$1,0))="","-",INDEX('ce raw data'!$C$2:$CZ$3000,MATCH(1,INDEX(('ce raw data'!$A$2:$A$3000=G324)*('ce raw data'!$B$2:$B$3000=$B345),,),0),MATCH(G327,'ce raw data'!$C$1:$CZ$1,0))),"-")</f>
        <v>-</v>
      </c>
      <c r="H345" s="8" t="str">
        <f>IFERROR(IF(INDEX('ce raw data'!$C$2:$CZ$3000,MATCH(1,INDEX(('ce raw data'!$A$2:$A$3000=G324)*('ce raw data'!$B$2:$B$3000=$B345),,),0),MATCH(H327,'ce raw data'!$C$1:$CZ$1,0))="","-",INDEX('ce raw data'!$C$2:$CZ$3000,MATCH(1,INDEX(('ce raw data'!$A$2:$A$3000=G324)*('ce raw data'!$B$2:$B$3000=$B345),,),0),MATCH(H327,'ce raw data'!$C$1:$CZ$1,0))),"-")</f>
        <v>-</v>
      </c>
      <c r="I345" s="8" t="str">
        <f>IFERROR(IF(INDEX('ce raw data'!$C$2:$CZ$3000,MATCH(1,INDEX(('ce raw data'!$A$2:$A$3000=I324)*('ce raw data'!$B$2:$B$3000=$B345),,),0),MATCH(I327,'ce raw data'!$C$1:$CZ$1,0))="","-",INDEX('ce raw data'!$C$2:$CZ$3000,MATCH(1,INDEX(('ce raw data'!$A$2:$A$3000=I324)*('ce raw data'!$B$2:$B$3000=$B345),,),0),MATCH(I327,'ce raw data'!$C$1:$CZ$1,0))),"-")</f>
        <v>-</v>
      </c>
      <c r="J345" s="8" t="str">
        <f>IFERROR(IF(INDEX('ce raw data'!$C$2:$CZ$3000,MATCH(1,INDEX(('ce raw data'!$A$2:$A$3000=I324)*('ce raw data'!$B$2:$B$3000=$B345),,),0),MATCH(J327,'ce raw data'!$C$1:$CZ$1,0))="","-",INDEX('ce raw data'!$C$2:$CZ$3000,MATCH(1,INDEX(('ce raw data'!$A$2:$A$3000=I324)*('ce raw data'!$B$2:$B$3000=$B345),,),0),MATCH(J327,'ce raw data'!$C$1:$CZ$1,0))),"-")</f>
        <v>-</v>
      </c>
    </row>
    <row r="346" spans="2:10" hidden="1" x14ac:dyDescent="0.4">
      <c r="B346" s="11"/>
      <c r="C346" s="8" t="str">
        <f>IFERROR(IF(INDEX('ce raw data'!$C$2:$CZ$3000,MATCH(1,INDEX(('ce raw data'!$A$2:$A$3000=C324)*('ce raw data'!$B$2:$B$3000=$B347),,),0),MATCH(SUBSTITUTE(C327,"Allele","Height"),'ce raw data'!$C$1:$CZ$1,0))="","-",INDEX('ce raw data'!$C$2:$CZ$3000,MATCH(1,INDEX(('ce raw data'!$A$2:$A$3000=C324)*('ce raw data'!$B$2:$B$3000=$B347),,),0),MATCH(SUBSTITUTE(C327,"Allele","Height"),'ce raw data'!$C$1:$CZ$1,0))),"-")</f>
        <v>-</v>
      </c>
      <c r="D346" s="8" t="str">
        <f>IFERROR(IF(INDEX('ce raw data'!$C$2:$CZ$3000,MATCH(1,INDEX(('ce raw data'!$A$2:$A$3000=C324)*('ce raw data'!$B$2:$B$3000=$B347),,),0),MATCH(SUBSTITUTE(D327,"Allele","Height"),'ce raw data'!$C$1:$CZ$1,0))="","-",INDEX('ce raw data'!$C$2:$CZ$3000,MATCH(1,INDEX(('ce raw data'!$A$2:$A$3000=C324)*('ce raw data'!$B$2:$B$3000=$B347),,),0),MATCH(SUBSTITUTE(D327,"Allele","Height"),'ce raw data'!$C$1:$CZ$1,0))),"-")</f>
        <v>-</v>
      </c>
      <c r="E346" s="8" t="str">
        <f>IFERROR(IF(INDEX('ce raw data'!$C$2:$CZ$3000,MATCH(1,INDEX(('ce raw data'!$A$2:$A$3000=E324)*('ce raw data'!$B$2:$B$3000=$B347),,),0),MATCH(SUBSTITUTE(E327,"Allele","Height"),'ce raw data'!$C$1:$CZ$1,0))="","-",INDEX('ce raw data'!$C$2:$CZ$3000,MATCH(1,INDEX(('ce raw data'!$A$2:$A$3000=E324)*('ce raw data'!$B$2:$B$3000=$B347),,),0),MATCH(SUBSTITUTE(E327,"Allele","Height"),'ce raw data'!$C$1:$CZ$1,0))),"-")</f>
        <v>-</v>
      </c>
      <c r="F346" s="8" t="str">
        <f>IFERROR(IF(INDEX('ce raw data'!$C$2:$CZ$3000,MATCH(1,INDEX(('ce raw data'!$A$2:$A$3000=E324)*('ce raw data'!$B$2:$B$3000=$B347),,),0),MATCH(SUBSTITUTE(F327,"Allele","Height"),'ce raw data'!$C$1:$CZ$1,0))="","-",INDEX('ce raw data'!$C$2:$CZ$3000,MATCH(1,INDEX(('ce raw data'!$A$2:$A$3000=E324)*('ce raw data'!$B$2:$B$3000=$B347),,),0),MATCH(SUBSTITUTE(F327,"Allele","Height"),'ce raw data'!$C$1:$CZ$1,0))),"-")</f>
        <v>-</v>
      </c>
      <c r="G346" s="8" t="str">
        <f>IFERROR(IF(INDEX('ce raw data'!$C$2:$CZ$3000,MATCH(1,INDEX(('ce raw data'!$A$2:$A$3000=G324)*('ce raw data'!$B$2:$B$3000=$B347),,),0),MATCH(SUBSTITUTE(G327,"Allele","Height"),'ce raw data'!$C$1:$CZ$1,0))="","-",INDEX('ce raw data'!$C$2:$CZ$3000,MATCH(1,INDEX(('ce raw data'!$A$2:$A$3000=G324)*('ce raw data'!$B$2:$B$3000=$B347),,),0),MATCH(SUBSTITUTE(G327,"Allele","Height"),'ce raw data'!$C$1:$CZ$1,0))),"-")</f>
        <v>-</v>
      </c>
      <c r="H346" s="8" t="str">
        <f>IFERROR(IF(INDEX('ce raw data'!$C$2:$CZ$3000,MATCH(1,INDEX(('ce raw data'!$A$2:$A$3000=G324)*('ce raw data'!$B$2:$B$3000=$B347),,),0),MATCH(SUBSTITUTE(H327,"Allele","Height"),'ce raw data'!$C$1:$CZ$1,0))="","-",INDEX('ce raw data'!$C$2:$CZ$3000,MATCH(1,INDEX(('ce raw data'!$A$2:$A$3000=G324)*('ce raw data'!$B$2:$B$3000=$B347),,),0),MATCH(SUBSTITUTE(H327,"Allele","Height"),'ce raw data'!$C$1:$CZ$1,0))),"-")</f>
        <v>-</v>
      </c>
      <c r="I346" s="8" t="str">
        <f>IFERROR(IF(INDEX('ce raw data'!$C$2:$CZ$3000,MATCH(1,INDEX(('ce raw data'!$A$2:$A$3000=I324)*('ce raw data'!$B$2:$B$3000=$B347),,),0),MATCH(SUBSTITUTE(I327,"Allele","Height"),'ce raw data'!$C$1:$CZ$1,0))="","-",INDEX('ce raw data'!$C$2:$CZ$3000,MATCH(1,INDEX(('ce raw data'!$A$2:$A$3000=I324)*('ce raw data'!$B$2:$B$3000=$B347),,),0),MATCH(SUBSTITUTE(I327,"Allele","Height"),'ce raw data'!$C$1:$CZ$1,0))),"-")</f>
        <v>-</v>
      </c>
      <c r="J346" s="8" t="str">
        <f>IFERROR(IF(INDEX('ce raw data'!$C$2:$CZ$3000,MATCH(1,INDEX(('ce raw data'!$A$2:$A$3000=I324)*('ce raw data'!$B$2:$B$3000=$B347),,),0),MATCH(SUBSTITUTE(J327,"Allele","Height"),'ce raw data'!$C$1:$CZ$1,0))="","-",INDEX('ce raw data'!$C$2:$CZ$3000,MATCH(1,INDEX(('ce raw data'!$A$2:$A$3000=I324)*('ce raw data'!$B$2:$B$3000=$B347),,),0),MATCH(SUBSTITUTE(J327,"Allele","Height"),'ce raw data'!$C$1:$CZ$1,0))),"-")</f>
        <v>-</v>
      </c>
    </row>
    <row r="347" spans="2:10" x14ac:dyDescent="0.4">
      <c r="B347" s="11" t="str">
        <f>$A$89</f>
        <v>D2S1338</v>
      </c>
      <c r="C347" s="8" t="str">
        <f>IFERROR(IF(INDEX('ce raw data'!$C$2:$CZ$3000,MATCH(1,INDEX(('ce raw data'!$A$2:$A$3000=C324)*('ce raw data'!$B$2:$B$3000=$B347),,),0),MATCH(C327,'ce raw data'!$C$1:$CZ$1,0))="","-",INDEX('ce raw data'!$C$2:$CZ$3000,MATCH(1,INDEX(('ce raw data'!$A$2:$A$3000=C324)*('ce raw data'!$B$2:$B$3000=$B347),,),0),MATCH(C327,'ce raw data'!$C$1:$CZ$1,0))),"-")</f>
        <v>-</v>
      </c>
      <c r="D347" s="8" t="str">
        <f>IFERROR(IF(INDEX('ce raw data'!$C$2:$CZ$3000,MATCH(1,INDEX(('ce raw data'!$A$2:$A$3000=C324)*('ce raw data'!$B$2:$B$3000=$B347),,),0),MATCH(D327,'ce raw data'!$C$1:$CZ$1,0))="","-",INDEX('ce raw data'!$C$2:$CZ$3000,MATCH(1,INDEX(('ce raw data'!$A$2:$A$3000=C324)*('ce raw data'!$B$2:$B$3000=$B347),,),0),MATCH(D327,'ce raw data'!$C$1:$CZ$1,0))),"-")</f>
        <v>-</v>
      </c>
      <c r="E347" s="8" t="str">
        <f>IFERROR(IF(INDEX('ce raw data'!$C$2:$CZ$3000,MATCH(1,INDEX(('ce raw data'!$A$2:$A$3000=E324)*('ce raw data'!$B$2:$B$3000=$B347),,),0),MATCH(E327,'ce raw data'!$C$1:$CZ$1,0))="","-",INDEX('ce raw data'!$C$2:$CZ$3000,MATCH(1,INDEX(('ce raw data'!$A$2:$A$3000=E324)*('ce raw data'!$B$2:$B$3000=$B347),,),0),MATCH(E327,'ce raw data'!$C$1:$CZ$1,0))),"-")</f>
        <v>-</v>
      </c>
      <c r="F347" s="8" t="str">
        <f>IFERROR(IF(INDEX('ce raw data'!$C$2:$CZ$3000,MATCH(1,INDEX(('ce raw data'!$A$2:$A$3000=E324)*('ce raw data'!$B$2:$B$3000=$B347),,),0),MATCH(F327,'ce raw data'!$C$1:$CZ$1,0))="","-",INDEX('ce raw data'!$C$2:$CZ$3000,MATCH(1,INDEX(('ce raw data'!$A$2:$A$3000=E324)*('ce raw data'!$B$2:$B$3000=$B347),,),0),MATCH(F327,'ce raw data'!$C$1:$CZ$1,0))),"-")</f>
        <v>-</v>
      </c>
      <c r="G347" s="8" t="str">
        <f>IFERROR(IF(INDEX('ce raw data'!$C$2:$CZ$3000,MATCH(1,INDEX(('ce raw data'!$A$2:$A$3000=G324)*('ce raw data'!$B$2:$B$3000=$B347),,),0),MATCH(G327,'ce raw data'!$C$1:$CZ$1,0))="","-",INDEX('ce raw data'!$C$2:$CZ$3000,MATCH(1,INDEX(('ce raw data'!$A$2:$A$3000=G324)*('ce raw data'!$B$2:$B$3000=$B347),,),0),MATCH(G327,'ce raw data'!$C$1:$CZ$1,0))),"-")</f>
        <v>-</v>
      </c>
      <c r="H347" s="8" t="str">
        <f>IFERROR(IF(INDEX('ce raw data'!$C$2:$CZ$3000,MATCH(1,INDEX(('ce raw data'!$A$2:$A$3000=G324)*('ce raw data'!$B$2:$B$3000=$B347),,),0),MATCH(H327,'ce raw data'!$C$1:$CZ$1,0))="","-",INDEX('ce raw data'!$C$2:$CZ$3000,MATCH(1,INDEX(('ce raw data'!$A$2:$A$3000=G324)*('ce raw data'!$B$2:$B$3000=$B347),,),0),MATCH(H327,'ce raw data'!$C$1:$CZ$1,0))),"-")</f>
        <v>-</v>
      </c>
      <c r="I347" s="8" t="str">
        <f>IFERROR(IF(INDEX('ce raw data'!$C$2:$CZ$3000,MATCH(1,INDEX(('ce raw data'!$A$2:$A$3000=I324)*('ce raw data'!$B$2:$B$3000=$B347),,),0),MATCH(I327,'ce raw data'!$C$1:$CZ$1,0))="","-",INDEX('ce raw data'!$C$2:$CZ$3000,MATCH(1,INDEX(('ce raw data'!$A$2:$A$3000=I324)*('ce raw data'!$B$2:$B$3000=$B347),,),0),MATCH(I327,'ce raw data'!$C$1:$CZ$1,0))),"-")</f>
        <v>-</v>
      </c>
      <c r="J347" s="8" t="str">
        <f>IFERROR(IF(INDEX('ce raw data'!$C$2:$CZ$3000,MATCH(1,INDEX(('ce raw data'!$A$2:$A$3000=I324)*('ce raw data'!$B$2:$B$3000=$B347),,),0),MATCH(J327,'ce raw data'!$C$1:$CZ$1,0))="","-",INDEX('ce raw data'!$C$2:$CZ$3000,MATCH(1,INDEX(('ce raw data'!$A$2:$A$3000=I324)*('ce raw data'!$B$2:$B$3000=$B347),,),0),MATCH(J327,'ce raw data'!$C$1:$CZ$1,0))),"-")</f>
        <v>-</v>
      </c>
    </row>
    <row r="348" spans="2:10" hidden="1" x14ac:dyDescent="0.4">
      <c r="B348" s="11"/>
      <c r="C348" s="8" t="str">
        <f>IFERROR(IF(INDEX('ce raw data'!$C$2:$CZ$3000,MATCH(1,INDEX(('ce raw data'!$A$2:$A$3000=C324)*('ce raw data'!$B$2:$B$3000=$B349),,),0),MATCH(SUBSTITUTE(C327,"Allele","Height"),'ce raw data'!$C$1:$CZ$1,0))="","-",INDEX('ce raw data'!$C$2:$CZ$3000,MATCH(1,INDEX(('ce raw data'!$A$2:$A$3000=C324)*('ce raw data'!$B$2:$B$3000=$B349),,),0),MATCH(SUBSTITUTE(C327,"Allele","Height"),'ce raw data'!$C$1:$CZ$1,0))),"-")</f>
        <v>-</v>
      </c>
      <c r="D348" s="8" t="str">
        <f>IFERROR(IF(INDEX('ce raw data'!$C$2:$CZ$3000,MATCH(1,INDEX(('ce raw data'!$A$2:$A$3000=C324)*('ce raw data'!$B$2:$B$3000=$B349),,),0),MATCH(SUBSTITUTE(D327,"Allele","Height"),'ce raw data'!$C$1:$CZ$1,0))="","-",INDEX('ce raw data'!$C$2:$CZ$3000,MATCH(1,INDEX(('ce raw data'!$A$2:$A$3000=C324)*('ce raw data'!$B$2:$B$3000=$B349),,),0),MATCH(SUBSTITUTE(D327,"Allele","Height"),'ce raw data'!$C$1:$CZ$1,0))),"-")</f>
        <v>-</v>
      </c>
      <c r="E348" s="8" t="str">
        <f>IFERROR(IF(INDEX('ce raw data'!$C$2:$CZ$3000,MATCH(1,INDEX(('ce raw data'!$A$2:$A$3000=E324)*('ce raw data'!$B$2:$B$3000=$B349),,),0),MATCH(SUBSTITUTE(E327,"Allele","Height"),'ce raw data'!$C$1:$CZ$1,0))="","-",INDEX('ce raw data'!$C$2:$CZ$3000,MATCH(1,INDEX(('ce raw data'!$A$2:$A$3000=E324)*('ce raw data'!$B$2:$B$3000=$B349),,),0),MATCH(SUBSTITUTE(E327,"Allele","Height"),'ce raw data'!$C$1:$CZ$1,0))),"-")</f>
        <v>-</v>
      </c>
      <c r="F348" s="8" t="str">
        <f>IFERROR(IF(INDEX('ce raw data'!$C$2:$CZ$3000,MATCH(1,INDEX(('ce raw data'!$A$2:$A$3000=E324)*('ce raw data'!$B$2:$B$3000=$B349),,),0),MATCH(SUBSTITUTE(F327,"Allele","Height"),'ce raw data'!$C$1:$CZ$1,0))="","-",INDEX('ce raw data'!$C$2:$CZ$3000,MATCH(1,INDEX(('ce raw data'!$A$2:$A$3000=E324)*('ce raw data'!$B$2:$B$3000=$B349),,),0),MATCH(SUBSTITUTE(F327,"Allele","Height"),'ce raw data'!$C$1:$CZ$1,0))),"-")</f>
        <v>-</v>
      </c>
      <c r="G348" s="8" t="str">
        <f>IFERROR(IF(INDEX('ce raw data'!$C$2:$CZ$3000,MATCH(1,INDEX(('ce raw data'!$A$2:$A$3000=G324)*('ce raw data'!$B$2:$B$3000=$B349),,),0),MATCH(SUBSTITUTE(G327,"Allele","Height"),'ce raw data'!$C$1:$CZ$1,0))="","-",INDEX('ce raw data'!$C$2:$CZ$3000,MATCH(1,INDEX(('ce raw data'!$A$2:$A$3000=G324)*('ce raw data'!$B$2:$B$3000=$B349),,),0),MATCH(SUBSTITUTE(G327,"Allele","Height"),'ce raw data'!$C$1:$CZ$1,0))),"-")</f>
        <v>-</v>
      </c>
      <c r="H348" s="8" t="str">
        <f>IFERROR(IF(INDEX('ce raw data'!$C$2:$CZ$3000,MATCH(1,INDEX(('ce raw data'!$A$2:$A$3000=G324)*('ce raw data'!$B$2:$B$3000=$B349),,),0),MATCH(SUBSTITUTE(H327,"Allele","Height"),'ce raw data'!$C$1:$CZ$1,0))="","-",INDEX('ce raw data'!$C$2:$CZ$3000,MATCH(1,INDEX(('ce raw data'!$A$2:$A$3000=G324)*('ce raw data'!$B$2:$B$3000=$B349),,),0),MATCH(SUBSTITUTE(H327,"Allele","Height"),'ce raw data'!$C$1:$CZ$1,0))),"-")</f>
        <v>-</v>
      </c>
      <c r="I348" s="8" t="str">
        <f>IFERROR(IF(INDEX('ce raw data'!$C$2:$CZ$3000,MATCH(1,INDEX(('ce raw data'!$A$2:$A$3000=I324)*('ce raw data'!$B$2:$B$3000=$B349),,),0),MATCH(SUBSTITUTE(I327,"Allele","Height"),'ce raw data'!$C$1:$CZ$1,0))="","-",INDEX('ce raw data'!$C$2:$CZ$3000,MATCH(1,INDEX(('ce raw data'!$A$2:$A$3000=I324)*('ce raw data'!$B$2:$B$3000=$B349),,),0),MATCH(SUBSTITUTE(I327,"Allele","Height"),'ce raw data'!$C$1:$CZ$1,0))),"-")</f>
        <v>-</v>
      </c>
      <c r="J348" s="8" t="str">
        <f>IFERROR(IF(INDEX('ce raw data'!$C$2:$CZ$3000,MATCH(1,INDEX(('ce raw data'!$A$2:$A$3000=I324)*('ce raw data'!$B$2:$B$3000=$B349),,),0),MATCH(SUBSTITUTE(J327,"Allele","Height"),'ce raw data'!$C$1:$CZ$1,0))="","-",INDEX('ce raw data'!$C$2:$CZ$3000,MATCH(1,INDEX(('ce raw data'!$A$2:$A$3000=I324)*('ce raw data'!$B$2:$B$3000=$B349),,),0),MATCH(SUBSTITUTE(J327,"Allele","Height"),'ce raw data'!$C$1:$CZ$1,0))),"-")</f>
        <v>-</v>
      </c>
    </row>
    <row r="349" spans="2:10" x14ac:dyDescent="0.4">
      <c r="B349" s="11" t="str">
        <f>$A$91</f>
        <v>CSF1PO</v>
      </c>
      <c r="C349" s="8" t="str">
        <f>IFERROR(IF(INDEX('ce raw data'!$C$2:$CZ$3000,MATCH(1,INDEX(('ce raw data'!$A$2:$A$3000=C324)*('ce raw data'!$B$2:$B$3000=$B349),,),0),MATCH(C327,'ce raw data'!$C$1:$CZ$1,0))="","-",INDEX('ce raw data'!$C$2:$CZ$3000,MATCH(1,INDEX(('ce raw data'!$A$2:$A$3000=C324)*('ce raw data'!$B$2:$B$3000=$B349),,),0),MATCH(C327,'ce raw data'!$C$1:$CZ$1,0))),"-")</f>
        <v>-</v>
      </c>
      <c r="D349" s="8" t="str">
        <f>IFERROR(IF(INDEX('ce raw data'!$C$2:$CZ$3000,MATCH(1,INDEX(('ce raw data'!$A$2:$A$3000=C324)*('ce raw data'!$B$2:$B$3000=$B349),,),0),MATCH(D327,'ce raw data'!$C$1:$CZ$1,0))="","-",INDEX('ce raw data'!$C$2:$CZ$3000,MATCH(1,INDEX(('ce raw data'!$A$2:$A$3000=C324)*('ce raw data'!$B$2:$B$3000=$B349),,),0),MATCH(D327,'ce raw data'!$C$1:$CZ$1,0))),"-")</f>
        <v>-</v>
      </c>
      <c r="E349" s="8" t="str">
        <f>IFERROR(IF(INDEX('ce raw data'!$C$2:$CZ$3000,MATCH(1,INDEX(('ce raw data'!$A$2:$A$3000=E324)*('ce raw data'!$B$2:$B$3000=$B349),,),0),MATCH(E327,'ce raw data'!$C$1:$CZ$1,0))="","-",INDEX('ce raw data'!$C$2:$CZ$3000,MATCH(1,INDEX(('ce raw data'!$A$2:$A$3000=E324)*('ce raw data'!$B$2:$B$3000=$B349),,),0),MATCH(E327,'ce raw data'!$C$1:$CZ$1,0))),"-")</f>
        <v>-</v>
      </c>
      <c r="F349" s="8" t="str">
        <f>IFERROR(IF(INDEX('ce raw data'!$C$2:$CZ$3000,MATCH(1,INDEX(('ce raw data'!$A$2:$A$3000=E324)*('ce raw data'!$B$2:$B$3000=$B349),,),0),MATCH(F327,'ce raw data'!$C$1:$CZ$1,0))="","-",INDEX('ce raw data'!$C$2:$CZ$3000,MATCH(1,INDEX(('ce raw data'!$A$2:$A$3000=E324)*('ce raw data'!$B$2:$B$3000=$B349),,),0),MATCH(F327,'ce raw data'!$C$1:$CZ$1,0))),"-")</f>
        <v>-</v>
      </c>
      <c r="G349" s="8" t="str">
        <f>IFERROR(IF(INDEX('ce raw data'!$C$2:$CZ$3000,MATCH(1,INDEX(('ce raw data'!$A$2:$A$3000=G324)*('ce raw data'!$B$2:$B$3000=$B349),,),0),MATCH(G327,'ce raw data'!$C$1:$CZ$1,0))="","-",INDEX('ce raw data'!$C$2:$CZ$3000,MATCH(1,INDEX(('ce raw data'!$A$2:$A$3000=G324)*('ce raw data'!$B$2:$B$3000=$B349),,),0),MATCH(G327,'ce raw data'!$C$1:$CZ$1,0))),"-")</f>
        <v>-</v>
      </c>
      <c r="H349" s="8" t="str">
        <f>IFERROR(IF(INDEX('ce raw data'!$C$2:$CZ$3000,MATCH(1,INDEX(('ce raw data'!$A$2:$A$3000=G324)*('ce raw data'!$B$2:$B$3000=$B349),,),0),MATCH(H327,'ce raw data'!$C$1:$CZ$1,0))="","-",INDEX('ce raw data'!$C$2:$CZ$3000,MATCH(1,INDEX(('ce raw data'!$A$2:$A$3000=G324)*('ce raw data'!$B$2:$B$3000=$B349),,),0),MATCH(H327,'ce raw data'!$C$1:$CZ$1,0))),"-")</f>
        <v>-</v>
      </c>
      <c r="I349" s="8" t="str">
        <f>IFERROR(IF(INDEX('ce raw data'!$C$2:$CZ$3000,MATCH(1,INDEX(('ce raw data'!$A$2:$A$3000=I324)*('ce raw data'!$B$2:$B$3000=$B349),,),0),MATCH(I327,'ce raw data'!$C$1:$CZ$1,0))="","-",INDEX('ce raw data'!$C$2:$CZ$3000,MATCH(1,INDEX(('ce raw data'!$A$2:$A$3000=I324)*('ce raw data'!$B$2:$B$3000=$B349),,),0),MATCH(I327,'ce raw data'!$C$1:$CZ$1,0))),"-")</f>
        <v>-</v>
      </c>
      <c r="J349" s="8" t="str">
        <f>IFERROR(IF(INDEX('ce raw data'!$C$2:$CZ$3000,MATCH(1,INDEX(('ce raw data'!$A$2:$A$3000=I324)*('ce raw data'!$B$2:$B$3000=$B349),,),0),MATCH(J327,'ce raw data'!$C$1:$CZ$1,0))="","-",INDEX('ce raw data'!$C$2:$CZ$3000,MATCH(1,INDEX(('ce raw data'!$A$2:$A$3000=I324)*('ce raw data'!$B$2:$B$3000=$B349),,),0),MATCH(J327,'ce raw data'!$C$1:$CZ$1,0))),"-")</f>
        <v>-</v>
      </c>
    </row>
    <row r="350" spans="2:10" hidden="1" x14ac:dyDescent="0.4">
      <c r="B350" s="11"/>
      <c r="C350" s="8" t="str">
        <f>IFERROR(IF(INDEX('ce raw data'!$C$2:$CZ$3000,MATCH(1,INDEX(('ce raw data'!$A$2:$A$3000=C324)*('ce raw data'!$B$2:$B$3000=$B351),,),0),MATCH(SUBSTITUTE(C327,"Allele","Height"),'ce raw data'!$C$1:$CZ$1,0))="","-",INDEX('ce raw data'!$C$2:$CZ$3000,MATCH(1,INDEX(('ce raw data'!$A$2:$A$3000=C324)*('ce raw data'!$B$2:$B$3000=$B351),,),0),MATCH(SUBSTITUTE(C327,"Allele","Height"),'ce raw data'!$C$1:$CZ$1,0))),"-")</f>
        <v>-</v>
      </c>
      <c r="D350" s="8" t="str">
        <f>IFERROR(IF(INDEX('ce raw data'!$C$2:$CZ$3000,MATCH(1,INDEX(('ce raw data'!$A$2:$A$3000=C324)*('ce raw data'!$B$2:$B$3000=$B351),,),0),MATCH(SUBSTITUTE(D327,"Allele","Height"),'ce raw data'!$C$1:$CZ$1,0))="","-",INDEX('ce raw data'!$C$2:$CZ$3000,MATCH(1,INDEX(('ce raw data'!$A$2:$A$3000=C324)*('ce raw data'!$B$2:$B$3000=$B351),,),0),MATCH(SUBSTITUTE(D327,"Allele","Height"),'ce raw data'!$C$1:$CZ$1,0))),"-")</f>
        <v>-</v>
      </c>
      <c r="E350" s="8" t="str">
        <f>IFERROR(IF(INDEX('ce raw data'!$C$2:$CZ$3000,MATCH(1,INDEX(('ce raw data'!$A$2:$A$3000=E324)*('ce raw data'!$B$2:$B$3000=$B351),,),0),MATCH(SUBSTITUTE(E327,"Allele","Height"),'ce raw data'!$C$1:$CZ$1,0))="","-",INDEX('ce raw data'!$C$2:$CZ$3000,MATCH(1,INDEX(('ce raw data'!$A$2:$A$3000=E324)*('ce raw data'!$B$2:$B$3000=$B351),,),0),MATCH(SUBSTITUTE(E327,"Allele","Height"),'ce raw data'!$C$1:$CZ$1,0))),"-")</f>
        <v>-</v>
      </c>
      <c r="F350" s="8" t="str">
        <f>IFERROR(IF(INDEX('ce raw data'!$C$2:$CZ$3000,MATCH(1,INDEX(('ce raw data'!$A$2:$A$3000=E324)*('ce raw data'!$B$2:$B$3000=$B351),,),0),MATCH(SUBSTITUTE(F327,"Allele","Height"),'ce raw data'!$C$1:$CZ$1,0))="","-",INDEX('ce raw data'!$C$2:$CZ$3000,MATCH(1,INDEX(('ce raw data'!$A$2:$A$3000=E324)*('ce raw data'!$B$2:$B$3000=$B351),,),0),MATCH(SUBSTITUTE(F327,"Allele","Height"),'ce raw data'!$C$1:$CZ$1,0))),"-")</f>
        <v>-</v>
      </c>
      <c r="G350" s="8" t="str">
        <f>IFERROR(IF(INDEX('ce raw data'!$C$2:$CZ$3000,MATCH(1,INDEX(('ce raw data'!$A$2:$A$3000=G324)*('ce raw data'!$B$2:$B$3000=$B351),,),0),MATCH(SUBSTITUTE(G327,"Allele","Height"),'ce raw data'!$C$1:$CZ$1,0))="","-",INDEX('ce raw data'!$C$2:$CZ$3000,MATCH(1,INDEX(('ce raw data'!$A$2:$A$3000=G324)*('ce raw data'!$B$2:$B$3000=$B351),,),0),MATCH(SUBSTITUTE(G327,"Allele","Height"),'ce raw data'!$C$1:$CZ$1,0))),"-")</f>
        <v>-</v>
      </c>
      <c r="H350" s="8" t="str">
        <f>IFERROR(IF(INDEX('ce raw data'!$C$2:$CZ$3000,MATCH(1,INDEX(('ce raw data'!$A$2:$A$3000=G324)*('ce raw data'!$B$2:$B$3000=$B351),,),0),MATCH(SUBSTITUTE(H327,"Allele","Height"),'ce raw data'!$C$1:$CZ$1,0))="","-",INDEX('ce raw data'!$C$2:$CZ$3000,MATCH(1,INDEX(('ce raw data'!$A$2:$A$3000=G324)*('ce raw data'!$B$2:$B$3000=$B351),,),0),MATCH(SUBSTITUTE(H327,"Allele","Height"),'ce raw data'!$C$1:$CZ$1,0))),"-")</f>
        <v>-</v>
      </c>
      <c r="I350" s="8" t="str">
        <f>IFERROR(IF(INDEX('ce raw data'!$C$2:$CZ$3000,MATCH(1,INDEX(('ce raw data'!$A$2:$A$3000=I324)*('ce raw data'!$B$2:$B$3000=$B351),,),0),MATCH(SUBSTITUTE(I327,"Allele","Height"),'ce raw data'!$C$1:$CZ$1,0))="","-",INDEX('ce raw data'!$C$2:$CZ$3000,MATCH(1,INDEX(('ce raw data'!$A$2:$A$3000=I324)*('ce raw data'!$B$2:$B$3000=$B351),,),0),MATCH(SUBSTITUTE(I327,"Allele","Height"),'ce raw data'!$C$1:$CZ$1,0))),"-")</f>
        <v>-</v>
      </c>
      <c r="J350" s="8" t="str">
        <f>IFERROR(IF(INDEX('ce raw data'!$C$2:$CZ$3000,MATCH(1,INDEX(('ce raw data'!$A$2:$A$3000=I324)*('ce raw data'!$B$2:$B$3000=$B351),,),0),MATCH(SUBSTITUTE(J327,"Allele","Height"),'ce raw data'!$C$1:$CZ$1,0))="","-",INDEX('ce raw data'!$C$2:$CZ$3000,MATCH(1,INDEX(('ce raw data'!$A$2:$A$3000=I324)*('ce raw data'!$B$2:$B$3000=$B351),,),0),MATCH(SUBSTITUTE(J327,"Allele","Height"),'ce raw data'!$C$1:$CZ$1,0))),"-")</f>
        <v>-</v>
      </c>
    </row>
    <row r="351" spans="2:10" x14ac:dyDescent="0.4">
      <c r="B351" s="11" t="str">
        <f>$A$93</f>
        <v>Penta D</v>
      </c>
      <c r="C351" s="8" t="str">
        <f>IFERROR(IF(INDEX('ce raw data'!$C$2:$CZ$3000,MATCH(1,INDEX(('ce raw data'!$A$2:$A$3000=C324)*('ce raw data'!$B$2:$B$3000=$B351),,),0),MATCH(C327,'ce raw data'!$C$1:$CZ$1,0))="","-",INDEX('ce raw data'!$C$2:$CZ$3000,MATCH(1,INDEX(('ce raw data'!$A$2:$A$3000=C324)*('ce raw data'!$B$2:$B$3000=$B351),,),0),MATCH(C327,'ce raw data'!$C$1:$CZ$1,0))),"-")</f>
        <v>-</v>
      </c>
      <c r="D351" s="8" t="str">
        <f>IFERROR(IF(INDEX('ce raw data'!$C$2:$CZ$3000,MATCH(1,INDEX(('ce raw data'!$A$2:$A$3000=C324)*('ce raw data'!$B$2:$B$3000=$B351),,),0),MATCH(D327,'ce raw data'!$C$1:$CZ$1,0))="","-",INDEX('ce raw data'!$C$2:$CZ$3000,MATCH(1,INDEX(('ce raw data'!$A$2:$A$3000=C324)*('ce raw data'!$B$2:$B$3000=$B351),,),0),MATCH(D327,'ce raw data'!$C$1:$CZ$1,0))),"-")</f>
        <v>-</v>
      </c>
      <c r="E351" s="8" t="str">
        <f>IFERROR(IF(INDEX('ce raw data'!$C$2:$CZ$3000,MATCH(1,INDEX(('ce raw data'!$A$2:$A$3000=E324)*('ce raw data'!$B$2:$B$3000=$B351),,),0),MATCH(E327,'ce raw data'!$C$1:$CZ$1,0))="","-",INDEX('ce raw data'!$C$2:$CZ$3000,MATCH(1,INDEX(('ce raw data'!$A$2:$A$3000=E324)*('ce raw data'!$B$2:$B$3000=$B351),,),0),MATCH(E327,'ce raw data'!$C$1:$CZ$1,0))),"-")</f>
        <v>-</v>
      </c>
      <c r="F351" s="8" t="str">
        <f>IFERROR(IF(INDEX('ce raw data'!$C$2:$CZ$3000,MATCH(1,INDEX(('ce raw data'!$A$2:$A$3000=E324)*('ce raw data'!$B$2:$B$3000=$B351),,),0),MATCH(F327,'ce raw data'!$C$1:$CZ$1,0))="","-",INDEX('ce raw data'!$C$2:$CZ$3000,MATCH(1,INDEX(('ce raw data'!$A$2:$A$3000=E324)*('ce raw data'!$B$2:$B$3000=$B351),,),0),MATCH(F327,'ce raw data'!$C$1:$CZ$1,0))),"-")</f>
        <v>-</v>
      </c>
      <c r="G351" s="8" t="str">
        <f>IFERROR(IF(INDEX('ce raw data'!$C$2:$CZ$3000,MATCH(1,INDEX(('ce raw data'!$A$2:$A$3000=G324)*('ce raw data'!$B$2:$B$3000=$B351),,),0),MATCH(G327,'ce raw data'!$C$1:$CZ$1,0))="","-",INDEX('ce raw data'!$C$2:$CZ$3000,MATCH(1,INDEX(('ce raw data'!$A$2:$A$3000=G324)*('ce raw data'!$B$2:$B$3000=$B351),,),0),MATCH(G327,'ce raw data'!$C$1:$CZ$1,0))),"-")</f>
        <v>-</v>
      </c>
      <c r="H351" s="8" t="str">
        <f>IFERROR(IF(INDEX('ce raw data'!$C$2:$CZ$3000,MATCH(1,INDEX(('ce raw data'!$A$2:$A$3000=G324)*('ce raw data'!$B$2:$B$3000=$B351),,),0),MATCH(H327,'ce raw data'!$C$1:$CZ$1,0))="","-",INDEX('ce raw data'!$C$2:$CZ$3000,MATCH(1,INDEX(('ce raw data'!$A$2:$A$3000=G324)*('ce raw data'!$B$2:$B$3000=$B351),,),0),MATCH(H327,'ce raw data'!$C$1:$CZ$1,0))),"-")</f>
        <v>-</v>
      </c>
      <c r="I351" s="8" t="str">
        <f>IFERROR(IF(INDEX('ce raw data'!$C$2:$CZ$3000,MATCH(1,INDEX(('ce raw data'!$A$2:$A$3000=I324)*('ce raw data'!$B$2:$B$3000=$B351),,),0),MATCH(I327,'ce raw data'!$C$1:$CZ$1,0))="","-",INDEX('ce raw data'!$C$2:$CZ$3000,MATCH(1,INDEX(('ce raw data'!$A$2:$A$3000=I324)*('ce raw data'!$B$2:$B$3000=$B351),,),0),MATCH(I327,'ce raw data'!$C$1:$CZ$1,0))),"-")</f>
        <v>-</v>
      </c>
      <c r="J351" s="8" t="str">
        <f>IFERROR(IF(INDEX('ce raw data'!$C$2:$CZ$3000,MATCH(1,INDEX(('ce raw data'!$A$2:$A$3000=I324)*('ce raw data'!$B$2:$B$3000=$B351),,),0),MATCH(J327,'ce raw data'!$C$1:$CZ$1,0))="","-",INDEX('ce raw data'!$C$2:$CZ$3000,MATCH(1,INDEX(('ce raw data'!$A$2:$A$3000=I324)*('ce raw data'!$B$2:$B$3000=$B351),,),0),MATCH(J327,'ce raw data'!$C$1:$CZ$1,0))),"-")</f>
        <v>-</v>
      </c>
    </row>
    <row r="352" spans="2:10" hidden="1" x14ac:dyDescent="0.4">
      <c r="B352" s="10"/>
      <c r="C352" s="8" t="str">
        <f>IFERROR(IF(INDEX('ce raw data'!$C$2:$CZ$3000,MATCH(1,INDEX(('ce raw data'!$A$2:$A$3000=C324)*('ce raw data'!$B$2:$B$3000=$B353),,),0),MATCH(SUBSTITUTE(C327,"Allele","Height"),'ce raw data'!$C$1:$CZ$1,0))="","-",INDEX('ce raw data'!$C$2:$CZ$3000,MATCH(1,INDEX(('ce raw data'!$A$2:$A$3000=C324)*('ce raw data'!$B$2:$B$3000=$B353),,),0),MATCH(SUBSTITUTE(C327,"Allele","Height"),'ce raw data'!$C$1:$CZ$1,0))),"-")</f>
        <v>-</v>
      </c>
      <c r="D352" s="8" t="str">
        <f>IFERROR(IF(INDEX('ce raw data'!$C$2:$CZ$3000,MATCH(1,INDEX(('ce raw data'!$A$2:$A$3000=C324)*('ce raw data'!$B$2:$B$3000=$B353),,),0),MATCH(SUBSTITUTE(D327,"Allele","Height"),'ce raw data'!$C$1:$CZ$1,0))="","-",INDEX('ce raw data'!$C$2:$CZ$3000,MATCH(1,INDEX(('ce raw data'!$A$2:$A$3000=C324)*('ce raw data'!$B$2:$B$3000=$B353),,),0),MATCH(SUBSTITUTE(D327,"Allele","Height"),'ce raw data'!$C$1:$CZ$1,0))),"-")</f>
        <v>-</v>
      </c>
      <c r="E352" s="8" t="str">
        <f>IFERROR(IF(INDEX('ce raw data'!$C$2:$CZ$3000,MATCH(1,INDEX(('ce raw data'!$A$2:$A$3000=E324)*('ce raw data'!$B$2:$B$3000=$B353),,),0),MATCH(SUBSTITUTE(E327,"Allele","Height"),'ce raw data'!$C$1:$CZ$1,0))="","-",INDEX('ce raw data'!$C$2:$CZ$3000,MATCH(1,INDEX(('ce raw data'!$A$2:$A$3000=E324)*('ce raw data'!$B$2:$B$3000=$B353),,),0),MATCH(SUBSTITUTE(E327,"Allele","Height"),'ce raw data'!$C$1:$CZ$1,0))),"-")</f>
        <v>-</v>
      </c>
      <c r="F352" s="8" t="str">
        <f>IFERROR(IF(INDEX('ce raw data'!$C$2:$CZ$3000,MATCH(1,INDEX(('ce raw data'!$A$2:$A$3000=E324)*('ce raw data'!$B$2:$B$3000=$B353),,),0),MATCH(SUBSTITUTE(F327,"Allele","Height"),'ce raw data'!$C$1:$CZ$1,0))="","-",INDEX('ce raw data'!$C$2:$CZ$3000,MATCH(1,INDEX(('ce raw data'!$A$2:$A$3000=E324)*('ce raw data'!$B$2:$B$3000=$B353),,),0),MATCH(SUBSTITUTE(F327,"Allele","Height"),'ce raw data'!$C$1:$CZ$1,0))),"-")</f>
        <v>-</v>
      </c>
      <c r="G352" s="8" t="str">
        <f>IFERROR(IF(INDEX('ce raw data'!$C$2:$CZ$3000,MATCH(1,INDEX(('ce raw data'!$A$2:$A$3000=G324)*('ce raw data'!$B$2:$B$3000=$B353),,),0),MATCH(SUBSTITUTE(G327,"Allele","Height"),'ce raw data'!$C$1:$CZ$1,0))="","-",INDEX('ce raw data'!$C$2:$CZ$3000,MATCH(1,INDEX(('ce raw data'!$A$2:$A$3000=G324)*('ce raw data'!$B$2:$B$3000=$B353),,),0),MATCH(SUBSTITUTE(G327,"Allele","Height"),'ce raw data'!$C$1:$CZ$1,0))),"-")</f>
        <v>-</v>
      </c>
      <c r="H352" s="8" t="str">
        <f>IFERROR(IF(INDEX('ce raw data'!$C$2:$CZ$3000,MATCH(1,INDEX(('ce raw data'!$A$2:$A$3000=G324)*('ce raw data'!$B$2:$B$3000=$B353),,),0),MATCH(SUBSTITUTE(H327,"Allele","Height"),'ce raw data'!$C$1:$CZ$1,0))="","-",INDEX('ce raw data'!$C$2:$CZ$3000,MATCH(1,INDEX(('ce raw data'!$A$2:$A$3000=G324)*('ce raw data'!$B$2:$B$3000=$B353),,),0),MATCH(SUBSTITUTE(H327,"Allele","Height"),'ce raw data'!$C$1:$CZ$1,0))),"-")</f>
        <v>-</v>
      </c>
      <c r="I352" s="8" t="str">
        <f>IFERROR(IF(INDEX('ce raw data'!$C$2:$CZ$3000,MATCH(1,INDEX(('ce raw data'!$A$2:$A$3000=I324)*('ce raw data'!$B$2:$B$3000=$B353),,),0),MATCH(SUBSTITUTE(I327,"Allele","Height"),'ce raw data'!$C$1:$CZ$1,0))="","-",INDEX('ce raw data'!$C$2:$CZ$3000,MATCH(1,INDEX(('ce raw data'!$A$2:$A$3000=I324)*('ce raw data'!$B$2:$B$3000=$B353),,),0),MATCH(SUBSTITUTE(I327,"Allele","Height"),'ce raw data'!$C$1:$CZ$1,0))),"-")</f>
        <v>-</v>
      </c>
      <c r="J352" s="8" t="str">
        <f>IFERROR(IF(INDEX('ce raw data'!$C$2:$CZ$3000,MATCH(1,INDEX(('ce raw data'!$A$2:$A$3000=I324)*('ce raw data'!$B$2:$B$3000=$B353),,),0),MATCH(SUBSTITUTE(J327,"Allele","Height"),'ce raw data'!$C$1:$CZ$1,0))="","-",INDEX('ce raw data'!$C$2:$CZ$3000,MATCH(1,INDEX(('ce raw data'!$A$2:$A$3000=I324)*('ce raw data'!$B$2:$B$3000=$B353),,),0),MATCH(SUBSTITUTE(J327,"Allele","Height"),'ce raw data'!$C$1:$CZ$1,0))),"-")</f>
        <v>-</v>
      </c>
    </row>
    <row r="353" spans="2:10" x14ac:dyDescent="0.4">
      <c r="B353" s="14" t="str">
        <f>$A$95</f>
        <v>TH01</v>
      </c>
      <c r="C353" s="8" t="str">
        <f>IFERROR(IF(INDEX('ce raw data'!$C$2:$CZ$3000,MATCH(1,INDEX(('ce raw data'!$A$2:$A$3000=C324)*('ce raw data'!$B$2:$B$3000=$B353),,),0),MATCH(C327,'ce raw data'!$C$1:$CZ$1,0))="","-",INDEX('ce raw data'!$C$2:$CZ$3000,MATCH(1,INDEX(('ce raw data'!$A$2:$A$3000=C324)*('ce raw data'!$B$2:$B$3000=$B353),,),0),MATCH(C327,'ce raw data'!$C$1:$CZ$1,0))),"-")</f>
        <v>-</v>
      </c>
      <c r="D353" s="8" t="str">
        <f>IFERROR(IF(INDEX('ce raw data'!$C$2:$CZ$3000,MATCH(1,INDEX(('ce raw data'!$A$2:$A$3000=C324)*('ce raw data'!$B$2:$B$3000=$B353),,),0),MATCH(D327,'ce raw data'!$C$1:$CZ$1,0))="","-",INDEX('ce raw data'!$C$2:$CZ$3000,MATCH(1,INDEX(('ce raw data'!$A$2:$A$3000=C324)*('ce raw data'!$B$2:$B$3000=$B353),,),0),MATCH(D327,'ce raw data'!$C$1:$CZ$1,0))),"-")</f>
        <v>-</v>
      </c>
      <c r="E353" s="8" t="str">
        <f>IFERROR(IF(INDEX('ce raw data'!$C$2:$CZ$3000,MATCH(1,INDEX(('ce raw data'!$A$2:$A$3000=E324)*('ce raw data'!$B$2:$B$3000=$B353),,),0),MATCH(E327,'ce raw data'!$C$1:$CZ$1,0))="","-",INDEX('ce raw data'!$C$2:$CZ$3000,MATCH(1,INDEX(('ce raw data'!$A$2:$A$3000=E324)*('ce raw data'!$B$2:$B$3000=$B353),,),0),MATCH(E327,'ce raw data'!$C$1:$CZ$1,0))),"-")</f>
        <v>-</v>
      </c>
      <c r="F353" s="8" t="str">
        <f>IFERROR(IF(INDEX('ce raw data'!$C$2:$CZ$3000,MATCH(1,INDEX(('ce raw data'!$A$2:$A$3000=E324)*('ce raw data'!$B$2:$B$3000=$B353),,),0),MATCH(F327,'ce raw data'!$C$1:$CZ$1,0))="","-",INDEX('ce raw data'!$C$2:$CZ$3000,MATCH(1,INDEX(('ce raw data'!$A$2:$A$3000=E324)*('ce raw data'!$B$2:$B$3000=$B353),,),0),MATCH(F327,'ce raw data'!$C$1:$CZ$1,0))),"-")</f>
        <v>-</v>
      </c>
      <c r="G353" s="8" t="str">
        <f>IFERROR(IF(INDEX('ce raw data'!$C$2:$CZ$3000,MATCH(1,INDEX(('ce raw data'!$A$2:$A$3000=G324)*('ce raw data'!$B$2:$B$3000=$B353),,),0),MATCH(G327,'ce raw data'!$C$1:$CZ$1,0))="","-",INDEX('ce raw data'!$C$2:$CZ$3000,MATCH(1,INDEX(('ce raw data'!$A$2:$A$3000=G324)*('ce raw data'!$B$2:$B$3000=$B353),,),0),MATCH(G327,'ce raw data'!$C$1:$CZ$1,0))),"-")</f>
        <v>-</v>
      </c>
      <c r="H353" s="8" t="str">
        <f>IFERROR(IF(INDEX('ce raw data'!$C$2:$CZ$3000,MATCH(1,INDEX(('ce raw data'!$A$2:$A$3000=G324)*('ce raw data'!$B$2:$B$3000=$B353),,),0),MATCH(H327,'ce raw data'!$C$1:$CZ$1,0))="","-",INDEX('ce raw data'!$C$2:$CZ$3000,MATCH(1,INDEX(('ce raw data'!$A$2:$A$3000=G324)*('ce raw data'!$B$2:$B$3000=$B353),,),0),MATCH(H327,'ce raw data'!$C$1:$CZ$1,0))),"-")</f>
        <v>-</v>
      </c>
      <c r="I353" s="8" t="str">
        <f>IFERROR(IF(INDEX('ce raw data'!$C$2:$CZ$3000,MATCH(1,INDEX(('ce raw data'!$A$2:$A$3000=I324)*('ce raw data'!$B$2:$B$3000=$B353),,),0),MATCH(I327,'ce raw data'!$C$1:$CZ$1,0))="","-",INDEX('ce raw data'!$C$2:$CZ$3000,MATCH(1,INDEX(('ce raw data'!$A$2:$A$3000=I324)*('ce raw data'!$B$2:$B$3000=$B353),,),0),MATCH(I327,'ce raw data'!$C$1:$CZ$1,0))),"-")</f>
        <v>-</v>
      </c>
      <c r="J353" s="8" t="str">
        <f>IFERROR(IF(INDEX('ce raw data'!$C$2:$CZ$3000,MATCH(1,INDEX(('ce raw data'!$A$2:$A$3000=I324)*('ce raw data'!$B$2:$B$3000=$B353),,),0),MATCH(J327,'ce raw data'!$C$1:$CZ$1,0))="","-",INDEX('ce raw data'!$C$2:$CZ$3000,MATCH(1,INDEX(('ce raw data'!$A$2:$A$3000=I324)*('ce raw data'!$B$2:$B$3000=$B353),,),0),MATCH(J327,'ce raw data'!$C$1:$CZ$1,0))),"-")</f>
        <v>-</v>
      </c>
    </row>
    <row r="354" spans="2:10" hidden="1" x14ac:dyDescent="0.4">
      <c r="B354" s="14"/>
      <c r="C354" s="8" t="str">
        <f>IFERROR(IF(INDEX('ce raw data'!$C$2:$CZ$3000,MATCH(1,INDEX(('ce raw data'!$A$2:$A$3000=C324)*('ce raw data'!$B$2:$B$3000=$B355),,),0),MATCH(SUBSTITUTE(C327,"Allele","Height"),'ce raw data'!$C$1:$CZ$1,0))="","-",INDEX('ce raw data'!$C$2:$CZ$3000,MATCH(1,INDEX(('ce raw data'!$A$2:$A$3000=C324)*('ce raw data'!$B$2:$B$3000=$B355),,),0),MATCH(SUBSTITUTE(C327,"Allele","Height"),'ce raw data'!$C$1:$CZ$1,0))),"-")</f>
        <v>-</v>
      </c>
      <c r="D354" s="8" t="str">
        <f>IFERROR(IF(INDEX('ce raw data'!$C$2:$CZ$3000,MATCH(1,INDEX(('ce raw data'!$A$2:$A$3000=C324)*('ce raw data'!$B$2:$B$3000=$B355),,),0),MATCH(SUBSTITUTE(D327,"Allele","Height"),'ce raw data'!$C$1:$CZ$1,0))="","-",INDEX('ce raw data'!$C$2:$CZ$3000,MATCH(1,INDEX(('ce raw data'!$A$2:$A$3000=C324)*('ce raw data'!$B$2:$B$3000=$B355),,),0),MATCH(SUBSTITUTE(D327,"Allele","Height"),'ce raw data'!$C$1:$CZ$1,0))),"-")</f>
        <v>-</v>
      </c>
      <c r="E354" s="8" t="str">
        <f>IFERROR(IF(INDEX('ce raw data'!$C$2:$CZ$3000,MATCH(1,INDEX(('ce raw data'!$A$2:$A$3000=E324)*('ce raw data'!$B$2:$B$3000=$B355),,),0),MATCH(SUBSTITUTE(E327,"Allele","Height"),'ce raw data'!$C$1:$CZ$1,0))="","-",INDEX('ce raw data'!$C$2:$CZ$3000,MATCH(1,INDEX(('ce raw data'!$A$2:$A$3000=E324)*('ce raw data'!$B$2:$B$3000=$B355),,),0),MATCH(SUBSTITUTE(E327,"Allele","Height"),'ce raw data'!$C$1:$CZ$1,0))),"-")</f>
        <v>-</v>
      </c>
      <c r="F354" s="8" t="str">
        <f>IFERROR(IF(INDEX('ce raw data'!$C$2:$CZ$3000,MATCH(1,INDEX(('ce raw data'!$A$2:$A$3000=E324)*('ce raw data'!$B$2:$B$3000=$B355),,),0),MATCH(SUBSTITUTE(F327,"Allele","Height"),'ce raw data'!$C$1:$CZ$1,0))="","-",INDEX('ce raw data'!$C$2:$CZ$3000,MATCH(1,INDEX(('ce raw data'!$A$2:$A$3000=E324)*('ce raw data'!$B$2:$B$3000=$B355),,),0),MATCH(SUBSTITUTE(F327,"Allele","Height"),'ce raw data'!$C$1:$CZ$1,0))),"-")</f>
        <v>-</v>
      </c>
      <c r="G354" s="8" t="str">
        <f>IFERROR(IF(INDEX('ce raw data'!$C$2:$CZ$3000,MATCH(1,INDEX(('ce raw data'!$A$2:$A$3000=G324)*('ce raw data'!$B$2:$B$3000=$B355),,),0),MATCH(SUBSTITUTE(G327,"Allele","Height"),'ce raw data'!$C$1:$CZ$1,0))="","-",INDEX('ce raw data'!$C$2:$CZ$3000,MATCH(1,INDEX(('ce raw data'!$A$2:$A$3000=G324)*('ce raw data'!$B$2:$B$3000=$B355),,),0),MATCH(SUBSTITUTE(G327,"Allele","Height"),'ce raw data'!$C$1:$CZ$1,0))),"-")</f>
        <v>-</v>
      </c>
      <c r="H354" s="8" t="str">
        <f>IFERROR(IF(INDEX('ce raw data'!$C$2:$CZ$3000,MATCH(1,INDEX(('ce raw data'!$A$2:$A$3000=G324)*('ce raw data'!$B$2:$B$3000=$B355),,),0),MATCH(SUBSTITUTE(H327,"Allele","Height"),'ce raw data'!$C$1:$CZ$1,0))="","-",INDEX('ce raw data'!$C$2:$CZ$3000,MATCH(1,INDEX(('ce raw data'!$A$2:$A$3000=G324)*('ce raw data'!$B$2:$B$3000=$B355),,),0),MATCH(SUBSTITUTE(H327,"Allele","Height"),'ce raw data'!$C$1:$CZ$1,0))),"-")</f>
        <v>-</v>
      </c>
      <c r="I354" s="8" t="str">
        <f>IFERROR(IF(INDEX('ce raw data'!$C$2:$CZ$3000,MATCH(1,INDEX(('ce raw data'!$A$2:$A$3000=I324)*('ce raw data'!$B$2:$B$3000=$B355),,),0),MATCH(SUBSTITUTE(I327,"Allele","Height"),'ce raw data'!$C$1:$CZ$1,0))="","-",INDEX('ce raw data'!$C$2:$CZ$3000,MATCH(1,INDEX(('ce raw data'!$A$2:$A$3000=I324)*('ce raw data'!$B$2:$B$3000=$B355),,),0),MATCH(SUBSTITUTE(I327,"Allele","Height"),'ce raw data'!$C$1:$CZ$1,0))),"-")</f>
        <v>-</v>
      </c>
      <c r="J354" s="8" t="str">
        <f>IFERROR(IF(INDEX('ce raw data'!$C$2:$CZ$3000,MATCH(1,INDEX(('ce raw data'!$A$2:$A$3000=I324)*('ce raw data'!$B$2:$B$3000=$B355),,),0),MATCH(SUBSTITUTE(J327,"Allele","Height"),'ce raw data'!$C$1:$CZ$1,0))="","-",INDEX('ce raw data'!$C$2:$CZ$3000,MATCH(1,INDEX(('ce raw data'!$A$2:$A$3000=I324)*('ce raw data'!$B$2:$B$3000=$B355),,),0),MATCH(SUBSTITUTE(J327,"Allele","Height"),'ce raw data'!$C$1:$CZ$1,0))),"-")</f>
        <v>-</v>
      </c>
    </row>
    <row r="355" spans="2:10" x14ac:dyDescent="0.4">
      <c r="B355" s="14" t="str">
        <f>$A$97</f>
        <v>vWA</v>
      </c>
      <c r="C355" s="8" t="str">
        <f>IFERROR(IF(INDEX('ce raw data'!$C$2:$CZ$3000,MATCH(1,INDEX(('ce raw data'!$A$2:$A$3000=C324)*('ce raw data'!$B$2:$B$3000=$B355),,),0),MATCH(C327,'ce raw data'!$C$1:$CZ$1,0))="","-",INDEX('ce raw data'!$C$2:$CZ$3000,MATCH(1,INDEX(('ce raw data'!$A$2:$A$3000=C324)*('ce raw data'!$B$2:$B$3000=$B355),,),0),MATCH(C327,'ce raw data'!$C$1:$CZ$1,0))),"-")</f>
        <v>-</v>
      </c>
      <c r="D355" s="8" t="str">
        <f>IFERROR(IF(INDEX('ce raw data'!$C$2:$CZ$3000,MATCH(1,INDEX(('ce raw data'!$A$2:$A$3000=C324)*('ce raw data'!$B$2:$B$3000=$B355),,),0),MATCH(D327,'ce raw data'!$C$1:$CZ$1,0))="","-",INDEX('ce raw data'!$C$2:$CZ$3000,MATCH(1,INDEX(('ce raw data'!$A$2:$A$3000=C324)*('ce raw data'!$B$2:$B$3000=$B355),,),0),MATCH(D327,'ce raw data'!$C$1:$CZ$1,0))),"-")</f>
        <v>-</v>
      </c>
      <c r="E355" s="8" t="str">
        <f>IFERROR(IF(INDEX('ce raw data'!$C$2:$CZ$3000,MATCH(1,INDEX(('ce raw data'!$A$2:$A$3000=E324)*('ce raw data'!$B$2:$B$3000=$B355),,),0),MATCH(E327,'ce raw data'!$C$1:$CZ$1,0))="","-",INDEX('ce raw data'!$C$2:$CZ$3000,MATCH(1,INDEX(('ce raw data'!$A$2:$A$3000=E324)*('ce raw data'!$B$2:$B$3000=$B355),,),0),MATCH(E327,'ce raw data'!$C$1:$CZ$1,0))),"-")</f>
        <v>-</v>
      </c>
      <c r="F355" s="8" t="str">
        <f>IFERROR(IF(INDEX('ce raw data'!$C$2:$CZ$3000,MATCH(1,INDEX(('ce raw data'!$A$2:$A$3000=E324)*('ce raw data'!$B$2:$B$3000=$B355),,),0),MATCH(F327,'ce raw data'!$C$1:$CZ$1,0))="","-",INDEX('ce raw data'!$C$2:$CZ$3000,MATCH(1,INDEX(('ce raw data'!$A$2:$A$3000=E324)*('ce raw data'!$B$2:$B$3000=$B355),,),0),MATCH(F327,'ce raw data'!$C$1:$CZ$1,0))),"-")</f>
        <v>-</v>
      </c>
      <c r="G355" s="8" t="str">
        <f>IFERROR(IF(INDEX('ce raw data'!$C$2:$CZ$3000,MATCH(1,INDEX(('ce raw data'!$A$2:$A$3000=G324)*('ce raw data'!$B$2:$B$3000=$B355),,),0),MATCH(G327,'ce raw data'!$C$1:$CZ$1,0))="","-",INDEX('ce raw data'!$C$2:$CZ$3000,MATCH(1,INDEX(('ce raw data'!$A$2:$A$3000=G324)*('ce raw data'!$B$2:$B$3000=$B355),,),0),MATCH(G327,'ce raw data'!$C$1:$CZ$1,0))),"-")</f>
        <v>-</v>
      </c>
      <c r="H355" s="8" t="str">
        <f>IFERROR(IF(INDEX('ce raw data'!$C$2:$CZ$3000,MATCH(1,INDEX(('ce raw data'!$A$2:$A$3000=G324)*('ce raw data'!$B$2:$B$3000=$B355),,),0),MATCH(H327,'ce raw data'!$C$1:$CZ$1,0))="","-",INDEX('ce raw data'!$C$2:$CZ$3000,MATCH(1,INDEX(('ce raw data'!$A$2:$A$3000=G324)*('ce raw data'!$B$2:$B$3000=$B355),,),0),MATCH(H327,'ce raw data'!$C$1:$CZ$1,0))),"-")</f>
        <v>-</v>
      </c>
      <c r="I355" s="8" t="str">
        <f>IFERROR(IF(INDEX('ce raw data'!$C$2:$CZ$3000,MATCH(1,INDEX(('ce raw data'!$A$2:$A$3000=I324)*('ce raw data'!$B$2:$B$3000=$B355),,),0),MATCH(I327,'ce raw data'!$C$1:$CZ$1,0))="","-",INDEX('ce raw data'!$C$2:$CZ$3000,MATCH(1,INDEX(('ce raw data'!$A$2:$A$3000=I324)*('ce raw data'!$B$2:$B$3000=$B355),,),0),MATCH(I327,'ce raw data'!$C$1:$CZ$1,0))),"-")</f>
        <v>-</v>
      </c>
      <c r="J355" s="8" t="str">
        <f>IFERROR(IF(INDEX('ce raw data'!$C$2:$CZ$3000,MATCH(1,INDEX(('ce raw data'!$A$2:$A$3000=I324)*('ce raw data'!$B$2:$B$3000=$B355),,),0),MATCH(J327,'ce raw data'!$C$1:$CZ$1,0))="","-",INDEX('ce raw data'!$C$2:$CZ$3000,MATCH(1,INDEX(('ce raw data'!$A$2:$A$3000=I324)*('ce raw data'!$B$2:$B$3000=$B355),,),0),MATCH(J327,'ce raw data'!$C$1:$CZ$1,0))),"-")</f>
        <v>-</v>
      </c>
    </row>
    <row r="356" spans="2:10" hidden="1" x14ac:dyDescent="0.4">
      <c r="B356" s="14"/>
      <c r="C356" s="8" t="str">
        <f>IFERROR(IF(INDEX('ce raw data'!$C$2:$CZ$3000,MATCH(1,INDEX(('ce raw data'!$A$2:$A$3000=C324)*('ce raw data'!$B$2:$B$3000=$B357),,),0),MATCH(SUBSTITUTE(C327,"Allele","Height"),'ce raw data'!$C$1:$CZ$1,0))="","-",INDEX('ce raw data'!$C$2:$CZ$3000,MATCH(1,INDEX(('ce raw data'!$A$2:$A$3000=C324)*('ce raw data'!$B$2:$B$3000=$B357),,),0),MATCH(SUBSTITUTE(C327,"Allele","Height"),'ce raw data'!$C$1:$CZ$1,0))),"-")</f>
        <v>-</v>
      </c>
      <c r="D356" s="8" t="str">
        <f>IFERROR(IF(INDEX('ce raw data'!$C$2:$CZ$3000,MATCH(1,INDEX(('ce raw data'!$A$2:$A$3000=C324)*('ce raw data'!$B$2:$B$3000=$B357),,),0),MATCH(SUBSTITUTE(D327,"Allele","Height"),'ce raw data'!$C$1:$CZ$1,0))="","-",INDEX('ce raw data'!$C$2:$CZ$3000,MATCH(1,INDEX(('ce raw data'!$A$2:$A$3000=C324)*('ce raw data'!$B$2:$B$3000=$B357),,),0),MATCH(SUBSTITUTE(D327,"Allele","Height"),'ce raw data'!$C$1:$CZ$1,0))),"-")</f>
        <v>-</v>
      </c>
      <c r="E356" s="8" t="str">
        <f>IFERROR(IF(INDEX('ce raw data'!$C$2:$CZ$3000,MATCH(1,INDEX(('ce raw data'!$A$2:$A$3000=E324)*('ce raw data'!$B$2:$B$3000=$B357),,),0),MATCH(SUBSTITUTE(E327,"Allele","Height"),'ce raw data'!$C$1:$CZ$1,0))="","-",INDEX('ce raw data'!$C$2:$CZ$3000,MATCH(1,INDEX(('ce raw data'!$A$2:$A$3000=E324)*('ce raw data'!$B$2:$B$3000=$B357),,),0),MATCH(SUBSTITUTE(E327,"Allele","Height"),'ce raw data'!$C$1:$CZ$1,0))),"-")</f>
        <v>-</v>
      </c>
      <c r="F356" s="8" t="str">
        <f>IFERROR(IF(INDEX('ce raw data'!$C$2:$CZ$3000,MATCH(1,INDEX(('ce raw data'!$A$2:$A$3000=E324)*('ce raw data'!$B$2:$B$3000=$B357),,),0),MATCH(SUBSTITUTE(F327,"Allele","Height"),'ce raw data'!$C$1:$CZ$1,0))="","-",INDEX('ce raw data'!$C$2:$CZ$3000,MATCH(1,INDEX(('ce raw data'!$A$2:$A$3000=E324)*('ce raw data'!$B$2:$B$3000=$B357),,),0),MATCH(SUBSTITUTE(F327,"Allele","Height"),'ce raw data'!$C$1:$CZ$1,0))),"-")</f>
        <v>-</v>
      </c>
      <c r="G356" s="8" t="str">
        <f>IFERROR(IF(INDEX('ce raw data'!$C$2:$CZ$3000,MATCH(1,INDEX(('ce raw data'!$A$2:$A$3000=G324)*('ce raw data'!$B$2:$B$3000=$B357),,),0),MATCH(SUBSTITUTE(G327,"Allele","Height"),'ce raw data'!$C$1:$CZ$1,0))="","-",INDEX('ce raw data'!$C$2:$CZ$3000,MATCH(1,INDEX(('ce raw data'!$A$2:$A$3000=G324)*('ce raw data'!$B$2:$B$3000=$B357),,),0),MATCH(SUBSTITUTE(G327,"Allele","Height"),'ce raw data'!$C$1:$CZ$1,0))),"-")</f>
        <v>-</v>
      </c>
      <c r="H356" s="8" t="str">
        <f>IFERROR(IF(INDEX('ce raw data'!$C$2:$CZ$3000,MATCH(1,INDEX(('ce raw data'!$A$2:$A$3000=G324)*('ce raw data'!$B$2:$B$3000=$B357),,),0),MATCH(SUBSTITUTE(H327,"Allele","Height"),'ce raw data'!$C$1:$CZ$1,0))="","-",INDEX('ce raw data'!$C$2:$CZ$3000,MATCH(1,INDEX(('ce raw data'!$A$2:$A$3000=G324)*('ce raw data'!$B$2:$B$3000=$B357),,),0),MATCH(SUBSTITUTE(H327,"Allele","Height"),'ce raw data'!$C$1:$CZ$1,0))),"-")</f>
        <v>-</v>
      </c>
      <c r="I356" s="8" t="str">
        <f>IFERROR(IF(INDEX('ce raw data'!$C$2:$CZ$3000,MATCH(1,INDEX(('ce raw data'!$A$2:$A$3000=I324)*('ce raw data'!$B$2:$B$3000=$B357),,),0),MATCH(SUBSTITUTE(I327,"Allele","Height"),'ce raw data'!$C$1:$CZ$1,0))="","-",INDEX('ce raw data'!$C$2:$CZ$3000,MATCH(1,INDEX(('ce raw data'!$A$2:$A$3000=I324)*('ce raw data'!$B$2:$B$3000=$B357),,),0),MATCH(SUBSTITUTE(I327,"Allele","Height"),'ce raw data'!$C$1:$CZ$1,0))),"-")</f>
        <v>-</v>
      </c>
      <c r="J356" s="8" t="str">
        <f>IFERROR(IF(INDEX('ce raw data'!$C$2:$CZ$3000,MATCH(1,INDEX(('ce raw data'!$A$2:$A$3000=I324)*('ce raw data'!$B$2:$B$3000=$B357),,),0),MATCH(SUBSTITUTE(J327,"Allele","Height"),'ce raw data'!$C$1:$CZ$1,0))="","-",INDEX('ce raw data'!$C$2:$CZ$3000,MATCH(1,INDEX(('ce raw data'!$A$2:$A$3000=I324)*('ce raw data'!$B$2:$B$3000=$B357),,),0),MATCH(SUBSTITUTE(J327,"Allele","Height"),'ce raw data'!$C$1:$CZ$1,0))),"-")</f>
        <v>-</v>
      </c>
    </row>
    <row r="357" spans="2:10" x14ac:dyDescent="0.4">
      <c r="B357" s="14" t="str">
        <f>$A$99</f>
        <v>D21S11</v>
      </c>
      <c r="C357" s="8" t="str">
        <f>IFERROR(IF(INDEX('ce raw data'!$C$2:$CZ$3000,MATCH(1,INDEX(('ce raw data'!$A$2:$A$3000=C324)*('ce raw data'!$B$2:$B$3000=$B357),,),0),MATCH(C327,'ce raw data'!$C$1:$CZ$1,0))="","-",INDEX('ce raw data'!$C$2:$CZ$3000,MATCH(1,INDEX(('ce raw data'!$A$2:$A$3000=C324)*('ce raw data'!$B$2:$B$3000=$B357),,),0),MATCH(C327,'ce raw data'!$C$1:$CZ$1,0))),"-")</f>
        <v>-</v>
      </c>
      <c r="D357" s="8" t="str">
        <f>IFERROR(IF(INDEX('ce raw data'!$C$2:$CZ$3000,MATCH(1,INDEX(('ce raw data'!$A$2:$A$3000=C324)*('ce raw data'!$B$2:$B$3000=$B357),,),0),MATCH(D327,'ce raw data'!$C$1:$CZ$1,0))="","-",INDEX('ce raw data'!$C$2:$CZ$3000,MATCH(1,INDEX(('ce raw data'!$A$2:$A$3000=C324)*('ce raw data'!$B$2:$B$3000=$B357),,),0),MATCH(D327,'ce raw data'!$C$1:$CZ$1,0))),"-")</f>
        <v>-</v>
      </c>
      <c r="E357" s="8" t="str">
        <f>IFERROR(IF(INDEX('ce raw data'!$C$2:$CZ$3000,MATCH(1,INDEX(('ce raw data'!$A$2:$A$3000=E324)*('ce raw data'!$B$2:$B$3000=$B357),,),0),MATCH(E327,'ce raw data'!$C$1:$CZ$1,0))="","-",INDEX('ce raw data'!$C$2:$CZ$3000,MATCH(1,INDEX(('ce raw data'!$A$2:$A$3000=E324)*('ce raw data'!$B$2:$B$3000=$B357),,),0),MATCH(E327,'ce raw data'!$C$1:$CZ$1,0))),"-")</f>
        <v>-</v>
      </c>
      <c r="F357" s="8" t="str">
        <f>IFERROR(IF(INDEX('ce raw data'!$C$2:$CZ$3000,MATCH(1,INDEX(('ce raw data'!$A$2:$A$3000=E324)*('ce raw data'!$B$2:$B$3000=$B357),,),0),MATCH(F327,'ce raw data'!$C$1:$CZ$1,0))="","-",INDEX('ce raw data'!$C$2:$CZ$3000,MATCH(1,INDEX(('ce raw data'!$A$2:$A$3000=E324)*('ce raw data'!$B$2:$B$3000=$B357),,),0),MATCH(F327,'ce raw data'!$C$1:$CZ$1,0))),"-")</f>
        <v>-</v>
      </c>
      <c r="G357" s="8" t="str">
        <f>IFERROR(IF(INDEX('ce raw data'!$C$2:$CZ$3000,MATCH(1,INDEX(('ce raw data'!$A$2:$A$3000=G324)*('ce raw data'!$B$2:$B$3000=$B357),,),0),MATCH(G327,'ce raw data'!$C$1:$CZ$1,0))="","-",INDEX('ce raw data'!$C$2:$CZ$3000,MATCH(1,INDEX(('ce raw data'!$A$2:$A$3000=G324)*('ce raw data'!$B$2:$B$3000=$B357),,),0),MATCH(G327,'ce raw data'!$C$1:$CZ$1,0))),"-")</f>
        <v>-</v>
      </c>
      <c r="H357" s="8" t="str">
        <f>IFERROR(IF(INDEX('ce raw data'!$C$2:$CZ$3000,MATCH(1,INDEX(('ce raw data'!$A$2:$A$3000=G324)*('ce raw data'!$B$2:$B$3000=$B357),,),0),MATCH(H327,'ce raw data'!$C$1:$CZ$1,0))="","-",INDEX('ce raw data'!$C$2:$CZ$3000,MATCH(1,INDEX(('ce raw data'!$A$2:$A$3000=G324)*('ce raw data'!$B$2:$B$3000=$B357),,),0),MATCH(H327,'ce raw data'!$C$1:$CZ$1,0))),"-")</f>
        <v>-</v>
      </c>
      <c r="I357" s="8" t="str">
        <f>IFERROR(IF(INDEX('ce raw data'!$C$2:$CZ$3000,MATCH(1,INDEX(('ce raw data'!$A$2:$A$3000=I324)*('ce raw data'!$B$2:$B$3000=$B357),,),0),MATCH(I327,'ce raw data'!$C$1:$CZ$1,0))="","-",INDEX('ce raw data'!$C$2:$CZ$3000,MATCH(1,INDEX(('ce raw data'!$A$2:$A$3000=I324)*('ce raw data'!$B$2:$B$3000=$B357),,),0),MATCH(I327,'ce raw data'!$C$1:$CZ$1,0))),"-")</f>
        <v>-</v>
      </c>
      <c r="J357" s="8" t="str">
        <f>IFERROR(IF(INDEX('ce raw data'!$C$2:$CZ$3000,MATCH(1,INDEX(('ce raw data'!$A$2:$A$3000=I324)*('ce raw data'!$B$2:$B$3000=$B357),,),0),MATCH(J327,'ce raw data'!$C$1:$CZ$1,0))="","-",INDEX('ce raw data'!$C$2:$CZ$3000,MATCH(1,INDEX(('ce raw data'!$A$2:$A$3000=I324)*('ce raw data'!$B$2:$B$3000=$B357),,),0),MATCH(J327,'ce raw data'!$C$1:$CZ$1,0))),"-")</f>
        <v>-</v>
      </c>
    </row>
    <row r="358" spans="2:10" hidden="1" x14ac:dyDescent="0.4">
      <c r="B358" s="14"/>
      <c r="C358" s="8" t="str">
        <f>IFERROR(IF(INDEX('ce raw data'!$C$2:$CZ$3000,MATCH(1,INDEX(('ce raw data'!$A$2:$A$3000=C324)*('ce raw data'!$B$2:$B$3000=$B359),,),0),MATCH(SUBSTITUTE(C327,"Allele","Height"),'ce raw data'!$C$1:$CZ$1,0))="","-",INDEX('ce raw data'!$C$2:$CZ$3000,MATCH(1,INDEX(('ce raw data'!$A$2:$A$3000=C324)*('ce raw data'!$B$2:$B$3000=$B359),,),0),MATCH(SUBSTITUTE(C327,"Allele","Height"),'ce raw data'!$C$1:$CZ$1,0))),"-")</f>
        <v>-</v>
      </c>
      <c r="D358" s="8" t="str">
        <f>IFERROR(IF(INDEX('ce raw data'!$C$2:$CZ$3000,MATCH(1,INDEX(('ce raw data'!$A$2:$A$3000=C324)*('ce raw data'!$B$2:$B$3000=$B359),,),0),MATCH(SUBSTITUTE(D327,"Allele","Height"),'ce raw data'!$C$1:$CZ$1,0))="","-",INDEX('ce raw data'!$C$2:$CZ$3000,MATCH(1,INDEX(('ce raw data'!$A$2:$A$3000=C324)*('ce raw data'!$B$2:$B$3000=$B359),,),0),MATCH(SUBSTITUTE(D327,"Allele","Height"),'ce raw data'!$C$1:$CZ$1,0))),"-")</f>
        <v>-</v>
      </c>
      <c r="E358" s="8" t="str">
        <f>IFERROR(IF(INDEX('ce raw data'!$C$2:$CZ$3000,MATCH(1,INDEX(('ce raw data'!$A$2:$A$3000=E324)*('ce raw data'!$B$2:$B$3000=$B359),,),0),MATCH(SUBSTITUTE(E327,"Allele","Height"),'ce raw data'!$C$1:$CZ$1,0))="","-",INDEX('ce raw data'!$C$2:$CZ$3000,MATCH(1,INDEX(('ce raw data'!$A$2:$A$3000=E324)*('ce raw data'!$B$2:$B$3000=$B359),,),0),MATCH(SUBSTITUTE(E327,"Allele","Height"),'ce raw data'!$C$1:$CZ$1,0))),"-")</f>
        <v>-</v>
      </c>
      <c r="F358" s="8" t="str">
        <f>IFERROR(IF(INDEX('ce raw data'!$C$2:$CZ$3000,MATCH(1,INDEX(('ce raw data'!$A$2:$A$3000=E324)*('ce raw data'!$B$2:$B$3000=$B359),,),0),MATCH(SUBSTITUTE(F327,"Allele","Height"),'ce raw data'!$C$1:$CZ$1,0))="","-",INDEX('ce raw data'!$C$2:$CZ$3000,MATCH(1,INDEX(('ce raw data'!$A$2:$A$3000=E324)*('ce raw data'!$B$2:$B$3000=$B359),,),0),MATCH(SUBSTITUTE(F327,"Allele","Height"),'ce raw data'!$C$1:$CZ$1,0))),"-")</f>
        <v>-</v>
      </c>
      <c r="G358" s="8" t="str">
        <f>IFERROR(IF(INDEX('ce raw data'!$C$2:$CZ$3000,MATCH(1,INDEX(('ce raw data'!$A$2:$A$3000=G324)*('ce raw data'!$B$2:$B$3000=$B359),,),0),MATCH(SUBSTITUTE(G327,"Allele","Height"),'ce raw data'!$C$1:$CZ$1,0))="","-",INDEX('ce raw data'!$C$2:$CZ$3000,MATCH(1,INDEX(('ce raw data'!$A$2:$A$3000=G324)*('ce raw data'!$B$2:$B$3000=$B359),,),0),MATCH(SUBSTITUTE(G327,"Allele","Height"),'ce raw data'!$C$1:$CZ$1,0))),"-")</f>
        <v>-</v>
      </c>
      <c r="H358" s="8" t="str">
        <f>IFERROR(IF(INDEX('ce raw data'!$C$2:$CZ$3000,MATCH(1,INDEX(('ce raw data'!$A$2:$A$3000=G324)*('ce raw data'!$B$2:$B$3000=$B359),,),0),MATCH(SUBSTITUTE(H327,"Allele","Height"),'ce raw data'!$C$1:$CZ$1,0))="","-",INDEX('ce raw data'!$C$2:$CZ$3000,MATCH(1,INDEX(('ce raw data'!$A$2:$A$3000=G324)*('ce raw data'!$B$2:$B$3000=$B359),,),0),MATCH(SUBSTITUTE(H327,"Allele","Height"),'ce raw data'!$C$1:$CZ$1,0))),"-")</f>
        <v>-</v>
      </c>
      <c r="I358" s="8" t="str">
        <f>IFERROR(IF(INDEX('ce raw data'!$C$2:$CZ$3000,MATCH(1,INDEX(('ce raw data'!$A$2:$A$3000=I324)*('ce raw data'!$B$2:$B$3000=$B359),,),0),MATCH(SUBSTITUTE(I327,"Allele","Height"),'ce raw data'!$C$1:$CZ$1,0))="","-",INDEX('ce raw data'!$C$2:$CZ$3000,MATCH(1,INDEX(('ce raw data'!$A$2:$A$3000=I324)*('ce raw data'!$B$2:$B$3000=$B359),,),0),MATCH(SUBSTITUTE(I327,"Allele","Height"),'ce raw data'!$C$1:$CZ$1,0))),"-")</f>
        <v>-</v>
      </c>
      <c r="J358" s="8" t="str">
        <f>IFERROR(IF(INDEX('ce raw data'!$C$2:$CZ$3000,MATCH(1,INDEX(('ce raw data'!$A$2:$A$3000=I324)*('ce raw data'!$B$2:$B$3000=$B359),,),0),MATCH(SUBSTITUTE(J327,"Allele","Height"),'ce raw data'!$C$1:$CZ$1,0))="","-",INDEX('ce raw data'!$C$2:$CZ$3000,MATCH(1,INDEX(('ce raw data'!$A$2:$A$3000=I324)*('ce raw data'!$B$2:$B$3000=$B359),,),0),MATCH(SUBSTITUTE(J327,"Allele","Height"),'ce raw data'!$C$1:$CZ$1,0))),"-")</f>
        <v>-</v>
      </c>
    </row>
    <row r="359" spans="2:10" x14ac:dyDescent="0.4">
      <c r="B359" s="14" t="str">
        <f>$A$101</f>
        <v>D7S820</v>
      </c>
      <c r="C359" s="8" t="str">
        <f>IFERROR(IF(INDEX('ce raw data'!$C$2:$CZ$3000,MATCH(1,INDEX(('ce raw data'!$A$2:$A$3000=C324)*('ce raw data'!$B$2:$B$3000=$B359),,),0),MATCH(C327,'ce raw data'!$C$1:$CZ$1,0))="","-",INDEX('ce raw data'!$C$2:$CZ$3000,MATCH(1,INDEX(('ce raw data'!$A$2:$A$3000=C324)*('ce raw data'!$B$2:$B$3000=$B359),,),0),MATCH(C327,'ce raw data'!$C$1:$CZ$1,0))),"-")</f>
        <v>-</v>
      </c>
      <c r="D359" s="8" t="str">
        <f>IFERROR(IF(INDEX('ce raw data'!$C$2:$CZ$3000,MATCH(1,INDEX(('ce raw data'!$A$2:$A$3000=C324)*('ce raw data'!$B$2:$B$3000=$B359),,),0),MATCH(D327,'ce raw data'!$C$1:$CZ$1,0))="","-",INDEX('ce raw data'!$C$2:$CZ$3000,MATCH(1,INDEX(('ce raw data'!$A$2:$A$3000=C324)*('ce raw data'!$B$2:$B$3000=$B359),,),0),MATCH(D327,'ce raw data'!$C$1:$CZ$1,0))),"-")</f>
        <v>-</v>
      </c>
      <c r="E359" s="8" t="str">
        <f>IFERROR(IF(INDEX('ce raw data'!$C$2:$CZ$3000,MATCH(1,INDEX(('ce raw data'!$A$2:$A$3000=E324)*('ce raw data'!$B$2:$B$3000=$B359),,),0),MATCH(E327,'ce raw data'!$C$1:$CZ$1,0))="","-",INDEX('ce raw data'!$C$2:$CZ$3000,MATCH(1,INDEX(('ce raw data'!$A$2:$A$3000=E324)*('ce raw data'!$B$2:$B$3000=$B359),,),0),MATCH(E327,'ce raw data'!$C$1:$CZ$1,0))),"-")</f>
        <v>-</v>
      </c>
      <c r="F359" s="8" t="str">
        <f>IFERROR(IF(INDEX('ce raw data'!$C$2:$CZ$3000,MATCH(1,INDEX(('ce raw data'!$A$2:$A$3000=E324)*('ce raw data'!$B$2:$B$3000=$B359),,),0),MATCH(F327,'ce raw data'!$C$1:$CZ$1,0))="","-",INDEX('ce raw data'!$C$2:$CZ$3000,MATCH(1,INDEX(('ce raw data'!$A$2:$A$3000=E324)*('ce raw data'!$B$2:$B$3000=$B359),,),0),MATCH(F327,'ce raw data'!$C$1:$CZ$1,0))),"-")</f>
        <v>-</v>
      </c>
      <c r="G359" s="8" t="str">
        <f>IFERROR(IF(INDEX('ce raw data'!$C$2:$CZ$3000,MATCH(1,INDEX(('ce raw data'!$A$2:$A$3000=G324)*('ce raw data'!$B$2:$B$3000=$B359),,),0),MATCH(G327,'ce raw data'!$C$1:$CZ$1,0))="","-",INDEX('ce raw data'!$C$2:$CZ$3000,MATCH(1,INDEX(('ce raw data'!$A$2:$A$3000=G324)*('ce raw data'!$B$2:$B$3000=$B359),,),0),MATCH(G327,'ce raw data'!$C$1:$CZ$1,0))),"-")</f>
        <v>-</v>
      </c>
      <c r="H359" s="8" t="str">
        <f>IFERROR(IF(INDEX('ce raw data'!$C$2:$CZ$3000,MATCH(1,INDEX(('ce raw data'!$A$2:$A$3000=G324)*('ce raw data'!$B$2:$B$3000=$B359),,),0),MATCH(H327,'ce raw data'!$C$1:$CZ$1,0))="","-",INDEX('ce raw data'!$C$2:$CZ$3000,MATCH(1,INDEX(('ce raw data'!$A$2:$A$3000=G324)*('ce raw data'!$B$2:$B$3000=$B359),,),0),MATCH(H327,'ce raw data'!$C$1:$CZ$1,0))),"-")</f>
        <v>-</v>
      </c>
      <c r="I359" s="8" t="str">
        <f>IFERROR(IF(INDEX('ce raw data'!$C$2:$CZ$3000,MATCH(1,INDEX(('ce raw data'!$A$2:$A$3000=I324)*('ce raw data'!$B$2:$B$3000=$B359),,),0),MATCH(I327,'ce raw data'!$C$1:$CZ$1,0))="","-",INDEX('ce raw data'!$C$2:$CZ$3000,MATCH(1,INDEX(('ce raw data'!$A$2:$A$3000=I324)*('ce raw data'!$B$2:$B$3000=$B359),,),0),MATCH(I327,'ce raw data'!$C$1:$CZ$1,0))),"-")</f>
        <v>-</v>
      </c>
      <c r="J359" s="8" t="str">
        <f>IFERROR(IF(INDEX('ce raw data'!$C$2:$CZ$3000,MATCH(1,INDEX(('ce raw data'!$A$2:$A$3000=I324)*('ce raw data'!$B$2:$B$3000=$B359),,),0),MATCH(J327,'ce raw data'!$C$1:$CZ$1,0))="","-",INDEX('ce raw data'!$C$2:$CZ$3000,MATCH(1,INDEX(('ce raw data'!$A$2:$A$3000=I324)*('ce raw data'!$B$2:$B$3000=$B359),,),0),MATCH(J327,'ce raw data'!$C$1:$CZ$1,0))),"-")</f>
        <v>-</v>
      </c>
    </row>
    <row r="360" spans="2:10" hidden="1" x14ac:dyDescent="0.4">
      <c r="B360" s="14"/>
      <c r="C360" s="8" t="str">
        <f>IFERROR(IF(INDEX('ce raw data'!$C$2:$CZ$3000,MATCH(1,INDEX(('ce raw data'!$A$2:$A$3000=C324)*('ce raw data'!$B$2:$B$3000=$B361),,),0),MATCH(SUBSTITUTE(C327,"Allele","Height"),'ce raw data'!$C$1:$CZ$1,0))="","-",INDEX('ce raw data'!$C$2:$CZ$3000,MATCH(1,INDEX(('ce raw data'!$A$2:$A$3000=C324)*('ce raw data'!$B$2:$B$3000=$B361),,),0),MATCH(SUBSTITUTE(C327,"Allele","Height"),'ce raw data'!$C$1:$CZ$1,0))),"-")</f>
        <v>-</v>
      </c>
      <c r="D360" s="8" t="str">
        <f>IFERROR(IF(INDEX('ce raw data'!$C$2:$CZ$3000,MATCH(1,INDEX(('ce raw data'!$A$2:$A$3000=C324)*('ce raw data'!$B$2:$B$3000=$B361),,),0),MATCH(SUBSTITUTE(D327,"Allele","Height"),'ce raw data'!$C$1:$CZ$1,0))="","-",INDEX('ce raw data'!$C$2:$CZ$3000,MATCH(1,INDEX(('ce raw data'!$A$2:$A$3000=C324)*('ce raw data'!$B$2:$B$3000=$B361),,),0),MATCH(SUBSTITUTE(D327,"Allele","Height"),'ce raw data'!$C$1:$CZ$1,0))),"-")</f>
        <v>-</v>
      </c>
      <c r="E360" s="8" t="str">
        <f>IFERROR(IF(INDEX('ce raw data'!$C$2:$CZ$3000,MATCH(1,INDEX(('ce raw data'!$A$2:$A$3000=E324)*('ce raw data'!$B$2:$B$3000=$B361),,),0),MATCH(SUBSTITUTE(E327,"Allele","Height"),'ce raw data'!$C$1:$CZ$1,0))="","-",INDEX('ce raw data'!$C$2:$CZ$3000,MATCH(1,INDEX(('ce raw data'!$A$2:$A$3000=E324)*('ce raw data'!$B$2:$B$3000=$B361),,),0),MATCH(SUBSTITUTE(E327,"Allele","Height"),'ce raw data'!$C$1:$CZ$1,0))),"-")</f>
        <v>-</v>
      </c>
      <c r="F360" s="8" t="str">
        <f>IFERROR(IF(INDEX('ce raw data'!$C$2:$CZ$3000,MATCH(1,INDEX(('ce raw data'!$A$2:$A$3000=E324)*('ce raw data'!$B$2:$B$3000=$B361),,),0),MATCH(SUBSTITUTE(F327,"Allele","Height"),'ce raw data'!$C$1:$CZ$1,0))="","-",INDEX('ce raw data'!$C$2:$CZ$3000,MATCH(1,INDEX(('ce raw data'!$A$2:$A$3000=E324)*('ce raw data'!$B$2:$B$3000=$B361),,),0),MATCH(SUBSTITUTE(F327,"Allele","Height"),'ce raw data'!$C$1:$CZ$1,0))),"-")</f>
        <v>-</v>
      </c>
      <c r="G360" s="8" t="str">
        <f>IFERROR(IF(INDEX('ce raw data'!$C$2:$CZ$3000,MATCH(1,INDEX(('ce raw data'!$A$2:$A$3000=G324)*('ce raw data'!$B$2:$B$3000=$B361),,),0),MATCH(SUBSTITUTE(G327,"Allele","Height"),'ce raw data'!$C$1:$CZ$1,0))="","-",INDEX('ce raw data'!$C$2:$CZ$3000,MATCH(1,INDEX(('ce raw data'!$A$2:$A$3000=G324)*('ce raw data'!$B$2:$B$3000=$B361),,),0),MATCH(SUBSTITUTE(G327,"Allele","Height"),'ce raw data'!$C$1:$CZ$1,0))),"-")</f>
        <v>-</v>
      </c>
      <c r="H360" s="8" t="str">
        <f>IFERROR(IF(INDEX('ce raw data'!$C$2:$CZ$3000,MATCH(1,INDEX(('ce raw data'!$A$2:$A$3000=G324)*('ce raw data'!$B$2:$B$3000=$B361),,),0),MATCH(SUBSTITUTE(H327,"Allele","Height"),'ce raw data'!$C$1:$CZ$1,0))="","-",INDEX('ce raw data'!$C$2:$CZ$3000,MATCH(1,INDEX(('ce raw data'!$A$2:$A$3000=G324)*('ce raw data'!$B$2:$B$3000=$B361),,),0),MATCH(SUBSTITUTE(H327,"Allele","Height"),'ce raw data'!$C$1:$CZ$1,0))),"-")</f>
        <v>-</v>
      </c>
      <c r="I360" s="8" t="str">
        <f>IFERROR(IF(INDEX('ce raw data'!$C$2:$CZ$3000,MATCH(1,INDEX(('ce raw data'!$A$2:$A$3000=I324)*('ce raw data'!$B$2:$B$3000=$B361),,),0),MATCH(SUBSTITUTE(I327,"Allele","Height"),'ce raw data'!$C$1:$CZ$1,0))="","-",INDEX('ce raw data'!$C$2:$CZ$3000,MATCH(1,INDEX(('ce raw data'!$A$2:$A$3000=I324)*('ce raw data'!$B$2:$B$3000=$B361),,),0),MATCH(SUBSTITUTE(I327,"Allele","Height"),'ce raw data'!$C$1:$CZ$1,0))),"-")</f>
        <v>-</v>
      </c>
      <c r="J360" s="8" t="str">
        <f>IFERROR(IF(INDEX('ce raw data'!$C$2:$CZ$3000,MATCH(1,INDEX(('ce raw data'!$A$2:$A$3000=I324)*('ce raw data'!$B$2:$B$3000=$B361),,),0),MATCH(SUBSTITUTE(J327,"Allele","Height"),'ce raw data'!$C$1:$CZ$1,0))="","-",INDEX('ce raw data'!$C$2:$CZ$3000,MATCH(1,INDEX(('ce raw data'!$A$2:$A$3000=I324)*('ce raw data'!$B$2:$B$3000=$B361),,),0),MATCH(SUBSTITUTE(J327,"Allele","Height"),'ce raw data'!$C$1:$CZ$1,0))),"-")</f>
        <v>-</v>
      </c>
    </row>
    <row r="361" spans="2:10" x14ac:dyDescent="0.4">
      <c r="B361" s="14" t="str">
        <f>$A$103</f>
        <v>D5S818</v>
      </c>
      <c r="C361" s="8" t="str">
        <f>IFERROR(IF(INDEX('ce raw data'!$C$2:$CZ$3000,MATCH(1,INDEX(('ce raw data'!$A$2:$A$3000=C324)*('ce raw data'!$B$2:$B$3000=$B361),,),0),MATCH(C327,'ce raw data'!$C$1:$CZ$1,0))="","-",INDEX('ce raw data'!$C$2:$CZ$3000,MATCH(1,INDEX(('ce raw data'!$A$2:$A$3000=C324)*('ce raw data'!$B$2:$B$3000=$B361),,),0),MATCH(C327,'ce raw data'!$C$1:$CZ$1,0))),"-")</f>
        <v>-</v>
      </c>
      <c r="D361" s="8" t="str">
        <f>IFERROR(IF(INDEX('ce raw data'!$C$2:$CZ$3000,MATCH(1,INDEX(('ce raw data'!$A$2:$A$3000=C324)*('ce raw data'!$B$2:$B$3000=$B361),,),0),MATCH(D327,'ce raw data'!$C$1:$CZ$1,0))="","-",INDEX('ce raw data'!$C$2:$CZ$3000,MATCH(1,INDEX(('ce raw data'!$A$2:$A$3000=C324)*('ce raw data'!$B$2:$B$3000=$B361),,),0),MATCH(D327,'ce raw data'!$C$1:$CZ$1,0))),"-")</f>
        <v>-</v>
      </c>
      <c r="E361" s="8" t="str">
        <f>IFERROR(IF(INDEX('ce raw data'!$C$2:$CZ$3000,MATCH(1,INDEX(('ce raw data'!$A$2:$A$3000=E324)*('ce raw data'!$B$2:$B$3000=$B361),,),0),MATCH(E327,'ce raw data'!$C$1:$CZ$1,0))="","-",INDEX('ce raw data'!$C$2:$CZ$3000,MATCH(1,INDEX(('ce raw data'!$A$2:$A$3000=E324)*('ce raw data'!$B$2:$B$3000=$B361),,),0),MATCH(E327,'ce raw data'!$C$1:$CZ$1,0))),"-")</f>
        <v>-</v>
      </c>
      <c r="F361" s="8" t="str">
        <f>IFERROR(IF(INDEX('ce raw data'!$C$2:$CZ$3000,MATCH(1,INDEX(('ce raw data'!$A$2:$A$3000=E324)*('ce raw data'!$B$2:$B$3000=$B361),,),0),MATCH(F327,'ce raw data'!$C$1:$CZ$1,0))="","-",INDEX('ce raw data'!$C$2:$CZ$3000,MATCH(1,INDEX(('ce raw data'!$A$2:$A$3000=E324)*('ce raw data'!$B$2:$B$3000=$B361),,),0),MATCH(F327,'ce raw data'!$C$1:$CZ$1,0))),"-")</f>
        <v>-</v>
      </c>
      <c r="G361" s="8" t="str">
        <f>IFERROR(IF(INDEX('ce raw data'!$C$2:$CZ$3000,MATCH(1,INDEX(('ce raw data'!$A$2:$A$3000=G324)*('ce raw data'!$B$2:$B$3000=$B361),,),0),MATCH(G327,'ce raw data'!$C$1:$CZ$1,0))="","-",INDEX('ce raw data'!$C$2:$CZ$3000,MATCH(1,INDEX(('ce raw data'!$A$2:$A$3000=G324)*('ce raw data'!$B$2:$B$3000=$B361),,),0),MATCH(G327,'ce raw data'!$C$1:$CZ$1,0))),"-")</f>
        <v>-</v>
      </c>
      <c r="H361" s="8" t="str">
        <f>IFERROR(IF(INDEX('ce raw data'!$C$2:$CZ$3000,MATCH(1,INDEX(('ce raw data'!$A$2:$A$3000=G324)*('ce raw data'!$B$2:$B$3000=$B361),,),0),MATCH(H327,'ce raw data'!$C$1:$CZ$1,0))="","-",INDEX('ce raw data'!$C$2:$CZ$3000,MATCH(1,INDEX(('ce raw data'!$A$2:$A$3000=G324)*('ce raw data'!$B$2:$B$3000=$B361),,),0),MATCH(H327,'ce raw data'!$C$1:$CZ$1,0))),"-")</f>
        <v>-</v>
      </c>
      <c r="I361" s="8" t="str">
        <f>IFERROR(IF(INDEX('ce raw data'!$C$2:$CZ$3000,MATCH(1,INDEX(('ce raw data'!$A$2:$A$3000=I324)*('ce raw data'!$B$2:$B$3000=$B361),,),0),MATCH(I327,'ce raw data'!$C$1:$CZ$1,0))="","-",INDEX('ce raw data'!$C$2:$CZ$3000,MATCH(1,INDEX(('ce raw data'!$A$2:$A$3000=I324)*('ce raw data'!$B$2:$B$3000=$B361),,),0),MATCH(I327,'ce raw data'!$C$1:$CZ$1,0))),"-")</f>
        <v>-</v>
      </c>
      <c r="J361" s="8" t="str">
        <f>IFERROR(IF(INDEX('ce raw data'!$C$2:$CZ$3000,MATCH(1,INDEX(('ce raw data'!$A$2:$A$3000=I324)*('ce raw data'!$B$2:$B$3000=$B361),,),0),MATCH(J327,'ce raw data'!$C$1:$CZ$1,0))="","-",INDEX('ce raw data'!$C$2:$CZ$3000,MATCH(1,INDEX(('ce raw data'!$A$2:$A$3000=I324)*('ce raw data'!$B$2:$B$3000=$B361),,),0),MATCH(J327,'ce raw data'!$C$1:$CZ$1,0))),"-")</f>
        <v>-</v>
      </c>
    </row>
    <row r="362" spans="2:10" hidden="1" x14ac:dyDescent="0.4">
      <c r="B362" s="14"/>
      <c r="C362" s="8" t="str">
        <f>IFERROR(IF(INDEX('ce raw data'!$C$2:$CZ$3000,MATCH(1,INDEX(('ce raw data'!$A$2:$A$3000=C324)*('ce raw data'!$B$2:$B$3000=$B363),,),0),MATCH(SUBSTITUTE(C327,"Allele","Height"),'ce raw data'!$C$1:$CZ$1,0))="","-",INDEX('ce raw data'!$C$2:$CZ$3000,MATCH(1,INDEX(('ce raw data'!$A$2:$A$3000=C324)*('ce raw data'!$B$2:$B$3000=$B363),,),0),MATCH(SUBSTITUTE(C327,"Allele","Height"),'ce raw data'!$C$1:$CZ$1,0))),"-")</f>
        <v>-</v>
      </c>
      <c r="D362" s="8" t="str">
        <f>IFERROR(IF(INDEX('ce raw data'!$C$2:$CZ$3000,MATCH(1,INDEX(('ce raw data'!$A$2:$A$3000=C324)*('ce raw data'!$B$2:$B$3000=$B363),,),0),MATCH(SUBSTITUTE(D327,"Allele","Height"),'ce raw data'!$C$1:$CZ$1,0))="","-",INDEX('ce raw data'!$C$2:$CZ$3000,MATCH(1,INDEX(('ce raw data'!$A$2:$A$3000=C324)*('ce raw data'!$B$2:$B$3000=$B363),,),0),MATCH(SUBSTITUTE(D327,"Allele","Height"),'ce raw data'!$C$1:$CZ$1,0))),"-")</f>
        <v>-</v>
      </c>
      <c r="E362" s="8" t="str">
        <f>IFERROR(IF(INDEX('ce raw data'!$C$2:$CZ$3000,MATCH(1,INDEX(('ce raw data'!$A$2:$A$3000=E324)*('ce raw data'!$B$2:$B$3000=$B363),,),0),MATCH(SUBSTITUTE(E327,"Allele","Height"),'ce raw data'!$C$1:$CZ$1,0))="","-",INDEX('ce raw data'!$C$2:$CZ$3000,MATCH(1,INDEX(('ce raw data'!$A$2:$A$3000=E324)*('ce raw data'!$B$2:$B$3000=$B363),,),0),MATCH(SUBSTITUTE(E327,"Allele","Height"),'ce raw data'!$C$1:$CZ$1,0))),"-")</f>
        <v>-</v>
      </c>
      <c r="F362" s="8" t="str">
        <f>IFERROR(IF(INDEX('ce raw data'!$C$2:$CZ$3000,MATCH(1,INDEX(('ce raw data'!$A$2:$A$3000=E324)*('ce raw data'!$B$2:$B$3000=$B363),,),0),MATCH(SUBSTITUTE(F327,"Allele","Height"),'ce raw data'!$C$1:$CZ$1,0))="","-",INDEX('ce raw data'!$C$2:$CZ$3000,MATCH(1,INDEX(('ce raw data'!$A$2:$A$3000=E324)*('ce raw data'!$B$2:$B$3000=$B363),,),0),MATCH(SUBSTITUTE(F327,"Allele","Height"),'ce raw data'!$C$1:$CZ$1,0))),"-")</f>
        <v>-</v>
      </c>
      <c r="G362" s="8" t="str">
        <f>IFERROR(IF(INDEX('ce raw data'!$C$2:$CZ$3000,MATCH(1,INDEX(('ce raw data'!$A$2:$A$3000=G324)*('ce raw data'!$B$2:$B$3000=$B363),,),0),MATCH(SUBSTITUTE(G327,"Allele","Height"),'ce raw data'!$C$1:$CZ$1,0))="","-",INDEX('ce raw data'!$C$2:$CZ$3000,MATCH(1,INDEX(('ce raw data'!$A$2:$A$3000=G324)*('ce raw data'!$B$2:$B$3000=$B363),,),0),MATCH(SUBSTITUTE(G327,"Allele","Height"),'ce raw data'!$C$1:$CZ$1,0))),"-")</f>
        <v>-</v>
      </c>
      <c r="H362" s="8" t="str">
        <f>IFERROR(IF(INDEX('ce raw data'!$C$2:$CZ$3000,MATCH(1,INDEX(('ce raw data'!$A$2:$A$3000=G324)*('ce raw data'!$B$2:$B$3000=$B363),,),0),MATCH(SUBSTITUTE(H327,"Allele","Height"),'ce raw data'!$C$1:$CZ$1,0))="","-",INDEX('ce raw data'!$C$2:$CZ$3000,MATCH(1,INDEX(('ce raw data'!$A$2:$A$3000=G324)*('ce raw data'!$B$2:$B$3000=$B363),,),0),MATCH(SUBSTITUTE(H327,"Allele","Height"),'ce raw data'!$C$1:$CZ$1,0))),"-")</f>
        <v>-</v>
      </c>
      <c r="I362" s="8" t="str">
        <f>IFERROR(IF(INDEX('ce raw data'!$C$2:$CZ$3000,MATCH(1,INDEX(('ce raw data'!$A$2:$A$3000=I324)*('ce raw data'!$B$2:$B$3000=$B363),,),0),MATCH(SUBSTITUTE(I327,"Allele","Height"),'ce raw data'!$C$1:$CZ$1,0))="","-",INDEX('ce raw data'!$C$2:$CZ$3000,MATCH(1,INDEX(('ce raw data'!$A$2:$A$3000=I324)*('ce raw data'!$B$2:$B$3000=$B363),,),0),MATCH(SUBSTITUTE(I327,"Allele","Height"),'ce raw data'!$C$1:$CZ$1,0))),"-")</f>
        <v>-</v>
      </c>
      <c r="J362" s="8" t="str">
        <f>IFERROR(IF(INDEX('ce raw data'!$C$2:$CZ$3000,MATCH(1,INDEX(('ce raw data'!$A$2:$A$3000=I324)*('ce raw data'!$B$2:$B$3000=$B363),,),0),MATCH(SUBSTITUTE(J327,"Allele","Height"),'ce raw data'!$C$1:$CZ$1,0))="","-",INDEX('ce raw data'!$C$2:$CZ$3000,MATCH(1,INDEX(('ce raw data'!$A$2:$A$3000=I324)*('ce raw data'!$B$2:$B$3000=$B363),,),0),MATCH(SUBSTITUTE(J327,"Allele","Height"),'ce raw data'!$C$1:$CZ$1,0))),"-")</f>
        <v>-</v>
      </c>
    </row>
    <row r="363" spans="2:10" x14ac:dyDescent="0.4">
      <c r="B363" s="14" t="str">
        <f>$A$105</f>
        <v>TPOX</v>
      </c>
      <c r="C363" s="8" t="str">
        <f>IFERROR(IF(INDEX('ce raw data'!$C$2:$CZ$3000,MATCH(1,INDEX(('ce raw data'!$A$2:$A$3000=C324)*('ce raw data'!$B$2:$B$3000=$B363),,),0),MATCH(C327,'ce raw data'!$C$1:$CZ$1,0))="","-",INDEX('ce raw data'!$C$2:$CZ$3000,MATCH(1,INDEX(('ce raw data'!$A$2:$A$3000=C324)*('ce raw data'!$B$2:$B$3000=$B363),,),0),MATCH(C327,'ce raw data'!$C$1:$CZ$1,0))),"-")</f>
        <v>-</v>
      </c>
      <c r="D363" s="8" t="str">
        <f>IFERROR(IF(INDEX('ce raw data'!$C$2:$CZ$3000,MATCH(1,INDEX(('ce raw data'!$A$2:$A$3000=C324)*('ce raw data'!$B$2:$B$3000=$B363),,),0),MATCH(D327,'ce raw data'!$C$1:$CZ$1,0))="","-",INDEX('ce raw data'!$C$2:$CZ$3000,MATCH(1,INDEX(('ce raw data'!$A$2:$A$3000=C324)*('ce raw data'!$B$2:$B$3000=$B363),,),0),MATCH(D327,'ce raw data'!$C$1:$CZ$1,0))),"-")</f>
        <v>-</v>
      </c>
      <c r="E363" s="8" t="str">
        <f>IFERROR(IF(INDEX('ce raw data'!$C$2:$CZ$3000,MATCH(1,INDEX(('ce raw data'!$A$2:$A$3000=E324)*('ce raw data'!$B$2:$B$3000=$B363),,),0),MATCH(E327,'ce raw data'!$C$1:$CZ$1,0))="","-",INDEX('ce raw data'!$C$2:$CZ$3000,MATCH(1,INDEX(('ce raw data'!$A$2:$A$3000=E324)*('ce raw data'!$B$2:$B$3000=$B363),,),0),MATCH(E327,'ce raw data'!$C$1:$CZ$1,0))),"-")</f>
        <v>-</v>
      </c>
      <c r="F363" s="8" t="str">
        <f>IFERROR(IF(INDEX('ce raw data'!$C$2:$CZ$3000,MATCH(1,INDEX(('ce raw data'!$A$2:$A$3000=E324)*('ce raw data'!$B$2:$B$3000=$B363),,),0),MATCH(F327,'ce raw data'!$C$1:$CZ$1,0))="","-",INDEX('ce raw data'!$C$2:$CZ$3000,MATCH(1,INDEX(('ce raw data'!$A$2:$A$3000=E324)*('ce raw data'!$B$2:$B$3000=$B363),,),0),MATCH(F327,'ce raw data'!$C$1:$CZ$1,0))),"-")</f>
        <v>-</v>
      </c>
      <c r="G363" s="8" t="str">
        <f>IFERROR(IF(INDEX('ce raw data'!$C$2:$CZ$3000,MATCH(1,INDEX(('ce raw data'!$A$2:$A$3000=G324)*('ce raw data'!$B$2:$B$3000=$B363),,),0),MATCH(G327,'ce raw data'!$C$1:$CZ$1,0))="","-",INDEX('ce raw data'!$C$2:$CZ$3000,MATCH(1,INDEX(('ce raw data'!$A$2:$A$3000=G324)*('ce raw data'!$B$2:$B$3000=$B363),,),0),MATCH(G327,'ce raw data'!$C$1:$CZ$1,0))),"-")</f>
        <v>-</v>
      </c>
      <c r="H363" s="8" t="str">
        <f>IFERROR(IF(INDEX('ce raw data'!$C$2:$CZ$3000,MATCH(1,INDEX(('ce raw data'!$A$2:$A$3000=G324)*('ce raw data'!$B$2:$B$3000=$B363),,),0),MATCH(H327,'ce raw data'!$C$1:$CZ$1,0))="","-",INDEX('ce raw data'!$C$2:$CZ$3000,MATCH(1,INDEX(('ce raw data'!$A$2:$A$3000=G324)*('ce raw data'!$B$2:$B$3000=$B363),,),0),MATCH(H327,'ce raw data'!$C$1:$CZ$1,0))),"-")</f>
        <v>-</v>
      </c>
      <c r="I363" s="8" t="str">
        <f>IFERROR(IF(INDEX('ce raw data'!$C$2:$CZ$3000,MATCH(1,INDEX(('ce raw data'!$A$2:$A$3000=I324)*('ce raw data'!$B$2:$B$3000=$B363),,),0),MATCH(I327,'ce raw data'!$C$1:$CZ$1,0))="","-",INDEX('ce raw data'!$C$2:$CZ$3000,MATCH(1,INDEX(('ce raw data'!$A$2:$A$3000=I324)*('ce raw data'!$B$2:$B$3000=$B363),,),0),MATCH(I327,'ce raw data'!$C$1:$CZ$1,0))),"-")</f>
        <v>-</v>
      </c>
      <c r="J363" s="8" t="str">
        <f>IFERROR(IF(INDEX('ce raw data'!$C$2:$CZ$3000,MATCH(1,INDEX(('ce raw data'!$A$2:$A$3000=I324)*('ce raw data'!$B$2:$B$3000=$B363),,),0),MATCH(J327,'ce raw data'!$C$1:$CZ$1,0))="","-",INDEX('ce raw data'!$C$2:$CZ$3000,MATCH(1,INDEX(('ce raw data'!$A$2:$A$3000=I324)*('ce raw data'!$B$2:$B$3000=$B363),,),0),MATCH(J327,'ce raw data'!$C$1:$CZ$1,0))),"-")</f>
        <v>-</v>
      </c>
    </row>
    <row r="364" spans="2:10" hidden="1" x14ac:dyDescent="0.4">
      <c r="B364" s="10"/>
      <c r="C364" s="8" t="str">
        <f>IFERROR(IF(INDEX('ce raw data'!$C$2:$CZ$3000,MATCH(1,INDEX(('ce raw data'!$A$2:$A$3000=C324)*('ce raw data'!$B$2:$B$3000=$B365),,),0),MATCH(SUBSTITUTE(C327,"Allele","Height"),'ce raw data'!$C$1:$CZ$1,0))="","-",INDEX('ce raw data'!$C$2:$CZ$3000,MATCH(1,INDEX(('ce raw data'!$A$2:$A$3000=C324)*('ce raw data'!$B$2:$B$3000=$B365),,),0),MATCH(SUBSTITUTE(C327,"Allele","Height"),'ce raw data'!$C$1:$CZ$1,0))),"-")</f>
        <v>-</v>
      </c>
      <c r="D364" s="8" t="str">
        <f>IFERROR(IF(INDEX('ce raw data'!$C$2:$CZ$3000,MATCH(1,INDEX(('ce raw data'!$A$2:$A$3000=C324)*('ce raw data'!$B$2:$B$3000=$B365),,),0),MATCH(SUBSTITUTE(D327,"Allele","Height"),'ce raw data'!$C$1:$CZ$1,0))="","-",INDEX('ce raw data'!$C$2:$CZ$3000,MATCH(1,INDEX(('ce raw data'!$A$2:$A$3000=C324)*('ce raw data'!$B$2:$B$3000=$B365),,),0),MATCH(SUBSTITUTE(D327,"Allele","Height"),'ce raw data'!$C$1:$CZ$1,0))),"-")</f>
        <v>-</v>
      </c>
      <c r="E364" s="8" t="str">
        <f>IFERROR(IF(INDEX('ce raw data'!$C$2:$CZ$3000,MATCH(1,INDEX(('ce raw data'!$A$2:$A$3000=E324)*('ce raw data'!$B$2:$B$3000=$B365),,),0),MATCH(SUBSTITUTE(E327,"Allele","Height"),'ce raw data'!$C$1:$CZ$1,0))="","-",INDEX('ce raw data'!$C$2:$CZ$3000,MATCH(1,INDEX(('ce raw data'!$A$2:$A$3000=E324)*('ce raw data'!$B$2:$B$3000=$B365),,),0),MATCH(SUBSTITUTE(E327,"Allele","Height"),'ce raw data'!$C$1:$CZ$1,0))),"-")</f>
        <v>-</v>
      </c>
      <c r="F364" s="8" t="str">
        <f>IFERROR(IF(INDEX('ce raw data'!$C$2:$CZ$3000,MATCH(1,INDEX(('ce raw data'!$A$2:$A$3000=E324)*('ce raw data'!$B$2:$B$3000=$B365),,),0),MATCH(SUBSTITUTE(F327,"Allele","Height"),'ce raw data'!$C$1:$CZ$1,0))="","-",INDEX('ce raw data'!$C$2:$CZ$3000,MATCH(1,INDEX(('ce raw data'!$A$2:$A$3000=E324)*('ce raw data'!$B$2:$B$3000=$B365),,),0),MATCH(SUBSTITUTE(F327,"Allele","Height"),'ce raw data'!$C$1:$CZ$1,0))),"-")</f>
        <v>-</v>
      </c>
      <c r="G364" s="8" t="str">
        <f>IFERROR(IF(INDEX('ce raw data'!$C$2:$CZ$3000,MATCH(1,INDEX(('ce raw data'!$A$2:$A$3000=G324)*('ce raw data'!$B$2:$B$3000=$B365),,),0),MATCH(SUBSTITUTE(G327,"Allele","Height"),'ce raw data'!$C$1:$CZ$1,0))="","-",INDEX('ce raw data'!$C$2:$CZ$3000,MATCH(1,INDEX(('ce raw data'!$A$2:$A$3000=G324)*('ce raw data'!$B$2:$B$3000=$B365),,),0),MATCH(SUBSTITUTE(G327,"Allele","Height"),'ce raw data'!$C$1:$CZ$1,0))),"-")</f>
        <v>-</v>
      </c>
      <c r="H364" s="8" t="str">
        <f>IFERROR(IF(INDEX('ce raw data'!$C$2:$CZ$3000,MATCH(1,INDEX(('ce raw data'!$A$2:$A$3000=G324)*('ce raw data'!$B$2:$B$3000=$B365),,),0),MATCH(SUBSTITUTE(H327,"Allele","Height"),'ce raw data'!$C$1:$CZ$1,0))="","-",INDEX('ce raw data'!$C$2:$CZ$3000,MATCH(1,INDEX(('ce raw data'!$A$2:$A$3000=G324)*('ce raw data'!$B$2:$B$3000=$B365),,),0),MATCH(SUBSTITUTE(H327,"Allele","Height"),'ce raw data'!$C$1:$CZ$1,0))),"-")</f>
        <v>-</v>
      </c>
      <c r="I364" s="8" t="str">
        <f>IFERROR(IF(INDEX('ce raw data'!$C$2:$CZ$3000,MATCH(1,INDEX(('ce raw data'!$A$2:$A$3000=I324)*('ce raw data'!$B$2:$B$3000=$B365),,),0),MATCH(SUBSTITUTE(I327,"Allele","Height"),'ce raw data'!$C$1:$CZ$1,0))="","-",INDEX('ce raw data'!$C$2:$CZ$3000,MATCH(1,INDEX(('ce raw data'!$A$2:$A$3000=I324)*('ce raw data'!$B$2:$B$3000=$B365),,),0),MATCH(SUBSTITUTE(I327,"Allele","Height"),'ce raw data'!$C$1:$CZ$1,0))),"-")</f>
        <v>-</v>
      </c>
      <c r="J364" s="8" t="str">
        <f>IFERROR(IF(INDEX('ce raw data'!$C$2:$CZ$3000,MATCH(1,INDEX(('ce raw data'!$A$2:$A$3000=I324)*('ce raw data'!$B$2:$B$3000=$B365),,),0),MATCH(SUBSTITUTE(J327,"Allele","Height"),'ce raw data'!$C$1:$CZ$1,0))="","-",INDEX('ce raw data'!$C$2:$CZ$3000,MATCH(1,INDEX(('ce raw data'!$A$2:$A$3000=I324)*('ce raw data'!$B$2:$B$3000=$B365),,),0),MATCH(SUBSTITUTE(J327,"Allele","Height"),'ce raw data'!$C$1:$CZ$1,0))),"-")</f>
        <v>-</v>
      </c>
    </row>
    <row r="365" spans="2:10" x14ac:dyDescent="0.4">
      <c r="B365" s="12" t="str">
        <f>$A$107</f>
        <v>D8S1179</v>
      </c>
      <c r="C365" s="8" t="str">
        <f>IFERROR(IF(INDEX('ce raw data'!$C$2:$CZ$3000,MATCH(1,INDEX(('ce raw data'!$A$2:$A$3000=C324)*('ce raw data'!$B$2:$B$3000=$B365),,),0),MATCH(C327,'ce raw data'!$C$1:$CZ$1,0))="","-",INDEX('ce raw data'!$C$2:$CZ$3000,MATCH(1,INDEX(('ce raw data'!$A$2:$A$3000=C324)*('ce raw data'!$B$2:$B$3000=$B365),,),0),MATCH(C327,'ce raw data'!$C$1:$CZ$1,0))),"-")</f>
        <v>-</v>
      </c>
      <c r="D365" s="8" t="str">
        <f>IFERROR(IF(INDEX('ce raw data'!$C$2:$CZ$3000,MATCH(1,INDEX(('ce raw data'!$A$2:$A$3000=C324)*('ce raw data'!$B$2:$B$3000=$B365),,),0),MATCH(D327,'ce raw data'!$C$1:$CZ$1,0))="","-",INDEX('ce raw data'!$C$2:$CZ$3000,MATCH(1,INDEX(('ce raw data'!$A$2:$A$3000=C324)*('ce raw data'!$B$2:$B$3000=$B365),,),0),MATCH(D327,'ce raw data'!$C$1:$CZ$1,0))),"-")</f>
        <v>-</v>
      </c>
      <c r="E365" s="8" t="str">
        <f>IFERROR(IF(INDEX('ce raw data'!$C$2:$CZ$3000,MATCH(1,INDEX(('ce raw data'!$A$2:$A$3000=E324)*('ce raw data'!$B$2:$B$3000=$B365),,),0),MATCH(E327,'ce raw data'!$C$1:$CZ$1,0))="","-",INDEX('ce raw data'!$C$2:$CZ$3000,MATCH(1,INDEX(('ce raw data'!$A$2:$A$3000=E324)*('ce raw data'!$B$2:$B$3000=$B365),,),0),MATCH(E327,'ce raw data'!$C$1:$CZ$1,0))),"-")</f>
        <v>-</v>
      </c>
      <c r="F365" s="8" t="str">
        <f>IFERROR(IF(INDEX('ce raw data'!$C$2:$CZ$3000,MATCH(1,INDEX(('ce raw data'!$A$2:$A$3000=E324)*('ce raw data'!$B$2:$B$3000=$B365),,),0),MATCH(F327,'ce raw data'!$C$1:$CZ$1,0))="","-",INDEX('ce raw data'!$C$2:$CZ$3000,MATCH(1,INDEX(('ce raw data'!$A$2:$A$3000=E324)*('ce raw data'!$B$2:$B$3000=$B365),,),0),MATCH(F327,'ce raw data'!$C$1:$CZ$1,0))),"-")</f>
        <v>-</v>
      </c>
      <c r="G365" s="8" t="str">
        <f>IFERROR(IF(INDEX('ce raw data'!$C$2:$CZ$3000,MATCH(1,INDEX(('ce raw data'!$A$2:$A$3000=G324)*('ce raw data'!$B$2:$B$3000=$B365),,),0),MATCH(G327,'ce raw data'!$C$1:$CZ$1,0))="","-",INDEX('ce raw data'!$C$2:$CZ$3000,MATCH(1,INDEX(('ce raw data'!$A$2:$A$3000=G324)*('ce raw data'!$B$2:$B$3000=$B365),,),0),MATCH(G327,'ce raw data'!$C$1:$CZ$1,0))),"-")</f>
        <v>-</v>
      </c>
      <c r="H365" s="8" t="str">
        <f>IFERROR(IF(INDEX('ce raw data'!$C$2:$CZ$3000,MATCH(1,INDEX(('ce raw data'!$A$2:$A$3000=G324)*('ce raw data'!$B$2:$B$3000=$B365),,),0),MATCH(H327,'ce raw data'!$C$1:$CZ$1,0))="","-",INDEX('ce raw data'!$C$2:$CZ$3000,MATCH(1,INDEX(('ce raw data'!$A$2:$A$3000=G324)*('ce raw data'!$B$2:$B$3000=$B365),,),0),MATCH(H327,'ce raw data'!$C$1:$CZ$1,0))),"-")</f>
        <v>-</v>
      </c>
      <c r="I365" s="8" t="str">
        <f>IFERROR(IF(INDEX('ce raw data'!$C$2:$CZ$3000,MATCH(1,INDEX(('ce raw data'!$A$2:$A$3000=I324)*('ce raw data'!$B$2:$B$3000=$B365),,),0),MATCH(I327,'ce raw data'!$C$1:$CZ$1,0))="","-",INDEX('ce raw data'!$C$2:$CZ$3000,MATCH(1,INDEX(('ce raw data'!$A$2:$A$3000=I324)*('ce raw data'!$B$2:$B$3000=$B365),,),0),MATCH(I327,'ce raw data'!$C$1:$CZ$1,0))),"-")</f>
        <v>-</v>
      </c>
      <c r="J365" s="8" t="str">
        <f>IFERROR(IF(INDEX('ce raw data'!$C$2:$CZ$3000,MATCH(1,INDEX(('ce raw data'!$A$2:$A$3000=I324)*('ce raw data'!$B$2:$B$3000=$B365),,),0),MATCH(J327,'ce raw data'!$C$1:$CZ$1,0))="","-",INDEX('ce raw data'!$C$2:$CZ$3000,MATCH(1,INDEX(('ce raw data'!$A$2:$A$3000=I324)*('ce raw data'!$B$2:$B$3000=$B365),,),0),MATCH(J327,'ce raw data'!$C$1:$CZ$1,0))),"-")</f>
        <v>-</v>
      </c>
    </row>
    <row r="366" spans="2:10" hidden="1" x14ac:dyDescent="0.4">
      <c r="B366" s="12"/>
      <c r="C366" s="8" t="str">
        <f>IFERROR(IF(INDEX('ce raw data'!$C$2:$CZ$3000,MATCH(1,INDEX(('ce raw data'!$A$2:$A$3000=C324)*('ce raw data'!$B$2:$B$3000=$B367),,),0),MATCH(SUBSTITUTE(C327,"Allele","Height"),'ce raw data'!$C$1:$CZ$1,0))="","-",INDEX('ce raw data'!$C$2:$CZ$3000,MATCH(1,INDEX(('ce raw data'!$A$2:$A$3000=C324)*('ce raw data'!$B$2:$B$3000=$B367),,),0),MATCH(SUBSTITUTE(C327,"Allele","Height"),'ce raw data'!$C$1:$CZ$1,0))),"-")</f>
        <v>-</v>
      </c>
      <c r="D366" s="8" t="str">
        <f>IFERROR(IF(INDEX('ce raw data'!$C$2:$CZ$3000,MATCH(1,INDEX(('ce raw data'!$A$2:$A$3000=C324)*('ce raw data'!$B$2:$B$3000=$B367),,),0),MATCH(SUBSTITUTE(D327,"Allele","Height"),'ce raw data'!$C$1:$CZ$1,0))="","-",INDEX('ce raw data'!$C$2:$CZ$3000,MATCH(1,INDEX(('ce raw data'!$A$2:$A$3000=C324)*('ce raw data'!$B$2:$B$3000=$B367),,),0),MATCH(SUBSTITUTE(D327,"Allele","Height"),'ce raw data'!$C$1:$CZ$1,0))),"-")</f>
        <v>-</v>
      </c>
      <c r="E366" s="8" t="str">
        <f>IFERROR(IF(INDEX('ce raw data'!$C$2:$CZ$3000,MATCH(1,INDEX(('ce raw data'!$A$2:$A$3000=E324)*('ce raw data'!$B$2:$B$3000=$B367),,),0),MATCH(SUBSTITUTE(E327,"Allele","Height"),'ce raw data'!$C$1:$CZ$1,0))="","-",INDEX('ce raw data'!$C$2:$CZ$3000,MATCH(1,INDEX(('ce raw data'!$A$2:$A$3000=E324)*('ce raw data'!$B$2:$B$3000=$B367),,),0),MATCH(SUBSTITUTE(E327,"Allele","Height"),'ce raw data'!$C$1:$CZ$1,0))),"-")</f>
        <v>-</v>
      </c>
      <c r="F366" s="8" t="str">
        <f>IFERROR(IF(INDEX('ce raw data'!$C$2:$CZ$3000,MATCH(1,INDEX(('ce raw data'!$A$2:$A$3000=E324)*('ce raw data'!$B$2:$B$3000=$B367),,),0),MATCH(SUBSTITUTE(F327,"Allele","Height"),'ce raw data'!$C$1:$CZ$1,0))="","-",INDEX('ce raw data'!$C$2:$CZ$3000,MATCH(1,INDEX(('ce raw data'!$A$2:$A$3000=E324)*('ce raw data'!$B$2:$B$3000=$B367),,),0),MATCH(SUBSTITUTE(F327,"Allele","Height"),'ce raw data'!$C$1:$CZ$1,0))),"-")</f>
        <v>-</v>
      </c>
      <c r="G366" s="8" t="str">
        <f>IFERROR(IF(INDEX('ce raw data'!$C$2:$CZ$3000,MATCH(1,INDEX(('ce raw data'!$A$2:$A$3000=G324)*('ce raw data'!$B$2:$B$3000=$B367),,),0),MATCH(SUBSTITUTE(G327,"Allele","Height"),'ce raw data'!$C$1:$CZ$1,0))="","-",INDEX('ce raw data'!$C$2:$CZ$3000,MATCH(1,INDEX(('ce raw data'!$A$2:$A$3000=G324)*('ce raw data'!$B$2:$B$3000=$B367),,),0),MATCH(SUBSTITUTE(G327,"Allele","Height"),'ce raw data'!$C$1:$CZ$1,0))),"-")</f>
        <v>-</v>
      </c>
      <c r="H366" s="8" t="str">
        <f>IFERROR(IF(INDEX('ce raw data'!$C$2:$CZ$3000,MATCH(1,INDEX(('ce raw data'!$A$2:$A$3000=G324)*('ce raw data'!$B$2:$B$3000=$B367),,),0),MATCH(SUBSTITUTE(H327,"Allele","Height"),'ce raw data'!$C$1:$CZ$1,0))="","-",INDEX('ce raw data'!$C$2:$CZ$3000,MATCH(1,INDEX(('ce raw data'!$A$2:$A$3000=G324)*('ce raw data'!$B$2:$B$3000=$B367),,),0),MATCH(SUBSTITUTE(H327,"Allele","Height"),'ce raw data'!$C$1:$CZ$1,0))),"-")</f>
        <v>-</v>
      </c>
      <c r="I366" s="8" t="str">
        <f>IFERROR(IF(INDEX('ce raw data'!$C$2:$CZ$3000,MATCH(1,INDEX(('ce raw data'!$A$2:$A$3000=I324)*('ce raw data'!$B$2:$B$3000=$B367),,),0),MATCH(SUBSTITUTE(I327,"Allele","Height"),'ce raw data'!$C$1:$CZ$1,0))="","-",INDEX('ce raw data'!$C$2:$CZ$3000,MATCH(1,INDEX(('ce raw data'!$A$2:$A$3000=I324)*('ce raw data'!$B$2:$B$3000=$B367),,),0),MATCH(SUBSTITUTE(I327,"Allele","Height"),'ce raw data'!$C$1:$CZ$1,0))),"-")</f>
        <v>-</v>
      </c>
      <c r="J366" s="8" t="str">
        <f>IFERROR(IF(INDEX('ce raw data'!$C$2:$CZ$3000,MATCH(1,INDEX(('ce raw data'!$A$2:$A$3000=I324)*('ce raw data'!$B$2:$B$3000=$B367),,),0),MATCH(SUBSTITUTE(J327,"Allele","Height"),'ce raw data'!$C$1:$CZ$1,0))="","-",INDEX('ce raw data'!$C$2:$CZ$3000,MATCH(1,INDEX(('ce raw data'!$A$2:$A$3000=I324)*('ce raw data'!$B$2:$B$3000=$B367),,),0),MATCH(SUBSTITUTE(J327,"Allele","Height"),'ce raw data'!$C$1:$CZ$1,0))),"-")</f>
        <v>-</v>
      </c>
    </row>
    <row r="367" spans="2:10" x14ac:dyDescent="0.4">
      <c r="B367" s="12" t="str">
        <f>$A$109</f>
        <v>D12S391</v>
      </c>
      <c r="C367" s="8" t="str">
        <f>IFERROR(IF(INDEX('ce raw data'!$C$2:$CZ$3000,MATCH(1,INDEX(('ce raw data'!$A$2:$A$3000=C324)*('ce raw data'!$B$2:$B$3000=$B367),,),0),MATCH(C327,'ce raw data'!$C$1:$CZ$1,0))="","-",INDEX('ce raw data'!$C$2:$CZ$3000,MATCH(1,INDEX(('ce raw data'!$A$2:$A$3000=C324)*('ce raw data'!$B$2:$B$3000=$B367),,),0),MATCH(C327,'ce raw data'!$C$1:$CZ$1,0))),"-")</f>
        <v>-</v>
      </c>
      <c r="D367" s="8" t="str">
        <f>IFERROR(IF(INDEX('ce raw data'!$C$2:$CZ$3000,MATCH(1,INDEX(('ce raw data'!$A$2:$A$3000=C324)*('ce raw data'!$B$2:$B$3000=$B367),,),0),MATCH(D327,'ce raw data'!$C$1:$CZ$1,0))="","-",INDEX('ce raw data'!$C$2:$CZ$3000,MATCH(1,INDEX(('ce raw data'!$A$2:$A$3000=C324)*('ce raw data'!$B$2:$B$3000=$B367),,),0),MATCH(D327,'ce raw data'!$C$1:$CZ$1,0))),"-")</f>
        <v>-</v>
      </c>
      <c r="E367" s="8" t="str">
        <f>IFERROR(IF(INDEX('ce raw data'!$C$2:$CZ$3000,MATCH(1,INDEX(('ce raw data'!$A$2:$A$3000=E324)*('ce raw data'!$B$2:$B$3000=$B367),,),0),MATCH(E327,'ce raw data'!$C$1:$CZ$1,0))="","-",INDEX('ce raw data'!$C$2:$CZ$3000,MATCH(1,INDEX(('ce raw data'!$A$2:$A$3000=E324)*('ce raw data'!$B$2:$B$3000=$B367),,),0),MATCH(E327,'ce raw data'!$C$1:$CZ$1,0))),"-")</f>
        <v>-</v>
      </c>
      <c r="F367" s="8" t="str">
        <f>IFERROR(IF(INDEX('ce raw data'!$C$2:$CZ$3000,MATCH(1,INDEX(('ce raw data'!$A$2:$A$3000=E324)*('ce raw data'!$B$2:$B$3000=$B367),,),0),MATCH(F327,'ce raw data'!$C$1:$CZ$1,0))="","-",INDEX('ce raw data'!$C$2:$CZ$3000,MATCH(1,INDEX(('ce raw data'!$A$2:$A$3000=E324)*('ce raw data'!$B$2:$B$3000=$B367),,),0),MATCH(F327,'ce raw data'!$C$1:$CZ$1,0))),"-")</f>
        <v>-</v>
      </c>
      <c r="G367" s="8" t="str">
        <f>IFERROR(IF(INDEX('ce raw data'!$C$2:$CZ$3000,MATCH(1,INDEX(('ce raw data'!$A$2:$A$3000=G324)*('ce raw data'!$B$2:$B$3000=$B367),,),0),MATCH(G327,'ce raw data'!$C$1:$CZ$1,0))="","-",INDEX('ce raw data'!$C$2:$CZ$3000,MATCH(1,INDEX(('ce raw data'!$A$2:$A$3000=G324)*('ce raw data'!$B$2:$B$3000=$B367),,),0),MATCH(G327,'ce raw data'!$C$1:$CZ$1,0))),"-")</f>
        <v>-</v>
      </c>
      <c r="H367" s="8" t="str">
        <f>IFERROR(IF(INDEX('ce raw data'!$C$2:$CZ$3000,MATCH(1,INDEX(('ce raw data'!$A$2:$A$3000=G324)*('ce raw data'!$B$2:$B$3000=$B367),,),0),MATCH(H327,'ce raw data'!$C$1:$CZ$1,0))="","-",INDEX('ce raw data'!$C$2:$CZ$3000,MATCH(1,INDEX(('ce raw data'!$A$2:$A$3000=G324)*('ce raw data'!$B$2:$B$3000=$B367),,),0),MATCH(H327,'ce raw data'!$C$1:$CZ$1,0))),"-")</f>
        <v>-</v>
      </c>
      <c r="I367" s="8" t="str">
        <f>IFERROR(IF(INDEX('ce raw data'!$C$2:$CZ$3000,MATCH(1,INDEX(('ce raw data'!$A$2:$A$3000=I324)*('ce raw data'!$B$2:$B$3000=$B367),,),0),MATCH(I327,'ce raw data'!$C$1:$CZ$1,0))="","-",INDEX('ce raw data'!$C$2:$CZ$3000,MATCH(1,INDEX(('ce raw data'!$A$2:$A$3000=I324)*('ce raw data'!$B$2:$B$3000=$B367),,),0),MATCH(I327,'ce raw data'!$C$1:$CZ$1,0))),"-")</f>
        <v>-</v>
      </c>
      <c r="J367" s="8" t="str">
        <f>IFERROR(IF(INDEX('ce raw data'!$C$2:$CZ$3000,MATCH(1,INDEX(('ce raw data'!$A$2:$A$3000=I324)*('ce raw data'!$B$2:$B$3000=$B367),,),0),MATCH(J327,'ce raw data'!$C$1:$CZ$1,0))="","-",INDEX('ce raw data'!$C$2:$CZ$3000,MATCH(1,INDEX(('ce raw data'!$A$2:$A$3000=I324)*('ce raw data'!$B$2:$B$3000=$B367),,),0),MATCH(J327,'ce raw data'!$C$1:$CZ$1,0))),"-")</f>
        <v>-</v>
      </c>
    </row>
    <row r="368" spans="2:10" hidden="1" x14ac:dyDescent="0.4">
      <c r="B368" s="12"/>
      <c r="C368" s="8" t="str">
        <f>IFERROR(IF(INDEX('ce raw data'!$C$2:$CZ$3000,MATCH(1,INDEX(('ce raw data'!$A$2:$A$3000=C324)*('ce raw data'!$B$2:$B$3000=$B369),,),0),MATCH(SUBSTITUTE(C327,"Allele","Height"),'ce raw data'!$C$1:$CZ$1,0))="","-",INDEX('ce raw data'!$C$2:$CZ$3000,MATCH(1,INDEX(('ce raw data'!$A$2:$A$3000=C324)*('ce raw data'!$B$2:$B$3000=$B369),,),0),MATCH(SUBSTITUTE(C327,"Allele","Height"),'ce raw data'!$C$1:$CZ$1,0))),"-")</f>
        <v>-</v>
      </c>
      <c r="D368" s="8" t="str">
        <f>IFERROR(IF(INDEX('ce raw data'!$C$2:$CZ$3000,MATCH(1,INDEX(('ce raw data'!$A$2:$A$3000=C324)*('ce raw data'!$B$2:$B$3000=$B369),,),0),MATCH(SUBSTITUTE(D327,"Allele","Height"),'ce raw data'!$C$1:$CZ$1,0))="","-",INDEX('ce raw data'!$C$2:$CZ$3000,MATCH(1,INDEX(('ce raw data'!$A$2:$A$3000=C324)*('ce raw data'!$B$2:$B$3000=$B369),,),0),MATCH(SUBSTITUTE(D327,"Allele","Height"),'ce raw data'!$C$1:$CZ$1,0))),"-")</f>
        <v>-</v>
      </c>
      <c r="E368" s="8" t="str">
        <f>IFERROR(IF(INDEX('ce raw data'!$C$2:$CZ$3000,MATCH(1,INDEX(('ce raw data'!$A$2:$A$3000=E324)*('ce raw data'!$B$2:$B$3000=$B369),,),0),MATCH(SUBSTITUTE(E327,"Allele","Height"),'ce raw data'!$C$1:$CZ$1,0))="","-",INDEX('ce raw data'!$C$2:$CZ$3000,MATCH(1,INDEX(('ce raw data'!$A$2:$A$3000=E324)*('ce raw data'!$B$2:$B$3000=$B369),,),0),MATCH(SUBSTITUTE(E327,"Allele","Height"),'ce raw data'!$C$1:$CZ$1,0))),"-")</f>
        <v>-</v>
      </c>
      <c r="F368" s="8" t="str">
        <f>IFERROR(IF(INDEX('ce raw data'!$C$2:$CZ$3000,MATCH(1,INDEX(('ce raw data'!$A$2:$A$3000=E324)*('ce raw data'!$B$2:$B$3000=$B369),,),0),MATCH(SUBSTITUTE(F327,"Allele","Height"),'ce raw data'!$C$1:$CZ$1,0))="","-",INDEX('ce raw data'!$C$2:$CZ$3000,MATCH(1,INDEX(('ce raw data'!$A$2:$A$3000=E324)*('ce raw data'!$B$2:$B$3000=$B369),,),0),MATCH(SUBSTITUTE(F327,"Allele","Height"),'ce raw data'!$C$1:$CZ$1,0))),"-")</f>
        <v>-</v>
      </c>
      <c r="G368" s="8" t="str">
        <f>IFERROR(IF(INDEX('ce raw data'!$C$2:$CZ$3000,MATCH(1,INDEX(('ce raw data'!$A$2:$A$3000=G324)*('ce raw data'!$B$2:$B$3000=$B369),,),0),MATCH(SUBSTITUTE(G327,"Allele","Height"),'ce raw data'!$C$1:$CZ$1,0))="","-",INDEX('ce raw data'!$C$2:$CZ$3000,MATCH(1,INDEX(('ce raw data'!$A$2:$A$3000=G324)*('ce raw data'!$B$2:$B$3000=$B369),,),0),MATCH(SUBSTITUTE(G327,"Allele","Height"),'ce raw data'!$C$1:$CZ$1,0))),"-")</f>
        <v>-</v>
      </c>
      <c r="H368" s="8" t="str">
        <f>IFERROR(IF(INDEX('ce raw data'!$C$2:$CZ$3000,MATCH(1,INDEX(('ce raw data'!$A$2:$A$3000=G324)*('ce raw data'!$B$2:$B$3000=$B369),,),0),MATCH(SUBSTITUTE(H327,"Allele","Height"),'ce raw data'!$C$1:$CZ$1,0))="","-",INDEX('ce raw data'!$C$2:$CZ$3000,MATCH(1,INDEX(('ce raw data'!$A$2:$A$3000=G324)*('ce raw data'!$B$2:$B$3000=$B369),,),0),MATCH(SUBSTITUTE(H327,"Allele","Height"),'ce raw data'!$C$1:$CZ$1,0))),"-")</f>
        <v>-</v>
      </c>
      <c r="I368" s="8" t="str">
        <f>IFERROR(IF(INDEX('ce raw data'!$C$2:$CZ$3000,MATCH(1,INDEX(('ce raw data'!$A$2:$A$3000=I324)*('ce raw data'!$B$2:$B$3000=$B369),,),0),MATCH(SUBSTITUTE(I327,"Allele","Height"),'ce raw data'!$C$1:$CZ$1,0))="","-",INDEX('ce raw data'!$C$2:$CZ$3000,MATCH(1,INDEX(('ce raw data'!$A$2:$A$3000=I324)*('ce raw data'!$B$2:$B$3000=$B369),,),0),MATCH(SUBSTITUTE(I327,"Allele","Height"),'ce raw data'!$C$1:$CZ$1,0))),"-")</f>
        <v>-</v>
      </c>
      <c r="J368" s="8" t="str">
        <f>IFERROR(IF(INDEX('ce raw data'!$C$2:$CZ$3000,MATCH(1,INDEX(('ce raw data'!$A$2:$A$3000=I324)*('ce raw data'!$B$2:$B$3000=$B369),,),0),MATCH(SUBSTITUTE(J327,"Allele","Height"),'ce raw data'!$C$1:$CZ$1,0))="","-",INDEX('ce raw data'!$C$2:$CZ$3000,MATCH(1,INDEX(('ce raw data'!$A$2:$A$3000=I324)*('ce raw data'!$B$2:$B$3000=$B369),,),0),MATCH(SUBSTITUTE(J327,"Allele","Height"),'ce raw data'!$C$1:$CZ$1,0))),"-")</f>
        <v>-</v>
      </c>
    </row>
    <row r="369" spans="2:10" x14ac:dyDescent="0.4">
      <c r="B369" s="12" t="str">
        <f>$A$111</f>
        <v>D19S433</v>
      </c>
      <c r="C369" s="8" t="str">
        <f>IFERROR(IF(INDEX('ce raw data'!$C$2:$CZ$3000,MATCH(1,INDEX(('ce raw data'!$A$2:$A$3000=C324)*('ce raw data'!$B$2:$B$3000=$B369),,),0),MATCH(C327,'ce raw data'!$C$1:$CZ$1,0))="","-",INDEX('ce raw data'!$C$2:$CZ$3000,MATCH(1,INDEX(('ce raw data'!$A$2:$A$3000=C324)*('ce raw data'!$B$2:$B$3000=$B369),,),0),MATCH(C327,'ce raw data'!$C$1:$CZ$1,0))),"-")</f>
        <v>-</v>
      </c>
      <c r="D369" s="8" t="str">
        <f>IFERROR(IF(INDEX('ce raw data'!$C$2:$CZ$3000,MATCH(1,INDEX(('ce raw data'!$A$2:$A$3000=C324)*('ce raw data'!$B$2:$B$3000=$B369),,),0),MATCH(D327,'ce raw data'!$C$1:$CZ$1,0))="","-",INDEX('ce raw data'!$C$2:$CZ$3000,MATCH(1,INDEX(('ce raw data'!$A$2:$A$3000=C324)*('ce raw data'!$B$2:$B$3000=$B369),,),0),MATCH(D327,'ce raw data'!$C$1:$CZ$1,0))),"-")</f>
        <v>-</v>
      </c>
      <c r="E369" s="8" t="str">
        <f>IFERROR(IF(INDEX('ce raw data'!$C$2:$CZ$3000,MATCH(1,INDEX(('ce raw data'!$A$2:$A$3000=E324)*('ce raw data'!$B$2:$B$3000=$B369),,),0),MATCH(E327,'ce raw data'!$C$1:$CZ$1,0))="","-",INDEX('ce raw data'!$C$2:$CZ$3000,MATCH(1,INDEX(('ce raw data'!$A$2:$A$3000=E324)*('ce raw data'!$B$2:$B$3000=$B369),,),0),MATCH(E327,'ce raw data'!$C$1:$CZ$1,0))),"-")</f>
        <v>-</v>
      </c>
      <c r="F369" s="8" t="str">
        <f>IFERROR(IF(INDEX('ce raw data'!$C$2:$CZ$3000,MATCH(1,INDEX(('ce raw data'!$A$2:$A$3000=E324)*('ce raw data'!$B$2:$B$3000=$B369),,),0),MATCH(F327,'ce raw data'!$C$1:$CZ$1,0))="","-",INDEX('ce raw data'!$C$2:$CZ$3000,MATCH(1,INDEX(('ce raw data'!$A$2:$A$3000=E324)*('ce raw data'!$B$2:$B$3000=$B369),,),0),MATCH(F327,'ce raw data'!$C$1:$CZ$1,0))),"-")</f>
        <v>-</v>
      </c>
      <c r="G369" s="8" t="str">
        <f>IFERROR(IF(INDEX('ce raw data'!$C$2:$CZ$3000,MATCH(1,INDEX(('ce raw data'!$A$2:$A$3000=G324)*('ce raw data'!$B$2:$B$3000=$B369),,),0),MATCH(G327,'ce raw data'!$C$1:$CZ$1,0))="","-",INDEX('ce raw data'!$C$2:$CZ$3000,MATCH(1,INDEX(('ce raw data'!$A$2:$A$3000=G324)*('ce raw data'!$B$2:$B$3000=$B369),,),0),MATCH(G327,'ce raw data'!$C$1:$CZ$1,0))),"-")</f>
        <v>-</v>
      </c>
      <c r="H369" s="8" t="str">
        <f>IFERROR(IF(INDEX('ce raw data'!$C$2:$CZ$3000,MATCH(1,INDEX(('ce raw data'!$A$2:$A$3000=G324)*('ce raw data'!$B$2:$B$3000=$B369),,),0),MATCH(H327,'ce raw data'!$C$1:$CZ$1,0))="","-",INDEX('ce raw data'!$C$2:$CZ$3000,MATCH(1,INDEX(('ce raw data'!$A$2:$A$3000=G324)*('ce raw data'!$B$2:$B$3000=$B369),,),0),MATCH(H327,'ce raw data'!$C$1:$CZ$1,0))),"-")</f>
        <v>-</v>
      </c>
      <c r="I369" s="8" t="str">
        <f>IFERROR(IF(INDEX('ce raw data'!$C$2:$CZ$3000,MATCH(1,INDEX(('ce raw data'!$A$2:$A$3000=I324)*('ce raw data'!$B$2:$B$3000=$B369),,),0),MATCH(I327,'ce raw data'!$C$1:$CZ$1,0))="","-",INDEX('ce raw data'!$C$2:$CZ$3000,MATCH(1,INDEX(('ce raw data'!$A$2:$A$3000=I324)*('ce raw data'!$B$2:$B$3000=$B369),,),0),MATCH(I327,'ce raw data'!$C$1:$CZ$1,0))),"-")</f>
        <v>-</v>
      </c>
      <c r="J369" s="8" t="str">
        <f>IFERROR(IF(INDEX('ce raw data'!$C$2:$CZ$3000,MATCH(1,INDEX(('ce raw data'!$A$2:$A$3000=I324)*('ce raw data'!$B$2:$B$3000=$B369),,),0),MATCH(J327,'ce raw data'!$C$1:$CZ$1,0))="","-",INDEX('ce raw data'!$C$2:$CZ$3000,MATCH(1,INDEX(('ce raw data'!$A$2:$A$3000=I324)*('ce raw data'!$B$2:$B$3000=$B369),,),0),MATCH(J327,'ce raw data'!$C$1:$CZ$1,0))),"-")</f>
        <v>-</v>
      </c>
    </row>
    <row r="370" spans="2:10" hidden="1" x14ac:dyDescent="0.4">
      <c r="B370" s="12"/>
      <c r="C370" s="8" t="str">
        <f>IFERROR(IF(INDEX('ce raw data'!$C$2:$CZ$3000,MATCH(1,INDEX(('ce raw data'!$A$2:$A$3000=C324)*('ce raw data'!$B$2:$B$3000=$B371),,),0),MATCH(SUBSTITUTE(C327,"Allele","Height"),'ce raw data'!$C$1:$CZ$1,0))="","-",INDEX('ce raw data'!$C$2:$CZ$3000,MATCH(1,INDEX(('ce raw data'!$A$2:$A$3000=C324)*('ce raw data'!$B$2:$B$3000=$B371),,),0),MATCH(SUBSTITUTE(C327,"Allele","Height"),'ce raw data'!$C$1:$CZ$1,0))),"-")</f>
        <v>-</v>
      </c>
      <c r="D370" s="8" t="str">
        <f>IFERROR(IF(INDEX('ce raw data'!$C$2:$CZ$3000,MATCH(1,INDEX(('ce raw data'!$A$2:$A$3000=C324)*('ce raw data'!$B$2:$B$3000=$B371),,),0),MATCH(SUBSTITUTE(D327,"Allele","Height"),'ce raw data'!$C$1:$CZ$1,0))="","-",INDEX('ce raw data'!$C$2:$CZ$3000,MATCH(1,INDEX(('ce raw data'!$A$2:$A$3000=C324)*('ce raw data'!$B$2:$B$3000=$B371),,),0),MATCH(SUBSTITUTE(D327,"Allele","Height"),'ce raw data'!$C$1:$CZ$1,0))),"-")</f>
        <v>-</v>
      </c>
      <c r="E370" s="8" t="str">
        <f>IFERROR(IF(INDEX('ce raw data'!$C$2:$CZ$3000,MATCH(1,INDEX(('ce raw data'!$A$2:$A$3000=E324)*('ce raw data'!$B$2:$B$3000=$B371),,),0),MATCH(SUBSTITUTE(E327,"Allele","Height"),'ce raw data'!$C$1:$CZ$1,0))="","-",INDEX('ce raw data'!$C$2:$CZ$3000,MATCH(1,INDEX(('ce raw data'!$A$2:$A$3000=E324)*('ce raw data'!$B$2:$B$3000=$B371),,),0),MATCH(SUBSTITUTE(E327,"Allele","Height"),'ce raw data'!$C$1:$CZ$1,0))),"-")</f>
        <v>-</v>
      </c>
      <c r="F370" s="8" t="str">
        <f>IFERROR(IF(INDEX('ce raw data'!$C$2:$CZ$3000,MATCH(1,INDEX(('ce raw data'!$A$2:$A$3000=E324)*('ce raw data'!$B$2:$B$3000=$B371),,),0),MATCH(SUBSTITUTE(F327,"Allele","Height"),'ce raw data'!$C$1:$CZ$1,0))="","-",INDEX('ce raw data'!$C$2:$CZ$3000,MATCH(1,INDEX(('ce raw data'!$A$2:$A$3000=E324)*('ce raw data'!$B$2:$B$3000=$B371),,),0),MATCH(SUBSTITUTE(F327,"Allele","Height"),'ce raw data'!$C$1:$CZ$1,0))),"-")</f>
        <v>-</v>
      </c>
      <c r="G370" s="8" t="str">
        <f>IFERROR(IF(INDEX('ce raw data'!$C$2:$CZ$3000,MATCH(1,INDEX(('ce raw data'!$A$2:$A$3000=G324)*('ce raw data'!$B$2:$B$3000=$B371),,),0),MATCH(SUBSTITUTE(G327,"Allele","Height"),'ce raw data'!$C$1:$CZ$1,0))="","-",INDEX('ce raw data'!$C$2:$CZ$3000,MATCH(1,INDEX(('ce raw data'!$A$2:$A$3000=G324)*('ce raw data'!$B$2:$B$3000=$B371),,),0),MATCH(SUBSTITUTE(G327,"Allele","Height"),'ce raw data'!$C$1:$CZ$1,0))),"-")</f>
        <v>-</v>
      </c>
      <c r="H370" s="8" t="str">
        <f>IFERROR(IF(INDEX('ce raw data'!$C$2:$CZ$3000,MATCH(1,INDEX(('ce raw data'!$A$2:$A$3000=G324)*('ce raw data'!$B$2:$B$3000=$B371),,),0),MATCH(SUBSTITUTE(H327,"Allele","Height"),'ce raw data'!$C$1:$CZ$1,0))="","-",INDEX('ce raw data'!$C$2:$CZ$3000,MATCH(1,INDEX(('ce raw data'!$A$2:$A$3000=G324)*('ce raw data'!$B$2:$B$3000=$B371),,),0),MATCH(SUBSTITUTE(H327,"Allele","Height"),'ce raw data'!$C$1:$CZ$1,0))),"-")</f>
        <v>-</v>
      </c>
      <c r="I370" s="8" t="str">
        <f>IFERROR(IF(INDEX('ce raw data'!$C$2:$CZ$3000,MATCH(1,INDEX(('ce raw data'!$A$2:$A$3000=I324)*('ce raw data'!$B$2:$B$3000=$B371),,),0),MATCH(SUBSTITUTE(I327,"Allele","Height"),'ce raw data'!$C$1:$CZ$1,0))="","-",INDEX('ce raw data'!$C$2:$CZ$3000,MATCH(1,INDEX(('ce raw data'!$A$2:$A$3000=I324)*('ce raw data'!$B$2:$B$3000=$B371),,),0),MATCH(SUBSTITUTE(I327,"Allele","Height"),'ce raw data'!$C$1:$CZ$1,0))),"-")</f>
        <v>-</v>
      </c>
      <c r="J370" s="8" t="str">
        <f>IFERROR(IF(INDEX('ce raw data'!$C$2:$CZ$3000,MATCH(1,INDEX(('ce raw data'!$A$2:$A$3000=I324)*('ce raw data'!$B$2:$B$3000=$B371),,),0),MATCH(SUBSTITUTE(J327,"Allele","Height"),'ce raw data'!$C$1:$CZ$1,0))="","-",INDEX('ce raw data'!$C$2:$CZ$3000,MATCH(1,INDEX(('ce raw data'!$A$2:$A$3000=I324)*('ce raw data'!$B$2:$B$3000=$B371),,),0),MATCH(SUBSTITUTE(J327,"Allele","Height"),'ce raw data'!$C$1:$CZ$1,0))),"-")</f>
        <v>-</v>
      </c>
    </row>
    <row r="371" spans="2:10" x14ac:dyDescent="0.4">
      <c r="B371" s="12" t="str">
        <f>$A$113</f>
        <v>SE33</v>
      </c>
      <c r="C371" s="8" t="str">
        <f>IFERROR(IF(INDEX('ce raw data'!$C$2:$CZ$3000,MATCH(1,INDEX(('ce raw data'!$A$2:$A$3000=C324)*('ce raw data'!$B$2:$B$3000=$B371),,),0),MATCH(C327,'ce raw data'!$C$1:$CZ$1,0))="","-",INDEX('ce raw data'!$C$2:$CZ$3000,MATCH(1,INDEX(('ce raw data'!$A$2:$A$3000=C324)*('ce raw data'!$B$2:$B$3000=$B371),,),0),MATCH(C327,'ce raw data'!$C$1:$CZ$1,0))),"-")</f>
        <v>-</v>
      </c>
      <c r="D371" s="8" t="str">
        <f>IFERROR(IF(INDEX('ce raw data'!$C$2:$CZ$3000,MATCH(1,INDEX(('ce raw data'!$A$2:$A$3000=C324)*('ce raw data'!$B$2:$B$3000=$B371),,),0),MATCH(D327,'ce raw data'!$C$1:$CZ$1,0))="","-",INDEX('ce raw data'!$C$2:$CZ$3000,MATCH(1,INDEX(('ce raw data'!$A$2:$A$3000=C324)*('ce raw data'!$B$2:$B$3000=$B371),,),0),MATCH(D327,'ce raw data'!$C$1:$CZ$1,0))),"-")</f>
        <v>-</v>
      </c>
      <c r="E371" s="8" t="str">
        <f>IFERROR(IF(INDEX('ce raw data'!$C$2:$CZ$3000,MATCH(1,INDEX(('ce raw data'!$A$2:$A$3000=E324)*('ce raw data'!$B$2:$B$3000=$B371),,),0),MATCH(E327,'ce raw data'!$C$1:$CZ$1,0))="","-",INDEX('ce raw data'!$C$2:$CZ$3000,MATCH(1,INDEX(('ce raw data'!$A$2:$A$3000=E324)*('ce raw data'!$B$2:$B$3000=$B371),,),0),MATCH(E327,'ce raw data'!$C$1:$CZ$1,0))),"-")</f>
        <v>-</v>
      </c>
      <c r="F371" s="8" t="str">
        <f>IFERROR(IF(INDEX('ce raw data'!$C$2:$CZ$3000,MATCH(1,INDEX(('ce raw data'!$A$2:$A$3000=E324)*('ce raw data'!$B$2:$B$3000=$B371),,),0),MATCH(F327,'ce raw data'!$C$1:$CZ$1,0))="","-",INDEX('ce raw data'!$C$2:$CZ$3000,MATCH(1,INDEX(('ce raw data'!$A$2:$A$3000=E324)*('ce raw data'!$B$2:$B$3000=$B371),,),0),MATCH(F327,'ce raw data'!$C$1:$CZ$1,0))),"-")</f>
        <v>-</v>
      </c>
      <c r="G371" s="8" t="str">
        <f>IFERROR(IF(INDEX('ce raw data'!$C$2:$CZ$3000,MATCH(1,INDEX(('ce raw data'!$A$2:$A$3000=G324)*('ce raw data'!$B$2:$B$3000=$B371),,),0),MATCH(G327,'ce raw data'!$C$1:$CZ$1,0))="","-",INDEX('ce raw data'!$C$2:$CZ$3000,MATCH(1,INDEX(('ce raw data'!$A$2:$A$3000=G324)*('ce raw data'!$B$2:$B$3000=$B371),,),0),MATCH(G327,'ce raw data'!$C$1:$CZ$1,0))),"-")</f>
        <v>-</v>
      </c>
      <c r="H371" s="8" t="str">
        <f>IFERROR(IF(INDEX('ce raw data'!$C$2:$CZ$3000,MATCH(1,INDEX(('ce raw data'!$A$2:$A$3000=G324)*('ce raw data'!$B$2:$B$3000=$B371),,),0),MATCH(H327,'ce raw data'!$C$1:$CZ$1,0))="","-",INDEX('ce raw data'!$C$2:$CZ$3000,MATCH(1,INDEX(('ce raw data'!$A$2:$A$3000=G324)*('ce raw data'!$B$2:$B$3000=$B371),,),0),MATCH(H327,'ce raw data'!$C$1:$CZ$1,0))),"-")</f>
        <v>-</v>
      </c>
      <c r="I371" s="8" t="str">
        <f>IFERROR(IF(INDEX('ce raw data'!$C$2:$CZ$3000,MATCH(1,INDEX(('ce raw data'!$A$2:$A$3000=I324)*('ce raw data'!$B$2:$B$3000=$B371),,),0),MATCH(I327,'ce raw data'!$C$1:$CZ$1,0))="","-",INDEX('ce raw data'!$C$2:$CZ$3000,MATCH(1,INDEX(('ce raw data'!$A$2:$A$3000=I324)*('ce raw data'!$B$2:$B$3000=$B371),,),0),MATCH(I327,'ce raw data'!$C$1:$CZ$1,0))),"-")</f>
        <v>-</v>
      </c>
      <c r="J371" s="8" t="str">
        <f>IFERROR(IF(INDEX('ce raw data'!$C$2:$CZ$3000,MATCH(1,INDEX(('ce raw data'!$A$2:$A$3000=I324)*('ce raw data'!$B$2:$B$3000=$B371),,),0),MATCH(J327,'ce raw data'!$C$1:$CZ$1,0))="","-",INDEX('ce raw data'!$C$2:$CZ$3000,MATCH(1,INDEX(('ce raw data'!$A$2:$A$3000=I324)*('ce raw data'!$B$2:$B$3000=$B371),,),0),MATCH(J327,'ce raw data'!$C$1:$CZ$1,0))),"-")</f>
        <v>-</v>
      </c>
    </row>
    <row r="372" spans="2:10" hidden="1" x14ac:dyDescent="0.4">
      <c r="B372" s="12"/>
      <c r="C372" s="8" t="str">
        <f>IFERROR(IF(INDEX('ce raw data'!$C$2:$CZ$3000,MATCH(1,INDEX(('ce raw data'!$A$2:$A$3000=C324)*('ce raw data'!$B$2:$B$3000=$B373),,),0),MATCH(SUBSTITUTE(C327,"Allele","Height"),'ce raw data'!$C$1:$CZ$1,0))="","-",INDEX('ce raw data'!$C$2:$CZ$3000,MATCH(1,INDEX(('ce raw data'!$A$2:$A$3000=C324)*('ce raw data'!$B$2:$B$3000=$B373),,),0),MATCH(SUBSTITUTE(C327,"Allele","Height"),'ce raw data'!$C$1:$CZ$1,0))),"-")</f>
        <v>-</v>
      </c>
      <c r="D372" s="8" t="str">
        <f>IFERROR(IF(INDEX('ce raw data'!$C$2:$CZ$3000,MATCH(1,INDEX(('ce raw data'!$A$2:$A$3000=C324)*('ce raw data'!$B$2:$B$3000=$B373),,),0),MATCH(SUBSTITUTE(D327,"Allele","Height"),'ce raw data'!$C$1:$CZ$1,0))="","-",INDEX('ce raw data'!$C$2:$CZ$3000,MATCH(1,INDEX(('ce raw data'!$A$2:$A$3000=C324)*('ce raw data'!$B$2:$B$3000=$B373),,),0),MATCH(SUBSTITUTE(D327,"Allele","Height"),'ce raw data'!$C$1:$CZ$1,0))),"-")</f>
        <v>-</v>
      </c>
      <c r="E372" s="8" t="str">
        <f>IFERROR(IF(INDEX('ce raw data'!$C$2:$CZ$3000,MATCH(1,INDEX(('ce raw data'!$A$2:$A$3000=E324)*('ce raw data'!$B$2:$B$3000=$B373),,),0),MATCH(SUBSTITUTE(E327,"Allele","Height"),'ce raw data'!$C$1:$CZ$1,0))="","-",INDEX('ce raw data'!$C$2:$CZ$3000,MATCH(1,INDEX(('ce raw data'!$A$2:$A$3000=E324)*('ce raw data'!$B$2:$B$3000=$B373),,),0),MATCH(SUBSTITUTE(E327,"Allele","Height"),'ce raw data'!$C$1:$CZ$1,0))),"-")</f>
        <v>-</v>
      </c>
      <c r="F372" s="8" t="str">
        <f>IFERROR(IF(INDEX('ce raw data'!$C$2:$CZ$3000,MATCH(1,INDEX(('ce raw data'!$A$2:$A$3000=E324)*('ce raw data'!$B$2:$B$3000=$B373),,),0),MATCH(SUBSTITUTE(F327,"Allele","Height"),'ce raw data'!$C$1:$CZ$1,0))="","-",INDEX('ce raw data'!$C$2:$CZ$3000,MATCH(1,INDEX(('ce raw data'!$A$2:$A$3000=E324)*('ce raw data'!$B$2:$B$3000=$B373),,),0),MATCH(SUBSTITUTE(F327,"Allele","Height"),'ce raw data'!$C$1:$CZ$1,0))),"-")</f>
        <v>-</v>
      </c>
      <c r="G372" s="8" t="str">
        <f>IFERROR(IF(INDEX('ce raw data'!$C$2:$CZ$3000,MATCH(1,INDEX(('ce raw data'!$A$2:$A$3000=G324)*('ce raw data'!$B$2:$B$3000=$B373),,),0),MATCH(SUBSTITUTE(G327,"Allele","Height"),'ce raw data'!$C$1:$CZ$1,0))="","-",INDEX('ce raw data'!$C$2:$CZ$3000,MATCH(1,INDEX(('ce raw data'!$A$2:$A$3000=G324)*('ce raw data'!$B$2:$B$3000=$B373),,),0),MATCH(SUBSTITUTE(G327,"Allele","Height"),'ce raw data'!$C$1:$CZ$1,0))),"-")</f>
        <v>-</v>
      </c>
      <c r="H372" s="8" t="str">
        <f>IFERROR(IF(INDEX('ce raw data'!$C$2:$CZ$3000,MATCH(1,INDEX(('ce raw data'!$A$2:$A$3000=G324)*('ce raw data'!$B$2:$B$3000=$B373),,),0),MATCH(SUBSTITUTE(H327,"Allele","Height"),'ce raw data'!$C$1:$CZ$1,0))="","-",INDEX('ce raw data'!$C$2:$CZ$3000,MATCH(1,INDEX(('ce raw data'!$A$2:$A$3000=G324)*('ce raw data'!$B$2:$B$3000=$B373),,),0),MATCH(SUBSTITUTE(H327,"Allele","Height"),'ce raw data'!$C$1:$CZ$1,0))),"-")</f>
        <v>-</v>
      </c>
      <c r="I372" s="8" t="str">
        <f>IFERROR(IF(INDEX('ce raw data'!$C$2:$CZ$3000,MATCH(1,INDEX(('ce raw data'!$A$2:$A$3000=I324)*('ce raw data'!$B$2:$B$3000=$B373),,),0),MATCH(SUBSTITUTE(I327,"Allele","Height"),'ce raw data'!$C$1:$CZ$1,0))="","-",INDEX('ce raw data'!$C$2:$CZ$3000,MATCH(1,INDEX(('ce raw data'!$A$2:$A$3000=I324)*('ce raw data'!$B$2:$B$3000=$B373),,),0),MATCH(SUBSTITUTE(I327,"Allele","Height"),'ce raw data'!$C$1:$CZ$1,0))),"-")</f>
        <v>-</v>
      </c>
      <c r="J372" s="8" t="str">
        <f>IFERROR(IF(INDEX('ce raw data'!$C$2:$CZ$3000,MATCH(1,INDEX(('ce raw data'!$A$2:$A$3000=I324)*('ce raw data'!$B$2:$B$3000=$B373),,),0),MATCH(SUBSTITUTE(J327,"Allele","Height"),'ce raw data'!$C$1:$CZ$1,0))="","-",INDEX('ce raw data'!$C$2:$CZ$3000,MATCH(1,INDEX(('ce raw data'!$A$2:$A$3000=I324)*('ce raw data'!$B$2:$B$3000=$B373),,),0),MATCH(SUBSTITUTE(J327,"Allele","Height"),'ce raw data'!$C$1:$CZ$1,0))),"-")</f>
        <v>-</v>
      </c>
    </row>
    <row r="373" spans="2:10" x14ac:dyDescent="0.4">
      <c r="B373" s="12" t="str">
        <f>$A$115</f>
        <v>D22S1045</v>
      </c>
      <c r="C373" s="8" t="str">
        <f>IFERROR(IF(INDEX('ce raw data'!$C$2:$CZ$3000,MATCH(1,INDEX(('ce raw data'!$A$2:$A$3000=C324)*('ce raw data'!$B$2:$B$3000=$B373),,),0),MATCH(C327,'ce raw data'!$C$1:$CZ$1,0))="","-",INDEX('ce raw data'!$C$2:$CZ$3000,MATCH(1,INDEX(('ce raw data'!$A$2:$A$3000=C324)*('ce raw data'!$B$2:$B$3000=$B373),,),0),MATCH(C327,'ce raw data'!$C$1:$CZ$1,0))),"-")</f>
        <v>-</v>
      </c>
      <c r="D373" s="8" t="str">
        <f>IFERROR(IF(INDEX('ce raw data'!$C$2:$CZ$3000,MATCH(1,INDEX(('ce raw data'!$A$2:$A$3000=C324)*('ce raw data'!$B$2:$B$3000=$B373),,),0),MATCH(D327,'ce raw data'!$C$1:$CZ$1,0))="","-",INDEX('ce raw data'!$C$2:$CZ$3000,MATCH(1,INDEX(('ce raw data'!$A$2:$A$3000=C324)*('ce raw data'!$B$2:$B$3000=$B373),,),0),MATCH(D327,'ce raw data'!$C$1:$CZ$1,0))),"-")</f>
        <v>-</v>
      </c>
      <c r="E373" s="8" t="str">
        <f>IFERROR(IF(INDEX('ce raw data'!$C$2:$CZ$3000,MATCH(1,INDEX(('ce raw data'!$A$2:$A$3000=E324)*('ce raw data'!$B$2:$B$3000=$B373),,),0),MATCH(E327,'ce raw data'!$C$1:$CZ$1,0))="","-",INDEX('ce raw data'!$C$2:$CZ$3000,MATCH(1,INDEX(('ce raw data'!$A$2:$A$3000=E324)*('ce raw data'!$B$2:$B$3000=$B373),,),0),MATCH(E327,'ce raw data'!$C$1:$CZ$1,0))),"-")</f>
        <v>-</v>
      </c>
      <c r="F373" s="8" t="str">
        <f>IFERROR(IF(INDEX('ce raw data'!$C$2:$CZ$3000,MATCH(1,INDEX(('ce raw data'!$A$2:$A$3000=E324)*('ce raw data'!$B$2:$B$3000=$B373),,),0),MATCH(F327,'ce raw data'!$C$1:$CZ$1,0))="","-",INDEX('ce raw data'!$C$2:$CZ$3000,MATCH(1,INDEX(('ce raw data'!$A$2:$A$3000=E324)*('ce raw data'!$B$2:$B$3000=$B373),,),0),MATCH(F327,'ce raw data'!$C$1:$CZ$1,0))),"-")</f>
        <v>-</v>
      </c>
      <c r="G373" s="8" t="str">
        <f>IFERROR(IF(INDEX('ce raw data'!$C$2:$CZ$3000,MATCH(1,INDEX(('ce raw data'!$A$2:$A$3000=G324)*('ce raw data'!$B$2:$B$3000=$B373),,),0),MATCH(G327,'ce raw data'!$C$1:$CZ$1,0))="","-",INDEX('ce raw data'!$C$2:$CZ$3000,MATCH(1,INDEX(('ce raw data'!$A$2:$A$3000=G324)*('ce raw data'!$B$2:$B$3000=$B373),,),0),MATCH(G327,'ce raw data'!$C$1:$CZ$1,0))),"-")</f>
        <v>-</v>
      </c>
      <c r="H373" s="8" t="str">
        <f>IFERROR(IF(INDEX('ce raw data'!$C$2:$CZ$3000,MATCH(1,INDEX(('ce raw data'!$A$2:$A$3000=G324)*('ce raw data'!$B$2:$B$3000=$B373),,),0),MATCH(H327,'ce raw data'!$C$1:$CZ$1,0))="","-",INDEX('ce raw data'!$C$2:$CZ$3000,MATCH(1,INDEX(('ce raw data'!$A$2:$A$3000=G324)*('ce raw data'!$B$2:$B$3000=$B373),,),0),MATCH(H327,'ce raw data'!$C$1:$CZ$1,0))),"-")</f>
        <v>-</v>
      </c>
      <c r="I373" s="8" t="str">
        <f>IFERROR(IF(INDEX('ce raw data'!$C$2:$CZ$3000,MATCH(1,INDEX(('ce raw data'!$A$2:$A$3000=I324)*('ce raw data'!$B$2:$B$3000=$B373),,),0),MATCH(I327,'ce raw data'!$C$1:$CZ$1,0))="","-",INDEX('ce raw data'!$C$2:$CZ$3000,MATCH(1,INDEX(('ce raw data'!$A$2:$A$3000=I324)*('ce raw data'!$B$2:$B$3000=$B373),,),0),MATCH(I327,'ce raw data'!$C$1:$CZ$1,0))),"-")</f>
        <v>-</v>
      </c>
      <c r="J373" s="8" t="str">
        <f>IFERROR(IF(INDEX('ce raw data'!$C$2:$CZ$3000,MATCH(1,INDEX(('ce raw data'!$A$2:$A$3000=I324)*('ce raw data'!$B$2:$B$3000=$B373),,),0),MATCH(J327,'ce raw data'!$C$1:$CZ$1,0))="","-",INDEX('ce raw data'!$C$2:$CZ$3000,MATCH(1,INDEX(('ce raw data'!$A$2:$A$3000=I324)*('ce raw data'!$B$2:$B$3000=$B373),,),0),MATCH(J327,'ce raw data'!$C$1:$CZ$1,0))),"-")</f>
        <v>-</v>
      </c>
    </row>
    <row r="374" spans="2:10" hidden="1" x14ac:dyDescent="0.4">
      <c r="B374" s="10"/>
      <c r="C374" s="8" t="str">
        <f>IFERROR(IF(INDEX('ce raw data'!$C$2:$CZ$3000,MATCH(1,INDEX(('ce raw data'!$A$2:$A$3000=C324)*('ce raw data'!$B$2:$B$3000=$B375),,),0),MATCH(SUBSTITUTE(C327,"Allele","Height"),'ce raw data'!$C$1:$CZ$1,0))="","-",INDEX('ce raw data'!$C$2:$CZ$3000,MATCH(1,INDEX(('ce raw data'!$A$2:$A$3000=C324)*('ce raw data'!$B$2:$B$3000=$B375),,),0),MATCH(SUBSTITUTE(C327,"Allele","Height"),'ce raw data'!$C$1:$CZ$1,0))),"-")</f>
        <v>-</v>
      </c>
      <c r="D374" s="8" t="str">
        <f>IFERROR(IF(INDEX('ce raw data'!$C$2:$CZ$3000,MATCH(1,INDEX(('ce raw data'!$A$2:$A$3000=C324)*('ce raw data'!$B$2:$B$3000=$B375),,),0),MATCH(SUBSTITUTE(D327,"Allele","Height"),'ce raw data'!$C$1:$CZ$1,0))="","-",INDEX('ce raw data'!$C$2:$CZ$3000,MATCH(1,INDEX(('ce raw data'!$A$2:$A$3000=C324)*('ce raw data'!$B$2:$B$3000=$B375),,),0),MATCH(SUBSTITUTE(D327,"Allele","Height"),'ce raw data'!$C$1:$CZ$1,0))),"-")</f>
        <v>-</v>
      </c>
      <c r="E374" s="8" t="str">
        <f>IFERROR(IF(INDEX('ce raw data'!$C$2:$CZ$3000,MATCH(1,INDEX(('ce raw data'!$A$2:$A$3000=E324)*('ce raw data'!$B$2:$B$3000=$B375),,),0),MATCH(SUBSTITUTE(E327,"Allele","Height"),'ce raw data'!$C$1:$CZ$1,0))="","-",INDEX('ce raw data'!$C$2:$CZ$3000,MATCH(1,INDEX(('ce raw data'!$A$2:$A$3000=E324)*('ce raw data'!$B$2:$B$3000=$B375),,),0),MATCH(SUBSTITUTE(E327,"Allele","Height"),'ce raw data'!$C$1:$CZ$1,0))),"-")</f>
        <v>-</v>
      </c>
      <c r="F374" s="8" t="str">
        <f>IFERROR(IF(INDEX('ce raw data'!$C$2:$CZ$3000,MATCH(1,INDEX(('ce raw data'!$A$2:$A$3000=E324)*('ce raw data'!$B$2:$B$3000=$B375),,),0),MATCH(SUBSTITUTE(F327,"Allele","Height"),'ce raw data'!$C$1:$CZ$1,0))="","-",INDEX('ce raw data'!$C$2:$CZ$3000,MATCH(1,INDEX(('ce raw data'!$A$2:$A$3000=E324)*('ce raw data'!$B$2:$B$3000=$B375),,),0),MATCH(SUBSTITUTE(F327,"Allele","Height"),'ce raw data'!$C$1:$CZ$1,0))),"-")</f>
        <v>-</v>
      </c>
      <c r="G374" s="8" t="str">
        <f>IFERROR(IF(INDEX('ce raw data'!$C$2:$CZ$3000,MATCH(1,INDEX(('ce raw data'!$A$2:$A$3000=G324)*('ce raw data'!$B$2:$B$3000=$B375),,),0),MATCH(SUBSTITUTE(G327,"Allele","Height"),'ce raw data'!$C$1:$CZ$1,0))="","-",INDEX('ce raw data'!$C$2:$CZ$3000,MATCH(1,INDEX(('ce raw data'!$A$2:$A$3000=G324)*('ce raw data'!$B$2:$B$3000=$B375),,),0),MATCH(SUBSTITUTE(G327,"Allele","Height"),'ce raw data'!$C$1:$CZ$1,0))),"-")</f>
        <v>-</v>
      </c>
      <c r="H374" s="8" t="str">
        <f>IFERROR(IF(INDEX('ce raw data'!$C$2:$CZ$3000,MATCH(1,INDEX(('ce raw data'!$A$2:$A$3000=G324)*('ce raw data'!$B$2:$B$3000=$B375),,),0),MATCH(SUBSTITUTE(H327,"Allele","Height"),'ce raw data'!$C$1:$CZ$1,0))="","-",INDEX('ce raw data'!$C$2:$CZ$3000,MATCH(1,INDEX(('ce raw data'!$A$2:$A$3000=G324)*('ce raw data'!$B$2:$B$3000=$B375),,),0),MATCH(SUBSTITUTE(H327,"Allele","Height"),'ce raw data'!$C$1:$CZ$1,0))),"-")</f>
        <v>-</v>
      </c>
      <c r="I374" s="8" t="str">
        <f>IFERROR(IF(INDEX('ce raw data'!$C$2:$CZ$3000,MATCH(1,INDEX(('ce raw data'!$A$2:$A$3000=I324)*('ce raw data'!$B$2:$B$3000=$B375),,),0),MATCH(SUBSTITUTE(I327,"Allele","Height"),'ce raw data'!$C$1:$CZ$1,0))="","-",INDEX('ce raw data'!$C$2:$CZ$3000,MATCH(1,INDEX(('ce raw data'!$A$2:$A$3000=I324)*('ce raw data'!$B$2:$B$3000=$B375),,),0),MATCH(SUBSTITUTE(I327,"Allele","Height"),'ce raw data'!$C$1:$CZ$1,0))),"-")</f>
        <v>-</v>
      </c>
      <c r="J374" s="8" t="str">
        <f>IFERROR(IF(INDEX('ce raw data'!$C$2:$CZ$3000,MATCH(1,INDEX(('ce raw data'!$A$2:$A$3000=I324)*('ce raw data'!$B$2:$B$3000=$B375),,),0),MATCH(SUBSTITUTE(J327,"Allele","Height"),'ce raw data'!$C$1:$CZ$1,0))="","-",INDEX('ce raw data'!$C$2:$CZ$3000,MATCH(1,INDEX(('ce raw data'!$A$2:$A$3000=I324)*('ce raw data'!$B$2:$B$3000=$B375),,),0),MATCH(SUBSTITUTE(J327,"Allele","Height"),'ce raw data'!$C$1:$CZ$1,0))),"-")</f>
        <v>-</v>
      </c>
    </row>
    <row r="375" spans="2:10" x14ac:dyDescent="0.4">
      <c r="B375" s="13" t="str">
        <f>$A$117</f>
        <v>DYS391</v>
      </c>
      <c r="C375" s="8" t="str">
        <f>IFERROR(IF(INDEX('ce raw data'!$C$2:$CZ$3000,MATCH(1,INDEX(('ce raw data'!$A$2:$A$3000=C324)*('ce raw data'!$B$2:$B$3000=$B375),,),0),MATCH(C327,'ce raw data'!$C$1:$CZ$1,0))="","-",INDEX('ce raw data'!$C$2:$CZ$3000,MATCH(1,INDEX(('ce raw data'!$A$2:$A$3000=C324)*('ce raw data'!$B$2:$B$3000=$B375),,),0),MATCH(C327,'ce raw data'!$C$1:$CZ$1,0))),"-")</f>
        <v>-</v>
      </c>
      <c r="D375" s="8" t="str">
        <f>IFERROR(IF(INDEX('ce raw data'!$C$2:$CZ$3000,MATCH(1,INDEX(('ce raw data'!$A$2:$A$3000=C324)*('ce raw data'!$B$2:$B$3000=$B375),,),0),MATCH(D327,'ce raw data'!$C$1:$CZ$1,0))="","-",INDEX('ce raw data'!$C$2:$CZ$3000,MATCH(1,INDEX(('ce raw data'!$A$2:$A$3000=C324)*('ce raw data'!$B$2:$B$3000=$B375),,),0),MATCH(D327,'ce raw data'!$C$1:$CZ$1,0))),"-")</f>
        <v>-</v>
      </c>
      <c r="E375" s="8" t="str">
        <f>IFERROR(IF(INDEX('ce raw data'!$C$2:$CZ$3000,MATCH(1,INDEX(('ce raw data'!$A$2:$A$3000=E324)*('ce raw data'!$B$2:$B$3000=$B375),,),0),MATCH(E327,'ce raw data'!$C$1:$CZ$1,0))="","-",INDEX('ce raw data'!$C$2:$CZ$3000,MATCH(1,INDEX(('ce raw data'!$A$2:$A$3000=E324)*('ce raw data'!$B$2:$B$3000=$B375),,),0),MATCH(E327,'ce raw data'!$C$1:$CZ$1,0))),"-")</f>
        <v>-</v>
      </c>
      <c r="F375" s="8" t="str">
        <f>IFERROR(IF(INDEX('ce raw data'!$C$2:$CZ$3000,MATCH(1,INDEX(('ce raw data'!$A$2:$A$3000=E324)*('ce raw data'!$B$2:$B$3000=$B375),,),0),MATCH(F327,'ce raw data'!$C$1:$CZ$1,0))="","-",INDEX('ce raw data'!$C$2:$CZ$3000,MATCH(1,INDEX(('ce raw data'!$A$2:$A$3000=E324)*('ce raw data'!$B$2:$B$3000=$B375),,),0),MATCH(F327,'ce raw data'!$C$1:$CZ$1,0))),"-")</f>
        <v>-</v>
      </c>
      <c r="G375" s="8" t="str">
        <f>IFERROR(IF(INDEX('ce raw data'!$C$2:$CZ$3000,MATCH(1,INDEX(('ce raw data'!$A$2:$A$3000=G324)*('ce raw data'!$B$2:$B$3000=$B375),,),0),MATCH(G327,'ce raw data'!$C$1:$CZ$1,0))="","-",INDEX('ce raw data'!$C$2:$CZ$3000,MATCH(1,INDEX(('ce raw data'!$A$2:$A$3000=G324)*('ce raw data'!$B$2:$B$3000=$B375),,),0),MATCH(G327,'ce raw data'!$C$1:$CZ$1,0))),"-")</f>
        <v>-</v>
      </c>
      <c r="H375" s="8" t="str">
        <f>IFERROR(IF(INDEX('ce raw data'!$C$2:$CZ$3000,MATCH(1,INDEX(('ce raw data'!$A$2:$A$3000=G324)*('ce raw data'!$B$2:$B$3000=$B375),,),0),MATCH(H327,'ce raw data'!$C$1:$CZ$1,0))="","-",INDEX('ce raw data'!$C$2:$CZ$3000,MATCH(1,INDEX(('ce raw data'!$A$2:$A$3000=G324)*('ce raw data'!$B$2:$B$3000=$B375),,),0),MATCH(H327,'ce raw data'!$C$1:$CZ$1,0))),"-")</f>
        <v>-</v>
      </c>
      <c r="I375" s="8" t="str">
        <f>IFERROR(IF(INDEX('ce raw data'!$C$2:$CZ$3000,MATCH(1,INDEX(('ce raw data'!$A$2:$A$3000=I324)*('ce raw data'!$B$2:$B$3000=$B375),,),0),MATCH(I327,'ce raw data'!$C$1:$CZ$1,0))="","-",INDEX('ce raw data'!$C$2:$CZ$3000,MATCH(1,INDEX(('ce raw data'!$A$2:$A$3000=I324)*('ce raw data'!$B$2:$B$3000=$B375),,),0),MATCH(I327,'ce raw data'!$C$1:$CZ$1,0))),"-")</f>
        <v>-</v>
      </c>
      <c r="J375" s="8" t="str">
        <f>IFERROR(IF(INDEX('ce raw data'!$C$2:$CZ$3000,MATCH(1,INDEX(('ce raw data'!$A$2:$A$3000=I324)*('ce raw data'!$B$2:$B$3000=$B375),,),0),MATCH(J327,'ce raw data'!$C$1:$CZ$1,0))="","-",INDEX('ce raw data'!$C$2:$CZ$3000,MATCH(1,INDEX(('ce raw data'!$A$2:$A$3000=I324)*('ce raw data'!$B$2:$B$3000=$B375),,),0),MATCH(J327,'ce raw data'!$C$1:$CZ$1,0))),"-")</f>
        <v>-</v>
      </c>
    </row>
    <row r="376" spans="2:10" hidden="1" x14ac:dyDescent="0.4">
      <c r="B376" s="13"/>
      <c r="C376" s="8" t="str">
        <f>IFERROR(IF(INDEX('ce raw data'!$C$2:$CZ$3000,MATCH(1,INDEX(('ce raw data'!$A$2:$A$3000=C324)*('ce raw data'!$B$2:$B$3000=$B377),,),0),MATCH(SUBSTITUTE(C327,"Allele","Height"),'ce raw data'!$C$1:$CZ$1,0))="","-",INDEX('ce raw data'!$C$2:$CZ$3000,MATCH(1,INDEX(('ce raw data'!$A$2:$A$3000=C324)*('ce raw data'!$B$2:$B$3000=$B377),,),0),MATCH(SUBSTITUTE(C327,"Allele","Height"),'ce raw data'!$C$1:$CZ$1,0))),"-")</f>
        <v>-</v>
      </c>
      <c r="D376" s="8" t="str">
        <f>IFERROR(IF(INDEX('ce raw data'!$C$2:$CZ$3000,MATCH(1,INDEX(('ce raw data'!$A$2:$A$3000=C324)*('ce raw data'!$B$2:$B$3000=$B377),,),0),MATCH(SUBSTITUTE(D327,"Allele","Height"),'ce raw data'!$C$1:$CZ$1,0))="","-",INDEX('ce raw data'!$C$2:$CZ$3000,MATCH(1,INDEX(('ce raw data'!$A$2:$A$3000=C324)*('ce raw data'!$B$2:$B$3000=$B377),,),0),MATCH(SUBSTITUTE(D327,"Allele","Height"),'ce raw data'!$C$1:$CZ$1,0))),"-")</f>
        <v>-</v>
      </c>
      <c r="E376" s="8" t="str">
        <f>IFERROR(IF(INDEX('ce raw data'!$C$2:$CZ$3000,MATCH(1,INDEX(('ce raw data'!$A$2:$A$3000=E324)*('ce raw data'!$B$2:$B$3000=$B377),,),0),MATCH(SUBSTITUTE(E327,"Allele","Height"),'ce raw data'!$C$1:$CZ$1,0))="","-",INDEX('ce raw data'!$C$2:$CZ$3000,MATCH(1,INDEX(('ce raw data'!$A$2:$A$3000=E324)*('ce raw data'!$B$2:$B$3000=$B377),,),0),MATCH(SUBSTITUTE(E327,"Allele","Height"),'ce raw data'!$C$1:$CZ$1,0))),"-")</f>
        <v>-</v>
      </c>
      <c r="F376" s="8" t="str">
        <f>IFERROR(IF(INDEX('ce raw data'!$C$2:$CZ$3000,MATCH(1,INDEX(('ce raw data'!$A$2:$A$3000=E324)*('ce raw data'!$B$2:$B$3000=$B377),,),0),MATCH(SUBSTITUTE(F327,"Allele","Height"),'ce raw data'!$C$1:$CZ$1,0))="","-",INDEX('ce raw data'!$C$2:$CZ$3000,MATCH(1,INDEX(('ce raw data'!$A$2:$A$3000=E324)*('ce raw data'!$B$2:$B$3000=$B377),,),0),MATCH(SUBSTITUTE(F327,"Allele","Height"),'ce raw data'!$C$1:$CZ$1,0))),"-")</f>
        <v>-</v>
      </c>
      <c r="G376" s="8" t="str">
        <f>IFERROR(IF(INDEX('ce raw data'!$C$2:$CZ$3000,MATCH(1,INDEX(('ce raw data'!$A$2:$A$3000=G324)*('ce raw data'!$B$2:$B$3000=$B377),,),0),MATCH(SUBSTITUTE(G327,"Allele","Height"),'ce raw data'!$C$1:$CZ$1,0))="","-",INDEX('ce raw data'!$C$2:$CZ$3000,MATCH(1,INDEX(('ce raw data'!$A$2:$A$3000=G324)*('ce raw data'!$B$2:$B$3000=$B377),,),0),MATCH(SUBSTITUTE(G327,"Allele","Height"),'ce raw data'!$C$1:$CZ$1,0))),"-")</f>
        <v>-</v>
      </c>
      <c r="H376" s="8" t="str">
        <f>IFERROR(IF(INDEX('ce raw data'!$C$2:$CZ$3000,MATCH(1,INDEX(('ce raw data'!$A$2:$A$3000=G324)*('ce raw data'!$B$2:$B$3000=$B377),,),0),MATCH(SUBSTITUTE(H327,"Allele","Height"),'ce raw data'!$C$1:$CZ$1,0))="","-",INDEX('ce raw data'!$C$2:$CZ$3000,MATCH(1,INDEX(('ce raw data'!$A$2:$A$3000=G324)*('ce raw data'!$B$2:$B$3000=$B377),,),0),MATCH(SUBSTITUTE(H327,"Allele","Height"),'ce raw data'!$C$1:$CZ$1,0))),"-")</f>
        <v>-</v>
      </c>
      <c r="I376" s="8" t="str">
        <f>IFERROR(IF(INDEX('ce raw data'!$C$2:$CZ$3000,MATCH(1,INDEX(('ce raw data'!$A$2:$A$3000=I324)*('ce raw data'!$B$2:$B$3000=$B377),,),0),MATCH(SUBSTITUTE(I327,"Allele","Height"),'ce raw data'!$C$1:$CZ$1,0))="","-",INDEX('ce raw data'!$C$2:$CZ$3000,MATCH(1,INDEX(('ce raw data'!$A$2:$A$3000=I324)*('ce raw data'!$B$2:$B$3000=$B377),,),0),MATCH(SUBSTITUTE(I327,"Allele","Height"),'ce raw data'!$C$1:$CZ$1,0))),"-")</f>
        <v>-</v>
      </c>
      <c r="J376" s="8" t="str">
        <f>IFERROR(IF(INDEX('ce raw data'!$C$2:$CZ$3000,MATCH(1,INDEX(('ce raw data'!$A$2:$A$3000=I324)*('ce raw data'!$B$2:$B$3000=$B377),,),0),MATCH(SUBSTITUTE(J327,"Allele","Height"),'ce raw data'!$C$1:$CZ$1,0))="","-",INDEX('ce raw data'!$C$2:$CZ$3000,MATCH(1,INDEX(('ce raw data'!$A$2:$A$3000=I324)*('ce raw data'!$B$2:$B$3000=$B377),,),0),MATCH(SUBSTITUTE(J327,"Allele","Height"),'ce raw data'!$C$1:$CZ$1,0))),"-")</f>
        <v>-</v>
      </c>
    </row>
    <row r="377" spans="2:10" x14ac:dyDescent="0.4">
      <c r="B377" s="13" t="str">
        <f>$A$119</f>
        <v>FGA</v>
      </c>
      <c r="C377" s="8" t="str">
        <f>IFERROR(IF(INDEX('ce raw data'!$C$2:$CZ$3000,MATCH(1,INDEX(('ce raw data'!$A$2:$A$3000=C324)*('ce raw data'!$B$2:$B$3000=$B377),,),0),MATCH(C327,'ce raw data'!$C$1:$CZ$1,0))="","-",INDEX('ce raw data'!$C$2:$CZ$3000,MATCH(1,INDEX(('ce raw data'!$A$2:$A$3000=C324)*('ce raw data'!$B$2:$B$3000=$B377),,),0),MATCH(C327,'ce raw data'!$C$1:$CZ$1,0))),"-")</f>
        <v>-</v>
      </c>
      <c r="D377" s="8" t="str">
        <f>IFERROR(IF(INDEX('ce raw data'!$C$2:$CZ$3000,MATCH(1,INDEX(('ce raw data'!$A$2:$A$3000=C324)*('ce raw data'!$B$2:$B$3000=$B377),,),0),MATCH(D327,'ce raw data'!$C$1:$CZ$1,0))="","-",INDEX('ce raw data'!$C$2:$CZ$3000,MATCH(1,INDEX(('ce raw data'!$A$2:$A$3000=C324)*('ce raw data'!$B$2:$B$3000=$B377),,),0),MATCH(D327,'ce raw data'!$C$1:$CZ$1,0))),"-")</f>
        <v>-</v>
      </c>
      <c r="E377" s="8" t="str">
        <f>IFERROR(IF(INDEX('ce raw data'!$C$2:$CZ$3000,MATCH(1,INDEX(('ce raw data'!$A$2:$A$3000=E324)*('ce raw data'!$B$2:$B$3000=$B377),,),0),MATCH(E327,'ce raw data'!$C$1:$CZ$1,0))="","-",INDEX('ce raw data'!$C$2:$CZ$3000,MATCH(1,INDEX(('ce raw data'!$A$2:$A$3000=E324)*('ce raw data'!$B$2:$B$3000=$B377),,),0),MATCH(E327,'ce raw data'!$C$1:$CZ$1,0))),"-")</f>
        <v>-</v>
      </c>
      <c r="F377" s="8" t="str">
        <f>IFERROR(IF(INDEX('ce raw data'!$C$2:$CZ$3000,MATCH(1,INDEX(('ce raw data'!$A$2:$A$3000=E324)*('ce raw data'!$B$2:$B$3000=$B377),,),0),MATCH(F327,'ce raw data'!$C$1:$CZ$1,0))="","-",INDEX('ce raw data'!$C$2:$CZ$3000,MATCH(1,INDEX(('ce raw data'!$A$2:$A$3000=E324)*('ce raw data'!$B$2:$B$3000=$B377),,),0),MATCH(F327,'ce raw data'!$C$1:$CZ$1,0))),"-")</f>
        <v>-</v>
      </c>
      <c r="G377" s="8" t="str">
        <f>IFERROR(IF(INDEX('ce raw data'!$C$2:$CZ$3000,MATCH(1,INDEX(('ce raw data'!$A$2:$A$3000=G324)*('ce raw data'!$B$2:$B$3000=$B377),,),0),MATCH(G327,'ce raw data'!$C$1:$CZ$1,0))="","-",INDEX('ce raw data'!$C$2:$CZ$3000,MATCH(1,INDEX(('ce raw data'!$A$2:$A$3000=G324)*('ce raw data'!$B$2:$B$3000=$B377),,),0),MATCH(G327,'ce raw data'!$C$1:$CZ$1,0))),"-")</f>
        <v>-</v>
      </c>
      <c r="H377" s="8" t="str">
        <f>IFERROR(IF(INDEX('ce raw data'!$C$2:$CZ$3000,MATCH(1,INDEX(('ce raw data'!$A$2:$A$3000=G324)*('ce raw data'!$B$2:$B$3000=$B377),,),0),MATCH(H327,'ce raw data'!$C$1:$CZ$1,0))="","-",INDEX('ce raw data'!$C$2:$CZ$3000,MATCH(1,INDEX(('ce raw data'!$A$2:$A$3000=G324)*('ce raw data'!$B$2:$B$3000=$B377),,),0),MATCH(H327,'ce raw data'!$C$1:$CZ$1,0))),"-")</f>
        <v>-</v>
      </c>
      <c r="I377" s="8" t="str">
        <f>IFERROR(IF(INDEX('ce raw data'!$C$2:$CZ$3000,MATCH(1,INDEX(('ce raw data'!$A$2:$A$3000=I324)*('ce raw data'!$B$2:$B$3000=$B377),,),0),MATCH(I327,'ce raw data'!$C$1:$CZ$1,0))="","-",INDEX('ce raw data'!$C$2:$CZ$3000,MATCH(1,INDEX(('ce raw data'!$A$2:$A$3000=I324)*('ce raw data'!$B$2:$B$3000=$B377),,),0),MATCH(I327,'ce raw data'!$C$1:$CZ$1,0))),"-")</f>
        <v>-</v>
      </c>
      <c r="J377" s="8" t="str">
        <f>IFERROR(IF(INDEX('ce raw data'!$C$2:$CZ$3000,MATCH(1,INDEX(('ce raw data'!$A$2:$A$3000=I324)*('ce raw data'!$B$2:$B$3000=$B377),,),0),MATCH(J327,'ce raw data'!$C$1:$CZ$1,0))="","-",INDEX('ce raw data'!$C$2:$CZ$3000,MATCH(1,INDEX(('ce raw data'!$A$2:$A$3000=I324)*('ce raw data'!$B$2:$B$3000=$B377),,),0),MATCH(J327,'ce raw data'!$C$1:$CZ$1,0))),"-")</f>
        <v>-</v>
      </c>
    </row>
    <row r="378" spans="2:10" hidden="1" x14ac:dyDescent="0.4">
      <c r="B378" s="13"/>
      <c r="C378" s="8" t="str">
        <f>IFERROR(IF(INDEX('ce raw data'!$C$2:$CZ$3000,MATCH(1,INDEX(('ce raw data'!$A$2:$A$3000=C324)*('ce raw data'!$B$2:$B$3000=$B379),,),0),MATCH(SUBSTITUTE(C327,"Allele","Height"),'ce raw data'!$C$1:$CZ$1,0))="","-",INDEX('ce raw data'!$C$2:$CZ$3000,MATCH(1,INDEX(('ce raw data'!$A$2:$A$3000=C324)*('ce raw data'!$B$2:$B$3000=$B379),,),0),MATCH(SUBSTITUTE(C327,"Allele","Height"),'ce raw data'!$C$1:$CZ$1,0))),"-")</f>
        <v>-</v>
      </c>
      <c r="D378" s="8" t="str">
        <f>IFERROR(IF(INDEX('ce raw data'!$C$2:$CZ$3000,MATCH(1,INDEX(('ce raw data'!$A$2:$A$3000=C324)*('ce raw data'!$B$2:$B$3000=$B379),,),0),MATCH(SUBSTITUTE(D327,"Allele","Height"),'ce raw data'!$C$1:$CZ$1,0))="","-",INDEX('ce raw data'!$C$2:$CZ$3000,MATCH(1,INDEX(('ce raw data'!$A$2:$A$3000=C324)*('ce raw data'!$B$2:$B$3000=$B379),,),0),MATCH(SUBSTITUTE(D327,"Allele","Height"),'ce raw data'!$C$1:$CZ$1,0))),"-")</f>
        <v>-</v>
      </c>
      <c r="E378" s="8" t="str">
        <f>IFERROR(IF(INDEX('ce raw data'!$C$2:$CZ$3000,MATCH(1,INDEX(('ce raw data'!$A$2:$A$3000=E324)*('ce raw data'!$B$2:$B$3000=$B379),,),0),MATCH(SUBSTITUTE(E327,"Allele","Height"),'ce raw data'!$C$1:$CZ$1,0))="","-",INDEX('ce raw data'!$C$2:$CZ$3000,MATCH(1,INDEX(('ce raw data'!$A$2:$A$3000=E324)*('ce raw data'!$B$2:$B$3000=$B379),,),0),MATCH(SUBSTITUTE(E327,"Allele","Height"),'ce raw data'!$C$1:$CZ$1,0))),"-")</f>
        <v>-</v>
      </c>
      <c r="F378" s="8" t="str">
        <f>IFERROR(IF(INDEX('ce raw data'!$C$2:$CZ$3000,MATCH(1,INDEX(('ce raw data'!$A$2:$A$3000=E324)*('ce raw data'!$B$2:$B$3000=$B379),,),0),MATCH(SUBSTITUTE(F327,"Allele","Height"),'ce raw data'!$C$1:$CZ$1,0))="","-",INDEX('ce raw data'!$C$2:$CZ$3000,MATCH(1,INDEX(('ce raw data'!$A$2:$A$3000=E324)*('ce raw data'!$B$2:$B$3000=$B379),,),0),MATCH(SUBSTITUTE(F327,"Allele","Height"),'ce raw data'!$C$1:$CZ$1,0))),"-")</f>
        <v>-</v>
      </c>
      <c r="G378" s="8" t="str">
        <f>IFERROR(IF(INDEX('ce raw data'!$C$2:$CZ$3000,MATCH(1,INDEX(('ce raw data'!$A$2:$A$3000=G324)*('ce raw data'!$B$2:$B$3000=$B379),,),0),MATCH(SUBSTITUTE(G327,"Allele","Height"),'ce raw data'!$C$1:$CZ$1,0))="","-",INDEX('ce raw data'!$C$2:$CZ$3000,MATCH(1,INDEX(('ce raw data'!$A$2:$A$3000=G324)*('ce raw data'!$B$2:$B$3000=$B379),,),0),MATCH(SUBSTITUTE(G327,"Allele","Height"),'ce raw data'!$C$1:$CZ$1,0))),"-")</f>
        <v>-</v>
      </c>
      <c r="H378" s="8" t="str">
        <f>IFERROR(IF(INDEX('ce raw data'!$C$2:$CZ$3000,MATCH(1,INDEX(('ce raw data'!$A$2:$A$3000=G324)*('ce raw data'!$B$2:$B$3000=$B379),,),0),MATCH(SUBSTITUTE(H327,"Allele","Height"),'ce raw data'!$C$1:$CZ$1,0))="","-",INDEX('ce raw data'!$C$2:$CZ$3000,MATCH(1,INDEX(('ce raw data'!$A$2:$A$3000=G324)*('ce raw data'!$B$2:$B$3000=$B379),,),0),MATCH(SUBSTITUTE(H327,"Allele","Height"),'ce raw data'!$C$1:$CZ$1,0))),"-")</f>
        <v>-</v>
      </c>
      <c r="I378" s="8" t="str">
        <f>IFERROR(IF(INDEX('ce raw data'!$C$2:$CZ$3000,MATCH(1,INDEX(('ce raw data'!$A$2:$A$3000=I324)*('ce raw data'!$B$2:$B$3000=$B379),,),0),MATCH(SUBSTITUTE(I327,"Allele","Height"),'ce raw data'!$C$1:$CZ$1,0))="","-",INDEX('ce raw data'!$C$2:$CZ$3000,MATCH(1,INDEX(('ce raw data'!$A$2:$A$3000=I324)*('ce raw data'!$B$2:$B$3000=$B379),,),0),MATCH(SUBSTITUTE(I327,"Allele","Height"),'ce raw data'!$C$1:$CZ$1,0))),"-")</f>
        <v>-</v>
      </c>
      <c r="J378" s="8" t="str">
        <f>IFERROR(IF(INDEX('ce raw data'!$C$2:$CZ$3000,MATCH(1,INDEX(('ce raw data'!$A$2:$A$3000=I324)*('ce raw data'!$B$2:$B$3000=$B379),,),0),MATCH(SUBSTITUTE(J327,"Allele","Height"),'ce raw data'!$C$1:$CZ$1,0))="","-",INDEX('ce raw data'!$C$2:$CZ$3000,MATCH(1,INDEX(('ce raw data'!$A$2:$A$3000=I324)*('ce raw data'!$B$2:$B$3000=$B379),,),0),MATCH(SUBSTITUTE(J327,"Allele","Height"),'ce raw data'!$C$1:$CZ$1,0))),"-")</f>
        <v>-</v>
      </c>
    </row>
    <row r="379" spans="2:10" x14ac:dyDescent="0.4">
      <c r="B379" s="13" t="str">
        <f>$A$121</f>
        <v>DYS576</v>
      </c>
      <c r="C379" s="8" t="str">
        <f>IFERROR(IF(INDEX('ce raw data'!$C$2:$CZ$3000,MATCH(1,INDEX(('ce raw data'!$A$2:$A$3000=C324)*('ce raw data'!$B$2:$B$3000=$B379),,),0),MATCH(C327,'ce raw data'!$C$1:$CZ$1,0))="","-",INDEX('ce raw data'!$C$2:$CZ$3000,MATCH(1,INDEX(('ce raw data'!$A$2:$A$3000=C324)*('ce raw data'!$B$2:$B$3000=$B379),,),0),MATCH(C327,'ce raw data'!$C$1:$CZ$1,0))),"-")</f>
        <v>-</v>
      </c>
      <c r="D379" s="8" t="str">
        <f>IFERROR(IF(INDEX('ce raw data'!$C$2:$CZ$3000,MATCH(1,INDEX(('ce raw data'!$A$2:$A$3000=C324)*('ce raw data'!$B$2:$B$3000=$B379),,),0),MATCH(D327,'ce raw data'!$C$1:$CZ$1,0))="","-",INDEX('ce raw data'!$C$2:$CZ$3000,MATCH(1,INDEX(('ce raw data'!$A$2:$A$3000=C324)*('ce raw data'!$B$2:$B$3000=$B379),,),0),MATCH(D327,'ce raw data'!$C$1:$CZ$1,0))),"-")</f>
        <v>-</v>
      </c>
      <c r="E379" s="8" t="str">
        <f>IFERROR(IF(INDEX('ce raw data'!$C$2:$CZ$3000,MATCH(1,INDEX(('ce raw data'!$A$2:$A$3000=E324)*('ce raw data'!$B$2:$B$3000=$B379),,),0),MATCH(E327,'ce raw data'!$C$1:$CZ$1,0))="","-",INDEX('ce raw data'!$C$2:$CZ$3000,MATCH(1,INDEX(('ce raw data'!$A$2:$A$3000=E324)*('ce raw data'!$B$2:$B$3000=$B379),,),0),MATCH(E327,'ce raw data'!$C$1:$CZ$1,0))),"-")</f>
        <v>-</v>
      </c>
      <c r="F379" s="8" t="str">
        <f>IFERROR(IF(INDEX('ce raw data'!$C$2:$CZ$3000,MATCH(1,INDEX(('ce raw data'!$A$2:$A$3000=E324)*('ce raw data'!$B$2:$B$3000=$B379),,),0),MATCH(F327,'ce raw data'!$C$1:$CZ$1,0))="","-",INDEX('ce raw data'!$C$2:$CZ$3000,MATCH(1,INDEX(('ce raw data'!$A$2:$A$3000=E324)*('ce raw data'!$B$2:$B$3000=$B379),,),0),MATCH(F327,'ce raw data'!$C$1:$CZ$1,0))),"-")</f>
        <v>-</v>
      </c>
      <c r="G379" s="8" t="str">
        <f>IFERROR(IF(INDEX('ce raw data'!$C$2:$CZ$3000,MATCH(1,INDEX(('ce raw data'!$A$2:$A$3000=G324)*('ce raw data'!$B$2:$B$3000=$B379),,),0),MATCH(G327,'ce raw data'!$C$1:$CZ$1,0))="","-",INDEX('ce raw data'!$C$2:$CZ$3000,MATCH(1,INDEX(('ce raw data'!$A$2:$A$3000=G324)*('ce raw data'!$B$2:$B$3000=$B379),,),0),MATCH(G327,'ce raw data'!$C$1:$CZ$1,0))),"-")</f>
        <v>-</v>
      </c>
      <c r="H379" s="8" t="str">
        <f>IFERROR(IF(INDEX('ce raw data'!$C$2:$CZ$3000,MATCH(1,INDEX(('ce raw data'!$A$2:$A$3000=G324)*('ce raw data'!$B$2:$B$3000=$B379),,),0),MATCH(H327,'ce raw data'!$C$1:$CZ$1,0))="","-",INDEX('ce raw data'!$C$2:$CZ$3000,MATCH(1,INDEX(('ce raw data'!$A$2:$A$3000=G324)*('ce raw data'!$B$2:$B$3000=$B379),,),0),MATCH(H327,'ce raw data'!$C$1:$CZ$1,0))),"-")</f>
        <v>-</v>
      </c>
      <c r="I379" s="8" t="str">
        <f>IFERROR(IF(INDEX('ce raw data'!$C$2:$CZ$3000,MATCH(1,INDEX(('ce raw data'!$A$2:$A$3000=I324)*('ce raw data'!$B$2:$B$3000=$B379),,),0),MATCH(I327,'ce raw data'!$C$1:$CZ$1,0))="","-",INDEX('ce raw data'!$C$2:$CZ$3000,MATCH(1,INDEX(('ce raw data'!$A$2:$A$3000=I324)*('ce raw data'!$B$2:$B$3000=$B379),,),0),MATCH(I327,'ce raw data'!$C$1:$CZ$1,0))),"-")</f>
        <v>-</v>
      </c>
      <c r="J379" s="8" t="str">
        <f>IFERROR(IF(INDEX('ce raw data'!$C$2:$CZ$3000,MATCH(1,INDEX(('ce raw data'!$A$2:$A$3000=I324)*('ce raw data'!$B$2:$B$3000=$B379),,),0),MATCH(J327,'ce raw data'!$C$1:$CZ$1,0))="","-",INDEX('ce raw data'!$C$2:$CZ$3000,MATCH(1,INDEX(('ce raw data'!$A$2:$A$3000=I324)*('ce raw data'!$B$2:$B$3000=$B379),,),0),MATCH(J327,'ce raw data'!$C$1:$CZ$1,0))),"-")</f>
        <v>-</v>
      </c>
    </row>
    <row r="380" spans="2:10" hidden="1" x14ac:dyDescent="0.4">
      <c r="B380" s="13"/>
      <c r="C380" s="8" t="str">
        <f>IFERROR(IF(INDEX('ce raw data'!$C$2:$CZ$3000,MATCH(1,INDEX(('ce raw data'!$A$2:$A$3000=C324)*('ce raw data'!$B$2:$B$3000=$B381),,),0),MATCH(SUBSTITUTE(C327,"Allele","Height"),'ce raw data'!$C$1:$CZ$1,0))="","-",INDEX('ce raw data'!$C$2:$CZ$3000,MATCH(1,INDEX(('ce raw data'!$A$2:$A$3000=C324)*('ce raw data'!$B$2:$B$3000=$B381),,),0),MATCH(SUBSTITUTE(C327,"Allele","Height"),'ce raw data'!$C$1:$CZ$1,0))),"-")</f>
        <v>-</v>
      </c>
      <c r="D380" s="8" t="str">
        <f>IFERROR(IF(INDEX('ce raw data'!$C$2:$CZ$3000,MATCH(1,INDEX(('ce raw data'!$A$2:$A$3000=C324)*('ce raw data'!$B$2:$B$3000=$B381),,),0),MATCH(SUBSTITUTE(D327,"Allele","Height"),'ce raw data'!$C$1:$CZ$1,0))="","-",INDEX('ce raw data'!$C$2:$CZ$3000,MATCH(1,INDEX(('ce raw data'!$A$2:$A$3000=C324)*('ce raw data'!$B$2:$B$3000=$B381),,),0),MATCH(SUBSTITUTE(D327,"Allele","Height"),'ce raw data'!$C$1:$CZ$1,0))),"-")</f>
        <v>-</v>
      </c>
      <c r="E380" s="8" t="str">
        <f>IFERROR(IF(INDEX('ce raw data'!$C$2:$CZ$3000,MATCH(1,INDEX(('ce raw data'!$A$2:$A$3000=E324)*('ce raw data'!$B$2:$B$3000=$B381),,),0),MATCH(SUBSTITUTE(E327,"Allele","Height"),'ce raw data'!$C$1:$CZ$1,0))="","-",INDEX('ce raw data'!$C$2:$CZ$3000,MATCH(1,INDEX(('ce raw data'!$A$2:$A$3000=E324)*('ce raw data'!$B$2:$B$3000=$B381),,),0),MATCH(SUBSTITUTE(E327,"Allele","Height"),'ce raw data'!$C$1:$CZ$1,0))),"-")</f>
        <v>-</v>
      </c>
      <c r="F380" s="8" t="str">
        <f>IFERROR(IF(INDEX('ce raw data'!$C$2:$CZ$3000,MATCH(1,INDEX(('ce raw data'!$A$2:$A$3000=E324)*('ce raw data'!$B$2:$B$3000=$B381),,),0),MATCH(SUBSTITUTE(F327,"Allele","Height"),'ce raw data'!$C$1:$CZ$1,0))="","-",INDEX('ce raw data'!$C$2:$CZ$3000,MATCH(1,INDEX(('ce raw data'!$A$2:$A$3000=E324)*('ce raw data'!$B$2:$B$3000=$B381),,),0),MATCH(SUBSTITUTE(F327,"Allele","Height"),'ce raw data'!$C$1:$CZ$1,0))),"-")</f>
        <v>-</v>
      </c>
      <c r="G380" s="8" t="str">
        <f>IFERROR(IF(INDEX('ce raw data'!$C$2:$CZ$3000,MATCH(1,INDEX(('ce raw data'!$A$2:$A$3000=G324)*('ce raw data'!$B$2:$B$3000=$B381),,),0),MATCH(SUBSTITUTE(G327,"Allele","Height"),'ce raw data'!$C$1:$CZ$1,0))="","-",INDEX('ce raw data'!$C$2:$CZ$3000,MATCH(1,INDEX(('ce raw data'!$A$2:$A$3000=G324)*('ce raw data'!$B$2:$B$3000=$B381),,),0),MATCH(SUBSTITUTE(G327,"Allele","Height"),'ce raw data'!$C$1:$CZ$1,0))),"-")</f>
        <v>-</v>
      </c>
      <c r="H380" s="8" t="str">
        <f>IFERROR(IF(INDEX('ce raw data'!$C$2:$CZ$3000,MATCH(1,INDEX(('ce raw data'!$A$2:$A$3000=G324)*('ce raw data'!$B$2:$B$3000=$B381),,),0),MATCH(SUBSTITUTE(H327,"Allele","Height"),'ce raw data'!$C$1:$CZ$1,0))="","-",INDEX('ce raw data'!$C$2:$CZ$3000,MATCH(1,INDEX(('ce raw data'!$A$2:$A$3000=G324)*('ce raw data'!$B$2:$B$3000=$B381),,),0),MATCH(SUBSTITUTE(H327,"Allele","Height"),'ce raw data'!$C$1:$CZ$1,0))),"-")</f>
        <v>-</v>
      </c>
      <c r="I380" s="8" t="str">
        <f>IFERROR(IF(INDEX('ce raw data'!$C$2:$CZ$3000,MATCH(1,INDEX(('ce raw data'!$A$2:$A$3000=I324)*('ce raw data'!$B$2:$B$3000=$B381),,),0),MATCH(SUBSTITUTE(I327,"Allele","Height"),'ce raw data'!$C$1:$CZ$1,0))="","-",INDEX('ce raw data'!$C$2:$CZ$3000,MATCH(1,INDEX(('ce raw data'!$A$2:$A$3000=I324)*('ce raw data'!$B$2:$B$3000=$B381),,),0),MATCH(SUBSTITUTE(I327,"Allele","Height"),'ce raw data'!$C$1:$CZ$1,0))),"-")</f>
        <v>-</v>
      </c>
      <c r="J380" s="8" t="str">
        <f>IFERROR(IF(INDEX('ce raw data'!$C$2:$CZ$3000,MATCH(1,INDEX(('ce raw data'!$A$2:$A$3000=I324)*('ce raw data'!$B$2:$B$3000=$B381),,),0),MATCH(SUBSTITUTE(J327,"Allele","Height"),'ce raw data'!$C$1:$CZ$1,0))="","-",INDEX('ce raw data'!$C$2:$CZ$3000,MATCH(1,INDEX(('ce raw data'!$A$2:$A$3000=I324)*('ce raw data'!$B$2:$B$3000=$B381),,),0),MATCH(SUBSTITUTE(J327,"Allele","Height"),'ce raw data'!$C$1:$CZ$1,0))),"-")</f>
        <v>-</v>
      </c>
    </row>
    <row r="381" spans="2:10" x14ac:dyDescent="0.4">
      <c r="B381" s="13" t="str">
        <f>$A$123</f>
        <v>DYS570</v>
      </c>
      <c r="C381" s="8" t="str">
        <f>IFERROR(IF(INDEX('ce raw data'!$C$2:$CZ$3000,MATCH(1,INDEX(('ce raw data'!$A$2:$A$3000=C324)*('ce raw data'!$B$2:$B$3000=$B381),,),0),MATCH(C327,'ce raw data'!$C$1:$CZ$1,0))="","-",INDEX('ce raw data'!$C$2:$CZ$3000,MATCH(1,INDEX(('ce raw data'!$A$2:$A$3000=C324)*('ce raw data'!$B$2:$B$3000=$B381),,),0),MATCH(C327,'ce raw data'!$C$1:$CZ$1,0))),"-")</f>
        <v>-</v>
      </c>
      <c r="D381" s="8" t="str">
        <f>IFERROR(IF(INDEX('ce raw data'!$C$2:$CZ$3000,MATCH(1,INDEX(('ce raw data'!$A$2:$A$3000=C324)*('ce raw data'!$B$2:$B$3000=$B381),,),0),MATCH(D327,'ce raw data'!$C$1:$CZ$1,0))="","-",INDEX('ce raw data'!$C$2:$CZ$3000,MATCH(1,INDEX(('ce raw data'!$A$2:$A$3000=C324)*('ce raw data'!$B$2:$B$3000=$B381),,),0),MATCH(D327,'ce raw data'!$C$1:$CZ$1,0))),"-")</f>
        <v>-</v>
      </c>
      <c r="E381" s="8" t="str">
        <f>IFERROR(IF(INDEX('ce raw data'!$C$2:$CZ$3000,MATCH(1,INDEX(('ce raw data'!$A$2:$A$3000=E324)*('ce raw data'!$B$2:$B$3000=$B381),,),0),MATCH(E327,'ce raw data'!$C$1:$CZ$1,0))="","-",INDEX('ce raw data'!$C$2:$CZ$3000,MATCH(1,INDEX(('ce raw data'!$A$2:$A$3000=E324)*('ce raw data'!$B$2:$B$3000=$B381),,),0),MATCH(E327,'ce raw data'!$C$1:$CZ$1,0))),"-")</f>
        <v>-</v>
      </c>
      <c r="F381" s="8" t="str">
        <f>IFERROR(IF(INDEX('ce raw data'!$C$2:$CZ$3000,MATCH(1,INDEX(('ce raw data'!$A$2:$A$3000=E324)*('ce raw data'!$B$2:$B$3000=$B381),,),0),MATCH(F327,'ce raw data'!$C$1:$CZ$1,0))="","-",INDEX('ce raw data'!$C$2:$CZ$3000,MATCH(1,INDEX(('ce raw data'!$A$2:$A$3000=E324)*('ce raw data'!$B$2:$B$3000=$B381),,),0),MATCH(F327,'ce raw data'!$C$1:$CZ$1,0))),"-")</f>
        <v>-</v>
      </c>
      <c r="G381" s="8" t="str">
        <f>IFERROR(IF(INDEX('ce raw data'!$C$2:$CZ$3000,MATCH(1,INDEX(('ce raw data'!$A$2:$A$3000=G324)*('ce raw data'!$B$2:$B$3000=$B381),,),0),MATCH(G327,'ce raw data'!$C$1:$CZ$1,0))="","-",INDEX('ce raw data'!$C$2:$CZ$3000,MATCH(1,INDEX(('ce raw data'!$A$2:$A$3000=G324)*('ce raw data'!$B$2:$B$3000=$B381),,),0),MATCH(G327,'ce raw data'!$C$1:$CZ$1,0))),"-")</f>
        <v>-</v>
      </c>
      <c r="H381" s="8" t="str">
        <f>IFERROR(IF(INDEX('ce raw data'!$C$2:$CZ$3000,MATCH(1,INDEX(('ce raw data'!$A$2:$A$3000=G324)*('ce raw data'!$B$2:$B$3000=$B381),,),0),MATCH(H327,'ce raw data'!$C$1:$CZ$1,0))="","-",INDEX('ce raw data'!$C$2:$CZ$3000,MATCH(1,INDEX(('ce raw data'!$A$2:$A$3000=G324)*('ce raw data'!$B$2:$B$3000=$B381),,),0),MATCH(H327,'ce raw data'!$C$1:$CZ$1,0))),"-")</f>
        <v>-</v>
      </c>
      <c r="I381" s="8" t="str">
        <f>IFERROR(IF(INDEX('ce raw data'!$C$2:$CZ$3000,MATCH(1,INDEX(('ce raw data'!$A$2:$A$3000=I324)*('ce raw data'!$B$2:$B$3000=$B381),,),0),MATCH(I327,'ce raw data'!$C$1:$CZ$1,0))="","-",INDEX('ce raw data'!$C$2:$CZ$3000,MATCH(1,INDEX(('ce raw data'!$A$2:$A$3000=I324)*('ce raw data'!$B$2:$B$3000=$B381),,),0),MATCH(I327,'ce raw data'!$C$1:$CZ$1,0))),"-")</f>
        <v>-</v>
      </c>
      <c r="J381" s="8" t="str">
        <f>IFERROR(IF(INDEX('ce raw data'!$C$2:$CZ$3000,MATCH(1,INDEX(('ce raw data'!$A$2:$A$3000=I324)*('ce raw data'!$B$2:$B$3000=$B381),,),0),MATCH(J327,'ce raw data'!$C$1:$CZ$1,0))="","-",INDEX('ce raw data'!$C$2:$CZ$3000,MATCH(1,INDEX(('ce raw data'!$A$2:$A$3000=I324)*('ce raw data'!$B$2:$B$3000=$B381),,),0),MATCH(J327,'ce raw data'!$C$1:$CZ$1,0))),"-")</f>
        <v>-</v>
      </c>
    </row>
    <row r="382" spans="2:10" x14ac:dyDescent="0.4">
      <c r="B382" s="15"/>
      <c r="C382" s="9"/>
      <c r="D382" s="9"/>
      <c r="E382" s="9"/>
      <c r="F382" s="9"/>
      <c r="G382" s="9"/>
      <c r="H382" s="9"/>
      <c r="I382" s="9"/>
      <c r="J382" s="9"/>
    </row>
    <row r="383" spans="2:10" x14ac:dyDescent="0.4">
      <c r="B383" s="15"/>
      <c r="C383" s="9"/>
      <c r="D383" s="9"/>
      <c r="E383" s="9"/>
      <c r="F383" s="9"/>
      <c r="G383" s="9"/>
      <c r="H383" s="9"/>
      <c r="I383" s="9"/>
      <c r="J383" s="9"/>
    </row>
    <row r="384" spans="2:10" x14ac:dyDescent="0.4">
      <c r="B384" s="15"/>
      <c r="C384" s="9"/>
      <c r="D384" s="9"/>
      <c r="E384" s="9"/>
      <c r="F384" s="9"/>
      <c r="G384" s="9"/>
      <c r="H384" s="9"/>
      <c r="I384" s="9"/>
      <c r="J384" s="9"/>
    </row>
    <row r="385" spans="2:10" x14ac:dyDescent="0.4">
      <c r="B385" s="15"/>
      <c r="C385" s="9"/>
      <c r="D385" s="9"/>
      <c r="E385" s="9"/>
      <c r="F385" s="9"/>
      <c r="G385" s="9"/>
      <c r="H385" s="9"/>
      <c r="I385" s="9"/>
      <c r="J385" s="9"/>
    </row>
    <row r="386" spans="2:10" x14ac:dyDescent="0.4">
      <c r="B386" s="4"/>
    </row>
    <row r="387" spans="2:10" x14ac:dyDescent="0.4">
      <c r="B387" s="4"/>
    </row>
    <row r="388" spans="2:10" x14ac:dyDescent="0.4">
      <c r="B388" s="27" t="s">
        <v>1</v>
      </c>
      <c r="C388" s="3">
        <f ca="1">TODAY()</f>
        <v>44028</v>
      </c>
      <c r="D388" s="37" t="s">
        <v>2</v>
      </c>
      <c r="E388" s="37"/>
      <c r="F388" s="4" t="str">
        <f>F1</f>
        <v/>
      </c>
      <c r="J388" s="1"/>
    </row>
    <row r="389" spans="2:10" x14ac:dyDescent="0.4">
      <c r="B389" s="5" t="s">
        <v>4</v>
      </c>
      <c r="C389" s="36" t="str">
        <f>IF(INDEX('ce raw data'!$A:$A,2+27*24)="","blank",INDEX('ce raw data'!$A:$A,2+27*24))</f>
        <v>blank</v>
      </c>
      <c r="D389" s="36"/>
      <c r="E389" s="36" t="str">
        <f>IF(INDEX('ce raw data'!$A:$A,2+27*25)="","blank",INDEX('ce raw data'!$A:$A,2+27*25))</f>
        <v>blank</v>
      </c>
      <c r="F389" s="36"/>
      <c r="G389" s="36" t="str">
        <f>IF(INDEX('ce raw data'!$A:$A,2+27*26)="","blank",INDEX('ce raw data'!$A:$A,2+27*26))</f>
        <v>blank</v>
      </c>
      <c r="H389" s="36"/>
      <c r="I389" s="36" t="str">
        <f>IF(INDEX('ce raw data'!$A:$A,2+27*27)="","blank",INDEX('ce raw data'!$A:$A,2+27*27))</f>
        <v>blank</v>
      </c>
      <c r="J389" s="36"/>
    </row>
    <row r="390" spans="2:10" ht="24.6" x14ac:dyDescent="0.4">
      <c r="B390" s="6" t="s">
        <v>5</v>
      </c>
      <c r="C390" s="38"/>
      <c r="D390" s="38"/>
      <c r="E390" s="38"/>
      <c r="F390" s="38"/>
      <c r="G390" s="38"/>
      <c r="H390" s="38"/>
      <c r="I390" s="38"/>
      <c r="J390" s="38"/>
    </row>
    <row r="391" spans="2:10" x14ac:dyDescent="0.4">
      <c r="B391" s="7"/>
      <c r="C391" s="39"/>
      <c r="D391" s="39"/>
      <c r="E391" s="39"/>
      <c r="F391" s="39"/>
      <c r="G391" s="39"/>
      <c r="H391" s="39"/>
      <c r="I391" s="39"/>
      <c r="J391" s="39"/>
    </row>
    <row r="392" spans="2:10" x14ac:dyDescent="0.4">
      <c r="B392" s="5" t="s">
        <v>7</v>
      </c>
      <c r="C392" s="28" t="s">
        <v>8</v>
      </c>
      <c r="D392" s="28" t="s">
        <v>9</v>
      </c>
      <c r="E392" s="28" t="s">
        <v>8</v>
      </c>
      <c r="F392" s="28" t="s">
        <v>9</v>
      </c>
      <c r="G392" s="28" t="s">
        <v>8</v>
      </c>
      <c r="H392" s="28" t="s">
        <v>9</v>
      </c>
      <c r="I392" s="28" t="s">
        <v>8</v>
      </c>
      <c r="J392" s="28" t="s">
        <v>9</v>
      </c>
    </row>
    <row r="393" spans="2:10" hidden="1" x14ac:dyDescent="0.4">
      <c r="B393" s="28"/>
      <c r="C393" s="28" t="str">
        <f>IFERROR(IF(INDEX('ce raw data'!$C$2:$CZ$3000,MATCH(1,INDEX(('ce raw data'!$A$2:$A$3000=C389)*('ce raw data'!$B$2:$B$3000=$B394),,),0),MATCH(SUBSTITUTE(C392,"Allele","Height"),'ce raw data'!$C$1:$CZ$1,0))="","-",INDEX('ce raw data'!$C$2:$CZ$3000,MATCH(1,INDEX(('ce raw data'!$A$2:$A$3000=C389)*('ce raw data'!$B$2:$B$3000=$B394),,),0),MATCH(SUBSTITUTE(C392,"Allele","Height"),'ce raw data'!$C$1:$CZ$1,0))),"-")</f>
        <v>-</v>
      </c>
      <c r="D393" s="28" t="str">
        <f>IFERROR(IF(INDEX('ce raw data'!$C$2:$CZ$3000,MATCH(1,INDEX(('ce raw data'!$A$2:$A$3000=C389)*('ce raw data'!$B$2:$B$3000=$B394),,),0),MATCH(SUBSTITUTE(D392,"Allele","Height"),'ce raw data'!$C$1:$CZ$1,0))="","-",INDEX('ce raw data'!$C$2:$CZ$3000,MATCH(1,INDEX(('ce raw data'!$A$2:$A$3000=C389)*('ce raw data'!$B$2:$B$3000=$B394),,),0),MATCH(SUBSTITUTE(D392,"Allele","Height"),'ce raw data'!$C$1:$CZ$1,0))),"-")</f>
        <v>-</v>
      </c>
      <c r="E393" s="28" t="str">
        <f>IFERROR(IF(INDEX('ce raw data'!$C$2:$CZ$3000,MATCH(1,INDEX(('ce raw data'!$A$2:$A$3000=E389)*('ce raw data'!$B$2:$B$3000=$B394),,),0),MATCH(SUBSTITUTE(E392,"Allele","Height"),'ce raw data'!$C$1:$CZ$1,0))="","-",INDEX('ce raw data'!$C$2:$CZ$3000,MATCH(1,INDEX(('ce raw data'!$A$2:$A$3000=E389)*('ce raw data'!$B$2:$B$3000=$B394),,),0),MATCH(SUBSTITUTE(E392,"Allele","Height"),'ce raw data'!$C$1:$CZ$1,0))),"-")</f>
        <v>-</v>
      </c>
      <c r="F393" s="28" t="str">
        <f>IFERROR(IF(INDEX('ce raw data'!$C$2:$CZ$3000,MATCH(1,INDEX(('ce raw data'!$A$2:$A$3000=E389)*('ce raw data'!$B$2:$B$3000=$B394),,),0),MATCH(SUBSTITUTE(F392,"Allele","Height"),'ce raw data'!$C$1:$CZ$1,0))="","-",INDEX('ce raw data'!$C$2:$CZ$3000,MATCH(1,INDEX(('ce raw data'!$A$2:$A$3000=E389)*('ce raw data'!$B$2:$B$3000=$B394),,),0),MATCH(SUBSTITUTE(F392,"Allele","Height"),'ce raw data'!$C$1:$CZ$1,0))),"-")</f>
        <v>-</v>
      </c>
      <c r="G393" s="28" t="str">
        <f>IFERROR(IF(INDEX('ce raw data'!$C$2:$CZ$3000,MATCH(1,INDEX(('ce raw data'!$A$2:$A$3000=G389)*('ce raw data'!$B$2:$B$3000=$B394),,),0),MATCH(SUBSTITUTE(G392,"Allele","Height"),'ce raw data'!$C$1:$CZ$1,0))="","-",INDEX('ce raw data'!$C$2:$CZ$3000,MATCH(1,INDEX(('ce raw data'!$A$2:$A$3000=G389)*('ce raw data'!$B$2:$B$3000=$B394),,),0),MATCH(SUBSTITUTE(G392,"Allele","Height"),'ce raw data'!$C$1:$CZ$1,0))),"-")</f>
        <v>-</v>
      </c>
      <c r="H393" s="28" t="str">
        <f>IFERROR(IF(INDEX('ce raw data'!$C$2:$CZ$3000,MATCH(1,INDEX(('ce raw data'!$A$2:$A$3000=G389)*('ce raw data'!$B$2:$B$3000=$B394),,),0),MATCH(SUBSTITUTE(H392,"Allele","Height"),'ce raw data'!$C$1:$CZ$1,0))="","-",INDEX('ce raw data'!$C$2:$CZ$3000,MATCH(1,INDEX(('ce raw data'!$A$2:$A$3000=G389)*('ce raw data'!$B$2:$B$3000=$B394),,),0),MATCH(SUBSTITUTE(H392,"Allele","Height"),'ce raw data'!$C$1:$CZ$1,0))),"-")</f>
        <v>-</v>
      </c>
      <c r="I393" s="28" t="str">
        <f>IFERROR(IF(INDEX('ce raw data'!$C$2:$CZ$3000,MATCH(1,INDEX(('ce raw data'!$A$2:$A$3000=I389)*('ce raw data'!$B$2:$B$3000=$B394),,),0),MATCH(SUBSTITUTE(I392,"Allele","Height"),'ce raw data'!$C$1:$CZ$1,0))="","-",INDEX('ce raw data'!$C$2:$CZ$3000,MATCH(1,INDEX(('ce raw data'!$A$2:$A$3000=I389)*('ce raw data'!$B$2:$B$3000=$B394),,),0),MATCH(SUBSTITUTE(I392,"Allele","Height"),'ce raw data'!$C$1:$CZ$1,0))),"-")</f>
        <v>-</v>
      </c>
      <c r="J393" s="28" t="str">
        <f>IFERROR(IF(INDEX('ce raw data'!$C$2:$CZ$3000,MATCH(1,INDEX(('ce raw data'!$A$2:$A$3000=I389)*('ce raw data'!$B$2:$B$3000=$B394),,),0),MATCH(SUBSTITUTE(J392,"Allele","Height"),'ce raw data'!$C$1:$CZ$1,0))="","-",INDEX('ce raw data'!$C$2:$CZ$3000,MATCH(1,INDEX(('ce raw data'!$A$2:$A$3000=I389)*('ce raw data'!$B$2:$B$3000=$B394),,),0),MATCH(SUBSTITUTE(J392,"Allele","Height"),'ce raw data'!$C$1:$CZ$1,0))),"-")</f>
        <v>-</v>
      </c>
    </row>
    <row r="394" spans="2:10" x14ac:dyDescent="0.4">
      <c r="B394" s="10" t="str">
        <f>$A$71</f>
        <v>AMEL</v>
      </c>
      <c r="C394" s="8" t="str">
        <f>IFERROR(IF(INDEX('ce raw data'!$C$2:$CZ$3000,MATCH(1,INDEX(('ce raw data'!$A$2:$A$3000=C389)*('ce raw data'!$B$2:$B$3000=$B394),,),0),MATCH(C392,'ce raw data'!$C$1:$CZ$1,0))="","-",INDEX('ce raw data'!$C$2:$CZ$3000,MATCH(1,INDEX(('ce raw data'!$A$2:$A$3000=C389)*('ce raw data'!$B$2:$B$3000=$B394),,),0),MATCH(C392,'ce raw data'!$C$1:$CZ$1,0))),"-")</f>
        <v>-</v>
      </c>
      <c r="D394" s="8" t="str">
        <f>IFERROR(IF(INDEX('ce raw data'!$C$2:$CZ$3000,MATCH(1,INDEX(('ce raw data'!$A$2:$A$3000=C389)*('ce raw data'!$B$2:$B$3000=$B394),,),0),MATCH(D392,'ce raw data'!$C$1:$CZ$1,0))="","-",INDEX('ce raw data'!$C$2:$CZ$3000,MATCH(1,INDEX(('ce raw data'!$A$2:$A$3000=C389)*('ce raw data'!$B$2:$B$3000=$B394),,),0),MATCH(D392,'ce raw data'!$C$1:$CZ$1,0))),"-")</f>
        <v>-</v>
      </c>
      <c r="E394" s="8" t="str">
        <f>IFERROR(IF(INDEX('ce raw data'!$C$2:$CZ$3000,MATCH(1,INDEX(('ce raw data'!$A$2:$A$3000=E389)*('ce raw data'!$B$2:$B$3000=$B394),,),0),MATCH(E392,'ce raw data'!$C$1:$CZ$1,0))="","-",INDEX('ce raw data'!$C$2:$CZ$3000,MATCH(1,INDEX(('ce raw data'!$A$2:$A$3000=E389)*('ce raw data'!$B$2:$B$3000=$B394),,),0),MATCH(E392,'ce raw data'!$C$1:$CZ$1,0))),"-")</f>
        <v>-</v>
      </c>
      <c r="F394" s="8" t="str">
        <f>IFERROR(IF(INDEX('ce raw data'!$C$2:$CZ$3000,MATCH(1,INDEX(('ce raw data'!$A$2:$A$3000=E389)*('ce raw data'!$B$2:$B$3000=$B394),,),0),MATCH(F392,'ce raw data'!$C$1:$CZ$1,0))="","-",INDEX('ce raw data'!$C$2:$CZ$3000,MATCH(1,INDEX(('ce raw data'!$A$2:$A$3000=E389)*('ce raw data'!$B$2:$B$3000=$B394),,),0),MATCH(F392,'ce raw data'!$C$1:$CZ$1,0))),"-")</f>
        <v>-</v>
      </c>
      <c r="G394" s="8" t="str">
        <f>IFERROR(IF(INDEX('ce raw data'!$C$2:$CZ$3000,MATCH(1,INDEX(('ce raw data'!$A$2:$A$3000=G389)*('ce raw data'!$B$2:$B$3000=$B394),,),0),MATCH(G392,'ce raw data'!$C$1:$CZ$1,0))="","-",INDEX('ce raw data'!$C$2:$CZ$3000,MATCH(1,INDEX(('ce raw data'!$A$2:$A$3000=G389)*('ce raw data'!$B$2:$B$3000=$B394),,),0),MATCH(G392,'ce raw data'!$C$1:$CZ$1,0))),"-")</f>
        <v>-</v>
      </c>
      <c r="H394" s="8" t="str">
        <f>IFERROR(IF(INDEX('ce raw data'!$C$2:$CZ$3000,MATCH(1,INDEX(('ce raw data'!$A$2:$A$3000=G389)*('ce raw data'!$B$2:$B$3000=$B394),,),0),MATCH(H392,'ce raw data'!$C$1:$CZ$1,0))="","-",INDEX('ce raw data'!$C$2:$CZ$3000,MATCH(1,INDEX(('ce raw data'!$A$2:$A$3000=G389)*('ce raw data'!$B$2:$B$3000=$B394),,),0),MATCH(H392,'ce raw data'!$C$1:$CZ$1,0))),"-")</f>
        <v>-</v>
      </c>
      <c r="I394" s="8" t="str">
        <f>IFERROR(IF(INDEX('ce raw data'!$C$2:$CZ$3000,MATCH(1,INDEX(('ce raw data'!$A$2:$A$3000=I389)*('ce raw data'!$B$2:$B$3000=$B394),,),0),MATCH(I392,'ce raw data'!$C$1:$CZ$1,0))="","-",INDEX('ce raw data'!$C$2:$CZ$3000,MATCH(1,INDEX(('ce raw data'!$A$2:$A$3000=I389)*('ce raw data'!$B$2:$B$3000=$B394),,),0),MATCH(I392,'ce raw data'!$C$1:$CZ$1,0))),"-")</f>
        <v>-</v>
      </c>
      <c r="J394" s="8" t="str">
        <f>IFERROR(IF(INDEX('ce raw data'!$C$2:$CZ$3000,MATCH(1,INDEX(('ce raw data'!$A$2:$A$3000=I389)*('ce raw data'!$B$2:$B$3000=$B394),,),0),MATCH(J392,'ce raw data'!$C$1:$CZ$1,0))="","-",INDEX('ce raw data'!$C$2:$CZ$3000,MATCH(1,INDEX(('ce raw data'!$A$2:$A$3000=I389)*('ce raw data'!$B$2:$B$3000=$B394),,),0),MATCH(J392,'ce raw data'!$C$1:$CZ$1,0))),"-")</f>
        <v>-</v>
      </c>
    </row>
    <row r="395" spans="2:10" hidden="1" x14ac:dyDescent="0.4">
      <c r="B395" s="10"/>
      <c r="C395" s="8" t="str">
        <f>IFERROR(IF(INDEX('ce raw data'!$C$2:$CZ$3000,MATCH(1,INDEX(('ce raw data'!$A$2:$A$3000=C389)*('ce raw data'!$B$2:$B$3000=$B396),,),0),MATCH(SUBSTITUTE(C392,"Allele","Height"),'ce raw data'!$C$1:$CZ$1,0))="","-",INDEX('ce raw data'!$C$2:$CZ$3000,MATCH(1,INDEX(('ce raw data'!$A$2:$A$3000=C389)*('ce raw data'!$B$2:$B$3000=$B396),,),0),MATCH(SUBSTITUTE(C392,"Allele","Height"),'ce raw data'!$C$1:$CZ$1,0))),"-")</f>
        <v>-</v>
      </c>
      <c r="D395" s="8" t="str">
        <f>IFERROR(IF(INDEX('ce raw data'!$C$2:$CZ$3000,MATCH(1,INDEX(('ce raw data'!$A$2:$A$3000=C389)*('ce raw data'!$B$2:$B$3000=$B396),,),0),MATCH(SUBSTITUTE(D392,"Allele","Height"),'ce raw data'!$C$1:$CZ$1,0))="","-",INDEX('ce raw data'!$C$2:$CZ$3000,MATCH(1,INDEX(('ce raw data'!$A$2:$A$3000=C389)*('ce raw data'!$B$2:$B$3000=$B396),,),0),MATCH(SUBSTITUTE(D392,"Allele","Height"),'ce raw data'!$C$1:$CZ$1,0))),"-")</f>
        <v>-</v>
      </c>
      <c r="E395" s="8" t="str">
        <f>IFERROR(IF(INDEX('ce raw data'!$C$2:$CZ$3000,MATCH(1,INDEX(('ce raw data'!$A$2:$A$3000=E389)*('ce raw data'!$B$2:$B$3000=$B396),,),0),MATCH(SUBSTITUTE(E392,"Allele","Height"),'ce raw data'!$C$1:$CZ$1,0))="","-",INDEX('ce raw data'!$C$2:$CZ$3000,MATCH(1,INDEX(('ce raw data'!$A$2:$A$3000=E389)*('ce raw data'!$B$2:$B$3000=$B396),,),0),MATCH(SUBSTITUTE(E392,"Allele","Height"),'ce raw data'!$C$1:$CZ$1,0))),"-")</f>
        <v>-</v>
      </c>
      <c r="F395" s="8" t="str">
        <f>IFERROR(IF(INDEX('ce raw data'!$C$2:$CZ$3000,MATCH(1,INDEX(('ce raw data'!$A$2:$A$3000=E389)*('ce raw data'!$B$2:$B$3000=$B396),,),0),MATCH(SUBSTITUTE(F392,"Allele","Height"),'ce raw data'!$C$1:$CZ$1,0))="","-",INDEX('ce raw data'!$C$2:$CZ$3000,MATCH(1,INDEX(('ce raw data'!$A$2:$A$3000=E389)*('ce raw data'!$B$2:$B$3000=$B396),,),0),MATCH(SUBSTITUTE(F392,"Allele","Height"),'ce raw data'!$C$1:$CZ$1,0))),"-")</f>
        <v>-</v>
      </c>
      <c r="G395" s="8" t="str">
        <f>IFERROR(IF(INDEX('ce raw data'!$C$2:$CZ$3000,MATCH(1,INDEX(('ce raw data'!$A$2:$A$3000=G389)*('ce raw data'!$B$2:$B$3000=$B396),,),0),MATCH(SUBSTITUTE(G392,"Allele","Height"),'ce raw data'!$C$1:$CZ$1,0))="","-",INDEX('ce raw data'!$C$2:$CZ$3000,MATCH(1,INDEX(('ce raw data'!$A$2:$A$3000=G389)*('ce raw data'!$B$2:$B$3000=$B396),,),0),MATCH(SUBSTITUTE(G392,"Allele","Height"),'ce raw data'!$C$1:$CZ$1,0))),"-")</f>
        <v>-</v>
      </c>
      <c r="H395" s="8" t="str">
        <f>IFERROR(IF(INDEX('ce raw data'!$C$2:$CZ$3000,MATCH(1,INDEX(('ce raw data'!$A$2:$A$3000=G389)*('ce raw data'!$B$2:$B$3000=$B396),,),0),MATCH(SUBSTITUTE(H392,"Allele","Height"),'ce raw data'!$C$1:$CZ$1,0))="","-",INDEX('ce raw data'!$C$2:$CZ$3000,MATCH(1,INDEX(('ce raw data'!$A$2:$A$3000=G389)*('ce raw data'!$B$2:$B$3000=$B396),,),0),MATCH(SUBSTITUTE(H392,"Allele","Height"),'ce raw data'!$C$1:$CZ$1,0))),"-")</f>
        <v>-</v>
      </c>
      <c r="I395" s="8" t="str">
        <f>IFERROR(IF(INDEX('ce raw data'!$C$2:$CZ$3000,MATCH(1,INDEX(('ce raw data'!$A$2:$A$3000=I389)*('ce raw data'!$B$2:$B$3000=$B396),,),0),MATCH(SUBSTITUTE(I392,"Allele","Height"),'ce raw data'!$C$1:$CZ$1,0))="","-",INDEX('ce raw data'!$C$2:$CZ$3000,MATCH(1,INDEX(('ce raw data'!$A$2:$A$3000=I389)*('ce raw data'!$B$2:$B$3000=$B396),,),0),MATCH(SUBSTITUTE(I392,"Allele","Height"),'ce raw data'!$C$1:$CZ$1,0))),"-")</f>
        <v>-</v>
      </c>
      <c r="J395" s="8" t="str">
        <f>IFERROR(IF(INDEX('ce raw data'!$C$2:$CZ$3000,MATCH(1,INDEX(('ce raw data'!$A$2:$A$3000=I389)*('ce raw data'!$B$2:$B$3000=$B396),,),0),MATCH(SUBSTITUTE(J392,"Allele","Height"),'ce raw data'!$C$1:$CZ$1,0))="","-",INDEX('ce raw data'!$C$2:$CZ$3000,MATCH(1,INDEX(('ce raw data'!$A$2:$A$3000=I389)*('ce raw data'!$B$2:$B$3000=$B396),,),0),MATCH(SUBSTITUTE(J392,"Allele","Height"),'ce raw data'!$C$1:$CZ$1,0))),"-")</f>
        <v>-</v>
      </c>
    </row>
    <row r="396" spans="2:10" x14ac:dyDescent="0.4">
      <c r="B396" s="10" t="str">
        <f>$A$73</f>
        <v>D3S1358</v>
      </c>
      <c r="C396" s="8" t="str">
        <f>IFERROR(IF(INDEX('ce raw data'!$C$2:$CZ$3000,MATCH(1,INDEX(('ce raw data'!$A$2:$A$3000=C389)*('ce raw data'!$B$2:$B$3000=$B396),,),0),MATCH(C392,'ce raw data'!$C$1:$CZ$1,0))="","-",INDEX('ce raw data'!$C$2:$CZ$3000,MATCH(1,INDEX(('ce raw data'!$A$2:$A$3000=C389)*('ce raw data'!$B$2:$B$3000=$B396),,),0),MATCH(C392,'ce raw data'!$C$1:$CZ$1,0))),"-")</f>
        <v>-</v>
      </c>
      <c r="D396" s="8" t="str">
        <f>IFERROR(IF(INDEX('ce raw data'!$C$2:$CZ$3000,MATCH(1,INDEX(('ce raw data'!$A$2:$A$3000=C389)*('ce raw data'!$B$2:$B$3000=$B396),,),0),MATCH(D392,'ce raw data'!$C$1:$CZ$1,0))="","-",INDEX('ce raw data'!$C$2:$CZ$3000,MATCH(1,INDEX(('ce raw data'!$A$2:$A$3000=C389)*('ce raw data'!$B$2:$B$3000=$B396),,),0),MATCH(D392,'ce raw data'!$C$1:$CZ$1,0))),"-")</f>
        <v>-</v>
      </c>
      <c r="E396" s="8" t="str">
        <f>IFERROR(IF(INDEX('ce raw data'!$C$2:$CZ$3000,MATCH(1,INDEX(('ce raw data'!$A$2:$A$3000=E389)*('ce raw data'!$B$2:$B$3000=$B396),,),0),MATCH(E392,'ce raw data'!$C$1:$CZ$1,0))="","-",INDEX('ce raw data'!$C$2:$CZ$3000,MATCH(1,INDEX(('ce raw data'!$A$2:$A$3000=E389)*('ce raw data'!$B$2:$B$3000=$B396),,),0),MATCH(E392,'ce raw data'!$C$1:$CZ$1,0))),"-")</f>
        <v>-</v>
      </c>
      <c r="F396" s="8" t="str">
        <f>IFERROR(IF(INDEX('ce raw data'!$C$2:$CZ$3000,MATCH(1,INDEX(('ce raw data'!$A$2:$A$3000=E389)*('ce raw data'!$B$2:$B$3000=$B396),,),0),MATCH(F392,'ce raw data'!$C$1:$CZ$1,0))="","-",INDEX('ce raw data'!$C$2:$CZ$3000,MATCH(1,INDEX(('ce raw data'!$A$2:$A$3000=E389)*('ce raw data'!$B$2:$B$3000=$B396),,),0),MATCH(F392,'ce raw data'!$C$1:$CZ$1,0))),"-")</f>
        <v>-</v>
      </c>
      <c r="G396" s="8" t="str">
        <f>IFERROR(IF(INDEX('ce raw data'!$C$2:$CZ$3000,MATCH(1,INDEX(('ce raw data'!$A$2:$A$3000=G389)*('ce raw data'!$B$2:$B$3000=$B396),,),0),MATCH(G392,'ce raw data'!$C$1:$CZ$1,0))="","-",INDEX('ce raw data'!$C$2:$CZ$3000,MATCH(1,INDEX(('ce raw data'!$A$2:$A$3000=G389)*('ce raw data'!$B$2:$B$3000=$B396),,),0),MATCH(G392,'ce raw data'!$C$1:$CZ$1,0))),"-")</f>
        <v>-</v>
      </c>
      <c r="H396" s="8" t="str">
        <f>IFERROR(IF(INDEX('ce raw data'!$C$2:$CZ$3000,MATCH(1,INDEX(('ce raw data'!$A$2:$A$3000=G389)*('ce raw data'!$B$2:$B$3000=$B396),,),0),MATCH(H392,'ce raw data'!$C$1:$CZ$1,0))="","-",INDEX('ce raw data'!$C$2:$CZ$3000,MATCH(1,INDEX(('ce raw data'!$A$2:$A$3000=G389)*('ce raw data'!$B$2:$B$3000=$B396),,),0),MATCH(H392,'ce raw data'!$C$1:$CZ$1,0))),"-")</f>
        <v>-</v>
      </c>
      <c r="I396" s="8" t="str">
        <f>IFERROR(IF(INDEX('ce raw data'!$C$2:$CZ$3000,MATCH(1,INDEX(('ce raw data'!$A$2:$A$3000=I389)*('ce raw data'!$B$2:$B$3000=$B396),,),0),MATCH(I392,'ce raw data'!$C$1:$CZ$1,0))="","-",INDEX('ce raw data'!$C$2:$CZ$3000,MATCH(1,INDEX(('ce raw data'!$A$2:$A$3000=I389)*('ce raw data'!$B$2:$B$3000=$B396),,),0),MATCH(I392,'ce raw data'!$C$1:$CZ$1,0))),"-")</f>
        <v>-</v>
      </c>
      <c r="J396" s="8" t="str">
        <f>IFERROR(IF(INDEX('ce raw data'!$C$2:$CZ$3000,MATCH(1,INDEX(('ce raw data'!$A$2:$A$3000=I389)*('ce raw data'!$B$2:$B$3000=$B396),,),0),MATCH(J392,'ce raw data'!$C$1:$CZ$1,0))="","-",INDEX('ce raw data'!$C$2:$CZ$3000,MATCH(1,INDEX(('ce raw data'!$A$2:$A$3000=I389)*('ce raw data'!$B$2:$B$3000=$B396),,),0),MATCH(J392,'ce raw data'!$C$1:$CZ$1,0))),"-")</f>
        <v>-</v>
      </c>
    </row>
    <row r="397" spans="2:10" hidden="1" x14ac:dyDescent="0.4">
      <c r="B397" s="10"/>
      <c r="C397" s="8" t="str">
        <f>IFERROR(IF(INDEX('ce raw data'!$C$2:$CZ$3000,MATCH(1,INDEX(('ce raw data'!$A$2:$A$3000=C389)*('ce raw data'!$B$2:$B$3000=$B398),,),0),MATCH(SUBSTITUTE(C392,"Allele","Height"),'ce raw data'!$C$1:$CZ$1,0))="","-",INDEX('ce raw data'!$C$2:$CZ$3000,MATCH(1,INDEX(('ce raw data'!$A$2:$A$3000=C389)*('ce raw data'!$B$2:$B$3000=$B398),,),0),MATCH(SUBSTITUTE(C392,"Allele","Height"),'ce raw data'!$C$1:$CZ$1,0))),"-")</f>
        <v>-</v>
      </c>
      <c r="D397" s="8" t="str">
        <f>IFERROR(IF(INDEX('ce raw data'!$C$2:$CZ$3000,MATCH(1,INDEX(('ce raw data'!$A$2:$A$3000=C389)*('ce raw data'!$B$2:$B$3000=$B398),,),0),MATCH(SUBSTITUTE(D392,"Allele","Height"),'ce raw data'!$C$1:$CZ$1,0))="","-",INDEX('ce raw data'!$C$2:$CZ$3000,MATCH(1,INDEX(('ce raw data'!$A$2:$A$3000=C389)*('ce raw data'!$B$2:$B$3000=$B398),,),0),MATCH(SUBSTITUTE(D392,"Allele","Height"),'ce raw data'!$C$1:$CZ$1,0))),"-")</f>
        <v>-</v>
      </c>
      <c r="E397" s="8" t="str">
        <f>IFERROR(IF(INDEX('ce raw data'!$C$2:$CZ$3000,MATCH(1,INDEX(('ce raw data'!$A$2:$A$3000=E389)*('ce raw data'!$B$2:$B$3000=$B398),,),0),MATCH(SUBSTITUTE(E392,"Allele","Height"),'ce raw data'!$C$1:$CZ$1,0))="","-",INDEX('ce raw data'!$C$2:$CZ$3000,MATCH(1,INDEX(('ce raw data'!$A$2:$A$3000=E389)*('ce raw data'!$B$2:$B$3000=$B398),,),0),MATCH(SUBSTITUTE(E392,"Allele","Height"),'ce raw data'!$C$1:$CZ$1,0))),"-")</f>
        <v>-</v>
      </c>
      <c r="F397" s="8" t="str">
        <f>IFERROR(IF(INDEX('ce raw data'!$C$2:$CZ$3000,MATCH(1,INDEX(('ce raw data'!$A$2:$A$3000=E389)*('ce raw data'!$B$2:$B$3000=$B398),,),0),MATCH(SUBSTITUTE(F392,"Allele","Height"),'ce raw data'!$C$1:$CZ$1,0))="","-",INDEX('ce raw data'!$C$2:$CZ$3000,MATCH(1,INDEX(('ce raw data'!$A$2:$A$3000=E389)*('ce raw data'!$B$2:$B$3000=$B398),,),0),MATCH(SUBSTITUTE(F392,"Allele","Height"),'ce raw data'!$C$1:$CZ$1,0))),"-")</f>
        <v>-</v>
      </c>
      <c r="G397" s="8" t="str">
        <f>IFERROR(IF(INDEX('ce raw data'!$C$2:$CZ$3000,MATCH(1,INDEX(('ce raw data'!$A$2:$A$3000=G389)*('ce raw data'!$B$2:$B$3000=$B398),,),0),MATCH(SUBSTITUTE(G392,"Allele","Height"),'ce raw data'!$C$1:$CZ$1,0))="","-",INDEX('ce raw data'!$C$2:$CZ$3000,MATCH(1,INDEX(('ce raw data'!$A$2:$A$3000=G389)*('ce raw data'!$B$2:$B$3000=$B398),,),0),MATCH(SUBSTITUTE(G392,"Allele","Height"),'ce raw data'!$C$1:$CZ$1,0))),"-")</f>
        <v>-</v>
      </c>
      <c r="H397" s="8" t="str">
        <f>IFERROR(IF(INDEX('ce raw data'!$C$2:$CZ$3000,MATCH(1,INDEX(('ce raw data'!$A$2:$A$3000=G389)*('ce raw data'!$B$2:$B$3000=$B398),,),0),MATCH(SUBSTITUTE(H392,"Allele","Height"),'ce raw data'!$C$1:$CZ$1,0))="","-",INDEX('ce raw data'!$C$2:$CZ$3000,MATCH(1,INDEX(('ce raw data'!$A$2:$A$3000=G389)*('ce raw data'!$B$2:$B$3000=$B398),,),0),MATCH(SUBSTITUTE(H392,"Allele","Height"),'ce raw data'!$C$1:$CZ$1,0))),"-")</f>
        <v>-</v>
      </c>
      <c r="I397" s="8" t="str">
        <f>IFERROR(IF(INDEX('ce raw data'!$C$2:$CZ$3000,MATCH(1,INDEX(('ce raw data'!$A$2:$A$3000=I389)*('ce raw data'!$B$2:$B$3000=$B398),,),0),MATCH(SUBSTITUTE(I392,"Allele","Height"),'ce raw data'!$C$1:$CZ$1,0))="","-",INDEX('ce raw data'!$C$2:$CZ$3000,MATCH(1,INDEX(('ce raw data'!$A$2:$A$3000=I389)*('ce raw data'!$B$2:$B$3000=$B398),,),0),MATCH(SUBSTITUTE(I392,"Allele","Height"),'ce raw data'!$C$1:$CZ$1,0))),"-")</f>
        <v>-</v>
      </c>
      <c r="J397" s="8" t="str">
        <f>IFERROR(IF(INDEX('ce raw data'!$C$2:$CZ$3000,MATCH(1,INDEX(('ce raw data'!$A$2:$A$3000=I389)*('ce raw data'!$B$2:$B$3000=$B398),,),0),MATCH(SUBSTITUTE(J392,"Allele","Height"),'ce raw data'!$C$1:$CZ$1,0))="","-",INDEX('ce raw data'!$C$2:$CZ$3000,MATCH(1,INDEX(('ce raw data'!$A$2:$A$3000=I389)*('ce raw data'!$B$2:$B$3000=$B398),,),0),MATCH(SUBSTITUTE(J392,"Allele","Height"),'ce raw data'!$C$1:$CZ$1,0))),"-")</f>
        <v>-</v>
      </c>
    </row>
    <row r="398" spans="2:10" x14ac:dyDescent="0.4">
      <c r="B398" s="10" t="str">
        <f>$A$75</f>
        <v>D1S1656</v>
      </c>
      <c r="C398" s="8" t="str">
        <f>IFERROR(IF(INDEX('ce raw data'!$C$2:$CZ$3000,MATCH(1,INDEX(('ce raw data'!$A$2:$A$3000=C389)*('ce raw data'!$B$2:$B$3000=$B398),,),0),MATCH(C392,'ce raw data'!$C$1:$CZ$1,0))="","-",INDEX('ce raw data'!$C$2:$CZ$3000,MATCH(1,INDEX(('ce raw data'!$A$2:$A$3000=C389)*('ce raw data'!$B$2:$B$3000=$B398),,),0),MATCH(C392,'ce raw data'!$C$1:$CZ$1,0))),"-")</f>
        <v>-</v>
      </c>
      <c r="D398" s="8" t="str">
        <f>IFERROR(IF(INDEX('ce raw data'!$C$2:$CZ$3000,MATCH(1,INDEX(('ce raw data'!$A$2:$A$3000=C389)*('ce raw data'!$B$2:$B$3000=$B398),,),0),MATCH(D392,'ce raw data'!$C$1:$CZ$1,0))="","-",INDEX('ce raw data'!$C$2:$CZ$3000,MATCH(1,INDEX(('ce raw data'!$A$2:$A$3000=C389)*('ce raw data'!$B$2:$B$3000=$B398),,),0),MATCH(D392,'ce raw data'!$C$1:$CZ$1,0))),"-")</f>
        <v>-</v>
      </c>
      <c r="E398" s="8" t="str">
        <f>IFERROR(IF(INDEX('ce raw data'!$C$2:$CZ$3000,MATCH(1,INDEX(('ce raw data'!$A$2:$A$3000=E389)*('ce raw data'!$B$2:$B$3000=$B398),,),0),MATCH(E392,'ce raw data'!$C$1:$CZ$1,0))="","-",INDEX('ce raw data'!$C$2:$CZ$3000,MATCH(1,INDEX(('ce raw data'!$A$2:$A$3000=E389)*('ce raw data'!$B$2:$B$3000=$B398),,),0),MATCH(E392,'ce raw data'!$C$1:$CZ$1,0))),"-")</f>
        <v>-</v>
      </c>
      <c r="F398" s="8" t="str">
        <f>IFERROR(IF(INDEX('ce raw data'!$C$2:$CZ$3000,MATCH(1,INDEX(('ce raw data'!$A$2:$A$3000=E389)*('ce raw data'!$B$2:$B$3000=$B398),,),0),MATCH(F392,'ce raw data'!$C$1:$CZ$1,0))="","-",INDEX('ce raw data'!$C$2:$CZ$3000,MATCH(1,INDEX(('ce raw data'!$A$2:$A$3000=E389)*('ce raw data'!$B$2:$B$3000=$B398),,),0),MATCH(F392,'ce raw data'!$C$1:$CZ$1,0))),"-")</f>
        <v>-</v>
      </c>
      <c r="G398" s="8" t="str">
        <f>IFERROR(IF(INDEX('ce raw data'!$C$2:$CZ$3000,MATCH(1,INDEX(('ce raw data'!$A$2:$A$3000=G389)*('ce raw data'!$B$2:$B$3000=$B398),,),0),MATCH(G392,'ce raw data'!$C$1:$CZ$1,0))="","-",INDEX('ce raw data'!$C$2:$CZ$3000,MATCH(1,INDEX(('ce raw data'!$A$2:$A$3000=G389)*('ce raw data'!$B$2:$B$3000=$B398),,),0),MATCH(G392,'ce raw data'!$C$1:$CZ$1,0))),"-")</f>
        <v>-</v>
      </c>
      <c r="H398" s="8" t="str">
        <f>IFERROR(IF(INDEX('ce raw data'!$C$2:$CZ$3000,MATCH(1,INDEX(('ce raw data'!$A$2:$A$3000=G389)*('ce raw data'!$B$2:$B$3000=$B398),,),0),MATCH(H392,'ce raw data'!$C$1:$CZ$1,0))="","-",INDEX('ce raw data'!$C$2:$CZ$3000,MATCH(1,INDEX(('ce raw data'!$A$2:$A$3000=G389)*('ce raw data'!$B$2:$B$3000=$B398),,),0),MATCH(H392,'ce raw data'!$C$1:$CZ$1,0))),"-")</f>
        <v>-</v>
      </c>
      <c r="I398" s="8" t="str">
        <f>IFERROR(IF(INDEX('ce raw data'!$C$2:$CZ$3000,MATCH(1,INDEX(('ce raw data'!$A$2:$A$3000=I389)*('ce raw data'!$B$2:$B$3000=$B398),,),0),MATCH(I392,'ce raw data'!$C$1:$CZ$1,0))="","-",INDEX('ce raw data'!$C$2:$CZ$3000,MATCH(1,INDEX(('ce raw data'!$A$2:$A$3000=I389)*('ce raw data'!$B$2:$B$3000=$B398),,),0),MATCH(I392,'ce raw data'!$C$1:$CZ$1,0))),"-")</f>
        <v>-</v>
      </c>
      <c r="J398" s="8" t="str">
        <f>IFERROR(IF(INDEX('ce raw data'!$C$2:$CZ$3000,MATCH(1,INDEX(('ce raw data'!$A$2:$A$3000=I389)*('ce raw data'!$B$2:$B$3000=$B398),,),0),MATCH(J392,'ce raw data'!$C$1:$CZ$1,0))="","-",INDEX('ce raw data'!$C$2:$CZ$3000,MATCH(1,INDEX(('ce raw data'!$A$2:$A$3000=I389)*('ce raw data'!$B$2:$B$3000=$B398),,),0),MATCH(J392,'ce raw data'!$C$1:$CZ$1,0))),"-")</f>
        <v>-</v>
      </c>
    </row>
    <row r="399" spans="2:10" hidden="1" x14ac:dyDescent="0.4">
      <c r="B399" s="10"/>
      <c r="C399" s="8" t="str">
        <f>IFERROR(IF(INDEX('ce raw data'!$C$2:$CZ$3000,MATCH(1,INDEX(('ce raw data'!$A$2:$A$3000=C389)*('ce raw data'!$B$2:$B$3000=$B400),,),0),MATCH(SUBSTITUTE(C392,"Allele","Height"),'ce raw data'!$C$1:$CZ$1,0))="","-",INDEX('ce raw data'!$C$2:$CZ$3000,MATCH(1,INDEX(('ce raw data'!$A$2:$A$3000=C389)*('ce raw data'!$B$2:$B$3000=$B400),,),0),MATCH(SUBSTITUTE(C392,"Allele","Height"),'ce raw data'!$C$1:$CZ$1,0))),"-")</f>
        <v>-</v>
      </c>
      <c r="D399" s="8" t="str">
        <f>IFERROR(IF(INDEX('ce raw data'!$C$2:$CZ$3000,MATCH(1,INDEX(('ce raw data'!$A$2:$A$3000=C389)*('ce raw data'!$B$2:$B$3000=$B400),,),0),MATCH(SUBSTITUTE(D392,"Allele","Height"),'ce raw data'!$C$1:$CZ$1,0))="","-",INDEX('ce raw data'!$C$2:$CZ$3000,MATCH(1,INDEX(('ce raw data'!$A$2:$A$3000=C389)*('ce raw data'!$B$2:$B$3000=$B400),,),0),MATCH(SUBSTITUTE(D392,"Allele","Height"),'ce raw data'!$C$1:$CZ$1,0))),"-")</f>
        <v>-</v>
      </c>
      <c r="E399" s="8" t="str">
        <f>IFERROR(IF(INDEX('ce raw data'!$C$2:$CZ$3000,MATCH(1,INDEX(('ce raw data'!$A$2:$A$3000=E389)*('ce raw data'!$B$2:$B$3000=$B400),,),0),MATCH(SUBSTITUTE(E392,"Allele","Height"),'ce raw data'!$C$1:$CZ$1,0))="","-",INDEX('ce raw data'!$C$2:$CZ$3000,MATCH(1,INDEX(('ce raw data'!$A$2:$A$3000=E389)*('ce raw data'!$B$2:$B$3000=$B400),,),0),MATCH(SUBSTITUTE(E392,"Allele","Height"),'ce raw data'!$C$1:$CZ$1,0))),"-")</f>
        <v>-</v>
      </c>
      <c r="F399" s="8" t="str">
        <f>IFERROR(IF(INDEX('ce raw data'!$C$2:$CZ$3000,MATCH(1,INDEX(('ce raw data'!$A$2:$A$3000=E389)*('ce raw data'!$B$2:$B$3000=$B400),,),0),MATCH(SUBSTITUTE(F392,"Allele","Height"),'ce raw data'!$C$1:$CZ$1,0))="","-",INDEX('ce raw data'!$C$2:$CZ$3000,MATCH(1,INDEX(('ce raw data'!$A$2:$A$3000=E389)*('ce raw data'!$B$2:$B$3000=$B400),,),0),MATCH(SUBSTITUTE(F392,"Allele","Height"),'ce raw data'!$C$1:$CZ$1,0))),"-")</f>
        <v>-</v>
      </c>
      <c r="G399" s="8" t="str">
        <f>IFERROR(IF(INDEX('ce raw data'!$C$2:$CZ$3000,MATCH(1,INDEX(('ce raw data'!$A$2:$A$3000=G389)*('ce raw data'!$B$2:$B$3000=$B400),,),0),MATCH(SUBSTITUTE(G392,"Allele","Height"),'ce raw data'!$C$1:$CZ$1,0))="","-",INDEX('ce raw data'!$C$2:$CZ$3000,MATCH(1,INDEX(('ce raw data'!$A$2:$A$3000=G389)*('ce raw data'!$B$2:$B$3000=$B400),,),0),MATCH(SUBSTITUTE(G392,"Allele","Height"),'ce raw data'!$C$1:$CZ$1,0))),"-")</f>
        <v>-</v>
      </c>
      <c r="H399" s="8" t="str">
        <f>IFERROR(IF(INDEX('ce raw data'!$C$2:$CZ$3000,MATCH(1,INDEX(('ce raw data'!$A$2:$A$3000=G389)*('ce raw data'!$B$2:$B$3000=$B400),,),0),MATCH(SUBSTITUTE(H392,"Allele","Height"),'ce raw data'!$C$1:$CZ$1,0))="","-",INDEX('ce raw data'!$C$2:$CZ$3000,MATCH(1,INDEX(('ce raw data'!$A$2:$A$3000=G389)*('ce raw data'!$B$2:$B$3000=$B400),,),0),MATCH(SUBSTITUTE(H392,"Allele","Height"),'ce raw data'!$C$1:$CZ$1,0))),"-")</f>
        <v>-</v>
      </c>
      <c r="I399" s="8" t="str">
        <f>IFERROR(IF(INDEX('ce raw data'!$C$2:$CZ$3000,MATCH(1,INDEX(('ce raw data'!$A$2:$A$3000=I389)*('ce raw data'!$B$2:$B$3000=$B400),,),0),MATCH(SUBSTITUTE(I392,"Allele","Height"),'ce raw data'!$C$1:$CZ$1,0))="","-",INDEX('ce raw data'!$C$2:$CZ$3000,MATCH(1,INDEX(('ce raw data'!$A$2:$A$3000=I389)*('ce raw data'!$B$2:$B$3000=$B400),,),0),MATCH(SUBSTITUTE(I392,"Allele","Height"),'ce raw data'!$C$1:$CZ$1,0))),"-")</f>
        <v>-</v>
      </c>
      <c r="J399" s="8" t="str">
        <f>IFERROR(IF(INDEX('ce raw data'!$C$2:$CZ$3000,MATCH(1,INDEX(('ce raw data'!$A$2:$A$3000=I389)*('ce raw data'!$B$2:$B$3000=$B400),,),0),MATCH(SUBSTITUTE(J392,"Allele","Height"),'ce raw data'!$C$1:$CZ$1,0))="","-",INDEX('ce raw data'!$C$2:$CZ$3000,MATCH(1,INDEX(('ce raw data'!$A$2:$A$3000=I389)*('ce raw data'!$B$2:$B$3000=$B400),,),0),MATCH(SUBSTITUTE(J392,"Allele","Height"),'ce raw data'!$C$1:$CZ$1,0))),"-")</f>
        <v>-</v>
      </c>
    </row>
    <row r="400" spans="2:10" x14ac:dyDescent="0.4">
      <c r="B400" s="10" t="str">
        <f>$A$77</f>
        <v>D2S441</v>
      </c>
      <c r="C400" s="8" t="str">
        <f>IFERROR(IF(INDEX('ce raw data'!$C$2:$CZ$3000,MATCH(1,INDEX(('ce raw data'!$A$2:$A$3000=C389)*('ce raw data'!$B$2:$B$3000=$B400),,),0),MATCH(C392,'ce raw data'!$C$1:$CZ$1,0))="","-",INDEX('ce raw data'!$C$2:$CZ$3000,MATCH(1,INDEX(('ce raw data'!$A$2:$A$3000=C389)*('ce raw data'!$B$2:$B$3000=$B400),,),0),MATCH(C392,'ce raw data'!$C$1:$CZ$1,0))),"-")</f>
        <v>-</v>
      </c>
      <c r="D400" s="8" t="str">
        <f>IFERROR(IF(INDEX('ce raw data'!$C$2:$CZ$3000,MATCH(1,INDEX(('ce raw data'!$A$2:$A$3000=C389)*('ce raw data'!$B$2:$B$3000=$B400),,),0),MATCH(D392,'ce raw data'!$C$1:$CZ$1,0))="","-",INDEX('ce raw data'!$C$2:$CZ$3000,MATCH(1,INDEX(('ce raw data'!$A$2:$A$3000=C389)*('ce raw data'!$B$2:$B$3000=$B400),,),0),MATCH(D392,'ce raw data'!$C$1:$CZ$1,0))),"-")</f>
        <v>-</v>
      </c>
      <c r="E400" s="8" t="str">
        <f>IFERROR(IF(INDEX('ce raw data'!$C$2:$CZ$3000,MATCH(1,INDEX(('ce raw data'!$A$2:$A$3000=E389)*('ce raw data'!$B$2:$B$3000=$B400),,),0),MATCH(E392,'ce raw data'!$C$1:$CZ$1,0))="","-",INDEX('ce raw data'!$C$2:$CZ$3000,MATCH(1,INDEX(('ce raw data'!$A$2:$A$3000=E389)*('ce raw data'!$B$2:$B$3000=$B400),,),0),MATCH(E392,'ce raw data'!$C$1:$CZ$1,0))),"-")</f>
        <v>-</v>
      </c>
      <c r="F400" s="8" t="str">
        <f>IFERROR(IF(INDEX('ce raw data'!$C$2:$CZ$3000,MATCH(1,INDEX(('ce raw data'!$A$2:$A$3000=E389)*('ce raw data'!$B$2:$B$3000=$B400),,),0),MATCH(F392,'ce raw data'!$C$1:$CZ$1,0))="","-",INDEX('ce raw data'!$C$2:$CZ$3000,MATCH(1,INDEX(('ce raw data'!$A$2:$A$3000=E389)*('ce raw data'!$B$2:$B$3000=$B400),,),0),MATCH(F392,'ce raw data'!$C$1:$CZ$1,0))),"-")</f>
        <v>-</v>
      </c>
      <c r="G400" s="8" t="str">
        <f>IFERROR(IF(INDEX('ce raw data'!$C$2:$CZ$3000,MATCH(1,INDEX(('ce raw data'!$A$2:$A$3000=G389)*('ce raw data'!$B$2:$B$3000=$B400),,),0),MATCH(G392,'ce raw data'!$C$1:$CZ$1,0))="","-",INDEX('ce raw data'!$C$2:$CZ$3000,MATCH(1,INDEX(('ce raw data'!$A$2:$A$3000=G389)*('ce raw data'!$B$2:$B$3000=$B400),,),0),MATCH(G392,'ce raw data'!$C$1:$CZ$1,0))),"-")</f>
        <v>-</v>
      </c>
      <c r="H400" s="8" t="str">
        <f>IFERROR(IF(INDEX('ce raw data'!$C$2:$CZ$3000,MATCH(1,INDEX(('ce raw data'!$A$2:$A$3000=G389)*('ce raw data'!$B$2:$B$3000=$B400),,),0),MATCH(H392,'ce raw data'!$C$1:$CZ$1,0))="","-",INDEX('ce raw data'!$C$2:$CZ$3000,MATCH(1,INDEX(('ce raw data'!$A$2:$A$3000=G389)*('ce raw data'!$B$2:$B$3000=$B400),,),0),MATCH(H392,'ce raw data'!$C$1:$CZ$1,0))),"-")</f>
        <v>-</v>
      </c>
      <c r="I400" s="8" t="str">
        <f>IFERROR(IF(INDEX('ce raw data'!$C$2:$CZ$3000,MATCH(1,INDEX(('ce raw data'!$A$2:$A$3000=I389)*('ce raw data'!$B$2:$B$3000=$B400),,),0),MATCH(I392,'ce raw data'!$C$1:$CZ$1,0))="","-",INDEX('ce raw data'!$C$2:$CZ$3000,MATCH(1,INDEX(('ce raw data'!$A$2:$A$3000=I389)*('ce raw data'!$B$2:$B$3000=$B400),,),0),MATCH(I392,'ce raw data'!$C$1:$CZ$1,0))),"-")</f>
        <v>-</v>
      </c>
      <c r="J400" s="8" t="str">
        <f>IFERROR(IF(INDEX('ce raw data'!$C$2:$CZ$3000,MATCH(1,INDEX(('ce raw data'!$A$2:$A$3000=I389)*('ce raw data'!$B$2:$B$3000=$B400),,),0),MATCH(J392,'ce raw data'!$C$1:$CZ$1,0))="","-",INDEX('ce raw data'!$C$2:$CZ$3000,MATCH(1,INDEX(('ce raw data'!$A$2:$A$3000=I389)*('ce raw data'!$B$2:$B$3000=$B400),,),0),MATCH(J392,'ce raw data'!$C$1:$CZ$1,0))),"-")</f>
        <v>-</v>
      </c>
    </row>
    <row r="401" spans="2:10" hidden="1" x14ac:dyDescent="0.4">
      <c r="B401" s="10"/>
      <c r="C401" s="8" t="str">
        <f>IFERROR(IF(INDEX('ce raw data'!$C$2:$CZ$3000,MATCH(1,INDEX(('ce raw data'!$A$2:$A$3000=C389)*('ce raw data'!$B$2:$B$3000=$B402),,),0),MATCH(SUBSTITUTE(C392,"Allele","Height"),'ce raw data'!$C$1:$CZ$1,0))="","-",INDEX('ce raw data'!$C$2:$CZ$3000,MATCH(1,INDEX(('ce raw data'!$A$2:$A$3000=C389)*('ce raw data'!$B$2:$B$3000=$B402),,),0),MATCH(SUBSTITUTE(C392,"Allele","Height"),'ce raw data'!$C$1:$CZ$1,0))),"-")</f>
        <v>-</v>
      </c>
      <c r="D401" s="8" t="str">
        <f>IFERROR(IF(INDEX('ce raw data'!$C$2:$CZ$3000,MATCH(1,INDEX(('ce raw data'!$A$2:$A$3000=C389)*('ce raw data'!$B$2:$B$3000=$B402),,),0),MATCH(SUBSTITUTE(D392,"Allele","Height"),'ce raw data'!$C$1:$CZ$1,0))="","-",INDEX('ce raw data'!$C$2:$CZ$3000,MATCH(1,INDEX(('ce raw data'!$A$2:$A$3000=C389)*('ce raw data'!$B$2:$B$3000=$B402),,),0),MATCH(SUBSTITUTE(D392,"Allele","Height"),'ce raw data'!$C$1:$CZ$1,0))),"-")</f>
        <v>-</v>
      </c>
      <c r="E401" s="8" t="str">
        <f>IFERROR(IF(INDEX('ce raw data'!$C$2:$CZ$3000,MATCH(1,INDEX(('ce raw data'!$A$2:$A$3000=E389)*('ce raw data'!$B$2:$B$3000=$B402),,),0),MATCH(SUBSTITUTE(E392,"Allele","Height"),'ce raw data'!$C$1:$CZ$1,0))="","-",INDEX('ce raw data'!$C$2:$CZ$3000,MATCH(1,INDEX(('ce raw data'!$A$2:$A$3000=E389)*('ce raw data'!$B$2:$B$3000=$B402),,),0),MATCH(SUBSTITUTE(E392,"Allele","Height"),'ce raw data'!$C$1:$CZ$1,0))),"-")</f>
        <v>-</v>
      </c>
      <c r="F401" s="8" t="str">
        <f>IFERROR(IF(INDEX('ce raw data'!$C$2:$CZ$3000,MATCH(1,INDEX(('ce raw data'!$A$2:$A$3000=E389)*('ce raw data'!$B$2:$B$3000=$B402),,),0),MATCH(SUBSTITUTE(F392,"Allele","Height"),'ce raw data'!$C$1:$CZ$1,0))="","-",INDEX('ce raw data'!$C$2:$CZ$3000,MATCH(1,INDEX(('ce raw data'!$A$2:$A$3000=E389)*('ce raw data'!$B$2:$B$3000=$B402),,),0),MATCH(SUBSTITUTE(F392,"Allele","Height"),'ce raw data'!$C$1:$CZ$1,0))),"-")</f>
        <v>-</v>
      </c>
      <c r="G401" s="8" t="str">
        <f>IFERROR(IF(INDEX('ce raw data'!$C$2:$CZ$3000,MATCH(1,INDEX(('ce raw data'!$A$2:$A$3000=G389)*('ce raw data'!$B$2:$B$3000=$B402),,),0),MATCH(SUBSTITUTE(G392,"Allele","Height"),'ce raw data'!$C$1:$CZ$1,0))="","-",INDEX('ce raw data'!$C$2:$CZ$3000,MATCH(1,INDEX(('ce raw data'!$A$2:$A$3000=G389)*('ce raw data'!$B$2:$B$3000=$B402),,),0),MATCH(SUBSTITUTE(G392,"Allele","Height"),'ce raw data'!$C$1:$CZ$1,0))),"-")</f>
        <v>-</v>
      </c>
      <c r="H401" s="8" t="str">
        <f>IFERROR(IF(INDEX('ce raw data'!$C$2:$CZ$3000,MATCH(1,INDEX(('ce raw data'!$A$2:$A$3000=G389)*('ce raw data'!$B$2:$B$3000=$B402),,),0),MATCH(SUBSTITUTE(H392,"Allele","Height"),'ce raw data'!$C$1:$CZ$1,0))="","-",INDEX('ce raw data'!$C$2:$CZ$3000,MATCH(1,INDEX(('ce raw data'!$A$2:$A$3000=G389)*('ce raw data'!$B$2:$B$3000=$B402),,),0),MATCH(SUBSTITUTE(H392,"Allele","Height"),'ce raw data'!$C$1:$CZ$1,0))),"-")</f>
        <v>-</v>
      </c>
      <c r="I401" s="8" t="str">
        <f>IFERROR(IF(INDEX('ce raw data'!$C$2:$CZ$3000,MATCH(1,INDEX(('ce raw data'!$A$2:$A$3000=I389)*('ce raw data'!$B$2:$B$3000=$B402),,),0),MATCH(SUBSTITUTE(I392,"Allele","Height"),'ce raw data'!$C$1:$CZ$1,0))="","-",INDEX('ce raw data'!$C$2:$CZ$3000,MATCH(1,INDEX(('ce raw data'!$A$2:$A$3000=I389)*('ce raw data'!$B$2:$B$3000=$B402),,),0),MATCH(SUBSTITUTE(I392,"Allele","Height"),'ce raw data'!$C$1:$CZ$1,0))),"-")</f>
        <v>-</v>
      </c>
      <c r="J401" s="8" t="str">
        <f>IFERROR(IF(INDEX('ce raw data'!$C$2:$CZ$3000,MATCH(1,INDEX(('ce raw data'!$A$2:$A$3000=I389)*('ce raw data'!$B$2:$B$3000=$B402),,),0),MATCH(SUBSTITUTE(J392,"Allele","Height"),'ce raw data'!$C$1:$CZ$1,0))="","-",INDEX('ce raw data'!$C$2:$CZ$3000,MATCH(1,INDEX(('ce raw data'!$A$2:$A$3000=I389)*('ce raw data'!$B$2:$B$3000=$B402),,),0),MATCH(SUBSTITUTE(J392,"Allele","Height"),'ce raw data'!$C$1:$CZ$1,0))),"-")</f>
        <v>-</v>
      </c>
    </row>
    <row r="402" spans="2:10" x14ac:dyDescent="0.4">
      <c r="B402" s="10" t="str">
        <f>$A$79</f>
        <v>D10S1248</v>
      </c>
      <c r="C402" s="8" t="str">
        <f>IFERROR(IF(INDEX('ce raw data'!$C$2:$CZ$3000,MATCH(1,INDEX(('ce raw data'!$A$2:$A$3000=C389)*('ce raw data'!$B$2:$B$3000=$B402),,),0),MATCH(C392,'ce raw data'!$C$1:$CZ$1,0))="","-",INDEX('ce raw data'!$C$2:$CZ$3000,MATCH(1,INDEX(('ce raw data'!$A$2:$A$3000=C389)*('ce raw data'!$B$2:$B$3000=$B402),,),0),MATCH(C392,'ce raw data'!$C$1:$CZ$1,0))),"-")</f>
        <v>-</v>
      </c>
      <c r="D402" s="8" t="str">
        <f>IFERROR(IF(INDEX('ce raw data'!$C$2:$CZ$3000,MATCH(1,INDEX(('ce raw data'!$A$2:$A$3000=C389)*('ce raw data'!$B$2:$B$3000=$B402),,),0),MATCH(D392,'ce raw data'!$C$1:$CZ$1,0))="","-",INDEX('ce raw data'!$C$2:$CZ$3000,MATCH(1,INDEX(('ce raw data'!$A$2:$A$3000=C389)*('ce raw data'!$B$2:$B$3000=$B402),,),0),MATCH(D392,'ce raw data'!$C$1:$CZ$1,0))),"-")</f>
        <v>-</v>
      </c>
      <c r="E402" s="8" t="str">
        <f>IFERROR(IF(INDEX('ce raw data'!$C$2:$CZ$3000,MATCH(1,INDEX(('ce raw data'!$A$2:$A$3000=E389)*('ce raw data'!$B$2:$B$3000=$B402),,),0),MATCH(E392,'ce raw data'!$C$1:$CZ$1,0))="","-",INDEX('ce raw data'!$C$2:$CZ$3000,MATCH(1,INDEX(('ce raw data'!$A$2:$A$3000=E389)*('ce raw data'!$B$2:$B$3000=$B402),,),0),MATCH(E392,'ce raw data'!$C$1:$CZ$1,0))),"-")</f>
        <v>-</v>
      </c>
      <c r="F402" s="8" t="str">
        <f>IFERROR(IF(INDEX('ce raw data'!$C$2:$CZ$3000,MATCH(1,INDEX(('ce raw data'!$A$2:$A$3000=E389)*('ce raw data'!$B$2:$B$3000=$B402),,),0),MATCH(F392,'ce raw data'!$C$1:$CZ$1,0))="","-",INDEX('ce raw data'!$C$2:$CZ$3000,MATCH(1,INDEX(('ce raw data'!$A$2:$A$3000=E389)*('ce raw data'!$B$2:$B$3000=$B402),,),0),MATCH(F392,'ce raw data'!$C$1:$CZ$1,0))),"-")</f>
        <v>-</v>
      </c>
      <c r="G402" s="8" t="str">
        <f>IFERROR(IF(INDEX('ce raw data'!$C$2:$CZ$3000,MATCH(1,INDEX(('ce raw data'!$A$2:$A$3000=G389)*('ce raw data'!$B$2:$B$3000=$B402),,),0),MATCH(G392,'ce raw data'!$C$1:$CZ$1,0))="","-",INDEX('ce raw data'!$C$2:$CZ$3000,MATCH(1,INDEX(('ce raw data'!$A$2:$A$3000=G389)*('ce raw data'!$B$2:$B$3000=$B402),,),0),MATCH(G392,'ce raw data'!$C$1:$CZ$1,0))),"-")</f>
        <v>-</v>
      </c>
      <c r="H402" s="8" t="str">
        <f>IFERROR(IF(INDEX('ce raw data'!$C$2:$CZ$3000,MATCH(1,INDEX(('ce raw data'!$A$2:$A$3000=G389)*('ce raw data'!$B$2:$B$3000=$B402),,),0),MATCH(H392,'ce raw data'!$C$1:$CZ$1,0))="","-",INDEX('ce raw data'!$C$2:$CZ$3000,MATCH(1,INDEX(('ce raw data'!$A$2:$A$3000=G389)*('ce raw data'!$B$2:$B$3000=$B402),,),0),MATCH(H392,'ce raw data'!$C$1:$CZ$1,0))),"-")</f>
        <v>-</v>
      </c>
      <c r="I402" s="8" t="str">
        <f>IFERROR(IF(INDEX('ce raw data'!$C$2:$CZ$3000,MATCH(1,INDEX(('ce raw data'!$A$2:$A$3000=I389)*('ce raw data'!$B$2:$B$3000=$B402),,),0),MATCH(I392,'ce raw data'!$C$1:$CZ$1,0))="","-",INDEX('ce raw data'!$C$2:$CZ$3000,MATCH(1,INDEX(('ce raw data'!$A$2:$A$3000=I389)*('ce raw data'!$B$2:$B$3000=$B402),,),0),MATCH(I392,'ce raw data'!$C$1:$CZ$1,0))),"-")</f>
        <v>-</v>
      </c>
      <c r="J402" s="8" t="str">
        <f>IFERROR(IF(INDEX('ce raw data'!$C$2:$CZ$3000,MATCH(1,INDEX(('ce raw data'!$A$2:$A$3000=I389)*('ce raw data'!$B$2:$B$3000=$B402),,),0),MATCH(J392,'ce raw data'!$C$1:$CZ$1,0))="","-",INDEX('ce raw data'!$C$2:$CZ$3000,MATCH(1,INDEX(('ce raw data'!$A$2:$A$3000=I389)*('ce raw data'!$B$2:$B$3000=$B402),,),0),MATCH(J392,'ce raw data'!$C$1:$CZ$1,0))),"-")</f>
        <v>-</v>
      </c>
    </row>
    <row r="403" spans="2:10" hidden="1" x14ac:dyDescent="0.4">
      <c r="B403" s="10"/>
      <c r="C403" s="8" t="str">
        <f>IFERROR(IF(INDEX('ce raw data'!$C$2:$CZ$3000,MATCH(1,INDEX(('ce raw data'!$A$2:$A$3000=C389)*('ce raw data'!$B$2:$B$3000=$B404),,),0),MATCH(SUBSTITUTE(C392,"Allele","Height"),'ce raw data'!$C$1:$CZ$1,0))="","-",INDEX('ce raw data'!$C$2:$CZ$3000,MATCH(1,INDEX(('ce raw data'!$A$2:$A$3000=C389)*('ce raw data'!$B$2:$B$3000=$B404),,),0),MATCH(SUBSTITUTE(C392,"Allele","Height"),'ce raw data'!$C$1:$CZ$1,0))),"-")</f>
        <v>-</v>
      </c>
      <c r="D403" s="8" t="str">
        <f>IFERROR(IF(INDEX('ce raw data'!$C$2:$CZ$3000,MATCH(1,INDEX(('ce raw data'!$A$2:$A$3000=C389)*('ce raw data'!$B$2:$B$3000=$B404),,),0),MATCH(SUBSTITUTE(D392,"Allele","Height"),'ce raw data'!$C$1:$CZ$1,0))="","-",INDEX('ce raw data'!$C$2:$CZ$3000,MATCH(1,INDEX(('ce raw data'!$A$2:$A$3000=C389)*('ce raw data'!$B$2:$B$3000=$B404),,),0),MATCH(SUBSTITUTE(D392,"Allele","Height"),'ce raw data'!$C$1:$CZ$1,0))),"-")</f>
        <v>-</v>
      </c>
      <c r="E403" s="8" t="str">
        <f>IFERROR(IF(INDEX('ce raw data'!$C$2:$CZ$3000,MATCH(1,INDEX(('ce raw data'!$A$2:$A$3000=E389)*('ce raw data'!$B$2:$B$3000=$B404),,),0),MATCH(SUBSTITUTE(E392,"Allele","Height"),'ce raw data'!$C$1:$CZ$1,0))="","-",INDEX('ce raw data'!$C$2:$CZ$3000,MATCH(1,INDEX(('ce raw data'!$A$2:$A$3000=E389)*('ce raw data'!$B$2:$B$3000=$B404),,),0),MATCH(SUBSTITUTE(E392,"Allele","Height"),'ce raw data'!$C$1:$CZ$1,0))),"-")</f>
        <v>-</v>
      </c>
      <c r="F403" s="8" t="str">
        <f>IFERROR(IF(INDEX('ce raw data'!$C$2:$CZ$3000,MATCH(1,INDEX(('ce raw data'!$A$2:$A$3000=E389)*('ce raw data'!$B$2:$B$3000=$B404),,),0),MATCH(SUBSTITUTE(F392,"Allele","Height"),'ce raw data'!$C$1:$CZ$1,0))="","-",INDEX('ce raw data'!$C$2:$CZ$3000,MATCH(1,INDEX(('ce raw data'!$A$2:$A$3000=E389)*('ce raw data'!$B$2:$B$3000=$B404),,),0),MATCH(SUBSTITUTE(F392,"Allele","Height"),'ce raw data'!$C$1:$CZ$1,0))),"-")</f>
        <v>-</v>
      </c>
      <c r="G403" s="8" t="str">
        <f>IFERROR(IF(INDEX('ce raw data'!$C$2:$CZ$3000,MATCH(1,INDEX(('ce raw data'!$A$2:$A$3000=G389)*('ce raw data'!$B$2:$B$3000=$B404),,),0),MATCH(SUBSTITUTE(G392,"Allele","Height"),'ce raw data'!$C$1:$CZ$1,0))="","-",INDEX('ce raw data'!$C$2:$CZ$3000,MATCH(1,INDEX(('ce raw data'!$A$2:$A$3000=G389)*('ce raw data'!$B$2:$B$3000=$B404),,),0),MATCH(SUBSTITUTE(G392,"Allele","Height"),'ce raw data'!$C$1:$CZ$1,0))),"-")</f>
        <v>-</v>
      </c>
      <c r="H403" s="8" t="str">
        <f>IFERROR(IF(INDEX('ce raw data'!$C$2:$CZ$3000,MATCH(1,INDEX(('ce raw data'!$A$2:$A$3000=G389)*('ce raw data'!$B$2:$B$3000=$B404),,),0),MATCH(SUBSTITUTE(H392,"Allele","Height"),'ce raw data'!$C$1:$CZ$1,0))="","-",INDEX('ce raw data'!$C$2:$CZ$3000,MATCH(1,INDEX(('ce raw data'!$A$2:$A$3000=G389)*('ce raw data'!$B$2:$B$3000=$B404),,),0),MATCH(SUBSTITUTE(H392,"Allele","Height"),'ce raw data'!$C$1:$CZ$1,0))),"-")</f>
        <v>-</v>
      </c>
      <c r="I403" s="8" t="str">
        <f>IFERROR(IF(INDEX('ce raw data'!$C$2:$CZ$3000,MATCH(1,INDEX(('ce raw data'!$A$2:$A$3000=I389)*('ce raw data'!$B$2:$B$3000=$B404),,),0),MATCH(SUBSTITUTE(I392,"Allele","Height"),'ce raw data'!$C$1:$CZ$1,0))="","-",INDEX('ce raw data'!$C$2:$CZ$3000,MATCH(1,INDEX(('ce raw data'!$A$2:$A$3000=I389)*('ce raw data'!$B$2:$B$3000=$B404),,),0),MATCH(SUBSTITUTE(I392,"Allele","Height"),'ce raw data'!$C$1:$CZ$1,0))),"-")</f>
        <v>-</v>
      </c>
      <c r="J403" s="8" t="str">
        <f>IFERROR(IF(INDEX('ce raw data'!$C$2:$CZ$3000,MATCH(1,INDEX(('ce raw data'!$A$2:$A$3000=I389)*('ce raw data'!$B$2:$B$3000=$B404),,),0),MATCH(SUBSTITUTE(J392,"Allele","Height"),'ce raw data'!$C$1:$CZ$1,0))="","-",INDEX('ce raw data'!$C$2:$CZ$3000,MATCH(1,INDEX(('ce raw data'!$A$2:$A$3000=I389)*('ce raw data'!$B$2:$B$3000=$B404),,),0),MATCH(SUBSTITUTE(J392,"Allele","Height"),'ce raw data'!$C$1:$CZ$1,0))),"-")</f>
        <v>-</v>
      </c>
    </row>
    <row r="404" spans="2:10" x14ac:dyDescent="0.4">
      <c r="B404" s="10" t="str">
        <f>$A$81</f>
        <v>D13S317</v>
      </c>
      <c r="C404" s="8" t="str">
        <f>IFERROR(IF(INDEX('ce raw data'!$C$2:$CZ$3000,MATCH(1,INDEX(('ce raw data'!$A$2:$A$3000=C389)*('ce raw data'!$B$2:$B$3000=$B404),,),0),MATCH(C392,'ce raw data'!$C$1:$CZ$1,0))="","-",INDEX('ce raw data'!$C$2:$CZ$3000,MATCH(1,INDEX(('ce raw data'!$A$2:$A$3000=C389)*('ce raw data'!$B$2:$B$3000=$B404),,),0),MATCH(C392,'ce raw data'!$C$1:$CZ$1,0))),"-")</f>
        <v>-</v>
      </c>
      <c r="D404" s="8" t="str">
        <f>IFERROR(IF(INDEX('ce raw data'!$C$2:$CZ$3000,MATCH(1,INDEX(('ce raw data'!$A$2:$A$3000=C389)*('ce raw data'!$B$2:$B$3000=$B404),,),0),MATCH(D392,'ce raw data'!$C$1:$CZ$1,0))="","-",INDEX('ce raw data'!$C$2:$CZ$3000,MATCH(1,INDEX(('ce raw data'!$A$2:$A$3000=C389)*('ce raw data'!$B$2:$B$3000=$B404),,),0),MATCH(D392,'ce raw data'!$C$1:$CZ$1,0))),"-")</f>
        <v>-</v>
      </c>
      <c r="E404" s="8" t="str">
        <f>IFERROR(IF(INDEX('ce raw data'!$C$2:$CZ$3000,MATCH(1,INDEX(('ce raw data'!$A$2:$A$3000=E389)*('ce raw data'!$B$2:$B$3000=$B404),,),0),MATCH(E392,'ce raw data'!$C$1:$CZ$1,0))="","-",INDEX('ce raw data'!$C$2:$CZ$3000,MATCH(1,INDEX(('ce raw data'!$A$2:$A$3000=E389)*('ce raw data'!$B$2:$B$3000=$B404),,),0),MATCH(E392,'ce raw data'!$C$1:$CZ$1,0))),"-")</f>
        <v>-</v>
      </c>
      <c r="F404" s="8" t="str">
        <f>IFERROR(IF(INDEX('ce raw data'!$C$2:$CZ$3000,MATCH(1,INDEX(('ce raw data'!$A$2:$A$3000=E389)*('ce raw data'!$B$2:$B$3000=$B404),,),0),MATCH(F392,'ce raw data'!$C$1:$CZ$1,0))="","-",INDEX('ce raw data'!$C$2:$CZ$3000,MATCH(1,INDEX(('ce raw data'!$A$2:$A$3000=E389)*('ce raw data'!$B$2:$B$3000=$B404),,),0),MATCH(F392,'ce raw data'!$C$1:$CZ$1,0))),"-")</f>
        <v>-</v>
      </c>
      <c r="G404" s="8" t="str">
        <f>IFERROR(IF(INDEX('ce raw data'!$C$2:$CZ$3000,MATCH(1,INDEX(('ce raw data'!$A$2:$A$3000=G389)*('ce raw data'!$B$2:$B$3000=$B404),,),0),MATCH(G392,'ce raw data'!$C$1:$CZ$1,0))="","-",INDEX('ce raw data'!$C$2:$CZ$3000,MATCH(1,INDEX(('ce raw data'!$A$2:$A$3000=G389)*('ce raw data'!$B$2:$B$3000=$B404),,),0),MATCH(G392,'ce raw data'!$C$1:$CZ$1,0))),"-")</f>
        <v>-</v>
      </c>
      <c r="H404" s="8" t="str">
        <f>IFERROR(IF(INDEX('ce raw data'!$C$2:$CZ$3000,MATCH(1,INDEX(('ce raw data'!$A$2:$A$3000=G389)*('ce raw data'!$B$2:$B$3000=$B404),,),0),MATCH(H392,'ce raw data'!$C$1:$CZ$1,0))="","-",INDEX('ce raw data'!$C$2:$CZ$3000,MATCH(1,INDEX(('ce raw data'!$A$2:$A$3000=G389)*('ce raw data'!$B$2:$B$3000=$B404),,),0),MATCH(H392,'ce raw data'!$C$1:$CZ$1,0))),"-")</f>
        <v>-</v>
      </c>
      <c r="I404" s="8" t="str">
        <f>IFERROR(IF(INDEX('ce raw data'!$C$2:$CZ$3000,MATCH(1,INDEX(('ce raw data'!$A$2:$A$3000=I389)*('ce raw data'!$B$2:$B$3000=$B404),,),0),MATCH(I392,'ce raw data'!$C$1:$CZ$1,0))="","-",INDEX('ce raw data'!$C$2:$CZ$3000,MATCH(1,INDEX(('ce raw data'!$A$2:$A$3000=I389)*('ce raw data'!$B$2:$B$3000=$B404),,),0),MATCH(I392,'ce raw data'!$C$1:$CZ$1,0))),"-")</f>
        <v>-</v>
      </c>
      <c r="J404" s="8" t="str">
        <f>IFERROR(IF(INDEX('ce raw data'!$C$2:$CZ$3000,MATCH(1,INDEX(('ce raw data'!$A$2:$A$3000=I389)*('ce raw data'!$B$2:$B$3000=$B404),,),0),MATCH(J392,'ce raw data'!$C$1:$CZ$1,0))="","-",INDEX('ce raw data'!$C$2:$CZ$3000,MATCH(1,INDEX(('ce raw data'!$A$2:$A$3000=I389)*('ce raw data'!$B$2:$B$3000=$B404),,),0),MATCH(J392,'ce raw data'!$C$1:$CZ$1,0))),"-")</f>
        <v>-</v>
      </c>
    </row>
    <row r="405" spans="2:10" hidden="1" x14ac:dyDescent="0.4">
      <c r="B405" s="10"/>
      <c r="C405" s="8" t="str">
        <f>IFERROR(IF(INDEX('ce raw data'!$C$2:$CZ$3000,MATCH(1,INDEX(('ce raw data'!$A$2:$A$3000=C389)*('ce raw data'!$B$2:$B$3000=$B406),,),0),MATCH(SUBSTITUTE(C392,"Allele","Height"),'ce raw data'!$C$1:$CZ$1,0))="","-",INDEX('ce raw data'!$C$2:$CZ$3000,MATCH(1,INDEX(('ce raw data'!$A$2:$A$3000=C389)*('ce raw data'!$B$2:$B$3000=$B406),,),0),MATCH(SUBSTITUTE(C392,"Allele","Height"),'ce raw data'!$C$1:$CZ$1,0))),"-")</f>
        <v>-</v>
      </c>
      <c r="D405" s="8" t="str">
        <f>IFERROR(IF(INDEX('ce raw data'!$C$2:$CZ$3000,MATCH(1,INDEX(('ce raw data'!$A$2:$A$3000=C389)*('ce raw data'!$B$2:$B$3000=$B406),,),0),MATCH(SUBSTITUTE(D392,"Allele","Height"),'ce raw data'!$C$1:$CZ$1,0))="","-",INDEX('ce raw data'!$C$2:$CZ$3000,MATCH(1,INDEX(('ce raw data'!$A$2:$A$3000=C389)*('ce raw data'!$B$2:$B$3000=$B406),,),0),MATCH(SUBSTITUTE(D392,"Allele","Height"),'ce raw data'!$C$1:$CZ$1,0))),"-")</f>
        <v>-</v>
      </c>
      <c r="E405" s="8" t="str">
        <f>IFERROR(IF(INDEX('ce raw data'!$C$2:$CZ$3000,MATCH(1,INDEX(('ce raw data'!$A$2:$A$3000=E389)*('ce raw data'!$B$2:$B$3000=$B406),,),0),MATCH(SUBSTITUTE(E392,"Allele","Height"),'ce raw data'!$C$1:$CZ$1,0))="","-",INDEX('ce raw data'!$C$2:$CZ$3000,MATCH(1,INDEX(('ce raw data'!$A$2:$A$3000=E389)*('ce raw data'!$B$2:$B$3000=$B406),,),0),MATCH(SUBSTITUTE(E392,"Allele","Height"),'ce raw data'!$C$1:$CZ$1,0))),"-")</f>
        <v>-</v>
      </c>
      <c r="F405" s="8" t="str">
        <f>IFERROR(IF(INDEX('ce raw data'!$C$2:$CZ$3000,MATCH(1,INDEX(('ce raw data'!$A$2:$A$3000=E389)*('ce raw data'!$B$2:$B$3000=$B406),,),0),MATCH(SUBSTITUTE(F392,"Allele","Height"),'ce raw data'!$C$1:$CZ$1,0))="","-",INDEX('ce raw data'!$C$2:$CZ$3000,MATCH(1,INDEX(('ce raw data'!$A$2:$A$3000=E389)*('ce raw data'!$B$2:$B$3000=$B406),,),0),MATCH(SUBSTITUTE(F392,"Allele","Height"),'ce raw data'!$C$1:$CZ$1,0))),"-")</f>
        <v>-</v>
      </c>
      <c r="G405" s="8" t="str">
        <f>IFERROR(IF(INDEX('ce raw data'!$C$2:$CZ$3000,MATCH(1,INDEX(('ce raw data'!$A$2:$A$3000=G389)*('ce raw data'!$B$2:$B$3000=$B406),,),0),MATCH(SUBSTITUTE(G392,"Allele","Height"),'ce raw data'!$C$1:$CZ$1,0))="","-",INDEX('ce raw data'!$C$2:$CZ$3000,MATCH(1,INDEX(('ce raw data'!$A$2:$A$3000=G389)*('ce raw data'!$B$2:$B$3000=$B406),,),0),MATCH(SUBSTITUTE(G392,"Allele","Height"),'ce raw data'!$C$1:$CZ$1,0))),"-")</f>
        <v>-</v>
      </c>
      <c r="H405" s="8" t="str">
        <f>IFERROR(IF(INDEX('ce raw data'!$C$2:$CZ$3000,MATCH(1,INDEX(('ce raw data'!$A$2:$A$3000=G389)*('ce raw data'!$B$2:$B$3000=$B406),,),0),MATCH(SUBSTITUTE(H392,"Allele","Height"),'ce raw data'!$C$1:$CZ$1,0))="","-",INDEX('ce raw data'!$C$2:$CZ$3000,MATCH(1,INDEX(('ce raw data'!$A$2:$A$3000=G389)*('ce raw data'!$B$2:$B$3000=$B406),,),0),MATCH(SUBSTITUTE(H392,"Allele","Height"),'ce raw data'!$C$1:$CZ$1,0))),"-")</f>
        <v>-</v>
      </c>
      <c r="I405" s="8" t="str">
        <f>IFERROR(IF(INDEX('ce raw data'!$C$2:$CZ$3000,MATCH(1,INDEX(('ce raw data'!$A$2:$A$3000=I389)*('ce raw data'!$B$2:$B$3000=$B406),,),0),MATCH(SUBSTITUTE(I392,"Allele","Height"),'ce raw data'!$C$1:$CZ$1,0))="","-",INDEX('ce raw data'!$C$2:$CZ$3000,MATCH(1,INDEX(('ce raw data'!$A$2:$A$3000=I389)*('ce raw data'!$B$2:$B$3000=$B406),,),0),MATCH(SUBSTITUTE(I392,"Allele","Height"),'ce raw data'!$C$1:$CZ$1,0))),"-")</f>
        <v>-</v>
      </c>
      <c r="J405" s="8" t="str">
        <f>IFERROR(IF(INDEX('ce raw data'!$C$2:$CZ$3000,MATCH(1,INDEX(('ce raw data'!$A$2:$A$3000=I389)*('ce raw data'!$B$2:$B$3000=$B406),,),0),MATCH(SUBSTITUTE(J392,"Allele","Height"),'ce raw data'!$C$1:$CZ$1,0))="","-",INDEX('ce raw data'!$C$2:$CZ$3000,MATCH(1,INDEX(('ce raw data'!$A$2:$A$3000=I389)*('ce raw data'!$B$2:$B$3000=$B406),,),0),MATCH(SUBSTITUTE(J392,"Allele","Height"),'ce raw data'!$C$1:$CZ$1,0))),"-")</f>
        <v>-</v>
      </c>
    </row>
    <row r="406" spans="2:10" x14ac:dyDescent="0.4">
      <c r="B406" s="10" t="str">
        <f>$A$83</f>
        <v>Penta E</v>
      </c>
      <c r="C406" s="8" t="str">
        <f>IFERROR(IF(INDEX('ce raw data'!$C$2:$CZ$3000,MATCH(1,INDEX(('ce raw data'!$A$2:$A$3000=C389)*('ce raw data'!$B$2:$B$3000=$B406),,),0),MATCH(C392,'ce raw data'!$C$1:$CZ$1,0))="","-",INDEX('ce raw data'!$C$2:$CZ$3000,MATCH(1,INDEX(('ce raw data'!$A$2:$A$3000=C389)*('ce raw data'!$B$2:$B$3000=$B406),,),0),MATCH(C392,'ce raw data'!$C$1:$CZ$1,0))),"-")</f>
        <v>-</v>
      </c>
      <c r="D406" s="8" t="str">
        <f>IFERROR(IF(INDEX('ce raw data'!$C$2:$CZ$3000,MATCH(1,INDEX(('ce raw data'!$A$2:$A$3000=C389)*('ce raw data'!$B$2:$B$3000=$B406),,),0),MATCH(D392,'ce raw data'!$C$1:$CZ$1,0))="","-",INDEX('ce raw data'!$C$2:$CZ$3000,MATCH(1,INDEX(('ce raw data'!$A$2:$A$3000=C389)*('ce raw data'!$B$2:$B$3000=$B406),,),0),MATCH(D392,'ce raw data'!$C$1:$CZ$1,0))),"-")</f>
        <v>-</v>
      </c>
      <c r="E406" s="8" t="str">
        <f>IFERROR(IF(INDEX('ce raw data'!$C$2:$CZ$3000,MATCH(1,INDEX(('ce raw data'!$A$2:$A$3000=E389)*('ce raw data'!$B$2:$B$3000=$B406),,),0),MATCH(E392,'ce raw data'!$C$1:$CZ$1,0))="","-",INDEX('ce raw data'!$C$2:$CZ$3000,MATCH(1,INDEX(('ce raw data'!$A$2:$A$3000=E389)*('ce raw data'!$B$2:$B$3000=$B406),,),0),MATCH(E392,'ce raw data'!$C$1:$CZ$1,0))),"-")</f>
        <v>-</v>
      </c>
      <c r="F406" s="8" t="str">
        <f>IFERROR(IF(INDEX('ce raw data'!$C$2:$CZ$3000,MATCH(1,INDEX(('ce raw data'!$A$2:$A$3000=E389)*('ce raw data'!$B$2:$B$3000=$B406),,),0),MATCH(F392,'ce raw data'!$C$1:$CZ$1,0))="","-",INDEX('ce raw data'!$C$2:$CZ$3000,MATCH(1,INDEX(('ce raw data'!$A$2:$A$3000=E389)*('ce raw data'!$B$2:$B$3000=$B406),,),0),MATCH(F392,'ce raw data'!$C$1:$CZ$1,0))),"-")</f>
        <v>-</v>
      </c>
      <c r="G406" s="8" t="str">
        <f>IFERROR(IF(INDEX('ce raw data'!$C$2:$CZ$3000,MATCH(1,INDEX(('ce raw data'!$A$2:$A$3000=G389)*('ce raw data'!$B$2:$B$3000=$B406),,),0),MATCH(G392,'ce raw data'!$C$1:$CZ$1,0))="","-",INDEX('ce raw data'!$C$2:$CZ$3000,MATCH(1,INDEX(('ce raw data'!$A$2:$A$3000=G389)*('ce raw data'!$B$2:$B$3000=$B406),,),0),MATCH(G392,'ce raw data'!$C$1:$CZ$1,0))),"-")</f>
        <v>-</v>
      </c>
      <c r="H406" s="8" t="str">
        <f>IFERROR(IF(INDEX('ce raw data'!$C$2:$CZ$3000,MATCH(1,INDEX(('ce raw data'!$A$2:$A$3000=G389)*('ce raw data'!$B$2:$B$3000=$B406),,),0),MATCH(H392,'ce raw data'!$C$1:$CZ$1,0))="","-",INDEX('ce raw data'!$C$2:$CZ$3000,MATCH(1,INDEX(('ce raw data'!$A$2:$A$3000=G389)*('ce raw data'!$B$2:$B$3000=$B406),,),0),MATCH(H392,'ce raw data'!$C$1:$CZ$1,0))),"-")</f>
        <v>-</v>
      </c>
      <c r="I406" s="8" t="str">
        <f>IFERROR(IF(INDEX('ce raw data'!$C$2:$CZ$3000,MATCH(1,INDEX(('ce raw data'!$A$2:$A$3000=I389)*('ce raw data'!$B$2:$B$3000=$B406),,),0),MATCH(I392,'ce raw data'!$C$1:$CZ$1,0))="","-",INDEX('ce raw data'!$C$2:$CZ$3000,MATCH(1,INDEX(('ce raw data'!$A$2:$A$3000=I389)*('ce raw data'!$B$2:$B$3000=$B406),,),0),MATCH(I392,'ce raw data'!$C$1:$CZ$1,0))),"-")</f>
        <v>-</v>
      </c>
      <c r="J406" s="8" t="str">
        <f>IFERROR(IF(INDEX('ce raw data'!$C$2:$CZ$3000,MATCH(1,INDEX(('ce raw data'!$A$2:$A$3000=I389)*('ce raw data'!$B$2:$B$3000=$B406),,),0),MATCH(J392,'ce raw data'!$C$1:$CZ$1,0))="","-",INDEX('ce raw data'!$C$2:$CZ$3000,MATCH(1,INDEX(('ce raw data'!$A$2:$A$3000=I389)*('ce raw data'!$B$2:$B$3000=$B406),,),0),MATCH(J392,'ce raw data'!$C$1:$CZ$1,0))),"-")</f>
        <v>-</v>
      </c>
    </row>
    <row r="407" spans="2:10" hidden="1" x14ac:dyDescent="0.4">
      <c r="B407" s="10"/>
      <c r="C407" s="8" t="str">
        <f>IFERROR(IF(INDEX('ce raw data'!$C$2:$CZ$3000,MATCH(1,INDEX(('ce raw data'!$A$2:$A$3000=C389)*('ce raw data'!$B$2:$B$3000=$B408),,),0),MATCH(SUBSTITUTE(C392,"Allele","Height"),'ce raw data'!$C$1:$CZ$1,0))="","-",INDEX('ce raw data'!$C$2:$CZ$3000,MATCH(1,INDEX(('ce raw data'!$A$2:$A$3000=C389)*('ce raw data'!$B$2:$B$3000=$B408),,),0),MATCH(SUBSTITUTE(C392,"Allele","Height"),'ce raw data'!$C$1:$CZ$1,0))),"-")</f>
        <v>-</v>
      </c>
      <c r="D407" s="8" t="str">
        <f>IFERROR(IF(INDEX('ce raw data'!$C$2:$CZ$3000,MATCH(1,INDEX(('ce raw data'!$A$2:$A$3000=C389)*('ce raw data'!$B$2:$B$3000=$B408),,),0),MATCH(SUBSTITUTE(D392,"Allele","Height"),'ce raw data'!$C$1:$CZ$1,0))="","-",INDEX('ce raw data'!$C$2:$CZ$3000,MATCH(1,INDEX(('ce raw data'!$A$2:$A$3000=C389)*('ce raw data'!$B$2:$B$3000=$B408),,),0),MATCH(SUBSTITUTE(D392,"Allele","Height"),'ce raw data'!$C$1:$CZ$1,0))),"-")</f>
        <v>-</v>
      </c>
      <c r="E407" s="8" t="str">
        <f>IFERROR(IF(INDEX('ce raw data'!$C$2:$CZ$3000,MATCH(1,INDEX(('ce raw data'!$A$2:$A$3000=E389)*('ce raw data'!$B$2:$B$3000=$B408),,),0),MATCH(SUBSTITUTE(E392,"Allele","Height"),'ce raw data'!$C$1:$CZ$1,0))="","-",INDEX('ce raw data'!$C$2:$CZ$3000,MATCH(1,INDEX(('ce raw data'!$A$2:$A$3000=E389)*('ce raw data'!$B$2:$B$3000=$B408),,),0),MATCH(SUBSTITUTE(E392,"Allele","Height"),'ce raw data'!$C$1:$CZ$1,0))),"-")</f>
        <v>-</v>
      </c>
      <c r="F407" s="8" t="str">
        <f>IFERROR(IF(INDEX('ce raw data'!$C$2:$CZ$3000,MATCH(1,INDEX(('ce raw data'!$A$2:$A$3000=E389)*('ce raw data'!$B$2:$B$3000=$B408),,),0),MATCH(SUBSTITUTE(F392,"Allele","Height"),'ce raw data'!$C$1:$CZ$1,0))="","-",INDEX('ce raw data'!$C$2:$CZ$3000,MATCH(1,INDEX(('ce raw data'!$A$2:$A$3000=E389)*('ce raw data'!$B$2:$B$3000=$B408),,),0),MATCH(SUBSTITUTE(F392,"Allele","Height"),'ce raw data'!$C$1:$CZ$1,0))),"-")</f>
        <v>-</v>
      </c>
      <c r="G407" s="8" t="str">
        <f>IFERROR(IF(INDEX('ce raw data'!$C$2:$CZ$3000,MATCH(1,INDEX(('ce raw data'!$A$2:$A$3000=G389)*('ce raw data'!$B$2:$B$3000=$B408),,),0),MATCH(SUBSTITUTE(G392,"Allele","Height"),'ce raw data'!$C$1:$CZ$1,0))="","-",INDEX('ce raw data'!$C$2:$CZ$3000,MATCH(1,INDEX(('ce raw data'!$A$2:$A$3000=G389)*('ce raw data'!$B$2:$B$3000=$B408),,),0),MATCH(SUBSTITUTE(G392,"Allele","Height"),'ce raw data'!$C$1:$CZ$1,0))),"-")</f>
        <v>-</v>
      </c>
      <c r="H407" s="8" t="str">
        <f>IFERROR(IF(INDEX('ce raw data'!$C$2:$CZ$3000,MATCH(1,INDEX(('ce raw data'!$A$2:$A$3000=G389)*('ce raw data'!$B$2:$B$3000=$B408),,),0),MATCH(SUBSTITUTE(H392,"Allele","Height"),'ce raw data'!$C$1:$CZ$1,0))="","-",INDEX('ce raw data'!$C$2:$CZ$3000,MATCH(1,INDEX(('ce raw data'!$A$2:$A$3000=G389)*('ce raw data'!$B$2:$B$3000=$B408),,),0),MATCH(SUBSTITUTE(H392,"Allele","Height"),'ce raw data'!$C$1:$CZ$1,0))),"-")</f>
        <v>-</v>
      </c>
      <c r="I407" s="8" t="str">
        <f>IFERROR(IF(INDEX('ce raw data'!$C$2:$CZ$3000,MATCH(1,INDEX(('ce raw data'!$A$2:$A$3000=I389)*('ce raw data'!$B$2:$B$3000=$B408),,),0),MATCH(SUBSTITUTE(I392,"Allele","Height"),'ce raw data'!$C$1:$CZ$1,0))="","-",INDEX('ce raw data'!$C$2:$CZ$3000,MATCH(1,INDEX(('ce raw data'!$A$2:$A$3000=I389)*('ce raw data'!$B$2:$B$3000=$B408),,),0),MATCH(SUBSTITUTE(I392,"Allele","Height"),'ce raw data'!$C$1:$CZ$1,0))),"-")</f>
        <v>-</v>
      </c>
      <c r="J407" s="8" t="str">
        <f>IFERROR(IF(INDEX('ce raw data'!$C$2:$CZ$3000,MATCH(1,INDEX(('ce raw data'!$A$2:$A$3000=I389)*('ce raw data'!$B$2:$B$3000=$B408),,),0),MATCH(SUBSTITUTE(J392,"Allele","Height"),'ce raw data'!$C$1:$CZ$1,0))="","-",INDEX('ce raw data'!$C$2:$CZ$3000,MATCH(1,INDEX(('ce raw data'!$A$2:$A$3000=I389)*('ce raw data'!$B$2:$B$3000=$B408),,),0),MATCH(SUBSTITUTE(J392,"Allele","Height"),'ce raw data'!$C$1:$CZ$1,0))),"-")</f>
        <v>-</v>
      </c>
    </row>
    <row r="408" spans="2:10" x14ac:dyDescent="0.4">
      <c r="B408" s="11" t="str">
        <f>$A$85</f>
        <v>D16S539</v>
      </c>
      <c r="C408" s="8" t="str">
        <f>IFERROR(IF(INDEX('ce raw data'!$C$2:$CZ$3000,MATCH(1,INDEX(('ce raw data'!$A$2:$A$3000=C389)*('ce raw data'!$B$2:$B$3000=$B408),,),0),MATCH(C392,'ce raw data'!$C$1:$CZ$1,0))="","-",INDEX('ce raw data'!$C$2:$CZ$3000,MATCH(1,INDEX(('ce raw data'!$A$2:$A$3000=C389)*('ce raw data'!$B$2:$B$3000=$B408),,),0),MATCH(C392,'ce raw data'!$C$1:$CZ$1,0))),"-")</f>
        <v>-</v>
      </c>
      <c r="D408" s="8" t="str">
        <f>IFERROR(IF(INDEX('ce raw data'!$C$2:$CZ$3000,MATCH(1,INDEX(('ce raw data'!$A$2:$A$3000=C389)*('ce raw data'!$B$2:$B$3000=$B408),,),0),MATCH(D392,'ce raw data'!$C$1:$CZ$1,0))="","-",INDEX('ce raw data'!$C$2:$CZ$3000,MATCH(1,INDEX(('ce raw data'!$A$2:$A$3000=C389)*('ce raw data'!$B$2:$B$3000=$B408),,),0),MATCH(D392,'ce raw data'!$C$1:$CZ$1,0))),"-")</f>
        <v>-</v>
      </c>
      <c r="E408" s="8" t="str">
        <f>IFERROR(IF(INDEX('ce raw data'!$C$2:$CZ$3000,MATCH(1,INDEX(('ce raw data'!$A$2:$A$3000=E389)*('ce raw data'!$B$2:$B$3000=$B408),,),0),MATCH(E392,'ce raw data'!$C$1:$CZ$1,0))="","-",INDEX('ce raw data'!$C$2:$CZ$3000,MATCH(1,INDEX(('ce raw data'!$A$2:$A$3000=E389)*('ce raw data'!$B$2:$B$3000=$B408),,),0),MATCH(E392,'ce raw data'!$C$1:$CZ$1,0))),"-")</f>
        <v>-</v>
      </c>
      <c r="F408" s="8" t="str">
        <f>IFERROR(IF(INDEX('ce raw data'!$C$2:$CZ$3000,MATCH(1,INDEX(('ce raw data'!$A$2:$A$3000=E389)*('ce raw data'!$B$2:$B$3000=$B408),,),0),MATCH(F392,'ce raw data'!$C$1:$CZ$1,0))="","-",INDEX('ce raw data'!$C$2:$CZ$3000,MATCH(1,INDEX(('ce raw data'!$A$2:$A$3000=E389)*('ce raw data'!$B$2:$B$3000=$B408),,),0),MATCH(F392,'ce raw data'!$C$1:$CZ$1,0))),"-")</f>
        <v>-</v>
      </c>
      <c r="G408" s="8" t="str">
        <f>IFERROR(IF(INDEX('ce raw data'!$C$2:$CZ$3000,MATCH(1,INDEX(('ce raw data'!$A$2:$A$3000=G389)*('ce raw data'!$B$2:$B$3000=$B408),,),0),MATCH(G392,'ce raw data'!$C$1:$CZ$1,0))="","-",INDEX('ce raw data'!$C$2:$CZ$3000,MATCH(1,INDEX(('ce raw data'!$A$2:$A$3000=G389)*('ce raw data'!$B$2:$B$3000=$B408),,),0),MATCH(G392,'ce raw data'!$C$1:$CZ$1,0))),"-")</f>
        <v>-</v>
      </c>
      <c r="H408" s="8" t="str">
        <f>IFERROR(IF(INDEX('ce raw data'!$C$2:$CZ$3000,MATCH(1,INDEX(('ce raw data'!$A$2:$A$3000=G389)*('ce raw data'!$B$2:$B$3000=$B408),,),0),MATCH(H392,'ce raw data'!$C$1:$CZ$1,0))="","-",INDEX('ce raw data'!$C$2:$CZ$3000,MATCH(1,INDEX(('ce raw data'!$A$2:$A$3000=G389)*('ce raw data'!$B$2:$B$3000=$B408),,),0),MATCH(H392,'ce raw data'!$C$1:$CZ$1,0))),"-")</f>
        <v>-</v>
      </c>
      <c r="I408" s="8" t="str">
        <f>IFERROR(IF(INDEX('ce raw data'!$C$2:$CZ$3000,MATCH(1,INDEX(('ce raw data'!$A$2:$A$3000=I389)*('ce raw data'!$B$2:$B$3000=$B408),,),0),MATCH(I392,'ce raw data'!$C$1:$CZ$1,0))="","-",INDEX('ce raw data'!$C$2:$CZ$3000,MATCH(1,INDEX(('ce raw data'!$A$2:$A$3000=I389)*('ce raw data'!$B$2:$B$3000=$B408),,),0),MATCH(I392,'ce raw data'!$C$1:$CZ$1,0))),"-")</f>
        <v>-</v>
      </c>
      <c r="J408" s="8" t="str">
        <f>IFERROR(IF(INDEX('ce raw data'!$C$2:$CZ$3000,MATCH(1,INDEX(('ce raw data'!$A$2:$A$3000=I389)*('ce raw data'!$B$2:$B$3000=$B408),,),0),MATCH(J392,'ce raw data'!$C$1:$CZ$1,0))="","-",INDEX('ce raw data'!$C$2:$CZ$3000,MATCH(1,INDEX(('ce raw data'!$A$2:$A$3000=I389)*('ce raw data'!$B$2:$B$3000=$B408),,),0),MATCH(J392,'ce raw data'!$C$1:$CZ$1,0))),"-")</f>
        <v>-</v>
      </c>
    </row>
    <row r="409" spans="2:10" hidden="1" x14ac:dyDescent="0.4">
      <c r="B409" s="11"/>
      <c r="C409" s="8" t="str">
        <f>IFERROR(IF(INDEX('ce raw data'!$C$2:$CZ$3000,MATCH(1,INDEX(('ce raw data'!$A$2:$A$3000=C389)*('ce raw data'!$B$2:$B$3000=$B410),,),0),MATCH(SUBSTITUTE(C392,"Allele","Height"),'ce raw data'!$C$1:$CZ$1,0))="","-",INDEX('ce raw data'!$C$2:$CZ$3000,MATCH(1,INDEX(('ce raw data'!$A$2:$A$3000=C389)*('ce raw data'!$B$2:$B$3000=$B410),,),0),MATCH(SUBSTITUTE(C392,"Allele","Height"),'ce raw data'!$C$1:$CZ$1,0))),"-")</f>
        <v>-</v>
      </c>
      <c r="D409" s="8" t="str">
        <f>IFERROR(IF(INDEX('ce raw data'!$C$2:$CZ$3000,MATCH(1,INDEX(('ce raw data'!$A$2:$A$3000=C389)*('ce raw data'!$B$2:$B$3000=$B410),,),0),MATCH(SUBSTITUTE(D392,"Allele","Height"),'ce raw data'!$C$1:$CZ$1,0))="","-",INDEX('ce raw data'!$C$2:$CZ$3000,MATCH(1,INDEX(('ce raw data'!$A$2:$A$3000=C389)*('ce raw data'!$B$2:$B$3000=$B410),,),0),MATCH(SUBSTITUTE(D392,"Allele","Height"),'ce raw data'!$C$1:$CZ$1,0))),"-")</f>
        <v>-</v>
      </c>
      <c r="E409" s="8" t="str">
        <f>IFERROR(IF(INDEX('ce raw data'!$C$2:$CZ$3000,MATCH(1,INDEX(('ce raw data'!$A$2:$A$3000=E389)*('ce raw data'!$B$2:$B$3000=$B410),,),0),MATCH(SUBSTITUTE(E392,"Allele","Height"),'ce raw data'!$C$1:$CZ$1,0))="","-",INDEX('ce raw data'!$C$2:$CZ$3000,MATCH(1,INDEX(('ce raw data'!$A$2:$A$3000=E389)*('ce raw data'!$B$2:$B$3000=$B410),,),0),MATCH(SUBSTITUTE(E392,"Allele","Height"),'ce raw data'!$C$1:$CZ$1,0))),"-")</f>
        <v>-</v>
      </c>
      <c r="F409" s="8" t="str">
        <f>IFERROR(IF(INDEX('ce raw data'!$C$2:$CZ$3000,MATCH(1,INDEX(('ce raw data'!$A$2:$A$3000=E389)*('ce raw data'!$B$2:$B$3000=$B410),,),0),MATCH(SUBSTITUTE(F392,"Allele","Height"),'ce raw data'!$C$1:$CZ$1,0))="","-",INDEX('ce raw data'!$C$2:$CZ$3000,MATCH(1,INDEX(('ce raw data'!$A$2:$A$3000=E389)*('ce raw data'!$B$2:$B$3000=$B410),,),0),MATCH(SUBSTITUTE(F392,"Allele","Height"),'ce raw data'!$C$1:$CZ$1,0))),"-")</f>
        <v>-</v>
      </c>
      <c r="G409" s="8" t="str">
        <f>IFERROR(IF(INDEX('ce raw data'!$C$2:$CZ$3000,MATCH(1,INDEX(('ce raw data'!$A$2:$A$3000=G389)*('ce raw data'!$B$2:$B$3000=$B410),,),0),MATCH(SUBSTITUTE(G392,"Allele","Height"),'ce raw data'!$C$1:$CZ$1,0))="","-",INDEX('ce raw data'!$C$2:$CZ$3000,MATCH(1,INDEX(('ce raw data'!$A$2:$A$3000=G389)*('ce raw data'!$B$2:$B$3000=$B410),,),0),MATCH(SUBSTITUTE(G392,"Allele","Height"),'ce raw data'!$C$1:$CZ$1,0))),"-")</f>
        <v>-</v>
      </c>
      <c r="H409" s="8" t="str">
        <f>IFERROR(IF(INDEX('ce raw data'!$C$2:$CZ$3000,MATCH(1,INDEX(('ce raw data'!$A$2:$A$3000=G389)*('ce raw data'!$B$2:$B$3000=$B410),,),0),MATCH(SUBSTITUTE(H392,"Allele","Height"),'ce raw data'!$C$1:$CZ$1,0))="","-",INDEX('ce raw data'!$C$2:$CZ$3000,MATCH(1,INDEX(('ce raw data'!$A$2:$A$3000=G389)*('ce raw data'!$B$2:$B$3000=$B410),,),0),MATCH(SUBSTITUTE(H392,"Allele","Height"),'ce raw data'!$C$1:$CZ$1,0))),"-")</f>
        <v>-</v>
      </c>
      <c r="I409" s="8" t="str">
        <f>IFERROR(IF(INDEX('ce raw data'!$C$2:$CZ$3000,MATCH(1,INDEX(('ce raw data'!$A$2:$A$3000=I389)*('ce raw data'!$B$2:$B$3000=$B410),,),0),MATCH(SUBSTITUTE(I392,"Allele","Height"),'ce raw data'!$C$1:$CZ$1,0))="","-",INDEX('ce raw data'!$C$2:$CZ$3000,MATCH(1,INDEX(('ce raw data'!$A$2:$A$3000=I389)*('ce raw data'!$B$2:$B$3000=$B410),,),0),MATCH(SUBSTITUTE(I392,"Allele","Height"),'ce raw data'!$C$1:$CZ$1,0))),"-")</f>
        <v>-</v>
      </c>
      <c r="J409" s="8" t="str">
        <f>IFERROR(IF(INDEX('ce raw data'!$C$2:$CZ$3000,MATCH(1,INDEX(('ce raw data'!$A$2:$A$3000=I389)*('ce raw data'!$B$2:$B$3000=$B410),,),0),MATCH(SUBSTITUTE(J392,"Allele","Height"),'ce raw data'!$C$1:$CZ$1,0))="","-",INDEX('ce raw data'!$C$2:$CZ$3000,MATCH(1,INDEX(('ce raw data'!$A$2:$A$3000=I389)*('ce raw data'!$B$2:$B$3000=$B410),,),0),MATCH(SUBSTITUTE(J392,"Allele","Height"),'ce raw data'!$C$1:$CZ$1,0))),"-")</f>
        <v>-</v>
      </c>
    </row>
    <row r="410" spans="2:10" x14ac:dyDescent="0.4">
      <c r="B410" s="11" t="str">
        <f>$A$87</f>
        <v>D18S51</v>
      </c>
      <c r="C410" s="8" t="str">
        <f>IFERROR(IF(INDEX('ce raw data'!$C$2:$CZ$3000,MATCH(1,INDEX(('ce raw data'!$A$2:$A$3000=C389)*('ce raw data'!$B$2:$B$3000=$B410),,),0),MATCH(C392,'ce raw data'!$C$1:$CZ$1,0))="","-",INDEX('ce raw data'!$C$2:$CZ$3000,MATCH(1,INDEX(('ce raw data'!$A$2:$A$3000=C389)*('ce raw data'!$B$2:$B$3000=$B410),,),0),MATCH(C392,'ce raw data'!$C$1:$CZ$1,0))),"-")</f>
        <v>-</v>
      </c>
      <c r="D410" s="8" t="str">
        <f>IFERROR(IF(INDEX('ce raw data'!$C$2:$CZ$3000,MATCH(1,INDEX(('ce raw data'!$A$2:$A$3000=C389)*('ce raw data'!$B$2:$B$3000=$B410),,),0),MATCH(D392,'ce raw data'!$C$1:$CZ$1,0))="","-",INDEX('ce raw data'!$C$2:$CZ$3000,MATCH(1,INDEX(('ce raw data'!$A$2:$A$3000=C389)*('ce raw data'!$B$2:$B$3000=$B410),,),0),MATCH(D392,'ce raw data'!$C$1:$CZ$1,0))),"-")</f>
        <v>-</v>
      </c>
      <c r="E410" s="8" t="str">
        <f>IFERROR(IF(INDEX('ce raw data'!$C$2:$CZ$3000,MATCH(1,INDEX(('ce raw data'!$A$2:$A$3000=E389)*('ce raw data'!$B$2:$B$3000=$B410),,),0),MATCH(E392,'ce raw data'!$C$1:$CZ$1,0))="","-",INDEX('ce raw data'!$C$2:$CZ$3000,MATCH(1,INDEX(('ce raw data'!$A$2:$A$3000=E389)*('ce raw data'!$B$2:$B$3000=$B410),,),0),MATCH(E392,'ce raw data'!$C$1:$CZ$1,0))),"-")</f>
        <v>-</v>
      </c>
      <c r="F410" s="8" t="str">
        <f>IFERROR(IF(INDEX('ce raw data'!$C$2:$CZ$3000,MATCH(1,INDEX(('ce raw data'!$A$2:$A$3000=E389)*('ce raw data'!$B$2:$B$3000=$B410),,),0),MATCH(F392,'ce raw data'!$C$1:$CZ$1,0))="","-",INDEX('ce raw data'!$C$2:$CZ$3000,MATCH(1,INDEX(('ce raw data'!$A$2:$A$3000=E389)*('ce raw data'!$B$2:$B$3000=$B410),,),0),MATCH(F392,'ce raw data'!$C$1:$CZ$1,0))),"-")</f>
        <v>-</v>
      </c>
      <c r="G410" s="8" t="str">
        <f>IFERROR(IF(INDEX('ce raw data'!$C$2:$CZ$3000,MATCH(1,INDEX(('ce raw data'!$A$2:$A$3000=G389)*('ce raw data'!$B$2:$B$3000=$B410),,),0),MATCH(G392,'ce raw data'!$C$1:$CZ$1,0))="","-",INDEX('ce raw data'!$C$2:$CZ$3000,MATCH(1,INDEX(('ce raw data'!$A$2:$A$3000=G389)*('ce raw data'!$B$2:$B$3000=$B410),,),0),MATCH(G392,'ce raw data'!$C$1:$CZ$1,0))),"-")</f>
        <v>-</v>
      </c>
      <c r="H410" s="8" t="str">
        <f>IFERROR(IF(INDEX('ce raw data'!$C$2:$CZ$3000,MATCH(1,INDEX(('ce raw data'!$A$2:$A$3000=G389)*('ce raw data'!$B$2:$B$3000=$B410),,),0),MATCH(H392,'ce raw data'!$C$1:$CZ$1,0))="","-",INDEX('ce raw data'!$C$2:$CZ$3000,MATCH(1,INDEX(('ce raw data'!$A$2:$A$3000=G389)*('ce raw data'!$B$2:$B$3000=$B410),,),0),MATCH(H392,'ce raw data'!$C$1:$CZ$1,0))),"-")</f>
        <v>-</v>
      </c>
      <c r="I410" s="8" t="str">
        <f>IFERROR(IF(INDEX('ce raw data'!$C$2:$CZ$3000,MATCH(1,INDEX(('ce raw data'!$A$2:$A$3000=I389)*('ce raw data'!$B$2:$B$3000=$B410),,),0),MATCH(I392,'ce raw data'!$C$1:$CZ$1,0))="","-",INDEX('ce raw data'!$C$2:$CZ$3000,MATCH(1,INDEX(('ce raw data'!$A$2:$A$3000=I389)*('ce raw data'!$B$2:$B$3000=$B410),,),0),MATCH(I392,'ce raw data'!$C$1:$CZ$1,0))),"-")</f>
        <v>-</v>
      </c>
      <c r="J410" s="8" t="str">
        <f>IFERROR(IF(INDEX('ce raw data'!$C$2:$CZ$3000,MATCH(1,INDEX(('ce raw data'!$A$2:$A$3000=I389)*('ce raw data'!$B$2:$B$3000=$B410),,),0),MATCH(J392,'ce raw data'!$C$1:$CZ$1,0))="","-",INDEX('ce raw data'!$C$2:$CZ$3000,MATCH(1,INDEX(('ce raw data'!$A$2:$A$3000=I389)*('ce raw data'!$B$2:$B$3000=$B410),,),0),MATCH(J392,'ce raw data'!$C$1:$CZ$1,0))),"-")</f>
        <v>-</v>
      </c>
    </row>
    <row r="411" spans="2:10" hidden="1" x14ac:dyDescent="0.4">
      <c r="B411" s="11"/>
      <c r="C411" s="8" t="str">
        <f>IFERROR(IF(INDEX('ce raw data'!$C$2:$CZ$3000,MATCH(1,INDEX(('ce raw data'!$A$2:$A$3000=C389)*('ce raw data'!$B$2:$B$3000=$B412),,),0),MATCH(SUBSTITUTE(C392,"Allele","Height"),'ce raw data'!$C$1:$CZ$1,0))="","-",INDEX('ce raw data'!$C$2:$CZ$3000,MATCH(1,INDEX(('ce raw data'!$A$2:$A$3000=C389)*('ce raw data'!$B$2:$B$3000=$B412),,),0),MATCH(SUBSTITUTE(C392,"Allele","Height"),'ce raw data'!$C$1:$CZ$1,0))),"-")</f>
        <v>-</v>
      </c>
      <c r="D411" s="8" t="str">
        <f>IFERROR(IF(INDEX('ce raw data'!$C$2:$CZ$3000,MATCH(1,INDEX(('ce raw data'!$A$2:$A$3000=C389)*('ce raw data'!$B$2:$B$3000=$B412),,),0),MATCH(SUBSTITUTE(D392,"Allele","Height"),'ce raw data'!$C$1:$CZ$1,0))="","-",INDEX('ce raw data'!$C$2:$CZ$3000,MATCH(1,INDEX(('ce raw data'!$A$2:$A$3000=C389)*('ce raw data'!$B$2:$B$3000=$B412),,),0),MATCH(SUBSTITUTE(D392,"Allele","Height"),'ce raw data'!$C$1:$CZ$1,0))),"-")</f>
        <v>-</v>
      </c>
      <c r="E411" s="8" t="str">
        <f>IFERROR(IF(INDEX('ce raw data'!$C$2:$CZ$3000,MATCH(1,INDEX(('ce raw data'!$A$2:$A$3000=E389)*('ce raw data'!$B$2:$B$3000=$B412),,),0),MATCH(SUBSTITUTE(E392,"Allele","Height"),'ce raw data'!$C$1:$CZ$1,0))="","-",INDEX('ce raw data'!$C$2:$CZ$3000,MATCH(1,INDEX(('ce raw data'!$A$2:$A$3000=E389)*('ce raw data'!$B$2:$B$3000=$B412),,),0),MATCH(SUBSTITUTE(E392,"Allele","Height"),'ce raw data'!$C$1:$CZ$1,0))),"-")</f>
        <v>-</v>
      </c>
      <c r="F411" s="8" t="str">
        <f>IFERROR(IF(INDEX('ce raw data'!$C$2:$CZ$3000,MATCH(1,INDEX(('ce raw data'!$A$2:$A$3000=E389)*('ce raw data'!$B$2:$B$3000=$B412),,),0),MATCH(SUBSTITUTE(F392,"Allele","Height"),'ce raw data'!$C$1:$CZ$1,0))="","-",INDEX('ce raw data'!$C$2:$CZ$3000,MATCH(1,INDEX(('ce raw data'!$A$2:$A$3000=E389)*('ce raw data'!$B$2:$B$3000=$B412),,),0),MATCH(SUBSTITUTE(F392,"Allele","Height"),'ce raw data'!$C$1:$CZ$1,0))),"-")</f>
        <v>-</v>
      </c>
      <c r="G411" s="8" t="str">
        <f>IFERROR(IF(INDEX('ce raw data'!$C$2:$CZ$3000,MATCH(1,INDEX(('ce raw data'!$A$2:$A$3000=G389)*('ce raw data'!$B$2:$B$3000=$B412),,),0),MATCH(SUBSTITUTE(G392,"Allele","Height"),'ce raw data'!$C$1:$CZ$1,0))="","-",INDEX('ce raw data'!$C$2:$CZ$3000,MATCH(1,INDEX(('ce raw data'!$A$2:$A$3000=G389)*('ce raw data'!$B$2:$B$3000=$B412),,),0),MATCH(SUBSTITUTE(G392,"Allele","Height"),'ce raw data'!$C$1:$CZ$1,0))),"-")</f>
        <v>-</v>
      </c>
      <c r="H411" s="8" t="str">
        <f>IFERROR(IF(INDEX('ce raw data'!$C$2:$CZ$3000,MATCH(1,INDEX(('ce raw data'!$A$2:$A$3000=G389)*('ce raw data'!$B$2:$B$3000=$B412),,),0),MATCH(SUBSTITUTE(H392,"Allele","Height"),'ce raw data'!$C$1:$CZ$1,0))="","-",INDEX('ce raw data'!$C$2:$CZ$3000,MATCH(1,INDEX(('ce raw data'!$A$2:$A$3000=G389)*('ce raw data'!$B$2:$B$3000=$B412),,),0),MATCH(SUBSTITUTE(H392,"Allele","Height"),'ce raw data'!$C$1:$CZ$1,0))),"-")</f>
        <v>-</v>
      </c>
      <c r="I411" s="8" t="str">
        <f>IFERROR(IF(INDEX('ce raw data'!$C$2:$CZ$3000,MATCH(1,INDEX(('ce raw data'!$A$2:$A$3000=I389)*('ce raw data'!$B$2:$B$3000=$B412),,),0),MATCH(SUBSTITUTE(I392,"Allele","Height"),'ce raw data'!$C$1:$CZ$1,0))="","-",INDEX('ce raw data'!$C$2:$CZ$3000,MATCH(1,INDEX(('ce raw data'!$A$2:$A$3000=I389)*('ce raw data'!$B$2:$B$3000=$B412),,),0),MATCH(SUBSTITUTE(I392,"Allele","Height"),'ce raw data'!$C$1:$CZ$1,0))),"-")</f>
        <v>-</v>
      </c>
      <c r="J411" s="8" t="str">
        <f>IFERROR(IF(INDEX('ce raw data'!$C$2:$CZ$3000,MATCH(1,INDEX(('ce raw data'!$A$2:$A$3000=I389)*('ce raw data'!$B$2:$B$3000=$B412),,),0),MATCH(SUBSTITUTE(J392,"Allele","Height"),'ce raw data'!$C$1:$CZ$1,0))="","-",INDEX('ce raw data'!$C$2:$CZ$3000,MATCH(1,INDEX(('ce raw data'!$A$2:$A$3000=I389)*('ce raw data'!$B$2:$B$3000=$B412),,),0),MATCH(SUBSTITUTE(J392,"Allele","Height"),'ce raw data'!$C$1:$CZ$1,0))),"-")</f>
        <v>-</v>
      </c>
    </row>
    <row r="412" spans="2:10" x14ac:dyDescent="0.4">
      <c r="B412" s="11" t="str">
        <f>$A$89</f>
        <v>D2S1338</v>
      </c>
      <c r="C412" s="8" t="str">
        <f>IFERROR(IF(INDEX('ce raw data'!$C$2:$CZ$3000,MATCH(1,INDEX(('ce raw data'!$A$2:$A$3000=C389)*('ce raw data'!$B$2:$B$3000=$B412),,),0),MATCH(C392,'ce raw data'!$C$1:$CZ$1,0))="","-",INDEX('ce raw data'!$C$2:$CZ$3000,MATCH(1,INDEX(('ce raw data'!$A$2:$A$3000=C389)*('ce raw data'!$B$2:$B$3000=$B412),,),0),MATCH(C392,'ce raw data'!$C$1:$CZ$1,0))),"-")</f>
        <v>-</v>
      </c>
      <c r="D412" s="8" t="str">
        <f>IFERROR(IF(INDEX('ce raw data'!$C$2:$CZ$3000,MATCH(1,INDEX(('ce raw data'!$A$2:$A$3000=C389)*('ce raw data'!$B$2:$B$3000=$B412),,),0),MATCH(D392,'ce raw data'!$C$1:$CZ$1,0))="","-",INDEX('ce raw data'!$C$2:$CZ$3000,MATCH(1,INDEX(('ce raw data'!$A$2:$A$3000=C389)*('ce raw data'!$B$2:$B$3000=$B412),,),0),MATCH(D392,'ce raw data'!$C$1:$CZ$1,0))),"-")</f>
        <v>-</v>
      </c>
      <c r="E412" s="8" t="str">
        <f>IFERROR(IF(INDEX('ce raw data'!$C$2:$CZ$3000,MATCH(1,INDEX(('ce raw data'!$A$2:$A$3000=E389)*('ce raw data'!$B$2:$B$3000=$B412),,),0),MATCH(E392,'ce raw data'!$C$1:$CZ$1,0))="","-",INDEX('ce raw data'!$C$2:$CZ$3000,MATCH(1,INDEX(('ce raw data'!$A$2:$A$3000=E389)*('ce raw data'!$B$2:$B$3000=$B412),,),0),MATCH(E392,'ce raw data'!$C$1:$CZ$1,0))),"-")</f>
        <v>-</v>
      </c>
      <c r="F412" s="8" t="str">
        <f>IFERROR(IF(INDEX('ce raw data'!$C$2:$CZ$3000,MATCH(1,INDEX(('ce raw data'!$A$2:$A$3000=E389)*('ce raw data'!$B$2:$B$3000=$B412),,),0),MATCH(F392,'ce raw data'!$C$1:$CZ$1,0))="","-",INDEX('ce raw data'!$C$2:$CZ$3000,MATCH(1,INDEX(('ce raw data'!$A$2:$A$3000=E389)*('ce raw data'!$B$2:$B$3000=$B412),,),0),MATCH(F392,'ce raw data'!$C$1:$CZ$1,0))),"-")</f>
        <v>-</v>
      </c>
      <c r="G412" s="8" t="str">
        <f>IFERROR(IF(INDEX('ce raw data'!$C$2:$CZ$3000,MATCH(1,INDEX(('ce raw data'!$A$2:$A$3000=G389)*('ce raw data'!$B$2:$B$3000=$B412),,),0),MATCH(G392,'ce raw data'!$C$1:$CZ$1,0))="","-",INDEX('ce raw data'!$C$2:$CZ$3000,MATCH(1,INDEX(('ce raw data'!$A$2:$A$3000=G389)*('ce raw data'!$B$2:$B$3000=$B412),,),0),MATCH(G392,'ce raw data'!$C$1:$CZ$1,0))),"-")</f>
        <v>-</v>
      </c>
      <c r="H412" s="8" t="str">
        <f>IFERROR(IF(INDEX('ce raw data'!$C$2:$CZ$3000,MATCH(1,INDEX(('ce raw data'!$A$2:$A$3000=G389)*('ce raw data'!$B$2:$B$3000=$B412),,),0),MATCH(H392,'ce raw data'!$C$1:$CZ$1,0))="","-",INDEX('ce raw data'!$C$2:$CZ$3000,MATCH(1,INDEX(('ce raw data'!$A$2:$A$3000=G389)*('ce raw data'!$B$2:$B$3000=$B412),,),0),MATCH(H392,'ce raw data'!$C$1:$CZ$1,0))),"-")</f>
        <v>-</v>
      </c>
      <c r="I412" s="8" t="str">
        <f>IFERROR(IF(INDEX('ce raw data'!$C$2:$CZ$3000,MATCH(1,INDEX(('ce raw data'!$A$2:$A$3000=I389)*('ce raw data'!$B$2:$B$3000=$B412),,),0),MATCH(I392,'ce raw data'!$C$1:$CZ$1,0))="","-",INDEX('ce raw data'!$C$2:$CZ$3000,MATCH(1,INDEX(('ce raw data'!$A$2:$A$3000=I389)*('ce raw data'!$B$2:$B$3000=$B412),,),0),MATCH(I392,'ce raw data'!$C$1:$CZ$1,0))),"-")</f>
        <v>-</v>
      </c>
      <c r="J412" s="8" t="str">
        <f>IFERROR(IF(INDEX('ce raw data'!$C$2:$CZ$3000,MATCH(1,INDEX(('ce raw data'!$A$2:$A$3000=I389)*('ce raw data'!$B$2:$B$3000=$B412),,),0),MATCH(J392,'ce raw data'!$C$1:$CZ$1,0))="","-",INDEX('ce raw data'!$C$2:$CZ$3000,MATCH(1,INDEX(('ce raw data'!$A$2:$A$3000=I389)*('ce raw data'!$B$2:$B$3000=$B412),,),0),MATCH(J392,'ce raw data'!$C$1:$CZ$1,0))),"-")</f>
        <v>-</v>
      </c>
    </row>
    <row r="413" spans="2:10" hidden="1" x14ac:dyDescent="0.4">
      <c r="B413" s="11"/>
      <c r="C413" s="8" t="str">
        <f>IFERROR(IF(INDEX('ce raw data'!$C$2:$CZ$3000,MATCH(1,INDEX(('ce raw data'!$A$2:$A$3000=C389)*('ce raw data'!$B$2:$B$3000=$B414),,),0),MATCH(SUBSTITUTE(C392,"Allele","Height"),'ce raw data'!$C$1:$CZ$1,0))="","-",INDEX('ce raw data'!$C$2:$CZ$3000,MATCH(1,INDEX(('ce raw data'!$A$2:$A$3000=C389)*('ce raw data'!$B$2:$B$3000=$B414),,),0),MATCH(SUBSTITUTE(C392,"Allele","Height"),'ce raw data'!$C$1:$CZ$1,0))),"-")</f>
        <v>-</v>
      </c>
      <c r="D413" s="8" t="str">
        <f>IFERROR(IF(INDEX('ce raw data'!$C$2:$CZ$3000,MATCH(1,INDEX(('ce raw data'!$A$2:$A$3000=C389)*('ce raw data'!$B$2:$B$3000=$B414),,),0),MATCH(SUBSTITUTE(D392,"Allele","Height"),'ce raw data'!$C$1:$CZ$1,0))="","-",INDEX('ce raw data'!$C$2:$CZ$3000,MATCH(1,INDEX(('ce raw data'!$A$2:$A$3000=C389)*('ce raw data'!$B$2:$B$3000=$B414),,),0),MATCH(SUBSTITUTE(D392,"Allele","Height"),'ce raw data'!$C$1:$CZ$1,0))),"-")</f>
        <v>-</v>
      </c>
      <c r="E413" s="8" t="str">
        <f>IFERROR(IF(INDEX('ce raw data'!$C$2:$CZ$3000,MATCH(1,INDEX(('ce raw data'!$A$2:$A$3000=E389)*('ce raw data'!$B$2:$B$3000=$B414),,),0),MATCH(SUBSTITUTE(E392,"Allele","Height"),'ce raw data'!$C$1:$CZ$1,0))="","-",INDEX('ce raw data'!$C$2:$CZ$3000,MATCH(1,INDEX(('ce raw data'!$A$2:$A$3000=E389)*('ce raw data'!$B$2:$B$3000=$B414),,),0),MATCH(SUBSTITUTE(E392,"Allele","Height"),'ce raw data'!$C$1:$CZ$1,0))),"-")</f>
        <v>-</v>
      </c>
      <c r="F413" s="8" t="str">
        <f>IFERROR(IF(INDEX('ce raw data'!$C$2:$CZ$3000,MATCH(1,INDEX(('ce raw data'!$A$2:$A$3000=E389)*('ce raw data'!$B$2:$B$3000=$B414),,),0),MATCH(SUBSTITUTE(F392,"Allele","Height"),'ce raw data'!$C$1:$CZ$1,0))="","-",INDEX('ce raw data'!$C$2:$CZ$3000,MATCH(1,INDEX(('ce raw data'!$A$2:$A$3000=E389)*('ce raw data'!$B$2:$B$3000=$B414),,),0),MATCH(SUBSTITUTE(F392,"Allele","Height"),'ce raw data'!$C$1:$CZ$1,0))),"-")</f>
        <v>-</v>
      </c>
      <c r="G413" s="8" t="str">
        <f>IFERROR(IF(INDEX('ce raw data'!$C$2:$CZ$3000,MATCH(1,INDEX(('ce raw data'!$A$2:$A$3000=G389)*('ce raw data'!$B$2:$B$3000=$B414),,),0),MATCH(SUBSTITUTE(G392,"Allele","Height"),'ce raw data'!$C$1:$CZ$1,0))="","-",INDEX('ce raw data'!$C$2:$CZ$3000,MATCH(1,INDEX(('ce raw data'!$A$2:$A$3000=G389)*('ce raw data'!$B$2:$B$3000=$B414),,),0),MATCH(SUBSTITUTE(G392,"Allele","Height"),'ce raw data'!$C$1:$CZ$1,0))),"-")</f>
        <v>-</v>
      </c>
      <c r="H413" s="8" t="str">
        <f>IFERROR(IF(INDEX('ce raw data'!$C$2:$CZ$3000,MATCH(1,INDEX(('ce raw data'!$A$2:$A$3000=G389)*('ce raw data'!$B$2:$B$3000=$B414),,),0),MATCH(SUBSTITUTE(H392,"Allele","Height"),'ce raw data'!$C$1:$CZ$1,0))="","-",INDEX('ce raw data'!$C$2:$CZ$3000,MATCH(1,INDEX(('ce raw data'!$A$2:$A$3000=G389)*('ce raw data'!$B$2:$B$3000=$B414),,),0),MATCH(SUBSTITUTE(H392,"Allele","Height"),'ce raw data'!$C$1:$CZ$1,0))),"-")</f>
        <v>-</v>
      </c>
      <c r="I413" s="8" t="str">
        <f>IFERROR(IF(INDEX('ce raw data'!$C$2:$CZ$3000,MATCH(1,INDEX(('ce raw data'!$A$2:$A$3000=I389)*('ce raw data'!$B$2:$B$3000=$B414),,),0),MATCH(SUBSTITUTE(I392,"Allele","Height"),'ce raw data'!$C$1:$CZ$1,0))="","-",INDEX('ce raw data'!$C$2:$CZ$3000,MATCH(1,INDEX(('ce raw data'!$A$2:$A$3000=I389)*('ce raw data'!$B$2:$B$3000=$B414),,),0),MATCH(SUBSTITUTE(I392,"Allele","Height"),'ce raw data'!$C$1:$CZ$1,0))),"-")</f>
        <v>-</v>
      </c>
      <c r="J413" s="8" t="str">
        <f>IFERROR(IF(INDEX('ce raw data'!$C$2:$CZ$3000,MATCH(1,INDEX(('ce raw data'!$A$2:$A$3000=I389)*('ce raw data'!$B$2:$B$3000=$B414),,),0),MATCH(SUBSTITUTE(J392,"Allele","Height"),'ce raw data'!$C$1:$CZ$1,0))="","-",INDEX('ce raw data'!$C$2:$CZ$3000,MATCH(1,INDEX(('ce raw data'!$A$2:$A$3000=I389)*('ce raw data'!$B$2:$B$3000=$B414),,),0),MATCH(SUBSTITUTE(J392,"Allele","Height"),'ce raw data'!$C$1:$CZ$1,0))),"-")</f>
        <v>-</v>
      </c>
    </row>
    <row r="414" spans="2:10" x14ac:dyDescent="0.4">
      <c r="B414" s="11" t="str">
        <f>$A$91</f>
        <v>CSF1PO</v>
      </c>
      <c r="C414" s="8" t="str">
        <f>IFERROR(IF(INDEX('ce raw data'!$C$2:$CZ$3000,MATCH(1,INDEX(('ce raw data'!$A$2:$A$3000=C389)*('ce raw data'!$B$2:$B$3000=$B414),,),0),MATCH(C392,'ce raw data'!$C$1:$CZ$1,0))="","-",INDEX('ce raw data'!$C$2:$CZ$3000,MATCH(1,INDEX(('ce raw data'!$A$2:$A$3000=C389)*('ce raw data'!$B$2:$B$3000=$B414),,),0),MATCH(C392,'ce raw data'!$C$1:$CZ$1,0))),"-")</f>
        <v>-</v>
      </c>
      <c r="D414" s="8" t="str">
        <f>IFERROR(IF(INDEX('ce raw data'!$C$2:$CZ$3000,MATCH(1,INDEX(('ce raw data'!$A$2:$A$3000=C389)*('ce raw data'!$B$2:$B$3000=$B414),,),0),MATCH(D392,'ce raw data'!$C$1:$CZ$1,0))="","-",INDEX('ce raw data'!$C$2:$CZ$3000,MATCH(1,INDEX(('ce raw data'!$A$2:$A$3000=C389)*('ce raw data'!$B$2:$B$3000=$B414),,),0),MATCH(D392,'ce raw data'!$C$1:$CZ$1,0))),"-")</f>
        <v>-</v>
      </c>
      <c r="E414" s="8" t="str">
        <f>IFERROR(IF(INDEX('ce raw data'!$C$2:$CZ$3000,MATCH(1,INDEX(('ce raw data'!$A$2:$A$3000=E389)*('ce raw data'!$B$2:$B$3000=$B414),,),0),MATCH(E392,'ce raw data'!$C$1:$CZ$1,0))="","-",INDEX('ce raw data'!$C$2:$CZ$3000,MATCH(1,INDEX(('ce raw data'!$A$2:$A$3000=E389)*('ce raw data'!$B$2:$B$3000=$B414),,),0),MATCH(E392,'ce raw data'!$C$1:$CZ$1,0))),"-")</f>
        <v>-</v>
      </c>
      <c r="F414" s="8" t="str">
        <f>IFERROR(IF(INDEX('ce raw data'!$C$2:$CZ$3000,MATCH(1,INDEX(('ce raw data'!$A$2:$A$3000=E389)*('ce raw data'!$B$2:$B$3000=$B414),,),0),MATCH(F392,'ce raw data'!$C$1:$CZ$1,0))="","-",INDEX('ce raw data'!$C$2:$CZ$3000,MATCH(1,INDEX(('ce raw data'!$A$2:$A$3000=E389)*('ce raw data'!$B$2:$B$3000=$B414),,),0),MATCH(F392,'ce raw data'!$C$1:$CZ$1,0))),"-")</f>
        <v>-</v>
      </c>
      <c r="G414" s="8" t="str">
        <f>IFERROR(IF(INDEX('ce raw data'!$C$2:$CZ$3000,MATCH(1,INDEX(('ce raw data'!$A$2:$A$3000=G389)*('ce raw data'!$B$2:$B$3000=$B414),,),0),MATCH(G392,'ce raw data'!$C$1:$CZ$1,0))="","-",INDEX('ce raw data'!$C$2:$CZ$3000,MATCH(1,INDEX(('ce raw data'!$A$2:$A$3000=G389)*('ce raw data'!$B$2:$B$3000=$B414),,),0),MATCH(G392,'ce raw data'!$C$1:$CZ$1,0))),"-")</f>
        <v>-</v>
      </c>
      <c r="H414" s="8" t="str">
        <f>IFERROR(IF(INDEX('ce raw data'!$C$2:$CZ$3000,MATCH(1,INDEX(('ce raw data'!$A$2:$A$3000=G389)*('ce raw data'!$B$2:$B$3000=$B414),,),0),MATCH(H392,'ce raw data'!$C$1:$CZ$1,0))="","-",INDEX('ce raw data'!$C$2:$CZ$3000,MATCH(1,INDEX(('ce raw data'!$A$2:$A$3000=G389)*('ce raw data'!$B$2:$B$3000=$B414),,),0),MATCH(H392,'ce raw data'!$C$1:$CZ$1,0))),"-")</f>
        <v>-</v>
      </c>
      <c r="I414" s="8" t="str">
        <f>IFERROR(IF(INDEX('ce raw data'!$C$2:$CZ$3000,MATCH(1,INDEX(('ce raw data'!$A$2:$A$3000=I389)*('ce raw data'!$B$2:$B$3000=$B414),,),0),MATCH(I392,'ce raw data'!$C$1:$CZ$1,0))="","-",INDEX('ce raw data'!$C$2:$CZ$3000,MATCH(1,INDEX(('ce raw data'!$A$2:$A$3000=I389)*('ce raw data'!$B$2:$B$3000=$B414),,),0),MATCH(I392,'ce raw data'!$C$1:$CZ$1,0))),"-")</f>
        <v>-</v>
      </c>
      <c r="J414" s="8" t="str">
        <f>IFERROR(IF(INDEX('ce raw data'!$C$2:$CZ$3000,MATCH(1,INDEX(('ce raw data'!$A$2:$A$3000=I389)*('ce raw data'!$B$2:$B$3000=$B414),,),0),MATCH(J392,'ce raw data'!$C$1:$CZ$1,0))="","-",INDEX('ce raw data'!$C$2:$CZ$3000,MATCH(1,INDEX(('ce raw data'!$A$2:$A$3000=I389)*('ce raw data'!$B$2:$B$3000=$B414),,),0),MATCH(J392,'ce raw data'!$C$1:$CZ$1,0))),"-")</f>
        <v>-</v>
      </c>
    </row>
    <row r="415" spans="2:10" hidden="1" x14ac:dyDescent="0.4">
      <c r="B415" s="11"/>
      <c r="C415" s="8" t="str">
        <f>IFERROR(IF(INDEX('ce raw data'!$C$2:$CZ$3000,MATCH(1,INDEX(('ce raw data'!$A$2:$A$3000=C389)*('ce raw data'!$B$2:$B$3000=$B416),,),0),MATCH(SUBSTITUTE(C392,"Allele","Height"),'ce raw data'!$C$1:$CZ$1,0))="","-",INDEX('ce raw data'!$C$2:$CZ$3000,MATCH(1,INDEX(('ce raw data'!$A$2:$A$3000=C389)*('ce raw data'!$B$2:$B$3000=$B416),,),0),MATCH(SUBSTITUTE(C392,"Allele","Height"),'ce raw data'!$C$1:$CZ$1,0))),"-")</f>
        <v>-</v>
      </c>
      <c r="D415" s="8" t="str">
        <f>IFERROR(IF(INDEX('ce raw data'!$C$2:$CZ$3000,MATCH(1,INDEX(('ce raw data'!$A$2:$A$3000=C389)*('ce raw data'!$B$2:$B$3000=$B416),,),0),MATCH(SUBSTITUTE(D392,"Allele","Height"),'ce raw data'!$C$1:$CZ$1,0))="","-",INDEX('ce raw data'!$C$2:$CZ$3000,MATCH(1,INDEX(('ce raw data'!$A$2:$A$3000=C389)*('ce raw data'!$B$2:$B$3000=$B416),,),0),MATCH(SUBSTITUTE(D392,"Allele","Height"),'ce raw data'!$C$1:$CZ$1,0))),"-")</f>
        <v>-</v>
      </c>
      <c r="E415" s="8" t="str">
        <f>IFERROR(IF(INDEX('ce raw data'!$C$2:$CZ$3000,MATCH(1,INDEX(('ce raw data'!$A$2:$A$3000=E389)*('ce raw data'!$B$2:$B$3000=$B416),,),0),MATCH(SUBSTITUTE(E392,"Allele","Height"),'ce raw data'!$C$1:$CZ$1,0))="","-",INDEX('ce raw data'!$C$2:$CZ$3000,MATCH(1,INDEX(('ce raw data'!$A$2:$A$3000=E389)*('ce raw data'!$B$2:$B$3000=$B416),,),0),MATCH(SUBSTITUTE(E392,"Allele","Height"),'ce raw data'!$C$1:$CZ$1,0))),"-")</f>
        <v>-</v>
      </c>
      <c r="F415" s="8" t="str">
        <f>IFERROR(IF(INDEX('ce raw data'!$C$2:$CZ$3000,MATCH(1,INDEX(('ce raw data'!$A$2:$A$3000=E389)*('ce raw data'!$B$2:$B$3000=$B416),,),0),MATCH(SUBSTITUTE(F392,"Allele","Height"),'ce raw data'!$C$1:$CZ$1,0))="","-",INDEX('ce raw data'!$C$2:$CZ$3000,MATCH(1,INDEX(('ce raw data'!$A$2:$A$3000=E389)*('ce raw data'!$B$2:$B$3000=$B416),,),0),MATCH(SUBSTITUTE(F392,"Allele","Height"),'ce raw data'!$C$1:$CZ$1,0))),"-")</f>
        <v>-</v>
      </c>
      <c r="G415" s="8" t="str">
        <f>IFERROR(IF(INDEX('ce raw data'!$C$2:$CZ$3000,MATCH(1,INDEX(('ce raw data'!$A$2:$A$3000=G389)*('ce raw data'!$B$2:$B$3000=$B416),,),0),MATCH(SUBSTITUTE(G392,"Allele","Height"),'ce raw data'!$C$1:$CZ$1,0))="","-",INDEX('ce raw data'!$C$2:$CZ$3000,MATCH(1,INDEX(('ce raw data'!$A$2:$A$3000=G389)*('ce raw data'!$B$2:$B$3000=$B416),,),0),MATCH(SUBSTITUTE(G392,"Allele","Height"),'ce raw data'!$C$1:$CZ$1,0))),"-")</f>
        <v>-</v>
      </c>
      <c r="H415" s="8" t="str">
        <f>IFERROR(IF(INDEX('ce raw data'!$C$2:$CZ$3000,MATCH(1,INDEX(('ce raw data'!$A$2:$A$3000=G389)*('ce raw data'!$B$2:$B$3000=$B416),,),0),MATCH(SUBSTITUTE(H392,"Allele","Height"),'ce raw data'!$C$1:$CZ$1,0))="","-",INDEX('ce raw data'!$C$2:$CZ$3000,MATCH(1,INDEX(('ce raw data'!$A$2:$A$3000=G389)*('ce raw data'!$B$2:$B$3000=$B416),,),0),MATCH(SUBSTITUTE(H392,"Allele","Height"),'ce raw data'!$C$1:$CZ$1,0))),"-")</f>
        <v>-</v>
      </c>
      <c r="I415" s="8" t="str">
        <f>IFERROR(IF(INDEX('ce raw data'!$C$2:$CZ$3000,MATCH(1,INDEX(('ce raw data'!$A$2:$A$3000=I389)*('ce raw data'!$B$2:$B$3000=$B416),,),0),MATCH(SUBSTITUTE(I392,"Allele","Height"),'ce raw data'!$C$1:$CZ$1,0))="","-",INDEX('ce raw data'!$C$2:$CZ$3000,MATCH(1,INDEX(('ce raw data'!$A$2:$A$3000=I389)*('ce raw data'!$B$2:$B$3000=$B416),,),0),MATCH(SUBSTITUTE(I392,"Allele","Height"),'ce raw data'!$C$1:$CZ$1,0))),"-")</f>
        <v>-</v>
      </c>
      <c r="J415" s="8" t="str">
        <f>IFERROR(IF(INDEX('ce raw data'!$C$2:$CZ$3000,MATCH(1,INDEX(('ce raw data'!$A$2:$A$3000=I389)*('ce raw data'!$B$2:$B$3000=$B416),,),0),MATCH(SUBSTITUTE(J392,"Allele","Height"),'ce raw data'!$C$1:$CZ$1,0))="","-",INDEX('ce raw data'!$C$2:$CZ$3000,MATCH(1,INDEX(('ce raw data'!$A$2:$A$3000=I389)*('ce raw data'!$B$2:$B$3000=$B416),,),0),MATCH(SUBSTITUTE(J392,"Allele","Height"),'ce raw data'!$C$1:$CZ$1,0))),"-")</f>
        <v>-</v>
      </c>
    </row>
    <row r="416" spans="2:10" x14ac:dyDescent="0.4">
      <c r="B416" s="11" t="str">
        <f>$A$93</f>
        <v>Penta D</v>
      </c>
      <c r="C416" s="8" t="str">
        <f>IFERROR(IF(INDEX('ce raw data'!$C$2:$CZ$3000,MATCH(1,INDEX(('ce raw data'!$A$2:$A$3000=C389)*('ce raw data'!$B$2:$B$3000=$B416),,),0),MATCH(C392,'ce raw data'!$C$1:$CZ$1,0))="","-",INDEX('ce raw data'!$C$2:$CZ$3000,MATCH(1,INDEX(('ce raw data'!$A$2:$A$3000=C389)*('ce raw data'!$B$2:$B$3000=$B416),,),0),MATCH(C392,'ce raw data'!$C$1:$CZ$1,0))),"-")</f>
        <v>-</v>
      </c>
      <c r="D416" s="8" t="str">
        <f>IFERROR(IF(INDEX('ce raw data'!$C$2:$CZ$3000,MATCH(1,INDEX(('ce raw data'!$A$2:$A$3000=C389)*('ce raw data'!$B$2:$B$3000=$B416),,),0),MATCH(D392,'ce raw data'!$C$1:$CZ$1,0))="","-",INDEX('ce raw data'!$C$2:$CZ$3000,MATCH(1,INDEX(('ce raw data'!$A$2:$A$3000=C389)*('ce raw data'!$B$2:$B$3000=$B416),,),0),MATCH(D392,'ce raw data'!$C$1:$CZ$1,0))),"-")</f>
        <v>-</v>
      </c>
      <c r="E416" s="8" t="str">
        <f>IFERROR(IF(INDEX('ce raw data'!$C$2:$CZ$3000,MATCH(1,INDEX(('ce raw data'!$A$2:$A$3000=E389)*('ce raw data'!$B$2:$B$3000=$B416),,),0),MATCH(E392,'ce raw data'!$C$1:$CZ$1,0))="","-",INDEX('ce raw data'!$C$2:$CZ$3000,MATCH(1,INDEX(('ce raw data'!$A$2:$A$3000=E389)*('ce raw data'!$B$2:$B$3000=$B416),,),0),MATCH(E392,'ce raw data'!$C$1:$CZ$1,0))),"-")</f>
        <v>-</v>
      </c>
      <c r="F416" s="8" t="str">
        <f>IFERROR(IF(INDEX('ce raw data'!$C$2:$CZ$3000,MATCH(1,INDEX(('ce raw data'!$A$2:$A$3000=E389)*('ce raw data'!$B$2:$B$3000=$B416),,),0),MATCH(F392,'ce raw data'!$C$1:$CZ$1,0))="","-",INDEX('ce raw data'!$C$2:$CZ$3000,MATCH(1,INDEX(('ce raw data'!$A$2:$A$3000=E389)*('ce raw data'!$B$2:$B$3000=$B416),,),0),MATCH(F392,'ce raw data'!$C$1:$CZ$1,0))),"-")</f>
        <v>-</v>
      </c>
      <c r="G416" s="8" t="str">
        <f>IFERROR(IF(INDEX('ce raw data'!$C$2:$CZ$3000,MATCH(1,INDEX(('ce raw data'!$A$2:$A$3000=G389)*('ce raw data'!$B$2:$B$3000=$B416),,),0),MATCH(G392,'ce raw data'!$C$1:$CZ$1,0))="","-",INDEX('ce raw data'!$C$2:$CZ$3000,MATCH(1,INDEX(('ce raw data'!$A$2:$A$3000=G389)*('ce raw data'!$B$2:$B$3000=$B416),,),0),MATCH(G392,'ce raw data'!$C$1:$CZ$1,0))),"-")</f>
        <v>-</v>
      </c>
      <c r="H416" s="8" t="str">
        <f>IFERROR(IF(INDEX('ce raw data'!$C$2:$CZ$3000,MATCH(1,INDEX(('ce raw data'!$A$2:$A$3000=G389)*('ce raw data'!$B$2:$B$3000=$B416),,),0),MATCH(H392,'ce raw data'!$C$1:$CZ$1,0))="","-",INDEX('ce raw data'!$C$2:$CZ$3000,MATCH(1,INDEX(('ce raw data'!$A$2:$A$3000=G389)*('ce raw data'!$B$2:$B$3000=$B416),,),0),MATCH(H392,'ce raw data'!$C$1:$CZ$1,0))),"-")</f>
        <v>-</v>
      </c>
      <c r="I416" s="8" t="str">
        <f>IFERROR(IF(INDEX('ce raw data'!$C$2:$CZ$3000,MATCH(1,INDEX(('ce raw data'!$A$2:$A$3000=I389)*('ce raw data'!$B$2:$B$3000=$B416),,),0),MATCH(I392,'ce raw data'!$C$1:$CZ$1,0))="","-",INDEX('ce raw data'!$C$2:$CZ$3000,MATCH(1,INDEX(('ce raw data'!$A$2:$A$3000=I389)*('ce raw data'!$B$2:$B$3000=$B416),,),0),MATCH(I392,'ce raw data'!$C$1:$CZ$1,0))),"-")</f>
        <v>-</v>
      </c>
      <c r="J416" s="8" t="str">
        <f>IFERROR(IF(INDEX('ce raw data'!$C$2:$CZ$3000,MATCH(1,INDEX(('ce raw data'!$A$2:$A$3000=I389)*('ce raw data'!$B$2:$B$3000=$B416),,),0),MATCH(J392,'ce raw data'!$C$1:$CZ$1,0))="","-",INDEX('ce raw data'!$C$2:$CZ$3000,MATCH(1,INDEX(('ce raw data'!$A$2:$A$3000=I389)*('ce raw data'!$B$2:$B$3000=$B416),,),0),MATCH(J392,'ce raw data'!$C$1:$CZ$1,0))),"-")</f>
        <v>-</v>
      </c>
    </row>
    <row r="417" spans="2:10" hidden="1" x14ac:dyDescent="0.4">
      <c r="B417" s="10"/>
      <c r="C417" s="8" t="str">
        <f>IFERROR(IF(INDEX('ce raw data'!$C$2:$CZ$3000,MATCH(1,INDEX(('ce raw data'!$A$2:$A$3000=C389)*('ce raw data'!$B$2:$B$3000=$B418),,),0),MATCH(SUBSTITUTE(C392,"Allele","Height"),'ce raw data'!$C$1:$CZ$1,0))="","-",INDEX('ce raw data'!$C$2:$CZ$3000,MATCH(1,INDEX(('ce raw data'!$A$2:$A$3000=C389)*('ce raw data'!$B$2:$B$3000=$B418),,),0),MATCH(SUBSTITUTE(C392,"Allele","Height"),'ce raw data'!$C$1:$CZ$1,0))),"-")</f>
        <v>-</v>
      </c>
      <c r="D417" s="8" t="str">
        <f>IFERROR(IF(INDEX('ce raw data'!$C$2:$CZ$3000,MATCH(1,INDEX(('ce raw data'!$A$2:$A$3000=C389)*('ce raw data'!$B$2:$B$3000=$B418),,),0),MATCH(SUBSTITUTE(D392,"Allele","Height"),'ce raw data'!$C$1:$CZ$1,0))="","-",INDEX('ce raw data'!$C$2:$CZ$3000,MATCH(1,INDEX(('ce raw data'!$A$2:$A$3000=C389)*('ce raw data'!$B$2:$B$3000=$B418),,),0),MATCH(SUBSTITUTE(D392,"Allele","Height"),'ce raw data'!$C$1:$CZ$1,0))),"-")</f>
        <v>-</v>
      </c>
      <c r="E417" s="8" t="str">
        <f>IFERROR(IF(INDEX('ce raw data'!$C$2:$CZ$3000,MATCH(1,INDEX(('ce raw data'!$A$2:$A$3000=E389)*('ce raw data'!$B$2:$B$3000=$B418),,),0),MATCH(SUBSTITUTE(E392,"Allele","Height"),'ce raw data'!$C$1:$CZ$1,0))="","-",INDEX('ce raw data'!$C$2:$CZ$3000,MATCH(1,INDEX(('ce raw data'!$A$2:$A$3000=E389)*('ce raw data'!$B$2:$B$3000=$B418),,),0),MATCH(SUBSTITUTE(E392,"Allele","Height"),'ce raw data'!$C$1:$CZ$1,0))),"-")</f>
        <v>-</v>
      </c>
      <c r="F417" s="8" t="str">
        <f>IFERROR(IF(INDEX('ce raw data'!$C$2:$CZ$3000,MATCH(1,INDEX(('ce raw data'!$A$2:$A$3000=E389)*('ce raw data'!$B$2:$B$3000=$B418),,),0),MATCH(SUBSTITUTE(F392,"Allele","Height"),'ce raw data'!$C$1:$CZ$1,0))="","-",INDEX('ce raw data'!$C$2:$CZ$3000,MATCH(1,INDEX(('ce raw data'!$A$2:$A$3000=E389)*('ce raw data'!$B$2:$B$3000=$B418),,),0),MATCH(SUBSTITUTE(F392,"Allele","Height"),'ce raw data'!$C$1:$CZ$1,0))),"-")</f>
        <v>-</v>
      </c>
      <c r="G417" s="8" t="str">
        <f>IFERROR(IF(INDEX('ce raw data'!$C$2:$CZ$3000,MATCH(1,INDEX(('ce raw data'!$A$2:$A$3000=G389)*('ce raw data'!$B$2:$B$3000=$B418),,),0),MATCH(SUBSTITUTE(G392,"Allele","Height"),'ce raw data'!$C$1:$CZ$1,0))="","-",INDEX('ce raw data'!$C$2:$CZ$3000,MATCH(1,INDEX(('ce raw data'!$A$2:$A$3000=G389)*('ce raw data'!$B$2:$B$3000=$B418),,),0),MATCH(SUBSTITUTE(G392,"Allele","Height"),'ce raw data'!$C$1:$CZ$1,0))),"-")</f>
        <v>-</v>
      </c>
      <c r="H417" s="8" t="str">
        <f>IFERROR(IF(INDEX('ce raw data'!$C$2:$CZ$3000,MATCH(1,INDEX(('ce raw data'!$A$2:$A$3000=G389)*('ce raw data'!$B$2:$B$3000=$B418),,),0),MATCH(SUBSTITUTE(H392,"Allele","Height"),'ce raw data'!$C$1:$CZ$1,0))="","-",INDEX('ce raw data'!$C$2:$CZ$3000,MATCH(1,INDEX(('ce raw data'!$A$2:$A$3000=G389)*('ce raw data'!$B$2:$B$3000=$B418),,),0),MATCH(SUBSTITUTE(H392,"Allele","Height"),'ce raw data'!$C$1:$CZ$1,0))),"-")</f>
        <v>-</v>
      </c>
      <c r="I417" s="8" t="str">
        <f>IFERROR(IF(INDEX('ce raw data'!$C$2:$CZ$3000,MATCH(1,INDEX(('ce raw data'!$A$2:$A$3000=I389)*('ce raw data'!$B$2:$B$3000=$B418),,),0),MATCH(SUBSTITUTE(I392,"Allele","Height"),'ce raw data'!$C$1:$CZ$1,0))="","-",INDEX('ce raw data'!$C$2:$CZ$3000,MATCH(1,INDEX(('ce raw data'!$A$2:$A$3000=I389)*('ce raw data'!$B$2:$B$3000=$B418),,),0),MATCH(SUBSTITUTE(I392,"Allele","Height"),'ce raw data'!$C$1:$CZ$1,0))),"-")</f>
        <v>-</v>
      </c>
      <c r="J417" s="8" t="str">
        <f>IFERROR(IF(INDEX('ce raw data'!$C$2:$CZ$3000,MATCH(1,INDEX(('ce raw data'!$A$2:$A$3000=I389)*('ce raw data'!$B$2:$B$3000=$B418),,),0),MATCH(SUBSTITUTE(J392,"Allele","Height"),'ce raw data'!$C$1:$CZ$1,0))="","-",INDEX('ce raw data'!$C$2:$CZ$3000,MATCH(1,INDEX(('ce raw data'!$A$2:$A$3000=I389)*('ce raw data'!$B$2:$B$3000=$B418),,),0),MATCH(SUBSTITUTE(J392,"Allele","Height"),'ce raw data'!$C$1:$CZ$1,0))),"-")</f>
        <v>-</v>
      </c>
    </row>
    <row r="418" spans="2:10" x14ac:dyDescent="0.4">
      <c r="B418" s="14" t="str">
        <f>$A$95</f>
        <v>TH01</v>
      </c>
      <c r="C418" s="8" t="str">
        <f>IFERROR(IF(INDEX('ce raw data'!$C$2:$CZ$3000,MATCH(1,INDEX(('ce raw data'!$A$2:$A$3000=C389)*('ce raw data'!$B$2:$B$3000=$B418),,),0),MATCH(C392,'ce raw data'!$C$1:$CZ$1,0))="","-",INDEX('ce raw data'!$C$2:$CZ$3000,MATCH(1,INDEX(('ce raw data'!$A$2:$A$3000=C389)*('ce raw data'!$B$2:$B$3000=$B418),,),0),MATCH(C392,'ce raw data'!$C$1:$CZ$1,0))),"-")</f>
        <v>-</v>
      </c>
      <c r="D418" s="8" t="str">
        <f>IFERROR(IF(INDEX('ce raw data'!$C$2:$CZ$3000,MATCH(1,INDEX(('ce raw data'!$A$2:$A$3000=C389)*('ce raw data'!$B$2:$B$3000=$B418),,),0),MATCH(D392,'ce raw data'!$C$1:$CZ$1,0))="","-",INDEX('ce raw data'!$C$2:$CZ$3000,MATCH(1,INDEX(('ce raw data'!$A$2:$A$3000=C389)*('ce raw data'!$B$2:$B$3000=$B418),,),0),MATCH(D392,'ce raw data'!$C$1:$CZ$1,0))),"-")</f>
        <v>-</v>
      </c>
      <c r="E418" s="8" t="str">
        <f>IFERROR(IF(INDEX('ce raw data'!$C$2:$CZ$3000,MATCH(1,INDEX(('ce raw data'!$A$2:$A$3000=E389)*('ce raw data'!$B$2:$B$3000=$B418),,),0),MATCH(E392,'ce raw data'!$C$1:$CZ$1,0))="","-",INDEX('ce raw data'!$C$2:$CZ$3000,MATCH(1,INDEX(('ce raw data'!$A$2:$A$3000=E389)*('ce raw data'!$B$2:$B$3000=$B418),,),0),MATCH(E392,'ce raw data'!$C$1:$CZ$1,0))),"-")</f>
        <v>-</v>
      </c>
      <c r="F418" s="8" t="str">
        <f>IFERROR(IF(INDEX('ce raw data'!$C$2:$CZ$3000,MATCH(1,INDEX(('ce raw data'!$A$2:$A$3000=E389)*('ce raw data'!$B$2:$B$3000=$B418),,),0),MATCH(F392,'ce raw data'!$C$1:$CZ$1,0))="","-",INDEX('ce raw data'!$C$2:$CZ$3000,MATCH(1,INDEX(('ce raw data'!$A$2:$A$3000=E389)*('ce raw data'!$B$2:$B$3000=$B418),,),0),MATCH(F392,'ce raw data'!$C$1:$CZ$1,0))),"-")</f>
        <v>-</v>
      </c>
      <c r="G418" s="8" t="str">
        <f>IFERROR(IF(INDEX('ce raw data'!$C$2:$CZ$3000,MATCH(1,INDEX(('ce raw data'!$A$2:$A$3000=G389)*('ce raw data'!$B$2:$B$3000=$B418),,),0),MATCH(G392,'ce raw data'!$C$1:$CZ$1,0))="","-",INDEX('ce raw data'!$C$2:$CZ$3000,MATCH(1,INDEX(('ce raw data'!$A$2:$A$3000=G389)*('ce raw data'!$B$2:$B$3000=$B418),,),0),MATCH(G392,'ce raw data'!$C$1:$CZ$1,0))),"-")</f>
        <v>-</v>
      </c>
      <c r="H418" s="8" t="str">
        <f>IFERROR(IF(INDEX('ce raw data'!$C$2:$CZ$3000,MATCH(1,INDEX(('ce raw data'!$A$2:$A$3000=G389)*('ce raw data'!$B$2:$B$3000=$B418),,),0),MATCH(H392,'ce raw data'!$C$1:$CZ$1,0))="","-",INDEX('ce raw data'!$C$2:$CZ$3000,MATCH(1,INDEX(('ce raw data'!$A$2:$A$3000=G389)*('ce raw data'!$B$2:$B$3000=$B418),,),0),MATCH(H392,'ce raw data'!$C$1:$CZ$1,0))),"-")</f>
        <v>-</v>
      </c>
      <c r="I418" s="8" t="str">
        <f>IFERROR(IF(INDEX('ce raw data'!$C$2:$CZ$3000,MATCH(1,INDEX(('ce raw data'!$A$2:$A$3000=I389)*('ce raw data'!$B$2:$B$3000=$B418),,),0),MATCH(I392,'ce raw data'!$C$1:$CZ$1,0))="","-",INDEX('ce raw data'!$C$2:$CZ$3000,MATCH(1,INDEX(('ce raw data'!$A$2:$A$3000=I389)*('ce raw data'!$B$2:$B$3000=$B418),,),0),MATCH(I392,'ce raw data'!$C$1:$CZ$1,0))),"-")</f>
        <v>-</v>
      </c>
      <c r="J418" s="8" t="str">
        <f>IFERROR(IF(INDEX('ce raw data'!$C$2:$CZ$3000,MATCH(1,INDEX(('ce raw data'!$A$2:$A$3000=I389)*('ce raw data'!$B$2:$B$3000=$B418),,),0),MATCH(J392,'ce raw data'!$C$1:$CZ$1,0))="","-",INDEX('ce raw data'!$C$2:$CZ$3000,MATCH(1,INDEX(('ce raw data'!$A$2:$A$3000=I389)*('ce raw data'!$B$2:$B$3000=$B418),,),0),MATCH(J392,'ce raw data'!$C$1:$CZ$1,0))),"-")</f>
        <v>-</v>
      </c>
    </row>
    <row r="419" spans="2:10" hidden="1" x14ac:dyDescent="0.4">
      <c r="B419" s="14"/>
      <c r="C419" s="8" t="str">
        <f>IFERROR(IF(INDEX('ce raw data'!$C$2:$CZ$3000,MATCH(1,INDEX(('ce raw data'!$A$2:$A$3000=C389)*('ce raw data'!$B$2:$B$3000=$B420),,),0),MATCH(SUBSTITUTE(C392,"Allele","Height"),'ce raw data'!$C$1:$CZ$1,0))="","-",INDEX('ce raw data'!$C$2:$CZ$3000,MATCH(1,INDEX(('ce raw data'!$A$2:$A$3000=C389)*('ce raw data'!$B$2:$B$3000=$B420),,),0),MATCH(SUBSTITUTE(C392,"Allele","Height"),'ce raw data'!$C$1:$CZ$1,0))),"-")</f>
        <v>-</v>
      </c>
      <c r="D419" s="8" t="str">
        <f>IFERROR(IF(INDEX('ce raw data'!$C$2:$CZ$3000,MATCH(1,INDEX(('ce raw data'!$A$2:$A$3000=C389)*('ce raw data'!$B$2:$B$3000=$B420),,),0),MATCH(SUBSTITUTE(D392,"Allele","Height"),'ce raw data'!$C$1:$CZ$1,0))="","-",INDEX('ce raw data'!$C$2:$CZ$3000,MATCH(1,INDEX(('ce raw data'!$A$2:$A$3000=C389)*('ce raw data'!$B$2:$B$3000=$B420),,),0),MATCH(SUBSTITUTE(D392,"Allele","Height"),'ce raw data'!$C$1:$CZ$1,0))),"-")</f>
        <v>-</v>
      </c>
      <c r="E419" s="8" t="str">
        <f>IFERROR(IF(INDEX('ce raw data'!$C$2:$CZ$3000,MATCH(1,INDEX(('ce raw data'!$A$2:$A$3000=E389)*('ce raw data'!$B$2:$B$3000=$B420),,),0),MATCH(SUBSTITUTE(E392,"Allele","Height"),'ce raw data'!$C$1:$CZ$1,0))="","-",INDEX('ce raw data'!$C$2:$CZ$3000,MATCH(1,INDEX(('ce raw data'!$A$2:$A$3000=E389)*('ce raw data'!$B$2:$B$3000=$B420),,),0),MATCH(SUBSTITUTE(E392,"Allele","Height"),'ce raw data'!$C$1:$CZ$1,0))),"-")</f>
        <v>-</v>
      </c>
      <c r="F419" s="8" t="str">
        <f>IFERROR(IF(INDEX('ce raw data'!$C$2:$CZ$3000,MATCH(1,INDEX(('ce raw data'!$A$2:$A$3000=E389)*('ce raw data'!$B$2:$B$3000=$B420),,),0),MATCH(SUBSTITUTE(F392,"Allele","Height"),'ce raw data'!$C$1:$CZ$1,0))="","-",INDEX('ce raw data'!$C$2:$CZ$3000,MATCH(1,INDEX(('ce raw data'!$A$2:$A$3000=E389)*('ce raw data'!$B$2:$B$3000=$B420),,),0),MATCH(SUBSTITUTE(F392,"Allele","Height"),'ce raw data'!$C$1:$CZ$1,0))),"-")</f>
        <v>-</v>
      </c>
      <c r="G419" s="8" t="str">
        <f>IFERROR(IF(INDEX('ce raw data'!$C$2:$CZ$3000,MATCH(1,INDEX(('ce raw data'!$A$2:$A$3000=G389)*('ce raw data'!$B$2:$B$3000=$B420),,),0),MATCH(SUBSTITUTE(G392,"Allele","Height"),'ce raw data'!$C$1:$CZ$1,0))="","-",INDEX('ce raw data'!$C$2:$CZ$3000,MATCH(1,INDEX(('ce raw data'!$A$2:$A$3000=G389)*('ce raw data'!$B$2:$B$3000=$B420),,),0),MATCH(SUBSTITUTE(G392,"Allele","Height"),'ce raw data'!$C$1:$CZ$1,0))),"-")</f>
        <v>-</v>
      </c>
      <c r="H419" s="8" t="str">
        <f>IFERROR(IF(INDEX('ce raw data'!$C$2:$CZ$3000,MATCH(1,INDEX(('ce raw data'!$A$2:$A$3000=G389)*('ce raw data'!$B$2:$B$3000=$B420),,),0),MATCH(SUBSTITUTE(H392,"Allele","Height"),'ce raw data'!$C$1:$CZ$1,0))="","-",INDEX('ce raw data'!$C$2:$CZ$3000,MATCH(1,INDEX(('ce raw data'!$A$2:$A$3000=G389)*('ce raw data'!$B$2:$B$3000=$B420),,),0),MATCH(SUBSTITUTE(H392,"Allele","Height"),'ce raw data'!$C$1:$CZ$1,0))),"-")</f>
        <v>-</v>
      </c>
      <c r="I419" s="8" t="str">
        <f>IFERROR(IF(INDEX('ce raw data'!$C$2:$CZ$3000,MATCH(1,INDEX(('ce raw data'!$A$2:$A$3000=I389)*('ce raw data'!$B$2:$B$3000=$B420),,),0),MATCH(SUBSTITUTE(I392,"Allele","Height"),'ce raw data'!$C$1:$CZ$1,0))="","-",INDEX('ce raw data'!$C$2:$CZ$3000,MATCH(1,INDEX(('ce raw data'!$A$2:$A$3000=I389)*('ce raw data'!$B$2:$B$3000=$B420),,),0),MATCH(SUBSTITUTE(I392,"Allele","Height"),'ce raw data'!$C$1:$CZ$1,0))),"-")</f>
        <v>-</v>
      </c>
      <c r="J419" s="8" t="str">
        <f>IFERROR(IF(INDEX('ce raw data'!$C$2:$CZ$3000,MATCH(1,INDEX(('ce raw data'!$A$2:$A$3000=I389)*('ce raw data'!$B$2:$B$3000=$B420),,),0),MATCH(SUBSTITUTE(J392,"Allele","Height"),'ce raw data'!$C$1:$CZ$1,0))="","-",INDEX('ce raw data'!$C$2:$CZ$3000,MATCH(1,INDEX(('ce raw data'!$A$2:$A$3000=I389)*('ce raw data'!$B$2:$B$3000=$B420),,),0),MATCH(SUBSTITUTE(J392,"Allele","Height"),'ce raw data'!$C$1:$CZ$1,0))),"-")</f>
        <v>-</v>
      </c>
    </row>
    <row r="420" spans="2:10" x14ac:dyDescent="0.4">
      <c r="B420" s="14" t="str">
        <f>$A$97</f>
        <v>vWA</v>
      </c>
      <c r="C420" s="8" t="str">
        <f>IFERROR(IF(INDEX('ce raw data'!$C$2:$CZ$3000,MATCH(1,INDEX(('ce raw data'!$A$2:$A$3000=C389)*('ce raw data'!$B$2:$B$3000=$B420),,),0),MATCH(C392,'ce raw data'!$C$1:$CZ$1,0))="","-",INDEX('ce raw data'!$C$2:$CZ$3000,MATCH(1,INDEX(('ce raw data'!$A$2:$A$3000=C389)*('ce raw data'!$B$2:$B$3000=$B420),,),0),MATCH(C392,'ce raw data'!$C$1:$CZ$1,0))),"-")</f>
        <v>-</v>
      </c>
      <c r="D420" s="8" t="str">
        <f>IFERROR(IF(INDEX('ce raw data'!$C$2:$CZ$3000,MATCH(1,INDEX(('ce raw data'!$A$2:$A$3000=C389)*('ce raw data'!$B$2:$B$3000=$B420),,),0),MATCH(D392,'ce raw data'!$C$1:$CZ$1,0))="","-",INDEX('ce raw data'!$C$2:$CZ$3000,MATCH(1,INDEX(('ce raw data'!$A$2:$A$3000=C389)*('ce raw data'!$B$2:$B$3000=$B420),,),0),MATCH(D392,'ce raw data'!$C$1:$CZ$1,0))),"-")</f>
        <v>-</v>
      </c>
      <c r="E420" s="8" t="str">
        <f>IFERROR(IF(INDEX('ce raw data'!$C$2:$CZ$3000,MATCH(1,INDEX(('ce raw data'!$A$2:$A$3000=E389)*('ce raw data'!$B$2:$B$3000=$B420),,),0),MATCH(E392,'ce raw data'!$C$1:$CZ$1,0))="","-",INDEX('ce raw data'!$C$2:$CZ$3000,MATCH(1,INDEX(('ce raw data'!$A$2:$A$3000=E389)*('ce raw data'!$B$2:$B$3000=$B420),,),0),MATCH(E392,'ce raw data'!$C$1:$CZ$1,0))),"-")</f>
        <v>-</v>
      </c>
      <c r="F420" s="8" t="str">
        <f>IFERROR(IF(INDEX('ce raw data'!$C$2:$CZ$3000,MATCH(1,INDEX(('ce raw data'!$A$2:$A$3000=E389)*('ce raw data'!$B$2:$B$3000=$B420),,),0),MATCH(F392,'ce raw data'!$C$1:$CZ$1,0))="","-",INDEX('ce raw data'!$C$2:$CZ$3000,MATCH(1,INDEX(('ce raw data'!$A$2:$A$3000=E389)*('ce raw data'!$B$2:$B$3000=$B420),,),0),MATCH(F392,'ce raw data'!$C$1:$CZ$1,0))),"-")</f>
        <v>-</v>
      </c>
      <c r="G420" s="8" t="str">
        <f>IFERROR(IF(INDEX('ce raw data'!$C$2:$CZ$3000,MATCH(1,INDEX(('ce raw data'!$A$2:$A$3000=G389)*('ce raw data'!$B$2:$B$3000=$B420),,),0),MATCH(G392,'ce raw data'!$C$1:$CZ$1,0))="","-",INDEX('ce raw data'!$C$2:$CZ$3000,MATCH(1,INDEX(('ce raw data'!$A$2:$A$3000=G389)*('ce raw data'!$B$2:$B$3000=$B420),,),0),MATCH(G392,'ce raw data'!$C$1:$CZ$1,0))),"-")</f>
        <v>-</v>
      </c>
      <c r="H420" s="8" t="str">
        <f>IFERROR(IF(INDEX('ce raw data'!$C$2:$CZ$3000,MATCH(1,INDEX(('ce raw data'!$A$2:$A$3000=G389)*('ce raw data'!$B$2:$B$3000=$B420),,),0),MATCH(H392,'ce raw data'!$C$1:$CZ$1,0))="","-",INDEX('ce raw data'!$C$2:$CZ$3000,MATCH(1,INDEX(('ce raw data'!$A$2:$A$3000=G389)*('ce raw data'!$B$2:$B$3000=$B420),,),0),MATCH(H392,'ce raw data'!$C$1:$CZ$1,0))),"-")</f>
        <v>-</v>
      </c>
      <c r="I420" s="8" t="str">
        <f>IFERROR(IF(INDEX('ce raw data'!$C$2:$CZ$3000,MATCH(1,INDEX(('ce raw data'!$A$2:$A$3000=I389)*('ce raw data'!$B$2:$B$3000=$B420),,),0),MATCH(I392,'ce raw data'!$C$1:$CZ$1,0))="","-",INDEX('ce raw data'!$C$2:$CZ$3000,MATCH(1,INDEX(('ce raw data'!$A$2:$A$3000=I389)*('ce raw data'!$B$2:$B$3000=$B420),,),0),MATCH(I392,'ce raw data'!$C$1:$CZ$1,0))),"-")</f>
        <v>-</v>
      </c>
      <c r="J420" s="8" t="str">
        <f>IFERROR(IF(INDEX('ce raw data'!$C$2:$CZ$3000,MATCH(1,INDEX(('ce raw data'!$A$2:$A$3000=I389)*('ce raw data'!$B$2:$B$3000=$B420),,),0),MATCH(J392,'ce raw data'!$C$1:$CZ$1,0))="","-",INDEX('ce raw data'!$C$2:$CZ$3000,MATCH(1,INDEX(('ce raw data'!$A$2:$A$3000=I389)*('ce raw data'!$B$2:$B$3000=$B420),,),0),MATCH(J392,'ce raw data'!$C$1:$CZ$1,0))),"-")</f>
        <v>-</v>
      </c>
    </row>
    <row r="421" spans="2:10" hidden="1" x14ac:dyDescent="0.4">
      <c r="B421" s="14"/>
      <c r="C421" s="8" t="str">
        <f>IFERROR(IF(INDEX('ce raw data'!$C$2:$CZ$3000,MATCH(1,INDEX(('ce raw data'!$A$2:$A$3000=C389)*('ce raw data'!$B$2:$B$3000=$B422),,),0),MATCH(SUBSTITUTE(C392,"Allele","Height"),'ce raw data'!$C$1:$CZ$1,0))="","-",INDEX('ce raw data'!$C$2:$CZ$3000,MATCH(1,INDEX(('ce raw data'!$A$2:$A$3000=C389)*('ce raw data'!$B$2:$B$3000=$B422),,),0),MATCH(SUBSTITUTE(C392,"Allele","Height"),'ce raw data'!$C$1:$CZ$1,0))),"-")</f>
        <v>-</v>
      </c>
      <c r="D421" s="8" t="str">
        <f>IFERROR(IF(INDEX('ce raw data'!$C$2:$CZ$3000,MATCH(1,INDEX(('ce raw data'!$A$2:$A$3000=C389)*('ce raw data'!$B$2:$B$3000=$B422),,),0),MATCH(SUBSTITUTE(D392,"Allele","Height"),'ce raw data'!$C$1:$CZ$1,0))="","-",INDEX('ce raw data'!$C$2:$CZ$3000,MATCH(1,INDEX(('ce raw data'!$A$2:$A$3000=C389)*('ce raw data'!$B$2:$B$3000=$B422),,),0),MATCH(SUBSTITUTE(D392,"Allele","Height"),'ce raw data'!$C$1:$CZ$1,0))),"-")</f>
        <v>-</v>
      </c>
      <c r="E421" s="8" t="str">
        <f>IFERROR(IF(INDEX('ce raw data'!$C$2:$CZ$3000,MATCH(1,INDEX(('ce raw data'!$A$2:$A$3000=E389)*('ce raw data'!$B$2:$B$3000=$B422),,),0),MATCH(SUBSTITUTE(E392,"Allele","Height"),'ce raw data'!$C$1:$CZ$1,0))="","-",INDEX('ce raw data'!$C$2:$CZ$3000,MATCH(1,INDEX(('ce raw data'!$A$2:$A$3000=E389)*('ce raw data'!$B$2:$B$3000=$B422),,),0),MATCH(SUBSTITUTE(E392,"Allele","Height"),'ce raw data'!$C$1:$CZ$1,0))),"-")</f>
        <v>-</v>
      </c>
      <c r="F421" s="8" t="str">
        <f>IFERROR(IF(INDEX('ce raw data'!$C$2:$CZ$3000,MATCH(1,INDEX(('ce raw data'!$A$2:$A$3000=E389)*('ce raw data'!$B$2:$B$3000=$B422),,),0),MATCH(SUBSTITUTE(F392,"Allele","Height"),'ce raw data'!$C$1:$CZ$1,0))="","-",INDEX('ce raw data'!$C$2:$CZ$3000,MATCH(1,INDEX(('ce raw data'!$A$2:$A$3000=E389)*('ce raw data'!$B$2:$B$3000=$B422),,),0),MATCH(SUBSTITUTE(F392,"Allele","Height"),'ce raw data'!$C$1:$CZ$1,0))),"-")</f>
        <v>-</v>
      </c>
      <c r="G421" s="8" t="str">
        <f>IFERROR(IF(INDEX('ce raw data'!$C$2:$CZ$3000,MATCH(1,INDEX(('ce raw data'!$A$2:$A$3000=G389)*('ce raw data'!$B$2:$B$3000=$B422),,),0),MATCH(SUBSTITUTE(G392,"Allele","Height"),'ce raw data'!$C$1:$CZ$1,0))="","-",INDEX('ce raw data'!$C$2:$CZ$3000,MATCH(1,INDEX(('ce raw data'!$A$2:$A$3000=G389)*('ce raw data'!$B$2:$B$3000=$B422),,),0),MATCH(SUBSTITUTE(G392,"Allele","Height"),'ce raw data'!$C$1:$CZ$1,0))),"-")</f>
        <v>-</v>
      </c>
      <c r="H421" s="8" t="str">
        <f>IFERROR(IF(INDEX('ce raw data'!$C$2:$CZ$3000,MATCH(1,INDEX(('ce raw data'!$A$2:$A$3000=G389)*('ce raw data'!$B$2:$B$3000=$B422),,),0),MATCH(SUBSTITUTE(H392,"Allele","Height"),'ce raw data'!$C$1:$CZ$1,0))="","-",INDEX('ce raw data'!$C$2:$CZ$3000,MATCH(1,INDEX(('ce raw data'!$A$2:$A$3000=G389)*('ce raw data'!$B$2:$B$3000=$B422),,),0),MATCH(SUBSTITUTE(H392,"Allele","Height"),'ce raw data'!$C$1:$CZ$1,0))),"-")</f>
        <v>-</v>
      </c>
      <c r="I421" s="8" t="str">
        <f>IFERROR(IF(INDEX('ce raw data'!$C$2:$CZ$3000,MATCH(1,INDEX(('ce raw data'!$A$2:$A$3000=I389)*('ce raw data'!$B$2:$B$3000=$B422),,),0),MATCH(SUBSTITUTE(I392,"Allele","Height"),'ce raw data'!$C$1:$CZ$1,0))="","-",INDEX('ce raw data'!$C$2:$CZ$3000,MATCH(1,INDEX(('ce raw data'!$A$2:$A$3000=I389)*('ce raw data'!$B$2:$B$3000=$B422),,),0),MATCH(SUBSTITUTE(I392,"Allele","Height"),'ce raw data'!$C$1:$CZ$1,0))),"-")</f>
        <v>-</v>
      </c>
      <c r="J421" s="8" t="str">
        <f>IFERROR(IF(INDEX('ce raw data'!$C$2:$CZ$3000,MATCH(1,INDEX(('ce raw data'!$A$2:$A$3000=I389)*('ce raw data'!$B$2:$B$3000=$B422),,),0),MATCH(SUBSTITUTE(J392,"Allele","Height"),'ce raw data'!$C$1:$CZ$1,0))="","-",INDEX('ce raw data'!$C$2:$CZ$3000,MATCH(1,INDEX(('ce raw data'!$A$2:$A$3000=I389)*('ce raw data'!$B$2:$B$3000=$B422),,),0),MATCH(SUBSTITUTE(J392,"Allele","Height"),'ce raw data'!$C$1:$CZ$1,0))),"-")</f>
        <v>-</v>
      </c>
    </row>
    <row r="422" spans="2:10" x14ac:dyDescent="0.4">
      <c r="B422" s="14" t="str">
        <f>$A$99</f>
        <v>D21S11</v>
      </c>
      <c r="C422" s="8" t="str">
        <f>IFERROR(IF(INDEX('ce raw data'!$C$2:$CZ$3000,MATCH(1,INDEX(('ce raw data'!$A$2:$A$3000=C389)*('ce raw data'!$B$2:$B$3000=$B422),,),0),MATCH(C392,'ce raw data'!$C$1:$CZ$1,0))="","-",INDEX('ce raw data'!$C$2:$CZ$3000,MATCH(1,INDEX(('ce raw data'!$A$2:$A$3000=C389)*('ce raw data'!$B$2:$B$3000=$B422),,),0),MATCH(C392,'ce raw data'!$C$1:$CZ$1,0))),"-")</f>
        <v>-</v>
      </c>
      <c r="D422" s="8" t="str">
        <f>IFERROR(IF(INDEX('ce raw data'!$C$2:$CZ$3000,MATCH(1,INDEX(('ce raw data'!$A$2:$A$3000=C389)*('ce raw data'!$B$2:$B$3000=$B422),,),0),MATCH(D392,'ce raw data'!$C$1:$CZ$1,0))="","-",INDEX('ce raw data'!$C$2:$CZ$3000,MATCH(1,INDEX(('ce raw data'!$A$2:$A$3000=C389)*('ce raw data'!$B$2:$B$3000=$B422),,),0),MATCH(D392,'ce raw data'!$C$1:$CZ$1,0))),"-")</f>
        <v>-</v>
      </c>
      <c r="E422" s="8" t="str">
        <f>IFERROR(IF(INDEX('ce raw data'!$C$2:$CZ$3000,MATCH(1,INDEX(('ce raw data'!$A$2:$A$3000=E389)*('ce raw data'!$B$2:$B$3000=$B422),,),0),MATCH(E392,'ce raw data'!$C$1:$CZ$1,0))="","-",INDEX('ce raw data'!$C$2:$CZ$3000,MATCH(1,INDEX(('ce raw data'!$A$2:$A$3000=E389)*('ce raw data'!$B$2:$B$3000=$B422),,),0),MATCH(E392,'ce raw data'!$C$1:$CZ$1,0))),"-")</f>
        <v>-</v>
      </c>
      <c r="F422" s="8" t="str">
        <f>IFERROR(IF(INDEX('ce raw data'!$C$2:$CZ$3000,MATCH(1,INDEX(('ce raw data'!$A$2:$A$3000=E389)*('ce raw data'!$B$2:$B$3000=$B422),,),0),MATCH(F392,'ce raw data'!$C$1:$CZ$1,0))="","-",INDEX('ce raw data'!$C$2:$CZ$3000,MATCH(1,INDEX(('ce raw data'!$A$2:$A$3000=E389)*('ce raw data'!$B$2:$B$3000=$B422),,),0),MATCH(F392,'ce raw data'!$C$1:$CZ$1,0))),"-")</f>
        <v>-</v>
      </c>
      <c r="G422" s="8" t="str">
        <f>IFERROR(IF(INDEX('ce raw data'!$C$2:$CZ$3000,MATCH(1,INDEX(('ce raw data'!$A$2:$A$3000=G389)*('ce raw data'!$B$2:$B$3000=$B422),,),0),MATCH(G392,'ce raw data'!$C$1:$CZ$1,0))="","-",INDEX('ce raw data'!$C$2:$CZ$3000,MATCH(1,INDEX(('ce raw data'!$A$2:$A$3000=G389)*('ce raw data'!$B$2:$B$3000=$B422),,),0),MATCH(G392,'ce raw data'!$C$1:$CZ$1,0))),"-")</f>
        <v>-</v>
      </c>
      <c r="H422" s="8" t="str">
        <f>IFERROR(IF(INDEX('ce raw data'!$C$2:$CZ$3000,MATCH(1,INDEX(('ce raw data'!$A$2:$A$3000=G389)*('ce raw data'!$B$2:$B$3000=$B422),,),0),MATCH(H392,'ce raw data'!$C$1:$CZ$1,0))="","-",INDEX('ce raw data'!$C$2:$CZ$3000,MATCH(1,INDEX(('ce raw data'!$A$2:$A$3000=G389)*('ce raw data'!$B$2:$B$3000=$B422),,),0),MATCH(H392,'ce raw data'!$C$1:$CZ$1,0))),"-")</f>
        <v>-</v>
      </c>
      <c r="I422" s="8" t="str">
        <f>IFERROR(IF(INDEX('ce raw data'!$C$2:$CZ$3000,MATCH(1,INDEX(('ce raw data'!$A$2:$A$3000=I389)*('ce raw data'!$B$2:$B$3000=$B422),,),0),MATCH(I392,'ce raw data'!$C$1:$CZ$1,0))="","-",INDEX('ce raw data'!$C$2:$CZ$3000,MATCH(1,INDEX(('ce raw data'!$A$2:$A$3000=I389)*('ce raw data'!$B$2:$B$3000=$B422),,),0),MATCH(I392,'ce raw data'!$C$1:$CZ$1,0))),"-")</f>
        <v>-</v>
      </c>
      <c r="J422" s="8" t="str">
        <f>IFERROR(IF(INDEX('ce raw data'!$C$2:$CZ$3000,MATCH(1,INDEX(('ce raw data'!$A$2:$A$3000=I389)*('ce raw data'!$B$2:$B$3000=$B422),,),0),MATCH(J392,'ce raw data'!$C$1:$CZ$1,0))="","-",INDEX('ce raw data'!$C$2:$CZ$3000,MATCH(1,INDEX(('ce raw data'!$A$2:$A$3000=I389)*('ce raw data'!$B$2:$B$3000=$B422),,),0),MATCH(J392,'ce raw data'!$C$1:$CZ$1,0))),"-")</f>
        <v>-</v>
      </c>
    </row>
    <row r="423" spans="2:10" hidden="1" x14ac:dyDescent="0.4">
      <c r="B423" s="14"/>
      <c r="C423" s="8" t="str">
        <f>IFERROR(IF(INDEX('ce raw data'!$C$2:$CZ$3000,MATCH(1,INDEX(('ce raw data'!$A$2:$A$3000=C389)*('ce raw data'!$B$2:$B$3000=$B424),,),0),MATCH(SUBSTITUTE(C392,"Allele","Height"),'ce raw data'!$C$1:$CZ$1,0))="","-",INDEX('ce raw data'!$C$2:$CZ$3000,MATCH(1,INDEX(('ce raw data'!$A$2:$A$3000=C389)*('ce raw data'!$B$2:$B$3000=$B424),,),0),MATCH(SUBSTITUTE(C392,"Allele","Height"),'ce raw data'!$C$1:$CZ$1,0))),"-")</f>
        <v>-</v>
      </c>
      <c r="D423" s="8" t="str">
        <f>IFERROR(IF(INDEX('ce raw data'!$C$2:$CZ$3000,MATCH(1,INDEX(('ce raw data'!$A$2:$A$3000=C389)*('ce raw data'!$B$2:$B$3000=$B424),,),0),MATCH(SUBSTITUTE(D392,"Allele","Height"),'ce raw data'!$C$1:$CZ$1,0))="","-",INDEX('ce raw data'!$C$2:$CZ$3000,MATCH(1,INDEX(('ce raw data'!$A$2:$A$3000=C389)*('ce raw data'!$B$2:$B$3000=$B424),,),0),MATCH(SUBSTITUTE(D392,"Allele","Height"),'ce raw data'!$C$1:$CZ$1,0))),"-")</f>
        <v>-</v>
      </c>
      <c r="E423" s="8" t="str">
        <f>IFERROR(IF(INDEX('ce raw data'!$C$2:$CZ$3000,MATCH(1,INDEX(('ce raw data'!$A$2:$A$3000=E389)*('ce raw data'!$B$2:$B$3000=$B424),,),0),MATCH(SUBSTITUTE(E392,"Allele","Height"),'ce raw data'!$C$1:$CZ$1,0))="","-",INDEX('ce raw data'!$C$2:$CZ$3000,MATCH(1,INDEX(('ce raw data'!$A$2:$A$3000=E389)*('ce raw data'!$B$2:$B$3000=$B424),,),0),MATCH(SUBSTITUTE(E392,"Allele","Height"),'ce raw data'!$C$1:$CZ$1,0))),"-")</f>
        <v>-</v>
      </c>
      <c r="F423" s="8" t="str">
        <f>IFERROR(IF(INDEX('ce raw data'!$C$2:$CZ$3000,MATCH(1,INDEX(('ce raw data'!$A$2:$A$3000=E389)*('ce raw data'!$B$2:$B$3000=$B424),,),0),MATCH(SUBSTITUTE(F392,"Allele","Height"),'ce raw data'!$C$1:$CZ$1,0))="","-",INDEX('ce raw data'!$C$2:$CZ$3000,MATCH(1,INDEX(('ce raw data'!$A$2:$A$3000=E389)*('ce raw data'!$B$2:$B$3000=$B424),,),0),MATCH(SUBSTITUTE(F392,"Allele","Height"),'ce raw data'!$C$1:$CZ$1,0))),"-")</f>
        <v>-</v>
      </c>
      <c r="G423" s="8" t="str">
        <f>IFERROR(IF(INDEX('ce raw data'!$C$2:$CZ$3000,MATCH(1,INDEX(('ce raw data'!$A$2:$A$3000=G389)*('ce raw data'!$B$2:$B$3000=$B424),,),0),MATCH(SUBSTITUTE(G392,"Allele","Height"),'ce raw data'!$C$1:$CZ$1,0))="","-",INDEX('ce raw data'!$C$2:$CZ$3000,MATCH(1,INDEX(('ce raw data'!$A$2:$A$3000=G389)*('ce raw data'!$B$2:$B$3000=$B424),,),0),MATCH(SUBSTITUTE(G392,"Allele","Height"),'ce raw data'!$C$1:$CZ$1,0))),"-")</f>
        <v>-</v>
      </c>
      <c r="H423" s="8" t="str">
        <f>IFERROR(IF(INDEX('ce raw data'!$C$2:$CZ$3000,MATCH(1,INDEX(('ce raw data'!$A$2:$A$3000=G389)*('ce raw data'!$B$2:$B$3000=$B424),,),0),MATCH(SUBSTITUTE(H392,"Allele","Height"),'ce raw data'!$C$1:$CZ$1,0))="","-",INDEX('ce raw data'!$C$2:$CZ$3000,MATCH(1,INDEX(('ce raw data'!$A$2:$A$3000=G389)*('ce raw data'!$B$2:$B$3000=$B424),,),0),MATCH(SUBSTITUTE(H392,"Allele","Height"),'ce raw data'!$C$1:$CZ$1,0))),"-")</f>
        <v>-</v>
      </c>
      <c r="I423" s="8" t="str">
        <f>IFERROR(IF(INDEX('ce raw data'!$C$2:$CZ$3000,MATCH(1,INDEX(('ce raw data'!$A$2:$A$3000=I389)*('ce raw data'!$B$2:$B$3000=$B424),,),0),MATCH(SUBSTITUTE(I392,"Allele","Height"),'ce raw data'!$C$1:$CZ$1,0))="","-",INDEX('ce raw data'!$C$2:$CZ$3000,MATCH(1,INDEX(('ce raw data'!$A$2:$A$3000=I389)*('ce raw data'!$B$2:$B$3000=$B424),,),0),MATCH(SUBSTITUTE(I392,"Allele","Height"),'ce raw data'!$C$1:$CZ$1,0))),"-")</f>
        <v>-</v>
      </c>
      <c r="J423" s="8" t="str">
        <f>IFERROR(IF(INDEX('ce raw data'!$C$2:$CZ$3000,MATCH(1,INDEX(('ce raw data'!$A$2:$A$3000=I389)*('ce raw data'!$B$2:$B$3000=$B424),,),0),MATCH(SUBSTITUTE(J392,"Allele","Height"),'ce raw data'!$C$1:$CZ$1,0))="","-",INDEX('ce raw data'!$C$2:$CZ$3000,MATCH(1,INDEX(('ce raw data'!$A$2:$A$3000=I389)*('ce raw data'!$B$2:$B$3000=$B424),,),0),MATCH(SUBSTITUTE(J392,"Allele","Height"),'ce raw data'!$C$1:$CZ$1,0))),"-")</f>
        <v>-</v>
      </c>
    </row>
    <row r="424" spans="2:10" x14ac:dyDescent="0.4">
      <c r="B424" s="14" t="str">
        <f>$A$101</f>
        <v>D7S820</v>
      </c>
      <c r="C424" s="8" t="str">
        <f>IFERROR(IF(INDEX('ce raw data'!$C$2:$CZ$3000,MATCH(1,INDEX(('ce raw data'!$A$2:$A$3000=C389)*('ce raw data'!$B$2:$B$3000=$B424),,),0),MATCH(C392,'ce raw data'!$C$1:$CZ$1,0))="","-",INDEX('ce raw data'!$C$2:$CZ$3000,MATCH(1,INDEX(('ce raw data'!$A$2:$A$3000=C389)*('ce raw data'!$B$2:$B$3000=$B424),,),0),MATCH(C392,'ce raw data'!$C$1:$CZ$1,0))),"-")</f>
        <v>-</v>
      </c>
      <c r="D424" s="8" t="str">
        <f>IFERROR(IF(INDEX('ce raw data'!$C$2:$CZ$3000,MATCH(1,INDEX(('ce raw data'!$A$2:$A$3000=C389)*('ce raw data'!$B$2:$B$3000=$B424),,),0),MATCH(D392,'ce raw data'!$C$1:$CZ$1,0))="","-",INDEX('ce raw data'!$C$2:$CZ$3000,MATCH(1,INDEX(('ce raw data'!$A$2:$A$3000=C389)*('ce raw data'!$B$2:$B$3000=$B424),,),0),MATCH(D392,'ce raw data'!$C$1:$CZ$1,0))),"-")</f>
        <v>-</v>
      </c>
      <c r="E424" s="8" t="str">
        <f>IFERROR(IF(INDEX('ce raw data'!$C$2:$CZ$3000,MATCH(1,INDEX(('ce raw data'!$A$2:$A$3000=E389)*('ce raw data'!$B$2:$B$3000=$B424),,),0),MATCH(E392,'ce raw data'!$C$1:$CZ$1,0))="","-",INDEX('ce raw data'!$C$2:$CZ$3000,MATCH(1,INDEX(('ce raw data'!$A$2:$A$3000=E389)*('ce raw data'!$B$2:$B$3000=$B424),,),0),MATCH(E392,'ce raw data'!$C$1:$CZ$1,0))),"-")</f>
        <v>-</v>
      </c>
      <c r="F424" s="8" t="str">
        <f>IFERROR(IF(INDEX('ce raw data'!$C$2:$CZ$3000,MATCH(1,INDEX(('ce raw data'!$A$2:$A$3000=E389)*('ce raw data'!$B$2:$B$3000=$B424),,),0),MATCH(F392,'ce raw data'!$C$1:$CZ$1,0))="","-",INDEX('ce raw data'!$C$2:$CZ$3000,MATCH(1,INDEX(('ce raw data'!$A$2:$A$3000=E389)*('ce raw data'!$B$2:$B$3000=$B424),,),0),MATCH(F392,'ce raw data'!$C$1:$CZ$1,0))),"-")</f>
        <v>-</v>
      </c>
      <c r="G424" s="8" t="str">
        <f>IFERROR(IF(INDEX('ce raw data'!$C$2:$CZ$3000,MATCH(1,INDEX(('ce raw data'!$A$2:$A$3000=G389)*('ce raw data'!$B$2:$B$3000=$B424),,),0),MATCH(G392,'ce raw data'!$C$1:$CZ$1,0))="","-",INDEX('ce raw data'!$C$2:$CZ$3000,MATCH(1,INDEX(('ce raw data'!$A$2:$A$3000=G389)*('ce raw data'!$B$2:$B$3000=$B424),,),0),MATCH(G392,'ce raw data'!$C$1:$CZ$1,0))),"-")</f>
        <v>-</v>
      </c>
      <c r="H424" s="8" t="str">
        <f>IFERROR(IF(INDEX('ce raw data'!$C$2:$CZ$3000,MATCH(1,INDEX(('ce raw data'!$A$2:$A$3000=G389)*('ce raw data'!$B$2:$B$3000=$B424),,),0),MATCH(H392,'ce raw data'!$C$1:$CZ$1,0))="","-",INDEX('ce raw data'!$C$2:$CZ$3000,MATCH(1,INDEX(('ce raw data'!$A$2:$A$3000=G389)*('ce raw data'!$B$2:$B$3000=$B424),,),0),MATCH(H392,'ce raw data'!$C$1:$CZ$1,0))),"-")</f>
        <v>-</v>
      </c>
      <c r="I424" s="8" t="str">
        <f>IFERROR(IF(INDEX('ce raw data'!$C$2:$CZ$3000,MATCH(1,INDEX(('ce raw data'!$A$2:$A$3000=I389)*('ce raw data'!$B$2:$B$3000=$B424),,),0),MATCH(I392,'ce raw data'!$C$1:$CZ$1,0))="","-",INDEX('ce raw data'!$C$2:$CZ$3000,MATCH(1,INDEX(('ce raw data'!$A$2:$A$3000=I389)*('ce raw data'!$B$2:$B$3000=$B424),,),0),MATCH(I392,'ce raw data'!$C$1:$CZ$1,0))),"-")</f>
        <v>-</v>
      </c>
      <c r="J424" s="8" t="str">
        <f>IFERROR(IF(INDEX('ce raw data'!$C$2:$CZ$3000,MATCH(1,INDEX(('ce raw data'!$A$2:$A$3000=I389)*('ce raw data'!$B$2:$B$3000=$B424),,),0),MATCH(J392,'ce raw data'!$C$1:$CZ$1,0))="","-",INDEX('ce raw data'!$C$2:$CZ$3000,MATCH(1,INDEX(('ce raw data'!$A$2:$A$3000=I389)*('ce raw data'!$B$2:$B$3000=$B424),,),0),MATCH(J392,'ce raw data'!$C$1:$CZ$1,0))),"-")</f>
        <v>-</v>
      </c>
    </row>
    <row r="425" spans="2:10" hidden="1" x14ac:dyDescent="0.4">
      <c r="B425" s="14"/>
      <c r="C425" s="8" t="str">
        <f>IFERROR(IF(INDEX('ce raw data'!$C$2:$CZ$3000,MATCH(1,INDEX(('ce raw data'!$A$2:$A$3000=C389)*('ce raw data'!$B$2:$B$3000=$B426),,),0),MATCH(SUBSTITUTE(C392,"Allele","Height"),'ce raw data'!$C$1:$CZ$1,0))="","-",INDEX('ce raw data'!$C$2:$CZ$3000,MATCH(1,INDEX(('ce raw data'!$A$2:$A$3000=C389)*('ce raw data'!$B$2:$B$3000=$B426),,),0),MATCH(SUBSTITUTE(C392,"Allele","Height"),'ce raw data'!$C$1:$CZ$1,0))),"-")</f>
        <v>-</v>
      </c>
      <c r="D425" s="8" t="str">
        <f>IFERROR(IF(INDEX('ce raw data'!$C$2:$CZ$3000,MATCH(1,INDEX(('ce raw data'!$A$2:$A$3000=C389)*('ce raw data'!$B$2:$B$3000=$B426),,),0),MATCH(SUBSTITUTE(D392,"Allele","Height"),'ce raw data'!$C$1:$CZ$1,0))="","-",INDEX('ce raw data'!$C$2:$CZ$3000,MATCH(1,INDEX(('ce raw data'!$A$2:$A$3000=C389)*('ce raw data'!$B$2:$B$3000=$B426),,),0),MATCH(SUBSTITUTE(D392,"Allele","Height"),'ce raw data'!$C$1:$CZ$1,0))),"-")</f>
        <v>-</v>
      </c>
      <c r="E425" s="8" t="str">
        <f>IFERROR(IF(INDEX('ce raw data'!$C$2:$CZ$3000,MATCH(1,INDEX(('ce raw data'!$A$2:$A$3000=E389)*('ce raw data'!$B$2:$B$3000=$B426),,),0),MATCH(SUBSTITUTE(E392,"Allele","Height"),'ce raw data'!$C$1:$CZ$1,0))="","-",INDEX('ce raw data'!$C$2:$CZ$3000,MATCH(1,INDEX(('ce raw data'!$A$2:$A$3000=E389)*('ce raw data'!$B$2:$B$3000=$B426),,),0),MATCH(SUBSTITUTE(E392,"Allele","Height"),'ce raw data'!$C$1:$CZ$1,0))),"-")</f>
        <v>-</v>
      </c>
      <c r="F425" s="8" t="str">
        <f>IFERROR(IF(INDEX('ce raw data'!$C$2:$CZ$3000,MATCH(1,INDEX(('ce raw data'!$A$2:$A$3000=E389)*('ce raw data'!$B$2:$B$3000=$B426),,),0),MATCH(SUBSTITUTE(F392,"Allele","Height"),'ce raw data'!$C$1:$CZ$1,0))="","-",INDEX('ce raw data'!$C$2:$CZ$3000,MATCH(1,INDEX(('ce raw data'!$A$2:$A$3000=E389)*('ce raw data'!$B$2:$B$3000=$B426),,),0),MATCH(SUBSTITUTE(F392,"Allele","Height"),'ce raw data'!$C$1:$CZ$1,0))),"-")</f>
        <v>-</v>
      </c>
      <c r="G425" s="8" t="str">
        <f>IFERROR(IF(INDEX('ce raw data'!$C$2:$CZ$3000,MATCH(1,INDEX(('ce raw data'!$A$2:$A$3000=G389)*('ce raw data'!$B$2:$B$3000=$B426),,),0),MATCH(SUBSTITUTE(G392,"Allele","Height"),'ce raw data'!$C$1:$CZ$1,0))="","-",INDEX('ce raw data'!$C$2:$CZ$3000,MATCH(1,INDEX(('ce raw data'!$A$2:$A$3000=G389)*('ce raw data'!$B$2:$B$3000=$B426),,),0),MATCH(SUBSTITUTE(G392,"Allele","Height"),'ce raw data'!$C$1:$CZ$1,0))),"-")</f>
        <v>-</v>
      </c>
      <c r="H425" s="8" t="str">
        <f>IFERROR(IF(INDEX('ce raw data'!$C$2:$CZ$3000,MATCH(1,INDEX(('ce raw data'!$A$2:$A$3000=G389)*('ce raw data'!$B$2:$B$3000=$B426),,),0),MATCH(SUBSTITUTE(H392,"Allele","Height"),'ce raw data'!$C$1:$CZ$1,0))="","-",INDEX('ce raw data'!$C$2:$CZ$3000,MATCH(1,INDEX(('ce raw data'!$A$2:$A$3000=G389)*('ce raw data'!$B$2:$B$3000=$B426),,),0),MATCH(SUBSTITUTE(H392,"Allele","Height"),'ce raw data'!$C$1:$CZ$1,0))),"-")</f>
        <v>-</v>
      </c>
      <c r="I425" s="8" t="str">
        <f>IFERROR(IF(INDEX('ce raw data'!$C$2:$CZ$3000,MATCH(1,INDEX(('ce raw data'!$A$2:$A$3000=I389)*('ce raw data'!$B$2:$B$3000=$B426),,),0),MATCH(SUBSTITUTE(I392,"Allele","Height"),'ce raw data'!$C$1:$CZ$1,0))="","-",INDEX('ce raw data'!$C$2:$CZ$3000,MATCH(1,INDEX(('ce raw data'!$A$2:$A$3000=I389)*('ce raw data'!$B$2:$B$3000=$B426),,),0),MATCH(SUBSTITUTE(I392,"Allele","Height"),'ce raw data'!$C$1:$CZ$1,0))),"-")</f>
        <v>-</v>
      </c>
      <c r="J425" s="8" t="str">
        <f>IFERROR(IF(INDEX('ce raw data'!$C$2:$CZ$3000,MATCH(1,INDEX(('ce raw data'!$A$2:$A$3000=I389)*('ce raw data'!$B$2:$B$3000=$B426),,),0),MATCH(SUBSTITUTE(J392,"Allele","Height"),'ce raw data'!$C$1:$CZ$1,0))="","-",INDEX('ce raw data'!$C$2:$CZ$3000,MATCH(1,INDEX(('ce raw data'!$A$2:$A$3000=I389)*('ce raw data'!$B$2:$B$3000=$B426),,),0),MATCH(SUBSTITUTE(J392,"Allele","Height"),'ce raw data'!$C$1:$CZ$1,0))),"-")</f>
        <v>-</v>
      </c>
    </row>
    <row r="426" spans="2:10" x14ac:dyDescent="0.4">
      <c r="B426" s="14" t="str">
        <f>$A$103</f>
        <v>D5S818</v>
      </c>
      <c r="C426" s="8" t="str">
        <f>IFERROR(IF(INDEX('ce raw data'!$C$2:$CZ$3000,MATCH(1,INDEX(('ce raw data'!$A$2:$A$3000=C389)*('ce raw data'!$B$2:$B$3000=$B426),,),0),MATCH(C392,'ce raw data'!$C$1:$CZ$1,0))="","-",INDEX('ce raw data'!$C$2:$CZ$3000,MATCH(1,INDEX(('ce raw data'!$A$2:$A$3000=C389)*('ce raw data'!$B$2:$B$3000=$B426),,),0),MATCH(C392,'ce raw data'!$C$1:$CZ$1,0))),"-")</f>
        <v>-</v>
      </c>
      <c r="D426" s="8" t="str">
        <f>IFERROR(IF(INDEX('ce raw data'!$C$2:$CZ$3000,MATCH(1,INDEX(('ce raw data'!$A$2:$A$3000=C389)*('ce raw data'!$B$2:$B$3000=$B426),,),0),MATCH(D392,'ce raw data'!$C$1:$CZ$1,0))="","-",INDEX('ce raw data'!$C$2:$CZ$3000,MATCH(1,INDEX(('ce raw data'!$A$2:$A$3000=C389)*('ce raw data'!$B$2:$B$3000=$B426),,),0),MATCH(D392,'ce raw data'!$C$1:$CZ$1,0))),"-")</f>
        <v>-</v>
      </c>
      <c r="E426" s="8" t="str">
        <f>IFERROR(IF(INDEX('ce raw data'!$C$2:$CZ$3000,MATCH(1,INDEX(('ce raw data'!$A$2:$A$3000=E389)*('ce raw data'!$B$2:$B$3000=$B426),,),0),MATCH(E392,'ce raw data'!$C$1:$CZ$1,0))="","-",INDEX('ce raw data'!$C$2:$CZ$3000,MATCH(1,INDEX(('ce raw data'!$A$2:$A$3000=E389)*('ce raw data'!$B$2:$B$3000=$B426),,),0),MATCH(E392,'ce raw data'!$C$1:$CZ$1,0))),"-")</f>
        <v>-</v>
      </c>
      <c r="F426" s="8" t="str">
        <f>IFERROR(IF(INDEX('ce raw data'!$C$2:$CZ$3000,MATCH(1,INDEX(('ce raw data'!$A$2:$A$3000=E389)*('ce raw data'!$B$2:$B$3000=$B426),,),0),MATCH(F392,'ce raw data'!$C$1:$CZ$1,0))="","-",INDEX('ce raw data'!$C$2:$CZ$3000,MATCH(1,INDEX(('ce raw data'!$A$2:$A$3000=E389)*('ce raw data'!$B$2:$B$3000=$B426),,),0),MATCH(F392,'ce raw data'!$C$1:$CZ$1,0))),"-")</f>
        <v>-</v>
      </c>
      <c r="G426" s="8" t="str">
        <f>IFERROR(IF(INDEX('ce raw data'!$C$2:$CZ$3000,MATCH(1,INDEX(('ce raw data'!$A$2:$A$3000=G389)*('ce raw data'!$B$2:$B$3000=$B426),,),0),MATCH(G392,'ce raw data'!$C$1:$CZ$1,0))="","-",INDEX('ce raw data'!$C$2:$CZ$3000,MATCH(1,INDEX(('ce raw data'!$A$2:$A$3000=G389)*('ce raw data'!$B$2:$B$3000=$B426),,),0),MATCH(G392,'ce raw data'!$C$1:$CZ$1,0))),"-")</f>
        <v>-</v>
      </c>
      <c r="H426" s="8" t="str">
        <f>IFERROR(IF(INDEX('ce raw data'!$C$2:$CZ$3000,MATCH(1,INDEX(('ce raw data'!$A$2:$A$3000=G389)*('ce raw data'!$B$2:$B$3000=$B426),,),0),MATCH(H392,'ce raw data'!$C$1:$CZ$1,0))="","-",INDEX('ce raw data'!$C$2:$CZ$3000,MATCH(1,INDEX(('ce raw data'!$A$2:$A$3000=G389)*('ce raw data'!$B$2:$B$3000=$B426),,),0),MATCH(H392,'ce raw data'!$C$1:$CZ$1,0))),"-")</f>
        <v>-</v>
      </c>
      <c r="I426" s="8" t="str">
        <f>IFERROR(IF(INDEX('ce raw data'!$C$2:$CZ$3000,MATCH(1,INDEX(('ce raw data'!$A$2:$A$3000=I389)*('ce raw data'!$B$2:$B$3000=$B426),,),0),MATCH(I392,'ce raw data'!$C$1:$CZ$1,0))="","-",INDEX('ce raw data'!$C$2:$CZ$3000,MATCH(1,INDEX(('ce raw data'!$A$2:$A$3000=I389)*('ce raw data'!$B$2:$B$3000=$B426),,),0),MATCH(I392,'ce raw data'!$C$1:$CZ$1,0))),"-")</f>
        <v>-</v>
      </c>
      <c r="J426" s="8" t="str">
        <f>IFERROR(IF(INDEX('ce raw data'!$C$2:$CZ$3000,MATCH(1,INDEX(('ce raw data'!$A$2:$A$3000=I389)*('ce raw data'!$B$2:$B$3000=$B426),,),0),MATCH(J392,'ce raw data'!$C$1:$CZ$1,0))="","-",INDEX('ce raw data'!$C$2:$CZ$3000,MATCH(1,INDEX(('ce raw data'!$A$2:$A$3000=I389)*('ce raw data'!$B$2:$B$3000=$B426),,),0),MATCH(J392,'ce raw data'!$C$1:$CZ$1,0))),"-")</f>
        <v>-</v>
      </c>
    </row>
    <row r="427" spans="2:10" hidden="1" x14ac:dyDescent="0.4">
      <c r="B427" s="14"/>
      <c r="C427" s="8" t="str">
        <f>IFERROR(IF(INDEX('ce raw data'!$C$2:$CZ$3000,MATCH(1,INDEX(('ce raw data'!$A$2:$A$3000=C389)*('ce raw data'!$B$2:$B$3000=$B428),,),0),MATCH(SUBSTITUTE(C392,"Allele","Height"),'ce raw data'!$C$1:$CZ$1,0))="","-",INDEX('ce raw data'!$C$2:$CZ$3000,MATCH(1,INDEX(('ce raw data'!$A$2:$A$3000=C389)*('ce raw data'!$B$2:$B$3000=$B428),,),0),MATCH(SUBSTITUTE(C392,"Allele","Height"),'ce raw data'!$C$1:$CZ$1,0))),"-")</f>
        <v>-</v>
      </c>
      <c r="D427" s="8" t="str">
        <f>IFERROR(IF(INDEX('ce raw data'!$C$2:$CZ$3000,MATCH(1,INDEX(('ce raw data'!$A$2:$A$3000=C389)*('ce raw data'!$B$2:$B$3000=$B428),,),0),MATCH(SUBSTITUTE(D392,"Allele","Height"),'ce raw data'!$C$1:$CZ$1,0))="","-",INDEX('ce raw data'!$C$2:$CZ$3000,MATCH(1,INDEX(('ce raw data'!$A$2:$A$3000=C389)*('ce raw data'!$B$2:$B$3000=$B428),,),0),MATCH(SUBSTITUTE(D392,"Allele","Height"),'ce raw data'!$C$1:$CZ$1,0))),"-")</f>
        <v>-</v>
      </c>
      <c r="E427" s="8" t="str">
        <f>IFERROR(IF(INDEX('ce raw data'!$C$2:$CZ$3000,MATCH(1,INDEX(('ce raw data'!$A$2:$A$3000=E389)*('ce raw data'!$B$2:$B$3000=$B428),,),0),MATCH(SUBSTITUTE(E392,"Allele","Height"),'ce raw data'!$C$1:$CZ$1,0))="","-",INDEX('ce raw data'!$C$2:$CZ$3000,MATCH(1,INDEX(('ce raw data'!$A$2:$A$3000=E389)*('ce raw data'!$B$2:$B$3000=$B428),,),0),MATCH(SUBSTITUTE(E392,"Allele","Height"),'ce raw data'!$C$1:$CZ$1,0))),"-")</f>
        <v>-</v>
      </c>
      <c r="F427" s="8" t="str">
        <f>IFERROR(IF(INDEX('ce raw data'!$C$2:$CZ$3000,MATCH(1,INDEX(('ce raw data'!$A$2:$A$3000=E389)*('ce raw data'!$B$2:$B$3000=$B428),,),0),MATCH(SUBSTITUTE(F392,"Allele","Height"),'ce raw data'!$C$1:$CZ$1,0))="","-",INDEX('ce raw data'!$C$2:$CZ$3000,MATCH(1,INDEX(('ce raw data'!$A$2:$A$3000=E389)*('ce raw data'!$B$2:$B$3000=$B428),,),0),MATCH(SUBSTITUTE(F392,"Allele","Height"),'ce raw data'!$C$1:$CZ$1,0))),"-")</f>
        <v>-</v>
      </c>
      <c r="G427" s="8" t="str">
        <f>IFERROR(IF(INDEX('ce raw data'!$C$2:$CZ$3000,MATCH(1,INDEX(('ce raw data'!$A$2:$A$3000=G389)*('ce raw data'!$B$2:$B$3000=$B428),,),0),MATCH(SUBSTITUTE(G392,"Allele","Height"),'ce raw data'!$C$1:$CZ$1,0))="","-",INDEX('ce raw data'!$C$2:$CZ$3000,MATCH(1,INDEX(('ce raw data'!$A$2:$A$3000=G389)*('ce raw data'!$B$2:$B$3000=$B428),,),0),MATCH(SUBSTITUTE(G392,"Allele","Height"),'ce raw data'!$C$1:$CZ$1,0))),"-")</f>
        <v>-</v>
      </c>
      <c r="H427" s="8" t="str">
        <f>IFERROR(IF(INDEX('ce raw data'!$C$2:$CZ$3000,MATCH(1,INDEX(('ce raw data'!$A$2:$A$3000=G389)*('ce raw data'!$B$2:$B$3000=$B428),,),0),MATCH(SUBSTITUTE(H392,"Allele","Height"),'ce raw data'!$C$1:$CZ$1,0))="","-",INDEX('ce raw data'!$C$2:$CZ$3000,MATCH(1,INDEX(('ce raw data'!$A$2:$A$3000=G389)*('ce raw data'!$B$2:$B$3000=$B428),,),0),MATCH(SUBSTITUTE(H392,"Allele","Height"),'ce raw data'!$C$1:$CZ$1,0))),"-")</f>
        <v>-</v>
      </c>
      <c r="I427" s="8" t="str">
        <f>IFERROR(IF(INDEX('ce raw data'!$C$2:$CZ$3000,MATCH(1,INDEX(('ce raw data'!$A$2:$A$3000=I389)*('ce raw data'!$B$2:$B$3000=$B428),,),0),MATCH(SUBSTITUTE(I392,"Allele","Height"),'ce raw data'!$C$1:$CZ$1,0))="","-",INDEX('ce raw data'!$C$2:$CZ$3000,MATCH(1,INDEX(('ce raw data'!$A$2:$A$3000=I389)*('ce raw data'!$B$2:$B$3000=$B428),,),0),MATCH(SUBSTITUTE(I392,"Allele","Height"),'ce raw data'!$C$1:$CZ$1,0))),"-")</f>
        <v>-</v>
      </c>
      <c r="J427" s="8" t="str">
        <f>IFERROR(IF(INDEX('ce raw data'!$C$2:$CZ$3000,MATCH(1,INDEX(('ce raw data'!$A$2:$A$3000=I389)*('ce raw data'!$B$2:$B$3000=$B428),,),0),MATCH(SUBSTITUTE(J392,"Allele","Height"),'ce raw data'!$C$1:$CZ$1,0))="","-",INDEX('ce raw data'!$C$2:$CZ$3000,MATCH(1,INDEX(('ce raw data'!$A$2:$A$3000=I389)*('ce raw data'!$B$2:$B$3000=$B428),,),0),MATCH(SUBSTITUTE(J392,"Allele","Height"),'ce raw data'!$C$1:$CZ$1,0))),"-")</f>
        <v>-</v>
      </c>
    </row>
    <row r="428" spans="2:10" x14ac:dyDescent="0.4">
      <c r="B428" s="14" t="str">
        <f>$A$105</f>
        <v>TPOX</v>
      </c>
      <c r="C428" s="8" t="str">
        <f>IFERROR(IF(INDEX('ce raw data'!$C$2:$CZ$3000,MATCH(1,INDEX(('ce raw data'!$A$2:$A$3000=C389)*('ce raw data'!$B$2:$B$3000=$B428),,),0),MATCH(C392,'ce raw data'!$C$1:$CZ$1,0))="","-",INDEX('ce raw data'!$C$2:$CZ$3000,MATCH(1,INDEX(('ce raw data'!$A$2:$A$3000=C389)*('ce raw data'!$B$2:$B$3000=$B428),,),0),MATCH(C392,'ce raw data'!$C$1:$CZ$1,0))),"-")</f>
        <v>-</v>
      </c>
      <c r="D428" s="8" t="str">
        <f>IFERROR(IF(INDEX('ce raw data'!$C$2:$CZ$3000,MATCH(1,INDEX(('ce raw data'!$A$2:$A$3000=C389)*('ce raw data'!$B$2:$B$3000=$B428),,),0),MATCH(D392,'ce raw data'!$C$1:$CZ$1,0))="","-",INDEX('ce raw data'!$C$2:$CZ$3000,MATCH(1,INDEX(('ce raw data'!$A$2:$A$3000=C389)*('ce raw data'!$B$2:$B$3000=$B428),,),0),MATCH(D392,'ce raw data'!$C$1:$CZ$1,0))),"-")</f>
        <v>-</v>
      </c>
      <c r="E428" s="8" t="str">
        <f>IFERROR(IF(INDEX('ce raw data'!$C$2:$CZ$3000,MATCH(1,INDEX(('ce raw data'!$A$2:$A$3000=E389)*('ce raw data'!$B$2:$B$3000=$B428),,),0),MATCH(E392,'ce raw data'!$C$1:$CZ$1,0))="","-",INDEX('ce raw data'!$C$2:$CZ$3000,MATCH(1,INDEX(('ce raw data'!$A$2:$A$3000=E389)*('ce raw data'!$B$2:$B$3000=$B428),,),0),MATCH(E392,'ce raw data'!$C$1:$CZ$1,0))),"-")</f>
        <v>-</v>
      </c>
      <c r="F428" s="8" t="str">
        <f>IFERROR(IF(INDEX('ce raw data'!$C$2:$CZ$3000,MATCH(1,INDEX(('ce raw data'!$A$2:$A$3000=E389)*('ce raw data'!$B$2:$B$3000=$B428),,),0),MATCH(F392,'ce raw data'!$C$1:$CZ$1,0))="","-",INDEX('ce raw data'!$C$2:$CZ$3000,MATCH(1,INDEX(('ce raw data'!$A$2:$A$3000=E389)*('ce raw data'!$B$2:$B$3000=$B428),,),0),MATCH(F392,'ce raw data'!$C$1:$CZ$1,0))),"-")</f>
        <v>-</v>
      </c>
      <c r="G428" s="8" t="str">
        <f>IFERROR(IF(INDEX('ce raw data'!$C$2:$CZ$3000,MATCH(1,INDEX(('ce raw data'!$A$2:$A$3000=G389)*('ce raw data'!$B$2:$B$3000=$B428),,),0),MATCH(G392,'ce raw data'!$C$1:$CZ$1,0))="","-",INDEX('ce raw data'!$C$2:$CZ$3000,MATCH(1,INDEX(('ce raw data'!$A$2:$A$3000=G389)*('ce raw data'!$B$2:$B$3000=$B428),,),0),MATCH(G392,'ce raw data'!$C$1:$CZ$1,0))),"-")</f>
        <v>-</v>
      </c>
      <c r="H428" s="8" t="str">
        <f>IFERROR(IF(INDEX('ce raw data'!$C$2:$CZ$3000,MATCH(1,INDEX(('ce raw data'!$A$2:$A$3000=G389)*('ce raw data'!$B$2:$B$3000=$B428),,),0),MATCH(H392,'ce raw data'!$C$1:$CZ$1,0))="","-",INDEX('ce raw data'!$C$2:$CZ$3000,MATCH(1,INDEX(('ce raw data'!$A$2:$A$3000=G389)*('ce raw data'!$B$2:$B$3000=$B428),,),0),MATCH(H392,'ce raw data'!$C$1:$CZ$1,0))),"-")</f>
        <v>-</v>
      </c>
      <c r="I428" s="8" t="str">
        <f>IFERROR(IF(INDEX('ce raw data'!$C$2:$CZ$3000,MATCH(1,INDEX(('ce raw data'!$A$2:$A$3000=I389)*('ce raw data'!$B$2:$B$3000=$B428),,),0),MATCH(I392,'ce raw data'!$C$1:$CZ$1,0))="","-",INDEX('ce raw data'!$C$2:$CZ$3000,MATCH(1,INDEX(('ce raw data'!$A$2:$A$3000=I389)*('ce raw data'!$B$2:$B$3000=$B428),,),0),MATCH(I392,'ce raw data'!$C$1:$CZ$1,0))),"-")</f>
        <v>-</v>
      </c>
      <c r="J428" s="8" t="str">
        <f>IFERROR(IF(INDEX('ce raw data'!$C$2:$CZ$3000,MATCH(1,INDEX(('ce raw data'!$A$2:$A$3000=I389)*('ce raw data'!$B$2:$B$3000=$B428),,),0),MATCH(J392,'ce raw data'!$C$1:$CZ$1,0))="","-",INDEX('ce raw data'!$C$2:$CZ$3000,MATCH(1,INDEX(('ce raw data'!$A$2:$A$3000=I389)*('ce raw data'!$B$2:$B$3000=$B428),,),0),MATCH(J392,'ce raw data'!$C$1:$CZ$1,0))),"-")</f>
        <v>-</v>
      </c>
    </row>
    <row r="429" spans="2:10" hidden="1" x14ac:dyDescent="0.4">
      <c r="B429" s="10"/>
      <c r="C429" s="8" t="str">
        <f>IFERROR(IF(INDEX('ce raw data'!$C$2:$CZ$3000,MATCH(1,INDEX(('ce raw data'!$A$2:$A$3000=C389)*('ce raw data'!$B$2:$B$3000=$B430),,),0),MATCH(SUBSTITUTE(C392,"Allele","Height"),'ce raw data'!$C$1:$CZ$1,0))="","-",INDEX('ce raw data'!$C$2:$CZ$3000,MATCH(1,INDEX(('ce raw data'!$A$2:$A$3000=C389)*('ce raw data'!$B$2:$B$3000=$B430),,),0),MATCH(SUBSTITUTE(C392,"Allele","Height"),'ce raw data'!$C$1:$CZ$1,0))),"-")</f>
        <v>-</v>
      </c>
      <c r="D429" s="8" t="str">
        <f>IFERROR(IF(INDEX('ce raw data'!$C$2:$CZ$3000,MATCH(1,INDEX(('ce raw data'!$A$2:$A$3000=C389)*('ce raw data'!$B$2:$B$3000=$B430),,),0),MATCH(SUBSTITUTE(D392,"Allele","Height"),'ce raw data'!$C$1:$CZ$1,0))="","-",INDEX('ce raw data'!$C$2:$CZ$3000,MATCH(1,INDEX(('ce raw data'!$A$2:$A$3000=C389)*('ce raw data'!$B$2:$B$3000=$B430),,),0),MATCH(SUBSTITUTE(D392,"Allele","Height"),'ce raw data'!$C$1:$CZ$1,0))),"-")</f>
        <v>-</v>
      </c>
      <c r="E429" s="8" t="str">
        <f>IFERROR(IF(INDEX('ce raw data'!$C$2:$CZ$3000,MATCH(1,INDEX(('ce raw data'!$A$2:$A$3000=E389)*('ce raw data'!$B$2:$B$3000=$B430),,),0),MATCH(SUBSTITUTE(E392,"Allele","Height"),'ce raw data'!$C$1:$CZ$1,0))="","-",INDEX('ce raw data'!$C$2:$CZ$3000,MATCH(1,INDEX(('ce raw data'!$A$2:$A$3000=E389)*('ce raw data'!$B$2:$B$3000=$B430),,),0),MATCH(SUBSTITUTE(E392,"Allele","Height"),'ce raw data'!$C$1:$CZ$1,0))),"-")</f>
        <v>-</v>
      </c>
      <c r="F429" s="8" t="str">
        <f>IFERROR(IF(INDEX('ce raw data'!$C$2:$CZ$3000,MATCH(1,INDEX(('ce raw data'!$A$2:$A$3000=E389)*('ce raw data'!$B$2:$B$3000=$B430),,),0),MATCH(SUBSTITUTE(F392,"Allele","Height"),'ce raw data'!$C$1:$CZ$1,0))="","-",INDEX('ce raw data'!$C$2:$CZ$3000,MATCH(1,INDEX(('ce raw data'!$A$2:$A$3000=E389)*('ce raw data'!$B$2:$B$3000=$B430),,),0),MATCH(SUBSTITUTE(F392,"Allele","Height"),'ce raw data'!$C$1:$CZ$1,0))),"-")</f>
        <v>-</v>
      </c>
      <c r="G429" s="8" t="str">
        <f>IFERROR(IF(INDEX('ce raw data'!$C$2:$CZ$3000,MATCH(1,INDEX(('ce raw data'!$A$2:$A$3000=G389)*('ce raw data'!$B$2:$B$3000=$B430),,),0),MATCH(SUBSTITUTE(G392,"Allele","Height"),'ce raw data'!$C$1:$CZ$1,0))="","-",INDEX('ce raw data'!$C$2:$CZ$3000,MATCH(1,INDEX(('ce raw data'!$A$2:$A$3000=G389)*('ce raw data'!$B$2:$B$3000=$B430),,),0),MATCH(SUBSTITUTE(G392,"Allele","Height"),'ce raw data'!$C$1:$CZ$1,0))),"-")</f>
        <v>-</v>
      </c>
      <c r="H429" s="8" t="str">
        <f>IFERROR(IF(INDEX('ce raw data'!$C$2:$CZ$3000,MATCH(1,INDEX(('ce raw data'!$A$2:$A$3000=G389)*('ce raw data'!$B$2:$B$3000=$B430),,),0),MATCH(SUBSTITUTE(H392,"Allele","Height"),'ce raw data'!$C$1:$CZ$1,0))="","-",INDEX('ce raw data'!$C$2:$CZ$3000,MATCH(1,INDEX(('ce raw data'!$A$2:$A$3000=G389)*('ce raw data'!$B$2:$B$3000=$B430),,),0),MATCH(SUBSTITUTE(H392,"Allele","Height"),'ce raw data'!$C$1:$CZ$1,0))),"-")</f>
        <v>-</v>
      </c>
      <c r="I429" s="8" t="str">
        <f>IFERROR(IF(INDEX('ce raw data'!$C$2:$CZ$3000,MATCH(1,INDEX(('ce raw data'!$A$2:$A$3000=I389)*('ce raw data'!$B$2:$B$3000=$B430),,),0),MATCH(SUBSTITUTE(I392,"Allele","Height"),'ce raw data'!$C$1:$CZ$1,0))="","-",INDEX('ce raw data'!$C$2:$CZ$3000,MATCH(1,INDEX(('ce raw data'!$A$2:$A$3000=I389)*('ce raw data'!$B$2:$B$3000=$B430),,),0),MATCH(SUBSTITUTE(I392,"Allele","Height"),'ce raw data'!$C$1:$CZ$1,0))),"-")</f>
        <v>-</v>
      </c>
      <c r="J429" s="8" t="str">
        <f>IFERROR(IF(INDEX('ce raw data'!$C$2:$CZ$3000,MATCH(1,INDEX(('ce raw data'!$A$2:$A$3000=I389)*('ce raw data'!$B$2:$B$3000=$B430),,),0),MATCH(SUBSTITUTE(J392,"Allele","Height"),'ce raw data'!$C$1:$CZ$1,0))="","-",INDEX('ce raw data'!$C$2:$CZ$3000,MATCH(1,INDEX(('ce raw data'!$A$2:$A$3000=I389)*('ce raw data'!$B$2:$B$3000=$B430),,),0),MATCH(SUBSTITUTE(J392,"Allele","Height"),'ce raw data'!$C$1:$CZ$1,0))),"-")</f>
        <v>-</v>
      </c>
    </row>
    <row r="430" spans="2:10" x14ac:dyDescent="0.4">
      <c r="B430" s="12" t="str">
        <f>$A$107</f>
        <v>D8S1179</v>
      </c>
      <c r="C430" s="8" t="str">
        <f>IFERROR(IF(INDEX('ce raw data'!$C$2:$CZ$3000,MATCH(1,INDEX(('ce raw data'!$A$2:$A$3000=C389)*('ce raw data'!$B$2:$B$3000=$B430),,),0),MATCH(C392,'ce raw data'!$C$1:$CZ$1,0))="","-",INDEX('ce raw data'!$C$2:$CZ$3000,MATCH(1,INDEX(('ce raw data'!$A$2:$A$3000=C389)*('ce raw data'!$B$2:$B$3000=$B430),,),0),MATCH(C392,'ce raw data'!$C$1:$CZ$1,0))),"-")</f>
        <v>-</v>
      </c>
      <c r="D430" s="8" t="str">
        <f>IFERROR(IF(INDEX('ce raw data'!$C$2:$CZ$3000,MATCH(1,INDEX(('ce raw data'!$A$2:$A$3000=C389)*('ce raw data'!$B$2:$B$3000=$B430),,),0),MATCH(D392,'ce raw data'!$C$1:$CZ$1,0))="","-",INDEX('ce raw data'!$C$2:$CZ$3000,MATCH(1,INDEX(('ce raw data'!$A$2:$A$3000=C389)*('ce raw data'!$B$2:$B$3000=$B430),,),0),MATCH(D392,'ce raw data'!$C$1:$CZ$1,0))),"-")</f>
        <v>-</v>
      </c>
      <c r="E430" s="8" t="str">
        <f>IFERROR(IF(INDEX('ce raw data'!$C$2:$CZ$3000,MATCH(1,INDEX(('ce raw data'!$A$2:$A$3000=E389)*('ce raw data'!$B$2:$B$3000=$B430),,),0),MATCH(E392,'ce raw data'!$C$1:$CZ$1,0))="","-",INDEX('ce raw data'!$C$2:$CZ$3000,MATCH(1,INDEX(('ce raw data'!$A$2:$A$3000=E389)*('ce raw data'!$B$2:$B$3000=$B430),,),0),MATCH(E392,'ce raw data'!$C$1:$CZ$1,0))),"-")</f>
        <v>-</v>
      </c>
      <c r="F430" s="8" t="str">
        <f>IFERROR(IF(INDEX('ce raw data'!$C$2:$CZ$3000,MATCH(1,INDEX(('ce raw data'!$A$2:$A$3000=E389)*('ce raw data'!$B$2:$B$3000=$B430),,),0),MATCH(F392,'ce raw data'!$C$1:$CZ$1,0))="","-",INDEX('ce raw data'!$C$2:$CZ$3000,MATCH(1,INDEX(('ce raw data'!$A$2:$A$3000=E389)*('ce raw data'!$B$2:$B$3000=$B430),,),0),MATCH(F392,'ce raw data'!$C$1:$CZ$1,0))),"-")</f>
        <v>-</v>
      </c>
      <c r="G430" s="8" t="str">
        <f>IFERROR(IF(INDEX('ce raw data'!$C$2:$CZ$3000,MATCH(1,INDEX(('ce raw data'!$A$2:$A$3000=G389)*('ce raw data'!$B$2:$B$3000=$B430),,),0),MATCH(G392,'ce raw data'!$C$1:$CZ$1,0))="","-",INDEX('ce raw data'!$C$2:$CZ$3000,MATCH(1,INDEX(('ce raw data'!$A$2:$A$3000=G389)*('ce raw data'!$B$2:$B$3000=$B430),,),0),MATCH(G392,'ce raw data'!$C$1:$CZ$1,0))),"-")</f>
        <v>-</v>
      </c>
      <c r="H430" s="8" t="str">
        <f>IFERROR(IF(INDEX('ce raw data'!$C$2:$CZ$3000,MATCH(1,INDEX(('ce raw data'!$A$2:$A$3000=G389)*('ce raw data'!$B$2:$B$3000=$B430),,),0),MATCH(H392,'ce raw data'!$C$1:$CZ$1,0))="","-",INDEX('ce raw data'!$C$2:$CZ$3000,MATCH(1,INDEX(('ce raw data'!$A$2:$A$3000=G389)*('ce raw data'!$B$2:$B$3000=$B430),,),0),MATCH(H392,'ce raw data'!$C$1:$CZ$1,0))),"-")</f>
        <v>-</v>
      </c>
      <c r="I430" s="8" t="str">
        <f>IFERROR(IF(INDEX('ce raw data'!$C$2:$CZ$3000,MATCH(1,INDEX(('ce raw data'!$A$2:$A$3000=I389)*('ce raw data'!$B$2:$B$3000=$B430),,),0),MATCH(I392,'ce raw data'!$C$1:$CZ$1,0))="","-",INDEX('ce raw data'!$C$2:$CZ$3000,MATCH(1,INDEX(('ce raw data'!$A$2:$A$3000=I389)*('ce raw data'!$B$2:$B$3000=$B430),,),0),MATCH(I392,'ce raw data'!$C$1:$CZ$1,0))),"-")</f>
        <v>-</v>
      </c>
      <c r="J430" s="8" t="str">
        <f>IFERROR(IF(INDEX('ce raw data'!$C$2:$CZ$3000,MATCH(1,INDEX(('ce raw data'!$A$2:$A$3000=I389)*('ce raw data'!$B$2:$B$3000=$B430),,),0),MATCH(J392,'ce raw data'!$C$1:$CZ$1,0))="","-",INDEX('ce raw data'!$C$2:$CZ$3000,MATCH(1,INDEX(('ce raw data'!$A$2:$A$3000=I389)*('ce raw data'!$B$2:$B$3000=$B430),,),0),MATCH(J392,'ce raw data'!$C$1:$CZ$1,0))),"-")</f>
        <v>-</v>
      </c>
    </row>
    <row r="431" spans="2:10" hidden="1" x14ac:dyDescent="0.4">
      <c r="B431" s="12"/>
      <c r="C431" s="8" t="str">
        <f>IFERROR(IF(INDEX('ce raw data'!$C$2:$CZ$3000,MATCH(1,INDEX(('ce raw data'!$A$2:$A$3000=C389)*('ce raw data'!$B$2:$B$3000=$B432),,),0),MATCH(SUBSTITUTE(C392,"Allele","Height"),'ce raw data'!$C$1:$CZ$1,0))="","-",INDEX('ce raw data'!$C$2:$CZ$3000,MATCH(1,INDEX(('ce raw data'!$A$2:$A$3000=C389)*('ce raw data'!$B$2:$B$3000=$B432),,),0),MATCH(SUBSTITUTE(C392,"Allele","Height"),'ce raw data'!$C$1:$CZ$1,0))),"-")</f>
        <v>-</v>
      </c>
      <c r="D431" s="8" t="str">
        <f>IFERROR(IF(INDEX('ce raw data'!$C$2:$CZ$3000,MATCH(1,INDEX(('ce raw data'!$A$2:$A$3000=C389)*('ce raw data'!$B$2:$B$3000=$B432),,),0),MATCH(SUBSTITUTE(D392,"Allele","Height"),'ce raw data'!$C$1:$CZ$1,0))="","-",INDEX('ce raw data'!$C$2:$CZ$3000,MATCH(1,INDEX(('ce raw data'!$A$2:$A$3000=C389)*('ce raw data'!$B$2:$B$3000=$B432),,),0),MATCH(SUBSTITUTE(D392,"Allele","Height"),'ce raw data'!$C$1:$CZ$1,0))),"-")</f>
        <v>-</v>
      </c>
      <c r="E431" s="8" t="str">
        <f>IFERROR(IF(INDEX('ce raw data'!$C$2:$CZ$3000,MATCH(1,INDEX(('ce raw data'!$A$2:$A$3000=E389)*('ce raw data'!$B$2:$B$3000=$B432),,),0),MATCH(SUBSTITUTE(E392,"Allele","Height"),'ce raw data'!$C$1:$CZ$1,0))="","-",INDEX('ce raw data'!$C$2:$CZ$3000,MATCH(1,INDEX(('ce raw data'!$A$2:$A$3000=E389)*('ce raw data'!$B$2:$B$3000=$B432),,),0),MATCH(SUBSTITUTE(E392,"Allele","Height"),'ce raw data'!$C$1:$CZ$1,0))),"-")</f>
        <v>-</v>
      </c>
      <c r="F431" s="8" t="str">
        <f>IFERROR(IF(INDEX('ce raw data'!$C$2:$CZ$3000,MATCH(1,INDEX(('ce raw data'!$A$2:$A$3000=E389)*('ce raw data'!$B$2:$B$3000=$B432),,),0),MATCH(SUBSTITUTE(F392,"Allele","Height"),'ce raw data'!$C$1:$CZ$1,0))="","-",INDEX('ce raw data'!$C$2:$CZ$3000,MATCH(1,INDEX(('ce raw data'!$A$2:$A$3000=E389)*('ce raw data'!$B$2:$B$3000=$B432),,),0),MATCH(SUBSTITUTE(F392,"Allele","Height"),'ce raw data'!$C$1:$CZ$1,0))),"-")</f>
        <v>-</v>
      </c>
      <c r="G431" s="8" t="str">
        <f>IFERROR(IF(INDEX('ce raw data'!$C$2:$CZ$3000,MATCH(1,INDEX(('ce raw data'!$A$2:$A$3000=G389)*('ce raw data'!$B$2:$B$3000=$B432),,),0),MATCH(SUBSTITUTE(G392,"Allele","Height"),'ce raw data'!$C$1:$CZ$1,0))="","-",INDEX('ce raw data'!$C$2:$CZ$3000,MATCH(1,INDEX(('ce raw data'!$A$2:$A$3000=G389)*('ce raw data'!$B$2:$B$3000=$B432),,),0),MATCH(SUBSTITUTE(G392,"Allele","Height"),'ce raw data'!$C$1:$CZ$1,0))),"-")</f>
        <v>-</v>
      </c>
      <c r="H431" s="8" t="str">
        <f>IFERROR(IF(INDEX('ce raw data'!$C$2:$CZ$3000,MATCH(1,INDEX(('ce raw data'!$A$2:$A$3000=G389)*('ce raw data'!$B$2:$B$3000=$B432),,),0),MATCH(SUBSTITUTE(H392,"Allele","Height"),'ce raw data'!$C$1:$CZ$1,0))="","-",INDEX('ce raw data'!$C$2:$CZ$3000,MATCH(1,INDEX(('ce raw data'!$A$2:$A$3000=G389)*('ce raw data'!$B$2:$B$3000=$B432),,),0),MATCH(SUBSTITUTE(H392,"Allele","Height"),'ce raw data'!$C$1:$CZ$1,0))),"-")</f>
        <v>-</v>
      </c>
      <c r="I431" s="8" t="str">
        <f>IFERROR(IF(INDEX('ce raw data'!$C$2:$CZ$3000,MATCH(1,INDEX(('ce raw data'!$A$2:$A$3000=I389)*('ce raw data'!$B$2:$B$3000=$B432),,),0),MATCH(SUBSTITUTE(I392,"Allele","Height"),'ce raw data'!$C$1:$CZ$1,0))="","-",INDEX('ce raw data'!$C$2:$CZ$3000,MATCH(1,INDEX(('ce raw data'!$A$2:$A$3000=I389)*('ce raw data'!$B$2:$B$3000=$B432),,),0),MATCH(SUBSTITUTE(I392,"Allele","Height"),'ce raw data'!$C$1:$CZ$1,0))),"-")</f>
        <v>-</v>
      </c>
      <c r="J431" s="8" t="str">
        <f>IFERROR(IF(INDEX('ce raw data'!$C$2:$CZ$3000,MATCH(1,INDEX(('ce raw data'!$A$2:$A$3000=I389)*('ce raw data'!$B$2:$B$3000=$B432),,),0),MATCH(SUBSTITUTE(J392,"Allele","Height"),'ce raw data'!$C$1:$CZ$1,0))="","-",INDEX('ce raw data'!$C$2:$CZ$3000,MATCH(1,INDEX(('ce raw data'!$A$2:$A$3000=I389)*('ce raw data'!$B$2:$B$3000=$B432),,),0),MATCH(SUBSTITUTE(J392,"Allele","Height"),'ce raw data'!$C$1:$CZ$1,0))),"-")</f>
        <v>-</v>
      </c>
    </row>
    <row r="432" spans="2:10" x14ac:dyDescent="0.4">
      <c r="B432" s="12" t="str">
        <f>$A$109</f>
        <v>D12S391</v>
      </c>
      <c r="C432" s="8" t="str">
        <f>IFERROR(IF(INDEX('ce raw data'!$C$2:$CZ$3000,MATCH(1,INDEX(('ce raw data'!$A$2:$A$3000=C389)*('ce raw data'!$B$2:$B$3000=$B432),,),0),MATCH(C392,'ce raw data'!$C$1:$CZ$1,0))="","-",INDEX('ce raw data'!$C$2:$CZ$3000,MATCH(1,INDEX(('ce raw data'!$A$2:$A$3000=C389)*('ce raw data'!$B$2:$B$3000=$B432),,),0),MATCH(C392,'ce raw data'!$C$1:$CZ$1,0))),"-")</f>
        <v>-</v>
      </c>
      <c r="D432" s="8" t="str">
        <f>IFERROR(IF(INDEX('ce raw data'!$C$2:$CZ$3000,MATCH(1,INDEX(('ce raw data'!$A$2:$A$3000=C389)*('ce raw data'!$B$2:$B$3000=$B432),,),0),MATCH(D392,'ce raw data'!$C$1:$CZ$1,0))="","-",INDEX('ce raw data'!$C$2:$CZ$3000,MATCH(1,INDEX(('ce raw data'!$A$2:$A$3000=C389)*('ce raw data'!$B$2:$B$3000=$B432),,),0),MATCH(D392,'ce raw data'!$C$1:$CZ$1,0))),"-")</f>
        <v>-</v>
      </c>
      <c r="E432" s="8" t="str">
        <f>IFERROR(IF(INDEX('ce raw data'!$C$2:$CZ$3000,MATCH(1,INDEX(('ce raw data'!$A$2:$A$3000=E389)*('ce raw data'!$B$2:$B$3000=$B432),,),0),MATCH(E392,'ce raw data'!$C$1:$CZ$1,0))="","-",INDEX('ce raw data'!$C$2:$CZ$3000,MATCH(1,INDEX(('ce raw data'!$A$2:$A$3000=E389)*('ce raw data'!$B$2:$B$3000=$B432),,),0),MATCH(E392,'ce raw data'!$C$1:$CZ$1,0))),"-")</f>
        <v>-</v>
      </c>
      <c r="F432" s="8" t="str">
        <f>IFERROR(IF(INDEX('ce raw data'!$C$2:$CZ$3000,MATCH(1,INDEX(('ce raw data'!$A$2:$A$3000=E389)*('ce raw data'!$B$2:$B$3000=$B432),,),0),MATCH(F392,'ce raw data'!$C$1:$CZ$1,0))="","-",INDEX('ce raw data'!$C$2:$CZ$3000,MATCH(1,INDEX(('ce raw data'!$A$2:$A$3000=E389)*('ce raw data'!$B$2:$B$3000=$B432),,),0),MATCH(F392,'ce raw data'!$C$1:$CZ$1,0))),"-")</f>
        <v>-</v>
      </c>
      <c r="G432" s="8" t="str">
        <f>IFERROR(IF(INDEX('ce raw data'!$C$2:$CZ$3000,MATCH(1,INDEX(('ce raw data'!$A$2:$A$3000=G389)*('ce raw data'!$B$2:$B$3000=$B432),,),0),MATCH(G392,'ce raw data'!$C$1:$CZ$1,0))="","-",INDEX('ce raw data'!$C$2:$CZ$3000,MATCH(1,INDEX(('ce raw data'!$A$2:$A$3000=G389)*('ce raw data'!$B$2:$B$3000=$B432),,),0),MATCH(G392,'ce raw data'!$C$1:$CZ$1,0))),"-")</f>
        <v>-</v>
      </c>
      <c r="H432" s="8" t="str">
        <f>IFERROR(IF(INDEX('ce raw data'!$C$2:$CZ$3000,MATCH(1,INDEX(('ce raw data'!$A$2:$A$3000=G389)*('ce raw data'!$B$2:$B$3000=$B432),,),0),MATCH(H392,'ce raw data'!$C$1:$CZ$1,0))="","-",INDEX('ce raw data'!$C$2:$CZ$3000,MATCH(1,INDEX(('ce raw data'!$A$2:$A$3000=G389)*('ce raw data'!$B$2:$B$3000=$B432),,),0),MATCH(H392,'ce raw data'!$C$1:$CZ$1,0))),"-")</f>
        <v>-</v>
      </c>
      <c r="I432" s="8" t="str">
        <f>IFERROR(IF(INDEX('ce raw data'!$C$2:$CZ$3000,MATCH(1,INDEX(('ce raw data'!$A$2:$A$3000=I389)*('ce raw data'!$B$2:$B$3000=$B432),,),0),MATCH(I392,'ce raw data'!$C$1:$CZ$1,0))="","-",INDEX('ce raw data'!$C$2:$CZ$3000,MATCH(1,INDEX(('ce raw data'!$A$2:$A$3000=I389)*('ce raw data'!$B$2:$B$3000=$B432),,),0),MATCH(I392,'ce raw data'!$C$1:$CZ$1,0))),"-")</f>
        <v>-</v>
      </c>
      <c r="J432" s="8" t="str">
        <f>IFERROR(IF(INDEX('ce raw data'!$C$2:$CZ$3000,MATCH(1,INDEX(('ce raw data'!$A$2:$A$3000=I389)*('ce raw data'!$B$2:$B$3000=$B432),,),0),MATCH(J392,'ce raw data'!$C$1:$CZ$1,0))="","-",INDEX('ce raw data'!$C$2:$CZ$3000,MATCH(1,INDEX(('ce raw data'!$A$2:$A$3000=I389)*('ce raw data'!$B$2:$B$3000=$B432),,),0),MATCH(J392,'ce raw data'!$C$1:$CZ$1,0))),"-")</f>
        <v>-</v>
      </c>
    </row>
    <row r="433" spans="2:10" hidden="1" x14ac:dyDescent="0.4">
      <c r="B433" s="12"/>
      <c r="C433" s="8" t="str">
        <f>IFERROR(IF(INDEX('ce raw data'!$C$2:$CZ$3000,MATCH(1,INDEX(('ce raw data'!$A$2:$A$3000=C389)*('ce raw data'!$B$2:$B$3000=$B434),,),0),MATCH(SUBSTITUTE(C392,"Allele","Height"),'ce raw data'!$C$1:$CZ$1,0))="","-",INDEX('ce raw data'!$C$2:$CZ$3000,MATCH(1,INDEX(('ce raw data'!$A$2:$A$3000=C389)*('ce raw data'!$B$2:$B$3000=$B434),,),0),MATCH(SUBSTITUTE(C392,"Allele","Height"),'ce raw data'!$C$1:$CZ$1,0))),"-")</f>
        <v>-</v>
      </c>
      <c r="D433" s="8" t="str">
        <f>IFERROR(IF(INDEX('ce raw data'!$C$2:$CZ$3000,MATCH(1,INDEX(('ce raw data'!$A$2:$A$3000=C389)*('ce raw data'!$B$2:$B$3000=$B434),,),0),MATCH(SUBSTITUTE(D392,"Allele","Height"),'ce raw data'!$C$1:$CZ$1,0))="","-",INDEX('ce raw data'!$C$2:$CZ$3000,MATCH(1,INDEX(('ce raw data'!$A$2:$A$3000=C389)*('ce raw data'!$B$2:$B$3000=$B434),,),0),MATCH(SUBSTITUTE(D392,"Allele","Height"),'ce raw data'!$C$1:$CZ$1,0))),"-")</f>
        <v>-</v>
      </c>
      <c r="E433" s="8" t="str">
        <f>IFERROR(IF(INDEX('ce raw data'!$C$2:$CZ$3000,MATCH(1,INDEX(('ce raw data'!$A$2:$A$3000=E389)*('ce raw data'!$B$2:$B$3000=$B434),,),0),MATCH(SUBSTITUTE(E392,"Allele","Height"),'ce raw data'!$C$1:$CZ$1,0))="","-",INDEX('ce raw data'!$C$2:$CZ$3000,MATCH(1,INDEX(('ce raw data'!$A$2:$A$3000=E389)*('ce raw data'!$B$2:$B$3000=$B434),,),0),MATCH(SUBSTITUTE(E392,"Allele","Height"),'ce raw data'!$C$1:$CZ$1,0))),"-")</f>
        <v>-</v>
      </c>
      <c r="F433" s="8" t="str">
        <f>IFERROR(IF(INDEX('ce raw data'!$C$2:$CZ$3000,MATCH(1,INDEX(('ce raw data'!$A$2:$A$3000=E389)*('ce raw data'!$B$2:$B$3000=$B434),,),0),MATCH(SUBSTITUTE(F392,"Allele","Height"),'ce raw data'!$C$1:$CZ$1,0))="","-",INDEX('ce raw data'!$C$2:$CZ$3000,MATCH(1,INDEX(('ce raw data'!$A$2:$A$3000=E389)*('ce raw data'!$B$2:$B$3000=$B434),,),0),MATCH(SUBSTITUTE(F392,"Allele","Height"),'ce raw data'!$C$1:$CZ$1,0))),"-")</f>
        <v>-</v>
      </c>
      <c r="G433" s="8" t="str">
        <f>IFERROR(IF(INDEX('ce raw data'!$C$2:$CZ$3000,MATCH(1,INDEX(('ce raw data'!$A$2:$A$3000=G389)*('ce raw data'!$B$2:$B$3000=$B434),,),0),MATCH(SUBSTITUTE(G392,"Allele","Height"),'ce raw data'!$C$1:$CZ$1,0))="","-",INDEX('ce raw data'!$C$2:$CZ$3000,MATCH(1,INDEX(('ce raw data'!$A$2:$A$3000=G389)*('ce raw data'!$B$2:$B$3000=$B434),,),0),MATCH(SUBSTITUTE(G392,"Allele","Height"),'ce raw data'!$C$1:$CZ$1,0))),"-")</f>
        <v>-</v>
      </c>
      <c r="H433" s="8" t="str">
        <f>IFERROR(IF(INDEX('ce raw data'!$C$2:$CZ$3000,MATCH(1,INDEX(('ce raw data'!$A$2:$A$3000=G389)*('ce raw data'!$B$2:$B$3000=$B434),,),0),MATCH(SUBSTITUTE(H392,"Allele","Height"),'ce raw data'!$C$1:$CZ$1,0))="","-",INDEX('ce raw data'!$C$2:$CZ$3000,MATCH(1,INDEX(('ce raw data'!$A$2:$A$3000=G389)*('ce raw data'!$B$2:$B$3000=$B434),,),0),MATCH(SUBSTITUTE(H392,"Allele","Height"),'ce raw data'!$C$1:$CZ$1,0))),"-")</f>
        <v>-</v>
      </c>
      <c r="I433" s="8" t="str">
        <f>IFERROR(IF(INDEX('ce raw data'!$C$2:$CZ$3000,MATCH(1,INDEX(('ce raw data'!$A$2:$A$3000=I389)*('ce raw data'!$B$2:$B$3000=$B434),,),0),MATCH(SUBSTITUTE(I392,"Allele","Height"),'ce raw data'!$C$1:$CZ$1,0))="","-",INDEX('ce raw data'!$C$2:$CZ$3000,MATCH(1,INDEX(('ce raw data'!$A$2:$A$3000=I389)*('ce raw data'!$B$2:$B$3000=$B434),,),0),MATCH(SUBSTITUTE(I392,"Allele","Height"),'ce raw data'!$C$1:$CZ$1,0))),"-")</f>
        <v>-</v>
      </c>
      <c r="J433" s="8" t="str">
        <f>IFERROR(IF(INDEX('ce raw data'!$C$2:$CZ$3000,MATCH(1,INDEX(('ce raw data'!$A$2:$A$3000=I389)*('ce raw data'!$B$2:$B$3000=$B434),,),0),MATCH(SUBSTITUTE(J392,"Allele","Height"),'ce raw data'!$C$1:$CZ$1,0))="","-",INDEX('ce raw data'!$C$2:$CZ$3000,MATCH(1,INDEX(('ce raw data'!$A$2:$A$3000=I389)*('ce raw data'!$B$2:$B$3000=$B434),,),0),MATCH(SUBSTITUTE(J392,"Allele","Height"),'ce raw data'!$C$1:$CZ$1,0))),"-")</f>
        <v>-</v>
      </c>
    </row>
    <row r="434" spans="2:10" x14ac:dyDescent="0.4">
      <c r="B434" s="12" t="str">
        <f>$A$111</f>
        <v>D19S433</v>
      </c>
      <c r="C434" s="8" t="str">
        <f>IFERROR(IF(INDEX('ce raw data'!$C$2:$CZ$3000,MATCH(1,INDEX(('ce raw data'!$A$2:$A$3000=C389)*('ce raw data'!$B$2:$B$3000=$B434),,),0),MATCH(C392,'ce raw data'!$C$1:$CZ$1,0))="","-",INDEX('ce raw data'!$C$2:$CZ$3000,MATCH(1,INDEX(('ce raw data'!$A$2:$A$3000=C389)*('ce raw data'!$B$2:$B$3000=$B434),,),0),MATCH(C392,'ce raw data'!$C$1:$CZ$1,0))),"-")</f>
        <v>-</v>
      </c>
      <c r="D434" s="8" t="str">
        <f>IFERROR(IF(INDEX('ce raw data'!$C$2:$CZ$3000,MATCH(1,INDEX(('ce raw data'!$A$2:$A$3000=C389)*('ce raw data'!$B$2:$B$3000=$B434),,),0),MATCH(D392,'ce raw data'!$C$1:$CZ$1,0))="","-",INDEX('ce raw data'!$C$2:$CZ$3000,MATCH(1,INDEX(('ce raw data'!$A$2:$A$3000=C389)*('ce raw data'!$B$2:$B$3000=$B434),,),0),MATCH(D392,'ce raw data'!$C$1:$CZ$1,0))),"-")</f>
        <v>-</v>
      </c>
      <c r="E434" s="8" t="str">
        <f>IFERROR(IF(INDEX('ce raw data'!$C$2:$CZ$3000,MATCH(1,INDEX(('ce raw data'!$A$2:$A$3000=E389)*('ce raw data'!$B$2:$B$3000=$B434),,),0),MATCH(E392,'ce raw data'!$C$1:$CZ$1,0))="","-",INDEX('ce raw data'!$C$2:$CZ$3000,MATCH(1,INDEX(('ce raw data'!$A$2:$A$3000=E389)*('ce raw data'!$B$2:$B$3000=$B434),,),0),MATCH(E392,'ce raw data'!$C$1:$CZ$1,0))),"-")</f>
        <v>-</v>
      </c>
      <c r="F434" s="8" t="str">
        <f>IFERROR(IF(INDEX('ce raw data'!$C$2:$CZ$3000,MATCH(1,INDEX(('ce raw data'!$A$2:$A$3000=E389)*('ce raw data'!$B$2:$B$3000=$B434),,),0),MATCH(F392,'ce raw data'!$C$1:$CZ$1,0))="","-",INDEX('ce raw data'!$C$2:$CZ$3000,MATCH(1,INDEX(('ce raw data'!$A$2:$A$3000=E389)*('ce raw data'!$B$2:$B$3000=$B434),,),0),MATCH(F392,'ce raw data'!$C$1:$CZ$1,0))),"-")</f>
        <v>-</v>
      </c>
      <c r="G434" s="8" t="str">
        <f>IFERROR(IF(INDEX('ce raw data'!$C$2:$CZ$3000,MATCH(1,INDEX(('ce raw data'!$A$2:$A$3000=G389)*('ce raw data'!$B$2:$B$3000=$B434),,),0),MATCH(G392,'ce raw data'!$C$1:$CZ$1,0))="","-",INDEX('ce raw data'!$C$2:$CZ$3000,MATCH(1,INDEX(('ce raw data'!$A$2:$A$3000=G389)*('ce raw data'!$B$2:$B$3000=$B434),,),0),MATCH(G392,'ce raw data'!$C$1:$CZ$1,0))),"-")</f>
        <v>-</v>
      </c>
      <c r="H434" s="8" t="str">
        <f>IFERROR(IF(INDEX('ce raw data'!$C$2:$CZ$3000,MATCH(1,INDEX(('ce raw data'!$A$2:$A$3000=G389)*('ce raw data'!$B$2:$B$3000=$B434),,),0),MATCH(H392,'ce raw data'!$C$1:$CZ$1,0))="","-",INDEX('ce raw data'!$C$2:$CZ$3000,MATCH(1,INDEX(('ce raw data'!$A$2:$A$3000=G389)*('ce raw data'!$B$2:$B$3000=$B434),,),0),MATCH(H392,'ce raw data'!$C$1:$CZ$1,0))),"-")</f>
        <v>-</v>
      </c>
      <c r="I434" s="8" t="str">
        <f>IFERROR(IF(INDEX('ce raw data'!$C$2:$CZ$3000,MATCH(1,INDEX(('ce raw data'!$A$2:$A$3000=I389)*('ce raw data'!$B$2:$B$3000=$B434),,),0),MATCH(I392,'ce raw data'!$C$1:$CZ$1,0))="","-",INDEX('ce raw data'!$C$2:$CZ$3000,MATCH(1,INDEX(('ce raw data'!$A$2:$A$3000=I389)*('ce raw data'!$B$2:$B$3000=$B434),,),0),MATCH(I392,'ce raw data'!$C$1:$CZ$1,0))),"-")</f>
        <v>-</v>
      </c>
      <c r="J434" s="8" t="str">
        <f>IFERROR(IF(INDEX('ce raw data'!$C$2:$CZ$3000,MATCH(1,INDEX(('ce raw data'!$A$2:$A$3000=I389)*('ce raw data'!$B$2:$B$3000=$B434),,),0),MATCH(J392,'ce raw data'!$C$1:$CZ$1,0))="","-",INDEX('ce raw data'!$C$2:$CZ$3000,MATCH(1,INDEX(('ce raw data'!$A$2:$A$3000=I389)*('ce raw data'!$B$2:$B$3000=$B434),,),0),MATCH(J392,'ce raw data'!$C$1:$CZ$1,0))),"-")</f>
        <v>-</v>
      </c>
    </row>
    <row r="435" spans="2:10" hidden="1" x14ac:dyDescent="0.4">
      <c r="B435" s="12"/>
      <c r="C435" s="8" t="str">
        <f>IFERROR(IF(INDEX('ce raw data'!$C$2:$CZ$3000,MATCH(1,INDEX(('ce raw data'!$A$2:$A$3000=C389)*('ce raw data'!$B$2:$B$3000=$B436),,),0),MATCH(SUBSTITUTE(C392,"Allele","Height"),'ce raw data'!$C$1:$CZ$1,0))="","-",INDEX('ce raw data'!$C$2:$CZ$3000,MATCH(1,INDEX(('ce raw data'!$A$2:$A$3000=C389)*('ce raw data'!$B$2:$B$3000=$B436),,),0),MATCH(SUBSTITUTE(C392,"Allele","Height"),'ce raw data'!$C$1:$CZ$1,0))),"-")</f>
        <v>-</v>
      </c>
      <c r="D435" s="8" t="str">
        <f>IFERROR(IF(INDEX('ce raw data'!$C$2:$CZ$3000,MATCH(1,INDEX(('ce raw data'!$A$2:$A$3000=C389)*('ce raw data'!$B$2:$B$3000=$B436),,),0),MATCH(SUBSTITUTE(D392,"Allele","Height"),'ce raw data'!$C$1:$CZ$1,0))="","-",INDEX('ce raw data'!$C$2:$CZ$3000,MATCH(1,INDEX(('ce raw data'!$A$2:$A$3000=C389)*('ce raw data'!$B$2:$B$3000=$B436),,),0),MATCH(SUBSTITUTE(D392,"Allele","Height"),'ce raw data'!$C$1:$CZ$1,0))),"-")</f>
        <v>-</v>
      </c>
      <c r="E435" s="8" t="str">
        <f>IFERROR(IF(INDEX('ce raw data'!$C$2:$CZ$3000,MATCH(1,INDEX(('ce raw data'!$A$2:$A$3000=E389)*('ce raw data'!$B$2:$B$3000=$B436),,),0),MATCH(SUBSTITUTE(E392,"Allele","Height"),'ce raw data'!$C$1:$CZ$1,0))="","-",INDEX('ce raw data'!$C$2:$CZ$3000,MATCH(1,INDEX(('ce raw data'!$A$2:$A$3000=E389)*('ce raw data'!$B$2:$B$3000=$B436),,),0),MATCH(SUBSTITUTE(E392,"Allele","Height"),'ce raw data'!$C$1:$CZ$1,0))),"-")</f>
        <v>-</v>
      </c>
      <c r="F435" s="8" t="str">
        <f>IFERROR(IF(INDEX('ce raw data'!$C$2:$CZ$3000,MATCH(1,INDEX(('ce raw data'!$A$2:$A$3000=E389)*('ce raw data'!$B$2:$B$3000=$B436),,),0),MATCH(SUBSTITUTE(F392,"Allele","Height"),'ce raw data'!$C$1:$CZ$1,0))="","-",INDEX('ce raw data'!$C$2:$CZ$3000,MATCH(1,INDEX(('ce raw data'!$A$2:$A$3000=E389)*('ce raw data'!$B$2:$B$3000=$B436),,),0),MATCH(SUBSTITUTE(F392,"Allele","Height"),'ce raw data'!$C$1:$CZ$1,0))),"-")</f>
        <v>-</v>
      </c>
      <c r="G435" s="8" t="str">
        <f>IFERROR(IF(INDEX('ce raw data'!$C$2:$CZ$3000,MATCH(1,INDEX(('ce raw data'!$A$2:$A$3000=G389)*('ce raw data'!$B$2:$B$3000=$B436),,),0),MATCH(SUBSTITUTE(G392,"Allele","Height"),'ce raw data'!$C$1:$CZ$1,0))="","-",INDEX('ce raw data'!$C$2:$CZ$3000,MATCH(1,INDEX(('ce raw data'!$A$2:$A$3000=G389)*('ce raw data'!$B$2:$B$3000=$B436),,),0),MATCH(SUBSTITUTE(G392,"Allele","Height"),'ce raw data'!$C$1:$CZ$1,0))),"-")</f>
        <v>-</v>
      </c>
      <c r="H435" s="8" t="str">
        <f>IFERROR(IF(INDEX('ce raw data'!$C$2:$CZ$3000,MATCH(1,INDEX(('ce raw data'!$A$2:$A$3000=G389)*('ce raw data'!$B$2:$B$3000=$B436),,),0),MATCH(SUBSTITUTE(H392,"Allele","Height"),'ce raw data'!$C$1:$CZ$1,0))="","-",INDEX('ce raw data'!$C$2:$CZ$3000,MATCH(1,INDEX(('ce raw data'!$A$2:$A$3000=G389)*('ce raw data'!$B$2:$B$3000=$B436),,),0),MATCH(SUBSTITUTE(H392,"Allele","Height"),'ce raw data'!$C$1:$CZ$1,0))),"-")</f>
        <v>-</v>
      </c>
      <c r="I435" s="8" t="str">
        <f>IFERROR(IF(INDEX('ce raw data'!$C$2:$CZ$3000,MATCH(1,INDEX(('ce raw data'!$A$2:$A$3000=I389)*('ce raw data'!$B$2:$B$3000=$B436),,),0),MATCH(SUBSTITUTE(I392,"Allele","Height"),'ce raw data'!$C$1:$CZ$1,0))="","-",INDEX('ce raw data'!$C$2:$CZ$3000,MATCH(1,INDEX(('ce raw data'!$A$2:$A$3000=I389)*('ce raw data'!$B$2:$B$3000=$B436),,),0),MATCH(SUBSTITUTE(I392,"Allele","Height"),'ce raw data'!$C$1:$CZ$1,0))),"-")</f>
        <v>-</v>
      </c>
      <c r="J435" s="8" t="str">
        <f>IFERROR(IF(INDEX('ce raw data'!$C$2:$CZ$3000,MATCH(1,INDEX(('ce raw data'!$A$2:$A$3000=I389)*('ce raw data'!$B$2:$B$3000=$B436),,),0),MATCH(SUBSTITUTE(J392,"Allele","Height"),'ce raw data'!$C$1:$CZ$1,0))="","-",INDEX('ce raw data'!$C$2:$CZ$3000,MATCH(1,INDEX(('ce raw data'!$A$2:$A$3000=I389)*('ce raw data'!$B$2:$B$3000=$B436),,),0),MATCH(SUBSTITUTE(J392,"Allele","Height"),'ce raw data'!$C$1:$CZ$1,0))),"-")</f>
        <v>-</v>
      </c>
    </row>
    <row r="436" spans="2:10" x14ac:dyDescent="0.4">
      <c r="B436" s="12" t="str">
        <f>$A$113</f>
        <v>SE33</v>
      </c>
      <c r="C436" s="8" t="str">
        <f>IFERROR(IF(INDEX('ce raw data'!$C$2:$CZ$3000,MATCH(1,INDEX(('ce raw data'!$A$2:$A$3000=C389)*('ce raw data'!$B$2:$B$3000=$B436),,),0),MATCH(C392,'ce raw data'!$C$1:$CZ$1,0))="","-",INDEX('ce raw data'!$C$2:$CZ$3000,MATCH(1,INDEX(('ce raw data'!$A$2:$A$3000=C389)*('ce raw data'!$B$2:$B$3000=$B436),,),0),MATCH(C392,'ce raw data'!$C$1:$CZ$1,0))),"-")</f>
        <v>-</v>
      </c>
      <c r="D436" s="8" t="str">
        <f>IFERROR(IF(INDEX('ce raw data'!$C$2:$CZ$3000,MATCH(1,INDEX(('ce raw data'!$A$2:$A$3000=C389)*('ce raw data'!$B$2:$B$3000=$B436),,),0),MATCH(D392,'ce raw data'!$C$1:$CZ$1,0))="","-",INDEX('ce raw data'!$C$2:$CZ$3000,MATCH(1,INDEX(('ce raw data'!$A$2:$A$3000=C389)*('ce raw data'!$B$2:$B$3000=$B436),,),0),MATCH(D392,'ce raw data'!$C$1:$CZ$1,0))),"-")</f>
        <v>-</v>
      </c>
      <c r="E436" s="8" t="str">
        <f>IFERROR(IF(INDEX('ce raw data'!$C$2:$CZ$3000,MATCH(1,INDEX(('ce raw data'!$A$2:$A$3000=E389)*('ce raw data'!$B$2:$B$3000=$B436),,),0),MATCH(E392,'ce raw data'!$C$1:$CZ$1,0))="","-",INDEX('ce raw data'!$C$2:$CZ$3000,MATCH(1,INDEX(('ce raw data'!$A$2:$A$3000=E389)*('ce raw data'!$B$2:$B$3000=$B436),,),0),MATCH(E392,'ce raw data'!$C$1:$CZ$1,0))),"-")</f>
        <v>-</v>
      </c>
      <c r="F436" s="8" t="str">
        <f>IFERROR(IF(INDEX('ce raw data'!$C$2:$CZ$3000,MATCH(1,INDEX(('ce raw data'!$A$2:$A$3000=E389)*('ce raw data'!$B$2:$B$3000=$B436),,),0),MATCH(F392,'ce raw data'!$C$1:$CZ$1,0))="","-",INDEX('ce raw data'!$C$2:$CZ$3000,MATCH(1,INDEX(('ce raw data'!$A$2:$A$3000=E389)*('ce raw data'!$B$2:$B$3000=$B436),,),0),MATCH(F392,'ce raw data'!$C$1:$CZ$1,0))),"-")</f>
        <v>-</v>
      </c>
      <c r="G436" s="8" t="str">
        <f>IFERROR(IF(INDEX('ce raw data'!$C$2:$CZ$3000,MATCH(1,INDEX(('ce raw data'!$A$2:$A$3000=G389)*('ce raw data'!$B$2:$B$3000=$B436),,),0),MATCH(G392,'ce raw data'!$C$1:$CZ$1,0))="","-",INDEX('ce raw data'!$C$2:$CZ$3000,MATCH(1,INDEX(('ce raw data'!$A$2:$A$3000=G389)*('ce raw data'!$B$2:$B$3000=$B436),,),0),MATCH(G392,'ce raw data'!$C$1:$CZ$1,0))),"-")</f>
        <v>-</v>
      </c>
      <c r="H436" s="8" t="str">
        <f>IFERROR(IF(INDEX('ce raw data'!$C$2:$CZ$3000,MATCH(1,INDEX(('ce raw data'!$A$2:$A$3000=G389)*('ce raw data'!$B$2:$B$3000=$B436),,),0),MATCH(H392,'ce raw data'!$C$1:$CZ$1,0))="","-",INDEX('ce raw data'!$C$2:$CZ$3000,MATCH(1,INDEX(('ce raw data'!$A$2:$A$3000=G389)*('ce raw data'!$B$2:$B$3000=$B436),,),0),MATCH(H392,'ce raw data'!$C$1:$CZ$1,0))),"-")</f>
        <v>-</v>
      </c>
      <c r="I436" s="8" t="str">
        <f>IFERROR(IF(INDEX('ce raw data'!$C$2:$CZ$3000,MATCH(1,INDEX(('ce raw data'!$A$2:$A$3000=I389)*('ce raw data'!$B$2:$B$3000=$B436),,),0),MATCH(I392,'ce raw data'!$C$1:$CZ$1,0))="","-",INDEX('ce raw data'!$C$2:$CZ$3000,MATCH(1,INDEX(('ce raw data'!$A$2:$A$3000=I389)*('ce raw data'!$B$2:$B$3000=$B436),,),0),MATCH(I392,'ce raw data'!$C$1:$CZ$1,0))),"-")</f>
        <v>-</v>
      </c>
      <c r="J436" s="8" t="str">
        <f>IFERROR(IF(INDEX('ce raw data'!$C$2:$CZ$3000,MATCH(1,INDEX(('ce raw data'!$A$2:$A$3000=I389)*('ce raw data'!$B$2:$B$3000=$B436),,),0),MATCH(J392,'ce raw data'!$C$1:$CZ$1,0))="","-",INDEX('ce raw data'!$C$2:$CZ$3000,MATCH(1,INDEX(('ce raw data'!$A$2:$A$3000=I389)*('ce raw data'!$B$2:$B$3000=$B436),,),0),MATCH(J392,'ce raw data'!$C$1:$CZ$1,0))),"-")</f>
        <v>-</v>
      </c>
    </row>
    <row r="437" spans="2:10" hidden="1" x14ac:dyDescent="0.4">
      <c r="B437" s="12"/>
      <c r="C437" s="8" t="str">
        <f>IFERROR(IF(INDEX('ce raw data'!$C$2:$CZ$3000,MATCH(1,INDEX(('ce raw data'!$A$2:$A$3000=C389)*('ce raw data'!$B$2:$B$3000=$B438),,),0),MATCH(SUBSTITUTE(C392,"Allele","Height"),'ce raw data'!$C$1:$CZ$1,0))="","-",INDEX('ce raw data'!$C$2:$CZ$3000,MATCH(1,INDEX(('ce raw data'!$A$2:$A$3000=C389)*('ce raw data'!$B$2:$B$3000=$B438),,),0),MATCH(SUBSTITUTE(C392,"Allele","Height"),'ce raw data'!$C$1:$CZ$1,0))),"-")</f>
        <v>-</v>
      </c>
      <c r="D437" s="8" t="str">
        <f>IFERROR(IF(INDEX('ce raw data'!$C$2:$CZ$3000,MATCH(1,INDEX(('ce raw data'!$A$2:$A$3000=C389)*('ce raw data'!$B$2:$B$3000=$B438),,),0),MATCH(SUBSTITUTE(D392,"Allele","Height"),'ce raw data'!$C$1:$CZ$1,0))="","-",INDEX('ce raw data'!$C$2:$CZ$3000,MATCH(1,INDEX(('ce raw data'!$A$2:$A$3000=C389)*('ce raw data'!$B$2:$B$3000=$B438),,),0),MATCH(SUBSTITUTE(D392,"Allele","Height"),'ce raw data'!$C$1:$CZ$1,0))),"-")</f>
        <v>-</v>
      </c>
      <c r="E437" s="8" t="str">
        <f>IFERROR(IF(INDEX('ce raw data'!$C$2:$CZ$3000,MATCH(1,INDEX(('ce raw data'!$A$2:$A$3000=E389)*('ce raw data'!$B$2:$B$3000=$B438),,),0),MATCH(SUBSTITUTE(E392,"Allele","Height"),'ce raw data'!$C$1:$CZ$1,0))="","-",INDEX('ce raw data'!$C$2:$CZ$3000,MATCH(1,INDEX(('ce raw data'!$A$2:$A$3000=E389)*('ce raw data'!$B$2:$B$3000=$B438),,),0),MATCH(SUBSTITUTE(E392,"Allele","Height"),'ce raw data'!$C$1:$CZ$1,0))),"-")</f>
        <v>-</v>
      </c>
      <c r="F437" s="8" t="str">
        <f>IFERROR(IF(INDEX('ce raw data'!$C$2:$CZ$3000,MATCH(1,INDEX(('ce raw data'!$A$2:$A$3000=E389)*('ce raw data'!$B$2:$B$3000=$B438),,),0),MATCH(SUBSTITUTE(F392,"Allele","Height"),'ce raw data'!$C$1:$CZ$1,0))="","-",INDEX('ce raw data'!$C$2:$CZ$3000,MATCH(1,INDEX(('ce raw data'!$A$2:$A$3000=E389)*('ce raw data'!$B$2:$B$3000=$B438),,),0),MATCH(SUBSTITUTE(F392,"Allele","Height"),'ce raw data'!$C$1:$CZ$1,0))),"-")</f>
        <v>-</v>
      </c>
      <c r="G437" s="8" t="str">
        <f>IFERROR(IF(INDEX('ce raw data'!$C$2:$CZ$3000,MATCH(1,INDEX(('ce raw data'!$A$2:$A$3000=G389)*('ce raw data'!$B$2:$B$3000=$B438),,),0),MATCH(SUBSTITUTE(G392,"Allele","Height"),'ce raw data'!$C$1:$CZ$1,0))="","-",INDEX('ce raw data'!$C$2:$CZ$3000,MATCH(1,INDEX(('ce raw data'!$A$2:$A$3000=G389)*('ce raw data'!$B$2:$B$3000=$B438),,),0),MATCH(SUBSTITUTE(G392,"Allele","Height"),'ce raw data'!$C$1:$CZ$1,0))),"-")</f>
        <v>-</v>
      </c>
      <c r="H437" s="8" t="str">
        <f>IFERROR(IF(INDEX('ce raw data'!$C$2:$CZ$3000,MATCH(1,INDEX(('ce raw data'!$A$2:$A$3000=G389)*('ce raw data'!$B$2:$B$3000=$B438),,),0),MATCH(SUBSTITUTE(H392,"Allele","Height"),'ce raw data'!$C$1:$CZ$1,0))="","-",INDEX('ce raw data'!$C$2:$CZ$3000,MATCH(1,INDEX(('ce raw data'!$A$2:$A$3000=G389)*('ce raw data'!$B$2:$B$3000=$B438),,),0),MATCH(SUBSTITUTE(H392,"Allele","Height"),'ce raw data'!$C$1:$CZ$1,0))),"-")</f>
        <v>-</v>
      </c>
      <c r="I437" s="8" t="str">
        <f>IFERROR(IF(INDEX('ce raw data'!$C$2:$CZ$3000,MATCH(1,INDEX(('ce raw data'!$A$2:$A$3000=I389)*('ce raw data'!$B$2:$B$3000=$B438),,),0),MATCH(SUBSTITUTE(I392,"Allele","Height"),'ce raw data'!$C$1:$CZ$1,0))="","-",INDEX('ce raw data'!$C$2:$CZ$3000,MATCH(1,INDEX(('ce raw data'!$A$2:$A$3000=I389)*('ce raw data'!$B$2:$B$3000=$B438),,),0),MATCH(SUBSTITUTE(I392,"Allele","Height"),'ce raw data'!$C$1:$CZ$1,0))),"-")</f>
        <v>-</v>
      </c>
      <c r="J437" s="8" t="str">
        <f>IFERROR(IF(INDEX('ce raw data'!$C$2:$CZ$3000,MATCH(1,INDEX(('ce raw data'!$A$2:$A$3000=I389)*('ce raw data'!$B$2:$B$3000=$B438),,),0),MATCH(SUBSTITUTE(J392,"Allele","Height"),'ce raw data'!$C$1:$CZ$1,0))="","-",INDEX('ce raw data'!$C$2:$CZ$3000,MATCH(1,INDEX(('ce raw data'!$A$2:$A$3000=I389)*('ce raw data'!$B$2:$B$3000=$B438),,),0),MATCH(SUBSTITUTE(J392,"Allele","Height"),'ce raw data'!$C$1:$CZ$1,0))),"-")</f>
        <v>-</v>
      </c>
    </row>
    <row r="438" spans="2:10" x14ac:dyDescent="0.4">
      <c r="B438" s="12" t="str">
        <f>$A$115</f>
        <v>D22S1045</v>
      </c>
      <c r="C438" s="8" t="str">
        <f>IFERROR(IF(INDEX('ce raw data'!$C$2:$CZ$3000,MATCH(1,INDEX(('ce raw data'!$A$2:$A$3000=C389)*('ce raw data'!$B$2:$B$3000=$B438),,),0),MATCH(C392,'ce raw data'!$C$1:$CZ$1,0))="","-",INDEX('ce raw data'!$C$2:$CZ$3000,MATCH(1,INDEX(('ce raw data'!$A$2:$A$3000=C389)*('ce raw data'!$B$2:$B$3000=$B438),,),0),MATCH(C392,'ce raw data'!$C$1:$CZ$1,0))),"-")</f>
        <v>-</v>
      </c>
      <c r="D438" s="8" t="str">
        <f>IFERROR(IF(INDEX('ce raw data'!$C$2:$CZ$3000,MATCH(1,INDEX(('ce raw data'!$A$2:$A$3000=C389)*('ce raw data'!$B$2:$B$3000=$B438),,),0),MATCH(D392,'ce raw data'!$C$1:$CZ$1,0))="","-",INDEX('ce raw data'!$C$2:$CZ$3000,MATCH(1,INDEX(('ce raw data'!$A$2:$A$3000=C389)*('ce raw data'!$B$2:$B$3000=$B438),,),0),MATCH(D392,'ce raw data'!$C$1:$CZ$1,0))),"-")</f>
        <v>-</v>
      </c>
      <c r="E438" s="8" t="str">
        <f>IFERROR(IF(INDEX('ce raw data'!$C$2:$CZ$3000,MATCH(1,INDEX(('ce raw data'!$A$2:$A$3000=E389)*('ce raw data'!$B$2:$B$3000=$B438),,),0),MATCH(E392,'ce raw data'!$C$1:$CZ$1,0))="","-",INDEX('ce raw data'!$C$2:$CZ$3000,MATCH(1,INDEX(('ce raw data'!$A$2:$A$3000=E389)*('ce raw data'!$B$2:$B$3000=$B438),,),0),MATCH(E392,'ce raw data'!$C$1:$CZ$1,0))),"-")</f>
        <v>-</v>
      </c>
      <c r="F438" s="8" t="str">
        <f>IFERROR(IF(INDEX('ce raw data'!$C$2:$CZ$3000,MATCH(1,INDEX(('ce raw data'!$A$2:$A$3000=E389)*('ce raw data'!$B$2:$B$3000=$B438),,),0),MATCH(F392,'ce raw data'!$C$1:$CZ$1,0))="","-",INDEX('ce raw data'!$C$2:$CZ$3000,MATCH(1,INDEX(('ce raw data'!$A$2:$A$3000=E389)*('ce raw data'!$B$2:$B$3000=$B438),,),0),MATCH(F392,'ce raw data'!$C$1:$CZ$1,0))),"-")</f>
        <v>-</v>
      </c>
      <c r="G438" s="8" t="str">
        <f>IFERROR(IF(INDEX('ce raw data'!$C$2:$CZ$3000,MATCH(1,INDEX(('ce raw data'!$A$2:$A$3000=G389)*('ce raw data'!$B$2:$B$3000=$B438),,),0),MATCH(G392,'ce raw data'!$C$1:$CZ$1,0))="","-",INDEX('ce raw data'!$C$2:$CZ$3000,MATCH(1,INDEX(('ce raw data'!$A$2:$A$3000=G389)*('ce raw data'!$B$2:$B$3000=$B438),,),0),MATCH(G392,'ce raw data'!$C$1:$CZ$1,0))),"-")</f>
        <v>-</v>
      </c>
      <c r="H438" s="8" t="str">
        <f>IFERROR(IF(INDEX('ce raw data'!$C$2:$CZ$3000,MATCH(1,INDEX(('ce raw data'!$A$2:$A$3000=G389)*('ce raw data'!$B$2:$B$3000=$B438),,),0),MATCH(H392,'ce raw data'!$C$1:$CZ$1,0))="","-",INDEX('ce raw data'!$C$2:$CZ$3000,MATCH(1,INDEX(('ce raw data'!$A$2:$A$3000=G389)*('ce raw data'!$B$2:$B$3000=$B438),,),0),MATCH(H392,'ce raw data'!$C$1:$CZ$1,0))),"-")</f>
        <v>-</v>
      </c>
      <c r="I438" s="8" t="str">
        <f>IFERROR(IF(INDEX('ce raw data'!$C$2:$CZ$3000,MATCH(1,INDEX(('ce raw data'!$A$2:$A$3000=I389)*('ce raw data'!$B$2:$B$3000=$B438),,),0),MATCH(I392,'ce raw data'!$C$1:$CZ$1,0))="","-",INDEX('ce raw data'!$C$2:$CZ$3000,MATCH(1,INDEX(('ce raw data'!$A$2:$A$3000=I389)*('ce raw data'!$B$2:$B$3000=$B438),,),0),MATCH(I392,'ce raw data'!$C$1:$CZ$1,0))),"-")</f>
        <v>-</v>
      </c>
      <c r="J438" s="8" t="str">
        <f>IFERROR(IF(INDEX('ce raw data'!$C$2:$CZ$3000,MATCH(1,INDEX(('ce raw data'!$A$2:$A$3000=I389)*('ce raw data'!$B$2:$B$3000=$B438),,),0),MATCH(J392,'ce raw data'!$C$1:$CZ$1,0))="","-",INDEX('ce raw data'!$C$2:$CZ$3000,MATCH(1,INDEX(('ce raw data'!$A$2:$A$3000=I389)*('ce raw data'!$B$2:$B$3000=$B438),,),0),MATCH(J392,'ce raw data'!$C$1:$CZ$1,0))),"-")</f>
        <v>-</v>
      </c>
    </row>
    <row r="439" spans="2:10" hidden="1" x14ac:dyDescent="0.4">
      <c r="B439" s="10"/>
      <c r="C439" s="8" t="str">
        <f>IFERROR(IF(INDEX('ce raw data'!$C$2:$CZ$3000,MATCH(1,INDEX(('ce raw data'!$A$2:$A$3000=C389)*('ce raw data'!$B$2:$B$3000=$B440),,),0),MATCH(SUBSTITUTE(C392,"Allele","Height"),'ce raw data'!$C$1:$CZ$1,0))="","-",INDEX('ce raw data'!$C$2:$CZ$3000,MATCH(1,INDEX(('ce raw data'!$A$2:$A$3000=C389)*('ce raw data'!$B$2:$B$3000=$B440),,),0),MATCH(SUBSTITUTE(C392,"Allele","Height"),'ce raw data'!$C$1:$CZ$1,0))),"-")</f>
        <v>-</v>
      </c>
      <c r="D439" s="8" t="str">
        <f>IFERROR(IF(INDEX('ce raw data'!$C$2:$CZ$3000,MATCH(1,INDEX(('ce raw data'!$A$2:$A$3000=C389)*('ce raw data'!$B$2:$B$3000=$B440),,),0),MATCH(SUBSTITUTE(D392,"Allele","Height"),'ce raw data'!$C$1:$CZ$1,0))="","-",INDEX('ce raw data'!$C$2:$CZ$3000,MATCH(1,INDEX(('ce raw data'!$A$2:$A$3000=C389)*('ce raw data'!$B$2:$B$3000=$B440),,),0),MATCH(SUBSTITUTE(D392,"Allele","Height"),'ce raw data'!$C$1:$CZ$1,0))),"-")</f>
        <v>-</v>
      </c>
      <c r="E439" s="8" t="str">
        <f>IFERROR(IF(INDEX('ce raw data'!$C$2:$CZ$3000,MATCH(1,INDEX(('ce raw data'!$A$2:$A$3000=E389)*('ce raw data'!$B$2:$B$3000=$B440),,),0),MATCH(SUBSTITUTE(E392,"Allele","Height"),'ce raw data'!$C$1:$CZ$1,0))="","-",INDEX('ce raw data'!$C$2:$CZ$3000,MATCH(1,INDEX(('ce raw data'!$A$2:$A$3000=E389)*('ce raw data'!$B$2:$B$3000=$B440),,),0),MATCH(SUBSTITUTE(E392,"Allele","Height"),'ce raw data'!$C$1:$CZ$1,0))),"-")</f>
        <v>-</v>
      </c>
      <c r="F439" s="8" t="str">
        <f>IFERROR(IF(INDEX('ce raw data'!$C$2:$CZ$3000,MATCH(1,INDEX(('ce raw data'!$A$2:$A$3000=E389)*('ce raw data'!$B$2:$B$3000=$B440),,),0),MATCH(SUBSTITUTE(F392,"Allele","Height"),'ce raw data'!$C$1:$CZ$1,0))="","-",INDEX('ce raw data'!$C$2:$CZ$3000,MATCH(1,INDEX(('ce raw data'!$A$2:$A$3000=E389)*('ce raw data'!$B$2:$B$3000=$B440),,),0),MATCH(SUBSTITUTE(F392,"Allele","Height"),'ce raw data'!$C$1:$CZ$1,0))),"-")</f>
        <v>-</v>
      </c>
      <c r="G439" s="8" t="str">
        <f>IFERROR(IF(INDEX('ce raw data'!$C$2:$CZ$3000,MATCH(1,INDEX(('ce raw data'!$A$2:$A$3000=G389)*('ce raw data'!$B$2:$B$3000=$B440),,),0),MATCH(SUBSTITUTE(G392,"Allele","Height"),'ce raw data'!$C$1:$CZ$1,0))="","-",INDEX('ce raw data'!$C$2:$CZ$3000,MATCH(1,INDEX(('ce raw data'!$A$2:$A$3000=G389)*('ce raw data'!$B$2:$B$3000=$B440),,),0),MATCH(SUBSTITUTE(G392,"Allele","Height"),'ce raw data'!$C$1:$CZ$1,0))),"-")</f>
        <v>-</v>
      </c>
      <c r="H439" s="8" t="str">
        <f>IFERROR(IF(INDEX('ce raw data'!$C$2:$CZ$3000,MATCH(1,INDEX(('ce raw data'!$A$2:$A$3000=G389)*('ce raw data'!$B$2:$B$3000=$B440),,),0),MATCH(SUBSTITUTE(H392,"Allele","Height"),'ce raw data'!$C$1:$CZ$1,0))="","-",INDEX('ce raw data'!$C$2:$CZ$3000,MATCH(1,INDEX(('ce raw data'!$A$2:$A$3000=G389)*('ce raw data'!$B$2:$B$3000=$B440),,),0),MATCH(SUBSTITUTE(H392,"Allele","Height"),'ce raw data'!$C$1:$CZ$1,0))),"-")</f>
        <v>-</v>
      </c>
      <c r="I439" s="8" t="str">
        <f>IFERROR(IF(INDEX('ce raw data'!$C$2:$CZ$3000,MATCH(1,INDEX(('ce raw data'!$A$2:$A$3000=I389)*('ce raw data'!$B$2:$B$3000=$B440),,),0),MATCH(SUBSTITUTE(I392,"Allele","Height"),'ce raw data'!$C$1:$CZ$1,0))="","-",INDEX('ce raw data'!$C$2:$CZ$3000,MATCH(1,INDEX(('ce raw data'!$A$2:$A$3000=I389)*('ce raw data'!$B$2:$B$3000=$B440),,),0),MATCH(SUBSTITUTE(I392,"Allele","Height"),'ce raw data'!$C$1:$CZ$1,0))),"-")</f>
        <v>-</v>
      </c>
      <c r="J439" s="8" t="str">
        <f>IFERROR(IF(INDEX('ce raw data'!$C$2:$CZ$3000,MATCH(1,INDEX(('ce raw data'!$A$2:$A$3000=I389)*('ce raw data'!$B$2:$B$3000=$B440),,),0),MATCH(SUBSTITUTE(J392,"Allele","Height"),'ce raw data'!$C$1:$CZ$1,0))="","-",INDEX('ce raw data'!$C$2:$CZ$3000,MATCH(1,INDEX(('ce raw data'!$A$2:$A$3000=I389)*('ce raw data'!$B$2:$B$3000=$B440),,),0),MATCH(SUBSTITUTE(J392,"Allele","Height"),'ce raw data'!$C$1:$CZ$1,0))),"-")</f>
        <v>-</v>
      </c>
    </row>
    <row r="440" spans="2:10" x14ac:dyDescent="0.4">
      <c r="B440" s="13" t="str">
        <f>$A$117</f>
        <v>DYS391</v>
      </c>
      <c r="C440" s="8" t="str">
        <f>IFERROR(IF(INDEX('ce raw data'!$C$2:$CZ$3000,MATCH(1,INDEX(('ce raw data'!$A$2:$A$3000=C389)*('ce raw data'!$B$2:$B$3000=$B440),,),0),MATCH(C392,'ce raw data'!$C$1:$CZ$1,0))="","-",INDEX('ce raw data'!$C$2:$CZ$3000,MATCH(1,INDEX(('ce raw data'!$A$2:$A$3000=C389)*('ce raw data'!$B$2:$B$3000=$B440),,),0),MATCH(C392,'ce raw data'!$C$1:$CZ$1,0))),"-")</f>
        <v>-</v>
      </c>
      <c r="D440" s="8" t="str">
        <f>IFERROR(IF(INDEX('ce raw data'!$C$2:$CZ$3000,MATCH(1,INDEX(('ce raw data'!$A$2:$A$3000=C389)*('ce raw data'!$B$2:$B$3000=$B440),,),0),MATCH(D392,'ce raw data'!$C$1:$CZ$1,0))="","-",INDEX('ce raw data'!$C$2:$CZ$3000,MATCH(1,INDEX(('ce raw data'!$A$2:$A$3000=C389)*('ce raw data'!$B$2:$B$3000=$B440),,),0),MATCH(D392,'ce raw data'!$C$1:$CZ$1,0))),"-")</f>
        <v>-</v>
      </c>
      <c r="E440" s="8" t="str">
        <f>IFERROR(IF(INDEX('ce raw data'!$C$2:$CZ$3000,MATCH(1,INDEX(('ce raw data'!$A$2:$A$3000=E389)*('ce raw data'!$B$2:$B$3000=$B440),,),0),MATCH(E392,'ce raw data'!$C$1:$CZ$1,0))="","-",INDEX('ce raw data'!$C$2:$CZ$3000,MATCH(1,INDEX(('ce raw data'!$A$2:$A$3000=E389)*('ce raw data'!$B$2:$B$3000=$B440),,),0),MATCH(E392,'ce raw data'!$C$1:$CZ$1,0))),"-")</f>
        <v>-</v>
      </c>
      <c r="F440" s="8" t="str">
        <f>IFERROR(IF(INDEX('ce raw data'!$C$2:$CZ$3000,MATCH(1,INDEX(('ce raw data'!$A$2:$A$3000=E389)*('ce raw data'!$B$2:$B$3000=$B440),,),0),MATCH(F392,'ce raw data'!$C$1:$CZ$1,0))="","-",INDEX('ce raw data'!$C$2:$CZ$3000,MATCH(1,INDEX(('ce raw data'!$A$2:$A$3000=E389)*('ce raw data'!$B$2:$B$3000=$B440),,),0),MATCH(F392,'ce raw data'!$C$1:$CZ$1,0))),"-")</f>
        <v>-</v>
      </c>
      <c r="G440" s="8" t="str">
        <f>IFERROR(IF(INDEX('ce raw data'!$C$2:$CZ$3000,MATCH(1,INDEX(('ce raw data'!$A$2:$A$3000=G389)*('ce raw data'!$B$2:$B$3000=$B440),,),0),MATCH(G392,'ce raw data'!$C$1:$CZ$1,0))="","-",INDEX('ce raw data'!$C$2:$CZ$3000,MATCH(1,INDEX(('ce raw data'!$A$2:$A$3000=G389)*('ce raw data'!$B$2:$B$3000=$B440),,),0),MATCH(G392,'ce raw data'!$C$1:$CZ$1,0))),"-")</f>
        <v>-</v>
      </c>
      <c r="H440" s="8" t="str">
        <f>IFERROR(IF(INDEX('ce raw data'!$C$2:$CZ$3000,MATCH(1,INDEX(('ce raw data'!$A$2:$A$3000=G389)*('ce raw data'!$B$2:$B$3000=$B440),,),0),MATCH(H392,'ce raw data'!$C$1:$CZ$1,0))="","-",INDEX('ce raw data'!$C$2:$CZ$3000,MATCH(1,INDEX(('ce raw data'!$A$2:$A$3000=G389)*('ce raw data'!$B$2:$B$3000=$B440),,),0),MATCH(H392,'ce raw data'!$C$1:$CZ$1,0))),"-")</f>
        <v>-</v>
      </c>
      <c r="I440" s="8" t="str">
        <f>IFERROR(IF(INDEX('ce raw data'!$C$2:$CZ$3000,MATCH(1,INDEX(('ce raw data'!$A$2:$A$3000=I389)*('ce raw data'!$B$2:$B$3000=$B440),,),0),MATCH(I392,'ce raw data'!$C$1:$CZ$1,0))="","-",INDEX('ce raw data'!$C$2:$CZ$3000,MATCH(1,INDEX(('ce raw data'!$A$2:$A$3000=I389)*('ce raw data'!$B$2:$B$3000=$B440),,),0),MATCH(I392,'ce raw data'!$C$1:$CZ$1,0))),"-")</f>
        <v>-</v>
      </c>
      <c r="J440" s="8" t="str">
        <f>IFERROR(IF(INDEX('ce raw data'!$C$2:$CZ$3000,MATCH(1,INDEX(('ce raw data'!$A$2:$A$3000=I389)*('ce raw data'!$B$2:$B$3000=$B440),,),0),MATCH(J392,'ce raw data'!$C$1:$CZ$1,0))="","-",INDEX('ce raw data'!$C$2:$CZ$3000,MATCH(1,INDEX(('ce raw data'!$A$2:$A$3000=I389)*('ce raw data'!$B$2:$B$3000=$B440),,),0),MATCH(J392,'ce raw data'!$C$1:$CZ$1,0))),"-")</f>
        <v>-</v>
      </c>
    </row>
    <row r="441" spans="2:10" hidden="1" x14ac:dyDescent="0.4">
      <c r="B441" s="13"/>
      <c r="C441" s="8" t="str">
        <f>IFERROR(IF(INDEX('ce raw data'!$C$2:$CZ$3000,MATCH(1,INDEX(('ce raw data'!$A$2:$A$3000=C389)*('ce raw data'!$B$2:$B$3000=$B442),,),0),MATCH(SUBSTITUTE(C392,"Allele","Height"),'ce raw data'!$C$1:$CZ$1,0))="","-",INDEX('ce raw data'!$C$2:$CZ$3000,MATCH(1,INDEX(('ce raw data'!$A$2:$A$3000=C389)*('ce raw data'!$B$2:$B$3000=$B442),,),0),MATCH(SUBSTITUTE(C392,"Allele","Height"),'ce raw data'!$C$1:$CZ$1,0))),"-")</f>
        <v>-</v>
      </c>
      <c r="D441" s="8" t="str">
        <f>IFERROR(IF(INDEX('ce raw data'!$C$2:$CZ$3000,MATCH(1,INDEX(('ce raw data'!$A$2:$A$3000=C389)*('ce raw data'!$B$2:$B$3000=$B442),,),0),MATCH(SUBSTITUTE(D392,"Allele","Height"),'ce raw data'!$C$1:$CZ$1,0))="","-",INDEX('ce raw data'!$C$2:$CZ$3000,MATCH(1,INDEX(('ce raw data'!$A$2:$A$3000=C389)*('ce raw data'!$B$2:$B$3000=$B442),,),0),MATCH(SUBSTITUTE(D392,"Allele","Height"),'ce raw data'!$C$1:$CZ$1,0))),"-")</f>
        <v>-</v>
      </c>
      <c r="E441" s="8" t="str">
        <f>IFERROR(IF(INDEX('ce raw data'!$C$2:$CZ$3000,MATCH(1,INDEX(('ce raw data'!$A$2:$A$3000=E389)*('ce raw data'!$B$2:$B$3000=$B442),,),0),MATCH(SUBSTITUTE(E392,"Allele","Height"),'ce raw data'!$C$1:$CZ$1,0))="","-",INDEX('ce raw data'!$C$2:$CZ$3000,MATCH(1,INDEX(('ce raw data'!$A$2:$A$3000=E389)*('ce raw data'!$B$2:$B$3000=$B442),,),0),MATCH(SUBSTITUTE(E392,"Allele","Height"),'ce raw data'!$C$1:$CZ$1,0))),"-")</f>
        <v>-</v>
      </c>
      <c r="F441" s="8" t="str">
        <f>IFERROR(IF(INDEX('ce raw data'!$C$2:$CZ$3000,MATCH(1,INDEX(('ce raw data'!$A$2:$A$3000=E389)*('ce raw data'!$B$2:$B$3000=$B442),,),0),MATCH(SUBSTITUTE(F392,"Allele","Height"),'ce raw data'!$C$1:$CZ$1,0))="","-",INDEX('ce raw data'!$C$2:$CZ$3000,MATCH(1,INDEX(('ce raw data'!$A$2:$A$3000=E389)*('ce raw data'!$B$2:$B$3000=$B442),,),0),MATCH(SUBSTITUTE(F392,"Allele","Height"),'ce raw data'!$C$1:$CZ$1,0))),"-")</f>
        <v>-</v>
      </c>
      <c r="G441" s="8" t="str">
        <f>IFERROR(IF(INDEX('ce raw data'!$C$2:$CZ$3000,MATCH(1,INDEX(('ce raw data'!$A$2:$A$3000=G389)*('ce raw data'!$B$2:$B$3000=$B442),,),0),MATCH(SUBSTITUTE(G392,"Allele","Height"),'ce raw data'!$C$1:$CZ$1,0))="","-",INDEX('ce raw data'!$C$2:$CZ$3000,MATCH(1,INDEX(('ce raw data'!$A$2:$A$3000=G389)*('ce raw data'!$B$2:$B$3000=$B442),,),0),MATCH(SUBSTITUTE(G392,"Allele","Height"),'ce raw data'!$C$1:$CZ$1,0))),"-")</f>
        <v>-</v>
      </c>
      <c r="H441" s="8" t="str">
        <f>IFERROR(IF(INDEX('ce raw data'!$C$2:$CZ$3000,MATCH(1,INDEX(('ce raw data'!$A$2:$A$3000=G389)*('ce raw data'!$B$2:$B$3000=$B442),,),0),MATCH(SUBSTITUTE(H392,"Allele","Height"),'ce raw data'!$C$1:$CZ$1,0))="","-",INDEX('ce raw data'!$C$2:$CZ$3000,MATCH(1,INDEX(('ce raw data'!$A$2:$A$3000=G389)*('ce raw data'!$B$2:$B$3000=$B442),,),0),MATCH(SUBSTITUTE(H392,"Allele","Height"),'ce raw data'!$C$1:$CZ$1,0))),"-")</f>
        <v>-</v>
      </c>
      <c r="I441" s="8" t="str">
        <f>IFERROR(IF(INDEX('ce raw data'!$C$2:$CZ$3000,MATCH(1,INDEX(('ce raw data'!$A$2:$A$3000=I389)*('ce raw data'!$B$2:$B$3000=$B442),,),0),MATCH(SUBSTITUTE(I392,"Allele","Height"),'ce raw data'!$C$1:$CZ$1,0))="","-",INDEX('ce raw data'!$C$2:$CZ$3000,MATCH(1,INDEX(('ce raw data'!$A$2:$A$3000=I389)*('ce raw data'!$B$2:$B$3000=$B442),,),0),MATCH(SUBSTITUTE(I392,"Allele","Height"),'ce raw data'!$C$1:$CZ$1,0))),"-")</f>
        <v>-</v>
      </c>
      <c r="J441" s="8" t="str">
        <f>IFERROR(IF(INDEX('ce raw data'!$C$2:$CZ$3000,MATCH(1,INDEX(('ce raw data'!$A$2:$A$3000=I389)*('ce raw data'!$B$2:$B$3000=$B442),,),0),MATCH(SUBSTITUTE(J392,"Allele","Height"),'ce raw data'!$C$1:$CZ$1,0))="","-",INDEX('ce raw data'!$C$2:$CZ$3000,MATCH(1,INDEX(('ce raw data'!$A$2:$A$3000=I389)*('ce raw data'!$B$2:$B$3000=$B442),,),0),MATCH(SUBSTITUTE(J392,"Allele","Height"),'ce raw data'!$C$1:$CZ$1,0))),"-")</f>
        <v>-</v>
      </c>
    </row>
    <row r="442" spans="2:10" x14ac:dyDescent="0.4">
      <c r="B442" s="13" t="str">
        <f>$A$119</f>
        <v>FGA</v>
      </c>
      <c r="C442" s="8" t="str">
        <f>IFERROR(IF(INDEX('ce raw data'!$C$2:$CZ$3000,MATCH(1,INDEX(('ce raw data'!$A$2:$A$3000=C389)*('ce raw data'!$B$2:$B$3000=$B442),,),0),MATCH(C392,'ce raw data'!$C$1:$CZ$1,0))="","-",INDEX('ce raw data'!$C$2:$CZ$3000,MATCH(1,INDEX(('ce raw data'!$A$2:$A$3000=C389)*('ce raw data'!$B$2:$B$3000=$B442),,),0),MATCH(C392,'ce raw data'!$C$1:$CZ$1,0))),"-")</f>
        <v>-</v>
      </c>
      <c r="D442" s="8" t="str">
        <f>IFERROR(IF(INDEX('ce raw data'!$C$2:$CZ$3000,MATCH(1,INDEX(('ce raw data'!$A$2:$A$3000=C389)*('ce raw data'!$B$2:$B$3000=$B442),,),0),MATCH(D392,'ce raw data'!$C$1:$CZ$1,0))="","-",INDEX('ce raw data'!$C$2:$CZ$3000,MATCH(1,INDEX(('ce raw data'!$A$2:$A$3000=C389)*('ce raw data'!$B$2:$B$3000=$B442),,),0),MATCH(D392,'ce raw data'!$C$1:$CZ$1,0))),"-")</f>
        <v>-</v>
      </c>
      <c r="E442" s="8" t="str">
        <f>IFERROR(IF(INDEX('ce raw data'!$C$2:$CZ$3000,MATCH(1,INDEX(('ce raw data'!$A$2:$A$3000=E389)*('ce raw data'!$B$2:$B$3000=$B442),,),0),MATCH(E392,'ce raw data'!$C$1:$CZ$1,0))="","-",INDEX('ce raw data'!$C$2:$CZ$3000,MATCH(1,INDEX(('ce raw data'!$A$2:$A$3000=E389)*('ce raw data'!$B$2:$B$3000=$B442),,),0),MATCH(E392,'ce raw data'!$C$1:$CZ$1,0))),"-")</f>
        <v>-</v>
      </c>
      <c r="F442" s="8" t="str">
        <f>IFERROR(IF(INDEX('ce raw data'!$C$2:$CZ$3000,MATCH(1,INDEX(('ce raw data'!$A$2:$A$3000=E389)*('ce raw data'!$B$2:$B$3000=$B442),,),0),MATCH(F392,'ce raw data'!$C$1:$CZ$1,0))="","-",INDEX('ce raw data'!$C$2:$CZ$3000,MATCH(1,INDEX(('ce raw data'!$A$2:$A$3000=E389)*('ce raw data'!$B$2:$B$3000=$B442),,),0),MATCH(F392,'ce raw data'!$C$1:$CZ$1,0))),"-")</f>
        <v>-</v>
      </c>
      <c r="G442" s="8" t="str">
        <f>IFERROR(IF(INDEX('ce raw data'!$C$2:$CZ$3000,MATCH(1,INDEX(('ce raw data'!$A$2:$A$3000=G389)*('ce raw data'!$B$2:$B$3000=$B442),,),0),MATCH(G392,'ce raw data'!$C$1:$CZ$1,0))="","-",INDEX('ce raw data'!$C$2:$CZ$3000,MATCH(1,INDEX(('ce raw data'!$A$2:$A$3000=G389)*('ce raw data'!$B$2:$B$3000=$B442),,),0),MATCH(G392,'ce raw data'!$C$1:$CZ$1,0))),"-")</f>
        <v>-</v>
      </c>
      <c r="H442" s="8" t="str">
        <f>IFERROR(IF(INDEX('ce raw data'!$C$2:$CZ$3000,MATCH(1,INDEX(('ce raw data'!$A$2:$A$3000=G389)*('ce raw data'!$B$2:$B$3000=$B442),,),0),MATCH(H392,'ce raw data'!$C$1:$CZ$1,0))="","-",INDEX('ce raw data'!$C$2:$CZ$3000,MATCH(1,INDEX(('ce raw data'!$A$2:$A$3000=G389)*('ce raw data'!$B$2:$B$3000=$B442),,),0),MATCH(H392,'ce raw data'!$C$1:$CZ$1,0))),"-")</f>
        <v>-</v>
      </c>
      <c r="I442" s="8" t="str">
        <f>IFERROR(IF(INDEX('ce raw data'!$C$2:$CZ$3000,MATCH(1,INDEX(('ce raw data'!$A$2:$A$3000=I389)*('ce raw data'!$B$2:$B$3000=$B442),,),0),MATCH(I392,'ce raw data'!$C$1:$CZ$1,0))="","-",INDEX('ce raw data'!$C$2:$CZ$3000,MATCH(1,INDEX(('ce raw data'!$A$2:$A$3000=I389)*('ce raw data'!$B$2:$B$3000=$B442),,),0),MATCH(I392,'ce raw data'!$C$1:$CZ$1,0))),"-")</f>
        <v>-</v>
      </c>
      <c r="J442" s="8" t="str">
        <f>IFERROR(IF(INDEX('ce raw data'!$C$2:$CZ$3000,MATCH(1,INDEX(('ce raw data'!$A$2:$A$3000=I389)*('ce raw data'!$B$2:$B$3000=$B442),,),0),MATCH(J392,'ce raw data'!$C$1:$CZ$1,0))="","-",INDEX('ce raw data'!$C$2:$CZ$3000,MATCH(1,INDEX(('ce raw data'!$A$2:$A$3000=I389)*('ce raw data'!$B$2:$B$3000=$B442),,),0),MATCH(J392,'ce raw data'!$C$1:$CZ$1,0))),"-")</f>
        <v>-</v>
      </c>
    </row>
    <row r="443" spans="2:10" hidden="1" x14ac:dyDescent="0.4">
      <c r="B443" s="13"/>
      <c r="C443" s="8" t="str">
        <f>IFERROR(IF(INDEX('ce raw data'!$C$2:$CZ$3000,MATCH(1,INDEX(('ce raw data'!$A$2:$A$3000=C389)*('ce raw data'!$B$2:$B$3000=$B444),,),0),MATCH(SUBSTITUTE(C392,"Allele","Height"),'ce raw data'!$C$1:$CZ$1,0))="","-",INDEX('ce raw data'!$C$2:$CZ$3000,MATCH(1,INDEX(('ce raw data'!$A$2:$A$3000=C389)*('ce raw data'!$B$2:$B$3000=$B444),,),0),MATCH(SUBSTITUTE(C392,"Allele","Height"),'ce raw data'!$C$1:$CZ$1,0))),"-")</f>
        <v>-</v>
      </c>
      <c r="D443" s="8" t="str">
        <f>IFERROR(IF(INDEX('ce raw data'!$C$2:$CZ$3000,MATCH(1,INDEX(('ce raw data'!$A$2:$A$3000=C389)*('ce raw data'!$B$2:$B$3000=$B444),,),0),MATCH(SUBSTITUTE(D392,"Allele","Height"),'ce raw data'!$C$1:$CZ$1,0))="","-",INDEX('ce raw data'!$C$2:$CZ$3000,MATCH(1,INDEX(('ce raw data'!$A$2:$A$3000=C389)*('ce raw data'!$B$2:$B$3000=$B444),,),0),MATCH(SUBSTITUTE(D392,"Allele","Height"),'ce raw data'!$C$1:$CZ$1,0))),"-")</f>
        <v>-</v>
      </c>
      <c r="E443" s="8" t="str">
        <f>IFERROR(IF(INDEX('ce raw data'!$C$2:$CZ$3000,MATCH(1,INDEX(('ce raw data'!$A$2:$A$3000=E389)*('ce raw data'!$B$2:$B$3000=$B444),,),0),MATCH(SUBSTITUTE(E392,"Allele","Height"),'ce raw data'!$C$1:$CZ$1,0))="","-",INDEX('ce raw data'!$C$2:$CZ$3000,MATCH(1,INDEX(('ce raw data'!$A$2:$A$3000=E389)*('ce raw data'!$B$2:$B$3000=$B444),,),0),MATCH(SUBSTITUTE(E392,"Allele","Height"),'ce raw data'!$C$1:$CZ$1,0))),"-")</f>
        <v>-</v>
      </c>
      <c r="F443" s="8" t="str">
        <f>IFERROR(IF(INDEX('ce raw data'!$C$2:$CZ$3000,MATCH(1,INDEX(('ce raw data'!$A$2:$A$3000=E389)*('ce raw data'!$B$2:$B$3000=$B444),,),0),MATCH(SUBSTITUTE(F392,"Allele","Height"),'ce raw data'!$C$1:$CZ$1,0))="","-",INDEX('ce raw data'!$C$2:$CZ$3000,MATCH(1,INDEX(('ce raw data'!$A$2:$A$3000=E389)*('ce raw data'!$B$2:$B$3000=$B444),,),0),MATCH(SUBSTITUTE(F392,"Allele","Height"),'ce raw data'!$C$1:$CZ$1,0))),"-")</f>
        <v>-</v>
      </c>
      <c r="G443" s="8" t="str">
        <f>IFERROR(IF(INDEX('ce raw data'!$C$2:$CZ$3000,MATCH(1,INDEX(('ce raw data'!$A$2:$A$3000=G389)*('ce raw data'!$B$2:$B$3000=$B444),,),0),MATCH(SUBSTITUTE(G392,"Allele","Height"),'ce raw data'!$C$1:$CZ$1,0))="","-",INDEX('ce raw data'!$C$2:$CZ$3000,MATCH(1,INDEX(('ce raw data'!$A$2:$A$3000=G389)*('ce raw data'!$B$2:$B$3000=$B444),,),0),MATCH(SUBSTITUTE(G392,"Allele","Height"),'ce raw data'!$C$1:$CZ$1,0))),"-")</f>
        <v>-</v>
      </c>
      <c r="H443" s="8" t="str">
        <f>IFERROR(IF(INDEX('ce raw data'!$C$2:$CZ$3000,MATCH(1,INDEX(('ce raw data'!$A$2:$A$3000=G389)*('ce raw data'!$B$2:$B$3000=$B444),,),0),MATCH(SUBSTITUTE(H392,"Allele","Height"),'ce raw data'!$C$1:$CZ$1,0))="","-",INDEX('ce raw data'!$C$2:$CZ$3000,MATCH(1,INDEX(('ce raw data'!$A$2:$A$3000=G389)*('ce raw data'!$B$2:$B$3000=$B444),,),0),MATCH(SUBSTITUTE(H392,"Allele","Height"),'ce raw data'!$C$1:$CZ$1,0))),"-")</f>
        <v>-</v>
      </c>
      <c r="I443" s="8" t="str">
        <f>IFERROR(IF(INDEX('ce raw data'!$C$2:$CZ$3000,MATCH(1,INDEX(('ce raw data'!$A$2:$A$3000=I389)*('ce raw data'!$B$2:$B$3000=$B444),,),0),MATCH(SUBSTITUTE(I392,"Allele","Height"),'ce raw data'!$C$1:$CZ$1,0))="","-",INDEX('ce raw data'!$C$2:$CZ$3000,MATCH(1,INDEX(('ce raw data'!$A$2:$A$3000=I389)*('ce raw data'!$B$2:$B$3000=$B444),,),0),MATCH(SUBSTITUTE(I392,"Allele","Height"),'ce raw data'!$C$1:$CZ$1,0))),"-")</f>
        <v>-</v>
      </c>
      <c r="J443" s="8" t="str">
        <f>IFERROR(IF(INDEX('ce raw data'!$C$2:$CZ$3000,MATCH(1,INDEX(('ce raw data'!$A$2:$A$3000=I389)*('ce raw data'!$B$2:$B$3000=$B444),,),0),MATCH(SUBSTITUTE(J392,"Allele","Height"),'ce raw data'!$C$1:$CZ$1,0))="","-",INDEX('ce raw data'!$C$2:$CZ$3000,MATCH(1,INDEX(('ce raw data'!$A$2:$A$3000=I389)*('ce raw data'!$B$2:$B$3000=$B444),,),0),MATCH(SUBSTITUTE(J392,"Allele","Height"),'ce raw data'!$C$1:$CZ$1,0))),"-")</f>
        <v>-</v>
      </c>
    </row>
    <row r="444" spans="2:10" x14ac:dyDescent="0.4">
      <c r="B444" s="13" t="str">
        <f>$A$121</f>
        <v>DYS576</v>
      </c>
      <c r="C444" s="8" t="str">
        <f>IFERROR(IF(INDEX('ce raw data'!$C$2:$CZ$3000,MATCH(1,INDEX(('ce raw data'!$A$2:$A$3000=C389)*('ce raw data'!$B$2:$B$3000=$B444),,),0),MATCH(C392,'ce raw data'!$C$1:$CZ$1,0))="","-",INDEX('ce raw data'!$C$2:$CZ$3000,MATCH(1,INDEX(('ce raw data'!$A$2:$A$3000=C389)*('ce raw data'!$B$2:$B$3000=$B444),,),0),MATCH(C392,'ce raw data'!$C$1:$CZ$1,0))),"-")</f>
        <v>-</v>
      </c>
      <c r="D444" s="8" t="str">
        <f>IFERROR(IF(INDEX('ce raw data'!$C$2:$CZ$3000,MATCH(1,INDEX(('ce raw data'!$A$2:$A$3000=C389)*('ce raw data'!$B$2:$B$3000=$B444),,),0),MATCH(D392,'ce raw data'!$C$1:$CZ$1,0))="","-",INDEX('ce raw data'!$C$2:$CZ$3000,MATCH(1,INDEX(('ce raw data'!$A$2:$A$3000=C389)*('ce raw data'!$B$2:$B$3000=$B444),,),0),MATCH(D392,'ce raw data'!$C$1:$CZ$1,0))),"-")</f>
        <v>-</v>
      </c>
      <c r="E444" s="8" t="str">
        <f>IFERROR(IF(INDEX('ce raw data'!$C$2:$CZ$3000,MATCH(1,INDEX(('ce raw data'!$A$2:$A$3000=E389)*('ce raw data'!$B$2:$B$3000=$B444),,),0),MATCH(E392,'ce raw data'!$C$1:$CZ$1,0))="","-",INDEX('ce raw data'!$C$2:$CZ$3000,MATCH(1,INDEX(('ce raw data'!$A$2:$A$3000=E389)*('ce raw data'!$B$2:$B$3000=$B444),,),0),MATCH(E392,'ce raw data'!$C$1:$CZ$1,0))),"-")</f>
        <v>-</v>
      </c>
      <c r="F444" s="8" t="str">
        <f>IFERROR(IF(INDEX('ce raw data'!$C$2:$CZ$3000,MATCH(1,INDEX(('ce raw data'!$A$2:$A$3000=E389)*('ce raw data'!$B$2:$B$3000=$B444),,),0),MATCH(F392,'ce raw data'!$C$1:$CZ$1,0))="","-",INDEX('ce raw data'!$C$2:$CZ$3000,MATCH(1,INDEX(('ce raw data'!$A$2:$A$3000=E389)*('ce raw data'!$B$2:$B$3000=$B444),,),0),MATCH(F392,'ce raw data'!$C$1:$CZ$1,0))),"-")</f>
        <v>-</v>
      </c>
      <c r="G444" s="8" t="str">
        <f>IFERROR(IF(INDEX('ce raw data'!$C$2:$CZ$3000,MATCH(1,INDEX(('ce raw data'!$A$2:$A$3000=G389)*('ce raw data'!$B$2:$B$3000=$B444),,),0),MATCH(G392,'ce raw data'!$C$1:$CZ$1,0))="","-",INDEX('ce raw data'!$C$2:$CZ$3000,MATCH(1,INDEX(('ce raw data'!$A$2:$A$3000=G389)*('ce raw data'!$B$2:$B$3000=$B444),,),0),MATCH(G392,'ce raw data'!$C$1:$CZ$1,0))),"-")</f>
        <v>-</v>
      </c>
      <c r="H444" s="8" t="str">
        <f>IFERROR(IF(INDEX('ce raw data'!$C$2:$CZ$3000,MATCH(1,INDEX(('ce raw data'!$A$2:$A$3000=G389)*('ce raw data'!$B$2:$B$3000=$B444),,),0),MATCH(H392,'ce raw data'!$C$1:$CZ$1,0))="","-",INDEX('ce raw data'!$C$2:$CZ$3000,MATCH(1,INDEX(('ce raw data'!$A$2:$A$3000=G389)*('ce raw data'!$B$2:$B$3000=$B444),,),0),MATCH(H392,'ce raw data'!$C$1:$CZ$1,0))),"-")</f>
        <v>-</v>
      </c>
      <c r="I444" s="8" t="str">
        <f>IFERROR(IF(INDEX('ce raw data'!$C$2:$CZ$3000,MATCH(1,INDEX(('ce raw data'!$A$2:$A$3000=I389)*('ce raw data'!$B$2:$B$3000=$B444),,),0),MATCH(I392,'ce raw data'!$C$1:$CZ$1,0))="","-",INDEX('ce raw data'!$C$2:$CZ$3000,MATCH(1,INDEX(('ce raw data'!$A$2:$A$3000=I389)*('ce raw data'!$B$2:$B$3000=$B444),,),0),MATCH(I392,'ce raw data'!$C$1:$CZ$1,0))),"-")</f>
        <v>-</v>
      </c>
      <c r="J444" s="8" t="str">
        <f>IFERROR(IF(INDEX('ce raw data'!$C$2:$CZ$3000,MATCH(1,INDEX(('ce raw data'!$A$2:$A$3000=I389)*('ce raw data'!$B$2:$B$3000=$B444),,),0),MATCH(J392,'ce raw data'!$C$1:$CZ$1,0))="","-",INDEX('ce raw data'!$C$2:$CZ$3000,MATCH(1,INDEX(('ce raw data'!$A$2:$A$3000=I389)*('ce raw data'!$B$2:$B$3000=$B444),,),0),MATCH(J392,'ce raw data'!$C$1:$CZ$1,0))),"-")</f>
        <v>-</v>
      </c>
    </row>
    <row r="445" spans="2:10" hidden="1" x14ac:dyDescent="0.4">
      <c r="B445" s="13"/>
      <c r="C445" s="8" t="str">
        <f>IFERROR(IF(INDEX('ce raw data'!$C$2:$CZ$3000,MATCH(1,INDEX(('ce raw data'!$A$2:$A$3000=C389)*('ce raw data'!$B$2:$B$3000=$B446),,),0),MATCH(SUBSTITUTE(C392,"Allele","Height"),'ce raw data'!$C$1:$CZ$1,0))="","-",INDEX('ce raw data'!$C$2:$CZ$3000,MATCH(1,INDEX(('ce raw data'!$A$2:$A$3000=C389)*('ce raw data'!$B$2:$B$3000=$B446),,),0),MATCH(SUBSTITUTE(C392,"Allele","Height"),'ce raw data'!$C$1:$CZ$1,0))),"-")</f>
        <v>-</v>
      </c>
      <c r="D445" s="8" t="str">
        <f>IFERROR(IF(INDEX('ce raw data'!$C$2:$CZ$3000,MATCH(1,INDEX(('ce raw data'!$A$2:$A$3000=C389)*('ce raw data'!$B$2:$B$3000=$B446),,),0),MATCH(SUBSTITUTE(D392,"Allele","Height"),'ce raw data'!$C$1:$CZ$1,0))="","-",INDEX('ce raw data'!$C$2:$CZ$3000,MATCH(1,INDEX(('ce raw data'!$A$2:$A$3000=C389)*('ce raw data'!$B$2:$B$3000=$B446),,),0),MATCH(SUBSTITUTE(D392,"Allele","Height"),'ce raw data'!$C$1:$CZ$1,0))),"-")</f>
        <v>-</v>
      </c>
      <c r="E445" s="8" t="str">
        <f>IFERROR(IF(INDEX('ce raw data'!$C$2:$CZ$3000,MATCH(1,INDEX(('ce raw data'!$A$2:$A$3000=E389)*('ce raw data'!$B$2:$B$3000=$B446),,),0),MATCH(SUBSTITUTE(E392,"Allele","Height"),'ce raw data'!$C$1:$CZ$1,0))="","-",INDEX('ce raw data'!$C$2:$CZ$3000,MATCH(1,INDEX(('ce raw data'!$A$2:$A$3000=E389)*('ce raw data'!$B$2:$B$3000=$B446),,),0),MATCH(SUBSTITUTE(E392,"Allele","Height"),'ce raw data'!$C$1:$CZ$1,0))),"-")</f>
        <v>-</v>
      </c>
      <c r="F445" s="8" t="str">
        <f>IFERROR(IF(INDEX('ce raw data'!$C$2:$CZ$3000,MATCH(1,INDEX(('ce raw data'!$A$2:$A$3000=E389)*('ce raw data'!$B$2:$B$3000=$B446),,),0),MATCH(SUBSTITUTE(F392,"Allele","Height"),'ce raw data'!$C$1:$CZ$1,0))="","-",INDEX('ce raw data'!$C$2:$CZ$3000,MATCH(1,INDEX(('ce raw data'!$A$2:$A$3000=E389)*('ce raw data'!$B$2:$B$3000=$B446),,),0),MATCH(SUBSTITUTE(F392,"Allele","Height"),'ce raw data'!$C$1:$CZ$1,0))),"-")</f>
        <v>-</v>
      </c>
      <c r="G445" s="8" t="str">
        <f>IFERROR(IF(INDEX('ce raw data'!$C$2:$CZ$3000,MATCH(1,INDEX(('ce raw data'!$A$2:$A$3000=G389)*('ce raw data'!$B$2:$B$3000=$B446),,),0),MATCH(SUBSTITUTE(G392,"Allele","Height"),'ce raw data'!$C$1:$CZ$1,0))="","-",INDEX('ce raw data'!$C$2:$CZ$3000,MATCH(1,INDEX(('ce raw data'!$A$2:$A$3000=G389)*('ce raw data'!$B$2:$B$3000=$B446),,),0),MATCH(SUBSTITUTE(G392,"Allele","Height"),'ce raw data'!$C$1:$CZ$1,0))),"-")</f>
        <v>-</v>
      </c>
      <c r="H445" s="8" t="str">
        <f>IFERROR(IF(INDEX('ce raw data'!$C$2:$CZ$3000,MATCH(1,INDEX(('ce raw data'!$A$2:$A$3000=G389)*('ce raw data'!$B$2:$B$3000=$B446),,),0),MATCH(SUBSTITUTE(H392,"Allele","Height"),'ce raw data'!$C$1:$CZ$1,0))="","-",INDEX('ce raw data'!$C$2:$CZ$3000,MATCH(1,INDEX(('ce raw data'!$A$2:$A$3000=G389)*('ce raw data'!$B$2:$B$3000=$B446),,),0),MATCH(SUBSTITUTE(H392,"Allele","Height"),'ce raw data'!$C$1:$CZ$1,0))),"-")</f>
        <v>-</v>
      </c>
      <c r="I445" s="8" t="str">
        <f>IFERROR(IF(INDEX('ce raw data'!$C$2:$CZ$3000,MATCH(1,INDEX(('ce raw data'!$A$2:$A$3000=I389)*('ce raw data'!$B$2:$B$3000=$B446),,),0),MATCH(SUBSTITUTE(I392,"Allele","Height"),'ce raw data'!$C$1:$CZ$1,0))="","-",INDEX('ce raw data'!$C$2:$CZ$3000,MATCH(1,INDEX(('ce raw data'!$A$2:$A$3000=I389)*('ce raw data'!$B$2:$B$3000=$B446),,),0),MATCH(SUBSTITUTE(I392,"Allele","Height"),'ce raw data'!$C$1:$CZ$1,0))),"-")</f>
        <v>-</v>
      </c>
      <c r="J445" s="8" t="str">
        <f>IFERROR(IF(INDEX('ce raw data'!$C$2:$CZ$3000,MATCH(1,INDEX(('ce raw data'!$A$2:$A$3000=I389)*('ce raw data'!$B$2:$B$3000=$B446),,),0),MATCH(SUBSTITUTE(J392,"Allele","Height"),'ce raw data'!$C$1:$CZ$1,0))="","-",INDEX('ce raw data'!$C$2:$CZ$3000,MATCH(1,INDEX(('ce raw data'!$A$2:$A$3000=I389)*('ce raw data'!$B$2:$B$3000=$B446),,),0),MATCH(SUBSTITUTE(J392,"Allele","Height"),'ce raw data'!$C$1:$CZ$1,0))),"-")</f>
        <v>-</v>
      </c>
    </row>
    <row r="446" spans="2:10" x14ac:dyDescent="0.4">
      <c r="B446" s="13" t="str">
        <f>$A$123</f>
        <v>DYS570</v>
      </c>
      <c r="C446" s="8" t="str">
        <f>IFERROR(IF(INDEX('ce raw data'!$C$2:$CZ$3000,MATCH(1,INDEX(('ce raw data'!$A$2:$A$3000=C389)*('ce raw data'!$B$2:$B$3000=$B446),,),0),MATCH(C392,'ce raw data'!$C$1:$CZ$1,0))="","-",INDEX('ce raw data'!$C$2:$CZ$3000,MATCH(1,INDEX(('ce raw data'!$A$2:$A$3000=C389)*('ce raw data'!$B$2:$B$3000=$B446),,),0),MATCH(C392,'ce raw data'!$C$1:$CZ$1,0))),"-")</f>
        <v>-</v>
      </c>
      <c r="D446" s="8" t="str">
        <f>IFERROR(IF(INDEX('ce raw data'!$C$2:$CZ$3000,MATCH(1,INDEX(('ce raw data'!$A$2:$A$3000=C389)*('ce raw data'!$B$2:$B$3000=$B446),,),0),MATCH(D392,'ce raw data'!$C$1:$CZ$1,0))="","-",INDEX('ce raw data'!$C$2:$CZ$3000,MATCH(1,INDEX(('ce raw data'!$A$2:$A$3000=C389)*('ce raw data'!$B$2:$B$3000=$B446),,),0),MATCH(D392,'ce raw data'!$C$1:$CZ$1,0))),"-")</f>
        <v>-</v>
      </c>
      <c r="E446" s="8" t="str">
        <f>IFERROR(IF(INDEX('ce raw data'!$C$2:$CZ$3000,MATCH(1,INDEX(('ce raw data'!$A$2:$A$3000=E389)*('ce raw data'!$B$2:$B$3000=$B446),,),0),MATCH(E392,'ce raw data'!$C$1:$CZ$1,0))="","-",INDEX('ce raw data'!$C$2:$CZ$3000,MATCH(1,INDEX(('ce raw data'!$A$2:$A$3000=E389)*('ce raw data'!$B$2:$B$3000=$B446),,),0),MATCH(E392,'ce raw data'!$C$1:$CZ$1,0))),"-")</f>
        <v>-</v>
      </c>
      <c r="F446" s="8" t="str">
        <f>IFERROR(IF(INDEX('ce raw data'!$C$2:$CZ$3000,MATCH(1,INDEX(('ce raw data'!$A$2:$A$3000=E389)*('ce raw data'!$B$2:$B$3000=$B446),,),0),MATCH(F392,'ce raw data'!$C$1:$CZ$1,0))="","-",INDEX('ce raw data'!$C$2:$CZ$3000,MATCH(1,INDEX(('ce raw data'!$A$2:$A$3000=E389)*('ce raw data'!$B$2:$B$3000=$B446),,),0),MATCH(F392,'ce raw data'!$C$1:$CZ$1,0))),"-")</f>
        <v>-</v>
      </c>
      <c r="G446" s="8" t="str">
        <f>IFERROR(IF(INDEX('ce raw data'!$C$2:$CZ$3000,MATCH(1,INDEX(('ce raw data'!$A$2:$A$3000=G389)*('ce raw data'!$B$2:$B$3000=$B446),,),0),MATCH(G392,'ce raw data'!$C$1:$CZ$1,0))="","-",INDEX('ce raw data'!$C$2:$CZ$3000,MATCH(1,INDEX(('ce raw data'!$A$2:$A$3000=G389)*('ce raw data'!$B$2:$B$3000=$B446),,),0),MATCH(G392,'ce raw data'!$C$1:$CZ$1,0))),"-")</f>
        <v>-</v>
      </c>
      <c r="H446" s="8" t="str">
        <f>IFERROR(IF(INDEX('ce raw data'!$C$2:$CZ$3000,MATCH(1,INDEX(('ce raw data'!$A$2:$A$3000=G389)*('ce raw data'!$B$2:$B$3000=$B446),,),0),MATCH(H392,'ce raw data'!$C$1:$CZ$1,0))="","-",INDEX('ce raw data'!$C$2:$CZ$3000,MATCH(1,INDEX(('ce raw data'!$A$2:$A$3000=G389)*('ce raw data'!$B$2:$B$3000=$B446),,),0),MATCH(H392,'ce raw data'!$C$1:$CZ$1,0))),"-")</f>
        <v>-</v>
      </c>
      <c r="I446" s="8" t="str">
        <f>IFERROR(IF(INDEX('ce raw data'!$C$2:$CZ$3000,MATCH(1,INDEX(('ce raw data'!$A$2:$A$3000=I389)*('ce raw data'!$B$2:$B$3000=$B446),,),0),MATCH(I392,'ce raw data'!$C$1:$CZ$1,0))="","-",INDEX('ce raw data'!$C$2:$CZ$3000,MATCH(1,INDEX(('ce raw data'!$A$2:$A$3000=I389)*('ce raw data'!$B$2:$B$3000=$B446),,),0),MATCH(I392,'ce raw data'!$C$1:$CZ$1,0))),"-")</f>
        <v>-</v>
      </c>
      <c r="J446" s="8" t="str">
        <f>IFERROR(IF(INDEX('ce raw data'!$C$2:$CZ$3000,MATCH(1,INDEX(('ce raw data'!$A$2:$A$3000=I389)*('ce raw data'!$B$2:$B$3000=$B446),,),0),MATCH(J392,'ce raw data'!$C$1:$CZ$1,0))="","-",INDEX('ce raw data'!$C$2:$CZ$3000,MATCH(1,INDEX(('ce raw data'!$A$2:$A$3000=I389)*('ce raw data'!$B$2:$B$3000=$B446),,),0),MATCH(J392,'ce raw data'!$C$1:$CZ$1,0))),"-")</f>
        <v>-</v>
      </c>
    </row>
    <row r="447" spans="2:10" x14ac:dyDescent="0.4">
      <c r="B447" s="4"/>
    </row>
    <row r="448" spans="2:10" x14ac:dyDescent="0.4">
      <c r="B448" s="4"/>
    </row>
    <row r="449" spans="2:10" x14ac:dyDescent="0.4">
      <c r="B449" s="4"/>
    </row>
    <row r="450" spans="2:10" x14ac:dyDescent="0.4">
      <c r="B450" s="4"/>
    </row>
    <row r="451" spans="2:10" x14ac:dyDescent="0.4">
      <c r="B451" s="4"/>
    </row>
    <row r="452" spans="2:10" x14ac:dyDescent="0.4">
      <c r="B452" s="4"/>
    </row>
    <row r="453" spans="2:10" x14ac:dyDescent="0.4">
      <c r="B453" s="5" t="s">
        <v>4</v>
      </c>
      <c r="C453" s="36" t="str">
        <f>IF(INDEX('ce raw data'!$A:$A,2+27*28)="","blank",INDEX('ce raw data'!$A:$A,2+27*28))</f>
        <v>blank</v>
      </c>
      <c r="D453" s="36"/>
      <c r="E453" s="36" t="str">
        <f>IF(INDEX('ce raw data'!$A:$A,2+27*29)="","blank",INDEX('ce raw data'!$A:$A,2+27*29))</f>
        <v>blank</v>
      </c>
      <c r="F453" s="36"/>
      <c r="G453" s="36" t="str">
        <f>IF(INDEX('ce raw data'!$A:$A,2+27*30)="","blank",INDEX('ce raw data'!$A:$A,2+27*30))</f>
        <v>blank</v>
      </c>
      <c r="H453" s="36"/>
      <c r="I453" s="36" t="str">
        <f>IF(INDEX('ce raw data'!$A:$A,2+27*31)="","blank",INDEX('ce raw data'!$A:$A,2+27*31))</f>
        <v>blank</v>
      </c>
      <c r="J453" s="36"/>
    </row>
    <row r="454" spans="2:10" ht="24.6" x14ac:dyDescent="0.4">
      <c r="B454" s="6" t="s">
        <v>5</v>
      </c>
      <c r="C454" s="38"/>
      <c r="D454" s="38"/>
      <c r="E454" s="38"/>
      <c r="F454" s="38"/>
      <c r="G454" s="38"/>
      <c r="H454" s="38"/>
      <c r="I454" s="38"/>
      <c r="J454" s="38"/>
    </row>
    <row r="455" spans="2:10" x14ac:dyDescent="0.4">
      <c r="B455" s="7"/>
      <c r="C455" s="39"/>
      <c r="D455" s="39"/>
      <c r="E455" s="39"/>
      <c r="F455" s="39"/>
      <c r="G455" s="39"/>
      <c r="H455" s="39"/>
      <c r="I455" s="39"/>
      <c r="J455" s="39"/>
    </row>
    <row r="456" spans="2:10" x14ac:dyDescent="0.4">
      <c r="B456" s="5" t="s">
        <v>7</v>
      </c>
      <c r="C456" s="28" t="s">
        <v>8</v>
      </c>
      <c r="D456" s="28" t="s">
        <v>9</v>
      </c>
      <c r="E456" s="28" t="s">
        <v>8</v>
      </c>
      <c r="F456" s="28" t="s">
        <v>9</v>
      </c>
      <c r="G456" s="28" t="s">
        <v>8</v>
      </c>
      <c r="H456" s="28" t="s">
        <v>9</v>
      </c>
      <c r="I456" s="28" t="s">
        <v>8</v>
      </c>
      <c r="J456" s="28" t="s">
        <v>9</v>
      </c>
    </row>
    <row r="457" spans="2:10" hidden="1" x14ac:dyDescent="0.4">
      <c r="B457" s="28"/>
      <c r="C457" s="28" t="str">
        <f>IFERROR(IF(INDEX('ce raw data'!$C$2:$CZ$3000,MATCH(1,INDEX(('ce raw data'!$A$2:$A$3000=C453)*('ce raw data'!$B$2:$B$3000=$B458),,),0),MATCH(SUBSTITUTE(C456,"Allele","Height"),'ce raw data'!$C$1:$CZ$1,0))="","-",INDEX('ce raw data'!$C$2:$CZ$3000,MATCH(1,INDEX(('ce raw data'!$A$2:$A$3000=C453)*('ce raw data'!$B$2:$B$3000=$B458),,),0),MATCH(SUBSTITUTE(C456,"Allele","Height"),'ce raw data'!$C$1:$CZ$1,0))),"-")</f>
        <v>-</v>
      </c>
      <c r="D457" s="28" t="str">
        <f>IFERROR(IF(INDEX('ce raw data'!$C$2:$CZ$3000,MATCH(1,INDEX(('ce raw data'!$A$2:$A$3000=C453)*('ce raw data'!$B$2:$B$3000=$B458),,),0),MATCH(SUBSTITUTE(D456,"Allele","Height"),'ce raw data'!$C$1:$CZ$1,0))="","-",INDEX('ce raw data'!$C$2:$CZ$3000,MATCH(1,INDEX(('ce raw data'!$A$2:$A$3000=C453)*('ce raw data'!$B$2:$B$3000=$B458),,),0),MATCH(SUBSTITUTE(D456,"Allele","Height"),'ce raw data'!$C$1:$CZ$1,0))),"-")</f>
        <v>-</v>
      </c>
      <c r="E457" s="28" t="str">
        <f>IFERROR(IF(INDEX('ce raw data'!$C$2:$CZ$3000,MATCH(1,INDEX(('ce raw data'!$A$2:$A$3000=E453)*('ce raw data'!$B$2:$B$3000=$B458),,),0),MATCH(SUBSTITUTE(E456,"Allele","Height"),'ce raw data'!$C$1:$CZ$1,0))="","-",INDEX('ce raw data'!$C$2:$CZ$3000,MATCH(1,INDEX(('ce raw data'!$A$2:$A$3000=E453)*('ce raw data'!$B$2:$B$3000=$B458),,),0),MATCH(SUBSTITUTE(E456,"Allele","Height"),'ce raw data'!$C$1:$CZ$1,0))),"-")</f>
        <v>-</v>
      </c>
      <c r="F457" s="28" t="str">
        <f>IFERROR(IF(INDEX('ce raw data'!$C$2:$CZ$3000,MATCH(1,INDEX(('ce raw data'!$A$2:$A$3000=E453)*('ce raw data'!$B$2:$B$3000=$B458),,),0),MATCH(SUBSTITUTE(F456,"Allele","Height"),'ce raw data'!$C$1:$CZ$1,0))="","-",INDEX('ce raw data'!$C$2:$CZ$3000,MATCH(1,INDEX(('ce raw data'!$A$2:$A$3000=E453)*('ce raw data'!$B$2:$B$3000=$B458),,),0),MATCH(SUBSTITUTE(F456,"Allele","Height"),'ce raw data'!$C$1:$CZ$1,0))),"-")</f>
        <v>-</v>
      </c>
      <c r="G457" s="28" t="str">
        <f>IFERROR(IF(INDEX('ce raw data'!$C$2:$CZ$3000,MATCH(1,INDEX(('ce raw data'!$A$2:$A$3000=G453)*('ce raw data'!$B$2:$B$3000=$B458),,),0),MATCH(SUBSTITUTE(G456,"Allele","Height"),'ce raw data'!$C$1:$CZ$1,0))="","-",INDEX('ce raw data'!$C$2:$CZ$3000,MATCH(1,INDEX(('ce raw data'!$A$2:$A$3000=G453)*('ce raw data'!$B$2:$B$3000=$B458),,),0),MATCH(SUBSTITUTE(G456,"Allele","Height"),'ce raw data'!$C$1:$CZ$1,0))),"-")</f>
        <v>-</v>
      </c>
      <c r="H457" s="28" t="str">
        <f>IFERROR(IF(INDEX('ce raw data'!$C$2:$CZ$3000,MATCH(1,INDEX(('ce raw data'!$A$2:$A$3000=G453)*('ce raw data'!$B$2:$B$3000=$B458),,),0),MATCH(SUBSTITUTE(H456,"Allele","Height"),'ce raw data'!$C$1:$CZ$1,0))="","-",INDEX('ce raw data'!$C$2:$CZ$3000,MATCH(1,INDEX(('ce raw data'!$A$2:$A$3000=G453)*('ce raw data'!$B$2:$B$3000=$B458),,),0),MATCH(SUBSTITUTE(H456,"Allele","Height"),'ce raw data'!$C$1:$CZ$1,0))),"-")</f>
        <v>-</v>
      </c>
      <c r="I457" s="28" t="str">
        <f>IFERROR(IF(INDEX('ce raw data'!$C$2:$CZ$3000,MATCH(1,INDEX(('ce raw data'!$A$2:$A$3000=I453)*('ce raw data'!$B$2:$B$3000=$B458),,),0),MATCH(SUBSTITUTE(I456,"Allele","Height"),'ce raw data'!$C$1:$CZ$1,0))="","-",INDEX('ce raw data'!$C$2:$CZ$3000,MATCH(1,INDEX(('ce raw data'!$A$2:$A$3000=I453)*('ce raw data'!$B$2:$B$3000=$B458),,),0),MATCH(SUBSTITUTE(I456,"Allele","Height"),'ce raw data'!$C$1:$CZ$1,0))),"-")</f>
        <v>-</v>
      </c>
      <c r="J457" s="28" t="str">
        <f>IFERROR(IF(INDEX('ce raw data'!$C$2:$CZ$3000,MATCH(1,INDEX(('ce raw data'!$A$2:$A$3000=I453)*('ce raw data'!$B$2:$B$3000=$B458),,),0),MATCH(SUBSTITUTE(J456,"Allele","Height"),'ce raw data'!$C$1:$CZ$1,0))="","-",INDEX('ce raw data'!$C$2:$CZ$3000,MATCH(1,INDEX(('ce raw data'!$A$2:$A$3000=I453)*('ce raw data'!$B$2:$B$3000=$B458),,),0),MATCH(SUBSTITUTE(J456,"Allele","Height"),'ce raw data'!$C$1:$CZ$1,0))),"-")</f>
        <v>-</v>
      </c>
    </row>
    <row r="458" spans="2:10" x14ac:dyDescent="0.4">
      <c r="B458" s="10" t="str">
        <f>$A$71</f>
        <v>AMEL</v>
      </c>
      <c r="C458" s="8" t="str">
        <f>IFERROR(IF(INDEX('ce raw data'!$C$2:$CZ$3000,MATCH(1,INDEX(('ce raw data'!$A$2:$A$3000=C453)*('ce raw data'!$B$2:$B$3000=$B458),,),0),MATCH(C456,'ce raw data'!$C$1:$CZ$1,0))="","-",INDEX('ce raw data'!$C$2:$CZ$3000,MATCH(1,INDEX(('ce raw data'!$A$2:$A$3000=C453)*('ce raw data'!$B$2:$B$3000=$B458),,),0),MATCH(C456,'ce raw data'!$C$1:$CZ$1,0))),"-")</f>
        <v>-</v>
      </c>
      <c r="D458" s="8" t="str">
        <f>IFERROR(IF(INDEX('ce raw data'!$C$2:$CZ$3000,MATCH(1,INDEX(('ce raw data'!$A$2:$A$3000=C453)*('ce raw data'!$B$2:$B$3000=$B458),,),0),MATCH(D456,'ce raw data'!$C$1:$CZ$1,0))="","-",INDEX('ce raw data'!$C$2:$CZ$3000,MATCH(1,INDEX(('ce raw data'!$A$2:$A$3000=C453)*('ce raw data'!$B$2:$B$3000=$B458),,),0),MATCH(D456,'ce raw data'!$C$1:$CZ$1,0))),"-")</f>
        <v>-</v>
      </c>
      <c r="E458" s="8" t="str">
        <f>IFERROR(IF(INDEX('ce raw data'!$C$2:$CZ$3000,MATCH(1,INDEX(('ce raw data'!$A$2:$A$3000=E453)*('ce raw data'!$B$2:$B$3000=$B458),,),0),MATCH(E456,'ce raw data'!$C$1:$CZ$1,0))="","-",INDEX('ce raw data'!$C$2:$CZ$3000,MATCH(1,INDEX(('ce raw data'!$A$2:$A$3000=E453)*('ce raw data'!$B$2:$B$3000=$B458),,),0),MATCH(E456,'ce raw data'!$C$1:$CZ$1,0))),"-")</f>
        <v>-</v>
      </c>
      <c r="F458" s="8" t="str">
        <f>IFERROR(IF(INDEX('ce raw data'!$C$2:$CZ$3000,MATCH(1,INDEX(('ce raw data'!$A$2:$A$3000=E453)*('ce raw data'!$B$2:$B$3000=$B458),,),0),MATCH(F456,'ce raw data'!$C$1:$CZ$1,0))="","-",INDEX('ce raw data'!$C$2:$CZ$3000,MATCH(1,INDEX(('ce raw data'!$A$2:$A$3000=E453)*('ce raw data'!$B$2:$B$3000=$B458),,),0),MATCH(F456,'ce raw data'!$C$1:$CZ$1,0))),"-")</f>
        <v>-</v>
      </c>
      <c r="G458" s="8" t="str">
        <f>IFERROR(IF(INDEX('ce raw data'!$C$2:$CZ$3000,MATCH(1,INDEX(('ce raw data'!$A$2:$A$3000=G453)*('ce raw data'!$B$2:$B$3000=$B458),,),0),MATCH(G456,'ce raw data'!$C$1:$CZ$1,0))="","-",INDEX('ce raw data'!$C$2:$CZ$3000,MATCH(1,INDEX(('ce raw data'!$A$2:$A$3000=G453)*('ce raw data'!$B$2:$B$3000=$B458),,),0),MATCH(G456,'ce raw data'!$C$1:$CZ$1,0))),"-")</f>
        <v>-</v>
      </c>
      <c r="H458" s="8" t="str">
        <f>IFERROR(IF(INDEX('ce raw data'!$C$2:$CZ$3000,MATCH(1,INDEX(('ce raw data'!$A$2:$A$3000=G453)*('ce raw data'!$B$2:$B$3000=$B458),,),0),MATCH(H456,'ce raw data'!$C$1:$CZ$1,0))="","-",INDEX('ce raw data'!$C$2:$CZ$3000,MATCH(1,INDEX(('ce raw data'!$A$2:$A$3000=G453)*('ce raw data'!$B$2:$B$3000=$B458),,),0),MATCH(H456,'ce raw data'!$C$1:$CZ$1,0))),"-")</f>
        <v>-</v>
      </c>
      <c r="I458" s="8" t="str">
        <f>IFERROR(IF(INDEX('ce raw data'!$C$2:$CZ$3000,MATCH(1,INDEX(('ce raw data'!$A$2:$A$3000=I453)*('ce raw data'!$B$2:$B$3000=$B458),,),0),MATCH(I456,'ce raw data'!$C$1:$CZ$1,0))="","-",INDEX('ce raw data'!$C$2:$CZ$3000,MATCH(1,INDEX(('ce raw data'!$A$2:$A$3000=I453)*('ce raw data'!$B$2:$B$3000=$B458),,),0),MATCH(I456,'ce raw data'!$C$1:$CZ$1,0))),"-")</f>
        <v>-</v>
      </c>
      <c r="J458" s="8" t="str">
        <f>IFERROR(IF(INDEX('ce raw data'!$C$2:$CZ$3000,MATCH(1,INDEX(('ce raw data'!$A$2:$A$3000=I453)*('ce raw data'!$B$2:$B$3000=$B458),,),0),MATCH(J456,'ce raw data'!$C$1:$CZ$1,0))="","-",INDEX('ce raw data'!$C$2:$CZ$3000,MATCH(1,INDEX(('ce raw data'!$A$2:$A$3000=I453)*('ce raw data'!$B$2:$B$3000=$B458),,),0),MATCH(J456,'ce raw data'!$C$1:$CZ$1,0))),"-")</f>
        <v>-</v>
      </c>
    </row>
    <row r="459" spans="2:10" hidden="1" x14ac:dyDescent="0.4">
      <c r="B459" s="10"/>
      <c r="C459" s="8" t="str">
        <f>IFERROR(IF(INDEX('ce raw data'!$C$2:$CZ$3000,MATCH(1,INDEX(('ce raw data'!$A$2:$A$3000=C453)*('ce raw data'!$B$2:$B$3000=$B460),,),0),MATCH(SUBSTITUTE(C456,"Allele","Height"),'ce raw data'!$C$1:$CZ$1,0))="","-",INDEX('ce raw data'!$C$2:$CZ$3000,MATCH(1,INDEX(('ce raw data'!$A$2:$A$3000=C453)*('ce raw data'!$B$2:$B$3000=$B460),,),0),MATCH(SUBSTITUTE(C456,"Allele","Height"),'ce raw data'!$C$1:$CZ$1,0))),"-")</f>
        <v>-</v>
      </c>
      <c r="D459" s="8" t="str">
        <f>IFERROR(IF(INDEX('ce raw data'!$C$2:$CZ$3000,MATCH(1,INDEX(('ce raw data'!$A$2:$A$3000=C453)*('ce raw data'!$B$2:$B$3000=$B460),,),0),MATCH(SUBSTITUTE(D456,"Allele","Height"),'ce raw data'!$C$1:$CZ$1,0))="","-",INDEX('ce raw data'!$C$2:$CZ$3000,MATCH(1,INDEX(('ce raw data'!$A$2:$A$3000=C453)*('ce raw data'!$B$2:$B$3000=$B460),,),0),MATCH(SUBSTITUTE(D456,"Allele","Height"),'ce raw data'!$C$1:$CZ$1,0))),"-")</f>
        <v>-</v>
      </c>
      <c r="E459" s="8" t="str">
        <f>IFERROR(IF(INDEX('ce raw data'!$C$2:$CZ$3000,MATCH(1,INDEX(('ce raw data'!$A$2:$A$3000=E453)*('ce raw data'!$B$2:$B$3000=$B460),,),0),MATCH(SUBSTITUTE(E456,"Allele","Height"),'ce raw data'!$C$1:$CZ$1,0))="","-",INDEX('ce raw data'!$C$2:$CZ$3000,MATCH(1,INDEX(('ce raw data'!$A$2:$A$3000=E453)*('ce raw data'!$B$2:$B$3000=$B460),,),0),MATCH(SUBSTITUTE(E456,"Allele","Height"),'ce raw data'!$C$1:$CZ$1,0))),"-")</f>
        <v>-</v>
      </c>
      <c r="F459" s="8" t="str">
        <f>IFERROR(IF(INDEX('ce raw data'!$C$2:$CZ$3000,MATCH(1,INDEX(('ce raw data'!$A$2:$A$3000=E453)*('ce raw data'!$B$2:$B$3000=$B460),,),0),MATCH(SUBSTITUTE(F456,"Allele","Height"),'ce raw data'!$C$1:$CZ$1,0))="","-",INDEX('ce raw data'!$C$2:$CZ$3000,MATCH(1,INDEX(('ce raw data'!$A$2:$A$3000=E453)*('ce raw data'!$B$2:$B$3000=$B460),,),0),MATCH(SUBSTITUTE(F456,"Allele","Height"),'ce raw data'!$C$1:$CZ$1,0))),"-")</f>
        <v>-</v>
      </c>
      <c r="G459" s="8" t="str">
        <f>IFERROR(IF(INDEX('ce raw data'!$C$2:$CZ$3000,MATCH(1,INDEX(('ce raw data'!$A$2:$A$3000=G453)*('ce raw data'!$B$2:$B$3000=$B460),,),0),MATCH(SUBSTITUTE(G456,"Allele","Height"),'ce raw data'!$C$1:$CZ$1,0))="","-",INDEX('ce raw data'!$C$2:$CZ$3000,MATCH(1,INDEX(('ce raw data'!$A$2:$A$3000=G453)*('ce raw data'!$B$2:$B$3000=$B460),,),0),MATCH(SUBSTITUTE(G456,"Allele","Height"),'ce raw data'!$C$1:$CZ$1,0))),"-")</f>
        <v>-</v>
      </c>
      <c r="H459" s="8" t="str">
        <f>IFERROR(IF(INDEX('ce raw data'!$C$2:$CZ$3000,MATCH(1,INDEX(('ce raw data'!$A$2:$A$3000=G453)*('ce raw data'!$B$2:$B$3000=$B460),,),0),MATCH(SUBSTITUTE(H456,"Allele","Height"),'ce raw data'!$C$1:$CZ$1,0))="","-",INDEX('ce raw data'!$C$2:$CZ$3000,MATCH(1,INDEX(('ce raw data'!$A$2:$A$3000=G453)*('ce raw data'!$B$2:$B$3000=$B460),,),0),MATCH(SUBSTITUTE(H456,"Allele","Height"),'ce raw data'!$C$1:$CZ$1,0))),"-")</f>
        <v>-</v>
      </c>
      <c r="I459" s="8" t="str">
        <f>IFERROR(IF(INDEX('ce raw data'!$C$2:$CZ$3000,MATCH(1,INDEX(('ce raw data'!$A$2:$A$3000=I453)*('ce raw data'!$B$2:$B$3000=$B460),,),0),MATCH(SUBSTITUTE(I456,"Allele","Height"),'ce raw data'!$C$1:$CZ$1,0))="","-",INDEX('ce raw data'!$C$2:$CZ$3000,MATCH(1,INDEX(('ce raw data'!$A$2:$A$3000=I453)*('ce raw data'!$B$2:$B$3000=$B460),,),0),MATCH(SUBSTITUTE(I456,"Allele","Height"),'ce raw data'!$C$1:$CZ$1,0))),"-")</f>
        <v>-</v>
      </c>
      <c r="J459" s="8" t="str">
        <f>IFERROR(IF(INDEX('ce raw data'!$C$2:$CZ$3000,MATCH(1,INDEX(('ce raw data'!$A$2:$A$3000=I453)*('ce raw data'!$B$2:$B$3000=$B460),,),0),MATCH(SUBSTITUTE(J456,"Allele","Height"),'ce raw data'!$C$1:$CZ$1,0))="","-",INDEX('ce raw data'!$C$2:$CZ$3000,MATCH(1,INDEX(('ce raw data'!$A$2:$A$3000=I453)*('ce raw data'!$B$2:$B$3000=$B460),,),0),MATCH(SUBSTITUTE(J456,"Allele","Height"),'ce raw data'!$C$1:$CZ$1,0))),"-")</f>
        <v>-</v>
      </c>
    </row>
    <row r="460" spans="2:10" x14ac:dyDescent="0.4">
      <c r="B460" s="10" t="str">
        <f>$A$73</f>
        <v>D3S1358</v>
      </c>
      <c r="C460" s="8" t="str">
        <f>IFERROR(IF(INDEX('ce raw data'!$C$2:$CZ$3000,MATCH(1,INDEX(('ce raw data'!$A$2:$A$3000=C453)*('ce raw data'!$B$2:$B$3000=$B460),,),0),MATCH(C456,'ce raw data'!$C$1:$CZ$1,0))="","-",INDEX('ce raw data'!$C$2:$CZ$3000,MATCH(1,INDEX(('ce raw data'!$A$2:$A$3000=C453)*('ce raw data'!$B$2:$B$3000=$B460),,),0),MATCH(C456,'ce raw data'!$C$1:$CZ$1,0))),"-")</f>
        <v>-</v>
      </c>
      <c r="D460" s="8" t="str">
        <f>IFERROR(IF(INDEX('ce raw data'!$C$2:$CZ$3000,MATCH(1,INDEX(('ce raw data'!$A$2:$A$3000=C453)*('ce raw data'!$B$2:$B$3000=$B460),,),0),MATCH(D456,'ce raw data'!$C$1:$CZ$1,0))="","-",INDEX('ce raw data'!$C$2:$CZ$3000,MATCH(1,INDEX(('ce raw data'!$A$2:$A$3000=C453)*('ce raw data'!$B$2:$B$3000=$B460),,),0),MATCH(D456,'ce raw data'!$C$1:$CZ$1,0))),"-")</f>
        <v>-</v>
      </c>
      <c r="E460" s="8" t="str">
        <f>IFERROR(IF(INDEX('ce raw data'!$C$2:$CZ$3000,MATCH(1,INDEX(('ce raw data'!$A$2:$A$3000=E453)*('ce raw data'!$B$2:$B$3000=$B460),,),0),MATCH(E456,'ce raw data'!$C$1:$CZ$1,0))="","-",INDEX('ce raw data'!$C$2:$CZ$3000,MATCH(1,INDEX(('ce raw data'!$A$2:$A$3000=E453)*('ce raw data'!$B$2:$B$3000=$B460),,),0),MATCH(E456,'ce raw data'!$C$1:$CZ$1,0))),"-")</f>
        <v>-</v>
      </c>
      <c r="F460" s="8" t="str">
        <f>IFERROR(IF(INDEX('ce raw data'!$C$2:$CZ$3000,MATCH(1,INDEX(('ce raw data'!$A$2:$A$3000=E453)*('ce raw data'!$B$2:$B$3000=$B460),,),0),MATCH(F456,'ce raw data'!$C$1:$CZ$1,0))="","-",INDEX('ce raw data'!$C$2:$CZ$3000,MATCH(1,INDEX(('ce raw data'!$A$2:$A$3000=E453)*('ce raw data'!$B$2:$B$3000=$B460),,),0),MATCH(F456,'ce raw data'!$C$1:$CZ$1,0))),"-")</f>
        <v>-</v>
      </c>
      <c r="G460" s="8" t="str">
        <f>IFERROR(IF(INDEX('ce raw data'!$C$2:$CZ$3000,MATCH(1,INDEX(('ce raw data'!$A$2:$A$3000=G453)*('ce raw data'!$B$2:$B$3000=$B460),,),0),MATCH(G456,'ce raw data'!$C$1:$CZ$1,0))="","-",INDEX('ce raw data'!$C$2:$CZ$3000,MATCH(1,INDEX(('ce raw data'!$A$2:$A$3000=G453)*('ce raw data'!$B$2:$B$3000=$B460),,),0),MATCH(G456,'ce raw data'!$C$1:$CZ$1,0))),"-")</f>
        <v>-</v>
      </c>
      <c r="H460" s="8" t="str">
        <f>IFERROR(IF(INDEX('ce raw data'!$C$2:$CZ$3000,MATCH(1,INDEX(('ce raw data'!$A$2:$A$3000=G453)*('ce raw data'!$B$2:$B$3000=$B460),,),0),MATCH(H456,'ce raw data'!$C$1:$CZ$1,0))="","-",INDEX('ce raw data'!$C$2:$CZ$3000,MATCH(1,INDEX(('ce raw data'!$A$2:$A$3000=G453)*('ce raw data'!$B$2:$B$3000=$B460),,),0),MATCH(H456,'ce raw data'!$C$1:$CZ$1,0))),"-")</f>
        <v>-</v>
      </c>
      <c r="I460" s="8" t="str">
        <f>IFERROR(IF(INDEX('ce raw data'!$C$2:$CZ$3000,MATCH(1,INDEX(('ce raw data'!$A$2:$A$3000=I453)*('ce raw data'!$B$2:$B$3000=$B460),,),0),MATCH(I456,'ce raw data'!$C$1:$CZ$1,0))="","-",INDEX('ce raw data'!$C$2:$CZ$3000,MATCH(1,INDEX(('ce raw data'!$A$2:$A$3000=I453)*('ce raw data'!$B$2:$B$3000=$B460),,),0),MATCH(I456,'ce raw data'!$C$1:$CZ$1,0))),"-")</f>
        <v>-</v>
      </c>
      <c r="J460" s="8" t="str">
        <f>IFERROR(IF(INDEX('ce raw data'!$C$2:$CZ$3000,MATCH(1,INDEX(('ce raw data'!$A$2:$A$3000=I453)*('ce raw data'!$B$2:$B$3000=$B460),,),0),MATCH(J456,'ce raw data'!$C$1:$CZ$1,0))="","-",INDEX('ce raw data'!$C$2:$CZ$3000,MATCH(1,INDEX(('ce raw data'!$A$2:$A$3000=I453)*('ce raw data'!$B$2:$B$3000=$B460),,),0),MATCH(J456,'ce raw data'!$C$1:$CZ$1,0))),"-")</f>
        <v>-</v>
      </c>
    </row>
    <row r="461" spans="2:10" hidden="1" x14ac:dyDescent="0.4">
      <c r="B461" s="10"/>
      <c r="C461" s="8" t="str">
        <f>IFERROR(IF(INDEX('ce raw data'!$C$2:$CZ$3000,MATCH(1,INDEX(('ce raw data'!$A$2:$A$3000=C453)*('ce raw data'!$B$2:$B$3000=$B462),,),0),MATCH(SUBSTITUTE(C456,"Allele","Height"),'ce raw data'!$C$1:$CZ$1,0))="","-",INDEX('ce raw data'!$C$2:$CZ$3000,MATCH(1,INDEX(('ce raw data'!$A$2:$A$3000=C453)*('ce raw data'!$B$2:$B$3000=$B462),,),0),MATCH(SUBSTITUTE(C456,"Allele","Height"),'ce raw data'!$C$1:$CZ$1,0))),"-")</f>
        <v>-</v>
      </c>
      <c r="D461" s="8" t="str">
        <f>IFERROR(IF(INDEX('ce raw data'!$C$2:$CZ$3000,MATCH(1,INDEX(('ce raw data'!$A$2:$A$3000=C453)*('ce raw data'!$B$2:$B$3000=$B462),,),0),MATCH(SUBSTITUTE(D456,"Allele","Height"),'ce raw data'!$C$1:$CZ$1,0))="","-",INDEX('ce raw data'!$C$2:$CZ$3000,MATCH(1,INDEX(('ce raw data'!$A$2:$A$3000=C453)*('ce raw data'!$B$2:$B$3000=$B462),,),0),MATCH(SUBSTITUTE(D456,"Allele","Height"),'ce raw data'!$C$1:$CZ$1,0))),"-")</f>
        <v>-</v>
      </c>
      <c r="E461" s="8" t="str">
        <f>IFERROR(IF(INDEX('ce raw data'!$C$2:$CZ$3000,MATCH(1,INDEX(('ce raw data'!$A$2:$A$3000=E453)*('ce raw data'!$B$2:$B$3000=$B462),,),0),MATCH(SUBSTITUTE(E456,"Allele","Height"),'ce raw data'!$C$1:$CZ$1,0))="","-",INDEX('ce raw data'!$C$2:$CZ$3000,MATCH(1,INDEX(('ce raw data'!$A$2:$A$3000=E453)*('ce raw data'!$B$2:$B$3000=$B462),,),0),MATCH(SUBSTITUTE(E456,"Allele","Height"),'ce raw data'!$C$1:$CZ$1,0))),"-")</f>
        <v>-</v>
      </c>
      <c r="F461" s="8" t="str">
        <f>IFERROR(IF(INDEX('ce raw data'!$C$2:$CZ$3000,MATCH(1,INDEX(('ce raw data'!$A$2:$A$3000=E453)*('ce raw data'!$B$2:$B$3000=$B462),,),0),MATCH(SUBSTITUTE(F456,"Allele","Height"),'ce raw data'!$C$1:$CZ$1,0))="","-",INDEX('ce raw data'!$C$2:$CZ$3000,MATCH(1,INDEX(('ce raw data'!$A$2:$A$3000=E453)*('ce raw data'!$B$2:$B$3000=$B462),,),0),MATCH(SUBSTITUTE(F456,"Allele","Height"),'ce raw data'!$C$1:$CZ$1,0))),"-")</f>
        <v>-</v>
      </c>
      <c r="G461" s="8" t="str">
        <f>IFERROR(IF(INDEX('ce raw data'!$C$2:$CZ$3000,MATCH(1,INDEX(('ce raw data'!$A$2:$A$3000=G453)*('ce raw data'!$B$2:$B$3000=$B462),,),0),MATCH(SUBSTITUTE(G456,"Allele","Height"),'ce raw data'!$C$1:$CZ$1,0))="","-",INDEX('ce raw data'!$C$2:$CZ$3000,MATCH(1,INDEX(('ce raw data'!$A$2:$A$3000=G453)*('ce raw data'!$B$2:$B$3000=$B462),,),0),MATCH(SUBSTITUTE(G456,"Allele","Height"),'ce raw data'!$C$1:$CZ$1,0))),"-")</f>
        <v>-</v>
      </c>
      <c r="H461" s="8" t="str">
        <f>IFERROR(IF(INDEX('ce raw data'!$C$2:$CZ$3000,MATCH(1,INDEX(('ce raw data'!$A$2:$A$3000=G453)*('ce raw data'!$B$2:$B$3000=$B462),,),0),MATCH(SUBSTITUTE(H456,"Allele","Height"),'ce raw data'!$C$1:$CZ$1,0))="","-",INDEX('ce raw data'!$C$2:$CZ$3000,MATCH(1,INDEX(('ce raw data'!$A$2:$A$3000=G453)*('ce raw data'!$B$2:$B$3000=$B462),,),0),MATCH(SUBSTITUTE(H456,"Allele","Height"),'ce raw data'!$C$1:$CZ$1,0))),"-")</f>
        <v>-</v>
      </c>
      <c r="I461" s="8" t="str">
        <f>IFERROR(IF(INDEX('ce raw data'!$C$2:$CZ$3000,MATCH(1,INDEX(('ce raw data'!$A$2:$A$3000=I453)*('ce raw data'!$B$2:$B$3000=$B462),,),0),MATCH(SUBSTITUTE(I456,"Allele","Height"),'ce raw data'!$C$1:$CZ$1,0))="","-",INDEX('ce raw data'!$C$2:$CZ$3000,MATCH(1,INDEX(('ce raw data'!$A$2:$A$3000=I453)*('ce raw data'!$B$2:$B$3000=$B462),,),0),MATCH(SUBSTITUTE(I456,"Allele","Height"),'ce raw data'!$C$1:$CZ$1,0))),"-")</f>
        <v>-</v>
      </c>
      <c r="J461" s="8" t="str">
        <f>IFERROR(IF(INDEX('ce raw data'!$C$2:$CZ$3000,MATCH(1,INDEX(('ce raw data'!$A$2:$A$3000=I453)*('ce raw data'!$B$2:$B$3000=$B462),,),0),MATCH(SUBSTITUTE(J456,"Allele","Height"),'ce raw data'!$C$1:$CZ$1,0))="","-",INDEX('ce raw data'!$C$2:$CZ$3000,MATCH(1,INDEX(('ce raw data'!$A$2:$A$3000=I453)*('ce raw data'!$B$2:$B$3000=$B462),,),0),MATCH(SUBSTITUTE(J456,"Allele","Height"),'ce raw data'!$C$1:$CZ$1,0))),"-")</f>
        <v>-</v>
      </c>
    </row>
    <row r="462" spans="2:10" x14ac:dyDescent="0.4">
      <c r="B462" s="10" t="str">
        <f>$A$75</f>
        <v>D1S1656</v>
      </c>
      <c r="C462" s="8" t="str">
        <f>IFERROR(IF(INDEX('ce raw data'!$C$2:$CZ$3000,MATCH(1,INDEX(('ce raw data'!$A$2:$A$3000=C453)*('ce raw data'!$B$2:$B$3000=$B462),,),0),MATCH(C456,'ce raw data'!$C$1:$CZ$1,0))="","-",INDEX('ce raw data'!$C$2:$CZ$3000,MATCH(1,INDEX(('ce raw data'!$A$2:$A$3000=C453)*('ce raw data'!$B$2:$B$3000=$B462),,),0),MATCH(C456,'ce raw data'!$C$1:$CZ$1,0))),"-")</f>
        <v>-</v>
      </c>
      <c r="D462" s="8" t="str">
        <f>IFERROR(IF(INDEX('ce raw data'!$C$2:$CZ$3000,MATCH(1,INDEX(('ce raw data'!$A$2:$A$3000=C453)*('ce raw data'!$B$2:$B$3000=$B462),,),0),MATCH(D456,'ce raw data'!$C$1:$CZ$1,0))="","-",INDEX('ce raw data'!$C$2:$CZ$3000,MATCH(1,INDEX(('ce raw data'!$A$2:$A$3000=C453)*('ce raw data'!$B$2:$B$3000=$B462),,),0),MATCH(D456,'ce raw data'!$C$1:$CZ$1,0))),"-")</f>
        <v>-</v>
      </c>
      <c r="E462" s="8" t="str">
        <f>IFERROR(IF(INDEX('ce raw data'!$C$2:$CZ$3000,MATCH(1,INDEX(('ce raw data'!$A$2:$A$3000=E453)*('ce raw data'!$B$2:$B$3000=$B462),,),0),MATCH(E456,'ce raw data'!$C$1:$CZ$1,0))="","-",INDEX('ce raw data'!$C$2:$CZ$3000,MATCH(1,INDEX(('ce raw data'!$A$2:$A$3000=E453)*('ce raw data'!$B$2:$B$3000=$B462),,),0),MATCH(E456,'ce raw data'!$C$1:$CZ$1,0))),"-")</f>
        <v>-</v>
      </c>
      <c r="F462" s="8" t="str">
        <f>IFERROR(IF(INDEX('ce raw data'!$C$2:$CZ$3000,MATCH(1,INDEX(('ce raw data'!$A$2:$A$3000=E453)*('ce raw data'!$B$2:$B$3000=$B462),,),0),MATCH(F456,'ce raw data'!$C$1:$CZ$1,0))="","-",INDEX('ce raw data'!$C$2:$CZ$3000,MATCH(1,INDEX(('ce raw data'!$A$2:$A$3000=E453)*('ce raw data'!$B$2:$B$3000=$B462),,),0),MATCH(F456,'ce raw data'!$C$1:$CZ$1,0))),"-")</f>
        <v>-</v>
      </c>
      <c r="G462" s="8" t="str">
        <f>IFERROR(IF(INDEX('ce raw data'!$C$2:$CZ$3000,MATCH(1,INDEX(('ce raw data'!$A$2:$A$3000=G453)*('ce raw data'!$B$2:$B$3000=$B462),,),0),MATCH(G456,'ce raw data'!$C$1:$CZ$1,0))="","-",INDEX('ce raw data'!$C$2:$CZ$3000,MATCH(1,INDEX(('ce raw data'!$A$2:$A$3000=G453)*('ce raw data'!$B$2:$B$3000=$B462),,),0),MATCH(G456,'ce raw data'!$C$1:$CZ$1,0))),"-")</f>
        <v>-</v>
      </c>
      <c r="H462" s="8" t="str">
        <f>IFERROR(IF(INDEX('ce raw data'!$C$2:$CZ$3000,MATCH(1,INDEX(('ce raw data'!$A$2:$A$3000=G453)*('ce raw data'!$B$2:$B$3000=$B462),,),0),MATCH(H456,'ce raw data'!$C$1:$CZ$1,0))="","-",INDEX('ce raw data'!$C$2:$CZ$3000,MATCH(1,INDEX(('ce raw data'!$A$2:$A$3000=G453)*('ce raw data'!$B$2:$B$3000=$B462),,),0),MATCH(H456,'ce raw data'!$C$1:$CZ$1,0))),"-")</f>
        <v>-</v>
      </c>
      <c r="I462" s="8" t="str">
        <f>IFERROR(IF(INDEX('ce raw data'!$C$2:$CZ$3000,MATCH(1,INDEX(('ce raw data'!$A$2:$A$3000=I453)*('ce raw data'!$B$2:$B$3000=$B462),,),0),MATCH(I456,'ce raw data'!$C$1:$CZ$1,0))="","-",INDEX('ce raw data'!$C$2:$CZ$3000,MATCH(1,INDEX(('ce raw data'!$A$2:$A$3000=I453)*('ce raw data'!$B$2:$B$3000=$B462),,),0),MATCH(I456,'ce raw data'!$C$1:$CZ$1,0))),"-")</f>
        <v>-</v>
      </c>
      <c r="J462" s="8" t="str">
        <f>IFERROR(IF(INDEX('ce raw data'!$C$2:$CZ$3000,MATCH(1,INDEX(('ce raw data'!$A$2:$A$3000=I453)*('ce raw data'!$B$2:$B$3000=$B462),,),0),MATCH(J456,'ce raw data'!$C$1:$CZ$1,0))="","-",INDEX('ce raw data'!$C$2:$CZ$3000,MATCH(1,INDEX(('ce raw data'!$A$2:$A$3000=I453)*('ce raw data'!$B$2:$B$3000=$B462),,),0),MATCH(J456,'ce raw data'!$C$1:$CZ$1,0))),"-")</f>
        <v>-</v>
      </c>
    </row>
    <row r="463" spans="2:10" hidden="1" x14ac:dyDescent="0.4">
      <c r="B463" s="10"/>
      <c r="C463" s="8" t="str">
        <f>IFERROR(IF(INDEX('ce raw data'!$C$2:$CZ$3000,MATCH(1,INDEX(('ce raw data'!$A$2:$A$3000=C453)*('ce raw data'!$B$2:$B$3000=$B464),,),0),MATCH(SUBSTITUTE(C456,"Allele","Height"),'ce raw data'!$C$1:$CZ$1,0))="","-",INDEX('ce raw data'!$C$2:$CZ$3000,MATCH(1,INDEX(('ce raw data'!$A$2:$A$3000=C453)*('ce raw data'!$B$2:$B$3000=$B464),,),0),MATCH(SUBSTITUTE(C456,"Allele","Height"),'ce raw data'!$C$1:$CZ$1,0))),"-")</f>
        <v>-</v>
      </c>
      <c r="D463" s="8" t="str">
        <f>IFERROR(IF(INDEX('ce raw data'!$C$2:$CZ$3000,MATCH(1,INDEX(('ce raw data'!$A$2:$A$3000=C453)*('ce raw data'!$B$2:$B$3000=$B464),,),0),MATCH(SUBSTITUTE(D456,"Allele","Height"),'ce raw data'!$C$1:$CZ$1,0))="","-",INDEX('ce raw data'!$C$2:$CZ$3000,MATCH(1,INDEX(('ce raw data'!$A$2:$A$3000=C453)*('ce raw data'!$B$2:$B$3000=$B464),,),0),MATCH(SUBSTITUTE(D456,"Allele","Height"),'ce raw data'!$C$1:$CZ$1,0))),"-")</f>
        <v>-</v>
      </c>
      <c r="E463" s="8" t="str">
        <f>IFERROR(IF(INDEX('ce raw data'!$C$2:$CZ$3000,MATCH(1,INDEX(('ce raw data'!$A$2:$A$3000=E453)*('ce raw data'!$B$2:$B$3000=$B464),,),0),MATCH(SUBSTITUTE(E456,"Allele","Height"),'ce raw data'!$C$1:$CZ$1,0))="","-",INDEX('ce raw data'!$C$2:$CZ$3000,MATCH(1,INDEX(('ce raw data'!$A$2:$A$3000=E453)*('ce raw data'!$B$2:$B$3000=$B464),,),0),MATCH(SUBSTITUTE(E456,"Allele","Height"),'ce raw data'!$C$1:$CZ$1,0))),"-")</f>
        <v>-</v>
      </c>
      <c r="F463" s="8" t="str">
        <f>IFERROR(IF(INDEX('ce raw data'!$C$2:$CZ$3000,MATCH(1,INDEX(('ce raw data'!$A$2:$A$3000=E453)*('ce raw data'!$B$2:$B$3000=$B464),,),0),MATCH(SUBSTITUTE(F456,"Allele","Height"),'ce raw data'!$C$1:$CZ$1,0))="","-",INDEX('ce raw data'!$C$2:$CZ$3000,MATCH(1,INDEX(('ce raw data'!$A$2:$A$3000=E453)*('ce raw data'!$B$2:$B$3000=$B464),,),0),MATCH(SUBSTITUTE(F456,"Allele","Height"),'ce raw data'!$C$1:$CZ$1,0))),"-")</f>
        <v>-</v>
      </c>
      <c r="G463" s="8" t="str">
        <f>IFERROR(IF(INDEX('ce raw data'!$C$2:$CZ$3000,MATCH(1,INDEX(('ce raw data'!$A$2:$A$3000=G453)*('ce raw data'!$B$2:$B$3000=$B464),,),0),MATCH(SUBSTITUTE(G456,"Allele","Height"),'ce raw data'!$C$1:$CZ$1,0))="","-",INDEX('ce raw data'!$C$2:$CZ$3000,MATCH(1,INDEX(('ce raw data'!$A$2:$A$3000=G453)*('ce raw data'!$B$2:$B$3000=$B464),,),0),MATCH(SUBSTITUTE(G456,"Allele","Height"),'ce raw data'!$C$1:$CZ$1,0))),"-")</f>
        <v>-</v>
      </c>
      <c r="H463" s="8" t="str">
        <f>IFERROR(IF(INDEX('ce raw data'!$C$2:$CZ$3000,MATCH(1,INDEX(('ce raw data'!$A$2:$A$3000=G453)*('ce raw data'!$B$2:$B$3000=$B464),,),0),MATCH(SUBSTITUTE(H456,"Allele","Height"),'ce raw data'!$C$1:$CZ$1,0))="","-",INDEX('ce raw data'!$C$2:$CZ$3000,MATCH(1,INDEX(('ce raw data'!$A$2:$A$3000=G453)*('ce raw data'!$B$2:$B$3000=$B464),,),0),MATCH(SUBSTITUTE(H456,"Allele","Height"),'ce raw data'!$C$1:$CZ$1,0))),"-")</f>
        <v>-</v>
      </c>
      <c r="I463" s="8" t="str">
        <f>IFERROR(IF(INDEX('ce raw data'!$C$2:$CZ$3000,MATCH(1,INDEX(('ce raw data'!$A$2:$A$3000=I453)*('ce raw data'!$B$2:$B$3000=$B464),,),0),MATCH(SUBSTITUTE(I456,"Allele","Height"),'ce raw data'!$C$1:$CZ$1,0))="","-",INDEX('ce raw data'!$C$2:$CZ$3000,MATCH(1,INDEX(('ce raw data'!$A$2:$A$3000=I453)*('ce raw data'!$B$2:$B$3000=$B464),,),0),MATCH(SUBSTITUTE(I456,"Allele","Height"),'ce raw data'!$C$1:$CZ$1,0))),"-")</f>
        <v>-</v>
      </c>
      <c r="J463" s="8" t="str">
        <f>IFERROR(IF(INDEX('ce raw data'!$C$2:$CZ$3000,MATCH(1,INDEX(('ce raw data'!$A$2:$A$3000=I453)*('ce raw data'!$B$2:$B$3000=$B464),,),0),MATCH(SUBSTITUTE(J456,"Allele","Height"),'ce raw data'!$C$1:$CZ$1,0))="","-",INDEX('ce raw data'!$C$2:$CZ$3000,MATCH(1,INDEX(('ce raw data'!$A$2:$A$3000=I453)*('ce raw data'!$B$2:$B$3000=$B464),,),0),MATCH(SUBSTITUTE(J456,"Allele","Height"),'ce raw data'!$C$1:$CZ$1,0))),"-")</f>
        <v>-</v>
      </c>
    </row>
    <row r="464" spans="2:10" x14ac:dyDescent="0.4">
      <c r="B464" s="10" t="str">
        <f>$A$77</f>
        <v>D2S441</v>
      </c>
      <c r="C464" s="8" t="str">
        <f>IFERROR(IF(INDEX('ce raw data'!$C$2:$CZ$3000,MATCH(1,INDEX(('ce raw data'!$A$2:$A$3000=C453)*('ce raw data'!$B$2:$B$3000=$B464),,),0),MATCH(C456,'ce raw data'!$C$1:$CZ$1,0))="","-",INDEX('ce raw data'!$C$2:$CZ$3000,MATCH(1,INDEX(('ce raw data'!$A$2:$A$3000=C453)*('ce raw data'!$B$2:$B$3000=$B464),,),0),MATCH(C456,'ce raw data'!$C$1:$CZ$1,0))),"-")</f>
        <v>-</v>
      </c>
      <c r="D464" s="8" t="str">
        <f>IFERROR(IF(INDEX('ce raw data'!$C$2:$CZ$3000,MATCH(1,INDEX(('ce raw data'!$A$2:$A$3000=C453)*('ce raw data'!$B$2:$B$3000=$B464),,),0),MATCH(D456,'ce raw data'!$C$1:$CZ$1,0))="","-",INDEX('ce raw data'!$C$2:$CZ$3000,MATCH(1,INDEX(('ce raw data'!$A$2:$A$3000=C453)*('ce raw data'!$B$2:$B$3000=$B464),,),0),MATCH(D456,'ce raw data'!$C$1:$CZ$1,0))),"-")</f>
        <v>-</v>
      </c>
      <c r="E464" s="8" t="str">
        <f>IFERROR(IF(INDEX('ce raw data'!$C$2:$CZ$3000,MATCH(1,INDEX(('ce raw data'!$A$2:$A$3000=E453)*('ce raw data'!$B$2:$B$3000=$B464),,),0),MATCH(E456,'ce raw data'!$C$1:$CZ$1,0))="","-",INDEX('ce raw data'!$C$2:$CZ$3000,MATCH(1,INDEX(('ce raw data'!$A$2:$A$3000=E453)*('ce raw data'!$B$2:$B$3000=$B464),,),0),MATCH(E456,'ce raw data'!$C$1:$CZ$1,0))),"-")</f>
        <v>-</v>
      </c>
      <c r="F464" s="8" t="str">
        <f>IFERROR(IF(INDEX('ce raw data'!$C$2:$CZ$3000,MATCH(1,INDEX(('ce raw data'!$A$2:$A$3000=E453)*('ce raw data'!$B$2:$B$3000=$B464),,),0),MATCH(F456,'ce raw data'!$C$1:$CZ$1,0))="","-",INDEX('ce raw data'!$C$2:$CZ$3000,MATCH(1,INDEX(('ce raw data'!$A$2:$A$3000=E453)*('ce raw data'!$B$2:$B$3000=$B464),,),0),MATCH(F456,'ce raw data'!$C$1:$CZ$1,0))),"-")</f>
        <v>-</v>
      </c>
      <c r="G464" s="8" t="str">
        <f>IFERROR(IF(INDEX('ce raw data'!$C$2:$CZ$3000,MATCH(1,INDEX(('ce raw data'!$A$2:$A$3000=G453)*('ce raw data'!$B$2:$B$3000=$B464),,),0),MATCH(G456,'ce raw data'!$C$1:$CZ$1,0))="","-",INDEX('ce raw data'!$C$2:$CZ$3000,MATCH(1,INDEX(('ce raw data'!$A$2:$A$3000=G453)*('ce raw data'!$B$2:$B$3000=$B464),,),0),MATCH(G456,'ce raw data'!$C$1:$CZ$1,0))),"-")</f>
        <v>-</v>
      </c>
      <c r="H464" s="8" t="str">
        <f>IFERROR(IF(INDEX('ce raw data'!$C$2:$CZ$3000,MATCH(1,INDEX(('ce raw data'!$A$2:$A$3000=G453)*('ce raw data'!$B$2:$B$3000=$B464),,),0),MATCH(H456,'ce raw data'!$C$1:$CZ$1,0))="","-",INDEX('ce raw data'!$C$2:$CZ$3000,MATCH(1,INDEX(('ce raw data'!$A$2:$A$3000=G453)*('ce raw data'!$B$2:$B$3000=$B464),,),0),MATCH(H456,'ce raw data'!$C$1:$CZ$1,0))),"-")</f>
        <v>-</v>
      </c>
      <c r="I464" s="8" t="str">
        <f>IFERROR(IF(INDEX('ce raw data'!$C$2:$CZ$3000,MATCH(1,INDEX(('ce raw data'!$A$2:$A$3000=I453)*('ce raw data'!$B$2:$B$3000=$B464),,),0),MATCH(I456,'ce raw data'!$C$1:$CZ$1,0))="","-",INDEX('ce raw data'!$C$2:$CZ$3000,MATCH(1,INDEX(('ce raw data'!$A$2:$A$3000=I453)*('ce raw data'!$B$2:$B$3000=$B464),,),0),MATCH(I456,'ce raw data'!$C$1:$CZ$1,0))),"-")</f>
        <v>-</v>
      </c>
      <c r="J464" s="8" t="str">
        <f>IFERROR(IF(INDEX('ce raw data'!$C$2:$CZ$3000,MATCH(1,INDEX(('ce raw data'!$A$2:$A$3000=I453)*('ce raw data'!$B$2:$B$3000=$B464),,),0),MATCH(J456,'ce raw data'!$C$1:$CZ$1,0))="","-",INDEX('ce raw data'!$C$2:$CZ$3000,MATCH(1,INDEX(('ce raw data'!$A$2:$A$3000=I453)*('ce raw data'!$B$2:$B$3000=$B464),,),0),MATCH(J456,'ce raw data'!$C$1:$CZ$1,0))),"-")</f>
        <v>-</v>
      </c>
    </row>
    <row r="465" spans="2:10" hidden="1" x14ac:dyDescent="0.4">
      <c r="B465" s="10"/>
      <c r="C465" s="8" t="str">
        <f>IFERROR(IF(INDEX('ce raw data'!$C$2:$CZ$3000,MATCH(1,INDEX(('ce raw data'!$A$2:$A$3000=C453)*('ce raw data'!$B$2:$B$3000=$B466),,),0),MATCH(SUBSTITUTE(C456,"Allele","Height"),'ce raw data'!$C$1:$CZ$1,0))="","-",INDEX('ce raw data'!$C$2:$CZ$3000,MATCH(1,INDEX(('ce raw data'!$A$2:$A$3000=C453)*('ce raw data'!$B$2:$B$3000=$B466),,),0),MATCH(SUBSTITUTE(C456,"Allele","Height"),'ce raw data'!$C$1:$CZ$1,0))),"-")</f>
        <v>-</v>
      </c>
      <c r="D465" s="8" t="str">
        <f>IFERROR(IF(INDEX('ce raw data'!$C$2:$CZ$3000,MATCH(1,INDEX(('ce raw data'!$A$2:$A$3000=C453)*('ce raw data'!$B$2:$B$3000=$B466),,),0),MATCH(SUBSTITUTE(D456,"Allele","Height"),'ce raw data'!$C$1:$CZ$1,0))="","-",INDEX('ce raw data'!$C$2:$CZ$3000,MATCH(1,INDEX(('ce raw data'!$A$2:$A$3000=C453)*('ce raw data'!$B$2:$B$3000=$B466),,),0),MATCH(SUBSTITUTE(D456,"Allele","Height"),'ce raw data'!$C$1:$CZ$1,0))),"-")</f>
        <v>-</v>
      </c>
      <c r="E465" s="8" t="str">
        <f>IFERROR(IF(INDEX('ce raw data'!$C$2:$CZ$3000,MATCH(1,INDEX(('ce raw data'!$A$2:$A$3000=E453)*('ce raw data'!$B$2:$B$3000=$B466),,),0),MATCH(SUBSTITUTE(E456,"Allele","Height"),'ce raw data'!$C$1:$CZ$1,0))="","-",INDEX('ce raw data'!$C$2:$CZ$3000,MATCH(1,INDEX(('ce raw data'!$A$2:$A$3000=E453)*('ce raw data'!$B$2:$B$3000=$B466),,),0),MATCH(SUBSTITUTE(E456,"Allele","Height"),'ce raw data'!$C$1:$CZ$1,0))),"-")</f>
        <v>-</v>
      </c>
      <c r="F465" s="8" t="str">
        <f>IFERROR(IF(INDEX('ce raw data'!$C$2:$CZ$3000,MATCH(1,INDEX(('ce raw data'!$A$2:$A$3000=E453)*('ce raw data'!$B$2:$B$3000=$B466),,),0),MATCH(SUBSTITUTE(F456,"Allele","Height"),'ce raw data'!$C$1:$CZ$1,0))="","-",INDEX('ce raw data'!$C$2:$CZ$3000,MATCH(1,INDEX(('ce raw data'!$A$2:$A$3000=E453)*('ce raw data'!$B$2:$B$3000=$B466),,),0),MATCH(SUBSTITUTE(F456,"Allele","Height"),'ce raw data'!$C$1:$CZ$1,0))),"-")</f>
        <v>-</v>
      </c>
      <c r="G465" s="8" t="str">
        <f>IFERROR(IF(INDEX('ce raw data'!$C$2:$CZ$3000,MATCH(1,INDEX(('ce raw data'!$A$2:$A$3000=G453)*('ce raw data'!$B$2:$B$3000=$B466),,),0),MATCH(SUBSTITUTE(G456,"Allele","Height"),'ce raw data'!$C$1:$CZ$1,0))="","-",INDEX('ce raw data'!$C$2:$CZ$3000,MATCH(1,INDEX(('ce raw data'!$A$2:$A$3000=G453)*('ce raw data'!$B$2:$B$3000=$B466),,),0),MATCH(SUBSTITUTE(G456,"Allele","Height"),'ce raw data'!$C$1:$CZ$1,0))),"-")</f>
        <v>-</v>
      </c>
      <c r="H465" s="8" t="str">
        <f>IFERROR(IF(INDEX('ce raw data'!$C$2:$CZ$3000,MATCH(1,INDEX(('ce raw data'!$A$2:$A$3000=G453)*('ce raw data'!$B$2:$B$3000=$B466),,),0),MATCH(SUBSTITUTE(H456,"Allele","Height"),'ce raw data'!$C$1:$CZ$1,0))="","-",INDEX('ce raw data'!$C$2:$CZ$3000,MATCH(1,INDEX(('ce raw data'!$A$2:$A$3000=G453)*('ce raw data'!$B$2:$B$3000=$B466),,),0),MATCH(SUBSTITUTE(H456,"Allele","Height"),'ce raw data'!$C$1:$CZ$1,0))),"-")</f>
        <v>-</v>
      </c>
      <c r="I465" s="8" t="str">
        <f>IFERROR(IF(INDEX('ce raw data'!$C$2:$CZ$3000,MATCH(1,INDEX(('ce raw data'!$A$2:$A$3000=I453)*('ce raw data'!$B$2:$B$3000=$B466),,),0),MATCH(SUBSTITUTE(I456,"Allele","Height"),'ce raw data'!$C$1:$CZ$1,0))="","-",INDEX('ce raw data'!$C$2:$CZ$3000,MATCH(1,INDEX(('ce raw data'!$A$2:$A$3000=I453)*('ce raw data'!$B$2:$B$3000=$B466),,),0),MATCH(SUBSTITUTE(I456,"Allele","Height"),'ce raw data'!$C$1:$CZ$1,0))),"-")</f>
        <v>-</v>
      </c>
      <c r="J465" s="8" t="str">
        <f>IFERROR(IF(INDEX('ce raw data'!$C$2:$CZ$3000,MATCH(1,INDEX(('ce raw data'!$A$2:$A$3000=I453)*('ce raw data'!$B$2:$B$3000=$B466),,),0),MATCH(SUBSTITUTE(J456,"Allele","Height"),'ce raw data'!$C$1:$CZ$1,0))="","-",INDEX('ce raw data'!$C$2:$CZ$3000,MATCH(1,INDEX(('ce raw data'!$A$2:$A$3000=I453)*('ce raw data'!$B$2:$B$3000=$B466),,),0),MATCH(SUBSTITUTE(J456,"Allele","Height"),'ce raw data'!$C$1:$CZ$1,0))),"-")</f>
        <v>-</v>
      </c>
    </row>
    <row r="466" spans="2:10" x14ac:dyDescent="0.4">
      <c r="B466" s="10" t="str">
        <f>$A$79</f>
        <v>D10S1248</v>
      </c>
      <c r="C466" s="8" t="str">
        <f>IFERROR(IF(INDEX('ce raw data'!$C$2:$CZ$3000,MATCH(1,INDEX(('ce raw data'!$A$2:$A$3000=C453)*('ce raw data'!$B$2:$B$3000=$B466),,),0),MATCH(C456,'ce raw data'!$C$1:$CZ$1,0))="","-",INDEX('ce raw data'!$C$2:$CZ$3000,MATCH(1,INDEX(('ce raw data'!$A$2:$A$3000=C453)*('ce raw data'!$B$2:$B$3000=$B466),,),0),MATCH(C456,'ce raw data'!$C$1:$CZ$1,0))),"-")</f>
        <v>-</v>
      </c>
      <c r="D466" s="8" t="str">
        <f>IFERROR(IF(INDEX('ce raw data'!$C$2:$CZ$3000,MATCH(1,INDEX(('ce raw data'!$A$2:$A$3000=C453)*('ce raw data'!$B$2:$B$3000=$B466),,),0),MATCH(D456,'ce raw data'!$C$1:$CZ$1,0))="","-",INDEX('ce raw data'!$C$2:$CZ$3000,MATCH(1,INDEX(('ce raw data'!$A$2:$A$3000=C453)*('ce raw data'!$B$2:$B$3000=$B466),,),0),MATCH(D456,'ce raw data'!$C$1:$CZ$1,0))),"-")</f>
        <v>-</v>
      </c>
      <c r="E466" s="8" t="str">
        <f>IFERROR(IF(INDEX('ce raw data'!$C$2:$CZ$3000,MATCH(1,INDEX(('ce raw data'!$A$2:$A$3000=E453)*('ce raw data'!$B$2:$B$3000=$B466),,),0),MATCH(E456,'ce raw data'!$C$1:$CZ$1,0))="","-",INDEX('ce raw data'!$C$2:$CZ$3000,MATCH(1,INDEX(('ce raw data'!$A$2:$A$3000=E453)*('ce raw data'!$B$2:$B$3000=$B466),,),0),MATCH(E456,'ce raw data'!$C$1:$CZ$1,0))),"-")</f>
        <v>-</v>
      </c>
      <c r="F466" s="8" t="str">
        <f>IFERROR(IF(INDEX('ce raw data'!$C$2:$CZ$3000,MATCH(1,INDEX(('ce raw data'!$A$2:$A$3000=E453)*('ce raw data'!$B$2:$B$3000=$B466),,),0),MATCH(F456,'ce raw data'!$C$1:$CZ$1,0))="","-",INDEX('ce raw data'!$C$2:$CZ$3000,MATCH(1,INDEX(('ce raw data'!$A$2:$A$3000=E453)*('ce raw data'!$B$2:$B$3000=$B466),,),0),MATCH(F456,'ce raw data'!$C$1:$CZ$1,0))),"-")</f>
        <v>-</v>
      </c>
      <c r="G466" s="8" t="str">
        <f>IFERROR(IF(INDEX('ce raw data'!$C$2:$CZ$3000,MATCH(1,INDEX(('ce raw data'!$A$2:$A$3000=G453)*('ce raw data'!$B$2:$B$3000=$B466),,),0),MATCH(G456,'ce raw data'!$C$1:$CZ$1,0))="","-",INDEX('ce raw data'!$C$2:$CZ$3000,MATCH(1,INDEX(('ce raw data'!$A$2:$A$3000=G453)*('ce raw data'!$B$2:$B$3000=$B466),,),0),MATCH(G456,'ce raw data'!$C$1:$CZ$1,0))),"-")</f>
        <v>-</v>
      </c>
      <c r="H466" s="8" t="str">
        <f>IFERROR(IF(INDEX('ce raw data'!$C$2:$CZ$3000,MATCH(1,INDEX(('ce raw data'!$A$2:$A$3000=G453)*('ce raw data'!$B$2:$B$3000=$B466),,),0),MATCH(H456,'ce raw data'!$C$1:$CZ$1,0))="","-",INDEX('ce raw data'!$C$2:$CZ$3000,MATCH(1,INDEX(('ce raw data'!$A$2:$A$3000=G453)*('ce raw data'!$B$2:$B$3000=$B466),,),0),MATCH(H456,'ce raw data'!$C$1:$CZ$1,0))),"-")</f>
        <v>-</v>
      </c>
      <c r="I466" s="8" t="str">
        <f>IFERROR(IF(INDEX('ce raw data'!$C$2:$CZ$3000,MATCH(1,INDEX(('ce raw data'!$A$2:$A$3000=I453)*('ce raw data'!$B$2:$B$3000=$B466),,),0),MATCH(I456,'ce raw data'!$C$1:$CZ$1,0))="","-",INDEX('ce raw data'!$C$2:$CZ$3000,MATCH(1,INDEX(('ce raw data'!$A$2:$A$3000=I453)*('ce raw data'!$B$2:$B$3000=$B466),,),0),MATCH(I456,'ce raw data'!$C$1:$CZ$1,0))),"-")</f>
        <v>-</v>
      </c>
      <c r="J466" s="8" t="str">
        <f>IFERROR(IF(INDEX('ce raw data'!$C$2:$CZ$3000,MATCH(1,INDEX(('ce raw data'!$A$2:$A$3000=I453)*('ce raw data'!$B$2:$B$3000=$B466),,),0),MATCH(J456,'ce raw data'!$C$1:$CZ$1,0))="","-",INDEX('ce raw data'!$C$2:$CZ$3000,MATCH(1,INDEX(('ce raw data'!$A$2:$A$3000=I453)*('ce raw data'!$B$2:$B$3000=$B466),,),0),MATCH(J456,'ce raw data'!$C$1:$CZ$1,0))),"-")</f>
        <v>-</v>
      </c>
    </row>
    <row r="467" spans="2:10" hidden="1" x14ac:dyDescent="0.4">
      <c r="B467" s="10"/>
      <c r="C467" s="8" t="str">
        <f>IFERROR(IF(INDEX('ce raw data'!$C$2:$CZ$3000,MATCH(1,INDEX(('ce raw data'!$A$2:$A$3000=C453)*('ce raw data'!$B$2:$B$3000=$B468),,),0),MATCH(SUBSTITUTE(C456,"Allele","Height"),'ce raw data'!$C$1:$CZ$1,0))="","-",INDEX('ce raw data'!$C$2:$CZ$3000,MATCH(1,INDEX(('ce raw data'!$A$2:$A$3000=C453)*('ce raw data'!$B$2:$B$3000=$B468),,),0),MATCH(SUBSTITUTE(C456,"Allele","Height"),'ce raw data'!$C$1:$CZ$1,0))),"-")</f>
        <v>-</v>
      </c>
      <c r="D467" s="8" t="str">
        <f>IFERROR(IF(INDEX('ce raw data'!$C$2:$CZ$3000,MATCH(1,INDEX(('ce raw data'!$A$2:$A$3000=C453)*('ce raw data'!$B$2:$B$3000=$B468),,),0),MATCH(SUBSTITUTE(D456,"Allele","Height"),'ce raw data'!$C$1:$CZ$1,0))="","-",INDEX('ce raw data'!$C$2:$CZ$3000,MATCH(1,INDEX(('ce raw data'!$A$2:$A$3000=C453)*('ce raw data'!$B$2:$B$3000=$B468),,),0),MATCH(SUBSTITUTE(D456,"Allele","Height"),'ce raw data'!$C$1:$CZ$1,0))),"-")</f>
        <v>-</v>
      </c>
      <c r="E467" s="8" t="str">
        <f>IFERROR(IF(INDEX('ce raw data'!$C$2:$CZ$3000,MATCH(1,INDEX(('ce raw data'!$A$2:$A$3000=E453)*('ce raw data'!$B$2:$B$3000=$B468),,),0),MATCH(SUBSTITUTE(E456,"Allele","Height"),'ce raw data'!$C$1:$CZ$1,0))="","-",INDEX('ce raw data'!$C$2:$CZ$3000,MATCH(1,INDEX(('ce raw data'!$A$2:$A$3000=E453)*('ce raw data'!$B$2:$B$3000=$B468),,),0),MATCH(SUBSTITUTE(E456,"Allele","Height"),'ce raw data'!$C$1:$CZ$1,0))),"-")</f>
        <v>-</v>
      </c>
      <c r="F467" s="8" t="str">
        <f>IFERROR(IF(INDEX('ce raw data'!$C$2:$CZ$3000,MATCH(1,INDEX(('ce raw data'!$A$2:$A$3000=E453)*('ce raw data'!$B$2:$B$3000=$B468),,),0),MATCH(SUBSTITUTE(F456,"Allele","Height"),'ce raw data'!$C$1:$CZ$1,0))="","-",INDEX('ce raw data'!$C$2:$CZ$3000,MATCH(1,INDEX(('ce raw data'!$A$2:$A$3000=E453)*('ce raw data'!$B$2:$B$3000=$B468),,),0),MATCH(SUBSTITUTE(F456,"Allele","Height"),'ce raw data'!$C$1:$CZ$1,0))),"-")</f>
        <v>-</v>
      </c>
      <c r="G467" s="8" t="str">
        <f>IFERROR(IF(INDEX('ce raw data'!$C$2:$CZ$3000,MATCH(1,INDEX(('ce raw data'!$A$2:$A$3000=G453)*('ce raw data'!$B$2:$B$3000=$B468),,),0),MATCH(SUBSTITUTE(G456,"Allele","Height"),'ce raw data'!$C$1:$CZ$1,0))="","-",INDEX('ce raw data'!$C$2:$CZ$3000,MATCH(1,INDEX(('ce raw data'!$A$2:$A$3000=G453)*('ce raw data'!$B$2:$B$3000=$B468),,),0),MATCH(SUBSTITUTE(G456,"Allele","Height"),'ce raw data'!$C$1:$CZ$1,0))),"-")</f>
        <v>-</v>
      </c>
      <c r="H467" s="8" t="str">
        <f>IFERROR(IF(INDEX('ce raw data'!$C$2:$CZ$3000,MATCH(1,INDEX(('ce raw data'!$A$2:$A$3000=G453)*('ce raw data'!$B$2:$B$3000=$B468),,),0),MATCH(SUBSTITUTE(H456,"Allele","Height"),'ce raw data'!$C$1:$CZ$1,0))="","-",INDEX('ce raw data'!$C$2:$CZ$3000,MATCH(1,INDEX(('ce raw data'!$A$2:$A$3000=G453)*('ce raw data'!$B$2:$B$3000=$B468),,),0),MATCH(SUBSTITUTE(H456,"Allele","Height"),'ce raw data'!$C$1:$CZ$1,0))),"-")</f>
        <v>-</v>
      </c>
      <c r="I467" s="8" t="str">
        <f>IFERROR(IF(INDEX('ce raw data'!$C$2:$CZ$3000,MATCH(1,INDEX(('ce raw data'!$A$2:$A$3000=I453)*('ce raw data'!$B$2:$B$3000=$B468),,),0),MATCH(SUBSTITUTE(I456,"Allele","Height"),'ce raw data'!$C$1:$CZ$1,0))="","-",INDEX('ce raw data'!$C$2:$CZ$3000,MATCH(1,INDEX(('ce raw data'!$A$2:$A$3000=I453)*('ce raw data'!$B$2:$B$3000=$B468),,),0),MATCH(SUBSTITUTE(I456,"Allele","Height"),'ce raw data'!$C$1:$CZ$1,0))),"-")</f>
        <v>-</v>
      </c>
      <c r="J467" s="8" t="str">
        <f>IFERROR(IF(INDEX('ce raw data'!$C$2:$CZ$3000,MATCH(1,INDEX(('ce raw data'!$A$2:$A$3000=I453)*('ce raw data'!$B$2:$B$3000=$B468),,),0),MATCH(SUBSTITUTE(J456,"Allele","Height"),'ce raw data'!$C$1:$CZ$1,0))="","-",INDEX('ce raw data'!$C$2:$CZ$3000,MATCH(1,INDEX(('ce raw data'!$A$2:$A$3000=I453)*('ce raw data'!$B$2:$B$3000=$B468),,),0),MATCH(SUBSTITUTE(J456,"Allele","Height"),'ce raw data'!$C$1:$CZ$1,0))),"-")</f>
        <v>-</v>
      </c>
    </row>
    <row r="468" spans="2:10" x14ac:dyDescent="0.4">
      <c r="B468" s="10" t="str">
        <f>$A$81</f>
        <v>D13S317</v>
      </c>
      <c r="C468" s="8" t="str">
        <f>IFERROR(IF(INDEX('ce raw data'!$C$2:$CZ$3000,MATCH(1,INDEX(('ce raw data'!$A$2:$A$3000=C453)*('ce raw data'!$B$2:$B$3000=$B468),,),0),MATCH(C456,'ce raw data'!$C$1:$CZ$1,0))="","-",INDEX('ce raw data'!$C$2:$CZ$3000,MATCH(1,INDEX(('ce raw data'!$A$2:$A$3000=C453)*('ce raw data'!$B$2:$B$3000=$B468),,),0),MATCH(C456,'ce raw data'!$C$1:$CZ$1,0))),"-")</f>
        <v>-</v>
      </c>
      <c r="D468" s="8" t="str">
        <f>IFERROR(IF(INDEX('ce raw data'!$C$2:$CZ$3000,MATCH(1,INDEX(('ce raw data'!$A$2:$A$3000=C453)*('ce raw data'!$B$2:$B$3000=$B468),,),0),MATCH(D456,'ce raw data'!$C$1:$CZ$1,0))="","-",INDEX('ce raw data'!$C$2:$CZ$3000,MATCH(1,INDEX(('ce raw data'!$A$2:$A$3000=C453)*('ce raw data'!$B$2:$B$3000=$B468),,),0),MATCH(D456,'ce raw data'!$C$1:$CZ$1,0))),"-")</f>
        <v>-</v>
      </c>
      <c r="E468" s="8" t="str">
        <f>IFERROR(IF(INDEX('ce raw data'!$C$2:$CZ$3000,MATCH(1,INDEX(('ce raw data'!$A$2:$A$3000=E453)*('ce raw data'!$B$2:$B$3000=$B468),,),0),MATCH(E456,'ce raw data'!$C$1:$CZ$1,0))="","-",INDEX('ce raw data'!$C$2:$CZ$3000,MATCH(1,INDEX(('ce raw data'!$A$2:$A$3000=E453)*('ce raw data'!$B$2:$B$3000=$B468),,),0),MATCH(E456,'ce raw data'!$C$1:$CZ$1,0))),"-")</f>
        <v>-</v>
      </c>
      <c r="F468" s="8" t="str">
        <f>IFERROR(IF(INDEX('ce raw data'!$C$2:$CZ$3000,MATCH(1,INDEX(('ce raw data'!$A$2:$A$3000=E453)*('ce raw data'!$B$2:$B$3000=$B468),,),0),MATCH(F456,'ce raw data'!$C$1:$CZ$1,0))="","-",INDEX('ce raw data'!$C$2:$CZ$3000,MATCH(1,INDEX(('ce raw data'!$A$2:$A$3000=E453)*('ce raw data'!$B$2:$B$3000=$B468),,),0),MATCH(F456,'ce raw data'!$C$1:$CZ$1,0))),"-")</f>
        <v>-</v>
      </c>
      <c r="G468" s="8" t="str">
        <f>IFERROR(IF(INDEX('ce raw data'!$C$2:$CZ$3000,MATCH(1,INDEX(('ce raw data'!$A$2:$A$3000=G453)*('ce raw data'!$B$2:$B$3000=$B468),,),0),MATCH(G456,'ce raw data'!$C$1:$CZ$1,0))="","-",INDEX('ce raw data'!$C$2:$CZ$3000,MATCH(1,INDEX(('ce raw data'!$A$2:$A$3000=G453)*('ce raw data'!$B$2:$B$3000=$B468),,),0),MATCH(G456,'ce raw data'!$C$1:$CZ$1,0))),"-")</f>
        <v>-</v>
      </c>
      <c r="H468" s="8" t="str">
        <f>IFERROR(IF(INDEX('ce raw data'!$C$2:$CZ$3000,MATCH(1,INDEX(('ce raw data'!$A$2:$A$3000=G453)*('ce raw data'!$B$2:$B$3000=$B468),,),0),MATCH(H456,'ce raw data'!$C$1:$CZ$1,0))="","-",INDEX('ce raw data'!$C$2:$CZ$3000,MATCH(1,INDEX(('ce raw data'!$A$2:$A$3000=G453)*('ce raw data'!$B$2:$B$3000=$B468),,),0),MATCH(H456,'ce raw data'!$C$1:$CZ$1,0))),"-")</f>
        <v>-</v>
      </c>
      <c r="I468" s="8" t="str">
        <f>IFERROR(IF(INDEX('ce raw data'!$C$2:$CZ$3000,MATCH(1,INDEX(('ce raw data'!$A$2:$A$3000=I453)*('ce raw data'!$B$2:$B$3000=$B468),,),0),MATCH(I456,'ce raw data'!$C$1:$CZ$1,0))="","-",INDEX('ce raw data'!$C$2:$CZ$3000,MATCH(1,INDEX(('ce raw data'!$A$2:$A$3000=I453)*('ce raw data'!$B$2:$B$3000=$B468),,),0),MATCH(I456,'ce raw data'!$C$1:$CZ$1,0))),"-")</f>
        <v>-</v>
      </c>
      <c r="J468" s="8" t="str">
        <f>IFERROR(IF(INDEX('ce raw data'!$C$2:$CZ$3000,MATCH(1,INDEX(('ce raw data'!$A$2:$A$3000=I453)*('ce raw data'!$B$2:$B$3000=$B468),,),0),MATCH(J456,'ce raw data'!$C$1:$CZ$1,0))="","-",INDEX('ce raw data'!$C$2:$CZ$3000,MATCH(1,INDEX(('ce raw data'!$A$2:$A$3000=I453)*('ce raw data'!$B$2:$B$3000=$B468),,),0),MATCH(J456,'ce raw data'!$C$1:$CZ$1,0))),"-")</f>
        <v>-</v>
      </c>
    </row>
    <row r="469" spans="2:10" hidden="1" x14ac:dyDescent="0.4">
      <c r="B469" s="10"/>
      <c r="C469" s="8" t="str">
        <f>IFERROR(IF(INDEX('ce raw data'!$C$2:$CZ$3000,MATCH(1,INDEX(('ce raw data'!$A$2:$A$3000=C453)*('ce raw data'!$B$2:$B$3000=$B470),,),0),MATCH(SUBSTITUTE(C456,"Allele","Height"),'ce raw data'!$C$1:$CZ$1,0))="","-",INDEX('ce raw data'!$C$2:$CZ$3000,MATCH(1,INDEX(('ce raw data'!$A$2:$A$3000=C453)*('ce raw data'!$B$2:$B$3000=$B470),,),0),MATCH(SUBSTITUTE(C456,"Allele","Height"),'ce raw data'!$C$1:$CZ$1,0))),"-")</f>
        <v>-</v>
      </c>
      <c r="D469" s="8" t="str">
        <f>IFERROR(IF(INDEX('ce raw data'!$C$2:$CZ$3000,MATCH(1,INDEX(('ce raw data'!$A$2:$A$3000=C453)*('ce raw data'!$B$2:$B$3000=$B470),,),0),MATCH(SUBSTITUTE(D456,"Allele","Height"),'ce raw data'!$C$1:$CZ$1,0))="","-",INDEX('ce raw data'!$C$2:$CZ$3000,MATCH(1,INDEX(('ce raw data'!$A$2:$A$3000=C453)*('ce raw data'!$B$2:$B$3000=$B470),,),0),MATCH(SUBSTITUTE(D456,"Allele","Height"),'ce raw data'!$C$1:$CZ$1,0))),"-")</f>
        <v>-</v>
      </c>
      <c r="E469" s="8" t="str">
        <f>IFERROR(IF(INDEX('ce raw data'!$C$2:$CZ$3000,MATCH(1,INDEX(('ce raw data'!$A$2:$A$3000=E453)*('ce raw data'!$B$2:$B$3000=$B470),,),0),MATCH(SUBSTITUTE(E456,"Allele","Height"),'ce raw data'!$C$1:$CZ$1,0))="","-",INDEX('ce raw data'!$C$2:$CZ$3000,MATCH(1,INDEX(('ce raw data'!$A$2:$A$3000=E453)*('ce raw data'!$B$2:$B$3000=$B470),,),0),MATCH(SUBSTITUTE(E456,"Allele","Height"),'ce raw data'!$C$1:$CZ$1,0))),"-")</f>
        <v>-</v>
      </c>
      <c r="F469" s="8" t="str">
        <f>IFERROR(IF(INDEX('ce raw data'!$C$2:$CZ$3000,MATCH(1,INDEX(('ce raw data'!$A$2:$A$3000=E453)*('ce raw data'!$B$2:$B$3000=$B470),,),0),MATCH(SUBSTITUTE(F456,"Allele","Height"),'ce raw data'!$C$1:$CZ$1,0))="","-",INDEX('ce raw data'!$C$2:$CZ$3000,MATCH(1,INDEX(('ce raw data'!$A$2:$A$3000=E453)*('ce raw data'!$B$2:$B$3000=$B470),,),0),MATCH(SUBSTITUTE(F456,"Allele","Height"),'ce raw data'!$C$1:$CZ$1,0))),"-")</f>
        <v>-</v>
      </c>
      <c r="G469" s="8" t="str">
        <f>IFERROR(IF(INDEX('ce raw data'!$C$2:$CZ$3000,MATCH(1,INDEX(('ce raw data'!$A$2:$A$3000=G453)*('ce raw data'!$B$2:$B$3000=$B470),,),0),MATCH(SUBSTITUTE(G456,"Allele","Height"),'ce raw data'!$C$1:$CZ$1,0))="","-",INDEX('ce raw data'!$C$2:$CZ$3000,MATCH(1,INDEX(('ce raw data'!$A$2:$A$3000=G453)*('ce raw data'!$B$2:$B$3000=$B470),,),0),MATCH(SUBSTITUTE(G456,"Allele","Height"),'ce raw data'!$C$1:$CZ$1,0))),"-")</f>
        <v>-</v>
      </c>
      <c r="H469" s="8" t="str">
        <f>IFERROR(IF(INDEX('ce raw data'!$C$2:$CZ$3000,MATCH(1,INDEX(('ce raw data'!$A$2:$A$3000=G453)*('ce raw data'!$B$2:$B$3000=$B470),,),0),MATCH(SUBSTITUTE(H456,"Allele","Height"),'ce raw data'!$C$1:$CZ$1,0))="","-",INDEX('ce raw data'!$C$2:$CZ$3000,MATCH(1,INDEX(('ce raw data'!$A$2:$A$3000=G453)*('ce raw data'!$B$2:$B$3000=$B470),,),0),MATCH(SUBSTITUTE(H456,"Allele","Height"),'ce raw data'!$C$1:$CZ$1,0))),"-")</f>
        <v>-</v>
      </c>
      <c r="I469" s="8" t="str">
        <f>IFERROR(IF(INDEX('ce raw data'!$C$2:$CZ$3000,MATCH(1,INDEX(('ce raw data'!$A$2:$A$3000=I453)*('ce raw data'!$B$2:$B$3000=$B470),,),0),MATCH(SUBSTITUTE(I456,"Allele","Height"),'ce raw data'!$C$1:$CZ$1,0))="","-",INDEX('ce raw data'!$C$2:$CZ$3000,MATCH(1,INDEX(('ce raw data'!$A$2:$A$3000=I453)*('ce raw data'!$B$2:$B$3000=$B470),,),0),MATCH(SUBSTITUTE(I456,"Allele","Height"),'ce raw data'!$C$1:$CZ$1,0))),"-")</f>
        <v>-</v>
      </c>
      <c r="J469" s="8" t="str">
        <f>IFERROR(IF(INDEX('ce raw data'!$C$2:$CZ$3000,MATCH(1,INDEX(('ce raw data'!$A$2:$A$3000=I453)*('ce raw data'!$B$2:$B$3000=$B470),,),0),MATCH(SUBSTITUTE(J456,"Allele","Height"),'ce raw data'!$C$1:$CZ$1,0))="","-",INDEX('ce raw data'!$C$2:$CZ$3000,MATCH(1,INDEX(('ce raw data'!$A$2:$A$3000=I453)*('ce raw data'!$B$2:$B$3000=$B470),,),0),MATCH(SUBSTITUTE(J456,"Allele","Height"),'ce raw data'!$C$1:$CZ$1,0))),"-")</f>
        <v>-</v>
      </c>
    </row>
    <row r="470" spans="2:10" x14ac:dyDescent="0.4">
      <c r="B470" s="10" t="str">
        <f>$A$83</f>
        <v>Penta E</v>
      </c>
      <c r="C470" s="8" t="str">
        <f>IFERROR(IF(INDEX('ce raw data'!$C$2:$CZ$3000,MATCH(1,INDEX(('ce raw data'!$A$2:$A$3000=C453)*('ce raw data'!$B$2:$B$3000=$B470),,),0),MATCH(C456,'ce raw data'!$C$1:$CZ$1,0))="","-",INDEX('ce raw data'!$C$2:$CZ$3000,MATCH(1,INDEX(('ce raw data'!$A$2:$A$3000=C453)*('ce raw data'!$B$2:$B$3000=$B470),,),0),MATCH(C456,'ce raw data'!$C$1:$CZ$1,0))),"-")</f>
        <v>-</v>
      </c>
      <c r="D470" s="8" t="str">
        <f>IFERROR(IF(INDEX('ce raw data'!$C$2:$CZ$3000,MATCH(1,INDEX(('ce raw data'!$A$2:$A$3000=C453)*('ce raw data'!$B$2:$B$3000=$B470),,),0),MATCH(D456,'ce raw data'!$C$1:$CZ$1,0))="","-",INDEX('ce raw data'!$C$2:$CZ$3000,MATCH(1,INDEX(('ce raw data'!$A$2:$A$3000=C453)*('ce raw data'!$B$2:$B$3000=$B470),,),0),MATCH(D456,'ce raw data'!$C$1:$CZ$1,0))),"-")</f>
        <v>-</v>
      </c>
      <c r="E470" s="8" t="str">
        <f>IFERROR(IF(INDEX('ce raw data'!$C$2:$CZ$3000,MATCH(1,INDEX(('ce raw data'!$A$2:$A$3000=E453)*('ce raw data'!$B$2:$B$3000=$B470),,),0),MATCH(E456,'ce raw data'!$C$1:$CZ$1,0))="","-",INDEX('ce raw data'!$C$2:$CZ$3000,MATCH(1,INDEX(('ce raw data'!$A$2:$A$3000=E453)*('ce raw data'!$B$2:$B$3000=$B470),,),0),MATCH(E456,'ce raw data'!$C$1:$CZ$1,0))),"-")</f>
        <v>-</v>
      </c>
      <c r="F470" s="8" t="str">
        <f>IFERROR(IF(INDEX('ce raw data'!$C$2:$CZ$3000,MATCH(1,INDEX(('ce raw data'!$A$2:$A$3000=E453)*('ce raw data'!$B$2:$B$3000=$B470),,),0),MATCH(F456,'ce raw data'!$C$1:$CZ$1,0))="","-",INDEX('ce raw data'!$C$2:$CZ$3000,MATCH(1,INDEX(('ce raw data'!$A$2:$A$3000=E453)*('ce raw data'!$B$2:$B$3000=$B470),,),0),MATCH(F456,'ce raw data'!$C$1:$CZ$1,0))),"-")</f>
        <v>-</v>
      </c>
      <c r="G470" s="8" t="str">
        <f>IFERROR(IF(INDEX('ce raw data'!$C$2:$CZ$3000,MATCH(1,INDEX(('ce raw data'!$A$2:$A$3000=G453)*('ce raw data'!$B$2:$B$3000=$B470),,),0),MATCH(G456,'ce raw data'!$C$1:$CZ$1,0))="","-",INDEX('ce raw data'!$C$2:$CZ$3000,MATCH(1,INDEX(('ce raw data'!$A$2:$A$3000=G453)*('ce raw data'!$B$2:$B$3000=$B470),,),0),MATCH(G456,'ce raw data'!$C$1:$CZ$1,0))),"-")</f>
        <v>-</v>
      </c>
      <c r="H470" s="8" t="str">
        <f>IFERROR(IF(INDEX('ce raw data'!$C$2:$CZ$3000,MATCH(1,INDEX(('ce raw data'!$A$2:$A$3000=G453)*('ce raw data'!$B$2:$B$3000=$B470),,),0),MATCH(H456,'ce raw data'!$C$1:$CZ$1,0))="","-",INDEX('ce raw data'!$C$2:$CZ$3000,MATCH(1,INDEX(('ce raw data'!$A$2:$A$3000=G453)*('ce raw data'!$B$2:$B$3000=$B470),,),0),MATCH(H456,'ce raw data'!$C$1:$CZ$1,0))),"-")</f>
        <v>-</v>
      </c>
      <c r="I470" s="8" t="str">
        <f>IFERROR(IF(INDEX('ce raw data'!$C$2:$CZ$3000,MATCH(1,INDEX(('ce raw data'!$A$2:$A$3000=I453)*('ce raw data'!$B$2:$B$3000=$B470),,),0),MATCH(I456,'ce raw data'!$C$1:$CZ$1,0))="","-",INDEX('ce raw data'!$C$2:$CZ$3000,MATCH(1,INDEX(('ce raw data'!$A$2:$A$3000=I453)*('ce raw data'!$B$2:$B$3000=$B470),,),0),MATCH(I456,'ce raw data'!$C$1:$CZ$1,0))),"-")</f>
        <v>-</v>
      </c>
      <c r="J470" s="8" t="str">
        <f>IFERROR(IF(INDEX('ce raw data'!$C$2:$CZ$3000,MATCH(1,INDEX(('ce raw data'!$A$2:$A$3000=I453)*('ce raw data'!$B$2:$B$3000=$B470),,),0),MATCH(J456,'ce raw data'!$C$1:$CZ$1,0))="","-",INDEX('ce raw data'!$C$2:$CZ$3000,MATCH(1,INDEX(('ce raw data'!$A$2:$A$3000=I453)*('ce raw data'!$B$2:$B$3000=$B470),,),0),MATCH(J456,'ce raw data'!$C$1:$CZ$1,0))),"-")</f>
        <v>-</v>
      </c>
    </row>
    <row r="471" spans="2:10" hidden="1" x14ac:dyDescent="0.4">
      <c r="B471" s="10"/>
      <c r="C471" s="8" t="str">
        <f>IFERROR(IF(INDEX('ce raw data'!$C$2:$CZ$3000,MATCH(1,INDEX(('ce raw data'!$A$2:$A$3000=C453)*('ce raw data'!$B$2:$B$3000=$B472),,),0),MATCH(SUBSTITUTE(C456,"Allele","Height"),'ce raw data'!$C$1:$CZ$1,0))="","-",INDEX('ce raw data'!$C$2:$CZ$3000,MATCH(1,INDEX(('ce raw data'!$A$2:$A$3000=C453)*('ce raw data'!$B$2:$B$3000=$B472),,),0),MATCH(SUBSTITUTE(C456,"Allele","Height"),'ce raw data'!$C$1:$CZ$1,0))),"-")</f>
        <v>-</v>
      </c>
      <c r="D471" s="8" t="str">
        <f>IFERROR(IF(INDEX('ce raw data'!$C$2:$CZ$3000,MATCH(1,INDEX(('ce raw data'!$A$2:$A$3000=C453)*('ce raw data'!$B$2:$B$3000=$B472),,),0),MATCH(SUBSTITUTE(D456,"Allele","Height"),'ce raw data'!$C$1:$CZ$1,0))="","-",INDEX('ce raw data'!$C$2:$CZ$3000,MATCH(1,INDEX(('ce raw data'!$A$2:$A$3000=C453)*('ce raw data'!$B$2:$B$3000=$B472),,),0),MATCH(SUBSTITUTE(D456,"Allele","Height"),'ce raw data'!$C$1:$CZ$1,0))),"-")</f>
        <v>-</v>
      </c>
      <c r="E471" s="8" t="str">
        <f>IFERROR(IF(INDEX('ce raw data'!$C$2:$CZ$3000,MATCH(1,INDEX(('ce raw data'!$A$2:$A$3000=E453)*('ce raw data'!$B$2:$B$3000=$B472),,),0),MATCH(SUBSTITUTE(E456,"Allele","Height"),'ce raw data'!$C$1:$CZ$1,0))="","-",INDEX('ce raw data'!$C$2:$CZ$3000,MATCH(1,INDEX(('ce raw data'!$A$2:$A$3000=E453)*('ce raw data'!$B$2:$B$3000=$B472),,),0),MATCH(SUBSTITUTE(E456,"Allele","Height"),'ce raw data'!$C$1:$CZ$1,0))),"-")</f>
        <v>-</v>
      </c>
      <c r="F471" s="8" t="str">
        <f>IFERROR(IF(INDEX('ce raw data'!$C$2:$CZ$3000,MATCH(1,INDEX(('ce raw data'!$A$2:$A$3000=E453)*('ce raw data'!$B$2:$B$3000=$B472),,),0),MATCH(SUBSTITUTE(F456,"Allele","Height"),'ce raw data'!$C$1:$CZ$1,0))="","-",INDEX('ce raw data'!$C$2:$CZ$3000,MATCH(1,INDEX(('ce raw data'!$A$2:$A$3000=E453)*('ce raw data'!$B$2:$B$3000=$B472),,),0),MATCH(SUBSTITUTE(F456,"Allele","Height"),'ce raw data'!$C$1:$CZ$1,0))),"-")</f>
        <v>-</v>
      </c>
      <c r="G471" s="8" t="str">
        <f>IFERROR(IF(INDEX('ce raw data'!$C$2:$CZ$3000,MATCH(1,INDEX(('ce raw data'!$A$2:$A$3000=G453)*('ce raw data'!$B$2:$B$3000=$B472),,),0),MATCH(SUBSTITUTE(G456,"Allele","Height"),'ce raw data'!$C$1:$CZ$1,0))="","-",INDEX('ce raw data'!$C$2:$CZ$3000,MATCH(1,INDEX(('ce raw data'!$A$2:$A$3000=G453)*('ce raw data'!$B$2:$B$3000=$B472),,),0),MATCH(SUBSTITUTE(G456,"Allele","Height"),'ce raw data'!$C$1:$CZ$1,0))),"-")</f>
        <v>-</v>
      </c>
      <c r="H471" s="8" t="str">
        <f>IFERROR(IF(INDEX('ce raw data'!$C$2:$CZ$3000,MATCH(1,INDEX(('ce raw data'!$A$2:$A$3000=G453)*('ce raw data'!$B$2:$B$3000=$B472),,),0),MATCH(SUBSTITUTE(H456,"Allele","Height"),'ce raw data'!$C$1:$CZ$1,0))="","-",INDEX('ce raw data'!$C$2:$CZ$3000,MATCH(1,INDEX(('ce raw data'!$A$2:$A$3000=G453)*('ce raw data'!$B$2:$B$3000=$B472),,),0),MATCH(SUBSTITUTE(H456,"Allele","Height"),'ce raw data'!$C$1:$CZ$1,0))),"-")</f>
        <v>-</v>
      </c>
      <c r="I471" s="8" t="str">
        <f>IFERROR(IF(INDEX('ce raw data'!$C$2:$CZ$3000,MATCH(1,INDEX(('ce raw data'!$A$2:$A$3000=I453)*('ce raw data'!$B$2:$B$3000=$B472),,),0),MATCH(SUBSTITUTE(I456,"Allele","Height"),'ce raw data'!$C$1:$CZ$1,0))="","-",INDEX('ce raw data'!$C$2:$CZ$3000,MATCH(1,INDEX(('ce raw data'!$A$2:$A$3000=I453)*('ce raw data'!$B$2:$B$3000=$B472),,),0),MATCH(SUBSTITUTE(I456,"Allele","Height"),'ce raw data'!$C$1:$CZ$1,0))),"-")</f>
        <v>-</v>
      </c>
      <c r="J471" s="8" t="str">
        <f>IFERROR(IF(INDEX('ce raw data'!$C$2:$CZ$3000,MATCH(1,INDEX(('ce raw data'!$A$2:$A$3000=I453)*('ce raw data'!$B$2:$B$3000=$B472),,),0),MATCH(SUBSTITUTE(J456,"Allele","Height"),'ce raw data'!$C$1:$CZ$1,0))="","-",INDEX('ce raw data'!$C$2:$CZ$3000,MATCH(1,INDEX(('ce raw data'!$A$2:$A$3000=I453)*('ce raw data'!$B$2:$B$3000=$B472),,),0),MATCH(SUBSTITUTE(J456,"Allele","Height"),'ce raw data'!$C$1:$CZ$1,0))),"-")</f>
        <v>-</v>
      </c>
    </row>
    <row r="472" spans="2:10" x14ac:dyDescent="0.4">
      <c r="B472" s="11" t="str">
        <f>$A$85</f>
        <v>D16S539</v>
      </c>
      <c r="C472" s="8" t="str">
        <f>IFERROR(IF(INDEX('ce raw data'!$C$2:$CZ$3000,MATCH(1,INDEX(('ce raw data'!$A$2:$A$3000=C453)*('ce raw data'!$B$2:$B$3000=$B472),,),0),MATCH(C456,'ce raw data'!$C$1:$CZ$1,0))="","-",INDEX('ce raw data'!$C$2:$CZ$3000,MATCH(1,INDEX(('ce raw data'!$A$2:$A$3000=C453)*('ce raw data'!$B$2:$B$3000=$B472),,),0),MATCH(C456,'ce raw data'!$C$1:$CZ$1,0))),"-")</f>
        <v>-</v>
      </c>
      <c r="D472" s="8" t="str">
        <f>IFERROR(IF(INDEX('ce raw data'!$C$2:$CZ$3000,MATCH(1,INDEX(('ce raw data'!$A$2:$A$3000=C453)*('ce raw data'!$B$2:$B$3000=$B472),,),0),MATCH(D456,'ce raw data'!$C$1:$CZ$1,0))="","-",INDEX('ce raw data'!$C$2:$CZ$3000,MATCH(1,INDEX(('ce raw data'!$A$2:$A$3000=C453)*('ce raw data'!$B$2:$B$3000=$B472),,),0),MATCH(D456,'ce raw data'!$C$1:$CZ$1,0))),"-")</f>
        <v>-</v>
      </c>
      <c r="E472" s="8" t="str">
        <f>IFERROR(IF(INDEX('ce raw data'!$C$2:$CZ$3000,MATCH(1,INDEX(('ce raw data'!$A$2:$A$3000=E453)*('ce raw data'!$B$2:$B$3000=$B472),,),0),MATCH(E456,'ce raw data'!$C$1:$CZ$1,0))="","-",INDEX('ce raw data'!$C$2:$CZ$3000,MATCH(1,INDEX(('ce raw data'!$A$2:$A$3000=E453)*('ce raw data'!$B$2:$B$3000=$B472),,),0),MATCH(E456,'ce raw data'!$C$1:$CZ$1,0))),"-")</f>
        <v>-</v>
      </c>
      <c r="F472" s="8" t="str">
        <f>IFERROR(IF(INDEX('ce raw data'!$C$2:$CZ$3000,MATCH(1,INDEX(('ce raw data'!$A$2:$A$3000=E453)*('ce raw data'!$B$2:$B$3000=$B472),,),0),MATCH(F456,'ce raw data'!$C$1:$CZ$1,0))="","-",INDEX('ce raw data'!$C$2:$CZ$3000,MATCH(1,INDEX(('ce raw data'!$A$2:$A$3000=E453)*('ce raw data'!$B$2:$B$3000=$B472),,),0),MATCH(F456,'ce raw data'!$C$1:$CZ$1,0))),"-")</f>
        <v>-</v>
      </c>
      <c r="G472" s="8" t="str">
        <f>IFERROR(IF(INDEX('ce raw data'!$C$2:$CZ$3000,MATCH(1,INDEX(('ce raw data'!$A$2:$A$3000=G453)*('ce raw data'!$B$2:$B$3000=$B472),,),0),MATCH(G456,'ce raw data'!$C$1:$CZ$1,0))="","-",INDEX('ce raw data'!$C$2:$CZ$3000,MATCH(1,INDEX(('ce raw data'!$A$2:$A$3000=G453)*('ce raw data'!$B$2:$B$3000=$B472),,),0),MATCH(G456,'ce raw data'!$C$1:$CZ$1,0))),"-")</f>
        <v>-</v>
      </c>
      <c r="H472" s="8" t="str">
        <f>IFERROR(IF(INDEX('ce raw data'!$C$2:$CZ$3000,MATCH(1,INDEX(('ce raw data'!$A$2:$A$3000=G453)*('ce raw data'!$B$2:$B$3000=$B472),,),0),MATCH(H456,'ce raw data'!$C$1:$CZ$1,0))="","-",INDEX('ce raw data'!$C$2:$CZ$3000,MATCH(1,INDEX(('ce raw data'!$A$2:$A$3000=G453)*('ce raw data'!$B$2:$B$3000=$B472),,),0),MATCH(H456,'ce raw data'!$C$1:$CZ$1,0))),"-")</f>
        <v>-</v>
      </c>
      <c r="I472" s="8" t="str">
        <f>IFERROR(IF(INDEX('ce raw data'!$C$2:$CZ$3000,MATCH(1,INDEX(('ce raw data'!$A$2:$A$3000=I453)*('ce raw data'!$B$2:$B$3000=$B472),,),0),MATCH(I456,'ce raw data'!$C$1:$CZ$1,0))="","-",INDEX('ce raw data'!$C$2:$CZ$3000,MATCH(1,INDEX(('ce raw data'!$A$2:$A$3000=I453)*('ce raw data'!$B$2:$B$3000=$B472),,),0),MATCH(I456,'ce raw data'!$C$1:$CZ$1,0))),"-")</f>
        <v>-</v>
      </c>
      <c r="J472" s="8" t="str">
        <f>IFERROR(IF(INDEX('ce raw data'!$C$2:$CZ$3000,MATCH(1,INDEX(('ce raw data'!$A$2:$A$3000=I453)*('ce raw data'!$B$2:$B$3000=$B472),,),0),MATCH(J456,'ce raw data'!$C$1:$CZ$1,0))="","-",INDEX('ce raw data'!$C$2:$CZ$3000,MATCH(1,INDEX(('ce raw data'!$A$2:$A$3000=I453)*('ce raw data'!$B$2:$B$3000=$B472),,),0),MATCH(J456,'ce raw data'!$C$1:$CZ$1,0))),"-")</f>
        <v>-</v>
      </c>
    </row>
    <row r="473" spans="2:10" hidden="1" x14ac:dyDescent="0.4">
      <c r="B473" s="11"/>
      <c r="C473" s="8" t="str">
        <f>IFERROR(IF(INDEX('ce raw data'!$C$2:$CZ$3000,MATCH(1,INDEX(('ce raw data'!$A$2:$A$3000=C453)*('ce raw data'!$B$2:$B$3000=$B474),,),0),MATCH(SUBSTITUTE(C456,"Allele","Height"),'ce raw data'!$C$1:$CZ$1,0))="","-",INDEX('ce raw data'!$C$2:$CZ$3000,MATCH(1,INDEX(('ce raw data'!$A$2:$A$3000=C453)*('ce raw data'!$B$2:$B$3000=$B474),,),0),MATCH(SUBSTITUTE(C456,"Allele","Height"),'ce raw data'!$C$1:$CZ$1,0))),"-")</f>
        <v>-</v>
      </c>
      <c r="D473" s="8" t="str">
        <f>IFERROR(IF(INDEX('ce raw data'!$C$2:$CZ$3000,MATCH(1,INDEX(('ce raw data'!$A$2:$A$3000=C453)*('ce raw data'!$B$2:$B$3000=$B474),,),0),MATCH(SUBSTITUTE(D456,"Allele","Height"),'ce raw data'!$C$1:$CZ$1,0))="","-",INDEX('ce raw data'!$C$2:$CZ$3000,MATCH(1,INDEX(('ce raw data'!$A$2:$A$3000=C453)*('ce raw data'!$B$2:$B$3000=$B474),,),0),MATCH(SUBSTITUTE(D456,"Allele","Height"),'ce raw data'!$C$1:$CZ$1,0))),"-")</f>
        <v>-</v>
      </c>
      <c r="E473" s="8" t="str">
        <f>IFERROR(IF(INDEX('ce raw data'!$C$2:$CZ$3000,MATCH(1,INDEX(('ce raw data'!$A$2:$A$3000=E453)*('ce raw data'!$B$2:$B$3000=$B474),,),0),MATCH(SUBSTITUTE(E456,"Allele","Height"),'ce raw data'!$C$1:$CZ$1,0))="","-",INDEX('ce raw data'!$C$2:$CZ$3000,MATCH(1,INDEX(('ce raw data'!$A$2:$A$3000=E453)*('ce raw data'!$B$2:$B$3000=$B474),,),0),MATCH(SUBSTITUTE(E456,"Allele","Height"),'ce raw data'!$C$1:$CZ$1,0))),"-")</f>
        <v>-</v>
      </c>
      <c r="F473" s="8" t="str">
        <f>IFERROR(IF(INDEX('ce raw data'!$C$2:$CZ$3000,MATCH(1,INDEX(('ce raw data'!$A$2:$A$3000=E453)*('ce raw data'!$B$2:$B$3000=$B474),,),0),MATCH(SUBSTITUTE(F456,"Allele","Height"),'ce raw data'!$C$1:$CZ$1,0))="","-",INDEX('ce raw data'!$C$2:$CZ$3000,MATCH(1,INDEX(('ce raw data'!$A$2:$A$3000=E453)*('ce raw data'!$B$2:$B$3000=$B474),,),0),MATCH(SUBSTITUTE(F456,"Allele","Height"),'ce raw data'!$C$1:$CZ$1,0))),"-")</f>
        <v>-</v>
      </c>
      <c r="G473" s="8" t="str">
        <f>IFERROR(IF(INDEX('ce raw data'!$C$2:$CZ$3000,MATCH(1,INDEX(('ce raw data'!$A$2:$A$3000=G453)*('ce raw data'!$B$2:$B$3000=$B474),,),0),MATCH(SUBSTITUTE(G456,"Allele","Height"),'ce raw data'!$C$1:$CZ$1,0))="","-",INDEX('ce raw data'!$C$2:$CZ$3000,MATCH(1,INDEX(('ce raw data'!$A$2:$A$3000=G453)*('ce raw data'!$B$2:$B$3000=$B474),,),0),MATCH(SUBSTITUTE(G456,"Allele","Height"),'ce raw data'!$C$1:$CZ$1,0))),"-")</f>
        <v>-</v>
      </c>
      <c r="H473" s="8" t="str">
        <f>IFERROR(IF(INDEX('ce raw data'!$C$2:$CZ$3000,MATCH(1,INDEX(('ce raw data'!$A$2:$A$3000=G453)*('ce raw data'!$B$2:$B$3000=$B474),,),0),MATCH(SUBSTITUTE(H456,"Allele","Height"),'ce raw data'!$C$1:$CZ$1,0))="","-",INDEX('ce raw data'!$C$2:$CZ$3000,MATCH(1,INDEX(('ce raw data'!$A$2:$A$3000=G453)*('ce raw data'!$B$2:$B$3000=$B474),,),0),MATCH(SUBSTITUTE(H456,"Allele","Height"),'ce raw data'!$C$1:$CZ$1,0))),"-")</f>
        <v>-</v>
      </c>
      <c r="I473" s="8" t="str">
        <f>IFERROR(IF(INDEX('ce raw data'!$C$2:$CZ$3000,MATCH(1,INDEX(('ce raw data'!$A$2:$A$3000=I453)*('ce raw data'!$B$2:$B$3000=$B474),,),0),MATCH(SUBSTITUTE(I456,"Allele","Height"),'ce raw data'!$C$1:$CZ$1,0))="","-",INDEX('ce raw data'!$C$2:$CZ$3000,MATCH(1,INDEX(('ce raw data'!$A$2:$A$3000=I453)*('ce raw data'!$B$2:$B$3000=$B474),,),0),MATCH(SUBSTITUTE(I456,"Allele","Height"),'ce raw data'!$C$1:$CZ$1,0))),"-")</f>
        <v>-</v>
      </c>
      <c r="J473" s="8" t="str">
        <f>IFERROR(IF(INDEX('ce raw data'!$C$2:$CZ$3000,MATCH(1,INDEX(('ce raw data'!$A$2:$A$3000=I453)*('ce raw data'!$B$2:$B$3000=$B474),,),0),MATCH(SUBSTITUTE(J456,"Allele","Height"),'ce raw data'!$C$1:$CZ$1,0))="","-",INDEX('ce raw data'!$C$2:$CZ$3000,MATCH(1,INDEX(('ce raw data'!$A$2:$A$3000=I453)*('ce raw data'!$B$2:$B$3000=$B474),,),0),MATCH(SUBSTITUTE(J456,"Allele","Height"),'ce raw data'!$C$1:$CZ$1,0))),"-")</f>
        <v>-</v>
      </c>
    </row>
    <row r="474" spans="2:10" x14ac:dyDescent="0.4">
      <c r="B474" s="11" t="str">
        <f>$A$87</f>
        <v>D18S51</v>
      </c>
      <c r="C474" s="8" t="str">
        <f>IFERROR(IF(INDEX('ce raw data'!$C$2:$CZ$3000,MATCH(1,INDEX(('ce raw data'!$A$2:$A$3000=C453)*('ce raw data'!$B$2:$B$3000=$B474),,),0),MATCH(C456,'ce raw data'!$C$1:$CZ$1,0))="","-",INDEX('ce raw data'!$C$2:$CZ$3000,MATCH(1,INDEX(('ce raw data'!$A$2:$A$3000=C453)*('ce raw data'!$B$2:$B$3000=$B474),,),0),MATCH(C456,'ce raw data'!$C$1:$CZ$1,0))),"-")</f>
        <v>-</v>
      </c>
      <c r="D474" s="8" t="str">
        <f>IFERROR(IF(INDEX('ce raw data'!$C$2:$CZ$3000,MATCH(1,INDEX(('ce raw data'!$A$2:$A$3000=C453)*('ce raw data'!$B$2:$B$3000=$B474),,),0),MATCH(D456,'ce raw data'!$C$1:$CZ$1,0))="","-",INDEX('ce raw data'!$C$2:$CZ$3000,MATCH(1,INDEX(('ce raw data'!$A$2:$A$3000=C453)*('ce raw data'!$B$2:$B$3000=$B474),,),0),MATCH(D456,'ce raw data'!$C$1:$CZ$1,0))),"-")</f>
        <v>-</v>
      </c>
      <c r="E474" s="8" t="str">
        <f>IFERROR(IF(INDEX('ce raw data'!$C$2:$CZ$3000,MATCH(1,INDEX(('ce raw data'!$A$2:$A$3000=E453)*('ce raw data'!$B$2:$B$3000=$B474),,),0),MATCH(E456,'ce raw data'!$C$1:$CZ$1,0))="","-",INDEX('ce raw data'!$C$2:$CZ$3000,MATCH(1,INDEX(('ce raw data'!$A$2:$A$3000=E453)*('ce raw data'!$B$2:$B$3000=$B474),,),0),MATCH(E456,'ce raw data'!$C$1:$CZ$1,0))),"-")</f>
        <v>-</v>
      </c>
      <c r="F474" s="8" t="str">
        <f>IFERROR(IF(INDEX('ce raw data'!$C$2:$CZ$3000,MATCH(1,INDEX(('ce raw data'!$A$2:$A$3000=E453)*('ce raw data'!$B$2:$B$3000=$B474),,),0),MATCH(F456,'ce raw data'!$C$1:$CZ$1,0))="","-",INDEX('ce raw data'!$C$2:$CZ$3000,MATCH(1,INDEX(('ce raw data'!$A$2:$A$3000=E453)*('ce raw data'!$B$2:$B$3000=$B474),,),0),MATCH(F456,'ce raw data'!$C$1:$CZ$1,0))),"-")</f>
        <v>-</v>
      </c>
      <c r="G474" s="8" t="str">
        <f>IFERROR(IF(INDEX('ce raw data'!$C$2:$CZ$3000,MATCH(1,INDEX(('ce raw data'!$A$2:$A$3000=G453)*('ce raw data'!$B$2:$B$3000=$B474),,),0),MATCH(G456,'ce raw data'!$C$1:$CZ$1,0))="","-",INDEX('ce raw data'!$C$2:$CZ$3000,MATCH(1,INDEX(('ce raw data'!$A$2:$A$3000=G453)*('ce raw data'!$B$2:$B$3000=$B474),,),0),MATCH(G456,'ce raw data'!$C$1:$CZ$1,0))),"-")</f>
        <v>-</v>
      </c>
      <c r="H474" s="8" t="str">
        <f>IFERROR(IF(INDEX('ce raw data'!$C$2:$CZ$3000,MATCH(1,INDEX(('ce raw data'!$A$2:$A$3000=G453)*('ce raw data'!$B$2:$B$3000=$B474),,),0),MATCH(H456,'ce raw data'!$C$1:$CZ$1,0))="","-",INDEX('ce raw data'!$C$2:$CZ$3000,MATCH(1,INDEX(('ce raw data'!$A$2:$A$3000=G453)*('ce raw data'!$B$2:$B$3000=$B474),,),0),MATCH(H456,'ce raw data'!$C$1:$CZ$1,0))),"-")</f>
        <v>-</v>
      </c>
      <c r="I474" s="8" t="str">
        <f>IFERROR(IF(INDEX('ce raw data'!$C$2:$CZ$3000,MATCH(1,INDEX(('ce raw data'!$A$2:$A$3000=I453)*('ce raw data'!$B$2:$B$3000=$B474),,),0),MATCH(I456,'ce raw data'!$C$1:$CZ$1,0))="","-",INDEX('ce raw data'!$C$2:$CZ$3000,MATCH(1,INDEX(('ce raw data'!$A$2:$A$3000=I453)*('ce raw data'!$B$2:$B$3000=$B474),,),0),MATCH(I456,'ce raw data'!$C$1:$CZ$1,0))),"-")</f>
        <v>-</v>
      </c>
      <c r="J474" s="8" t="str">
        <f>IFERROR(IF(INDEX('ce raw data'!$C$2:$CZ$3000,MATCH(1,INDEX(('ce raw data'!$A$2:$A$3000=I453)*('ce raw data'!$B$2:$B$3000=$B474),,),0),MATCH(J456,'ce raw data'!$C$1:$CZ$1,0))="","-",INDEX('ce raw data'!$C$2:$CZ$3000,MATCH(1,INDEX(('ce raw data'!$A$2:$A$3000=I453)*('ce raw data'!$B$2:$B$3000=$B474),,),0),MATCH(J456,'ce raw data'!$C$1:$CZ$1,0))),"-")</f>
        <v>-</v>
      </c>
    </row>
    <row r="475" spans="2:10" hidden="1" x14ac:dyDescent="0.4">
      <c r="B475" s="11"/>
      <c r="C475" s="8" t="str">
        <f>IFERROR(IF(INDEX('ce raw data'!$C$2:$CZ$3000,MATCH(1,INDEX(('ce raw data'!$A$2:$A$3000=C453)*('ce raw data'!$B$2:$B$3000=$B476),,),0),MATCH(SUBSTITUTE(C456,"Allele","Height"),'ce raw data'!$C$1:$CZ$1,0))="","-",INDEX('ce raw data'!$C$2:$CZ$3000,MATCH(1,INDEX(('ce raw data'!$A$2:$A$3000=C453)*('ce raw data'!$B$2:$B$3000=$B476),,),0),MATCH(SUBSTITUTE(C456,"Allele","Height"),'ce raw data'!$C$1:$CZ$1,0))),"-")</f>
        <v>-</v>
      </c>
      <c r="D475" s="8" t="str">
        <f>IFERROR(IF(INDEX('ce raw data'!$C$2:$CZ$3000,MATCH(1,INDEX(('ce raw data'!$A$2:$A$3000=C453)*('ce raw data'!$B$2:$B$3000=$B476),,),0),MATCH(SUBSTITUTE(D456,"Allele","Height"),'ce raw data'!$C$1:$CZ$1,0))="","-",INDEX('ce raw data'!$C$2:$CZ$3000,MATCH(1,INDEX(('ce raw data'!$A$2:$A$3000=C453)*('ce raw data'!$B$2:$B$3000=$B476),,),0),MATCH(SUBSTITUTE(D456,"Allele","Height"),'ce raw data'!$C$1:$CZ$1,0))),"-")</f>
        <v>-</v>
      </c>
      <c r="E475" s="8" t="str">
        <f>IFERROR(IF(INDEX('ce raw data'!$C$2:$CZ$3000,MATCH(1,INDEX(('ce raw data'!$A$2:$A$3000=E453)*('ce raw data'!$B$2:$B$3000=$B476),,),0),MATCH(SUBSTITUTE(E456,"Allele","Height"),'ce raw data'!$C$1:$CZ$1,0))="","-",INDEX('ce raw data'!$C$2:$CZ$3000,MATCH(1,INDEX(('ce raw data'!$A$2:$A$3000=E453)*('ce raw data'!$B$2:$B$3000=$B476),,),0),MATCH(SUBSTITUTE(E456,"Allele","Height"),'ce raw data'!$C$1:$CZ$1,0))),"-")</f>
        <v>-</v>
      </c>
      <c r="F475" s="8" t="str">
        <f>IFERROR(IF(INDEX('ce raw data'!$C$2:$CZ$3000,MATCH(1,INDEX(('ce raw data'!$A$2:$A$3000=E453)*('ce raw data'!$B$2:$B$3000=$B476),,),0),MATCH(SUBSTITUTE(F456,"Allele","Height"),'ce raw data'!$C$1:$CZ$1,0))="","-",INDEX('ce raw data'!$C$2:$CZ$3000,MATCH(1,INDEX(('ce raw data'!$A$2:$A$3000=E453)*('ce raw data'!$B$2:$B$3000=$B476),,),0),MATCH(SUBSTITUTE(F456,"Allele","Height"),'ce raw data'!$C$1:$CZ$1,0))),"-")</f>
        <v>-</v>
      </c>
      <c r="G475" s="8" t="str">
        <f>IFERROR(IF(INDEX('ce raw data'!$C$2:$CZ$3000,MATCH(1,INDEX(('ce raw data'!$A$2:$A$3000=G453)*('ce raw data'!$B$2:$B$3000=$B476),,),0),MATCH(SUBSTITUTE(G456,"Allele","Height"),'ce raw data'!$C$1:$CZ$1,0))="","-",INDEX('ce raw data'!$C$2:$CZ$3000,MATCH(1,INDEX(('ce raw data'!$A$2:$A$3000=G453)*('ce raw data'!$B$2:$B$3000=$B476),,),0),MATCH(SUBSTITUTE(G456,"Allele","Height"),'ce raw data'!$C$1:$CZ$1,0))),"-")</f>
        <v>-</v>
      </c>
      <c r="H475" s="8" t="str">
        <f>IFERROR(IF(INDEX('ce raw data'!$C$2:$CZ$3000,MATCH(1,INDEX(('ce raw data'!$A$2:$A$3000=G453)*('ce raw data'!$B$2:$B$3000=$B476),,),0),MATCH(SUBSTITUTE(H456,"Allele","Height"),'ce raw data'!$C$1:$CZ$1,0))="","-",INDEX('ce raw data'!$C$2:$CZ$3000,MATCH(1,INDEX(('ce raw data'!$A$2:$A$3000=G453)*('ce raw data'!$B$2:$B$3000=$B476),,),0),MATCH(SUBSTITUTE(H456,"Allele","Height"),'ce raw data'!$C$1:$CZ$1,0))),"-")</f>
        <v>-</v>
      </c>
      <c r="I475" s="8" t="str">
        <f>IFERROR(IF(INDEX('ce raw data'!$C$2:$CZ$3000,MATCH(1,INDEX(('ce raw data'!$A$2:$A$3000=I453)*('ce raw data'!$B$2:$B$3000=$B476),,),0),MATCH(SUBSTITUTE(I456,"Allele","Height"),'ce raw data'!$C$1:$CZ$1,0))="","-",INDEX('ce raw data'!$C$2:$CZ$3000,MATCH(1,INDEX(('ce raw data'!$A$2:$A$3000=I453)*('ce raw data'!$B$2:$B$3000=$B476),,),0),MATCH(SUBSTITUTE(I456,"Allele","Height"),'ce raw data'!$C$1:$CZ$1,0))),"-")</f>
        <v>-</v>
      </c>
      <c r="J475" s="8" t="str">
        <f>IFERROR(IF(INDEX('ce raw data'!$C$2:$CZ$3000,MATCH(1,INDEX(('ce raw data'!$A$2:$A$3000=I453)*('ce raw data'!$B$2:$B$3000=$B476),,),0),MATCH(SUBSTITUTE(J456,"Allele","Height"),'ce raw data'!$C$1:$CZ$1,0))="","-",INDEX('ce raw data'!$C$2:$CZ$3000,MATCH(1,INDEX(('ce raw data'!$A$2:$A$3000=I453)*('ce raw data'!$B$2:$B$3000=$B476),,),0),MATCH(SUBSTITUTE(J456,"Allele","Height"),'ce raw data'!$C$1:$CZ$1,0))),"-")</f>
        <v>-</v>
      </c>
    </row>
    <row r="476" spans="2:10" x14ac:dyDescent="0.4">
      <c r="B476" s="11" t="str">
        <f>$A$89</f>
        <v>D2S1338</v>
      </c>
      <c r="C476" s="8" t="str">
        <f>IFERROR(IF(INDEX('ce raw data'!$C$2:$CZ$3000,MATCH(1,INDEX(('ce raw data'!$A$2:$A$3000=C453)*('ce raw data'!$B$2:$B$3000=$B476),,),0),MATCH(C456,'ce raw data'!$C$1:$CZ$1,0))="","-",INDEX('ce raw data'!$C$2:$CZ$3000,MATCH(1,INDEX(('ce raw data'!$A$2:$A$3000=C453)*('ce raw data'!$B$2:$B$3000=$B476),,),0),MATCH(C456,'ce raw data'!$C$1:$CZ$1,0))),"-")</f>
        <v>-</v>
      </c>
      <c r="D476" s="8" t="str">
        <f>IFERROR(IF(INDEX('ce raw data'!$C$2:$CZ$3000,MATCH(1,INDEX(('ce raw data'!$A$2:$A$3000=C453)*('ce raw data'!$B$2:$B$3000=$B476),,),0),MATCH(D456,'ce raw data'!$C$1:$CZ$1,0))="","-",INDEX('ce raw data'!$C$2:$CZ$3000,MATCH(1,INDEX(('ce raw data'!$A$2:$A$3000=C453)*('ce raw data'!$B$2:$B$3000=$B476),,),0),MATCH(D456,'ce raw data'!$C$1:$CZ$1,0))),"-")</f>
        <v>-</v>
      </c>
      <c r="E476" s="8" t="str">
        <f>IFERROR(IF(INDEX('ce raw data'!$C$2:$CZ$3000,MATCH(1,INDEX(('ce raw data'!$A$2:$A$3000=E453)*('ce raw data'!$B$2:$B$3000=$B476),,),0),MATCH(E456,'ce raw data'!$C$1:$CZ$1,0))="","-",INDEX('ce raw data'!$C$2:$CZ$3000,MATCH(1,INDEX(('ce raw data'!$A$2:$A$3000=E453)*('ce raw data'!$B$2:$B$3000=$B476),,),0),MATCH(E456,'ce raw data'!$C$1:$CZ$1,0))),"-")</f>
        <v>-</v>
      </c>
      <c r="F476" s="8" t="str">
        <f>IFERROR(IF(INDEX('ce raw data'!$C$2:$CZ$3000,MATCH(1,INDEX(('ce raw data'!$A$2:$A$3000=E453)*('ce raw data'!$B$2:$B$3000=$B476),,),0),MATCH(F456,'ce raw data'!$C$1:$CZ$1,0))="","-",INDEX('ce raw data'!$C$2:$CZ$3000,MATCH(1,INDEX(('ce raw data'!$A$2:$A$3000=E453)*('ce raw data'!$B$2:$B$3000=$B476),,),0),MATCH(F456,'ce raw data'!$C$1:$CZ$1,0))),"-")</f>
        <v>-</v>
      </c>
      <c r="G476" s="8" t="str">
        <f>IFERROR(IF(INDEX('ce raw data'!$C$2:$CZ$3000,MATCH(1,INDEX(('ce raw data'!$A$2:$A$3000=G453)*('ce raw data'!$B$2:$B$3000=$B476),,),0),MATCH(G456,'ce raw data'!$C$1:$CZ$1,0))="","-",INDEX('ce raw data'!$C$2:$CZ$3000,MATCH(1,INDEX(('ce raw data'!$A$2:$A$3000=G453)*('ce raw data'!$B$2:$B$3000=$B476),,),0),MATCH(G456,'ce raw data'!$C$1:$CZ$1,0))),"-")</f>
        <v>-</v>
      </c>
      <c r="H476" s="8" t="str">
        <f>IFERROR(IF(INDEX('ce raw data'!$C$2:$CZ$3000,MATCH(1,INDEX(('ce raw data'!$A$2:$A$3000=G453)*('ce raw data'!$B$2:$B$3000=$B476),,),0),MATCH(H456,'ce raw data'!$C$1:$CZ$1,0))="","-",INDEX('ce raw data'!$C$2:$CZ$3000,MATCH(1,INDEX(('ce raw data'!$A$2:$A$3000=G453)*('ce raw data'!$B$2:$B$3000=$B476),,),0),MATCH(H456,'ce raw data'!$C$1:$CZ$1,0))),"-")</f>
        <v>-</v>
      </c>
      <c r="I476" s="8" t="str">
        <f>IFERROR(IF(INDEX('ce raw data'!$C$2:$CZ$3000,MATCH(1,INDEX(('ce raw data'!$A$2:$A$3000=I453)*('ce raw data'!$B$2:$B$3000=$B476),,),0),MATCH(I456,'ce raw data'!$C$1:$CZ$1,0))="","-",INDEX('ce raw data'!$C$2:$CZ$3000,MATCH(1,INDEX(('ce raw data'!$A$2:$A$3000=I453)*('ce raw data'!$B$2:$B$3000=$B476),,),0),MATCH(I456,'ce raw data'!$C$1:$CZ$1,0))),"-")</f>
        <v>-</v>
      </c>
      <c r="J476" s="8" t="str">
        <f>IFERROR(IF(INDEX('ce raw data'!$C$2:$CZ$3000,MATCH(1,INDEX(('ce raw data'!$A$2:$A$3000=I453)*('ce raw data'!$B$2:$B$3000=$B476),,),0),MATCH(J456,'ce raw data'!$C$1:$CZ$1,0))="","-",INDEX('ce raw data'!$C$2:$CZ$3000,MATCH(1,INDEX(('ce raw data'!$A$2:$A$3000=I453)*('ce raw data'!$B$2:$B$3000=$B476),,),0),MATCH(J456,'ce raw data'!$C$1:$CZ$1,0))),"-")</f>
        <v>-</v>
      </c>
    </row>
    <row r="477" spans="2:10" hidden="1" x14ac:dyDescent="0.4">
      <c r="B477" s="11"/>
      <c r="C477" s="8" t="str">
        <f>IFERROR(IF(INDEX('ce raw data'!$C$2:$CZ$3000,MATCH(1,INDEX(('ce raw data'!$A$2:$A$3000=C453)*('ce raw data'!$B$2:$B$3000=$B478),,),0),MATCH(SUBSTITUTE(C456,"Allele","Height"),'ce raw data'!$C$1:$CZ$1,0))="","-",INDEX('ce raw data'!$C$2:$CZ$3000,MATCH(1,INDEX(('ce raw data'!$A$2:$A$3000=C453)*('ce raw data'!$B$2:$B$3000=$B478),,),0),MATCH(SUBSTITUTE(C456,"Allele","Height"),'ce raw data'!$C$1:$CZ$1,0))),"-")</f>
        <v>-</v>
      </c>
      <c r="D477" s="8" t="str">
        <f>IFERROR(IF(INDEX('ce raw data'!$C$2:$CZ$3000,MATCH(1,INDEX(('ce raw data'!$A$2:$A$3000=C453)*('ce raw data'!$B$2:$B$3000=$B478),,),0),MATCH(SUBSTITUTE(D456,"Allele","Height"),'ce raw data'!$C$1:$CZ$1,0))="","-",INDEX('ce raw data'!$C$2:$CZ$3000,MATCH(1,INDEX(('ce raw data'!$A$2:$A$3000=C453)*('ce raw data'!$B$2:$B$3000=$B478),,),0),MATCH(SUBSTITUTE(D456,"Allele","Height"),'ce raw data'!$C$1:$CZ$1,0))),"-")</f>
        <v>-</v>
      </c>
      <c r="E477" s="8" t="str">
        <f>IFERROR(IF(INDEX('ce raw data'!$C$2:$CZ$3000,MATCH(1,INDEX(('ce raw data'!$A$2:$A$3000=E453)*('ce raw data'!$B$2:$B$3000=$B478),,),0),MATCH(SUBSTITUTE(E456,"Allele","Height"),'ce raw data'!$C$1:$CZ$1,0))="","-",INDEX('ce raw data'!$C$2:$CZ$3000,MATCH(1,INDEX(('ce raw data'!$A$2:$A$3000=E453)*('ce raw data'!$B$2:$B$3000=$B478),,),0),MATCH(SUBSTITUTE(E456,"Allele","Height"),'ce raw data'!$C$1:$CZ$1,0))),"-")</f>
        <v>-</v>
      </c>
      <c r="F477" s="8" t="str">
        <f>IFERROR(IF(INDEX('ce raw data'!$C$2:$CZ$3000,MATCH(1,INDEX(('ce raw data'!$A$2:$A$3000=E453)*('ce raw data'!$B$2:$B$3000=$B478),,),0),MATCH(SUBSTITUTE(F456,"Allele","Height"),'ce raw data'!$C$1:$CZ$1,0))="","-",INDEX('ce raw data'!$C$2:$CZ$3000,MATCH(1,INDEX(('ce raw data'!$A$2:$A$3000=E453)*('ce raw data'!$B$2:$B$3000=$B478),,),0),MATCH(SUBSTITUTE(F456,"Allele","Height"),'ce raw data'!$C$1:$CZ$1,0))),"-")</f>
        <v>-</v>
      </c>
      <c r="G477" s="8" t="str">
        <f>IFERROR(IF(INDEX('ce raw data'!$C$2:$CZ$3000,MATCH(1,INDEX(('ce raw data'!$A$2:$A$3000=G453)*('ce raw data'!$B$2:$B$3000=$B478),,),0),MATCH(SUBSTITUTE(G456,"Allele","Height"),'ce raw data'!$C$1:$CZ$1,0))="","-",INDEX('ce raw data'!$C$2:$CZ$3000,MATCH(1,INDEX(('ce raw data'!$A$2:$A$3000=G453)*('ce raw data'!$B$2:$B$3000=$B478),,),0),MATCH(SUBSTITUTE(G456,"Allele","Height"),'ce raw data'!$C$1:$CZ$1,0))),"-")</f>
        <v>-</v>
      </c>
      <c r="H477" s="8" t="str">
        <f>IFERROR(IF(INDEX('ce raw data'!$C$2:$CZ$3000,MATCH(1,INDEX(('ce raw data'!$A$2:$A$3000=G453)*('ce raw data'!$B$2:$B$3000=$B478),,),0),MATCH(SUBSTITUTE(H456,"Allele","Height"),'ce raw data'!$C$1:$CZ$1,0))="","-",INDEX('ce raw data'!$C$2:$CZ$3000,MATCH(1,INDEX(('ce raw data'!$A$2:$A$3000=G453)*('ce raw data'!$B$2:$B$3000=$B478),,),0),MATCH(SUBSTITUTE(H456,"Allele","Height"),'ce raw data'!$C$1:$CZ$1,0))),"-")</f>
        <v>-</v>
      </c>
      <c r="I477" s="8" t="str">
        <f>IFERROR(IF(INDEX('ce raw data'!$C$2:$CZ$3000,MATCH(1,INDEX(('ce raw data'!$A$2:$A$3000=I453)*('ce raw data'!$B$2:$B$3000=$B478),,),0),MATCH(SUBSTITUTE(I456,"Allele","Height"),'ce raw data'!$C$1:$CZ$1,0))="","-",INDEX('ce raw data'!$C$2:$CZ$3000,MATCH(1,INDEX(('ce raw data'!$A$2:$A$3000=I453)*('ce raw data'!$B$2:$B$3000=$B478),,),0),MATCH(SUBSTITUTE(I456,"Allele","Height"),'ce raw data'!$C$1:$CZ$1,0))),"-")</f>
        <v>-</v>
      </c>
      <c r="J477" s="8" t="str">
        <f>IFERROR(IF(INDEX('ce raw data'!$C$2:$CZ$3000,MATCH(1,INDEX(('ce raw data'!$A$2:$A$3000=I453)*('ce raw data'!$B$2:$B$3000=$B478),,),0),MATCH(SUBSTITUTE(J456,"Allele","Height"),'ce raw data'!$C$1:$CZ$1,0))="","-",INDEX('ce raw data'!$C$2:$CZ$3000,MATCH(1,INDEX(('ce raw data'!$A$2:$A$3000=I453)*('ce raw data'!$B$2:$B$3000=$B478),,),0),MATCH(SUBSTITUTE(J456,"Allele","Height"),'ce raw data'!$C$1:$CZ$1,0))),"-")</f>
        <v>-</v>
      </c>
    </row>
    <row r="478" spans="2:10" x14ac:dyDescent="0.4">
      <c r="B478" s="11" t="str">
        <f>$A$91</f>
        <v>CSF1PO</v>
      </c>
      <c r="C478" s="8" t="str">
        <f>IFERROR(IF(INDEX('ce raw data'!$C$2:$CZ$3000,MATCH(1,INDEX(('ce raw data'!$A$2:$A$3000=C453)*('ce raw data'!$B$2:$B$3000=$B478),,),0),MATCH(C456,'ce raw data'!$C$1:$CZ$1,0))="","-",INDEX('ce raw data'!$C$2:$CZ$3000,MATCH(1,INDEX(('ce raw data'!$A$2:$A$3000=C453)*('ce raw data'!$B$2:$B$3000=$B478),,),0),MATCH(C456,'ce raw data'!$C$1:$CZ$1,0))),"-")</f>
        <v>-</v>
      </c>
      <c r="D478" s="8" t="str">
        <f>IFERROR(IF(INDEX('ce raw data'!$C$2:$CZ$3000,MATCH(1,INDEX(('ce raw data'!$A$2:$A$3000=C453)*('ce raw data'!$B$2:$B$3000=$B478),,),0),MATCH(D456,'ce raw data'!$C$1:$CZ$1,0))="","-",INDEX('ce raw data'!$C$2:$CZ$3000,MATCH(1,INDEX(('ce raw data'!$A$2:$A$3000=C453)*('ce raw data'!$B$2:$B$3000=$B478),,),0),MATCH(D456,'ce raw data'!$C$1:$CZ$1,0))),"-")</f>
        <v>-</v>
      </c>
      <c r="E478" s="8" t="str">
        <f>IFERROR(IF(INDEX('ce raw data'!$C$2:$CZ$3000,MATCH(1,INDEX(('ce raw data'!$A$2:$A$3000=E453)*('ce raw data'!$B$2:$B$3000=$B478),,),0),MATCH(E456,'ce raw data'!$C$1:$CZ$1,0))="","-",INDEX('ce raw data'!$C$2:$CZ$3000,MATCH(1,INDEX(('ce raw data'!$A$2:$A$3000=E453)*('ce raw data'!$B$2:$B$3000=$B478),,),0),MATCH(E456,'ce raw data'!$C$1:$CZ$1,0))),"-")</f>
        <v>-</v>
      </c>
      <c r="F478" s="8" t="str">
        <f>IFERROR(IF(INDEX('ce raw data'!$C$2:$CZ$3000,MATCH(1,INDEX(('ce raw data'!$A$2:$A$3000=E453)*('ce raw data'!$B$2:$B$3000=$B478),,),0),MATCH(F456,'ce raw data'!$C$1:$CZ$1,0))="","-",INDEX('ce raw data'!$C$2:$CZ$3000,MATCH(1,INDEX(('ce raw data'!$A$2:$A$3000=E453)*('ce raw data'!$B$2:$B$3000=$B478),,),0),MATCH(F456,'ce raw data'!$C$1:$CZ$1,0))),"-")</f>
        <v>-</v>
      </c>
      <c r="G478" s="8" t="str">
        <f>IFERROR(IF(INDEX('ce raw data'!$C$2:$CZ$3000,MATCH(1,INDEX(('ce raw data'!$A$2:$A$3000=G453)*('ce raw data'!$B$2:$B$3000=$B478),,),0),MATCH(G456,'ce raw data'!$C$1:$CZ$1,0))="","-",INDEX('ce raw data'!$C$2:$CZ$3000,MATCH(1,INDEX(('ce raw data'!$A$2:$A$3000=G453)*('ce raw data'!$B$2:$B$3000=$B478),,),0),MATCH(G456,'ce raw data'!$C$1:$CZ$1,0))),"-")</f>
        <v>-</v>
      </c>
      <c r="H478" s="8" t="str">
        <f>IFERROR(IF(INDEX('ce raw data'!$C$2:$CZ$3000,MATCH(1,INDEX(('ce raw data'!$A$2:$A$3000=G453)*('ce raw data'!$B$2:$B$3000=$B478),,),0),MATCH(H456,'ce raw data'!$C$1:$CZ$1,0))="","-",INDEX('ce raw data'!$C$2:$CZ$3000,MATCH(1,INDEX(('ce raw data'!$A$2:$A$3000=G453)*('ce raw data'!$B$2:$B$3000=$B478),,),0),MATCH(H456,'ce raw data'!$C$1:$CZ$1,0))),"-")</f>
        <v>-</v>
      </c>
      <c r="I478" s="8" t="str">
        <f>IFERROR(IF(INDEX('ce raw data'!$C$2:$CZ$3000,MATCH(1,INDEX(('ce raw data'!$A$2:$A$3000=I453)*('ce raw data'!$B$2:$B$3000=$B478),,),0),MATCH(I456,'ce raw data'!$C$1:$CZ$1,0))="","-",INDEX('ce raw data'!$C$2:$CZ$3000,MATCH(1,INDEX(('ce raw data'!$A$2:$A$3000=I453)*('ce raw data'!$B$2:$B$3000=$B478),,),0),MATCH(I456,'ce raw data'!$C$1:$CZ$1,0))),"-")</f>
        <v>-</v>
      </c>
      <c r="J478" s="8" t="str">
        <f>IFERROR(IF(INDEX('ce raw data'!$C$2:$CZ$3000,MATCH(1,INDEX(('ce raw data'!$A$2:$A$3000=I453)*('ce raw data'!$B$2:$B$3000=$B478),,),0),MATCH(J456,'ce raw data'!$C$1:$CZ$1,0))="","-",INDEX('ce raw data'!$C$2:$CZ$3000,MATCH(1,INDEX(('ce raw data'!$A$2:$A$3000=I453)*('ce raw data'!$B$2:$B$3000=$B478),,),0),MATCH(J456,'ce raw data'!$C$1:$CZ$1,0))),"-")</f>
        <v>-</v>
      </c>
    </row>
    <row r="479" spans="2:10" hidden="1" x14ac:dyDescent="0.4">
      <c r="B479" s="11"/>
      <c r="C479" s="8" t="str">
        <f>IFERROR(IF(INDEX('ce raw data'!$C$2:$CZ$3000,MATCH(1,INDEX(('ce raw data'!$A$2:$A$3000=C453)*('ce raw data'!$B$2:$B$3000=$B480),,),0),MATCH(SUBSTITUTE(C456,"Allele","Height"),'ce raw data'!$C$1:$CZ$1,0))="","-",INDEX('ce raw data'!$C$2:$CZ$3000,MATCH(1,INDEX(('ce raw data'!$A$2:$A$3000=C453)*('ce raw data'!$B$2:$B$3000=$B480),,),0),MATCH(SUBSTITUTE(C456,"Allele","Height"),'ce raw data'!$C$1:$CZ$1,0))),"-")</f>
        <v>-</v>
      </c>
      <c r="D479" s="8" t="str">
        <f>IFERROR(IF(INDEX('ce raw data'!$C$2:$CZ$3000,MATCH(1,INDEX(('ce raw data'!$A$2:$A$3000=C453)*('ce raw data'!$B$2:$B$3000=$B480),,),0),MATCH(SUBSTITUTE(D456,"Allele","Height"),'ce raw data'!$C$1:$CZ$1,0))="","-",INDEX('ce raw data'!$C$2:$CZ$3000,MATCH(1,INDEX(('ce raw data'!$A$2:$A$3000=C453)*('ce raw data'!$B$2:$B$3000=$B480),,),0),MATCH(SUBSTITUTE(D456,"Allele","Height"),'ce raw data'!$C$1:$CZ$1,0))),"-")</f>
        <v>-</v>
      </c>
      <c r="E479" s="8" t="str">
        <f>IFERROR(IF(INDEX('ce raw data'!$C$2:$CZ$3000,MATCH(1,INDEX(('ce raw data'!$A$2:$A$3000=E453)*('ce raw data'!$B$2:$B$3000=$B480),,),0),MATCH(SUBSTITUTE(E456,"Allele","Height"),'ce raw data'!$C$1:$CZ$1,0))="","-",INDEX('ce raw data'!$C$2:$CZ$3000,MATCH(1,INDEX(('ce raw data'!$A$2:$A$3000=E453)*('ce raw data'!$B$2:$B$3000=$B480),,),0),MATCH(SUBSTITUTE(E456,"Allele","Height"),'ce raw data'!$C$1:$CZ$1,0))),"-")</f>
        <v>-</v>
      </c>
      <c r="F479" s="8" t="str">
        <f>IFERROR(IF(INDEX('ce raw data'!$C$2:$CZ$3000,MATCH(1,INDEX(('ce raw data'!$A$2:$A$3000=E453)*('ce raw data'!$B$2:$B$3000=$B480),,),0),MATCH(SUBSTITUTE(F456,"Allele","Height"),'ce raw data'!$C$1:$CZ$1,0))="","-",INDEX('ce raw data'!$C$2:$CZ$3000,MATCH(1,INDEX(('ce raw data'!$A$2:$A$3000=E453)*('ce raw data'!$B$2:$B$3000=$B480),,),0),MATCH(SUBSTITUTE(F456,"Allele","Height"),'ce raw data'!$C$1:$CZ$1,0))),"-")</f>
        <v>-</v>
      </c>
      <c r="G479" s="8" t="str">
        <f>IFERROR(IF(INDEX('ce raw data'!$C$2:$CZ$3000,MATCH(1,INDEX(('ce raw data'!$A$2:$A$3000=G453)*('ce raw data'!$B$2:$B$3000=$B480),,),0),MATCH(SUBSTITUTE(G456,"Allele","Height"),'ce raw data'!$C$1:$CZ$1,0))="","-",INDEX('ce raw data'!$C$2:$CZ$3000,MATCH(1,INDEX(('ce raw data'!$A$2:$A$3000=G453)*('ce raw data'!$B$2:$B$3000=$B480),,),0),MATCH(SUBSTITUTE(G456,"Allele","Height"),'ce raw data'!$C$1:$CZ$1,0))),"-")</f>
        <v>-</v>
      </c>
      <c r="H479" s="8" t="str">
        <f>IFERROR(IF(INDEX('ce raw data'!$C$2:$CZ$3000,MATCH(1,INDEX(('ce raw data'!$A$2:$A$3000=G453)*('ce raw data'!$B$2:$B$3000=$B480),,),0),MATCH(SUBSTITUTE(H456,"Allele","Height"),'ce raw data'!$C$1:$CZ$1,0))="","-",INDEX('ce raw data'!$C$2:$CZ$3000,MATCH(1,INDEX(('ce raw data'!$A$2:$A$3000=G453)*('ce raw data'!$B$2:$B$3000=$B480),,),0),MATCH(SUBSTITUTE(H456,"Allele","Height"),'ce raw data'!$C$1:$CZ$1,0))),"-")</f>
        <v>-</v>
      </c>
      <c r="I479" s="8" t="str">
        <f>IFERROR(IF(INDEX('ce raw data'!$C$2:$CZ$3000,MATCH(1,INDEX(('ce raw data'!$A$2:$A$3000=I453)*('ce raw data'!$B$2:$B$3000=$B480),,),0),MATCH(SUBSTITUTE(I456,"Allele","Height"),'ce raw data'!$C$1:$CZ$1,0))="","-",INDEX('ce raw data'!$C$2:$CZ$3000,MATCH(1,INDEX(('ce raw data'!$A$2:$A$3000=I453)*('ce raw data'!$B$2:$B$3000=$B480),,),0),MATCH(SUBSTITUTE(I456,"Allele","Height"),'ce raw data'!$C$1:$CZ$1,0))),"-")</f>
        <v>-</v>
      </c>
      <c r="J479" s="8" t="str">
        <f>IFERROR(IF(INDEX('ce raw data'!$C$2:$CZ$3000,MATCH(1,INDEX(('ce raw data'!$A$2:$A$3000=I453)*('ce raw data'!$B$2:$B$3000=$B480),,),0),MATCH(SUBSTITUTE(J456,"Allele","Height"),'ce raw data'!$C$1:$CZ$1,0))="","-",INDEX('ce raw data'!$C$2:$CZ$3000,MATCH(1,INDEX(('ce raw data'!$A$2:$A$3000=I453)*('ce raw data'!$B$2:$B$3000=$B480),,),0),MATCH(SUBSTITUTE(J456,"Allele","Height"),'ce raw data'!$C$1:$CZ$1,0))),"-")</f>
        <v>-</v>
      </c>
    </row>
    <row r="480" spans="2:10" x14ac:dyDescent="0.4">
      <c r="B480" s="11" t="str">
        <f>$A$93</f>
        <v>Penta D</v>
      </c>
      <c r="C480" s="8" t="str">
        <f>IFERROR(IF(INDEX('ce raw data'!$C$2:$CZ$3000,MATCH(1,INDEX(('ce raw data'!$A$2:$A$3000=C453)*('ce raw data'!$B$2:$B$3000=$B480),,),0),MATCH(C456,'ce raw data'!$C$1:$CZ$1,0))="","-",INDEX('ce raw data'!$C$2:$CZ$3000,MATCH(1,INDEX(('ce raw data'!$A$2:$A$3000=C453)*('ce raw data'!$B$2:$B$3000=$B480),,),0),MATCH(C456,'ce raw data'!$C$1:$CZ$1,0))),"-")</f>
        <v>-</v>
      </c>
      <c r="D480" s="8" t="str">
        <f>IFERROR(IF(INDEX('ce raw data'!$C$2:$CZ$3000,MATCH(1,INDEX(('ce raw data'!$A$2:$A$3000=C453)*('ce raw data'!$B$2:$B$3000=$B480),,),0),MATCH(D456,'ce raw data'!$C$1:$CZ$1,0))="","-",INDEX('ce raw data'!$C$2:$CZ$3000,MATCH(1,INDEX(('ce raw data'!$A$2:$A$3000=C453)*('ce raw data'!$B$2:$B$3000=$B480),,),0),MATCH(D456,'ce raw data'!$C$1:$CZ$1,0))),"-")</f>
        <v>-</v>
      </c>
      <c r="E480" s="8" t="str">
        <f>IFERROR(IF(INDEX('ce raw data'!$C$2:$CZ$3000,MATCH(1,INDEX(('ce raw data'!$A$2:$A$3000=E453)*('ce raw data'!$B$2:$B$3000=$B480),,),0),MATCH(E456,'ce raw data'!$C$1:$CZ$1,0))="","-",INDEX('ce raw data'!$C$2:$CZ$3000,MATCH(1,INDEX(('ce raw data'!$A$2:$A$3000=E453)*('ce raw data'!$B$2:$B$3000=$B480),,),0),MATCH(E456,'ce raw data'!$C$1:$CZ$1,0))),"-")</f>
        <v>-</v>
      </c>
      <c r="F480" s="8" t="str">
        <f>IFERROR(IF(INDEX('ce raw data'!$C$2:$CZ$3000,MATCH(1,INDEX(('ce raw data'!$A$2:$A$3000=E453)*('ce raw data'!$B$2:$B$3000=$B480),,),0),MATCH(F456,'ce raw data'!$C$1:$CZ$1,0))="","-",INDEX('ce raw data'!$C$2:$CZ$3000,MATCH(1,INDEX(('ce raw data'!$A$2:$A$3000=E453)*('ce raw data'!$B$2:$B$3000=$B480),,),0),MATCH(F456,'ce raw data'!$C$1:$CZ$1,0))),"-")</f>
        <v>-</v>
      </c>
      <c r="G480" s="8" t="str">
        <f>IFERROR(IF(INDEX('ce raw data'!$C$2:$CZ$3000,MATCH(1,INDEX(('ce raw data'!$A$2:$A$3000=G453)*('ce raw data'!$B$2:$B$3000=$B480),,),0),MATCH(G456,'ce raw data'!$C$1:$CZ$1,0))="","-",INDEX('ce raw data'!$C$2:$CZ$3000,MATCH(1,INDEX(('ce raw data'!$A$2:$A$3000=G453)*('ce raw data'!$B$2:$B$3000=$B480),,),0),MATCH(G456,'ce raw data'!$C$1:$CZ$1,0))),"-")</f>
        <v>-</v>
      </c>
      <c r="H480" s="8" t="str">
        <f>IFERROR(IF(INDEX('ce raw data'!$C$2:$CZ$3000,MATCH(1,INDEX(('ce raw data'!$A$2:$A$3000=G453)*('ce raw data'!$B$2:$B$3000=$B480),,),0),MATCH(H456,'ce raw data'!$C$1:$CZ$1,0))="","-",INDEX('ce raw data'!$C$2:$CZ$3000,MATCH(1,INDEX(('ce raw data'!$A$2:$A$3000=G453)*('ce raw data'!$B$2:$B$3000=$B480),,),0),MATCH(H456,'ce raw data'!$C$1:$CZ$1,0))),"-")</f>
        <v>-</v>
      </c>
      <c r="I480" s="8" t="str">
        <f>IFERROR(IF(INDEX('ce raw data'!$C$2:$CZ$3000,MATCH(1,INDEX(('ce raw data'!$A$2:$A$3000=I453)*('ce raw data'!$B$2:$B$3000=$B480),,),0),MATCH(I456,'ce raw data'!$C$1:$CZ$1,0))="","-",INDEX('ce raw data'!$C$2:$CZ$3000,MATCH(1,INDEX(('ce raw data'!$A$2:$A$3000=I453)*('ce raw data'!$B$2:$B$3000=$B480),,),0),MATCH(I456,'ce raw data'!$C$1:$CZ$1,0))),"-")</f>
        <v>-</v>
      </c>
      <c r="J480" s="8" t="str">
        <f>IFERROR(IF(INDEX('ce raw data'!$C$2:$CZ$3000,MATCH(1,INDEX(('ce raw data'!$A$2:$A$3000=I453)*('ce raw data'!$B$2:$B$3000=$B480),,),0),MATCH(J456,'ce raw data'!$C$1:$CZ$1,0))="","-",INDEX('ce raw data'!$C$2:$CZ$3000,MATCH(1,INDEX(('ce raw data'!$A$2:$A$3000=I453)*('ce raw data'!$B$2:$B$3000=$B480),,),0),MATCH(J456,'ce raw data'!$C$1:$CZ$1,0))),"-")</f>
        <v>-</v>
      </c>
    </row>
    <row r="481" spans="2:10" hidden="1" x14ac:dyDescent="0.4">
      <c r="B481" s="10"/>
      <c r="C481" s="8" t="str">
        <f>IFERROR(IF(INDEX('ce raw data'!$C$2:$CZ$3000,MATCH(1,INDEX(('ce raw data'!$A$2:$A$3000=C453)*('ce raw data'!$B$2:$B$3000=$B482),,),0),MATCH(SUBSTITUTE(C456,"Allele","Height"),'ce raw data'!$C$1:$CZ$1,0))="","-",INDEX('ce raw data'!$C$2:$CZ$3000,MATCH(1,INDEX(('ce raw data'!$A$2:$A$3000=C453)*('ce raw data'!$B$2:$B$3000=$B482),,),0),MATCH(SUBSTITUTE(C456,"Allele","Height"),'ce raw data'!$C$1:$CZ$1,0))),"-")</f>
        <v>-</v>
      </c>
      <c r="D481" s="8" t="str">
        <f>IFERROR(IF(INDEX('ce raw data'!$C$2:$CZ$3000,MATCH(1,INDEX(('ce raw data'!$A$2:$A$3000=C453)*('ce raw data'!$B$2:$B$3000=$B482),,),0),MATCH(SUBSTITUTE(D456,"Allele","Height"),'ce raw data'!$C$1:$CZ$1,0))="","-",INDEX('ce raw data'!$C$2:$CZ$3000,MATCH(1,INDEX(('ce raw data'!$A$2:$A$3000=C453)*('ce raw data'!$B$2:$B$3000=$B482),,),0),MATCH(SUBSTITUTE(D456,"Allele","Height"),'ce raw data'!$C$1:$CZ$1,0))),"-")</f>
        <v>-</v>
      </c>
      <c r="E481" s="8" t="str">
        <f>IFERROR(IF(INDEX('ce raw data'!$C$2:$CZ$3000,MATCH(1,INDEX(('ce raw data'!$A$2:$A$3000=E453)*('ce raw data'!$B$2:$B$3000=$B482),,),0),MATCH(SUBSTITUTE(E456,"Allele","Height"),'ce raw data'!$C$1:$CZ$1,0))="","-",INDEX('ce raw data'!$C$2:$CZ$3000,MATCH(1,INDEX(('ce raw data'!$A$2:$A$3000=E453)*('ce raw data'!$B$2:$B$3000=$B482),,),0),MATCH(SUBSTITUTE(E456,"Allele","Height"),'ce raw data'!$C$1:$CZ$1,0))),"-")</f>
        <v>-</v>
      </c>
      <c r="F481" s="8" t="str">
        <f>IFERROR(IF(INDEX('ce raw data'!$C$2:$CZ$3000,MATCH(1,INDEX(('ce raw data'!$A$2:$A$3000=E453)*('ce raw data'!$B$2:$B$3000=$B482),,),0),MATCH(SUBSTITUTE(F456,"Allele","Height"),'ce raw data'!$C$1:$CZ$1,0))="","-",INDEX('ce raw data'!$C$2:$CZ$3000,MATCH(1,INDEX(('ce raw data'!$A$2:$A$3000=E453)*('ce raw data'!$B$2:$B$3000=$B482),,),0),MATCH(SUBSTITUTE(F456,"Allele","Height"),'ce raw data'!$C$1:$CZ$1,0))),"-")</f>
        <v>-</v>
      </c>
      <c r="G481" s="8" t="str">
        <f>IFERROR(IF(INDEX('ce raw data'!$C$2:$CZ$3000,MATCH(1,INDEX(('ce raw data'!$A$2:$A$3000=G453)*('ce raw data'!$B$2:$B$3000=$B482),,),0),MATCH(SUBSTITUTE(G456,"Allele","Height"),'ce raw data'!$C$1:$CZ$1,0))="","-",INDEX('ce raw data'!$C$2:$CZ$3000,MATCH(1,INDEX(('ce raw data'!$A$2:$A$3000=G453)*('ce raw data'!$B$2:$B$3000=$B482),,),0),MATCH(SUBSTITUTE(G456,"Allele","Height"),'ce raw data'!$C$1:$CZ$1,0))),"-")</f>
        <v>-</v>
      </c>
      <c r="H481" s="8" t="str">
        <f>IFERROR(IF(INDEX('ce raw data'!$C$2:$CZ$3000,MATCH(1,INDEX(('ce raw data'!$A$2:$A$3000=G453)*('ce raw data'!$B$2:$B$3000=$B482),,),0),MATCH(SUBSTITUTE(H456,"Allele","Height"),'ce raw data'!$C$1:$CZ$1,0))="","-",INDEX('ce raw data'!$C$2:$CZ$3000,MATCH(1,INDEX(('ce raw data'!$A$2:$A$3000=G453)*('ce raw data'!$B$2:$B$3000=$B482),,),0),MATCH(SUBSTITUTE(H456,"Allele","Height"),'ce raw data'!$C$1:$CZ$1,0))),"-")</f>
        <v>-</v>
      </c>
      <c r="I481" s="8" t="str">
        <f>IFERROR(IF(INDEX('ce raw data'!$C$2:$CZ$3000,MATCH(1,INDEX(('ce raw data'!$A$2:$A$3000=I453)*('ce raw data'!$B$2:$B$3000=$B482),,),0),MATCH(SUBSTITUTE(I456,"Allele","Height"),'ce raw data'!$C$1:$CZ$1,0))="","-",INDEX('ce raw data'!$C$2:$CZ$3000,MATCH(1,INDEX(('ce raw data'!$A$2:$A$3000=I453)*('ce raw data'!$B$2:$B$3000=$B482),,),0),MATCH(SUBSTITUTE(I456,"Allele","Height"),'ce raw data'!$C$1:$CZ$1,0))),"-")</f>
        <v>-</v>
      </c>
      <c r="J481" s="8" t="str">
        <f>IFERROR(IF(INDEX('ce raw data'!$C$2:$CZ$3000,MATCH(1,INDEX(('ce raw data'!$A$2:$A$3000=I453)*('ce raw data'!$B$2:$B$3000=$B482),,),0),MATCH(SUBSTITUTE(J456,"Allele","Height"),'ce raw data'!$C$1:$CZ$1,0))="","-",INDEX('ce raw data'!$C$2:$CZ$3000,MATCH(1,INDEX(('ce raw data'!$A$2:$A$3000=I453)*('ce raw data'!$B$2:$B$3000=$B482),,),0),MATCH(SUBSTITUTE(J456,"Allele","Height"),'ce raw data'!$C$1:$CZ$1,0))),"-")</f>
        <v>-</v>
      </c>
    </row>
    <row r="482" spans="2:10" x14ac:dyDescent="0.4">
      <c r="B482" s="14" t="str">
        <f>$A$95</f>
        <v>TH01</v>
      </c>
      <c r="C482" s="8" t="str">
        <f>IFERROR(IF(INDEX('ce raw data'!$C$2:$CZ$3000,MATCH(1,INDEX(('ce raw data'!$A$2:$A$3000=C453)*('ce raw data'!$B$2:$B$3000=$B482),,),0),MATCH(C456,'ce raw data'!$C$1:$CZ$1,0))="","-",INDEX('ce raw data'!$C$2:$CZ$3000,MATCH(1,INDEX(('ce raw data'!$A$2:$A$3000=C453)*('ce raw data'!$B$2:$B$3000=$B482),,),0),MATCH(C456,'ce raw data'!$C$1:$CZ$1,0))),"-")</f>
        <v>-</v>
      </c>
      <c r="D482" s="8" t="str">
        <f>IFERROR(IF(INDEX('ce raw data'!$C$2:$CZ$3000,MATCH(1,INDEX(('ce raw data'!$A$2:$A$3000=C453)*('ce raw data'!$B$2:$B$3000=$B482),,),0),MATCH(D456,'ce raw data'!$C$1:$CZ$1,0))="","-",INDEX('ce raw data'!$C$2:$CZ$3000,MATCH(1,INDEX(('ce raw data'!$A$2:$A$3000=C453)*('ce raw data'!$B$2:$B$3000=$B482),,),0),MATCH(D456,'ce raw data'!$C$1:$CZ$1,0))),"-")</f>
        <v>-</v>
      </c>
      <c r="E482" s="8" t="str">
        <f>IFERROR(IF(INDEX('ce raw data'!$C$2:$CZ$3000,MATCH(1,INDEX(('ce raw data'!$A$2:$A$3000=E453)*('ce raw data'!$B$2:$B$3000=$B482),,),0),MATCH(E456,'ce raw data'!$C$1:$CZ$1,0))="","-",INDEX('ce raw data'!$C$2:$CZ$3000,MATCH(1,INDEX(('ce raw data'!$A$2:$A$3000=E453)*('ce raw data'!$B$2:$B$3000=$B482),,),0),MATCH(E456,'ce raw data'!$C$1:$CZ$1,0))),"-")</f>
        <v>-</v>
      </c>
      <c r="F482" s="8" t="str">
        <f>IFERROR(IF(INDEX('ce raw data'!$C$2:$CZ$3000,MATCH(1,INDEX(('ce raw data'!$A$2:$A$3000=E453)*('ce raw data'!$B$2:$B$3000=$B482),,),0),MATCH(F456,'ce raw data'!$C$1:$CZ$1,0))="","-",INDEX('ce raw data'!$C$2:$CZ$3000,MATCH(1,INDEX(('ce raw data'!$A$2:$A$3000=E453)*('ce raw data'!$B$2:$B$3000=$B482),,),0),MATCH(F456,'ce raw data'!$C$1:$CZ$1,0))),"-")</f>
        <v>-</v>
      </c>
      <c r="G482" s="8" t="str">
        <f>IFERROR(IF(INDEX('ce raw data'!$C$2:$CZ$3000,MATCH(1,INDEX(('ce raw data'!$A$2:$A$3000=G453)*('ce raw data'!$B$2:$B$3000=$B482),,),0),MATCH(G456,'ce raw data'!$C$1:$CZ$1,0))="","-",INDEX('ce raw data'!$C$2:$CZ$3000,MATCH(1,INDEX(('ce raw data'!$A$2:$A$3000=G453)*('ce raw data'!$B$2:$B$3000=$B482),,),0),MATCH(G456,'ce raw data'!$C$1:$CZ$1,0))),"-")</f>
        <v>-</v>
      </c>
      <c r="H482" s="8" t="str">
        <f>IFERROR(IF(INDEX('ce raw data'!$C$2:$CZ$3000,MATCH(1,INDEX(('ce raw data'!$A$2:$A$3000=G453)*('ce raw data'!$B$2:$B$3000=$B482),,),0),MATCH(H456,'ce raw data'!$C$1:$CZ$1,0))="","-",INDEX('ce raw data'!$C$2:$CZ$3000,MATCH(1,INDEX(('ce raw data'!$A$2:$A$3000=G453)*('ce raw data'!$B$2:$B$3000=$B482),,),0),MATCH(H456,'ce raw data'!$C$1:$CZ$1,0))),"-")</f>
        <v>-</v>
      </c>
      <c r="I482" s="8" t="str">
        <f>IFERROR(IF(INDEX('ce raw data'!$C$2:$CZ$3000,MATCH(1,INDEX(('ce raw data'!$A$2:$A$3000=I453)*('ce raw data'!$B$2:$B$3000=$B482),,),0),MATCH(I456,'ce raw data'!$C$1:$CZ$1,0))="","-",INDEX('ce raw data'!$C$2:$CZ$3000,MATCH(1,INDEX(('ce raw data'!$A$2:$A$3000=I453)*('ce raw data'!$B$2:$B$3000=$B482),,),0),MATCH(I456,'ce raw data'!$C$1:$CZ$1,0))),"-")</f>
        <v>-</v>
      </c>
      <c r="J482" s="8" t="str">
        <f>IFERROR(IF(INDEX('ce raw data'!$C$2:$CZ$3000,MATCH(1,INDEX(('ce raw data'!$A$2:$A$3000=I453)*('ce raw data'!$B$2:$B$3000=$B482),,),0),MATCH(J456,'ce raw data'!$C$1:$CZ$1,0))="","-",INDEX('ce raw data'!$C$2:$CZ$3000,MATCH(1,INDEX(('ce raw data'!$A$2:$A$3000=I453)*('ce raw data'!$B$2:$B$3000=$B482),,),0),MATCH(J456,'ce raw data'!$C$1:$CZ$1,0))),"-")</f>
        <v>-</v>
      </c>
    </row>
    <row r="483" spans="2:10" hidden="1" x14ac:dyDescent="0.4">
      <c r="B483" s="14"/>
      <c r="C483" s="8" t="str">
        <f>IFERROR(IF(INDEX('ce raw data'!$C$2:$CZ$3000,MATCH(1,INDEX(('ce raw data'!$A$2:$A$3000=C453)*('ce raw data'!$B$2:$B$3000=$B484),,),0),MATCH(SUBSTITUTE(C456,"Allele","Height"),'ce raw data'!$C$1:$CZ$1,0))="","-",INDEX('ce raw data'!$C$2:$CZ$3000,MATCH(1,INDEX(('ce raw data'!$A$2:$A$3000=C453)*('ce raw data'!$B$2:$B$3000=$B484),,),0),MATCH(SUBSTITUTE(C456,"Allele","Height"),'ce raw data'!$C$1:$CZ$1,0))),"-")</f>
        <v>-</v>
      </c>
      <c r="D483" s="8" t="str">
        <f>IFERROR(IF(INDEX('ce raw data'!$C$2:$CZ$3000,MATCH(1,INDEX(('ce raw data'!$A$2:$A$3000=C453)*('ce raw data'!$B$2:$B$3000=$B484),,),0),MATCH(SUBSTITUTE(D456,"Allele","Height"),'ce raw data'!$C$1:$CZ$1,0))="","-",INDEX('ce raw data'!$C$2:$CZ$3000,MATCH(1,INDEX(('ce raw data'!$A$2:$A$3000=C453)*('ce raw data'!$B$2:$B$3000=$B484),,),0),MATCH(SUBSTITUTE(D456,"Allele","Height"),'ce raw data'!$C$1:$CZ$1,0))),"-")</f>
        <v>-</v>
      </c>
      <c r="E483" s="8" t="str">
        <f>IFERROR(IF(INDEX('ce raw data'!$C$2:$CZ$3000,MATCH(1,INDEX(('ce raw data'!$A$2:$A$3000=E453)*('ce raw data'!$B$2:$B$3000=$B484),,),0),MATCH(SUBSTITUTE(E456,"Allele","Height"),'ce raw data'!$C$1:$CZ$1,0))="","-",INDEX('ce raw data'!$C$2:$CZ$3000,MATCH(1,INDEX(('ce raw data'!$A$2:$A$3000=E453)*('ce raw data'!$B$2:$B$3000=$B484),,),0),MATCH(SUBSTITUTE(E456,"Allele","Height"),'ce raw data'!$C$1:$CZ$1,0))),"-")</f>
        <v>-</v>
      </c>
      <c r="F483" s="8" t="str">
        <f>IFERROR(IF(INDEX('ce raw data'!$C$2:$CZ$3000,MATCH(1,INDEX(('ce raw data'!$A$2:$A$3000=E453)*('ce raw data'!$B$2:$B$3000=$B484),,),0),MATCH(SUBSTITUTE(F456,"Allele","Height"),'ce raw data'!$C$1:$CZ$1,0))="","-",INDEX('ce raw data'!$C$2:$CZ$3000,MATCH(1,INDEX(('ce raw data'!$A$2:$A$3000=E453)*('ce raw data'!$B$2:$B$3000=$B484),,),0),MATCH(SUBSTITUTE(F456,"Allele","Height"),'ce raw data'!$C$1:$CZ$1,0))),"-")</f>
        <v>-</v>
      </c>
      <c r="G483" s="8" t="str">
        <f>IFERROR(IF(INDEX('ce raw data'!$C$2:$CZ$3000,MATCH(1,INDEX(('ce raw data'!$A$2:$A$3000=G453)*('ce raw data'!$B$2:$B$3000=$B484),,),0),MATCH(SUBSTITUTE(G456,"Allele","Height"),'ce raw data'!$C$1:$CZ$1,0))="","-",INDEX('ce raw data'!$C$2:$CZ$3000,MATCH(1,INDEX(('ce raw data'!$A$2:$A$3000=G453)*('ce raw data'!$B$2:$B$3000=$B484),,),0),MATCH(SUBSTITUTE(G456,"Allele","Height"),'ce raw data'!$C$1:$CZ$1,0))),"-")</f>
        <v>-</v>
      </c>
      <c r="H483" s="8" t="str">
        <f>IFERROR(IF(INDEX('ce raw data'!$C$2:$CZ$3000,MATCH(1,INDEX(('ce raw data'!$A$2:$A$3000=G453)*('ce raw data'!$B$2:$B$3000=$B484),,),0),MATCH(SUBSTITUTE(H456,"Allele","Height"),'ce raw data'!$C$1:$CZ$1,0))="","-",INDEX('ce raw data'!$C$2:$CZ$3000,MATCH(1,INDEX(('ce raw data'!$A$2:$A$3000=G453)*('ce raw data'!$B$2:$B$3000=$B484),,),0),MATCH(SUBSTITUTE(H456,"Allele","Height"),'ce raw data'!$C$1:$CZ$1,0))),"-")</f>
        <v>-</v>
      </c>
      <c r="I483" s="8" t="str">
        <f>IFERROR(IF(INDEX('ce raw data'!$C$2:$CZ$3000,MATCH(1,INDEX(('ce raw data'!$A$2:$A$3000=I453)*('ce raw data'!$B$2:$B$3000=$B484),,),0),MATCH(SUBSTITUTE(I456,"Allele","Height"),'ce raw data'!$C$1:$CZ$1,0))="","-",INDEX('ce raw data'!$C$2:$CZ$3000,MATCH(1,INDEX(('ce raw data'!$A$2:$A$3000=I453)*('ce raw data'!$B$2:$B$3000=$B484),,),0),MATCH(SUBSTITUTE(I456,"Allele","Height"),'ce raw data'!$C$1:$CZ$1,0))),"-")</f>
        <v>-</v>
      </c>
      <c r="J483" s="8" t="str">
        <f>IFERROR(IF(INDEX('ce raw data'!$C$2:$CZ$3000,MATCH(1,INDEX(('ce raw data'!$A$2:$A$3000=I453)*('ce raw data'!$B$2:$B$3000=$B484),,),0),MATCH(SUBSTITUTE(J456,"Allele","Height"),'ce raw data'!$C$1:$CZ$1,0))="","-",INDEX('ce raw data'!$C$2:$CZ$3000,MATCH(1,INDEX(('ce raw data'!$A$2:$A$3000=I453)*('ce raw data'!$B$2:$B$3000=$B484),,),0),MATCH(SUBSTITUTE(J456,"Allele","Height"),'ce raw data'!$C$1:$CZ$1,0))),"-")</f>
        <v>-</v>
      </c>
    </row>
    <row r="484" spans="2:10" x14ac:dyDescent="0.4">
      <c r="B484" s="14" t="str">
        <f>$A$97</f>
        <v>vWA</v>
      </c>
      <c r="C484" s="8" t="str">
        <f>IFERROR(IF(INDEX('ce raw data'!$C$2:$CZ$3000,MATCH(1,INDEX(('ce raw data'!$A$2:$A$3000=C453)*('ce raw data'!$B$2:$B$3000=$B484),,),0),MATCH(C456,'ce raw data'!$C$1:$CZ$1,0))="","-",INDEX('ce raw data'!$C$2:$CZ$3000,MATCH(1,INDEX(('ce raw data'!$A$2:$A$3000=C453)*('ce raw data'!$B$2:$B$3000=$B484),,),0),MATCH(C456,'ce raw data'!$C$1:$CZ$1,0))),"-")</f>
        <v>-</v>
      </c>
      <c r="D484" s="8" t="str">
        <f>IFERROR(IF(INDEX('ce raw data'!$C$2:$CZ$3000,MATCH(1,INDEX(('ce raw data'!$A$2:$A$3000=C453)*('ce raw data'!$B$2:$B$3000=$B484),,),0),MATCH(D456,'ce raw data'!$C$1:$CZ$1,0))="","-",INDEX('ce raw data'!$C$2:$CZ$3000,MATCH(1,INDEX(('ce raw data'!$A$2:$A$3000=C453)*('ce raw data'!$B$2:$B$3000=$B484),,),0),MATCH(D456,'ce raw data'!$C$1:$CZ$1,0))),"-")</f>
        <v>-</v>
      </c>
      <c r="E484" s="8" t="str">
        <f>IFERROR(IF(INDEX('ce raw data'!$C$2:$CZ$3000,MATCH(1,INDEX(('ce raw data'!$A$2:$A$3000=E453)*('ce raw data'!$B$2:$B$3000=$B484),,),0),MATCH(E456,'ce raw data'!$C$1:$CZ$1,0))="","-",INDEX('ce raw data'!$C$2:$CZ$3000,MATCH(1,INDEX(('ce raw data'!$A$2:$A$3000=E453)*('ce raw data'!$B$2:$B$3000=$B484),,),0),MATCH(E456,'ce raw data'!$C$1:$CZ$1,0))),"-")</f>
        <v>-</v>
      </c>
      <c r="F484" s="8" t="str">
        <f>IFERROR(IF(INDEX('ce raw data'!$C$2:$CZ$3000,MATCH(1,INDEX(('ce raw data'!$A$2:$A$3000=E453)*('ce raw data'!$B$2:$B$3000=$B484),,),0),MATCH(F456,'ce raw data'!$C$1:$CZ$1,0))="","-",INDEX('ce raw data'!$C$2:$CZ$3000,MATCH(1,INDEX(('ce raw data'!$A$2:$A$3000=E453)*('ce raw data'!$B$2:$B$3000=$B484),,),0),MATCH(F456,'ce raw data'!$C$1:$CZ$1,0))),"-")</f>
        <v>-</v>
      </c>
      <c r="G484" s="8" t="str">
        <f>IFERROR(IF(INDEX('ce raw data'!$C$2:$CZ$3000,MATCH(1,INDEX(('ce raw data'!$A$2:$A$3000=G453)*('ce raw data'!$B$2:$B$3000=$B484),,),0),MATCH(G456,'ce raw data'!$C$1:$CZ$1,0))="","-",INDEX('ce raw data'!$C$2:$CZ$3000,MATCH(1,INDEX(('ce raw data'!$A$2:$A$3000=G453)*('ce raw data'!$B$2:$B$3000=$B484),,),0),MATCH(G456,'ce raw data'!$C$1:$CZ$1,0))),"-")</f>
        <v>-</v>
      </c>
      <c r="H484" s="8" t="str">
        <f>IFERROR(IF(INDEX('ce raw data'!$C$2:$CZ$3000,MATCH(1,INDEX(('ce raw data'!$A$2:$A$3000=G453)*('ce raw data'!$B$2:$B$3000=$B484),,),0),MATCH(H456,'ce raw data'!$C$1:$CZ$1,0))="","-",INDEX('ce raw data'!$C$2:$CZ$3000,MATCH(1,INDEX(('ce raw data'!$A$2:$A$3000=G453)*('ce raw data'!$B$2:$B$3000=$B484),,),0),MATCH(H456,'ce raw data'!$C$1:$CZ$1,0))),"-")</f>
        <v>-</v>
      </c>
      <c r="I484" s="8" t="str">
        <f>IFERROR(IF(INDEX('ce raw data'!$C$2:$CZ$3000,MATCH(1,INDEX(('ce raw data'!$A$2:$A$3000=I453)*('ce raw data'!$B$2:$B$3000=$B484),,),0),MATCH(I456,'ce raw data'!$C$1:$CZ$1,0))="","-",INDEX('ce raw data'!$C$2:$CZ$3000,MATCH(1,INDEX(('ce raw data'!$A$2:$A$3000=I453)*('ce raw data'!$B$2:$B$3000=$B484),,),0),MATCH(I456,'ce raw data'!$C$1:$CZ$1,0))),"-")</f>
        <v>-</v>
      </c>
      <c r="J484" s="8" t="str">
        <f>IFERROR(IF(INDEX('ce raw data'!$C$2:$CZ$3000,MATCH(1,INDEX(('ce raw data'!$A$2:$A$3000=I453)*('ce raw data'!$B$2:$B$3000=$B484),,),0),MATCH(J456,'ce raw data'!$C$1:$CZ$1,0))="","-",INDEX('ce raw data'!$C$2:$CZ$3000,MATCH(1,INDEX(('ce raw data'!$A$2:$A$3000=I453)*('ce raw data'!$B$2:$B$3000=$B484),,),0),MATCH(J456,'ce raw data'!$C$1:$CZ$1,0))),"-")</f>
        <v>-</v>
      </c>
    </row>
    <row r="485" spans="2:10" hidden="1" x14ac:dyDescent="0.4">
      <c r="B485" s="14"/>
      <c r="C485" s="8" t="str">
        <f>IFERROR(IF(INDEX('ce raw data'!$C$2:$CZ$3000,MATCH(1,INDEX(('ce raw data'!$A$2:$A$3000=C453)*('ce raw data'!$B$2:$B$3000=$B486),,),0),MATCH(SUBSTITUTE(C456,"Allele","Height"),'ce raw data'!$C$1:$CZ$1,0))="","-",INDEX('ce raw data'!$C$2:$CZ$3000,MATCH(1,INDEX(('ce raw data'!$A$2:$A$3000=C453)*('ce raw data'!$B$2:$B$3000=$B486),,),0),MATCH(SUBSTITUTE(C456,"Allele","Height"),'ce raw data'!$C$1:$CZ$1,0))),"-")</f>
        <v>-</v>
      </c>
      <c r="D485" s="8" t="str">
        <f>IFERROR(IF(INDEX('ce raw data'!$C$2:$CZ$3000,MATCH(1,INDEX(('ce raw data'!$A$2:$A$3000=C453)*('ce raw data'!$B$2:$B$3000=$B486),,),0),MATCH(SUBSTITUTE(D456,"Allele","Height"),'ce raw data'!$C$1:$CZ$1,0))="","-",INDEX('ce raw data'!$C$2:$CZ$3000,MATCH(1,INDEX(('ce raw data'!$A$2:$A$3000=C453)*('ce raw data'!$B$2:$B$3000=$B486),,),0),MATCH(SUBSTITUTE(D456,"Allele","Height"),'ce raw data'!$C$1:$CZ$1,0))),"-")</f>
        <v>-</v>
      </c>
      <c r="E485" s="8" t="str">
        <f>IFERROR(IF(INDEX('ce raw data'!$C$2:$CZ$3000,MATCH(1,INDEX(('ce raw data'!$A$2:$A$3000=E453)*('ce raw data'!$B$2:$B$3000=$B486),,),0),MATCH(SUBSTITUTE(E456,"Allele","Height"),'ce raw data'!$C$1:$CZ$1,0))="","-",INDEX('ce raw data'!$C$2:$CZ$3000,MATCH(1,INDEX(('ce raw data'!$A$2:$A$3000=E453)*('ce raw data'!$B$2:$B$3000=$B486),,),0),MATCH(SUBSTITUTE(E456,"Allele","Height"),'ce raw data'!$C$1:$CZ$1,0))),"-")</f>
        <v>-</v>
      </c>
      <c r="F485" s="8" t="str">
        <f>IFERROR(IF(INDEX('ce raw data'!$C$2:$CZ$3000,MATCH(1,INDEX(('ce raw data'!$A$2:$A$3000=E453)*('ce raw data'!$B$2:$B$3000=$B486),,),0),MATCH(SUBSTITUTE(F456,"Allele","Height"),'ce raw data'!$C$1:$CZ$1,0))="","-",INDEX('ce raw data'!$C$2:$CZ$3000,MATCH(1,INDEX(('ce raw data'!$A$2:$A$3000=E453)*('ce raw data'!$B$2:$B$3000=$B486),,),0),MATCH(SUBSTITUTE(F456,"Allele","Height"),'ce raw data'!$C$1:$CZ$1,0))),"-")</f>
        <v>-</v>
      </c>
      <c r="G485" s="8" t="str">
        <f>IFERROR(IF(INDEX('ce raw data'!$C$2:$CZ$3000,MATCH(1,INDEX(('ce raw data'!$A$2:$A$3000=G453)*('ce raw data'!$B$2:$B$3000=$B486),,),0),MATCH(SUBSTITUTE(G456,"Allele","Height"),'ce raw data'!$C$1:$CZ$1,0))="","-",INDEX('ce raw data'!$C$2:$CZ$3000,MATCH(1,INDEX(('ce raw data'!$A$2:$A$3000=G453)*('ce raw data'!$B$2:$B$3000=$B486),,),0),MATCH(SUBSTITUTE(G456,"Allele","Height"),'ce raw data'!$C$1:$CZ$1,0))),"-")</f>
        <v>-</v>
      </c>
      <c r="H485" s="8" t="str">
        <f>IFERROR(IF(INDEX('ce raw data'!$C$2:$CZ$3000,MATCH(1,INDEX(('ce raw data'!$A$2:$A$3000=G453)*('ce raw data'!$B$2:$B$3000=$B486),,),0),MATCH(SUBSTITUTE(H456,"Allele","Height"),'ce raw data'!$C$1:$CZ$1,0))="","-",INDEX('ce raw data'!$C$2:$CZ$3000,MATCH(1,INDEX(('ce raw data'!$A$2:$A$3000=G453)*('ce raw data'!$B$2:$B$3000=$B486),,),0),MATCH(SUBSTITUTE(H456,"Allele","Height"),'ce raw data'!$C$1:$CZ$1,0))),"-")</f>
        <v>-</v>
      </c>
      <c r="I485" s="8" t="str">
        <f>IFERROR(IF(INDEX('ce raw data'!$C$2:$CZ$3000,MATCH(1,INDEX(('ce raw data'!$A$2:$A$3000=I453)*('ce raw data'!$B$2:$B$3000=$B486),,),0),MATCH(SUBSTITUTE(I456,"Allele","Height"),'ce raw data'!$C$1:$CZ$1,0))="","-",INDEX('ce raw data'!$C$2:$CZ$3000,MATCH(1,INDEX(('ce raw data'!$A$2:$A$3000=I453)*('ce raw data'!$B$2:$B$3000=$B486),,),0),MATCH(SUBSTITUTE(I456,"Allele","Height"),'ce raw data'!$C$1:$CZ$1,0))),"-")</f>
        <v>-</v>
      </c>
      <c r="J485" s="8" t="str">
        <f>IFERROR(IF(INDEX('ce raw data'!$C$2:$CZ$3000,MATCH(1,INDEX(('ce raw data'!$A$2:$A$3000=I453)*('ce raw data'!$B$2:$B$3000=$B486),,),0),MATCH(SUBSTITUTE(J456,"Allele","Height"),'ce raw data'!$C$1:$CZ$1,0))="","-",INDEX('ce raw data'!$C$2:$CZ$3000,MATCH(1,INDEX(('ce raw data'!$A$2:$A$3000=I453)*('ce raw data'!$B$2:$B$3000=$B486),,),0),MATCH(SUBSTITUTE(J456,"Allele","Height"),'ce raw data'!$C$1:$CZ$1,0))),"-")</f>
        <v>-</v>
      </c>
    </row>
    <row r="486" spans="2:10" x14ac:dyDescent="0.4">
      <c r="B486" s="14" t="str">
        <f>$A$99</f>
        <v>D21S11</v>
      </c>
      <c r="C486" s="8" t="str">
        <f>IFERROR(IF(INDEX('ce raw data'!$C$2:$CZ$3000,MATCH(1,INDEX(('ce raw data'!$A$2:$A$3000=C453)*('ce raw data'!$B$2:$B$3000=$B486),,),0),MATCH(C456,'ce raw data'!$C$1:$CZ$1,0))="","-",INDEX('ce raw data'!$C$2:$CZ$3000,MATCH(1,INDEX(('ce raw data'!$A$2:$A$3000=C453)*('ce raw data'!$B$2:$B$3000=$B486),,),0),MATCH(C456,'ce raw data'!$C$1:$CZ$1,0))),"-")</f>
        <v>-</v>
      </c>
      <c r="D486" s="8" t="str">
        <f>IFERROR(IF(INDEX('ce raw data'!$C$2:$CZ$3000,MATCH(1,INDEX(('ce raw data'!$A$2:$A$3000=C453)*('ce raw data'!$B$2:$B$3000=$B486),,),0),MATCH(D456,'ce raw data'!$C$1:$CZ$1,0))="","-",INDEX('ce raw data'!$C$2:$CZ$3000,MATCH(1,INDEX(('ce raw data'!$A$2:$A$3000=C453)*('ce raw data'!$B$2:$B$3000=$B486),,),0),MATCH(D456,'ce raw data'!$C$1:$CZ$1,0))),"-")</f>
        <v>-</v>
      </c>
      <c r="E486" s="8" t="str">
        <f>IFERROR(IF(INDEX('ce raw data'!$C$2:$CZ$3000,MATCH(1,INDEX(('ce raw data'!$A$2:$A$3000=E453)*('ce raw data'!$B$2:$B$3000=$B486),,),0),MATCH(E456,'ce raw data'!$C$1:$CZ$1,0))="","-",INDEX('ce raw data'!$C$2:$CZ$3000,MATCH(1,INDEX(('ce raw data'!$A$2:$A$3000=E453)*('ce raw data'!$B$2:$B$3000=$B486),,),0),MATCH(E456,'ce raw data'!$C$1:$CZ$1,0))),"-")</f>
        <v>-</v>
      </c>
      <c r="F486" s="8" t="str">
        <f>IFERROR(IF(INDEX('ce raw data'!$C$2:$CZ$3000,MATCH(1,INDEX(('ce raw data'!$A$2:$A$3000=E453)*('ce raw data'!$B$2:$B$3000=$B486),,),0),MATCH(F456,'ce raw data'!$C$1:$CZ$1,0))="","-",INDEX('ce raw data'!$C$2:$CZ$3000,MATCH(1,INDEX(('ce raw data'!$A$2:$A$3000=E453)*('ce raw data'!$B$2:$B$3000=$B486),,),0),MATCH(F456,'ce raw data'!$C$1:$CZ$1,0))),"-")</f>
        <v>-</v>
      </c>
      <c r="G486" s="8" t="str">
        <f>IFERROR(IF(INDEX('ce raw data'!$C$2:$CZ$3000,MATCH(1,INDEX(('ce raw data'!$A$2:$A$3000=G453)*('ce raw data'!$B$2:$B$3000=$B486),,),0),MATCH(G456,'ce raw data'!$C$1:$CZ$1,0))="","-",INDEX('ce raw data'!$C$2:$CZ$3000,MATCH(1,INDEX(('ce raw data'!$A$2:$A$3000=G453)*('ce raw data'!$B$2:$B$3000=$B486),,),0),MATCH(G456,'ce raw data'!$C$1:$CZ$1,0))),"-")</f>
        <v>-</v>
      </c>
      <c r="H486" s="8" t="str">
        <f>IFERROR(IF(INDEX('ce raw data'!$C$2:$CZ$3000,MATCH(1,INDEX(('ce raw data'!$A$2:$A$3000=G453)*('ce raw data'!$B$2:$B$3000=$B486),,),0),MATCH(H456,'ce raw data'!$C$1:$CZ$1,0))="","-",INDEX('ce raw data'!$C$2:$CZ$3000,MATCH(1,INDEX(('ce raw data'!$A$2:$A$3000=G453)*('ce raw data'!$B$2:$B$3000=$B486),,),0),MATCH(H456,'ce raw data'!$C$1:$CZ$1,0))),"-")</f>
        <v>-</v>
      </c>
      <c r="I486" s="8" t="str">
        <f>IFERROR(IF(INDEX('ce raw data'!$C$2:$CZ$3000,MATCH(1,INDEX(('ce raw data'!$A$2:$A$3000=I453)*('ce raw data'!$B$2:$B$3000=$B486),,),0),MATCH(I456,'ce raw data'!$C$1:$CZ$1,0))="","-",INDEX('ce raw data'!$C$2:$CZ$3000,MATCH(1,INDEX(('ce raw data'!$A$2:$A$3000=I453)*('ce raw data'!$B$2:$B$3000=$B486),,),0),MATCH(I456,'ce raw data'!$C$1:$CZ$1,0))),"-")</f>
        <v>-</v>
      </c>
      <c r="J486" s="8" t="str">
        <f>IFERROR(IF(INDEX('ce raw data'!$C$2:$CZ$3000,MATCH(1,INDEX(('ce raw data'!$A$2:$A$3000=I453)*('ce raw data'!$B$2:$B$3000=$B486),,),0),MATCH(J456,'ce raw data'!$C$1:$CZ$1,0))="","-",INDEX('ce raw data'!$C$2:$CZ$3000,MATCH(1,INDEX(('ce raw data'!$A$2:$A$3000=I453)*('ce raw data'!$B$2:$B$3000=$B486),,),0),MATCH(J456,'ce raw data'!$C$1:$CZ$1,0))),"-")</f>
        <v>-</v>
      </c>
    </row>
    <row r="487" spans="2:10" hidden="1" x14ac:dyDescent="0.4">
      <c r="B487" s="14"/>
      <c r="C487" s="8" t="str">
        <f>IFERROR(IF(INDEX('ce raw data'!$C$2:$CZ$3000,MATCH(1,INDEX(('ce raw data'!$A$2:$A$3000=C453)*('ce raw data'!$B$2:$B$3000=$B488),,),0),MATCH(SUBSTITUTE(C456,"Allele","Height"),'ce raw data'!$C$1:$CZ$1,0))="","-",INDEX('ce raw data'!$C$2:$CZ$3000,MATCH(1,INDEX(('ce raw data'!$A$2:$A$3000=C453)*('ce raw data'!$B$2:$B$3000=$B488),,),0),MATCH(SUBSTITUTE(C456,"Allele","Height"),'ce raw data'!$C$1:$CZ$1,0))),"-")</f>
        <v>-</v>
      </c>
      <c r="D487" s="8" t="str">
        <f>IFERROR(IF(INDEX('ce raw data'!$C$2:$CZ$3000,MATCH(1,INDEX(('ce raw data'!$A$2:$A$3000=C453)*('ce raw data'!$B$2:$B$3000=$B488),,),0),MATCH(SUBSTITUTE(D456,"Allele","Height"),'ce raw data'!$C$1:$CZ$1,0))="","-",INDEX('ce raw data'!$C$2:$CZ$3000,MATCH(1,INDEX(('ce raw data'!$A$2:$A$3000=C453)*('ce raw data'!$B$2:$B$3000=$B488),,),0),MATCH(SUBSTITUTE(D456,"Allele","Height"),'ce raw data'!$C$1:$CZ$1,0))),"-")</f>
        <v>-</v>
      </c>
      <c r="E487" s="8" t="str">
        <f>IFERROR(IF(INDEX('ce raw data'!$C$2:$CZ$3000,MATCH(1,INDEX(('ce raw data'!$A$2:$A$3000=E453)*('ce raw data'!$B$2:$B$3000=$B488),,),0),MATCH(SUBSTITUTE(E456,"Allele","Height"),'ce raw data'!$C$1:$CZ$1,0))="","-",INDEX('ce raw data'!$C$2:$CZ$3000,MATCH(1,INDEX(('ce raw data'!$A$2:$A$3000=E453)*('ce raw data'!$B$2:$B$3000=$B488),,),0),MATCH(SUBSTITUTE(E456,"Allele","Height"),'ce raw data'!$C$1:$CZ$1,0))),"-")</f>
        <v>-</v>
      </c>
      <c r="F487" s="8" t="str">
        <f>IFERROR(IF(INDEX('ce raw data'!$C$2:$CZ$3000,MATCH(1,INDEX(('ce raw data'!$A$2:$A$3000=E453)*('ce raw data'!$B$2:$B$3000=$B488),,),0),MATCH(SUBSTITUTE(F456,"Allele","Height"),'ce raw data'!$C$1:$CZ$1,0))="","-",INDEX('ce raw data'!$C$2:$CZ$3000,MATCH(1,INDEX(('ce raw data'!$A$2:$A$3000=E453)*('ce raw data'!$B$2:$B$3000=$B488),,),0),MATCH(SUBSTITUTE(F456,"Allele","Height"),'ce raw data'!$C$1:$CZ$1,0))),"-")</f>
        <v>-</v>
      </c>
      <c r="G487" s="8" t="str">
        <f>IFERROR(IF(INDEX('ce raw data'!$C$2:$CZ$3000,MATCH(1,INDEX(('ce raw data'!$A$2:$A$3000=G453)*('ce raw data'!$B$2:$B$3000=$B488),,),0),MATCH(SUBSTITUTE(G456,"Allele","Height"),'ce raw data'!$C$1:$CZ$1,0))="","-",INDEX('ce raw data'!$C$2:$CZ$3000,MATCH(1,INDEX(('ce raw data'!$A$2:$A$3000=G453)*('ce raw data'!$B$2:$B$3000=$B488),,),0),MATCH(SUBSTITUTE(G456,"Allele","Height"),'ce raw data'!$C$1:$CZ$1,0))),"-")</f>
        <v>-</v>
      </c>
      <c r="H487" s="8" t="str">
        <f>IFERROR(IF(INDEX('ce raw data'!$C$2:$CZ$3000,MATCH(1,INDEX(('ce raw data'!$A$2:$A$3000=G453)*('ce raw data'!$B$2:$B$3000=$B488),,),0),MATCH(SUBSTITUTE(H456,"Allele","Height"),'ce raw data'!$C$1:$CZ$1,0))="","-",INDEX('ce raw data'!$C$2:$CZ$3000,MATCH(1,INDEX(('ce raw data'!$A$2:$A$3000=G453)*('ce raw data'!$B$2:$B$3000=$B488),,),0),MATCH(SUBSTITUTE(H456,"Allele","Height"),'ce raw data'!$C$1:$CZ$1,0))),"-")</f>
        <v>-</v>
      </c>
      <c r="I487" s="8" t="str">
        <f>IFERROR(IF(INDEX('ce raw data'!$C$2:$CZ$3000,MATCH(1,INDEX(('ce raw data'!$A$2:$A$3000=I453)*('ce raw data'!$B$2:$B$3000=$B488),,),0),MATCH(SUBSTITUTE(I456,"Allele","Height"),'ce raw data'!$C$1:$CZ$1,0))="","-",INDEX('ce raw data'!$C$2:$CZ$3000,MATCH(1,INDEX(('ce raw data'!$A$2:$A$3000=I453)*('ce raw data'!$B$2:$B$3000=$B488),,),0),MATCH(SUBSTITUTE(I456,"Allele","Height"),'ce raw data'!$C$1:$CZ$1,0))),"-")</f>
        <v>-</v>
      </c>
      <c r="J487" s="8" t="str">
        <f>IFERROR(IF(INDEX('ce raw data'!$C$2:$CZ$3000,MATCH(1,INDEX(('ce raw data'!$A$2:$A$3000=I453)*('ce raw data'!$B$2:$B$3000=$B488),,),0),MATCH(SUBSTITUTE(J456,"Allele","Height"),'ce raw data'!$C$1:$CZ$1,0))="","-",INDEX('ce raw data'!$C$2:$CZ$3000,MATCH(1,INDEX(('ce raw data'!$A$2:$A$3000=I453)*('ce raw data'!$B$2:$B$3000=$B488),,),0),MATCH(SUBSTITUTE(J456,"Allele","Height"),'ce raw data'!$C$1:$CZ$1,0))),"-")</f>
        <v>-</v>
      </c>
    </row>
    <row r="488" spans="2:10" x14ac:dyDescent="0.4">
      <c r="B488" s="14" t="str">
        <f>$A$101</f>
        <v>D7S820</v>
      </c>
      <c r="C488" s="8" t="str">
        <f>IFERROR(IF(INDEX('ce raw data'!$C$2:$CZ$3000,MATCH(1,INDEX(('ce raw data'!$A$2:$A$3000=C453)*('ce raw data'!$B$2:$B$3000=$B488),,),0),MATCH(C456,'ce raw data'!$C$1:$CZ$1,0))="","-",INDEX('ce raw data'!$C$2:$CZ$3000,MATCH(1,INDEX(('ce raw data'!$A$2:$A$3000=C453)*('ce raw data'!$B$2:$B$3000=$B488),,),0),MATCH(C456,'ce raw data'!$C$1:$CZ$1,0))),"-")</f>
        <v>-</v>
      </c>
      <c r="D488" s="8" t="str">
        <f>IFERROR(IF(INDEX('ce raw data'!$C$2:$CZ$3000,MATCH(1,INDEX(('ce raw data'!$A$2:$A$3000=C453)*('ce raw data'!$B$2:$B$3000=$B488),,),0),MATCH(D456,'ce raw data'!$C$1:$CZ$1,0))="","-",INDEX('ce raw data'!$C$2:$CZ$3000,MATCH(1,INDEX(('ce raw data'!$A$2:$A$3000=C453)*('ce raw data'!$B$2:$B$3000=$B488),,),0),MATCH(D456,'ce raw data'!$C$1:$CZ$1,0))),"-")</f>
        <v>-</v>
      </c>
      <c r="E488" s="8" t="str">
        <f>IFERROR(IF(INDEX('ce raw data'!$C$2:$CZ$3000,MATCH(1,INDEX(('ce raw data'!$A$2:$A$3000=E453)*('ce raw data'!$B$2:$B$3000=$B488),,),0),MATCH(E456,'ce raw data'!$C$1:$CZ$1,0))="","-",INDEX('ce raw data'!$C$2:$CZ$3000,MATCH(1,INDEX(('ce raw data'!$A$2:$A$3000=E453)*('ce raw data'!$B$2:$B$3000=$B488),,),0),MATCH(E456,'ce raw data'!$C$1:$CZ$1,0))),"-")</f>
        <v>-</v>
      </c>
      <c r="F488" s="8" t="str">
        <f>IFERROR(IF(INDEX('ce raw data'!$C$2:$CZ$3000,MATCH(1,INDEX(('ce raw data'!$A$2:$A$3000=E453)*('ce raw data'!$B$2:$B$3000=$B488),,),0),MATCH(F456,'ce raw data'!$C$1:$CZ$1,0))="","-",INDEX('ce raw data'!$C$2:$CZ$3000,MATCH(1,INDEX(('ce raw data'!$A$2:$A$3000=E453)*('ce raw data'!$B$2:$B$3000=$B488),,),0),MATCH(F456,'ce raw data'!$C$1:$CZ$1,0))),"-")</f>
        <v>-</v>
      </c>
      <c r="G488" s="8" t="str">
        <f>IFERROR(IF(INDEX('ce raw data'!$C$2:$CZ$3000,MATCH(1,INDEX(('ce raw data'!$A$2:$A$3000=G453)*('ce raw data'!$B$2:$B$3000=$B488),,),0),MATCH(G456,'ce raw data'!$C$1:$CZ$1,0))="","-",INDEX('ce raw data'!$C$2:$CZ$3000,MATCH(1,INDEX(('ce raw data'!$A$2:$A$3000=G453)*('ce raw data'!$B$2:$B$3000=$B488),,),0),MATCH(G456,'ce raw data'!$C$1:$CZ$1,0))),"-")</f>
        <v>-</v>
      </c>
      <c r="H488" s="8" t="str">
        <f>IFERROR(IF(INDEX('ce raw data'!$C$2:$CZ$3000,MATCH(1,INDEX(('ce raw data'!$A$2:$A$3000=G453)*('ce raw data'!$B$2:$B$3000=$B488),,),0),MATCH(H456,'ce raw data'!$C$1:$CZ$1,0))="","-",INDEX('ce raw data'!$C$2:$CZ$3000,MATCH(1,INDEX(('ce raw data'!$A$2:$A$3000=G453)*('ce raw data'!$B$2:$B$3000=$B488),,),0),MATCH(H456,'ce raw data'!$C$1:$CZ$1,0))),"-")</f>
        <v>-</v>
      </c>
      <c r="I488" s="8" t="str">
        <f>IFERROR(IF(INDEX('ce raw data'!$C$2:$CZ$3000,MATCH(1,INDEX(('ce raw data'!$A$2:$A$3000=I453)*('ce raw data'!$B$2:$B$3000=$B488),,),0),MATCH(I456,'ce raw data'!$C$1:$CZ$1,0))="","-",INDEX('ce raw data'!$C$2:$CZ$3000,MATCH(1,INDEX(('ce raw data'!$A$2:$A$3000=I453)*('ce raw data'!$B$2:$B$3000=$B488),,),0),MATCH(I456,'ce raw data'!$C$1:$CZ$1,0))),"-")</f>
        <v>-</v>
      </c>
      <c r="J488" s="8" t="str">
        <f>IFERROR(IF(INDEX('ce raw data'!$C$2:$CZ$3000,MATCH(1,INDEX(('ce raw data'!$A$2:$A$3000=I453)*('ce raw data'!$B$2:$B$3000=$B488),,),0),MATCH(J456,'ce raw data'!$C$1:$CZ$1,0))="","-",INDEX('ce raw data'!$C$2:$CZ$3000,MATCH(1,INDEX(('ce raw data'!$A$2:$A$3000=I453)*('ce raw data'!$B$2:$B$3000=$B488),,),0),MATCH(J456,'ce raw data'!$C$1:$CZ$1,0))),"-")</f>
        <v>-</v>
      </c>
    </row>
    <row r="489" spans="2:10" hidden="1" x14ac:dyDescent="0.4">
      <c r="B489" s="14"/>
      <c r="C489" s="8" t="str">
        <f>IFERROR(IF(INDEX('ce raw data'!$C$2:$CZ$3000,MATCH(1,INDEX(('ce raw data'!$A$2:$A$3000=C453)*('ce raw data'!$B$2:$B$3000=$B490),,),0),MATCH(SUBSTITUTE(C456,"Allele","Height"),'ce raw data'!$C$1:$CZ$1,0))="","-",INDEX('ce raw data'!$C$2:$CZ$3000,MATCH(1,INDEX(('ce raw data'!$A$2:$A$3000=C453)*('ce raw data'!$B$2:$B$3000=$B490),,),0),MATCH(SUBSTITUTE(C456,"Allele","Height"),'ce raw data'!$C$1:$CZ$1,0))),"-")</f>
        <v>-</v>
      </c>
      <c r="D489" s="8" t="str">
        <f>IFERROR(IF(INDEX('ce raw data'!$C$2:$CZ$3000,MATCH(1,INDEX(('ce raw data'!$A$2:$A$3000=C453)*('ce raw data'!$B$2:$B$3000=$B490),,),0),MATCH(SUBSTITUTE(D456,"Allele","Height"),'ce raw data'!$C$1:$CZ$1,0))="","-",INDEX('ce raw data'!$C$2:$CZ$3000,MATCH(1,INDEX(('ce raw data'!$A$2:$A$3000=C453)*('ce raw data'!$B$2:$B$3000=$B490),,),0),MATCH(SUBSTITUTE(D456,"Allele","Height"),'ce raw data'!$C$1:$CZ$1,0))),"-")</f>
        <v>-</v>
      </c>
      <c r="E489" s="8" t="str">
        <f>IFERROR(IF(INDEX('ce raw data'!$C$2:$CZ$3000,MATCH(1,INDEX(('ce raw data'!$A$2:$A$3000=E453)*('ce raw data'!$B$2:$B$3000=$B490),,),0),MATCH(SUBSTITUTE(E456,"Allele","Height"),'ce raw data'!$C$1:$CZ$1,0))="","-",INDEX('ce raw data'!$C$2:$CZ$3000,MATCH(1,INDEX(('ce raw data'!$A$2:$A$3000=E453)*('ce raw data'!$B$2:$B$3000=$B490),,),0),MATCH(SUBSTITUTE(E456,"Allele","Height"),'ce raw data'!$C$1:$CZ$1,0))),"-")</f>
        <v>-</v>
      </c>
      <c r="F489" s="8" t="str">
        <f>IFERROR(IF(INDEX('ce raw data'!$C$2:$CZ$3000,MATCH(1,INDEX(('ce raw data'!$A$2:$A$3000=E453)*('ce raw data'!$B$2:$B$3000=$B490),,),0),MATCH(SUBSTITUTE(F456,"Allele","Height"),'ce raw data'!$C$1:$CZ$1,0))="","-",INDEX('ce raw data'!$C$2:$CZ$3000,MATCH(1,INDEX(('ce raw data'!$A$2:$A$3000=E453)*('ce raw data'!$B$2:$B$3000=$B490),,),0),MATCH(SUBSTITUTE(F456,"Allele","Height"),'ce raw data'!$C$1:$CZ$1,0))),"-")</f>
        <v>-</v>
      </c>
      <c r="G489" s="8" t="str">
        <f>IFERROR(IF(INDEX('ce raw data'!$C$2:$CZ$3000,MATCH(1,INDEX(('ce raw data'!$A$2:$A$3000=G453)*('ce raw data'!$B$2:$B$3000=$B490),,),0),MATCH(SUBSTITUTE(G456,"Allele","Height"),'ce raw data'!$C$1:$CZ$1,0))="","-",INDEX('ce raw data'!$C$2:$CZ$3000,MATCH(1,INDEX(('ce raw data'!$A$2:$A$3000=G453)*('ce raw data'!$B$2:$B$3000=$B490),,),0),MATCH(SUBSTITUTE(G456,"Allele","Height"),'ce raw data'!$C$1:$CZ$1,0))),"-")</f>
        <v>-</v>
      </c>
      <c r="H489" s="8" t="str">
        <f>IFERROR(IF(INDEX('ce raw data'!$C$2:$CZ$3000,MATCH(1,INDEX(('ce raw data'!$A$2:$A$3000=G453)*('ce raw data'!$B$2:$B$3000=$B490),,),0),MATCH(SUBSTITUTE(H456,"Allele","Height"),'ce raw data'!$C$1:$CZ$1,0))="","-",INDEX('ce raw data'!$C$2:$CZ$3000,MATCH(1,INDEX(('ce raw data'!$A$2:$A$3000=G453)*('ce raw data'!$B$2:$B$3000=$B490),,),0),MATCH(SUBSTITUTE(H456,"Allele","Height"),'ce raw data'!$C$1:$CZ$1,0))),"-")</f>
        <v>-</v>
      </c>
      <c r="I489" s="8" t="str">
        <f>IFERROR(IF(INDEX('ce raw data'!$C$2:$CZ$3000,MATCH(1,INDEX(('ce raw data'!$A$2:$A$3000=I453)*('ce raw data'!$B$2:$B$3000=$B490),,),0),MATCH(SUBSTITUTE(I456,"Allele","Height"),'ce raw data'!$C$1:$CZ$1,0))="","-",INDEX('ce raw data'!$C$2:$CZ$3000,MATCH(1,INDEX(('ce raw data'!$A$2:$A$3000=I453)*('ce raw data'!$B$2:$B$3000=$B490),,),0),MATCH(SUBSTITUTE(I456,"Allele","Height"),'ce raw data'!$C$1:$CZ$1,0))),"-")</f>
        <v>-</v>
      </c>
      <c r="J489" s="8" t="str">
        <f>IFERROR(IF(INDEX('ce raw data'!$C$2:$CZ$3000,MATCH(1,INDEX(('ce raw data'!$A$2:$A$3000=I453)*('ce raw data'!$B$2:$B$3000=$B490),,),0),MATCH(SUBSTITUTE(J456,"Allele","Height"),'ce raw data'!$C$1:$CZ$1,0))="","-",INDEX('ce raw data'!$C$2:$CZ$3000,MATCH(1,INDEX(('ce raw data'!$A$2:$A$3000=I453)*('ce raw data'!$B$2:$B$3000=$B490),,),0),MATCH(SUBSTITUTE(J456,"Allele","Height"),'ce raw data'!$C$1:$CZ$1,0))),"-")</f>
        <v>-</v>
      </c>
    </row>
    <row r="490" spans="2:10" x14ac:dyDescent="0.4">
      <c r="B490" s="14" t="str">
        <f>$A$103</f>
        <v>D5S818</v>
      </c>
      <c r="C490" s="8" t="str">
        <f>IFERROR(IF(INDEX('ce raw data'!$C$2:$CZ$3000,MATCH(1,INDEX(('ce raw data'!$A$2:$A$3000=C453)*('ce raw data'!$B$2:$B$3000=$B490),,),0),MATCH(C456,'ce raw data'!$C$1:$CZ$1,0))="","-",INDEX('ce raw data'!$C$2:$CZ$3000,MATCH(1,INDEX(('ce raw data'!$A$2:$A$3000=C453)*('ce raw data'!$B$2:$B$3000=$B490),,),0),MATCH(C456,'ce raw data'!$C$1:$CZ$1,0))),"-")</f>
        <v>-</v>
      </c>
      <c r="D490" s="8" t="str">
        <f>IFERROR(IF(INDEX('ce raw data'!$C$2:$CZ$3000,MATCH(1,INDEX(('ce raw data'!$A$2:$A$3000=C453)*('ce raw data'!$B$2:$B$3000=$B490),,),0),MATCH(D456,'ce raw data'!$C$1:$CZ$1,0))="","-",INDEX('ce raw data'!$C$2:$CZ$3000,MATCH(1,INDEX(('ce raw data'!$A$2:$A$3000=C453)*('ce raw data'!$B$2:$B$3000=$B490),,),0),MATCH(D456,'ce raw data'!$C$1:$CZ$1,0))),"-")</f>
        <v>-</v>
      </c>
      <c r="E490" s="8" t="str">
        <f>IFERROR(IF(INDEX('ce raw data'!$C$2:$CZ$3000,MATCH(1,INDEX(('ce raw data'!$A$2:$A$3000=E453)*('ce raw data'!$B$2:$B$3000=$B490),,),0),MATCH(E456,'ce raw data'!$C$1:$CZ$1,0))="","-",INDEX('ce raw data'!$C$2:$CZ$3000,MATCH(1,INDEX(('ce raw data'!$A$2:$A$3000=E453)*('ce raw data'!$B$2:$B$3000=$B490),,),0),MATCH(E456,'ce raw data'!$C$1:$CZ$1,0))),"-")</f>
        <v>-</v>
      </c>
      <c r="F490" s="8" t="str">
        <f>IFERROR(IF(INDEX('ce raw data'!$C$2:$CZ$3000,MATCH(1,INDEX(('ce raw data'!$A$2:$A$3000=E453)*('ce raw data'!$B$2:$B$3000=$B490),,),0),MATCH(F456,'ce raw data'!$C$1:$CZ$1,0))="","-",INDEX('ce raw data'!$C$2:$CZ$3000,MATCH(1,INDEX(('ce raw data'!$A$2:$A$3000=E453)*('ce raw data'!$B$2:$B$3000=$B490),,),0),MATCH(F456,'ce raw data'!$C$1:$CZ$1,0))),"-")</f>
        <v>-</v>
      </c>
      <c r="G490" s="8" t="str">
        <f>IFERROR(IF(INDEX('ce raw data'!$C$2:$CZ$3000,MATCH(1,INDEX(('ce raw data'!$A$2:$A$3000=G453)*('ce raw data'!$B$2:$B$3000=$B490),,),0),MATCH(G456,'ce raw data'!$C$1:$CZ$1,0))="","-",INDEX('ce raw data'!$C$2:$CZ$3000,MATCH(1,INDEX(('ce raw data'!$A$2:$A$3000=G453)*('ce raw data'!$B$2:$B$3000=$B490),,),0),MATCH(G456,'ce raw data'!$C$1:$CZ$1,0))),"-")</f>
        <v>-</v>
      </c>
      <c r="H490" s="8" t="str">
        <f>IFERROR(IF(INDEX('ce raw data'!$C$2:$CZ$3000,MATCH(1,INDEX(('ce raw data'!$A$2:$A$3000=G453)*('ce raw data'!$B$2:$B$3000=$B490),,),0),MATCH(H456,'ce raw data'!$C$1:$CZ$1,0))="","-",INDEX('ce raw data'!$C$2:$CZ$3000,MATCH(1,INDEX(('ce raw data'!$A$2:$A$3000=G453)*('ce raw data'!$B$2:$B$3000=$B490),,),0),MATCH(H456,'ce raw data'!$C$1:$CZ$1,0))),"-")</f>
        <v>-</v>
      </c>
      <c r="I490" s="8" t="str">
        <f>IFERROR(IF(INDEX('ce raw data'!$C$2:$CZ$3000,MATCH(1,INDEX(('ce raw data'!$A$2:$A$3000=I453)*('ce raw data'!$B$2:$B$3000=$B490),,),0),MATCH(I456,'ce raw data'!$C$1:$CZ$1,0))="","-",INDEX('ce raw data'!$C$2:$CZ$3000,MATCH(1,INDEX(('ce raw data'!$A$2:$A$3000=I453)*('ce raw data'!$B$2:$B$3000=$B490),,),0),MATCH(I456,'ce raw data'!$C$1:$CZ$1,0))),"-")</f>
        <v>-</v>
      </c>
      <c r="J490" s="8" t="str">
        <f>IFERROR(IF(INDEX('ce raw data'!$C$2:$CZ$3000,MATCH(1,INDEX(('ce raw data'!$A$2:$A$3000=I453)*('ce raw data'!$B$2:$B$3000=$B490),,),0),MATCH(J456,'ce raw data'!$C$1:$CZ$1,0))="","-",INDEX('ce raw data'!$C$2:$CZ$3000,MATCH(1,INDEX(('ce raw data'!$A$2:$A$3000=I453)*('ce raw data'!$B$2:$B$3000=$B490),,),0),MATCH(J456,'ce raw data'!$C$1:$CZ$1,0))),"-")</f>
        <v>-</v>
      </c>
    </row>
    <row r="491" spans="2:10" hidden="1" x14ac:dyDescent="0.4">
      <c r="B491" s="14"/>
      <c r="C491" s="8" t="str">
        <f>IFERROR(IF(INDEX('ce raw data'!$C$2:$CZ$3000,MATCH(1,INDEX(('ce raw data'!$A$2:$A$3000=C453)*('ce raw data'!$B$2:$B$3000=$B492),,),0),MATCH(SUBSTITUTE(C456,"Allele","Height"),'ce raw data'!$C$1:$CZ$1,0))="","-",INDEX('ce raw data'!$C$2:$CZ$3000,MATCH(1,INDEX(('ce raw data'!$A$2:$A$3000=C453)*('ce raw data'!$B$2:$B$3000=$B492),,),0),MATCH(SUBSTITUTE(C456,"Allele","Height"),'ce raw data'!$C$1:$CZ$1,0))),"-")</f>
        <v>-</v>
      </c>
      <c r="D491" s="8" t="str">
        <f>IFERROR(IF(INDEX('ce raw data'!$C$2:$CZ$3000,MATCH(1,INDEX(('ce raw data'!$A$2:$A$3000=C453)*('ce raw data'!$B$2:$B$3000=$B492),,),0),MATCH(SUBSTITUTE(D456,"Allele","Height"),'ce raw data'!$C$1:$CZ$1,0))="","-",INDEX('ce raw data'!$C$2:$CZ$3000,MATCH(1,INDEX(('ce raw data'!$A$2:$A$3000=C453)*('ce raw data'!$B$2:$B$3000=$B492),,),0),MATCH(SUBSTITUTE(D456,"Allele","Height"),'ce raw data'!$C$1:$CZ$1,0))),"-")</f>
        <v>-</v>
      </c>
      <c r="E491" s="8" t="str">
        <f>IFERROR(IF(INDEX('ce raw data'!$C$2:$CZ$3000,MATCH(1,INDEX(('ce raw data'!$A$2:$A$3000=E453)*('ce raw data'!$B$2:$B$3000=$B492),,),0),MATCH(SUBSTITUTE(E456,"Allele","Height"),'ce raw data'!$C$1:$CZ$1,0))="","-",INDEX('ce raw data'!$C$2:$CZ$3000,MATCH(1,INDEX(('ce raw data'!$A$2:$A$3000=E453)*('ce raw data'!$B$2:$B$3000=$B492),,),0),MATCH(SUBSTITUTE(E456,"Allele","Height"),'ce raw data'!$C$1:$CZ$1,0))),"-")</f>
        <v>-</v>
      </c>
      <c r="F491" s="8" t="str">
        <f>IFERROR(IF(INDEX('ce raw data'!$C$2:$CZ$3000,MATCH(1,INDEX(('ce raw data'!$A$2:$A$3000=E453)*('ce raw data'!$B$2:$B$3000=$B492),,),0),MATCH(SUBSTITUTE(F456,"Allele","Height"),'ce raw data'!$C$1:$CZ$1,0))="","-",INDEX('ce raw data'!$C$2:$CZ$3000,MATCH(1,INDEX(('ce raw data'!$A$2:$A$3000=E453)*('ce raw data'!$B$2:$B$3000=$B492),,),0),MATCH(SUBSTITUTE(F456,"Allele","Height"),'ce raw data'!$C$1:$CZ$1,0))),"-")</f>
        <v>-</v>
      </c>
      <c r="G491" s="8" t="str">
        <f>IFERROR(IF(INDEX('ce raw data'!$C$2:$CZ$3000,MATCH(1,INDEX(('ce raw data'!$A$2:$A$3000=G453)*('ce raw data'!$B$2:$B$3000=$B492),,),0),MATCH(SUBSTITUTE(G456,"Allele","Height"),'ce raw data'!$C$1:$CZ$1,0))="","-",INDEX('ce raw data'!$C$2:$CZ$3000,MATCH(1,INDEX(('ce raw data'!$A$2:$A$3000=G453)*('ce raw data'!$B$2:$B$3000=$B492),,),0),MATCH(SUBSTITUTE(G456,"Allele","Height"),'ce raw data'!$C$1:$CZ$1,0))),"-")</f>
        <v>-</v>
      </c>
      <c r="H491" s="8" t="str">
        <f>IFERROR(IF(INDEX('ce raw data'!$C$2:$CZ$3000,MATCH(1,INDEX(('ce raw data'!$A$2:$A$3000=G453)*('ce raw data'!$B$2:$B$3000=$B492),,),0),MATCH(SUBSTITUTE(H456,"Allele","Height"),'ce raw data'!$C$1:$CZ$1,0))="","-",INDEX('ce raw data'!$C$2:$CZ$3000,MATCH(1,INDEX(('ce raw data'!$A$2:$A$3000=G453)*('ce raw data'!$B$2:$B$3000=$B492),,),0),MATCH(SUBSTITUTE(H456,"Allele","Height"),'ce raw data'!$C$1:$CZ$1,0))),"-")</f>
        <v>-</v>
      </c>
      <c r="I491" s="8" t="str">
        <f>IFERROR(IF(INDEX('ce raw data'!$C$2:$CZ$3000,MATCH(1,INDEX(('ce raw data'!$A$2:$A$3000=I453)*('ce raw data'!$B$2:$B$3000=$B492),,),0),MATCH(SUBSTITUTE(I456,"Allele","Height"),'ce raw data'!$C$1:$CZ$1,0))="","-",INDEX('ce raw data'!$C$2:$CZ$3000,MATCH(1,INDEX(('ce raw data'!$A$2:$A$3000=I453)*('ce raw data'!$B$2:$B$3000=$B492),,),0),MATCH(SUBSTITUTE(I456,"Allele","Height"),'ce raw data'!$C$1:$CZ$1,0))),"-")</f>
        <v>-</v>
      </c>
      <c r="J491" s="8" t="str">
        <f>IFERROR(IF(INDEX('ce raw data'!$C$2:$CZ$3000,MATCH(1,INDEX(('ce raw data'!$A$2:$A$3000=I453)*('ce raw data'!$B$2:$B$3000=$B492),,),0),MATCH(SUBSTITUTE(J456,"Allele","Height"),'ce raw data'!$C$1:$CZ$1,0))="","-",INDEX('ce raw data'!$C$2:$CZ$3000,MATCH(1,INDEX(('ce raw data'!$A$2:$A$3000=I453)*('ce raw data'!$B$2:$B$3000=$B492),,),0),MATCH(SUBSTITUTE(J456,"Allele","Height"),'ce raw data'!$C$1:$CZ$1,0))),"-")</f>
        <v>-</v>
      </c>
    </row>
    <row r="492" spans="2:10" x14ac:dyDescent="0.4">
      <c r="B492" s="14" t="str">
        <f>$A$105</f>
        <v>TPOX</v>
      </c>
      <c r="C492" s="8" t="str">
        <f>IFERROR(IF(INDEX('ce raw data'!$C$2:$CZ$3000,MATCH(1,INDEX(('ce raw data'!$A$2:$A$3000=C453)*('ce raw data'!$B$2:$B$3000=$B492),,),0),MATCH(C456,'ce raw data'!$C$1:$CZ$1,0))="","-",INDEX('ce raw data'!$C$2:$CZ$3000,MATCH(1,INDEX(('ce raw data'!$A$2:$A$3000=C453)*('ce raw data'!$B$2:$B$3000=$B492),,),0),MATCH(C456,'ce raw data'!$C$1:$CZ$1,0))),"-")</f>
        <v>-</v>
      </c>
      <c r="D492" s="8" t="str">
        <f>IFERROR(IF(INDEX('ce raw data'!$C$2:$CZ$3000,MATCH(1,INDEX(('ce raw data'!$A$2:$A$3000=C453)*('ce raw data'!$B$2:$B$3000=$B492),,),0),MATCH(D456,'ce raw data'!$C$1:$CZ$1,0))="","-",INDEX('ce raw data'!$C$2:$CZ$3000,MATCH(1,INDEX(('ce raw data'!$A$2:$A$3000=C453)*('ce raw data'!$B$2:$B$3000=$B492),,),0),MATCH(D456,'ce raw data'!$C$1:$CZ$1,0))),"-")</f>
        <v>-</v>
      </c>
      <c r="E492" s="8" t="str">
        <f>IFERROR(IF(INDEX('ce raw data'!$C$2:$CZ$3000,MATCH(1,INDEX(('ce raw data'!$A$2:$A$3000=E453)*('ce raw data'!$B$2:$B$3000=$B492),,),0),MATCH(E456,'ce raw data'!$C$1:$CZ$1,0))="","-",INDEX('ce raw data'!$C$2:$CZ$3000,MATCH(1,INDEX(('ce raw data'!$A$2:$A$3000=E453)*('ce raw data'!$B$2:$B$3000=$B492),,),0),MATCH(E456,'ce raw data'!$C$1:$CZ$1,0))),"-")</f>
        <v>-</v>
      </c>
      <c r="F492" s="8" t="str">
        <f>IFERROR(IF(INDEX('ce raw data'!$C$2:$CZ$3000,MATCH(1,INDEX(('ce raw data'!$A$2:$A$3000=E453)*('ce raw data'!$B$2:$B$3000=$B492),,),0),MATCH(F456,'ce raw data'!$C$1:$CZ$1,0))="","-",INDEX('ce raw data'!$C$2:$CZ$3000,MATCH(1,INDEX(('ce raw data'!$A$2:$A$3000=E453)*('ce raw data'!$B$2:$B$3000=$B492),,),0),MATCH(F456,'ce raw data'!$C$1:$CZ$1,0))),"-")</f>
        <v>-</v>
      </c>
      <c r="G492" s="8" t="str">
        <f>IFERROR(IF(INDEX('ce raw data'!$C$2:$CZ$3000,MATCH(1,INDEX(('ce raw data'!$A$2:$A$3000=G453)*('ce raw data'!$B$2:$B$3000=$B492),,),0),MATCH(G456,'ce raw data'!$C$1:$CZ$1,0))="","-",INDEX('ce raw data'!$C$2:$CZ$3000,MATCH(1,INDEX(('ce raw data'!$A$2:$A$3000=G453)*('ce raw data'!$B$2:$B$3000=$B492),,),0),MATCH(G456,'ce raw data'!$C$1:$CZ$1,0))),"-")</f>
        <v>-</v>
      </c>
      <c r="H492" s="8" t="str">
        <f>IFERROR(IF(INDEX('ce raw data'!$C$2:$CZ$3000,MATCH(1,INDEX(('ce raw data'!$A$2:$A$3000=G453)*('ce raw data'!$B$2:$B$3000=$B492),,),0),MATCH(H456,'ce raw data'!$C$1:$CZ$1,0))="","-",INDEX('ce raw data'!$C$2:$CZ$3000,MATCH(1,INDEX(('ce raw data'!$A$2:$A$3000=G453)*('ce raw data'!$B$2:$B$3000=$B492),,),0),MATCH(H456,'ce raw data'!$C$1:$CZ$1,0))),"-")</f>
        <v>-</v>
      </c>
      <c r="I492" s="8" t="str">
        <f>IFERROR(IF(INDEX('ce raw data'!$C$2:$CZ$3000,MATCH(1,INDEX(('ce raw data'!$A$2:$A$3000=I453)*('ce raw data'!$B$2:$B$3000=$B492),,),0),MATCH(I456,'ce raw data'!$C$1:$CZ$1,0))="","-",INDEX('ce raw data'!$C$2:$CZ$3000,MATCH(1,INDEX(('ce raw data'!$A$2:$A$3000=I453)*('ce raw data'!$B$2:$B$3000=$B492),,),0),MATCH(I456,'ce raw data'!$C$1:$CZ$1,0))),"-")</f>
        <v>-</v>
      </c>
      <c r="J492" s="8" t="str">
        <f>IFERROR(IF(INDEX('ce raw data'!$C$2:$CZ$3000,MATCH(1,INDEX(('ce raw data'!$A$2:$A$3000=I453)*('ce raw data'!$B$2:$B$3000=$B492),,),0),MATCH(J456,'ce raw data'!$C$1:$CZ$1,0))="","-",INDEX('ce raw data'!$C$2:$CZ$3000,MATCH(1,INDEX(('ce raw data'!$A$2:$A$3000=I453)*('ce raw data'!$B$2:$B$3000=$B492),,),0),MATCH(J456,'ce raw data'!$C$1:$CZ$1,0))),"-")</f>
        <v>-</v>
      </c>
    </row>
    <row r="493" spans="2:10" hidden="1" x14ac:dyDescent="0.4">
      <c r="B493" s="10"/>
      <c r="C493" s="8" t="str">
        <f>IFERROR(IF(INDEX('ce raw data'!$C$2:$CZ$3000,MATCH(1,INDEX(('ce raw data'!$A$2:$A$3000=C453)*('ce raw data'!$B$2:$B$3000=$B494),,),0),MATCH(SUBSTITUTE(C456,"Allele","Height"),'ce raw data'!$C$1:$CZ$1,0))="","-",INDEX('ce raw data'!$C$2:$CZ$3000,MATCH(1,INDEX(('ce raw data'!$A$2:$A$3000=C453)*('ce raw data'!$B$2:$B$3000=$B494),,),0),MATCH(SUBSTITUTE(C456,"Allele","Height"),'ce raw data'!$C$1:$CZ$1,0))),"-")</f>
        <v>-</v>
      </c>
      <c r="D493" s="8" t="str">
        <f>IFERROR(IF(INDEX('ce raw data'!$C$2:$CZ$3000,MATCH(1,INDEX(('ce raw data'!$A$2:$A$3000=C453)*('ce raw data'!$B$2:$B$3000=$B494),,),0),MATCH(SUBSTITUTE(D456,"Allele","Height"),'ce raw data'!$C$1:$CZ$1,0))="","-",INDEX('ce raw data'!$C$2:$CZ$3000,MATCH(1,INDEX(('ce raw data'!$A$2:$A$3000=C453)*('ce raw data'!$B$2:$B$3000=$B494),,),0),MATCH(SUBSTITUTE(D456,"Allele","Height"),'ce raw data'!$C$1:$CZ$1,0))),"-")</f>
        <v>-</v>
      </c>
      <c r="E493" s="8" t="str">
        <f>IFERROR(IF(INDEX('ce raw data'!$C$2:$CZ$3000,MATCH(1,INDEX(('ce raw data'!$A$2:$A$3000=E453)*('ce raw data'!$B$2:$B$3000=$B494),,),0),MATCH(SUBSTITUTE(E456,"Allele","Height"),'ce raw data'!$C$1:$CZ$1,0))="","-",INDEX('ce raw data'!$C$2:$CZ$3000,MATCH(1,INDEX(('ce raw data'!$A$2:$A$3000=E453)*('ce raw data'!$B$2:$B$3000=$B494),,),0),MATCH(SUBSTITUTE(E456,"Allele","Height"),'ce raw data'!$C$1:$CZ$1,0))),"-")</f>
        <v>-</v>
      </c>
      <c r="F493" s="8" t="str">
        <f>IFERROR(IF(INDEX('ce raw data'!$C$2:$CZ$3000,MATCH(1,INDEX(('ce raw data'!$A$2:$A$3000=E453)*('ce raw data'!$B$2:$B$3000=$B494),,),0),MATCH(SUBSTITUTE(F456,"Allele","Height"),'ce raw data'!$C$1:$CZ$1,0))="","-",INDEX('ce raw data'!$C$2:$CZ$3000,MATCH(1,INDEX(('ce raw data'!$A$2:$A$3000=E453)*('ce raw data'!$B$2:$B$3000=$B494),,),0),MATCH(SUBSTITUTE(F456,"Allele","Height"),'ce raw data'!$C$1:$CZ$1,0))),"-")</f>
        <v>-</v>
      </c>
      <c r="G493" s="8" t="str">
        <f>IFERROR(IF(INDEX('ce raw data'!$C$2:$CZ$3000,MATCH(1,INDEX(('ce raw data'!$A$2:$A$3000=G453)*('ce raw data'!$B$2:$B$3000=$B494),,),0),MATCH(SUBSTITUTE(G456,"Allele","Height"),'ce raw data'!$C$1:$CZ$1,0))="","-",INDEX('ce raw data'!$C$2:$CZ$3000,MATCH(1,INDEX(('ce raw data'!$A$2:$A$3000=G453)*('ce raw data'!$B$2:$B$3000=$B494),,),0),MATCH(SUBSTITUTE(G456,"Allele","Height"),'ce raw data'!$C$1:$CZ$1,0))),"-")</f>
        <v>-</v>
      </c>
      <c r="H493" s="8" t="str">
        <f>IFERROR(IF(INDEX('ce raw data'!$C$2:$CZ$3000,MATCH(1,INDEX(('ce raw data'!$A$2:$A$3000=G453)*('ce raw data'!$B$2:$B$3000=$B494),,),0),MATCH(SUBSTITUTE(H456,"Allele","Height"),'ce raw data'!$C$1:$CZ$1,0))="","-",INDEX('ce raw data'!$C$2:$CZ$3000,MATCH(1,INDEX(('ce raw data'!$A$2:$A$3000=G453)*('ce raw data'!$B$2:$B$3000=$B494),,),0),MATCH(SUBSTITUTE(H456,"Allele","Height"),'ce raw data'!$C$1:$CZ$1,0))),"-")</f>
        <v>-</v>
      </c>
      <c r="I493" s="8" t="str">
        <f>IFERROR(IF(INDEX('ce raw data'!$C$2:$CZ$3000,MATCH(1,INDEX(('ce raw data'!$A$2:$A$3000=I453)*('ce raw data'!$B$2:$B$3000=$B494),,),0),MATCH(SUBSTITUTE(I456,"Allele","Height"),'ce raw data'!$C$1:$CZ$1,0))="","-",INDEX('ce raw data'!$C$2:$CZ$3000,MATCH(1,INDEX(('ce raw data'!$A$2:$A$3000=I453)*('ce raw data'!$B$2:$B$3000=$B494),,),0),MATCH(SUBSTITUTE(I456,"Allele","Height"),'ce raw data'!$C$1:$CZ$1,0))),"-")</f>
        <v>-</v>
      </c>
      <c r="J493" s="8" t="str">
        <f>IFERROR(IF(INDEX('ce raw data'!$C$2:$CZ$3000,MATCH(1,INDEX(('ce raw data'!$A$2:$A$3000=I453)*('ce raw data'!$B$2:$B$3000=$B494),,),0),MATCH(SUBSTITUTE(J456,"Allele","Height"),'ce raw data'!$C$1:$CZ$1,0))="","-",INDEX('ce raw data'!$C$2:$CZ$3000,MATCH(1,INDEX(('ce raw data'!$A$2:$A$3000=I453)*('ce raw data'!$B$2:$B$3000=$B494),,),0),MATCH(SUBSTITUTE(J456,"Allele","Height"),'ce raw data'!$C$1:$CZ$1,0))),"-")</f>
        <v>-</v>
      </c>
    </row>
    <row r="494" spans="2:10" x14ac:dyDescent="0.4">
      <c r="B494" s="12" t="str">
        <f>$A$107</f>
        <v>D8S1179</v>
      </c>
      <c r="C494" s="8" t="str">
        <f>IFERROR(IF(INDEX('ce raw data'!$C$2:$CZ$3000,MATCH(1,INDEX(('ce raw data'!$A$2:$A$3000=C453)*('ce raw data'!$B$2:$B$3000=$B494),,),0),MATCH(C456,'ce raw data'!$C$1:$CZ$1,0))="","-",INDEX('ce raw data'!$C$2:$CZ$3000,MATCH(1,INDEX(('ce raw data'!$A$2:$A$3000=C453)*('ce raw data'!$B$2:$B$3000=$B494),,),0),MATCH(C456,'ce raw data'!$C$1:$CZ$1,0))),"-")</f>
        <v>-</v>
      </c>
      <c r="D494" s="8" t="str">
        <f>IFERROR(IF(INDEX('ce raw data'!$C$2:$CZ$3000,MATCH(1,INDEX(('ce raw data'!$A$2:$A$3000=C453)*('ce raw data'!$B$2:$B$3000=$B494),,),0),MATCH(D456,'ce raw data'!$C$1:$CZ$1,0))="","-",INDEX('ce raw data'!$C$2:$CZ$3000,MATCH(1,INDEX(('ce raw data'!$A$2:$A$3000=C453)*('ce raw data'!$B$2:$B$3000=$B494),,),0),MATCH(D456,'ce raw data'!$C$1:$CZ$1,0))),"-")</f>
        <v>-</v>
      </c>
      <c r="E494" s="8" t="str">
        <f>IFERROR(IF(INDEX('ce raw data'!$C$2:$CZ$3000,MATCH(1,INDEX(('ce raw data'!$A$2:$A$3000=E453)*('ce raw data'!$B$2:$B$3000=$B494),,),0),MATCH(E456,'ce raw data'!$C$1:$CZ$1,0))="","-",INDEX('ce raw data'!$C$2:$CZ$3000,MATCH(1,INDEX(('ce raw data'!$A$2:$A$3000=E453)*('ce raw data'!$B$2:$B$3000=$B494),,),0),MATCH(E456,'ce raw data'!$C$1:$CZ$1,0))),"-")</f>
        <v>-</v>
      </c>
      <c r="F494" s="8" t="str">
        <f>IFERROR(IF(INDEX('ce raw data'!$C$2:$CZ$3000,MATCH(1,INDEX(('ce raw data'!$A$2:$A$3000=E453)*('ce raw data'!$B$2:$B$3000=$B494),,),0),MATCH(F456,'ce raw data'!$C$1:$CZ$1,0))="","-",INDEX('ce raw data'!$C$2:$CZ$3000,MATCH(1,INDEX(('ce raw data'!$A$2:$A$3000=E453)*('ce raw data'!$B$2:$B$3000=$B494),,),0),MATCH(F456,'ce raw data'!$C$1:$CZ$1,0))),"-")</f>
        <v>-</v>
      </c>
      <c r="G494" s="8" t="str">
        <f>IFERROR(IF(INDEX('ce raw data'!$C$2:$CZ$3000,MATCH(1,INDEX(('ce raw data'!$A$2:$A$3000=G453)*('ce raw data'!$B$2:$B$3000=$B494),,),0),MATCH(G456,'ce raw data'!$C$1:$CZ$1,0))="","-",INDEX('ce raw data'!$C$2:$CZ$3000,MATCH(1,INDEX(('ce raw data'!$A$2:$A$3000=G453)*('ce raw data'!$B$2:$B$3000=$B494),,),0),MATCH(G456,'ce raw data'!$C$1:$CZ$1,0))),"-")</f>
        <v>-</v>
      </c>
      <c r="H494" s="8" t="str">
        <f>IFERROR(IF(INDEX('ce raw data'!$C$2:$CZ$3000,MATCH(1,INDEX(('ce raw data'!$A$2:$A$3000=G453)*('ce raw data'!$B$2:$B$3000=$B494),,),0),MATCH(H456,'ce raw data'!$C$1:$CZ$1,0))="","-",INDEX('ce raw data'!$C$2:$CZ$3000,MATCH(1,INDEX(('ce raw data'!$A$2:$A$3000=G453)*('ce raw data'!$B$2:$B$3000=$B494),,),0),MATCH(H456,'ce raw data'!$C$1:$CZ$1,0))),"-")</f>
        <v>-</v>
      </c>
      <c r="I494" s="8" t="str">
        <f>IFERROR(IF(INDEX('ce raw data'!$C$2:$CZ$3000,MATCH(1,INDEX(('ce raw data'!$A$2:$A$3000=I453)*('ce raw data'!$B$2:$B$3000=$B494),,),0),MATCH(I456,'ce raw data'!$C$1:$CZ$1,0))="","-",INDEX('ce raw data'!$C$2:$CZ$3000,MATCH(1,INDEX(('ce raw data'!$A$2:$A$3000=I453)*('ce raw data'!$B$2:$B$3000=$B494),,),0),MATCH(I456,'ce raw data'!$C$1:$CZ$1,0))),"-")</f>
        <v>-</v>
      </c>
      <c r="J494" s="8" t="str">
        <f>IFERROR(IF(INDEX('ce raw data'!$C$2:$CZ$3000,MATCH(1,INDEX(('ce raw data'!$A$2:$A$3000=I453)*('ce raw data'!$B$2:$B$3000=$B494),,),0),MATCH(J456,'ce raw data'!$C$1:$CZ$1,0))="","-",INDEX('ce raw data'!$C$2:$CZ$3000,MATCH(1,INDEX(('ce raw data'!$A$2:$A$3000=I453)*('ce raw data'!$B$2:$B$3000=$B494),,),0),MATCH(J456,'ce raw data'!$C$1:$CZ$1,0))),"-")</f>
        <v>-</v>
      </c>
    </row>
    <row r="495" spans="2:10" hidden="1" x14ac:dyDescent="0.4">
      <c r="B495" s="12"/>
      <c r="C495" s="8" t="str">
        <f>IFERROR(IF(INDEX('ce raw data'!$C$2:$CZ$3000,MATCH(1,INDEX(('ce raw data'!$A$2:$A$3000=C453)*('ce raw data'!$B$2:$B$3000=$B496),,),0),MATCH(SUBSTITUTE(C456,"Allele","Height"),'ce raw data'!$C$1:$CZ$1,0))="","-",INDEX('ce raw data'!$C$2:$CZ$3000,MATCH(1,INDEX(('ce raw data'!$A$2:$A$3000=C453)*('ce raw data'!$B$2:$B$3000=$B496),,),0),MATCH(SUBSTITUTE(C456,"Allele","Height"),'ce raw data'!$C$1:$CZ$1,0))),"-")</f>
        <v>-</v>
      </c>
      <c r="D495" s="8" t="str">
        <f>IFERROR(IF(INDEX('ce raw data'!$C$2:$CZ$3000,MATCH(1,INDEX(('ce raw data'!$A$2:$A$3000=C453)*('ce raw data'!$B$2:$B$3000=$B496),,),0),MATCH(SUBSTITUTE(D456,"Allele","Height"),'ce raw data'!$C$1:$CZ$1,0))="","-",INDEX('ce raw data'!$C$2:$CZ$3000,MATCH(1,INDEX(('ce raw data'!$A$2:$A$3000=C453)*('ce raw data'!$B$2:$B$3000=$B496),,),0),MATCH(SUBSTITUTE(D456,"Allele","Height"),'ce raw data'!$C$1:$CZ$1,0))),"-")</f>
        <v>-</v>
      </c>
      <c r="E495" s="8" t="str">
        <f>IFERROR(IF(INDEX('ce raw data'!$C$2:$CZ$3000,MATCH(1,INDEX(('ce raw data'!$A$2:$A$3000=E453)*('ce raw data'!$B$2:$B$3000=$B496),,),0),MATCH(SUBSTITUTE(E456,"Allele","Height"),'ce raw data'!$C$1:$CZ$1,0))="","-",INDEX('ce raw data'!$C$2:$CZ$3000,MATCH(1,INDEX(('ce raw data'!$A$2:$A$3000=E453)*('ce raw data'!$B$2:$B$3000=$B496),,),0),MATCH(SUBSTITUTE(E456,"Allele","Height"),'ce raw data'!$C$1:$CZ$1,0))),"-")</f>
        <v>-</v>
      </c>
      <c r="F495" s="8" t="str">
        <f>IFERROR(IF(INDEX('ce raw data'!$C$2:$CZ$3000,MATCH(1,INDEX(('ce raw data'!$A$2:$A$3000=E453)*('ce raw data'!$B$2:$B$3000=$B496),,),0),MATCH(SUBSTITUTE(F456,"Allele","Height"),'ce raw data'!$C$1:$CZ$1,0))="","-",INDEX('ce raw data'!$C$2:$CZ$3000,MATCH(1,INDEX(('ce raw data'!$A$2:$A$3000=E453)*('ce raw data'!$B$2:$B$3000=$B496),,),0),MATCH(SUBSTITUTE(F456,"Allele","Height"),'ce raw data'!$C$1:$CZ$1,0))),"-")</f>
        <v>-</v>
      </c>
      <c r="G495" s="8" t="str">
        <f>IFERROR(IF(INDEX('ce raw data'!$C$2:$CZ$3000,MATCH(1,INDEX(('ce raw data'!$A$2:$A$3000=G453)*('ce raw data'!$B$2:$B$3000=$B496),,),0),MATCH(SUBSTITUTE(G456,"Allele","Height"),'ce raw data'!$C$1:$CZ$1,0))="","-",INDEX('ce raw data'!$C$2:$CZ$3000,MATCH(1,INDEX(('ce raw data'!$A$2:$A$3000=G453)*('ce raw data'!$B$2:$B$3000=$B496),,),0),MATCH(SUBSTITUTE(G456,"Allele","Height"),'ce raw data'!$C$1:$CZ$1,0))),"-")</f>
        <v>-</v>
      </c>
      <c r="H495" s="8" t="str">
        <f>IFERROR(IF(INDEX('ce raw data'!$C$2:$CZ$3000,MATCH(1,INDEX(('ce raw data'!$A$2:$A$3000=G453)*('ce raw data'!$B$2:$B$3000=$B496),,),0),MATCH(SUBSTITUTE(H456,"Allele","Height"),'ce raw data'!$C$1:$CZ$1,0))="","-",INDEX('ce raw data'!$C$2:$CZ$3000,MATCH(1,INDEX(('ce raw data'!$A$2:$A$3000=G453)*('ce raw data'!$B$2:$B$3000=$B496),,),0),MATCH(SUBSTITUTE(H456,"Allele","Height"),'ce raw data'!$C$1:$CZ$1,0))),"-")</f>
        <v>-</v>
      </c>
      <c r="I495" s="8" t="str">
        <f>IFERROR(IF(INDEX('ce raw data'!$C$2:$CZ$3000,MATCH(1,INDEX(('ce raw data'!$A$2:$A$3000=I453)*('ce raw data'!$B$2:$B$3000=$B496),,),0),MATCH(SUBSTITUTE(I456,"Allele","Height"),'ce raw data'!$C$1:$CZ$1,0))="","-",INDEX('ce raw data'!$C$2:$CZ$3000,MATCH(1,INDEX(('ce raw data'!$A$2:$A$3000=I453)*('ce raw data'!$B$2:$B$3000=$B496),,),0),MATCH(SUBSTITUTE(I456,"Allele","Height"),'ce raw data'!$C$1:$CZ$1,0))),"-")</f>
        <v>-</v>
      </c>
      <c r="J495" s="8" t="str">
        <f>IFERROR(IF(INDEX('ce raw data'!$C$2:$CZ$3000,MATCH(1,INDEX(('ce raw data'!$A$2:$A$3000=I453)*('ce raw data'!$B$2:$B$3000=$B496),,),0),MATCH(SUBSTITUTE(J456,"Allele","Height"),'ce raw data'!$C$1:$CZ$1,0))="","-",INDEX('ce raw data'!$C$2:$CZ$3000,MATCH(1,INDEX(('ce raw data'!$A$2:$A$3000=I453)*('ce raw data'!$B$2:$B$3000=$B496),,),0),MATCH(SUBSTITUTE(J456,"Allele","Height"),'ce raw data'!$C$1:$CZ$1,0))),"-")</f>
        <v>-</v>
      </c>
    </row>
    <row r="496" spans="2:10" x14ac:dyDescent="0.4">
      <c r="B496" s="12" t="str">
        <f>$A$109</f>
        <v>D12S391</v>
      </c>
      <c r="C496" s="8" t="str">
        <f>IFERROR(IF(INDEX('ce raw data'!$C$2:$CZ$3000,MATCH(1,INDEX(('ce raw data'!$A$2:$A$3000=C453)*('ce raw data'!$B$2:$B$3000=$B496),,),0),MATCH(C456,'ce raw data'!$C$1:$CZ$1,0))="","-",INDEX('ce raw data'!$C$2:$CZ$3000,MATCH(1,INDEX(('ce raw data'!$A$2:$A$3000=C453)*('ce raw data'!$B$2:$B$3000=$B496),,),0),MATCH(C456,'ce raw data'!$C$1:$CZ$1,0))),"-")</f>
        <v>-</v>
      </c>
      <c r="D496" s="8" t="str">
        <f>IFERROR(IF(INDEX('ce raw data'!$C$2:$CZ$3000,MATCH(1,INDEX(('ce raw data'!$A$2:$A$3000=C453)*('ce raw data'!$B$2:$B$3000=$B496),,),0),MATCH(D456,'ce raw data'!$C$1:$CZ$1,0))="","-",INDEX('ce raw data'!$C$2:$CZ$3000,MATCH(1,INDEX(('ce raw data'!$A$2:$A$3000=C453)*('ce raw data'!$B$2:$B$3000=$B496),,),0),MATCH(D456,'ce raw data'!$C$1:$CZ$1,0))),"-")</f>
        <v>-</v>
      </c>
      <c r="E496" s="8" t="str">
        <f>IFERROR(IF(INDEX('ce raw data'!$C$2:$CZ$3000,MATCH(1,INDEX(('ce raw data'!$A$2:$A$3000=E453)*('ce raw data'!$B$2:$B$3000=$B496),,),0),MATCH(E456,'ce raw data'!$C$1:$CZ$1,0))="","-",INDEX('ce raw data'!$C$2:$CZ$3000,MATCH(1,INDEX(('ce raw data'!$A$2:$A$3000=E453)*('ce raw data'!$B$2:$B$3000=$B496),,),0),MATCH(E456,'ce raw data'!$C$1:$CZ$1,0))),"-")</f>
        <v>-</v>
      </c>
      <c r="F496" s="8" t="str">
        <f>IFERROR(IF(INDEX('ce raw data'!$C$2:$CZ$3000,MATCH(1,INDEX(('ce raw data'!$A$2:$A$3000=E453)*('ce raw data'!$B$2:$B$3000=$B496),,),0),MATCH(F456,'ce raw data'!$C$1:$CZ$1,0))="","-",INDEX('ce raw data'!$C$2:$CZ$3000,MATCH(1,INDEX(('ce raw data'!$A$2:$A$3000=E453)*('ce raw data'!$B$2:$B$3000=$B496),,),0),MATCH(F456,'ce raw data'!$C$1:$CZ$1,0))),"-")</f>
        <v>-</v>
      </c>
      <c r="G496" s="8" t="str">
        <f>IFERROR(IF(INDEX('ce raw data'!$C$2:$CZ$3000,MATCH(1,INDEX(('ce raw data'!$A$2:$A$3000=G453)*('ce raw data'!$B$2:$B$3000=$B496),,),0),MATCH(G456,'ce raw data'!$C$1:$CZ$1,0))="","-",INDEX('ce raw data'!$C$2:$CZ$3000,MATCH(1,INDEX(('ce raw data'!$A$2:$A$3000=G453)*('ce raw data'!$B$2:$B$3000=$B496),,),0),MATCH(G456,'ce raw data'!$C$1:$CZ$1,0))),"-")</f>
        <v>-</v>
      </c>
      <c r="H496" s="8" t="str">
        <f>IFERROR(IF(INDEX('ce raw data'!$C$2:$CZ$3000,MATCH(1,INDEX(('ce raw data'!$A$2:$A$3000=G453)*('ce raw data'!$B$2:$B$3000=$B496),,),0),MATCH(H456,'ce raw data'!$C$1:$CZ$1,0))="","-",INDEX('ce raw data'!$C$2:$CZ$3000,MATCH(1,INDEX(('ce raw data'!$A$2:$A$3000=G453)*('ce raw data'!$B$2:$B$3000=$B496),,),0),MATCH(H456,'ce raw data'!$C$1:$CZ$1,0))),"-")</f>
        <v>-</v>
      </c>
      <c r="I496" s="8" t="str">
        <f>IFERROR(IF(INDEX('ce raw data'!$C$2:$CZ$3000,MATCH(1,INDEX(('ce raw data'!$A$2:$A$3000=I453)*('ce raw data'!$B$2:$B$3000=$B496),,),0),MATCH(I456,'ce raw data'!$C$1:$CZ$1,0))="","-",INDEX('ce raw data'!$C$2:$CZ$3000,MATCH(1,INDEX(('ce raw data'!$A$2:$A$3000=I453)*('ce raw data'!$B$2:$B$3000=$B496),,),0),MATCH(I456,'ce raw data'!$C$1:$CZ$1,0))),"-")</f>
        <v>-</v>
      </c>
      <c r="J496" s="8" t="str">
        <f>IFERROR(IF(INDEX('ce raw data'!$C$2:$CZ$3000,MATCH(1,INDEX(('ce raw data'!$A$2:$A$3000=I453)*('ce raw data'!$B$2:$B$3000=$B496),,),0),MATCH(J456,'ce raw data'!$C$1:$CZ$1,0))="","-",INDEX('ce raw data'!$C$2:$CZ$3000,MATCH(1,INDEX(('ce raw data'!$A$2:$A$3000=I453)*('ce raw data'!$B$2:$B$3000=$B496),,),0),MATCH(J456,'ce raw data'!$C$1:$CZ$1,0))),"-")</f>
        <v>-</v>
      </c>
    </row>
    <row r="497" spans="2:10" hidden="1" x14ac:dyDescent="0.4">
      <c r="B497" s="12"/>
      <c r="C497" s="8" t="str">
        <f>IFERROR(IF(INDEX('ce raw data'!$C$2:$CZ$3000,MATCH(1,INDEX(('ce raw data'!$A$2:$A$3000=C453)*('ce raw data'!$B$2:$B$3000=$B498),,),0),MATCH(SUBSTITUTE(C456,"Allele","Height"),'ce raw data'!$C$1:$CZ$1,0))="","-",INDEX('ce raw data'!$C$2:$CZ$3000,MATCH(1,INDEX(('ce raw data'!$A$2:$A$3000=C453)*('ce raw data'!$B$2:$B$3000=$B498),,),0),MATCH(SUBSTITUTE(C456,"Allele","Height"),'ce raw data'!$C$1:$CZ$1,0))),"-")</f>
        <v>-</v>
      </c>
      <c r="D497" s="8" t="str">
        <f>IFERROR(IF(INDEX('ce raw data'!$C$2:$CZ$3000,MATCH(1,INDEX(('ce raw data'!$A$2:$A$3000=C453)*('ce raw data'!$B$2:$B$3000=$B498),,),0),MATCH(SUBSTITUTE(D456,"Allele","Height"),'ce raw data'!$C$1:$CZ$1,0))="","-",INDEX('ce raw data'!$C$2:$CZ$3000,MATCH(1,INDEX(('ce raw data'!$A$2:$A$3000=C453)*('ce raw data'!$B$2:$B$3000=$B498),,),0),MATCH(SUBSTITUTE(D456,"Allele","Height"),'ce raw data'!$C$1:$CZ$1,0))),"-")</f>
        <v>-</v>
      </c>
      <c r="E497" s="8" t="str">
        <f>IFERROR(IF(INDEX('ce raw data'!$C$2:$CZ$3000,MATCH(1,INDEX(('ce raw data'!$A$2:$A$3000=E453)*('ce raw data'!$B$2:$B$3000=$B498),,),0),MATCH(SUBSTITUTE(E456,"Allele","Height"),'ce raw data'!$C$1:$CZ$1,0))="","-",INDEX('ce raw data'!$C$2:$CZ$3000,MATCH(1,INDEX(('ce raw data'!$A$2:$A$3000=E453)*('ce raw data'!$B$2:$B$3000=$B498),,),0),MATCH(SUBSTITUTE(E456,"Allele","Height"),'ce raw data'!$C$1:$CZ$1,0))),"-")</f>
        <v>-</v>
      </c>
      <c r="F497" s="8" t="str">
        <f>IFERROR(IF(INDEX('ce raw data'!$C$2:$CZ$3000,MATCH(1,INDEX(('ce raw data'!$A$2:$A$3000=E453)*('ce raw data'!$B$2:$B$3000=$B498),,),0),MATCH(SUBSTITUTE(F456,"Allele","Height"),'ce raw data'!$C$1:$CZ$1,0))="","-",INDEX('ce raw data'!$C$2:$CZ$3000,MATCH(1,INDEX(('ce raw data'!$A$2:$A$3000=E453)*('ce raw data'!$B$2:$B$3000=$B498),,),0),MATCH(SUBSTITUTE(F456,"Allele","Height"),'ce raw data'!$C$1:$CZ$1,0))),"-")</f>
        <v>-</v>
      </c>
      <c r="G497" s="8" t="str">
        <f>IFERROR(IF(INDEX('ce raw data'!$C$2:$CZ$3000,MATCH(1,INDEX(('ce raw data'!$A$2:$A$3000=G453)*('ce raw data'!$B$2:$B$3000=$B498),,),0),MATCH(SUBSTITUTE(G456,"Allele","Height"),'ce raw data'!$C$1:$CZ$1,0))="","-",INDEX('ce raw data'!$C$2:$CZ$3000,MATCH(1,INDEX(('ce raw data'!$A$2:$A$3000=G453)*('ce raw data'!$B$2:$B$3000=$B498),,),0),MATCH(SUBSTITUTE(G456,"Allele","Height"),'ce raw data'!$C$1:$CZ$1,0))),"-")</f>
        <v>-</v>
      </c>
      <c r="H497" s="8" t="str">
        <f>IFERROR(IF(INDEX('ce raw data'!$C$2:$CZ$3000,MATCH(1,INDEX(('ce raw data'!$A$2:$A$3000=G453)*('ce raw data'!$B$2:$B$3000=$B498),,),0),MATCH(SUBSTITUTE(H456,"Allele","Height"),'ce raw data'!$C$1:$CZ$1,0))="","-",INDEX('ce raw data'!$C$2:$CZ$3000,MATCH(1,INDEX(('ce raw data'!$A$2:$A$3000=G453)*('ce raw data'!$B$2:$B$3000=$B498),,),0),MATCH(SUBSTITUTE(H456,"Allele","Height"),'ce raw data'!$C$1:$CZ$1,0))),"-")</f>
        <v>-</v>
      </c>
      <c r="I497" s="8" t="str">
        <f>IFERROR(IF(INDEX('ce raw data'!$C$2:$CZ$3000,MATCH(1,INDEX(('ce raw data'!$A$2:$A$3000=I453)*('ce raw data'!$B$2:$B$3000=$B498),,),0),MATCH(SUBSTITUTE(I456,"Allele","Height"),'ce raw data'!$C$1:$CZ$1,0))="","-",INDEX('ce raw data'!$C$2:$CZ$3000,MATCH(1,INDEX(('ce raw data'!$A$2:$A$3000=I453)*('ce raw data'!$B$2:$B$3000=$B498),,),0),MATCH(SUBSTITUTE(I456,"Allele","Height"),'ce raw data'!$C$1:$CZ$1,0))),"-")</f>
        <v>-</v>
      </c>
      <c r="J497" s="8" t="str">
        <f>IFERROR(IF(INDEX('ce raw data'!$C$2:$CZ$3000,MATCH(1,INDEX(('ce raw data'!$A$2:$A$3000=I453)*('ce raw data'!$B$2:$B$3000=$B498),,),0),MATCH(SUBSTITUTE(J456,"Allele","Height"),'ce raw data'!$C$1:$CZ$1,0))="","-",INDEX('ce raw data'!$C$2:$CZ$3000,MATCH(1,INDEX(('ce raw data'!$A$2:$A$3000=I453)*('ce raw data'!$B$2:$B$3000=$B498),,),0),MATCH(SUBSTITUTE(J456,"Allele","Height"),'ce raw data'!$C$1:$CZ$1,0))),"-")</f>
        <v>-</v>
      </c>
    </row>
    <row r="498" spans="2:10" x14ac:dyDescent="0.4">
      <c r="B498" s="12" t="str">
        <f>$A$111</f>
        <v>D19S433</v>
      </c>
      <c r="C498" s="8" t="str">
        <f>IFERROR(IF(INDEX('ce raw data'!$C$2:$CZ$3000,MATCH(1,INDEX(('ce raw data'!$A$2:$A$3000=C453)*('ce raw data'!$B$2:$B$3000=$B498),,),0),MATCH(C456,'ce raw data'!$C$1:$CZ$1,0))="","-",INDEX('ce raw data'!$C$2:$CZ$3000,MATCH(1,INDEX(('ce raw data'!$A$2:$A$3000=C453)*('ce raw data'!$B$2:$B$3000=$B498),,),0),MATCH(C456,'ce raw data'!$C$1:$CZ$1,0))),"-")</f>
        <v>-</v>
      </c>
      <c r="D498" s="8" t="str">
        <f>IFERROR(IF(INDEX('ce raw data'!$C$2:$CZ$3000,MATCH(1,INDEX(('ce raw data'!$A$2:$A$3000=C453)*('ce raw data'!$B$2:$B$3000=$B498),,),0),MATCH(D456,'ce raw data'!$C$1:$CZ$1,0))="","-",INDEX('ce raw data'!$C$2:$CZ$3000,MATCH(1,INDEX(('ce raw data'!$A$2:$A$3000=C453)*('ce raw data'!$B$2:$B$3000=$B498),,),0),MATCH(D456,'ce raw data'!$C$1:$CZ$1,0))),"-")</f>
        <v>-</v>
      </c>
      <c r="E498" s="8" t="str">
        <f>IFERROR(IF(INDEX('ce raw data'!$C$2:$CZ$3000,MATCH(1,INDEX(('ce raw data'!$A$2:$A$3000=E453)*('ce raw data'!$B$2:$B$3000=$B498),,),0),MATCH(E456,'ce raw data'!$C$1:$CZ$1,0))="","-",INDEX('ce raw data'!$C$2:$CZ$3000,MATCH(1,INDEX(('ce raw data'!$A$2:$A$3000=E453)*('ce raw data'!$B$2:$B$3000=$B498),,),0),MATCH(E456,'ce raw data'!$C$1:$CZ$1,0))),"-")</f>
        <v>-</v>
      </c>
      <c r="F498" s="8" t="str">
        <f>IFERROR(IF(INDEX('ce raw data'!$C$2:$CZ$3000,MATCH(1,INDEX(('ce raw data'!$A$2:$A$3000=E453)*('ce raw data'!$B$2:$B$3000=$B498),,),0),MATCH(F456,'ce raw data'!$C$1:$CZ$1,0))="","-",INDEX('ce raw data'!$C$2:$CZ$3000,MATCH(1,INDEX(('ce raw data'!$A$2:$A$3000=E453)*('ce raw data'!$B$2:$B$3000=$B498),,),0),MATCH(F456,'ce raw data'!$C$1:$CZ$1,0))),"-")</f>
        <v>-</v>
      </c>
      <c r="G498" s="8" t="str">
        <f>IFERROR(IF(INDEX('ce raw data'!$C$2:$CZ$3000,MATCH(1,INDEX(('ce raw data'!$A$2:$A$3000=G453)*('ce raw data'!$B$2:$B$3000=$B498),,),0),MATCH(G456,'ce raw data'!$C$1:$CZ$1,0))="","-",INDEX('ce raw data'!$C$2:$CZ$3000,MATCH(1,INDEX(('ce raw data'!$A$2:$A$3000=G453)*('ce raw data'!$B$2:$B$3000=$B498),,),0),MATCH(G456,'ce raw data'!$C$1:$CZ$1,0))),"-")</f>
        <v>-</v>
      </c>
      <c r="H498" s="8" t="str">
        <f>IFERROR(IF(INDEX('ce raw data'!$C$2:$CZ$3000,MATCH(1,INDEX(('ce raw data'!$A$2:$A$3000=G453)*('ce raw data'!$B$2:$B$3000=$B498),,),0),MATCH(H456,'ce raw data'!$C$1:$CZ$1,0))="","-",INDEX('ce raw data'!$C$2:$CZ$3000,MATCH(1,INDEX(('ce raw data'!$A$2:$A$3000=G453)*('ce raw data'!$B$2:$B$3000=$B498),,),0),MATCH(H456,'ce raw data'!$C$1:$CZ$1,0))),"-")</f>
        <v>-</v>
      </c>
      <c r="I498" s="8" t="str">
        <f>IFERROR(IF(INDEX('ce raw data'!$C$2:$CZ$3000,MATCH(1,INDEX(('ce raw data'!$A$2:$A$3000=I453)*('ce raw data'!$B$2:$B$3000=$B498),,),0),MATCH(I456,'ce raw data'!$C$1:$CZ$1,0))="","-",INDEX('ce raw data'!$C$2:$CZ$3000,MATCH(1,INDEX(('ce raw data'!$A$2:$A$3000=I453)*('ce raw data'!$B$2:$B$3000=$B498),,),0),MATCH(I456,'ce raw data'!$C$1:$CZ$1,0))),"-")</f>
        <v>-</v>
      </c>
      <c r="J498" s="8" t="str">
        <f>IFERROR(IF(INDEX('ce raw data'!$C$2:$CZ$3000,MATCH(1,INDEX(('ce raw data'!$A$2:$A$3000=I453)*('ce raw data'!$B$2:$B$3000=$B498),,),0),MATCH(J456,'ce raw data'!$C$1:$CZ$1,0))="","-",INDEX('ce raw data'!$C$2:$CZ$3000,MATCH(1,INDEX(('ce raw data'!$A$2:$A$3000=I453)*('ce raw data'!$B$2:$B$3000=$B498),,),0),MATCH(J456,'ce raw data'!$C$1:$CZ$1,0))),"-")</f>
        <v>-</v>
      </c>
    </row>
    <row r="499" spans="2:10" hidden="1" x14ac:dyDescent="0.4">
      <c r="B499" s="12"/>
      <c r="C499" s="8" t="str">
        <f>IFERROR(IF(INDEX('ce raw data'!$C$2:$CZ$3000,MATCH(1,INDEX(('ce raw data'!$A$2:$A$3000=C453)*('ce raw data'!$B$2:$B$3000=$B500),,),0),MATCH(SUBSTITUTE(C456,"Allele","Height"),'ce raw data'!$C$1:$CZ$1,0))="","-",INDEX('ce raw data'!$C$2:$CZ$3000,MATCH(1,INDEX(('ce raw data'!$A$2:$A$3000=C453)*('ce raw data'!$B$2:$B$3000=$B500),,),0),MATCH(SUBSTITUTE(C456,"Allele","Height"),'ce raw data'!$C$1:$CZ$1,0))),"-")</f>
        <v>-</v>
      </c>
      <c r="D499" s="8" t="str">
        <f>IFERROR(IF(INDEX('ce raw data'!$C$2:$CZ$3000,MATCH(1,INDEX(('ce raw data'!$A$2:$A$3000=C453)*('ce raw data'!$B$2:$B$3000=$B500),,),0),MATCH(SUBSTITUTE(D456,"Allele","Height"),'ce raw data'!$C$1:$CZ$1,0))="","-",INDEX('ce raw data'!$C$2:$CZ$3000,MATCH(1,INDEX(('ce raw data'!$A$2:$A$3000=C453)*('ce raw data'!$B$2:$B$3000=$B500),,),0),MATCH(SUBSTITUTE(D456,"Allele","Height"),'ce raw data'!$C$1:$CZ$1,0))),"-")</f>
        <v>-</v>
      </c>
      <c r="E499" s="8" t="str">
        <f>IFERROR(IF(INDEX('ce raw data'!$C$2:$CZ$3000,MATCH(1,INDEX(('ce raw data'!$A$2:$A$3000=E453)*('ce raw data'!$B$2:$B$3000=$B500),,),0),MATCH(SUBSTITUTE(E456,"Allele","Height"),'ce raw data'!$C$1:$CZ$1,0))="","-",INDEX('ce raw data'!$C$2:$CZ$3000,MATCH(1,INDEX(('ce raw data'!$A$2:$A$3000=E453)*('ce raw data'!$B$2:$B$3000=$B500),,),0),MATCH(SUBSTITUTE(E456,"Allele","Height"),'ce raw data'!$C$1:$CZ$1,0))),"-")</f>
        <v>-</v>
      </c>
      <c r="F499" s="8" t="str">
        <f>IFERROR(IF(INDEX('ce raw data'!$C$2:$CZ$3000,MATCH(1,INDEX(('ce raw data'!$A$2:$A$3000=E453)*('ce raw data'!$B$2:$B$3000=$B500),,),0),MATCH(SUBSTITUTE(F456,"Allele","Height"),'ce raw data'!$C$1:$CZ$1,0))="","-",INDEX('ce raw data'!$C$2:$CZ$3000,MATCH(1,INDEX(('ce raw data'!$A$2:$A$3000=E453)*('ce raw data'!$B$2:$B$3000=$B500),,),0),MATCH(SUBSTITUTE(F456,"Allele","Height"),'ce raw data'!$C$1:$CZ$1,0))),"-")</f>
        <v>-</v>
      </c>
      <c r="G499" s="8" t="str">
        <f>IFERROR(IF(INDEX('ce raw data'!$C$2:$CZ$3000,MATCH(1,INDEX(('ce raw data'!$A$2:$A$3000=G453)*('ce raw data'!$B$2:$B$3000=$B500),,),0),MATCH(SUBSTITUTE(G456,"Allele","Height"),'ce raw data'!$C$1:$CZ$1,0))="","-",INDEX('ce raw data'!$C$2:$CZ$3000,MATCH(1,INDEX(('ce raw data'!$A$2:$A$3000=G453)*('ce raw data'!$B$2:$B$3000=$B500),,),0),MATCH(SUBSTITUTE(G456,"Allele","Height"),'ce raw data'!$C$1:$CZ$1,0))),"-")</f>
        <v>-</v>
      </c>
      <c r="H499" s="8" t="str">
        <f>IFERROR(IF(INDEX('ce raw data'!$C$2:$CZ$3000,MATCH(1,INDEX(('ce raw data'!$A$2:$A$3000=G453)*('ce raw data'!$B$2:$B$3000=$B500),,),0),MATCH(SUBSTITUTE(H456,"Allele","Height"),'ce raw data'!$C$1:$CZ$1,0))="","-",INDEX('ce raw data'!$C$2:$CZ$3000,MATCH(1,INDEX(('ce raw data'!$A$2:$A$3000=G453)*('ce raw data'!$B$2:$B$3000=$B500),,),0),MATCH(SUBSTITUTE(H456,"Allele","Height"),'ce raw data'!$C$1:$CZ$1,0))),"-")</f>
        <v>-</v>
      </c>
      <c r="I499" s="8" t="str">
        <f>IFERROR(IF(INDEX('ce raw data'!$C$2:$CZ$3000,MATCH(1,INDEX(('ce raw data'!$A$2:$A$3000=I453)*('ce raw data'!$B$2:$B$3000=$B500),,),0),MATCH(SUBSTITUTE(I456,"Allele","Height"),'ce raw data'!$C$1:$CZ$1,0))="","-",INDEX('ce raw data'!$C$2:$CZ$3000,MATCH(1,INDEX(('ce raw data'!$A$2:$A$3000=I453)*('ce raw data'!$B$2:$B$3000=$B500),,),0),MATCH(SUBSTITUTE(I456,"Allele","Height"),'ce raw data'!$C$1:$CZ$1,0))),"-")</f>
        <v>-</v>
      </c>
      <c r="J499" s="8" t="str">
        <f>IFERROR(IF(INDEX('ce raw data'!$C$2:$CZ$3000,MATCH(1,INDEX(('ce raw data'!$A$2:$A$3000=I453)*('ce raw data'!$B$2:$B$3000=$B500),,),0),MATCH(SUBSTITUTE(J456,"Allele","Height"),'ce raw data'!$C$1:$CZ$1,0))="","-",INDEX('ce raw data'!$C$2:$CZ$3000,MATCH(1,INDEX(('ce raw data'!$A$2:$A$3000=I453)*('ce raw data'!$B$2:$B$3000=$B500),,),0),MATCH(SUBSTITUTE(J456,"Allele","Height"),'ce raw data'!$C$1:$CZ$1,0))),"-")</f>
        <v>-</v>
      </c>
    </row>
    <row r="500" spans="2:10" x14ac:dyDescent="0.4">
      <c r="B500" s="12" t="str">
        <f>$A$113</f>
        <v>SE33</v>
      </c>
      <c r="C500" s="8" t="str">
        <f>IFERROR(IF(INDEX('ce raw data'!$C$2:$CZ$3000,MATCH(1,INDEX(('ce raw data'!$A$2:$A$3000=C453)*('ce raw data'!$B$2:$B$3000=$B500),,),0),MATCH(C456,'ce raw data'!$C$1:$CZ$1,0))="","-",INDEX('ce raw data'!$C$2:$CZ$3000,MATCH(1,INDEX(('ce raw data'!$A$2:$A$3000=C453)*('ce raw data'!$B$2:$B$3000=$B500),,),0),MATCH(C456,'ce raw data'!$C$1:$CZ$1,0))),"-")</f>
        <v>-</v>
      </c>
      <c r="D500" s="8" t="str">
        <f>IFERROR(IF(INDEX('ce raw data'!$C$2:$CZ$3000,MATCH(1,INDEX(('ce raw data'!$A$2:$A$3000=C453)*('ce raw data'!$B$2:$B$3000=$B500),,),0),MATCH(D456,'ce raw data'!$C$1:$CZ$1,0))="","-",INDEX('ce raw data'!$C$2:$CZ$3000,MATCH(1,INDEX(('ce raw data'!$A$2:$A$3000=C453)*('ce raw data'!$B$2:$B$3000=$B500),,),0),MATCH(D456,'ce raw data'!$C$1:$CZ$1,0))),"-")</f>
        <v>-</v>
      </c>
      <c r="E500" s="8" t="str">
        <f>IFERROR(IF(INDEX('ce raw data'!$C$2:$CZ$3000,MATCH(1,INDEX(('ce raw data'!$A$2:$A$3000=E453)*('ce raw data'!$B$2:$B$3000=$B500),,),0),MATCH(E456,'ce raw data'!$C$1:$CZ$1,0))="","-",INDEX('ce raw data'!$C$2:$CZ$3000,MATCH(1,INDEX(('ce raw data'!$A$2:$A$3000=E453)*('ce raw data'!$B$2:$B$3000=$B500),,),0),MATCH(E456,'ce raw data'!$C$1:$CZ$1,0))),"-")</f>
        <v>-</v>
      </c>
      <c r="F500" s="8" t="str">
        <f>IFERROR(IF(INDEX('ce raw data'!$C$2:$CZ$3000,MATCH(1,INDEX(('ce raw data'!$A$2:$A$3000=E453)*('ce raw data'!$B$2:$B$3000=$B500),,),0),MATCH(F456,'ce raw data'!$C$1:$CZ$1,0))="","-",INDEX('ce raw data'!$C$2:$CZ$3000,MATCH(1,INDEX(('ce raw data'!$A$2:$A$3000=E453)*('ce raw data'!$B$2:$B$3000=$B500),,),0),MATCH(F456,'ce raw data'!$C$1:$CZ$1,0))),"-")</f>
        <v>-</v>
      </c>
      <c r="G500" s="8" t="str">
        <f>IFERROR(IF(INDEX('ce raw data'!$C$2:$CZ$3000,MATCH(1,INDEX(('ce raw data'!$A$2:$A$3000=G453)*('ce raw data'!$B$2:$B$3000=$B500),,),0),MATCH(G456,'ce raw data'!$C$1:$CZ$1,0))="","-",INDEX('ce raw data'!$C$2:$CZ$3000,MATCH(1,INDEX(('ce raw data'!$A$2:$A$3000=G453)*('ce raw data'!$B$2:$B$3000=$B500),,),0),MATCH(G456,'ce raw data'!$C$1:$CZ$1,0))),"-")</f>
        <v>-</v>
      </c>
      <c r="H500" s="8" t="str">
        <f>IFERROR(IF(INDEX('ce raw data'!$C$2:$CZ$3000,MATCH(1,INDEX(('ce raw data'!$A$2:$A$3000=G453)*('ce raw data'!$B$2:$B$3000=$B500),,),0),MATCH(H456,'ce raw data'!$C$1:$CZ$1,0))="","-",INDEX('ce raw data'!$C$2:$CZ$3000,MATCH(1,INDEX(('ce raw data'!$A$2:$A$3000=G453)*('ce raw data'!$B$2:$B$3000=$B500),,),0),MATCH(H456,'ce raw data'!$C$1:$CZ$1,0))),"-")</f>
        <v>-</v>
      </c>
      <c r="I500" s="8" t="str">
        <f>IFERROR(IF(INDEX('ce raw data'!$C$2:$CZ$3000,MATCH(1,INDEX(('ce raw data'!$A$2:$A$3000=I453)*('ce raw data'!$B$2:$B$3000=$B500),,),0),MATCH(I456,'ce raw data'!$C$1:$CZ$1,0))="","-",INDEX('ce raw data'!$C$2:$CZ$3000,MATCH(1,INDEX(('ce raw data'!$A$2:$A$3000=I453)*('ce raw data'!$B$2:$B$3000=$B500),,),0),MATCH(I456,'ce raw data'!$C$1:$CZ$1,0))),"-")</f>
        <v>-</v>
      </c>
      <c r="J500" s="8" t="str">
        <f>IFERROR(IF(INDEX('ce raw data'!$C$2:$CZ$3000,MATCH(1,INDEX(('ce raw data'!$A$2:$A$3000=I453)*('ce raw data'!$B$2:$B$3000=$B500),,),0),MATCH(J456,'ce raw data'!$C$1:$CZ$1,0))="","-",INDEX('ce raw data'!$C$2:$CZ$3000,MATCH(1,INDEX(('ce raw data'!$A$2:$A$3000=I453)*('ce raw data'!$B$2:$B$3000=$B500),,),0),MATCH(J456,'ce raw data'!$C$1:$CZ$1,0))),"-")</f>
        <v>-</v>
      </c>
    </row>
    <row r="501" spans="2:10" hidden="1" x14ac:dyDescent="0.4">
      <c r="B501" s="12"/>
      <c r="C501" s="8" t="str">
        <f>IFERROR(IF(INDEX('ce raw data'!$C$2:$CZ$3000,MATCH(1,INDEX(('ce raw data'!$A$2:$A$3000=C453)*('ce raw data'!$B$2:$B$3000=$B502),,),0),MATCH(SUBSTITUTE(C456,"Allele","Height"),'ce raw data'!$C$1:$CZ$1,0))="","-",INDEX('ce raw data'!$C$2:$CZ$3000,MATCH(1,INDEX(('ce raw data'!$A$2:$A$3000=C453)*('ce raw data'!$B$2:$B$3000=$B502),,),0),MATCH(SUBSTITUTE(C456,"Allele","Height"),'ce raw data'!$C$1:$CZ$1,0))),"-")</f>
        <v>-</v>
      </c>
      <c r="D501" s="8" t="str">
        <f>IFERROR(IF(INDEX('ce raw data'!$C$2:$CZ$3000,MATCH(1,INDEX(('ce raw data'!$A$2:$A$3000=C453)*('ce raw data'!$B$2:$B$3000=$B502),,),0),MATCH(SUBSTITUTE(D456,"Allele","Height"),'ce raw data'!$C$1:$CZ$1,0))="","-",INDEX('ce raw data'!$C$2:$CZ$3000,MATCH(1,INDEX(('ce raw data'!$A$2:$A$3000=C453)*('ce raw data'!$B$2:$B$3000=$B502),,),0),MATCH(SUBSTITUTE(D456,"Allele","Height"),'ce raw data'!$C$1:$CZ$1,0))),"-")</f>
        <v>-</v>
      </c>
      <c r="E501" s="8" t="str">
        <f>IFERROR(IF(INDEX('ce raw data'!$C$2:$CZ$3000,MATCH(1,INDEX(('ce raw data'!$A$2:$A$3000=E453)*('ce raw data'!$B$2:$B$3000=$B502),,),0),MATCH(SUBSTITUTE(E456,"Allele","Height"),'ce raw data'!$C$1:$CZ$1,0))="","-",INDEX('ce raw data'!$C$2:$CZ$3000,MATCH(1,INDEX(('ce raw data'!$A$2:$A$3000=E453)*('ce raw data'!$B$2:$B$3000=$B502),,),0),MATCH(SUBSTITUTE(E456,"Allele","Height"),'ce raw data'!$C$1:$CZ$1,0))),"-")</f>
        <v>-</v>
      </c>
      <c r="F501" s="8" t="str">
        <f>IFERROR(IF(INDEX('ce raw data'!$C$2:$CZ$3000,MATCH(1,INDEX(('ce raw data'!$A$2:$A$3000=E453)*('ce raw data'!$B$2:$B$3000=$B502),,),0),MATCH(SUBSTITUTE(F456,"Allele","Height"),'ce raw data'!$C$1:$CZ$1,0))="","-",INDEX('ce raw data'!$C$2:$CZ$3000,MATCH(1,INDEX(('ce raw data'!$A$2:$A$3000=E453)*('ce raw data'!$B$2:$B$3000=$B502),,),0),MATCH(SUBSTITUTE(F456,"Allele","Height"),'ce raw data'!$C$1:$CZ$1,0))),"-")</f>
        <v>-</v>
      </c>
      <c r="G501" s="8" t="str">
        <f>IFERROR(IF(INDEX('ce raw data'!$C$2:$CZ$3000,MATCH(1,INDEX(('ce raw data'!$A$2:$A$3000=G453)*('ce raw data'!$B$2:$B$3000=$B502),,),0),MATCH(SUBSTITUTE(G456,"Allele","Height"),'ce raw data'!$C$1:$CZ$1,0))="","-",INDEX('ce raw data'!$C$2:$CZ$3000,MATCH(1,INDEX(('ce raw data'!$A$2:$A$3000=G453)*('ce raw data'!$B$2:$B$3000=$B502),,),0),MATCH(SUBSTITUTE(G456,"Allele","Height"),'ce raw data'!$C$1:$CZ$1,0))),"-")</f>
        <v>-</v>
      </c>
      <c r="H501" s="8" t="str">
        <f>IFERROR(IF(INDEX('ce raw data'!$C$2:$CZ$3000,MATCH(1,INDEX(('ce raw data'!$A$2:$A$3000=G453)*('ce raw data'!$B$2:$B$3000=$B502),,),0),MATCH(SUBSTITUTE(H456,"Allele","Height"),'ce raw data'!$C$1:$CZ$1,0))="","-",INDEX('ce raw data'!$C$2:$CZ$3000,MATCH(1,INDEX(('ce raw data'!$A$2:$A$3000=G453)*('ce raw data'!$B$2:$B$3000=$B502),,),0),MATCH(SUBSTITUTE(H456,"Allele","Height"),'ce raw data'!$C$1:$CZ$1,0))),"-")</f>
        <v>-</v>
      </c>
      <c r="I501" s="8" t="str">
        <f>IFERROR(IF(INDEX('ce raw data'!$C$2:$CZ$3000,MATCH(1,INDEX(('ce raw data'!$A$2:$A$3000=I453)*('ce raw data'!$B$2:$B$3000=$B502),,),0),MATCH(SUBSTITUTE(I456,"Allele","Height"),'ce raw data'!$C$1:$CZ$1,0))="","-",INDEX('ce raw data'!$C$2:$CZ$3000,MATCH(1,INDEX(('ce raw data'!$A$2:$A$3000=I453)*('ce raw data'!$B$2:$B$3000=$B502),,),0),MATCH(SUBSTITUTE(I456,"Allele","Height"),'ce raw data'!$C$1:$CZ$1,0))),"-")</f>
        <v>-</v>
      </c>
      <c r="J501" s="8" t="str">
        <f>IFERROR(IF(INDEX('ce raw data'!$C$2:$CZ$3000,MATCH(1,INDEX(('ce raw data'!$A$2:$A$3000=I453)*('ce raw data'!$B$2:$B$3000=$B502),,),0),MATCH(SUBSTITUTE(J456,"Allele","Height"),'ce raw data'!$C$1:$CZ$1,0))="","-",INDEX('ce raw data'!$C$2:$CZ$3000,MATCH(1,INDEX(('ce raw data'!$A$2:$A$3000=I453)*('ce raw data'!$B$2:$B$3000=$B502),,),0),MATCH(SUBSTITUTE(J456,"Allele","Height"),'ce raw data'!$C$1:$CZ$1,0))),"-")</f>
        <v>-</v>
      </c>
    </row>
    <row r="502" spans="2:10" x14ac:dyDescent="0.4">
      <c r="B502" s="12" t="str">
        <f>$A$115</f>
        <v>D22S1045</v>
      </c>
      <c r="C502" s="8" t="str">
        <f>IFERROR(IF(INDEX('ce raw data'!$C$2:$CZ$3000,MATCH(1,INDEX(('ce raw data'!$A$2:$A$3000=C453)*('ce raw data'!$B$2:$B$3000=$B502),,),0),MATCH(C456,'ce raw data'!$C$1:$CZ$1,0))="","-",INDEX('ce raw data'!$C$2:$CZ$3000,MATCH(1,INDEX(('ce raw data'!$A$2:$A$3000=C453)*('ce raw data'!$B$2:$B$3000=$B502),,),0),MATCH(C456,'ce raw data'!$C$1:$CZ$1,0))),"-")</f>
        <v>-</v>
      </c>
      <c r="D502" s="8" t="str">
        <f>IFERROR(IF(INDEX('ce raw data'!$C$2:$CZ$3000,MATCH(1,INDEX(('ce raw data'!$A$2:$A$3000=C453)*('ce raw data'!$B$2:$B$3000=$B502),,),0),MATCH(D456,'ce raw data'!$C$1:$CZ$1,0))="","-",INDEX('ce raw data'!$C$2:$CZ$3000,MATCH(1,INDEX(('ce raw data'!$A$2:$A$3000=C453)*('ce raw data'!$B$2:$B$3000=$B502),,),0),MATCH(D456,'ce raw data'!$C$1:$CZ$1,0))),"-")</f>
        <v>-</v>
      </c>
      <c r="E502" s="8" t="str">
        <f>IFERROR(IF(INDEX('ce raw data'!$C$2:$CZ$3000,MATCH(1,INDEX(('ce raw data'!$A$2:$A$3000=E453)*('ce raw data'!$B$2:$B$3000=$B502),,),0),MATCH(E456,'ce raw data'!$C$1:$CZ$1,0))="","-",INDEX('ce raw data'!$C$2:$CZ$3000,MATCH(1,INDEX(('ce raw data'!$A$2:$A$3000=E453)*('ce raw data'!$B$2:$B$3000=$B502),,),0),MATCH(E456,'ce raw data'!$C$1:$CZ$1,0))),"-")</f>
        <v>-</v>
      </c>
      <c r="F502" s="8" t="str">
        <f>IFERROR(IF(INDEX('ce raw data'!$C$2:$CZ$3000,MATCH(1,INDEX(('ce raw data'!$A$2:$A$3000=E453)*('ce raw data'!$B$2:$B$3000=$B502),,),0),MATCH(F456,'ce raw data'!$C$1:$CZ$1,0))="","-",INDEX('ce raw data'!$C$2:$CZ$3000,MATCH(1,INDEX(('ce raw data'!$A$2:$A$3000=E453)*('ce raw data'!$B$2:$B$3000=$B502),,),0),MATCH(F456,'ce raw data'!$C$1:$CZ$1,0))),"-")</f>
        <v>-</v>
      </c>
      <c r="G502" s="8" t="str">
        <f>IFERROR(IF(INDEX('ce raw data'!$C$2:$CZ$3000,MATCH(1,INDEX(('ce raw data'!$A$2:$A$3000=G453)*('ce raw data'!$B$2:$B$3000=$B502),,),0),MATCH(G456,'ce raw data'!$C$1:$CZ$1,0))="","-",INDEX('ce raw data'!$C$2:$CZ$3000,MATCH(1,INDEX(('ce raw data'!$A$2:$A$3000=G453)*('ce raw data'!$B$2:$B$3000=$B502),,),0),MATCH(G456,'ce raw data'!$C$1:$CZ$1,0))),"-")</f>
        <v>-</v>
      </c>
      <c r="H502" s="8" t="str">
        <f>IFERROR(IF(INDEX('ce raw data'!$C$2:$CZ$3000,MATCH(1,INDEX(('ce raw data'!$A$2:$A$3000=G453)*('ce raw data'!$B$2:$B$3000=$B502),,),0),MATCH(H456,'ce raw data'!$C$1:$CZ$1,0))="","-",INDEX('ce raw data'!$C$2:$CZ$3000,MATCH(1,INDEX(('ce raw data'!$A$2:$A$3000=G453)*('ce raw data'!$B$2:$B$3000=$B502),,),0),MATCH(H456,'ce raw data'!$C$1:$CZ$1,0))),"-")</f>
        <v>-</v>
      </c>
      <c r="I502" s="8" t="str">
        <f>IFERROR(IF(INDEX('ce raw data'!$C$2:$CZ$3000,MATCH(1,INDEX(('ce raw data'!$A$2:$A$3000=I453)*('ce raw data'!$B$2:$B$3000=$B502),,),0),MATCH(I456,'ce raw data'!$C$1:$CZ$1,0))="","-",INDEX('ce raw data'!$C$2:$CZ$3000,MATCH(1,INDEX(('ce raw data'!$A$2:$A$3000=I453)*('ce raw data'!$B$2:$B$3000=$B502),,),0),MATCH(I456,'ce raw data'!$C$1:$CZ$1,0))),"-")</f>
        <v>-</v>
      </c>
      <c r="J502" s="8" t="str">
        <f>IFERROR(IF(INDEX('ce raw data'!$C$2:$CZ$3000,MATCH(1,INDEX(('ce raw data'!$A$2:$A$3000=I453)*('ce raw data'!$B$2:$B$3000=$B502),,),0),MATCH(J456,'ce raw data'!$C$1:$CZ$1,0))="","-",INDEX('ce raw data'!$C$2:$CZ$3000,MATCH(1,INDEX(('ce raw data'!$A$2:$A$3000=I453)*('ce raw data'!$B$2:$B$3000=$B502),,),0),MATCH(J456,'ce raw data'!$C$1:$CZ$1,0))),"-")</f>
        <v>-</v>
      </c>
    </row>
    <row r="503" spans="2:10" hidden="1" x14ac:dyDescent="0.4">
      <c r="B503" s="10"/>
      <c r="C503" s="8" t="str">
        <f>IFERROR(IF(INDEX('ce raw data'!$C$2:$CZ$3000,MATCH(1,INDEX(('ce raw data'!$A$2:$A$3000=C453)*('ce raw data'!$B$2:$B$3000=$B504),,),0),MATCH(SUBSTITUTE(C456,"Allele","Height"),'ce raw data'!$C$1:$CZ$1,0))="","-",INDEX('ce raw data'!$C$2:$CZ$3000,MATCH(1,INDEX(('ce raw data'!$A$2:$A$3000=C453)*('ce raw data'!$B$2:$B$3000=$B504),,),0),MATCH(SUBSTITUTE(C456,"Allele","Height"),'ce raw data'!$C$1:$CZ$1,0))),"-")</f>
        <v>-</v>
      </c>
      <c r="D503" s="8" t="str">
        <f>IFERROR(IF(INDEX('ce raw data'!$C$2:$CZ$3000,MATCH(1,INDEX(('ce raw data'!$A$2:$A$3000=C453)*('ce raw data'!$B$2:$B$3000=$B504),,),0),MATCH(SUBSTITUTE(D456,"Allele","Height"),'ce raw data'!$C$1:$CZ$1,0))="","-",INDEX('ce raw data'!$C$2:$CZ$3000,MATCH(1,INDEX(('ce raw data'!$A$2:$A$3000=C453)*('ce raw data'!$B$2:$B$3000=$B504),,),0),MATCH(SUBSTITUTE(D456,"Allele","Height"),'ce raw data'!$C$1:$CZ$1,0))),"-")</f>
        <v>-</v>
      </c>
      <c r="E503" s="8" t="str">
        <f>IFERROR(IF(INDEX('ce raw data'!$C$2:$CZ$3000,MATCH(1,INDEX(('ce raw data'!$A$2:$A$3000=E453)*('ce raw data'!$B$2:$B$3000=$B504),,),0),MATCH(SUBSTITUTE(E456,"Allele","Height"),'ce raw data'!$C$1:$CZ$1,0))="","-",INDEX('ce raw data'!$C$2:$CZ$3000,MATCH(1,INDEX(('ce raw data'!$A$2:$A$3000=E453)*('ce raw data'!$B$2:$B$3000=$B504),,),0),MATCH(SUBSTITUTE(E456,"Allele","Height"),'ce raw data'!$C$1:$CZ$1,0))),"-")</f>
        <v>-</v>
      </c>
      <c r="F503" s="8" t="str">
        <f>IFERROR(IF(INDEX('ce raw data'!$C$2:$CZ$3000,MATCH(1,INDEX(('ce raw data'!$A$2:$A$3000=E453)*('ce raw data'!$B$2:$B$3000=$B504),,),0),MATCH(SUBSTITUTE(F456,"Allele","Height"),'ce raw data'!$C$1:$CZ$1,0))="","-",INDEX('ce raw data'!$C$2:$CZ$3000,MATCH(1,INDEX(('ce raw data'!$A$2:$A$3000=E453)*('ce raw data'!$B$2:$B$3000=$B504),,),0),MATCH(SUBSTITUTE(F456,"Allele","Height"),'ce raw data'!$C$1:$CZ$1,0))),"-")</f>
        <v>-</v>
      </c>
      <c r="G503" s="8" t="str">
        <f>IFERROR(IF(INDEX('ce raw data'!$C$2:$CZ$3000,MATCH(1,INDEX(('ce raw data'!$A$2:$A$3000=G453)*('ce raw data'!$B$2:$B$3000=$B504),,),0),MATCH(SUBSTITUTE(G456,"Allele","Height"),'ce raw data'!$C$1:$CZ$1,0))="","-",INDEX('ce raw data'!$C$2:$CZ$3000,MATCH(1,INDEX(('ce raw data'!$A$2:$A$3000=G453)*('ce raw data'!$B$2:$B$3000=$B504),,),0),MATCH(SUBSTITUTE(G456,"Allele","Height"),'ce raw data'!$C$1:$CZ$1,0))),"-")</f>
        <v>-</v>
      </c>
      <c r="H503" s="8" t="str">
        <f>IFERROR(IF(INDEX('ce raw data'!$C$2:$CZ$3000,MATCH(1,INDEX(('ce raw data'!$A$2:$A$3000=G453)*('ce raw data'!$B$2:$B$3000=$B504),,),0),MATCH(SUBSTITUTE(H456,"Allele","Height"),'ce raw data'!$C$1:$CZ$1,0))="","-",INDEX('ce raw data'!$C$2:$CZ$3000,MATCH(1,INDEX(('ce raw data'!$A$2:$A$3000=G453)*('ce raw data'!$B$2:$B$3000=$B504),,),0),MATCH(SUBSTITUTE(H456,"Allele","Height"),'ce raw data'!$C$1:$CZ$1,0))),"-")</f>
        <v>-</v>
      </c>
      <c r="I503" s="8" t="str">
        <f>IFERROR(IF(INDEX('ce raw data'!$C$2:$CZ$3000,MATCH(1,INDEX(('ce raw data'!$A$2:$A$3000=I453)*('ce raw data'!$B$2:$B$3000=$B504),,),0),MATCH(SUBSTITUTE(I456,"Allele","Height"),'ce raw data'!$C$1:$CZ$1,0))="","-",INDEX('ce raw data'!$C$2:$CZ$3000,MATCH(1,INDEX(('ce raw data'!$A$2:$A$3000=I453)*('ce raw data'!$B$2:$B$3000=$B504),,),0),MATCH(SUBSTITUTE(I456,"Allele","Height"),'ce raw data'!$C$1:$CZ$1,0))),"-")</f>
        <v>-</v>
      </c>
      <c r="J503" s="8" t="str">
        <f>IFERROR(IF(INDEX('ce raw data'!$C$2:$CZ$3000,MATCH(1,INDEX(('ce raw data'!$A$2:$A$3000=I453)*('ce raw data'!$B$2:$B$3000=$B504),,),0),MATCH(SUBSTITUTE(J456,"Allele","Height"),'ce raw data'!$C$1:$CZ$1,0))="","-",INDEX('ce raw data'!$C$2:$CZ$3000,MATCH(1,INDEX(('ce raw data'!$A$2:$A$3000=I453)*('ce raw data'!$B$2:$B$3000=$B504),,),0),MATCH(SUBSTITUTE(J456,"Allele","Height"),'ce raw data'!$C$1:$CZ$1,0))),"-")</f>
        <v>-</v>
      </c>
    </row>
    <row r="504" spans="2:10" x14ac:dyDescent="0.4">
      <c r="B504" s="13" t="str">
        <f>$A$117</f>
        <v>DYS391</v>
      </c>
      <c r="C504" s="8" t="str">
        <f>IFERROR(IF(INDEX('ce raw data'!$C$2:$CZ$3000,MATCH(1,INDEX(('ce raw data'!$A$2:$A$3000=C453)*('ce raw data'!$B$2:$B$3000=$B504),,),0),MATCH(C456,'ce raw data'!$C$1:$CZ$1,0))="","-",INDEX('ce raw data'!$C$2:$CZ$3000,MATCH(1,INDEX(('ce raw data'!$A$2:$A$3000=C453)*('ce raw data'!$B$2:$B$3000=$B504),,),0),MATCH(C456,'ce raw data'!$C$1:$CZ$1,0))),"-")</f>
        <v>-</v>
      </c>
      <c r="D504" s="8" t="str">
        <f>IFERROR(IF(INDEX('ce raw data'!$C$2:$CZ$3000,MATCH(1,INDEX(('ce raw data'!$A$2:$A$3000=C453)*('ce raw data'!$B$2:$B$3000=$B504),,),0),MATCH(D456,'ce raw data'!$C$1:$CZ$1,0))="","-",INDEX('ce raw data'!$C$2:$CZ$3000,MATCH(1,INDEX(('ce raw data'!$A$2:$A$3000=C453)*('ce raw data'!$B$2:$B$3000=$B504),,),0),MATCH(D456,'ce raw data'!$C$1:$CZ$1,0))),"-")</f>
        <v>-</v>
      </c>
      <c r="E504" s="8" t="str">
        <f>IFERROR(IF(INDEX('ce raw data'!$C$2:$CZ$3000,MATCH(1,INDEX(('ce raw data'!$A$2:$A$3000=E453)*('ce raw data'!$B$2:$B$3000=$B504),,),0),MATCH(E456,'ce raw data'!$C$1:$CZ$1,0))="","-",INDEX('ce raw data'!$C$2:$CZ$3000,MATCH(1,INDEX(('ce raw data'!$A$2:$A$3000=E453)*('ce raw data'!$B$2:$B$3000=$B504),,),0),MATCH(E456,'ce raw data'!$C$1:$CZ$1,0))),"-")</f>
        <v>-</v>
      </c>
      <c r="F504" s="8" t="str">
        <f>IFERROR(IF(INDEX('ce raw data'!$C$2:$CZ$3000,MATCH(1,INDEX(('ce raw data'!$A$2:$A$3000=E453)*('ce raw data'!$B$2:$B$3000=$B504),,),0),MATCH(F456,'ce raw data'!$C$1:$CZ$1,0))="","-",INDEX('ce raw data'!$C$2:$CZ$3000,MATCH(1,INDEX(('ce raw data'!$A$2:$A$3000=E453)*('ce raw data'!$B$2:$B$3000=$B504),,),0),MATCH(F456,'ce raw data'!$C$1:$CZ$1,0))),"-")</f>
        <v>-</v>
      </c>
      <c r="G504" s="8" t="str">
        <f>IFERROR(IF(INDEX('ce raw data'!$C$2:$CZ$3000,MATCH(1,INDEX(('ce raw data'!$A$2:$A$3000=G453)*('ce raw data'!$B$2:$B$3000=$B504),,),0),MATCH(G456,'ce raw data'!$C$1:$CZ$1,0))="","-",INDEX('ce raw data'!$C$2:$CZ$3000,MATCH(1,INDEX(('ce raw data'!$A$2:$A$3000=G453)*('ce raw data'!$B$2:$B$3000=$B504),,),0),MATCH(G456,'ce raw data'!$C$1:$CZ$1,0))),"-")</f>
        <v>-</v>
      </c>
      <c r="H504" s="8" t="str">
        <f>IFERROR(IF(INDEX('ce raw data'!$C$2:$CZ$3000,MATCH(1,INDEX(('ce raw data'!$A$2:$A$3000=G453)*('ce raw data'!$B$2:$B$3000=$B504),,),0),MATCH(H456,'ce raw data'!$C$1:$CZ$1,0))="","-",INDEX('ce raw data'!$C$2:$CZ$3000,MATCH(1,INDEX(('ce raw data'!$A$2:$A$3000=G453)*('ce raw data'!$B$2:$B$3000=$B504),,),0),MATCH(H456,'ce raw data'!$C$1:$CZ$1,0))),"-")</f>
        <v>-</v>
      </c>
      <c r="I504" s="8" t="str">
        <f>IFERROR(IF(INDEX('ce raw data'!$C$2:$CZ$3000,MATCH(1,INDEX(('ce raw data'!$A$2:$A$3000=I453)*('ce raw data'!$B$2:$B$3000=$B504),,),0),MATCH(I456,'ce raw data'!$C$1:$CZ$1,0))="","-",INDEX('ce raw data'!$C$2:$CZ$3000,MATCH(1,INDEX(('ce raw data'!$A$2:$A$3000=I453)*('ce raw data'!$B$2:$B$3000=$B504),,),0),MATCH(I456,'ce raw data'!$C$1:$CZ$1,0))),"-")</f>
        <v>-</v>
      </c>
      <c r="J504" s="8" t="str">
        <f>IFERROR(IF(INDEX('ce raw data'!$C$2:$CZ$3000,MATCH(1,INDEX(('ce raw data'!$A$2:$A$3000=I453)*('ce raw data'!$B$2:$B$3000=$B504),,),0),MATCH(J456,'ce raw data'!$C$1:$CZ$1,0))="","-",INDEX('ce raw data'!$C$2:$CZ$3000,MATCH(1,INDEX(('ce raw data'!$A$2:$A$3000=I453)*('ce raw data'!$B$2:$B$3000=$B504),,),0),MATCH(J456,'ce raw data'!$C$1:$CZ$1,0))),"-")</f>
        <v>-</v>
      </c>
    </row>
    <row r="505" spans="2:10" hidden="1" x14ac:dyDescent="0.4">
      <c r="B505" s="13"/>
      <c r="C505" s="8" t="str">
        <f>IFERROR(IF(INDEX('ce raw data'!$C$2:$CZ$3000,MATCH(1,INDEX(('ce raw data'!$A$2:$A$3000=C453)*('ce raw data'!$B$2:$B$3000=$B506),,),0),MATCH(SUBSTITUTE(C456,"Allele","Height"),'ce raw data'!$C$1:$CZ$1,0))="","-",INDEX('ce raw data'!$C$2:$CZ$3000,MATCH(1,INDEX(('ce raw data'!$A$2:$A$3000=C453)*('ce raw data'!$B$2:$B$3000=$B506),,),0),MATCH(SUBSTITUTE(C456,"Allele","Height"),'ce raw data'!$C$1:$CZ$1,0))),"-")</f>
        <v>-</v>
      </c>
      <c r="D505" s="8" t="str">
        <f>IFERROR(IF(INDEX('ce raw data'!$C$2:$CZ$3000,MATCH(1,INDEX(('ce raw data'!$A$2:$A$3000=C453)*('ce raw data'!$B$2:$B$3000=$B506),,),0),MATCH(SUBSTITUTE(D456,"Allele","Height"),'ce raw data'!$C$1:$CZ$1,0))="","-",INDEX('ce raw data'!$C$2:$CZ$3000,MATCH(1,INDEX(('ce raw data'!$A$2:$A$3000=C453)*('ce raw data'!$B$2:$B$3000=$B506),,),0),MATCH(SUBSTITUTE(D456,"Allele","Height"),'ce raw data'!$C$1:$CZ$1,0))),"-")</f>
        <v>-</v>
      </c>
      <c r="E505" s="8" t="str">
        <f>IFERROR(IF(INDEX('ce raw data'!$C$2:$CZ$3000,MATCH(1,INDEX(('ce raw data'!$A$2:$A$3000=E453)*('ce raw data'!$B$2:$B$3000=$B506),,),0),MATCH(SUBSTITUTE(E456,"Allele","Height"),'ce raw data'!$C$1:$CZ$1,0))="","-",INDEX('ce raw data'!$C$2:$CZ$3000,MATCH(1,INDEX(('ce raw data'!$A$2:$A$3000=E453)*('ce raw data'!$B$2:$B$3000=$B506),,),0),MATCH(SUBSTITUTE(E456,"Allele","Height"),'ce raw data'!$C$1:$CZ$1,0))),"-")</f>
        <v>-</v>
      </c>
      <c r="F505" s="8" t="str">
        <f>IFERROR(IF(INDEX('ce raw data'!$C$2:$CZ$3000,MATCH(1,INDEX(('ce raw data'!$A$2:$A$3000=E453)*('ce raw data'!$B$2:$B$3000=$B506),,),0),MATCH(SUBSTITUTE(F456,"Allele","Height"),'ce raw data'!$C$1:$CZ$1,0))="","-",INDEX('ce raw data'!$C$2:$CZ$3000,MATCH(1,INDEX(('ce raw data'!$A$2:$A$3000=E453)*('ce raw data'!$B$2:$B$3000=$B506),,),0),MATCH(SUBSTITUTE(F456,"Allele","Height"),'ce raw data'!$C$1:$CZ$1,0))),"-")</f>
        <v>-</v>
      </c>
      <c r="G505" s="8" t="str">
        <f>IFERROR(IF(INDEX('ce raw data'!$C$2:$CZ$3000,MATCH(1,INDEX(('ce raw data'!$A$2:$A$3000=G453)*('ce raw data'!$B$2:$B$3000=$B506),,),0),MATCH(SUBSTITUTE(G456,"Allele","Height"),'ce raw data'!$C$1:$CZ$1,0))="","-",INDEX('ce raw data'!$C$2:$CZ$3000,MATCH(1,INDEX(('ce raw data'!$A$2:$A$3000=G453)*('ce raw data'!$B$2:$B$3000=$B506),,),0),MATCH(SUBSTITUTE(G456,"Allele","Height"),'ce raw data'!$C$1:$CZ$1,0))),"-")</f>
        <v>-</v>
      </c>
      <c r="H505" s="8" t="str">
        <f>IFERROR(IF(INDEX('ce raw data'!$C$2:$CZ$3000,MATCH(1,INDEX(('ce raw data'!$A$2:$A$3000=G453)*('ce raw data'!$B$2:$B$3000=$B506),,),0),MATCH(SUBSTITUTE(H456,"Allele","Height"),'ce raw data'!$C$1:$CZ$1,0))="","-",INDEX('ce raw data'!$C$2:$CZ$3000,MATCH(1,INDEX(('ce raw data'!$A$2:$A$3000=G453)*('ce raw data'!$B$2:$B$3000=$B506),,),0),MATCH(SUBSTITUTE(H456,"Allele","Height"),'ce raw data'!$C$1:$CZ$1,0))),"-")</f>
        <v>-</v>
      </c>
      <c r="I505" s="8" t="str">
        <f>IFERROR(IF(INDEX('ce raw data'!$C$2:$CZ$3000,MATCH(1,INDEX(('ce raw data'!$A$2:$A$3000=I453)*('ce raw data'!$B$2:$B$3000=$B506),,),0),MATCH(SUBSTITUTE(I456,"Allele","Height"),'ce raw data'!$C$1:$CZ$1,0))="","-",INDEX('ce raw data'!$C$2:$CZ$3000,MATCH(1,INDEX(('ce raw data'!$A$2:$A$3000=I453)*('ce raw data'!$B$2:$B$3000=$B506),,),0),MATCH(SUBSTITUTE(I456,"Allele","Height"),'ce raw data'!$C$1:$CZ$1,0))),"-")</f>
        <v>-</v>
      </c>
      <c r="J505" s="8" t="str">
        <f>IFERROR(IF(INDEX('ce raw data'!$C$2:$CZ$3000,MATCH(1,INDEX(('ce raw data'!$A$2:$A$3000=I453)*('ce raw data'!$B$2:$B$3000=$B506),,),0),MATCH(SUBSTITUTE(J456,"Allele","Height"),'ce raw data'!$C$1:$CZ$1,0))="","-",INDEX('ce raw data'!$C$2:$CZ$3000,MATCH(1,INDEX(('ce raw data'!$A$2:$A$3000=I453)*('ce raw data'!$B$2:$B$3000=$B506),,),0),MATCH(SUBSTITUTE(J456,"Allele","Height"),'ce raw data'!$C$1:$CZ$1,0))),"-")</f>
        <v>-</v>
      </c>
    </row>
    <row r="506" spans="2:10" x14ac:dyDescent="0.4">
      <c r="B506" s="13" t="str">
        <f>$A$119</f>
        <v>FGA</v>
      </c>
      <c r="C506" s="8" t="str">
        <f>IFERROR(IF(INDEX('ce raw data'!$C$2:$CZ$3000,MATCH(1,INDEX(('ce raw data'!$A$2:$A$3000=C453)*('ce raw data'!$B$2:$B$3000=$B506),,),0),MATCH(C456,'ce raw data'!$C$1:$CZ$1,0))="","-",INDEX('ce raw data'!$C$2:$CZ$3000,MATCH(1,INDEX(('ce raw data'!$A$2:$A$3000=C453)*('ce raw data'!$B$2:$B$3000=$B506),,),0),MATCH(C456,'ce raw data'!$C$1:$CZ$1,0))),"-")</f>
        <v>-</v>
      </c>
      <c r="D506" s="8" t="str">
        <f>IFERROR(IF(INDEX('ce raw data'!$C$2:$CZ$3000,MATCH(1,INDEX(('ce raw data'!$A$2:$A$3000=C453)*('ce raw data'!$B$2:$B$3000=$B506),,),0),MATCH(D456,'ce raw data'!$C$1:$CZ$1,0))="","-",INDEX('ce raw data'!$C$2:$CZ$3000,MATCH(1,INDEX(('ce raw data'!$A$2:$A$3000=C453)*('ce raw data'!$B$2:$B$3000=$B506),,),0),MATCH(D456,'ce raw data'!$C$1:$CZ$1,0))),"-")</f>
        <v>-</v>
      </c>
      <c r="E506" s="8" t="str">
        <f>IFERROR(IF(INDEX('ce raw data'!$C$2:$CZ$3000,MATCH(1,INDEX(('ce raw data'!$A$2:$A$3000=E453)*('ce raw data'!$B$2:$B$3000=$B506),,),0),MATCH(E456,'ce raw data'!$C$1:$CZ$1,0))="","-",INDEX('ce raw data'!$C$2:$CZ$3000,MATCH(1,INDEX(('ce raw data'!$A$2:$A$3000=E453)*('ce raw data'!$B$2:$B$3000=$B506),,),0),MATCH(E456,'ce raw data'!$C$1:$CZ$1,0))),"-")</f>
        <v>-</v>
      </c>
      <c r="F506" s="8" t="str">
        <f>IFERROR(IF(INDEX('ce raw data'!$C$2:$CZ$3000,MATCH(1,INDEX(('ce raw data'!$A$2:$A$3000=E453)*('ce raw data'!$B$2:$B$3000=$B506),,),0),MATCH(F456,'ce raw data'!$C$1:$CZ$1,0))="","-",INDEX('ce raw data'!$C$2:$CZ$3000,MATCH(1,INDEX(('ce raw data'!$A$2:$A$3000=E453)*('ce raw data'!$B$2:$B$3000=$B506),,),0),MATCH(F456,'ce raw data'!$C$1:$CZ$1,0))),"-")</f>
        <v>-</v>
      </c>
      <c r="G506" s="8" t="str">
        <f>IFERROR(IF(INDEX('ce raw data'!$C$2:$CZ$3000,MATCH(1,INDEX(('ce raw data'!$A$2:$A$3000=G453)*('ce raw data'!$B$2:$B$3000=$B506),,),0),MATCH(G456,'ce raw data'!$C$1:$CZ$1,0))="","-",INDEX('ce raw data'!$C$2:$CZ$3000,MATCH(1,INDEX(('ce raw data'!$A$2:$A$3000=G453)*('ce raw data'!$B$2:$B$3000=$B506),,),0),MATCH(G456,'ce raw data'!$C$1:$CZ$1,0))),"-")</f>
        <v>-</v>
      </c>
      <c r="H506" s="8" t="str">
        <f>IFERROR(IF(INDEX('ce raw data'!$C$2:$CZ$3000,MATCH(1,INDEX(('ce raw data'!$A$2:$A$3000=G453)*('ce raw data'!$B$2:$B$3000=$B506),,),0),MATCH(H456,'ce raw data'!$C$1:$CZ$1,0))="","-",INDEX('ce raw data'!$C$2:$CZ$3000,MATCH(1,INDEX(('ce raw data'!$A$2:$A$3000=G453)*('ce raw data'!$B$2:$B$3000=$B506),,),0),MATCH(H456,'ce raw data'!$C$1:$CZ$1,0))),"-")</f>
        <v>-</v>
      </c>
      <c r="I506" s="8" t="str">
        <f>IFERROR(IF(INDEX('ce raw data'!$C$2:$CZ$3000,MATCH(1,INDEX(('ce raw data'!$A$2:$A$3000=I453)*('ce raw data'!$B$2:$B$3000=$B506),,),0),MATCH(I456,'ce raw data'!$C$1:$CZ$1,0))="","-",INDEX('ce raw data'!$C$2:$CZ$3000,MATCH(1,INDEX(('ce raw data'!$A$2:$A$3000=I453)*('ce raw data'!$B$2:$B$3000=$B506),,),0),MATCH(I456,'ce raw data'!$C$1:$CZ$1,0))),"-")</f>
        <v>-</v>
      </c>
      <c r="J506" s="8" t="str">
        <f>IFERROR(IF(INDEX('ce raw data'!$C$2:$CZ$3000,MATCH(1,INDEX(('ce raw data'!$A$2:$A$3000=I453)*('ce raw data'!$B$2:$B$3000=$B506),,),0),MATCH(J456,'ce raw data'!$C$1:$CZ$1,0))="","-",INDEX('ce raw data'!$C$2:$CZ$3000,MATCH(1,INDEX(('ce raw data'!$A$2:$A$3000=I453)*('ce raw data'!$B$2:$B$3000=$B506),,),0),MATCH(J456,'ce raw data'!$C$1:$CZ$1,0))),"-")</f>
        <v>-</v>
      </c>
    </row>
    <row r="507" spans="2:10" hidden="1" x14ac:dyDescent="0.4">
      <c r="B507" s="13"/>
      <c r="C507" s="8" t="str">
        <f>IFERROR(IF(INDEX('ce raw data'!$C$2:$CZ$3000,MATCH(1,INDEX(('ce raw data'!$A$2:$A$3000=C453)*('ce raw data'!$B$2:$B$3000=$B508),,),0),MATCH(SUBSTITUTE(C456,"Allele","Height"),'ce raw data'!$C$1:$CZ$1,0))="","-",INDEX('ce raw data'!$C$2:$CZ$3000,MATCH(1,INDEX(('ce raw data'!$A$2:$A$3000=C453)*('ce raw data'!$B$2:$B$3000=$B508),,),0),MATCH(SUBSTITUTE(C456,"Allele","Height"),'ce raw data'!$C$1:$CZ$1,0))),"-")</f>
        <v>-</v>
      </c>
      <c r="D507" s="8" t="str">
        <f>IFERROR(IF(INDEX('ce raw data'!$C$2:$CZ$3000,MATCH(1,INDEX(('ce raw data'!$A$2:$A$3000=C453)*('ce raw data'!$B$2:$B$3000=$B508),,),0),MATCH(SUBSTITUTE(D456,"Allele","Height"),'ce raw data'!$C$1:$CZ$1,0))="","-",INDEX('ce raw data'!$C$2:$CZ$3000,MATCH(1,INDEX(('ce raw data'!$A$2:$A$3000=C453)*('ce raw data'!$B$2:$B$3000=$B508),,),0),MATCH(SUBSTITUTE(D456,"Allele","Height"),'ce raw data'!$C$1:$CZ$1,0))),"-")</f>
        <v>-</v>
      </c>
      <c r="E507" s="8" t="str">
        <f>IFERROR(IF(INDEX('ce raw data'!$C$2:$CZ$3000,MATCH(1,INDEX(('ce raw data'!$A$2:$A$3000=E453)*('ce raw data'!$B$2:$B$3000=$B508),,),0),MATCH(SUBSTITUTE(E456,"Allele","Height"),'ce raw data'!$C$1:$CZ$1,0))="","-",INDEX('ce raw data'!$C$2:$CZ$3000,MATCH(1,INDEX(('ce raw data'!$A$2:$A$3000=E453)*('ce raw data'!$B$2:$B$3000=$B508),,),0),MATCH(SUBSTITUTE(E456,"Allele","Height"),'ce raw data'!$C$1:$CZ$1,0))),"-")</f>
        <v>-</v>
      </c>
      <c r="F507" s="8" t="str">
        <f>IFERROR(IF(INDEX('ce raw data'!$C$2:$CZ$3000,MATCH(1,INDEX(('ce raw data'!$A$2:$A$3000=E453)*('ce raw data'!$B$2:$B$3000=$B508),,),0),MATCH(SUBSTITUTE(F456,"Allele","Height"),'ce raw data'!$C$1:$CZ$1,0))="","-",INDEX('ce raw data'!$C$2:$CZ$3000,MATCH(1,INDEX(('ce raw data'!$A$2:$A$3000=E453)*('ce raw data'!$B$2:$B$3000=$B508),,),0),MATCH(SUBSTITUTE(F456,"Allele","Height"),'ce raw data'!$C$1:$CZ$1,0))),"-")</f>
        <v>-</v>
      </c>
      <c r="G507" s="8" t="str">
        <f>IFERROR(IF(INDEX('ce raw data'!$C$2:$CZ$3000,MATCH(1,INDEX(('ce raw data'!$A$2:$A$3000=G453)*('ce raw data'!$B$2:$B$3000=$B508),,),0),MATCH(SUBSTITUTE(G456,"Allele","Height"),'ce raw data'!$C$1:$CZ$1,0))="","-",INDEX('ce raw data'!$C$2:$CZ$3000,MATCH(1,INDEX(('ce raw data'!$A$2:$A$3000=G453)*('ce raw data'!$B$2:$B$3000=$B508),,),0),MATCH(SUBSTITUTE(G456,"Allele","Height"),'ce raw data'!$C$1:$CZ$1,0))),"-")</f>
        <v>-</v>
      </c>
      <c r="H507" s="8" t="str">
        <f>IFERROR(IF(INDEX('ce raw data'!$C$2:$CZ$3000,MATCH(1,INDEX(('ce raw data'!$A$2:$A$3000=G453)*('ce raw data'!$B$2:$B$3000=$B508),,),0),MATCH(SUBSTITUTE(H456,"Allele","Height"),'ce raw data'!$C$1:$CZ$1,0))="","-",INDEX('ce raw data'!$C$2:$CZ$3000,MATCH(1,INDEX(('ce raw data'!$A$2:$A$3000=G453)*('ce raw data'!$B$2:$B$3000=$B508),,),0),MATCH(SUBSTITUTE(H456,"Allele","Height"),'ce raw data'!$C$1:$CZ$1,0))),"-")</f>
        <v>-</v>
      </c>
      <c r="I507" s="8" t="str">
        <f>IFERROR(IF(INDEX('ce raw data'!$C$2:$CZ$3000,MATCH(1,INDEX(('ce raw data'!$A$2:$A$3000=I453)*('ce raw data'!$B$2:$B$3000=$B508),,),0),MATCH(SUBSTITUTE(I456,"Allele","Height"),'ce raw data'!$C$1:$CZ$1,0))="","-",INDEX('ce raw data'!$C$2:$CZ$3000,MATCH(1,INDEX(('ce raw data'!$A$2:$A$3000=I453)*('ce raw data'!$B$2:$B$3000=$B508),,),0),MATCH(SUBSTITUTE(I456,"Allele","Height"),'ce raw data'!$C$1:$CZ$1,0))),"-")</f>
        <v>-</v>
      </c>
      <c r="J507" s="8" t="str">
        <f>IFERROR(IF(INDEX('ce raw data'!$C$2:$CZ$3000,MATCH(1,INDEX(('ce raw data'!$A$2:$A$3000=I453)*('ce raw data'!$B$2:$B$3000=$B508),,),0),MATCH(SUBSTITUTE(J456,"Allele","Height"),'ce raw data'!$C$1:$CZ$1,0))="","-",INDEX('ce raw data'!$C$2:$CZ$3000,MATCH(1,INDEX(('ce raw data'!$A$2:$A$3000=I453)*('ce raw data'!$B$2:$B$3000=$B508),,),0),MATCH(SUBSTITUTE(J456,"Allele","Height"),'ce raw data'!$C$1:$CZ$1,0))),"-")</f>
        <v>-</v>
      </c>
    </row>
    <row r="508" spans="2:10" x14ac:dyDescent="0.4">
      <c r="B508" s="13" t="str">
        <f>$A$121</f>
        <v>DYS576</v>
      </c>
      <c r="C508" s="8" t="str">
        <f>IFERROR(IF(INDEX('ce raw data'!$C$2:$CZ$3000,MATCH(1,INDEX(('ce raw data'!$A$2:$A$3000=C453)*('ce raw data'!$B$2:$B$3000=$B508),,),0),MATCH(C456,'ce raw data'!$C$1:$CZ$1,0))="","-",INDEX('ce raw data'!$C$2:$CZ$3000,MATCH(1,INDEX(('ce raw data'!$A$2:$A$3000=C453)*('ce raw data'!$B$2:$B$3000=$B508),,),0),MATCH(C456,'ce raw data'!$C$1:$CZ$1,0))),"-")</f>
        <v>-</v>
      </c>
      <c r="D508" s="8" t="str">
        <f>IFERROR(IF(INDEX('ce raw data'!$C$2:$CZ$3000,MATCH(1,INDEX(('ce raw data'!$A$2:$A$3000=C453)*('ce raw data'!$B$2:$B$3000=$B508),,),0),MATCH(D456,'ce raw data'!$C$1:$CZ$1,0))="","-",INDEX('ce raw data'!$C$2:$CZ$3000,MATCH(1,INDEX(('ce raw data'!$A$2:$A$3000=C453)*('ce raw data'!$B$2:$B$3000=$B508),,),0),MATCH(D456,'ce raw data'!$C$1:$CZ$1,0))),"-")</f>
        <v>-</v>
      </c>
      <c r="E508" s="8" t="str">
        <f>IFERROR(IF(INDEX('ce raw data'!$C$2:$CZ$3000,MATCH(1,INDEX(('ce raw data'!$A$2:$A$3000=E453)*('ce raw data'!$B$2:$B$3000=$B508),,),0),MATCH(E456,'ce raw data'!$C$1:$CZ$1,0))="","-",INDEX('ce raw data'!$C$2:$CZ$3000,MATCH(1,INDEX(('ce raw data'!$A$2:$A$3000=E453)*('ce raw data'!$B$2:$B$3000=$B508),,),0),MATCH(E456,'ce raw data'!$C$1:$CZ$1,0))),"-")</f>
        <v>-</v>
      </c>
      <c r="F508" s="8" t="str">
        <f>IFERROR(IF(INDEX('ce raw data'!$C$2:$CZ$3000,MATCH(1,INDEX(('ce raw data'!$A$2:$A$3000=E453)*('ce raw data'!$B$2:$B$3000=$B508),,),0),MATCH(F456,'ce raw data'!$C$1:$CZ$1,0))="","-",INDEX('ce raw data'!$C$2:$CZ$3000,MATCH(1,INDEX(('ce raw data'!$A$2:$A$3000=E453)*('ce raw data'!$B$2:$B$3000=$B508),,),0),MATCH(F456,'ce raw data'!$C$1:$CZ$1,0))),"-")</f>
        <v>-</v>
      </c>
      <c r="G508" s="8" t="str">
        <f>IFERROR(IF(INDEX('ce raw data'!$C$2:$CZ$3000,MATCH(1,INDEX(('ce raw data'!$A$2:$A$3000=G453)*('ce raw data'!$B$2:$B$3000=$B508),,),0),MATCH(G456,'ce raw data'!$C$1:$CZ$1,0))="","-",INDEX('ce raw data'!$C$2:$CZ$3000,MATCH(1,INDEX(('ce raw data'!$A$2:$A$3000=G453)*('ce raw data'!$B$2:$B$3000=$B508),,),0),MATCH(G456,'ce raw data'!$C$1:$CZ$1,0))),"-")</f>
        <v>-</v>
      </c>
      <c r="H508" s="8" t="str">
        <f>IFERROR(IF(INDEX('ce raw data'!$C$2:$CZ$3000,MATCH(1,INDEX(('ce raw data'!$A$2:$A$3000=G453)*('ce raw data'!$B$2:$B$3000=$B508),,),0),MATCH(H456,'ce raw data'!$C$1:$CZ$1,0))="","-",INDEX('ce raw data'!$C$2:$CZ$3000,MATCH(1,INDEX(('ce raw data'!$A$2:$A$3000=G453)*('ce raw data'!$B$2:$B$3000=$B508),,),0),MATCH(H456,'ce raw data'!$C$1:$CZ$1,0))),"-")</f>
        <v>-</v>
      </c>
      <c r="I508" s="8" t="str">
        <f>IFERROR(IF(INDEX('ce raw data'!$C$2:$CZ$3000,MATCH(1,INDEX(('ce raw data'!$A$2:$A$3000=I453)*('ce raw data'!$B$2:$B$3000=$B508),,),0),MATCH(I456,'ce raw data'!$C$1:$CZ$1,0))="","-",INDEX('ce raw data'!$C$2:$CZ$3000,MATCH(1,INDEX(('ce raw data'!$A$2:$A$3000=I453)*('ce raw data'!$B$2:$B$3000=$B508),,),0),MATCH(I456,'ce raw data'!$C$1:$CZ$1,0))),"-")</f>
        <v>-</v>
      </c>
      <c r="J508" s="8" t="str">
        <f>IFERROR(IF(INDEX('ce raw data'!$C$2:$CZ$3000,MATCH(1,INDEX(('ce raw data'!$A$2:$A$3000=I453)*('ce raw data'!$B$2:$B$3000=$B508),,),0),MATCH(J456,'ce raw data'!$C$1:$CZ$1,0))="","-",INDEX('ce raw data'!$C$2:$CZ$3000,MATCH(1,INDEX(('ce raw data'!$A$2:$A$3000=I453)*('ce raw data'!$B$2:$B$3000=$B508),,),0),MATCH(J456,'ce raw data'!$C$1:$CZ$1,0))),"-")</f>
        <v>-</v>
      </c>
    </row>
    <row r="509" spans="2:10" hidden="1" x14ac:dyDescent="0.4">
      <c r="B509" s="13"/>
      <c r="C509" s="8" t="str">
        <f>IFERROR(IF(INDEX('ce raw data'!$C$2:$CZ$3000,MATCH(1,INDEX(('ce raw data'!$A$2:$A$3000=C453)*('ce raw data'!$B$2:$B$3000=$B510),,),0),MATCH(SUBSTITUTE(C456,"Allele","Height"),'ce raw data'!$C$1:$CZ$1,0))="","-",INDEX('ce raw data'!$C$2:$CZ$3000,MATCH(1,INDEX(('ce raw data'!$A$2:$A$3000=C453)*('ce raw data'!$B$2:$B$3000=$B510),,),0),MATCH(SUBSTITUTE(C456,"Allele","Height"),'ce raw data'!$C$1:$CZ$1,0))),"-")</f>
        <v>-</v>
      </c>
      <c r="D509" s="8" t="str">
        <f>IFERROR(IF(INDEX('ce raw data'!$C$2:$CZ$3000,MATCH(1,INDEX(('ce raw data'!$A$2:$A$3000=C453)*('ce raw data'!$B$2:$B$3000=$B510),,),0),MATCH(SUBSTITUTE(D456,"Allele","Height"),'ce raw data'!$C$1:$CZ$1,0))="","-",INDEX('ce raw data'!$C$2:$CZ$3000,MATCH(1,INDEX(('ce raw data'!$A$2:$A$3000=C453)*('ce raw data'!$B$2:$B$3000=$B510),,),0),MATCH(SUBSTITUTE(D456,"Allele","Height"),'ce raw data'!$C$1:$CZ$1,0))),"-")</f>
        <v>-</v>
      </c>
      <c r="E509" s="8" t="str">
        <f>IFERROR(IF(INDEX('ce raw data'!$C$2:$CZ$3000,MATCH(1,INDEX(('ce raw data'!$A$2:$A$3000=E453)*('ce raw data'!$B$2:$B$3000=$B510),,),0),MATCH(SUBSTITUTE(E456,"Allele","Height"),'ce raw data'!$C$1:$CZ$1,0))="","-",INDEX('ce raw data'!$C$2:$CZ$3000,MATCH(1,INDEX(('ce raw data'!$A$2:$A$3000=E453)*('ce raw data'!$B$2:$B$3000=$B510),,),0),MATCH(SUBSTITUTE(E456,"Allele","Height"),'ce raw data'!$C$1:$CZ$1,0))),"-")</f>
        <v>-</v>
      </c>
      <c r="F509" s="8" t="str">
        <f>IFERROR(IF(INDEX('ce raw data'!$C$2:$CZ$3000,MATCH(1,INDEX(('ce raw data'!$A$2:$A$3000=E453)*('ce raw data'!$B$2:$B$3000=$B510),,),0),MATCH(SUBSTITUTE(F456,"Allele","Height"),'ce raw data'!$C$1:$CZ$1,0))="","-",INDEX('ce raw data'!$C$2:$CZ$3000,MATCH(1,INDEX(('ce raw data'!$A$2:$A$3000=E453)*('ce raw data'!$B$2:$B$3000=$B510),,),0),MATCH(SUBSTITUTE(F456,"Allele","Height"),'ce raw data'!$C$1:$CZ$1,0))),"-")</f>
        <v>-</v>
      </c>
      <c r="G509" s="8" t="str">
        <f>IFERROR(IF(INDEX('ce raw data'!$C$2:$CZ$3000,MATCH(1,INDEX(('ce raw data'!$A$2:$A$3000=G453)*('ce raw data'!$B$2:$B$3000=$B510),,),0),MATCH(SUBSTITUTE(G456,"Allele","Height"),'ce raw data'!$C$1:$CZ$1,0))="","-",INDEX('ce raw data'!$C$2:$CZ$3000,MATCH(1,INDEX(('ce raw data'!$A$2:$A$3000=G453)*('ce raw data'!$B$2:$B$3000=$B510),,),0),MATCH(SUBSTITUTE(G456,"Allele","Height"),'ce raw data'!$C$1:$CZ$1,0))),"-")</f>
        <v>-</v>
      </c>
      <c r="H509" s="8" t="str">
        <f>IFERROR(IF(INDEX('ce raw data'!$C$2:$CZ$3000,MATCH(1,INDEX(('ce raw data'!$A$2:$A$3000=G453)*('ce raw data'!$B$2:$B$3000=$B510),,),0),MATCH(SUBSTITUTE(H456,"Allele","Height"),'ce raw data'!$C$1:$CZ$1,0))="","-",INDEX('ce raw data'!$C$2:$CZ$3000,MATCH(1,INDEX(('ce raw data'!$A$2:$A$3000=G453)*('ce raw data'!$B$2:$B$3000=$B510),,),0),MATCH(SUBSTITUTE(H456,"Allele","Height"),'ce raw data'!$C$1:$CZ$1,0))),"-")</f>
        <v>-</v>
      </c>
      <c r="I509" s="8" t="str">
        <f>IFERROR(IF(INDEX('ce raw data'!$C$2:$CZ$3000,MATCH(1,INDEX(('ce raw data'!$A$2:$A$3000=I453)*('ce raw data'!$B$2:$B$3000=$B510),,),0),MATCH(SUBSTITUTE(I456,"Allele","Height"),'ce raw data'!$C$1:$CZ$1,0))="","-",INDEX('ce raw data'!$C$2:$CZ$3000,MATCH(1,INDEX(('ce raw data'!$A$2:$A$3000=I453)*('ce raw data'!$B$2:$B$3000=$B510),,),0),MATCH(SUBSTITUTE(I456,"Allele","Height"),'ce raw data'!$C$1:$CZ$1,0))),"-")</f>
        <v>-</v>
      </c>
      <c r="J509" s="8" t="str">
        <f>IFERROR(IF(INDEX('ce raw data'!$C$2:$CZ$3000,MATCH(1,INDEX(('ce raw data'!$A$2:$A$3000=I453)*('ce raw data'!$B$2:$B$3000=$B510),,),0),MATCH(SUBSTITUTE(J456,"Allele","Height"),'ce raw data'!$C$1:$CZ$1,0))="","-",INDEX('ce raw data'!$C$2:$CZ$3000,MATCH(1,INDEX(('ce raw data'!$A$2:$A$3000=I453)*('ce raw data'!$B$2:$B$3000=$B510),,),0),MATCH(SUBSTITUTE(J456,"Allele","Height"),'ce raw data'!$C$1:$CZ$1,0))),"-")</f>
        <v>-</v>
      </c>
    </row>
    <row r="510" spans="2:10" x14ac:dyDescent="0.4">
      <c r="B510" s="13" t="str">
        <f>$A$123</f>
        <v>DYS570</v>
      </c>
      <c r="C510" s="8" t="str">
        <f>IFERROR(IF(INDEX('ce raw data'!$C$2:$CZ$3000,MATCH(1,INDEX(('ce raw data'!$A$2:$A$3000=C453)*('ce raw data'!$B$2:$B$3000=$B510),,),0),MATCH(C456,'ce raw data'!$C$1:$CZ$1,0))="","-",INDEX('ce raw data'!$C$2:$CZ$3000,MATCH(1,INDEX(('ce raw data'!$A$2:$A$3000=C453)*('ce raw data'!$B$2:$B$3000=$B510),,),0),MATCH(C456,'ce raw data'!$C$1:$CZ$1,0))),"-")</f>
        <v>-</v>
      </c>
      <c r="D510" s="8" t="str">
        <f>IFERROR(IF(INDEX('ce raw data'!$C$2:$CZ$3000,MATCH(1,INDEX(('ce raw data'!$A$2:$A$3000=C453)*('ce raw data'!$B$2:$B$3000=$B510),,),0),MATCH(D456,'ce raw data'!$C$1:$CZ$1,0))="","-",INDEX('ce raw data'!$C$2:$CZ$3000,MATCH(1,INDEX(('ce raw data'!$A$2:$A$3000=C453)*('ce raw data'!$B$2:$B$3000=$B510),,),0),MATCH(D456,'ce raw data'!$C$1:$CZ$1,0))),"-")</f>
        <v>-</v>
      </c>
      <c r="E510" s="8" t="str">
        <f>IFERROR(IF(INDEX('ce raw data'!$C$2:$CZ$3000,MATCH(1,INDEX(('ce raw data'!$A$2:$A$3000=E453)*('ce raw data'!$B$2:$B$3000=$B510),,),0),MATCH(E456,'ce raw data'!$C$1:$CZ$1,0))="","-",INDEX('ce raw data'!$C$2:$CZ$3000,MATCH(1,INDEX(('ce raw data'!$A$2:$A$3000=E453)*('ce raw data'!$B$2:$B$3000=$B510),,),0),MATCH(E456,'ce raw data'!$C$1:$CZ$1,0))),"-")</f>
        <v>-</v>
      </c>
      <c r="F510" s="8" t="str">
        <f>IFERROR(IF(INDEX('ce raw data'!$C$2:$CZ$3000,MATCH(1,INDEX(('ce raw data'!$A$2:$A$3000=E453)*('ce raw data'!$B$2:$B$3000=$B510),,),0),MATCH(F456,'ce raw data'!$C$1:$CZ$1,0))="","-",INDEX('ce raw data'!$C$2:$CZ$3000,MATCH(1,INDEX(('ce raw data'!$A$2:$A$3000=E453)*('ce raw data'!$B$2:$B$3000=$B510),,),0),MATCH(F456,'ce raw data'!$C$1:$CZ$1,0))),"-")</f>
        <v>-</v>
      </c>
      <c r="G510" s="8" t="str">
        <f>IFERROR(IF(INDEX('ce raw data'!$C$2:$CZ$3000,MATCH(1,INDEX(('ce raw data'!$A$2:$A$3000=G453)*('ce raw data'!$B$2:$B$3000=$B510),,),0),MATCH(G456,'ce raw data'!$C$1:$CZ$1,0))="","-",INDEX('ce raw data'!$C$2:$CZ$3000,MATCH(1,INDEX(('ce raw data'!$A$2:$A$3000=G453)*('ce raw data'!$B$2:$B$3000=$B510),,),0),MATCH(G456,'ce raw data'!$C$1:$CZ$1,0))),"-")</f>
        <v>-</v>
      </c>
      <c r="H510" s="8" t="str">
        <f>IFERROR(IF(INDEX('ce raw data'!$C$2:$CZ$3000,MATCH(1,INDEX(('ce raw data'!$A$2:$A$3000=G453)*('ce raw data'!$B$2:$B$3000=$B510),,),0),MATCH(H456,'ce raw data'!$C$1:$CZ$1,0))="","-",INDEX('ce raw data'!$C$2:$CZ$3000,MATCH(1,INDEX(('ce raw data'!$A$2:$A$3000=G453)*('ce raw data'!$B$2:$B$3000=$B510),,),0),MATCH(H456,'ce raw data'!$C$1:$CZ$1,0))),"-")</f>
        <v>-</v>
      </c>
      <c r="I510" s="8" t="str">
        <f>IFERROR(IF(INDEX('ce raw data'!$C$2:$CZ$3000,MATCH(1,INDEX(('ce raw data'!$A$2:$A$3000=I453)*('ce raw data'!$B$2:$B$3000=$B510),,),0),MATCH(I456,'ce raw data'!$C$1:$CZ$1,0))="","-",INDEX('ce raw data'!$C$2:$CZ$3000,MATCH(1,INDEX(('ce raw data'!$A$2:$A$3000=I453)*('ce raw data'!$B$2:$B$3000=$B510),,),0),MATCH(I456,'ce raw data'!$C$1:$CZ$1,0))),"-")</f>
        <v>-</v>
      </c>
      <c r="J510" s="8" t="str">
        <f>IFERROR(IF(INDEX('ce raw data'!$C$2:$CZ$3000,MATCH(1,INDEX(('ce raw data'!$A$2:$A$3000=I453)*('ce raw data'!$B$2:$B$3000=$B510),,),0),MATCH(J456,'ce raw data'!$C$1:$CZ$1,0))="","-",INDEX('ce raw data'!$C$2:$CZ$3000,MATCH(1,INDEX(('ce raw data'!$A$2:$A$3000=I453)*('ce raw data'!$B$2:$B$3000=$B510),,),0),MATCH(J456,'ce raw data'!$C$1:$CZ$1,0))),"-")</f>
        <v>-</v>
      </c>
    </row>
    <row r="511" spans="2:10" x14ac:dyDescent="0.4">
      <c r="B511" s="4"/>
    </row>
    <row r="512" spans="2:10" x14ac:dyDescent="0.4">
      <c r="B512" s="4"/>
    </row>
    <row r="513" spans="2:2" x14ac:dyDescent="0.4">
      <c r="B513" s="4"/>
    </row>
    <row r="514" spans="2:2" x14ac:dyDescent="0.4">
      <c r="B514" s="4"/>
    </row>
    <row r="515" spans="2:2" x14ac:dyDescent="0.4">
      <c r="B515" s="4"/>
    </row>
    <row r="516" spans="2:2" x14ac:dyDescent="0.4">
      <c r="B516" s="4"/>
    </row>
    <row r="517" spans="2:2" x14ac:dyDescent="0.4">
      <c r="B517" s="4"/>
    </row>
    <row r="518" spans="2:2" x14ac:dyDescent="0.4">
      <c r="B518" s="4"/>
    </row>
    <row r="519" spans="2:2" x14ac:dyDescent="0.4">
      <c r="B519" s="4"/>
    </row>
    <row r="520" spans="2:2" x14ac:dyDescent="0.4">
      <c r="B520" s="4"/>
    </row>
    <row r="521" spans="2:2" x14ac:dyDescent="0.4">
      <c r="B521" s="4"/>
    </row>
    <row r="522" spans="2:2" x14ac:dyDescent="0.4">
      <c r="B522" s="4"/>
    </row>
  </sheetData>
  <mergeCells count="100">
    <mergeCell ref="C455:D455"/>
    <mergeCell ref="E455:F455"/>
    <mergeCell ref="G455:H455"/>
    <mergeCell ref="I455:J455"/>
    <mergeCell ref="C453:D453"/>
    <mergeCell ref="E453:F453"/>
    <mergeCell ref="G453:H453"/>
    <mergeCell ref="I453:J453"/>
    <mergeCell ref="C454:D454"/>
    <mergeCell ref="E454:F454"/>
    <mergeCell ref="G454:H454"/>
    <mergeCell ref="I454:J454"/>
    <mergeCell ref="I389:J389"/>
    <mergeCell ref="C391:D391"/>
    <mergeCell ref="E391:F391"/>
    <mergeCell ref="G391:H391"/>
    <mergeCell ref="I391:J391"/>
    <mergeCell ref="C390:D390"/>
    <mergeCell ref="E390:F390"/>
    <mergeCell ref="G390:H390"/>
    <mergeCell ref="I390:J390"/>
    <mergeCell ref="I325:J325"/>
    <mergeCell ref="C326:D326"/>
    <mergeCell ref="E326:F326"/>
    <mergeCell ref="G326:H326"/>
    <mergeCell ref="I326:J326"/>
    <mergeCell ref="D388:E388"/>
    <mergeCell ref="C389:D389"/>
    <mergeCell ref="E389:F389"/>
    <mergeCell ref="G389:H389"/>
    <mergeCell ref="C262:D262"/>
    <mergeCell ref="E262:F262"/>
    <mergeCell ref="G262:H262"/>
    <mergeCell ref="C325:D325"/>
    <mergeCell ref="E325:F325"/>
    <mergeCell ref="G325:H325"/>
    <mergeCell ref="I262:J262"/>
    <mergeCell ref="C324:D324"/>
    <mergeCell ref="E324:F324"/>
    <mergeCell ref="G324:H324"/>
    <mergeCell ref="I324:J324"/>
    <mergeCell ref="D259:E259"/>
    <mergeCell ref="C260:D260"/>
    <mergeCell ref="E260:F260"/>
    <mergeCell ref="G260:H260"/>
    <mergeCell ref="I260:J260"/>
    <mergeCell ref="C195:D195"/>
    <mergeCell ref="E195:F195"/>
    <mergeCell ref="G195:H195"/>
    <mergeCell ref="I195:J195"/>
    <mergeCell ref="C261:D261"/>
    <mergeCell ref="E261:F261"/>
    <mergeCell ref="G261:H261"/>
    <mergeCell ref="I261:J261"/>
    <mergeCell ref="C196:D196"/>
    <mergeCell ref="E196:F196"/>
    <mergeCell ref="G196:H196"/>
    <mergeCell ref="I196:J196"/>
    <mergeCell ref="C197:D197"/>
    <mergeCell ref="E197:F197"/>
    <mergeCell ref="G197:H197"/>
    <mergeCell ref="I197:J197"/>
    <mergeCell ref="I131:J131"/>
    <mergeCell ref="C133:D133"/>
    <mergeCell ref="E133:F133"/>
    <mergeCell ref="G133:H133"/>
    <mergeCell ref="I133:J133"/>
    <mergeCell ref="C132:D132"/>
    <mergeCell ref="E132:F132"/>
    <mergeCell ref="G132:H132"/>
    <mergeCell ref="I132:J132"/>
    <mergeCell ref="I67:J67"/>
    <mergeCell ref="C68:D68"/>
    <mergeCell ref="E68:F68"/>
    <mergeCell ref="G68:H68"/>
    <mergeCell ref="I68:J68"/>
    <mergeCell ref="D130:E130"/>
    <mergeCell ref="C131:D131"/>
    <mergeCell ref="E131:F131"/>
    <mergeCell ref="G131:H131"/>
    <mergeCell ref="C4:D4"/>
    <mergeCell ref="E4:F4"/>
    <mergeCell ref="G4:H4"/>
    <mergeCell ref="C67:D67"/>
    <mergeCell ref="E67:F67"/>
    <mergeCell ref="G67:H67"/>
    <mergeCell ref="I4:J4"/>
    <mergeCell ref="C66:D66"/>
    <mergeCell ref="E66:F66"/>
    <mergeCell ref="G66:H66"/>
    <mergeCell ref="I66:J66"/>
    <mergeCell ref="C3:D3"/>
    <mergeCell ref="E3:F3"/>
    <mergeCell ref="G3:H3"/>
    <mergeCell ref="I3:J3"/>
    <mergeCell ref="D1:E1"/>
    <mergeCell ref="C2:D2"/>
    <mergeCell ref="E2:F2"/>
    <mergeCell ref="G2:H2"/>
    <mergeCell ref="I2:J2"/>
  </mergeCells>
  <conditionalFormatting sqref="C136:J148 C200:J212 C265:J277 C329:J341 C394:J406 C458:J470 C7:J19 C71:J83">
    <cfRule type="expression" dxfId="19" priority="100">
      <formula>C6&lt;$A$3</formula>
    </cfRule>
  </conditionalFormatting>
  <conditionalFormatting sqref="C150:J158 C214:J222 C279:J287 C343:J351 C408:J416 C472:J480 C21:J29 C85:J93">
    <cfRule type="expression" dxfId="18" priority="101">
      <formula>C20&lt;$A$5</formula>
    </cfRule>
  </conditionalFormatting>
  <conditionalFormatting sqref="C160:J170 C224:J234 C289:J299 C353:J363 C418:J428 C482:J492 C31:J41 C95:J105">
    <cfRule type="expression" dxfId="17" priority="102">
      <formula>C30&lt;$A$9</formula>
    </cfRule>
  </conditionalFormatting>
  <conditionalFormatting sqref="C172:J180 C236:J244 C301:J309 C365:J373 C430:J438 C494:J502 C43:J51 C107:J115">
    <cfRule type="expression" dxfId="16" priority="103">
      <formula>C42&lt;$A$13</formula>
    </cfRule>
  </conditionalFormatting>
  <conditionalFormatting sqref="C504:J510 C182:J188 C246:J252 C311:J317 C375:J381 C440:J446 C53:J59 C117:J123">
    <cfRule type="expression" dxfId="15" priority="105">
      <formula>C52&lt;$A$17</formula>
    </cfRule>
  </conditionalFormatting>
  <pageMargins left="0.95" right="0.95" top="0.7" bottom="0.5" header="0.3" footer="0.3"/>
  <pageSetup scale="73" orientation="portrait" horizontalDpi="300" r:id="rId1"/>
  <headerFooter>
    <oddHeader>&amp;L6C Allele call Results Worksheet
Forensic Biology Section&amp;RVersion  5
Effective Date: 07/01/2020</oddHeader>
    <oddFooter>&amp;Lhighlighted allele = in stochastic range&amp;CPage &amp;P of &amp;N&amp;RForm Approved for Use by: DNA Technical Leader
&amp;G</oddFooter>
  </headerFooter>
  <rowBreaks count="3" manualBreakCount="3">
    <brk id="129" min="1" max="9" man="1"/>
    <brk id="258" min="1" max="9" man="1"/>
    <brk id="387" min="1" max="9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7">
    <tabColor theme="7"/>
  </sheetPr>
  <dimension ref="A1:S1030"/>
  <sheetViews>
    <sheetView view="pageBreakPreview" topLeftCell="B1" zoomScaleNormal="100" zoomScaleSheetLayoutView="100" zoomScalePageLayoutView="50" workbookViewId="0">
      <selection activeCell="G1" sqref="G1"/>
    </sheetView>
  </sheetViews>
  <sheetFormatPr defaultColWidth="13.578125" defaultRowHeight="12.9" x14ac:dyDescent="0.5"/>
  <cols>
    <col min="1" max="1" width="13.578125" style="17" hidden="1" customWidth="1"/>
    <col min="2" max="2" width="13.578125" style="17"/>
    <col min="3" max="14" width="11" style="17" customWidth="1"/>
    <col min="15" max="16384" width="13.578125" style="17"/>
  </cols>
  <sheetData>
    <row r="1" spans="1:17" x14ac:dyDescent="0.5">
      <c r="A1" s="1" t="s">
        <v>0</v>
      </c>
      <c r="B1" s="27" t="s">
        <v>1</v>
      </c>
      <c r="C1" s="3">
        <f ca="1">TODAY()</f>
        <v>44028</v>
      </c>
      <c r="D1" s="18"/>
      <c r="E1" s="18"/>
      <c r="F1" s="19" t="s">
        <v>2</v>
      </c>
      <c r="G1" s="19" t="str">
        <f>'Allele Call Table'!A23</f>
        <v/>
      </c>
      <c r="H1" s="4"/>
      <c r="J1" s="1"/>
      <c r="Q1" s="20"/>
    </row>
    <row r="2" spans="1:17" x14ac:dyDescent="0.5">
      <c r="A2" s="1" t="s">
        <v>3</v>
      </c>
      <c r="B2" s="6" t="s">
        <v>4</v>
      </c>
      <c r="C2" s="32" t="str">
        <f>IF(INDEX('ce raw data'!$A:$A,2)="","blank",INDEX('ce raw data'!$A:$A,2))</f>
        <v>blank</v>
      </c>
      <c r="D2" s="40"/>
      <c r="E2" s="40"/>
      <c r="F2" s="33"/>
      <c r="G2" s="32" t="str">
        <f>IF(INDEX('ce raw data'!$A:$A,2+27)="","blank",INDEX('ce raw data'!$A:$A,2+27))</f>
        <v>blank</v>
      </c>
      <c r="H2" s="40"/>
      <c r="I2" s="40"/>
      <c r="J2" s="33"/>
    </row>
    <row r="3" spans="1:17" ht="25.2" x14ac:dyDescent="0.5">
      <c r="A3" s="2">
        <v>300</v>
      </c>
      <c r="B3" s="6" t="s">
        <v>5</v>
      </c>
      <c r="C3" s="38"/>
      <c r="D3" s="38"/>
      <c r="E3" s="38"/>
      <c r="F3" s="38"/>
      <c r="G3" s="29"/>
      <c r="H3" s="41"/>
      <c r="I3" s="41"/>
      <c r="J3" s="30"/>
    </row>
    <row r="4" spans="1:17" x14ac:dyDescent="0.5">
      <c r="A4" s="2" t="s">
        <v>6</v>
      </c>
      <c r="B4" s="7"/>
      <c r="C4" s="39"/>
      <c r="D4" s="39"/>
      <c r="E4" s="39"/>
      <c r="F4" s="39"/>
      <c r="G4" s="39"/>
      <c r="H4" s="39"/>
      <c r="I4" s="39"/>
      <c r="J4" s="39"/>
    </row>
    <row r="5" spans="1:17" x14ac:dyDescent="0.5">
      <c r="A5" s="2">
        <v>300</v>
      </c>
      <c r="B5" s="5" t="s">
        <v>7</v>
      </c>
      <c r="C5" s="21" t="s">
        <v>8</v>
      </c>
      <c r="D5" s="21" t="s">
        <v>9</v>
      </c>
      <c r="E5" s="21" t="s">
        <v>40</v>
      </c>
      <c r="F5" s="21" t="s">
        <v>41</v>
      </c>
      <c r="G5" s="21" t="s">
        <v>8</v>
      </c>
      <c r="H5" s="21" t="s">
        <v>9</v>
      </c>
      <c r="I5" s="21" t="s">
        <v>40</v>
      </c>
      <c r="J5" s="21" t="s">
        <v>41</v>
      </c>
    </row>
    <row r="6" spans="1:17" ht="12.75" hidden="1" customHeight="1" x14ac:dyDescent="0.5">
      <c r="B6" s="28"/>
      <c r="C6" s="16" t="str">
        <f>IFERROR(IF(INDEX('ce raw data'!$C$2:$CZ$3000,MATCH(1,INDEX(('ce raw data'!$A$2:$A$3000=C2)*('ce raw data'!$B$2:$B$3000=$B7),,),0),MATCH(SUBSTITUTE(C5,"Allele","Height"),'ce raw data'!$C$1:$CZ$1,0))="","-",INDEX('ce raw data'!$C$2:$CZ$3000,MATCH(1,INDEX(('ce raw data'!$A$2:$A$3000=C2)*('ce raw data'!$B$2:$B$3000=$B7),,),0),MATCH(SUBSTITUTE(C5,"Allele","Height"),'ce raw data'!$C$1:$CZ$1,0))),"-")</f>
        <v>-</v>
      </c>
      <c r="D6" s="16" t="str">
        <f>IFERROR(IF(INDEX('ce raw data'!$C$2:$CZ$3000,MATCH(1,INDEX(('ce raw data'!$A$2:$A$3000=C2)*('ce raw data'!$B$2:$B$3000=$B7),,),0),MATCH(SUBSTITUTE(D5,"Allele","Height"),'ce raw data'!$C$1:$CZ$1,0))="","-",INDEX('ce raw data'!$C$2:$CZ$3000,MATCH(1,INDEX(('ce raw data'!$A$2:$A$3000=C2)*('ce raw data'!$B$2:$B$3000=$B7),,),0),MATCH(SUBSTITUTE(D5,"Allele","Height"),'ce raw data'!$C$1:$CZ$1,0))),"-")</f>
        <v>-</v>
      </c>
      <c r="E6" s="16" t="str">
        <f>IFERROR(IF(INDEX('ce raw data'!$C$2:$CZ$3000,MATCH(1,INDEX(('ce raw data'!$A$2:$A$3000=C2)*('ce raw data'!$B$2:$B$3000=$B7),,),0),MATCH(SUBSTITUTE(E5,"Allele","Height"),'ce raw data'!$C$1:$CZ$1,0))="","-",INDEX('ce raw data'!$C$2:$CZ$3000,MATCH(1,INDEX(('ce raw data'!$A$2:$A$3000=C2)*('ce raw data'!$B$2:$B$3000=$B7),,),0),MATCH(SUBSTITUTE(E5,"Allele","Height"),'ce raw data'!$C$1:$CZ$1,0))),"-")</f>
        <v>-</v>
      </c>
      <c r="F6" s="16" t="str">
        <f>IFERROR(IF(INDEX('ce raw data'!$C$2:$CZ$3000,MATCH(1,INDEX(('ce raw data'!$A$2:$A$3000=C2)*('ce raw data'!$B$2:$B$3000=$B7),,),0),MATCH(SUBSTITUTE(F5,"Allele","Height"),'ce raw data'!$C$1:$CZ$1,0))="","-",INDEX('ce raw data'!$C$2:$CZ$3000,MATCH(1,INDEX(('ce raw data'!$A$2:$A$3000=C2)*('ce raw data'!$B$2:$B$3000=$B7),,),0),MATCH(SUBSTITUTE(F5,"Allele","Height"),'ce raw data'!$C$1:$CZ$1,0))),"-")</f>
        <v>-</v>
      </c>
      <c r="G6" s="16" t="str">
        <f>IFERROR(IF(INDEX('ce raw data'!$C$2:$CZ$3000,MATCH(1,INDEX(('ce raw data'!$A$2:$A$3000=G2)*('ce raw data'!$B$2:$B$3000=$B7),,),0),MATCH(SUBSTITUTE(G5,"Allele","Height"),'ce raw data'!$C$1:$CZ$1,0))="","-",INDEX('ce raw data'!$C$2:$CZ$3000,MATCH(1,INDEX(('ce raw data'!$A$2:$A$3000=G2)*('ce raw data'!$B$2:$B$3000=$B7),,),0),MATCH(SUBSTITUTE(G5,"Allele","Height"),'ce raw data'!$C$1:$CZ$1,0))),"-")</f>
        <v>-</v>
      </c>
      <c r="H6" s="16" t="str">
        <f>IFERROR(IF(INDEX('ce raw data'!$C$2:$CZ$3000,MATCH(1,INDEX(('ce raw data'!$A$2:$A$3000=G2)*('ce raw data'!$B$2:$B$3000=$B7),,),0),MATCH(SUBSTITUTE(H5,"Allele","Height"),'ce raw data'!$C$1:$CZ$1,0))="","-",INDEX('ce raw data'!$C$2:$CZ$3000,MATCH(1,INDEX(('ce raw data'!$A$2:$A$3000=G2)*('ce raw data'!$B$2:$B$3000=$B7),,),0),MATCH(SUBSTITUTE(H5,"Allele","Height"),'ce raw data'!$C$1:$CZ$1,0))),"-")</f>
        <v>-</v>
      </c>
      <c r="I6" s="16" t="str">
        <f>IFERROR(IF(INDEX('ce raw data'!$C$2:$CZ$3000,MATCH(1,INDEX(('ce raw data'!$A$2:$A$3000=G2)*('ce raw data'!$B$2:$B$3000=$B7),,),0),MATCH(SUBSTITUTE(I5,"Allele","Height"),'ce raw data'!$C$1:$CZ$1,0))="","-",INDEX('ce raw data'!$C$2:$CZ$3000,MATCH(1,INDEX(('ce raw data'!$A$2:$A$3000=G2)*('ce raw data'!$B$2:$B$3000=$B7),,),0),MATCH(SUBSTITUTE(I5,"Allele","Height"),'ce raw data'!$C$1:$CZ$1,0))),"-")</f>
        <v>-</v>
      </c>
      <c r="J6" s="16" t="str">
        <f>IFERROR(IF(INDEX('ce raw data'!$C$2:$CZ$3000,MATCH(1,INDEX(('ce raw data'!$A$2:$A$3000=G2)*('ce raw data'!$B$2:$B$3000=$B7),,),0),MATCH(SUBSTITUTE(J5,"Allele","Height"),'ce raw data'!$C$1:$CZ$1,0))="","-",INDEX('ce raw data'!$C$2:$CZ$3000,MATCH(1,INDEX(('ce raw data'!$A$2:$A$3000=G2)*('ce raw data'!$B$2:$B$3000=$B7),,),0),MATCH(SUBSTITUTE(J5,"Allele","Height"),'ce raw data'!$C$1:$CZ$1,0))),"-")</f>
        <v>-</v>
      </c>
    </row>
    <row r="7" spans="1:17" x14ac:dyDescent="0.5">
      <c r="A7" s="2" t="s">
        <v>10</v>
      </c>
      <c r="B7" s="10" t="str">
        <f>'Allele Call Table'!$A$71</f>
        <v>AMEL</v>
      </c>
      <c r="C7" s="8" t="str">
        <f>IFERROR(IF(INDEX('ce raw data'!$C$2:$CZ$3000,MATCH(1,INDEX(('ce raw data'!$A$2:$A$3000=C2)*('ce raw data'!$B$2:$B$3000=$B7),,),0),MATCH(C5,'ce raw data'!$C$1:$CZ$1,0))="","-",INDEX('ce raw data'!$C$2:$CZ$3000,MATCH(1,INDEX(('ce raw data'!$A$2:$A$3000=C2)*('ce raw data'!$B$2:$B$3000=$B7),,),0),MATCH(C5,'ce raw data'!$C$1:$CZ$1,0))),"-")</f>
        <v>-</v>
      </c>
      <c r="D7" s="8" t="str">
        <f>IFERROR(IF(INDEX('ce raw data'!$C$2:$CZ$3000,MATCH(1,INDEX(('ce raw data'!$A$2:$A$3000=C2)*('ce raw data'!$B$2:$B$3000=$B7),,),0),MATCH(D5,'ce raw data'!$C$1:$CZ$1,0))="","-",INDEX('ce raw data'!$C$2:$CZ$3000,MATCH(1,INDEX(('ce raw data'!$A$2:$A$3000=C2)*('ce raw data'!$B$2:$B$3000=$B7),,),0),MATCH(D5,'ce raw data'!$C$1:$CZ$1,0))),"-")</f>
        <v>-</v>
      </c>
      <c r="E7" s="8" t="str">
        <f>IFERROR(IF(INDEX('ce raw data'!$C$2:$CZ$3000,MATCH(1,INDEX(('ce raw data'!$A$2:$A$3000=C2)*('ce raw data'!$B$2:$B$3000=$B7),,),0),MATCH(E5,'ce raw data'!$C$1:$CZ$1,0))="","-",INDEX('ce raw data'!$C$2:$CZ$3000,MATCH(1,INDEX(('ce raw data'!$A$2:$A$3000=C2)*('ce raw data'!$B$2:$B$3000=$B7),,),0),MATCH(E5,'ce raw data'!$C$1:$CZ$1,0))),"-")</f>
        <v>-</v>
      </c>
      <c r="F7" s="8" t="str">
        <f>IFERROR(IF(INDEX('ce raw data'!$C$2:$CZ$3000,MATCH(1,INDEX(('ce raw data'!$A$2:$A$3000=C2)*('ce raw data'!$B$2:$B$3000=$B7),,),0),MATCH(F5,'ce raw data'!$C$1:$CZ$1,0))="","-",INDEX('ce raw data'!$C$2:$CZ$3000,MATCH(1,INDEX(('ce raw data'!$A$2:$A$3000=C2)*('ce raw data'!$B$2:$B$3000=$B7),,),0),MATCH(F5,'ce raw data'!$C$1:$CZ$1,0))),"-")</f>
        <v>-</v>
      </c>
      <c r="G7" s="8" t="str">
        <f>IFERROR(IF(INDEX('ce raw data'!$C$2:$CZ$3000,MATCH(1,INDEX(('ce raw data'!$A$2:$A$3000=G2)*('ce raw data'!$B$2:$B$3000=$B7),,),0),MATCH(G5,'ce raw data'!$C$1:$CZ$1,0))="","-",INDEX('ce raw data'!$C$2:$CZ$3000,MATCH(1,INDEX(('ce raw data'!$A$2:$A$3000=G2)*('ce raw data'!$B$2:$B$3000=$B7),,),0),MATCH(G5,'ce raw data'!$C$1:$CZ$1,0))),"-")</f>
        <v>-</v>
      </c>
      <c r="H7" s="8" t="str">
        <f>IFERROR(IF(INDEX('ce raw data'!$C$2:$CZ$3000,MATCH(1,INDEX(('ce raw data'!$A$2:$A$3000=G2)*('ce raw data'!$B$2:$B$3000=$B7),,),0),MATCH(H5,'ce raw data'!$C$1:$CZ$1,0))="","-",INDEX('ce raw data'!$C$2:$CZ$3000,MATCH(1,INDEX(('ce raw data'!$A$2:$A$3000=G2)*('ce raw data'!$B$2:$B$3000=$B7),,),0),MATCH(H5,'ce raw data'!$C$1:$CZ$1,0))),"-")</f>
        <v>-</v>
      </c>
      <c r="I7" s="8" t="str">
        <f>IFERROR(IF(INDEX('ce raw data'!$C$2:$CZ$3000,MATCH(1,INDEX(('ce raw data'!$A$2:$A$3000=G2)*('ce raw data'!$B$2:$B$3000=$B7),,),0),MATCH(I5,'ce raw data'!$C$1:$CZ$1,0))="","-",INDEX('ce raw data'!$C$2:$CZ$3000,MATCH(1,INDEX(('ce raw data'!$A$2:$A$3000=G2)*('ce raw data'!$B$2:$B$3000=$B7),,),0),MATCH(I5,'ce raw data'!$C$1:$CZ$1,0))),"-")</f>
        <v>-</v>
      </c>
      <c r="J7" s="8" t="str">
        <f>IFERROR(IF(INDEX('ce raw data'!$C$2:$CZ$3000,MATCH(1,INDEX(('ce raw data'!$A$2:$A$3000=G2)*('ce raw data'!$B$2:$B$3000=$B7),,),0),MATCH(J5,'ce raw data'!$C$1:$CZ$1,0))="","-",INDEX('ce raw data'!$C$2:$CZ$3000,MATCH(1,INDEX(('ce raw data'!$A$2:$A$3000=G2)*('ce raw data'!$B$2:$B$3000=$B7),,),0),MATCH(J5,'ce raw data'!$C$1:$CZ$1,0))),"-")</f>
        <v>-</v>
      </c>
    </row>
    <row r="8" spans="1:17" ht="12.75" hidden="1" customHeight="1" x14ac:dyDescent="0.5">
      <c r="B8" s="10"/>
      <c r="C8" s="8" t="str">
        <f>IFERROR(IF(INDEX('ce raw data'!$C$2:$CZ$3000,MATCH(1,INDEX(('ce raw data'!$A$2:$A$3000=C2)*('ce raw data'!$B$2:$B$3000=$B9),,),0),MATCH(SUBSTITUTE(C5,"Allele","Height"),'ce raw data'!$C$1:$CZ$1,0))="","-",INDEX('ce raw data'!$C$2:$CZ$3000,MATCH(1,INDEX(('ce raw data'!$A$2:$A$3000=C2)*('ce raw data'!$B$2:$B$3000=$B9),,),0),MATCH(SUBSTITUTE(C5,"Allele","Height"),'ce raw data'!$C$1:$CZ$1,0))),"-")</f>
        <v>-</v>
      </c>
      <c r="D8" s="8" t="str">
        <f>IFERROR(IF(INDEX('ce raw data'!$C$2:$CZ$3000,MATCH(1,INDEX(('ce raw data'!$A$2:$A$3000=C2)*('ce raw data'!$B$2:$B$3000=$B9),,),0),MATCH(SUBSTITUTE(D5,"Allele","Height"),'ce raw data'!$C$1:$CZ$1,0))="","-",INDEX('ce raw data'!$C$2:$CZ$3000,MATCH(1,INDEX(('ce raw data'!$A$2:$A$3000=C2)*('ce raw data'!$B$2:$B$3000=$B9),,),0),MATCH(SUBSTITUTE(D5,"Allele","Height"),'ce raw data'!$C$1:$CZ$1,0))),"-")</f>
        <v>-</v>
      </c>
      <c r="E8" s="8" t="str">
        <f>IFERROR(IF(INDEX('ce raw data'!$C$2:$CZ$3000,MATCH(1,INDEX(('ce raw data'!$A$2:$A$3000=C2)*('ce raw data'!$B$2:$B$3000=$B9),,),0),MATCH(SUBSTITUTE(E5,"Allele","Height"),'ce raw data'!$C$1:$CZ$1,0))="","-",INDEX('ce raw data'!$C$2:$CZ$3000,MATCH(1,INDEX(('ce raw data'!$A$2:$A$3000=C2)*('ce raw data'!$B$2:$B$3000=$B9),,),0),MATCH(SUBSTITUTE(E5,"Allele","Height"),'ce raw data'!$C$1:$CZ$1,0))),"-")</f>
        <v>-</v>
      </c>
      <c r="F8" s="8" t="str">
        <f>IFERROR(IF(INDEX('ce raw data'!$C$2:$CZ$3000,MATCH(1,INDEX(('ce raw data'!$A$2:$A$3000=C2)*('ce raw data'!$B$2:$B$3000=$B9),,),0),MATCH(SUBSTITUTE(F5,"Allele","Height"),'ce raw data'!$C$1:$CZ$1,0))="","-",INDEX('ce raw data'!$C$2:$CZ$3000,MATCH(1,INDEX(('ce raw data'!$A$2:$A$3000=C2)*('ce raw data'!$B$2:$B$3000=$B9),,),0),MATCH(SUBSTITUTE(F5,"Allele","Height"),'ce raw data'!$C$1:$CZ$1,0))),"-")</f>
        <v>-</v>
      </c>
      <c r="G8" s="8" t="str">
        <f>IFERROR(IF(INDEX('ce raw data'!$C$2:$CZ$3000,MATCH(1,INDEX(('ce raw data'!$A$2:$A$3000=G2)*('ce raw data'!$B$2:$B$3000=$B9),,),0),MATCH(SUBSTITUTE(G5,"Allele","Height"),'ce raw data'!$C$1:$CZ$1,0))="","-",INDEX('ce raw data'!$C$2:$CZ$3000,MATCH(1,INDEX(('ce raw data'!$A$2:$A$3000=G2)*('ce raw data'!$B$2:$B$3000=$B9),,),0),MATCH(SUBSTITUTE(G5,"Allele","Height"),'ce raw data'!$C$1:$CZ$1,0))),"-")</f>
        <v>-</v>
      </c>
      <c r="H8" s="8" t="str">
        <f>IFERROR(IF(INDEX('ce raw data'!$C$2:$CZ$3000,MATCH(1,INDEX(('ce raw data'!$A$2:$A$3000=G2)*('ce raw data'!$B$2:$B$3000=$B9),,),0),MATCH(SUBSTITUTE(H5,"Allele","Height"),'ce raw data'!$C$1:$CZ$1,0))="","-",INDEX('ce raw data'!$C$2:$CZ$3000,MATCH(1,INDEX(('ce raw data'!$A$2:$A$3000=G2)*('ce raw data'!$B$2:$B$3000=$B9),,),0),MATCH(SUBSTITUTE(H5,"Allele","Height"),'ce raw data'!$C$1:$CZ$1,0))),"-")</f>
        <v>-</v>
      </c>
      <c r="I8" s="8" t="str">
        <f>IFERROR(IF(INDEX('ce raw data'!$C$2:$CZ$3000,MATCH(1,INDEX(('ce raw data'!$A$2:$A$3000=G2)*('ce raw data'!$B$2:$B$3000=$B9),,),0),MATCH(SUBSTITUTE(I5,"Allele","Height"),'ce raw data'!$C$1:$CZ$1,0))="","-",INDEX('ce raw data'!$C$2:$CZ$3000,MATCH(1,INDEX(('ce raw data'!$A$2:$A$3000=G2)*('ce raw data'!$B$2:$B$3000=$B9),,),0),MATCH(SUBSTITUTE(I5,"Allele","Height"),'ce raw data'!$C$1:$CZ$1,0))),"-")</f>
        <v>-</v>
      </c>
      <c r="J8" s="8" t="str">
        <f>IFERROR(IF(INDEX('ce raw data'!$C$2:$CZ$3000,MATCH(1,INDEX(('ce raw data'!$A$2:$A$3000=G2)*('ce raw data'!$B$2:$B$3000=$B9),,),0),MATCH(SUBSTITUTE(J5,"Allele","Height"),'ce raw data'!$C$1:$CZ$1,0))="","-",INDEX('ce raw data'!$C$2:$CZ$3000,MATCH(1,INDEX(('ce raw data'!$A$2:$A$3000=G2)*('ce raw data'!$B$2:$B$3000=$B9),,),0),MATCH(SUBSTITUTE(J5,"Allele","Height"),'ce raw data'!$C$1:$CZ$1,0))),"-")</f>
        <v>-</v>
      </c>
    </row>
    <row r="9" spans="1:17" x14ac:dyDescent="0.5">
      <c r="A9" s="2">
        <v>300</v>
      </c>
      <c r="B9" s="10" t="str">
        <f>'Allele Call Table'!$A$73</f>
        <v>D3S1358</v>
      </c>
      <c r="C9" s="8" t="str">
        <f>IFERROR(IF(INDEX('ce raw data'!$C$2:$CZ$3000,MATCH(1,INDEX(('ce raw data'!$A$2:$A$3000=C2)*('ce raw data'!$B$2:$B$3000=$B9),,),0),MATCH(C5,'ce raw data'!$C$1:$CZ$1,0))="","-",INDEX('ce raw data'!$C$2:$CZ$3000,MATCH(1,INDEX(('ce raw data'!$A$2:$A$3000=C2)*('ce raw data'!$B$2:$B$3000=$B9),,),0),MATCH(C5,'ce raw data'!$C$1:$CZ$1,0))),"-")</f>
        <v>-</v>
      </c>
      <c r="D9" s="8" t="str">
        <f>IFERROR(IF(INDEX('ce raw data'!$C$2:$CZ$3000,MATCH(1,INDEX(('ce raw data'!$A$2:$A$3000=C2)*('ce raw data'!$B$2:$B$3000=$B9),,),0),MATCH(D5,'ce raw data'!$C$1:$CZ$1,0))="","-",INDEX('ce raw data'!$C$2:$CZ$3000,MATCH(1,INDEX(('ce raw data'!$A$2:$A$3000=C2)*('ce raw data'!$B$2:$B$3000=$B9),,),0),MATCH(D5,'ce raw data'!$C$1:$CZ$1,0))),"-")</f>
        <v>-</v>
      </c>
      <c r="E9" s="8" t="str">
        <f>IFERROR(IF(INDEX('ce raw data'!$C$2:$CZ$3000,MATCH(1,INDEX(('ce raw data'!$A$2:$A$3000=C2)*('ce raw data'!$B$2:$B$3000=$B9),,),0),MATCH(E5,'ce raw data'!$C$1:$CZ$1,0))="","-",INDEX('ce raw data'!$C$2:$CZ$3000,MATCH(1,INDEX(('ce raw data'!$A$2:$A$3000=C2)*('ce raw data'!$B$2:$B$3000=$B9),,),0),MATCH(E5,'ce raw data'!$C$1:$CZ$1,0))),"-")</f>
        <v>-</v>
      </c>
      <c r="F9" s="8" t="str">
        <f>IFERROR(IF(INDEX('ce raw data'!$C$2:$CZ$3000,MATCH(1,INDEX(('ce raw data'!$A$2:$A$3000=C2)*('ce raw data'!$B$2:$B$3000=$B9),,),0),MATCH(F5,'ce raw data'!$C$1:$CZ$1,0))="","-",INDEX('ce raw data'!$C$2:$CZ$3000,MATCH(1,INDEX(('ce raw data'!$A$2:$A$3000=C2)*('ce raw data'!$B$2:$B$3000=$B9),,),0),MATCH(F5,'ce raw data'!$C$1:$CZ$1,0))),"-")</f>
        <v>-</v>
      </c>
      <c r="G9" s="8" t="str">
        <f>IFERROR(IF(INDEX('ce raw data'!$C$2:$CZ$3000,MATCH(1,INDEX(('ce raw data'!$A$2:$A$3000=G2)*('ce raw data'!$B$2:$B$3000=$B9),,),0),MATCH(G5,'ce raw data'!$C$1:$CZ$1,0))="","-",INDEX('ce raw data'!$C$2:$CZ$3000,MATCH(1,INDEX(('ce raw data'!$A$2:$A$3000=G2)*('ce raw data'!$B$2:$B$3000=$B9),,),0),MATCH(G5,'ce raw data'!$C$1:$CZ$1,0))),"-")</f>
        <v>-</v>
      </c>
      <c r="H9" s="8" t="str">
        <f>IFERROR(IF(INDEX('ce raw data'!$C$2:$CZ$3000,MATCH(1,INDEX(('ce raw data'!$A$2:$A$3000=G2)*('ce raw data'!$B$2:$B$3000=$B9),,),0),MATCH(H5,'ce raw data'!$C$1:$CZ$1,0))="","-",INDEX('ce raw data'!$C$2:$CZ$3000,MATCH(1,INDEX(('ce raw data'!$A$2:$A$3000=G2)*('ce raw data'!$B$2:$B$3000=$B9),,),0),MATCH(H5,'ce raw data'!$C$1:$CZ$1,0))),"-")</f>
        <v>-</v>
      </c>
      <c r="I9" s="8" t="str">
        <f>IFERROR(IF(INDEX('ce raw data'!$C$2:$CZ$3000,MATCH(1,INDEX(('ce raw data'!$A$2:$A$3000=G2)*('ce raw data'!$B$2:$B$3000=$B9),,),0),MATCH(I5,'ce raw data'!$C$1:$CZ$1,0))="","-",INDEX('ce raw data'!$C$2:$CZ$3000,MATCH(1,INDEX(('ce raw data'!$A$2:$A$3000=G2)*('ce raw data'!$B$2:$B$3000=$B9),,),0),MATCH(I5,'ce raw data'!$C$1:$CZ$1,0))),"-")</f>
        <v>-</v>
      </c>
      <c r="J9" s="8" t="str">
        <f>IFERROR(IF(INDEX('ce raw data'!$C$2:$CZ$3000,MATCH(1,INDEX(('ce raw data'!$A$2:$A$3000=G2)*('ce raw data'!$B$2:$B$3000=$B9),,),0),MATCH(J5,'ce raw data'!$C$1:$CZ$1,0))="","-",INDEX('ce raw data'!$C$2:$CZ$3000,MATCH(1,INDEX(('ce raw data'!$A$2:$A$3000=G2)*('ce raw data'!$B$2:$B$3000=$B9),,),0),MATCH(J5,'ce raw data'!$C$1:$CZ$1,0))),"-")</f>
        <v>-</v>
      </c>
    </row>
    <row r="10" spans="1:17" ht="12.75" hidden="1" customHeight="1" x14ac:dyDescent="0.5">
      <c r="B10" s="10"/>
      <c r="C10" s="8" t="str">
        <f>IFERROR(IF(INDEX('ce raw data'!$C$2:$CZ$3000,MATCH(1,INDEX(('ce raw data'!$A$2:$A$3000=C2)*('ce raw data'!$B$2:$B$3000=$B11),,),0),MATCH(SUBSTITUTE(C5,"Allele","Height"),'ce raw data'!$C$1:$CZ$1,0))="","-",INDEX('ce raw data'!$C$2:$CZ$3000,MATCH(1,INDEX(('ce raw data'!$A$2:$A$3000=C2)*('ce raw data'!$B$2:$B$3000=$B11),,),0),MATCH(SUBSTITUTE(C5,"Allele","Height"),'ce raw data'!$C$1:$CZ$1,0))),"-")</f>
        <v>-</v>
      </c>
      <c r="D10" s="8" t="str">
        <f>IFERROR(IF(INDEX('ce raw data'!$C$2:$CZ$3000,MATCH(1,INDEX(('ce raw data'!$A$2:$A$3000=C2)*('ce raw data'!$B$2:$B$3000=$B11),,),0),MATCH(SUBSTITUTE(D5,"Allele","Height"),'ce raw data'!$C$1:$CZ$1,0))="","-",INDEX('ce raw data'!$C$2:$CZ$3000,MATCH(1,INDEX(('ce raw data'!$A$2:$A$3000=C2)*('ce raw data'!$B$2:$B$3000=$B11),,),0),MATCH(SUBSTITUTE(D5,"Allele","Height"),'ce raw data'!$C$1:$CZ$1,0))),"-")</f>
        <v>-</v>
      </c>
      <c r="E10" s="8" t="str">
        <f>IFERROR(IF(INDEX('ce raw data'!$C$2:$CZ$3000,MATCH(1,INDEX(('ce raw data'!$A$2:$A$3000=C2)*('ce raw data'!$B$2:$B$3000=$B11),,),0),MATCH(SUBSTITUTE(E5,"Allele","Height"),'ce raw data'!$C$1:$CZ$1,0))="","-",INDEX('ce raw data'!$C$2:$CZ$3000,MATCH(1,INDEX(('ce raw data'!$A$2:$A$3000=C2)*('ce raw data'!$B$2:$B$3000=$B11),,),0),MATCH(SUBSTITUTE(E5,"Allele","Height"),'ce raw data'!$C$1:$CZ$1,0))),"-")</f>
        <v>-</v>
      </c>
      <c r="F10" s="8" t="str">
        <f>IFERROR(IF(INDEX('ce raw data'!$C$2:$CZ$3000,MATCH(1,INDEX(('ce raw data'!$A$2:$A$3000=C2)*('ce raw data'!$B$2:$B$3000=$B11),,),0),MATCH(SUBSTITUTE(F5,"Allele","Height"),'ce raw data'!$C$1:$CZ$1,0))="","-",INDEX('ce raw data'!$C$2:$CZ$3000,MATCH(1,INDEX(('ce raw data'!$A$2:$A$3000=C2)*('ce raw data'!$B$2:$B$3000=$B11),,),0),MATCH(SUBSTITUTE(F5,"Allele","Height"),'ce raw data'!$C$1:$CZ$1,0))),"-")</f>
        <v>-</v>
      </c>
      <c r="G10" s="8" t="str">
        <f>IFERROR(IF(INDEX('ce raw data'!$C$2:$CZ$3000,MATCH(1,INDEX(('ce raw data'!$A$2:$A$3000=G2)*('ce raw data'!$B$2:$B$3000=$B11),,),0),MATCH(SUBSTITUTE(G5,"Allele","Height"),'ce raw data'!$C$1:$CZ$1,0))="","-",INDEX('ce raw data'!$C$2:$CZ$3000,MATCH(1,INDEX(('ce raw data'!$A$2:$A$3000=G2)*('ce raw data'!$B$2:$B$3000=$B11),,),0),MATCH(SUBSTITUTE(G5,"Allele","Height"),'ce raw data'!$C$1:$CZ$1,0))),"-")</f>
        <v>-</v>
      </c>
      <c r="H10" s="8" t="str">
        <f>IFERROR(IF(INDEX('ce raw data'!$C$2:$CZ$3000,MATCH(1,INDEX(('ce raw data'!$A$2:$A$3000=G2)*('ce raw data'!$B$2:$B$3000=$B11),,),0),MATCH(SUBSTITUTE(H5,"Allele","Height"),'ce raw data'!$C$1:$CZ$1,0))="","-",INDEX('ce raw data'!$C$2:$CZ$3000,MATCH(1,INDEX(('ce raw data'!$A$2:$A$3000=G2)*('ce raw data'!$B$2:$B$3000=$B11),,),0),MATCH(SUBSTITUTE(H5,"Allele","Height"),'ce raw data'!$C$1:$CZ$1,0))),"-")</f>
        <v>-</v>
      </c>
      <c r="I10" s="8" t="str">
        <f>IFERROR(IF(INDEX('ce raw data'!$C$2:$CZ$3000,MATCH(1,INDEX(('ce raw data'!$A$2:$A$3000=G2)*('ce raw data'!$B$2:$B$3000=$B11),,),0),MATCH(SUBSTITUTE(I5,"Allele","Height"),'ce raw data'!$C$1:$CZ$1,0))="","-",INDEX('ce raw data'!$C$2:$CZ$3000,MATCH(1,INDEX(('ce raw data'!$A$2:$A$3000=G2)*('ce raw data'!$B$2:$B$3000=$B11),,),0),MATCH(SUBSTITUTE(I5,"Allele","Height"),'ce raw data'!$C$1:$CZ$1,0))),"-")</f>
        <v>-</v>
      </c>
      <c r="J10" s="8" t="str">
        <f>IFERROR(IF(INDEX('ce raw data'!$C$2:$CZ$3000,MATCH(1,INDEX(('ce raw data'!$A$2:$A$3000=G2)*('ce raw data'!$B$2:$B$3000=$B11),,),0),MATCH(SUBSTITUTE(J5,"Allele","Height"),'ce raw data'!$C$1:$CZ$1,0))="","-",INDEX('ce raw data'!$C$2:$CZ$3000,MATCH(1,INDEX(('ce raw data'!$A$2:$A$3000=G2)*('ce raw data'!$B$2:$B$3000=$B11),,),0),MATCH(SUBSTITUTE(J5,"Allele","Height"),'ce raw data'!$C$1:$CZ$1,0))),"-")</f>
        <v>-</v>
      </c>
    </row>
    <row r="11" spans="1:17" x14ac:dyDescent="0.5">
      <c r="A11" s="2" t="s">
        <v>11</v>
      </c>
      <c r="B11" s="10" t="str">
        <f>'Allele Call Table'!$A$75</f>
        <v>D1S1656</v>
      </c>
      <c r="C11" s="8" t="str">
        <f>IFERROR(IF(INDEX('ce raw data'!$C$2:$CZ$3000,MATCH(1,INDEX(('ce raw data'!$A$2:$A$3000=C2)*('ce raw data'!$B$2:$B$3000=$B11),,),0),MATCH(C5,'ce raw data'!$C$1:$CZ$1,0))="","-",INDEX('ce raw data'!$C$2:$CZ$3000,MATCH(1,INDEX(('ce raw data'!$A$2:$A$3000=C2)*('ce raw data'!$B$2:$B$3000=$B11),,),0),MATCH(C5,'ce raw data'!$C$1:$CZ$1,0))),"-")</f>
        <v>-</v>
      </c>
      <c r="D11" s="8" t="str">
        <f>IFERROR(IF(INDEX('ce raw data'!$C$2:$CZ$3000,MATCH(1,INDEX(('ce raw data'!$A$2:$A$3000=C2)*('ce raw data'!$B$2:$B$3000=$B11),,),0),MATCH(D5,'ce raw data'!$C$1:$CZ$1,0))="","-",INDEX('ce raw data'!$C$2:$CZ$3000,MATCH(1,INDEX(('ce raw data'!$A$2:$A$3000=C2)*('ce raw data'!$B$2:$B$3000=$B11),,),0),MATCH(D5,'ce raw data'!$C$1:$CZ$1,0))),"-")</f>
        <v>-</v>
      </c>
      <c r="E11" s="8" t="str">
        <f>IFERROR(IF(INDEX('ce raw data'!$C$2:$CZ$3000,MATCH(1,INDEX(('ce raw data'!$A$2:$A$3000=C2)*('ce raw data'!$B$2:$B$3000=$B11),,),0),MATCH(E5,'ce raw data'!$C$1:$CZ$1,0))="","-",INDEX('ce raw data'!$C$2:$CZ$3000,MATCH(1,INDEX(('ce raw data'!$A$2:$A$3000=C2)*('ce raw data'!$B$2:$B$3000=$B11),,),0),MATCH(E5,'ce raw data'!$C$1:$CZ$1,0))),"-")</f>
        <v>-</v>
      </c>
      <c r="F11" s="8" t="str">
        <f>IFERROR(IF(INDEX('ce raw data'!$C$2:$CZ$3000,MATCH(1,INDEX(('ce raw data'!$A$2:$A$3000=C2)*('ce raw data'!$B$2:$B$3000=$B11),,),0),MATCH(F5,'ce raw data'!$C$1:$CZ$1,0))="","-",INDEX('ce raw data'!$C$2:$CZ$3000,MATCH(1,INDEX(('ce raw data'!$A$2:$A$3000=C2)*('ce raw data'!$B$2:$B$3000=$B11),,),0),MATCH(F5,'ce raw data'!$C$1:$CZ$1,0))),"-")</f>
        <v>-</v>
      </c>
      <c r="G11" s="8" t="str">
        <f>IFERROR(IF(INDEX('ce raw data'!$C$2:$CZ$3000,MATCH(1,INDEX(('ce raw data'!$A$2:$A$3000=G2)*('ce raw data'!$B$2:$B$3000=$B11),,),0),MATCH(G5,'ce raw data'!$C$1:$CZ$1,0))="","-",INDEX('ce raw data'!$C$2:$CZ$3000,MATCH(1,INDEX(('ce raw data'!$A$2:$A$3000=G2)*('ce raw data'!$B$2:$B$3000=$B11),,),0),MATCH(G5,'ce raw data'!$C$1:$CZ$1,0))),"-")</f>
        <v>-</v>
      </c>
      <c r="H11" s="8" t="str">
        <f>IFERROR(IF(INDEX('ce raw data'!$C$2:$CZ$3000,MATCH(1,INDEX(('ce raw data'!$A$2:$A$3000=G2)*('ce raw data'!$B$2:$B$3000=$B11),,),0),MATCH(H5,'ce raw data'!$C$1:$CZ$1,0))="","-",INDEX('ce raw data'!$C$2:$CZ$3000,MATCH(1,INDEX(('ce raw data'!$A$2:$A$3000=G2)*('ce raw data'!$B$2:$B$3000=$B11),,),0),MATCH(H5,'ce raw data'!$C$1:$CZ$1,0))),"-")</f>
        <v>-</v>
      </c>
      <c r="I11" s="8" t="str">
        <f>IFERROR(IF(INDEX('ce raw data'!$C$2:$CZ$3000,MATCH(1,INDEX(('ce raw data'!$A$2:$A$3000=G2)*('ce raw data'!$B$2:$B$3000=$B11),,),0),MATCH(I5,'ce raw data'!$C$1:$CZ$1,0))="","-",INDEX('ce raw data'!$C$2:$CZ$3000,MATCH(1,INDEX(('ce raw data'!$A$2:$A$3000=G2)*('ce raw data'!$B$2:$B$3000=$B11),,),0),MATCH(I5,'ce raw data'!$C$1:$CZ$1,0))),"-")</f>
        <v>-</v>
      </c>
      <c r="J11" s="8" t="str">
        <f>IFERROR(IF(INDEX('ce raw data'!$C$2:$CZ$3000,MATCH(1,INDEX(('ce raw data'!$A$2:$A$3000=G2)*('ce raw data'!$B$2:$B$3000=$B11),,),0),MATCH(J5,'ce raw data'!$C$1:$CZ$1,0))="","-",INDEX('ce raw data'!$C$2:$CZ$3000,MATCH(1,INDEX(('ce raw data'!$A$2:$A$3000=G2)*('ce raw data'!$B$2:$B$3000=$B11),,),0),MATCH(J5,'ce raw data'!$C$1:$CZ$1,0))),"-")</f>
        <v>-</v>
      </c>
    </row>
    <row r="12" spans="1:17" ht="12.75" hidden="1" customHeight="1" x14ac:dyDescent="0.5">
      <c r="B12" s="10"/>
      <c r="C12" s="8" t="str">
        <f>IFERROR(IF(INDEX('ce raw data'!$C$2:$CZ$3000,MATCH(1,INDEX(('ce raw data'!$A$2:$A$3000=C2)*('ce raw data'!$B$2:$B$3000=$B13),,),0),MATCH(SUBSTITUTE(C5,"Allele","Height"),'ce raw data'!$C$1:$CZ$1,0))="","-",INDEX('ce raw data'!$C$2:$CZ$3000,MATCH(1,INDEX(('ce raw data'!$A$2:$A$3000=C2)*('ce raw data'!$B$2:$B$3000=$B13),,),0),MATCH(SUBSTITUTE(C5,"Allele","Height"),'ce raw data'!$C$1:$CZ$1,0))),"-")</f>
        <v>-</v>
      </c>
      <c r="D12" s="8" t="str">
        <f>IFERROR(IF(INDEX('ce raw data'!$C$2:$CZ$3000,MATCH(1,INDEX(('ce raw data'!$A$2:$A$3000=C2)*('ce raw data'!$B$2:$B$3000=$B13),,),0),MATCH(SUBSTITUTE(D5,"Allele","Height"),'ce raw data'!$C$1:$CZ$1,0))="","-",INDEX('ce raw data'!$C$2:$CZ$3000,MATCH(1,INDEX(('ce raw data'!$A$2:$A$3000=C2)*('ce raw data'!$B$2:$B$3000=$B13),,),0),MATCH(SUBSTITUTE(D5,"Allele","Height"),'ce raw data'!$C$1:$CZ$1,0))),"-")</f>
        <v>-</v>
      </c>
      <c r="E12" s="8" t="str">
        <f>IFERROR(IF(INDEX('ce raw data'!$C$2:$CZ$3000,MATCH(1,INDEX(('ce raw data'!$A$2:$A$3000=C2)*('ce raw data'!$B$2:$B$3000=$B13),,),0),MATCH(SUBSTITUTE(E5,"Allele","Height"),'ce raw data'!$C$1:$CZ$1,0))="","-",INDEX('ce raw data'!$C$2:$CZ$3000,MATCH(1,INDEX(('ce raw data'!$A$2:$A$3000=C2)*('ce raw data'!$B$2:$B$3000=$B13),,),0),MATCH(SUBSTITUTE(E5,"Allele","Height"),'ce raw data'!$C$1:$CZ$1,0))),"-")</f>
        <v>-</v>
      </c>
      <c r="F12" s="8" t="str">
        <f>IFERROR(IF(INDEX('ce raw data'!$C$2:$CZ$3000,MATCH(1,INDEX(('ce raw data'!$A$2:$A$3000=C2)*('ce raw data'!$B$2:$B$3000=$B13),,),0),MATCH(SUBSTITUTE(F5,"Allele","Height"),'ce raw data'!$C$1:$CZ$1,0))="","-",INDEX('ce raw data'!$C$2:$CZ$3000,MATCH(1,INDEX(('ce raw data'!$A$2:$A$3000=C2)*('ce raw data'!$B$2:$B$3000=$B13),,),0),MATCH(SUBSTITUTE(F5,"Allele","Height"),'ce raw data'!$C$1:$CZ$1,0))),"-")</f>
        <v>-</v>
      </c>
      <c r="G12" s="8" t="str">
        <f>IFERROR(IF(INDEX('ce raw data'!$C$2:$CZ$3000,MATCH(1,INDEX(('ce raw data'!$A$2:$A$3000=G2)*('ce raw data'!$B$2:$B$3000=$B13),,),0),MATCH(SUBSTITUTE(G5,"Allele","Height"),'ce raw data'!$C$1:$CZ$1,0))="","-",INDEX('ce raw data'!$C$2:$CZ$3000,MATCH(1,INDEX(('ce raw data'!$A$2:$A$3000=G2)*('ce raw data'!$B$2:$B$3000=$B13),,),0),MATCH(SUBSTITUTE(G5,"Allele","Height"),'ce raw data'!$C$1:$CZ$1,0))),"-")</f>
        <v>-</v>
      </c>
      <c r="H12" s="8" t="str">
        <f>IFERROR(IF(INDEX('ce raw data'!$C$2:$CZ$3000,MATCH(1,INDEX(('ce raw data'!$A$2:$A$3000=G2)*('ce raw data'!$B$2:$B$3000=$B13),,),0),MATCH(SUBSTITUTE(H5,"Allele","Height"),'ce raw data'!$C$1:$CZ$1,0))="","-",INDEX('ce raw data'!$C$2:$CZ$3000,MATCH(1,INDEX(('ce raw data'!$A$2:$A$3000=G2)*('ce raw data'!$B$2:$B$3000=$B13),,),0),MATCH(SUBSTITUTE(H5,"Allele","Height"),'ce raw data'!$C$1:$CZ$1,0))),"-")</f>
        <v>-</v>
      </c>
      <c r="I12" s="8" t="str">
        <f>IFERROR(IF(INDEX('ce raw data'!$C$2:$CZ$3000,MATCH(1,INDEX(('ce raw data'!$A$2:$A$3000=G2)*('ce raw data'!$B$2:$B$3000=$B13),,),0),MATCH(SUBSTITUTE(I5,"Allele","Height"),'ce raw data'!$C$1:$CZ$1,0))="","-",INDEX('ce raw data'!$C$2:$CZ$3000,MATCH(1,INDEX(('ce raw data'!$A$2:$A$3000=G2)*('ce raw data'!$B$2:$B$3000=$B13),,),0),MATCH(SUBSTITUTE(I5,"Allele","Height"),'ce raw data'!$C$1:$CZ$1,0))),"-")</f>
        <v>-</v>
      </c>
      <c r="J12" s="8" t="str">
        <f>IFERROR(IF(INDEX('ce raw data'!$C$2:$CZ$3000,MATCH(1,INDEX(('ce raw data'!$A$2:$A$3000=G2)*('ce raw data'!$B$2:$B$3000=$B13),,),0),MATCH(SUBSTITUTE(J5,"Allele","Height"),'ce raw data'!$C$1:$CZ$1,0))="","-",INDEX('ce raw data'!$C$2:$CZ$3000,MATCH(1,INDEX(('ce raw data'!$A$2:$A$3000=G2)*('ce raw data'!$B$2:$B$3000=$B13),,),0),MATCH(SUBSTITUTE(J5,"Allele","Height"),'ce raw data'!$C$1:$CZ$1,0))),"-")</f>
        <v>-</v>
      </c>
    </row>
    <row r="13" spans="1:17" x14ac:dyDescent="0.5">
      <c r="A13" s="2">
        <v>300</v>
      </c>
      <c r="B13" s="10" t="str">
        <f>'Allele Call Table'!$A$77</f>
        <v>D2S441</v>
      </c>
      <c r="C13" s="8" t="str">
        <f>IFERROR(IF(INDEX('ce raw data'!$C$2:$CZ$3000,MATCH(1,INDEX(('ce raw data'!$A$2:$A$3000=C2)*('ce raw data'!$B$2:$B$3000=$B13),,),0),MATCH(C5,'ce raw data'!$C$1:$CZ$1,0))="","-",INDEX('ce raw data'!$C$2:$CZ$3000,MATCH(1,INDEX(('ce raw data'!$A$2:$A$3000=C2)*('ce raw data'!$B$2:$B$3000=$B13),,),0),MATCH(C5,'ce raw data'!$C$1:$CZ$1,0))),"-")</f>
        <v>-</v>
      </c>
      <c r="D13" s="8" t="str">
        <f>IFERROR(IF(INDEX('ce raw data'!$C$2:$CZ$3000,MATCH(1,INDEX(('ce raw data'!$A$2:$A$3000=C2)*('ce raw data'!$B$2:$B$3000=$B13),,),0),MATCH(D5,'ce raw data'!$C$1:$CZ$1,0))="","-",INDEX('ce raw data'!$C$2:$CZ$3000,MATCH(1,INDEX(('ce raw data'!$A$2:$A$3000=C2)*('ce raw data'!$B$2:$B$3000=$B13),,),0),MATCH(D5,'ce raw data'!$C$1:$CZ$1,0))),"-")</f>
        <v>-</v>
      </c>
      <c r="E13" s="8" t="str">
        <f>IFERROR(IF(INDEX('ce raw data'!$C$2:$CZ$3000,MATCH(1,INDEX(('ce raw data'!$A$2:$A$3000=C2)*('ce raw data'!$B$2:$B$3000=$B13),,),0),MATCH(E5,'ce raw data'!$C$1:$CZ$1,0))="","-",INDEX('ce raw data'!$C$2:$CZ$3000,MATCH(1,INDEX(('ce raw data'!$A$2:$A$3000=C2)*('ce raw data'!$B$2:$B$3000=$B13),,),0),MATCH(E5,'ce raw data'!$C$1:$CZ$1,0))),"-")</f>
        <v>-</v>
      </c>
      <c r="F13" s="8" t="str">
        <f>IFERROR(IF(INDEX('ce raw data'!$C$2:$CZ$3000,MATCH(1,INDEX(('ce raw data'!$A$2:$A$3000=C2)*('ce raw data'!$B$2:$B$3000=$B13),,),0),MATCH(F5,'ce raw data'!$C$1:$CZ$1,0))="","-",INDEX('ce raw data'!$C$2:$CZ$3000,MATCH(1,INDEX(('ce raw data'!$A$2:$A$3000=C2)*('ce raw data'!$B$2:$B$3000=$B13),,),0),MATCH(F5,'ce raw data'!$C$1:$CZ$1,0))),"-")</f>
        <v>-</v>
      </c>
      <c r="G13" s="8" t="str">
        <f>IFERROR(IF(INDEX('ce raw data'!$C$2:$CZ$3000,MATCH(1,INDEX(('ce raw data'!$A$2:$A$3000=G2)*('ce raw data'!$B$2:$B$3000=$B13),,),0),MATCH(G5,'ce raw data'!$C$1:$CZ$1,0))="","-",INDEX('ce raw data'!$C$2:$CZ$3000,MATCH(1,INDEX(('ce raw data'!$A$2:$A$3000=G2)*('ce raw data'!$B$2:$B$3000=$B13),,),0),MATCH(G5,'ce raw data'!$C$1:$CZ$1,0))),"-")</f>
        <v>-</v>
      </c>
      <c r="H13" s="8" t="str">
        <f>IFERROR(IF(INDEX('ce raw data'!$C$2:$CZ$3000,MATCH(1,INDEX(('ce raw data'!$A$2:$A$3000=G2)*('ce raw data'!$B$2:$B$3000=$B13),,),0),MATCH(H5,'ce raw data'!$C$1:$CZ$1,0))="","-",INDEX('ce raw data'!$C$2:$CZ$3000,MATCH(1,INDEX(('ce raw data'!$A$2:$A$3000=G2)*('ce raw data'!$B$2:$B$3000=$B13),,),0),MATCH(H5,'ce raw data'!$C$1:$CZ$1,0))),"-")</f>
        <v>-</v>
      </c>
      <c r="I13" s="8" t="str">
        <f>IFERROR(IF(INDEX('ce raw data'!$C$2:$CZ$3000,MATCH(1,INDEX(('ce raw data'!$A$2:$A$3000=G2)*('ce raw data'!$B$2:$B$3000=$B13),,),0),MATCH(I5,'ce raw data'!$C$1:$CZ$1,0))="","-",INDEX('ce raw data'!$C$2:$CZ$3000,MATCH(1,INDEX(('ce raw data'!$A$2:$A$3000=G2)*('ce raw data'!$B$2:$B$3000=$B13),,),0),MATCH(I5,'ce raw data'!$C$1:$CZ$1,0))),"-")</f>
        <v>-</v>
      </c>
      <c r="J13" s="8" t="str">
        <f>IFERROR(IF(INDEX('ce raw data'!$C$2:$CZ$3000,MATCH(1,INDEX(('ce raw data'!$A$2:$A$3000=G2)*('ce raw data'!$B$2:$B$3000=$B13),,),0),MATCH(J5,'ce raw data'!$C$1:$CZ$1,0))="","-",INDEX('ce raw data'!$C$2:$CZ$3000,MATCH(1,INDEX(('ce raw data'!$A$2:$A$3000=G2)*('ce raw data'!$B$2:$B$3000=$B13),,),0),MATCH(J5,'ce raw data'!$C$1:$CZ$1,0))),"-")</f>
        <v>-</v>
      </c>
    </row>
    <row r="14" spans="1:17" ht="12.75" hidden="1" customHeight="1" x14ac:dyDescent="0.5">
      <c r="A14" s="2"/>
      <c r="B14" s="10"/>
      <c r="C14" s="8" t="str">
        <f>IFERROR(IF(INDEX('ce raw data'!$C$2:$CZ$3000,MATCH(1,INDEX(('ce raw data'!$A$2:$A$3000=C2)*('ce raw data'!$B$2:$B$3000=$B15),,),0),MATCH(SUBSTITUTE(C5,"Allele","Height"),'ce raw data'!$C$1:$CZ$1,0))="","-",INDEX('ce raw data'!$C$2:$CZ$3000,MATCH(1,INDEX(('ce raw data'!$A$2:$A$3000=C2)*('ce raw data'!$B$2:$B$3000=$B15),,),0),MATCH(SUBSTITUTE(C5,"Allele","Height"),'ce raw data'!$C$1:$CZ$1,0))),"-")</f>
        <v>-</v>
      </c>
      <c r="D14" s="8" t="str">
        <f>IFERROR(IF(INDEX('ce raw data'!$C$2:$CZ$3000,MATCH(1,INDEX(('ce raw data'!$A$2:$A$3000=C2)*('ce raw data'!$B$2:$B$3000=$B15),,),0),MATCH(SUBSTITUTE(D5,"Allele","Height"),'ce raw data'!$C$1:$CZ$1,0))="","-",INDEX('ce raw data'!$C$2:$CZ$3000,MATCH(1,INDEX(('ce raw data'!$A$2:$A$3000=C2)*('ce raw data'!$B$2:$B$3000=$B15),,),0),MATCH(SUBSTITUTE(D5,"Allele","Height"),'ce raw data'!$C$1:$CZ$1,0))),"-")</f>
        <v>-</v>
      </c>
      <c r="E14" s="8" t="str">
        <f>IFERROR(IF(INDEX('ce raw data'!$C$2:$CZ$3000,MATCH(1,INDEX(('ce raw data'!$A$2:$A$3000=C2)*('ce raw data'!$B$2:$B$3000=$B15),,),0),MATCH(SUBSTITUTE(E5,"Allele","Height"),'ce raw data'!$C$1:$CZ$1,0))="","-",INDEX('ce raw data'!$C$2:$CZ$3000,MATCH(1,INDEX(('ce raw data'!$A$2:$A$3000=C2)*('ce raw data'!$B$2:$B$3000=$B15),,),0),MATCH(SUBSTITUTE(E5,"Allele","Height"),'ce raw data'!$C$1:$CZ$1,0))),"-")</f>
        <v>-</v>
      </c>
      <c r="F14" s="8" t="str">
        <f>IFERROR(IF(INDEX('ce raw data'!$C$2:$CZ$3000,MATCH(1,INDEX(('ce raw data'!$A$2:$A$3000=C2)*('ce raw data'!$B$2:$B$3000=$B15),,),0),MATCH(SUBSTITUTE(F5,"Allele","Height"),'ce raw data'!$C$1:$CZ$1,0))="","-",INDEX('ce raw data'!$C$2:$CZ$3000,MATCH(1,INDEX(('ce raw data'!$A$2:$A$3000=C2)*('ce raw data'!$B$2:$B$3000=$B15),,),0),MATCH(SUBSTITUTE(F5,"Allele","Height"),'ce raw data'!$C$1:$CZ$1,0))),"-")</f>
        <v>-</v>
      </c>
      <c r="G14" s="8" t="str">
        <f>IFERROR(IF(INDEX('ce raw data'!$C$2:$CZ$3000,MATCH(1,INDEX(('ce raw data'!$A$2:$A$3000=G2)*('ce raw data'!$B$2:$B$3000=$B15),,),0),MATCH(SUBSTITUTE(G5,"Allele","Height"),'ce raw data'!$C$1:$CZ$1,0))="","-",INDEX('ce raw data'!$C$2:$CZ$3000,MATCH(1,INDEX(('ce raw data'!$A$2:$A$3000=G2)*('ce raw data'!$B$2:$B$3000=$B15),,),0),MATCH(SUBSTITUTE(G5,"Allele","Height"),'ce raw data'!$C$1:$CZ$1,0))),"-")</f>
        <v>-</v>
      </c>
      <c r="H14" s="8" t="str">
        <f>IFERROR(IF(INDEX('ce raw data'!$C$2:$CZ$3000,MATCH(1,INDEX(('ce raw data'!$A$2:$A$3000=G2)*('ce raw data'!$B$2:$B$3000=$B15),,),0),MATCH(SUBSTITUTE(H5,"Allele","Height"),'ce raw data'!$C$1:$CZ$1,0))="","-",INDEX('ce raw data'!$C$2:$CZ$3000,MATCH(1,INDEX(('ce raw data'!$A$2:$A$3000=G2)*('ce raw data'!$B$2:$B$3000=$B15),,),0),MATCH(SUBSTITUTE(H5,"Allele","Height"),'ce raw data'!$C$1:$CZ$1,0))),"-")</f>
        <v>-</v>
      </c>
      <c r="I14" s="8" t="str">
        <f>IFERROR(IF(INDEX('ce raw data'!$C$2:$CZ$3000,MATCH(1,INDEX(('ce raw data'!$A$2:$A$3000=G2)*('ce raw data'!$B$2:$B$3000=$B15),,),0),MATCH(SUBSTITUTE(I5,"Allele","Height"),'ce raw data'!$C$1:$CZ$1,0))="","-",INDEX('ce raw data'!$C$2:$CZ$3000,MATCH(1,INDEX(('ce raw data'!$A$2:$A$3000=G2)*('ce raw data'!$B$2:$B$3000=$B15),,),0),MATCH(SUBSTITUTE(I5,"Allele","Height"),'ce raw data'!$C$1:$CZ$1,0))),"-")</f>
        <v>-</v>
      </c>
      <c r="J14" s="8" t="str">
        <f>IFERROR(IF(INDEX('ce raw data'!$C$2:$CZ$3000,MATCH(1,INDEX(('ce raw data'!$A$2:$A$3000=G2)*('ce raw data'!$B$2:$B$3000=$B15),,),0),MATCH(SUBSTITUTE(J5,"Allele","Height"),'ce raw data'!$C$1:$CZ$1,0))="","-",INDEX('ce raw data'!$C$2:$CZ$3000,MATCH(1,INDEX(('ce raw data'!$A$2:$A$3000=G2)*('ce raw data'!$B$2:$B$3000=$B15),,),0),MATCH(SUBSTITUTE(J5,"Allele","Height"),'ce raw data'!$C$1:$CZ$1,0))),"-")</f>
        <v>-</v>
      </c>
    </row>
    <row r="15" spans="1:17" x14ac:dyDescent="0.5">
      <c r="A15" s="2" t="s">
        <v>12</v>
      </c>
      <c r="B15" s="10" t="str">
        <f>'Allele Call Table'!$A$79</f>
        <v>D10S1248</v>
      </c>
      <c r="C15" s="8" t="str">
        <f>IFERROR(IF(INDEX('ce raw data'!$C$2:$CZ$3000,MATCH(1,INDEX(('ce raw data'!$A$2:$A$3000=C2)*('ce raw data'!$B$2:$B$3000=$B15),,),0),MATCH(C5,'ce raw data'!$C$1:$CZ$1,0))="","-",INDEX('ce raw data'!$C$2:$CZ$3000,MATCH(1,INDEX(('ce raw data'!$A$2:$A$3000=C2)*('ce raw data'!$B$2:$B$3000=$B15),,),0),MATCH(C5,'ce raw data'!$C$1:$CZ$1,0))),"-")</f>
        <v>-</v>
      </c>
      <c r="D15" s="8" t="str">
        <f>IFERROR(IF(INDEX('ce raw data'!$C$2:$CZ$3000,MATCH(1,INDEX(('ce raw data'!$A$2:$A$3000=C2)*('ce raw data'!$B$2:$B$3000=$B15),,),0),MATCH(D5,'ce raw data'!$C$1:$CZ$1,0))="","-",INDEX('ce raw data'!$C$2:$CZ$3000,MATCH(1,INDEX(('ce raw data'!$A$2:$A$3000=C2)*('ce raw data'!$B$2:$B$3000=$B15),,),0),MATCH(D5,'ce raw data'!$C$1:$CZ$1,0))),"-")</f>
        <v>-</v>
      </c>
      <c r="E15" s="8" t="str">
        <f>IFERROR(IF(INDEX('ce raw data'!$C$2:$CZ$3000,MATCH(1,INDEX(('ce raw data'!$A$2:$A$3000=C2)*('ce raw data'!$B$2:$B$3000=$B15),,),0),MATCH(E5,'ce raw data'!$C$1:$CZ$1,0))="","-",INDEX('ce raw data'!$C$2:$CZ$3000,MATCH(1,INDEX(('ce raw data'!$A$2:$A$3000=C2)*('ce raw data'!$B$2:$B$3000=$B15),,),0),MATCH(E5,'ce raw data'!$C$1:$CZ$1,0))),"-")</f>
        <v>-</v>
      </c>
      <c r="F15" s="8" t="str">
        <f>IFERROR(IF(INDEX('ce raw data'!$C$2:$CZ$3000,MATCH(1,INDEX(('ce raw data'!$A$2:$A$3000=C2)*('ce raw data'!$B$2:$B$3000=$B15),,),0),MATCH(F5,'ce raw data'!$C$1:$CZ$1,0))="","-",INDEX('ce raw data'!$C$2:$CZ$3000,MATCH(1,INDEX(('ce raw data'!$A$2:$A$3000=C2)*('ce raw data'!$B$2:$B$3000=$B15),,),0),MATCH(F5,'ce raw data'!$C$1:$CZ$1,0))),"-")</f>
        <v>-</v>
      </c>
      <c r="G15" s="8" t="str">
        <f>IFERROR(IF(INDEX('ce raw data'!$C$2:$CZ$3000,MATCH(1,INDEX(('ce raw data'!$A$2:$A$3000=G2)*('ce raw data'!$B$2:$B$3000=$B15),,),0),MATCH(G5,'ce raw data'!$C$1:$CZ$1,0))="","-",INDEX('ce raw data'!$C$2:$CZ$3000,MATCH(1,INDEX(('ce raw data'!$A$2:$A$3000=G2)*('ce raw data'!$B$2:$B$3000=$B15),,),0),MATCH(G5,'ce raw data'!$C$1:$CZ$1,0))),"-")</f>
        <v>-</v>
      </c>
      <c r="H15" s="8" t="str">
        <f>IFERROR(IF(INDEX('ce raw data'!$C$2:$CZ$3000,MATCH(1,INDEX(('ce raw data'!$A$2:$A$3000=G2)*('ce raw data'!$B$2:$B$3000=$B15),,),0),MATCH(H5,'ce raw data'!$C$1:$CZ$1,0))="","-",INDEX('ce raw data'!$C$2:$CZ$3000,MATCH(1,INDEX(('ce raw data'!$A$2:$A$3000=G2)*('ce raw data'!$B$2:$B$3000=$B15),,),0),MATCH(H5,'ce raw data'!$C$1:$CZ$1,0))),"-")</f>
        <v>-</v>
      </c>
      <c r="I15" s="8" t="str">
        <f>IFERROR(IF(INDEX('ce raw data'!$C$2:$CZ$3000,MATCH(1,INDEX(('ce raw data'!$A$2:$A$3000=G2)*('ce raw data'!$B$2:$B$3000=$B15),,),0),MATCH(I5,'ce raw data'!$C$1:$CZ$1,0))="","-",INDEX('ce raw data'!$C$2:$CZ$3000,MATCH(1,INDEX(('ce raw data'!$A$2:$A$3000=G2)*('ce raw data'!$B$2:$B$3000=$B15),,),0),MATCH(I5,'ce raw data'!$C$1:$CZ$1,0))),"-")</f>
        <v>-</v>
      </c>
      <c r="J15" s="8" t="str">
        <f>IFERROR(IF(INDEX('ce raw data'!$C$2:$CZ$3000,MATCH(1,INDEX(('ce raw data'!$A$2:$A$3000=G2)*('ce raw data'!$B$2:$B$3000=$B15),,),0),MATCH(J5,'ce raw data'!$C$1:$CZ$1,0))="","-",INDEX('ce raw data'!$C$2:$CZ$3000,MATCH(1,INDEX(('ce raw data'!$A$2:$A$3000=G2)*('ce raw data'!$B$2:$B$3000=$B15),,),0),MATCH(J5,'ce raw data'!$C$1:$CZ$1,0))),"-")</f>
        <v>-</v>
      </c>
    </row>
    <row r="16" spans="1:17" ht="12.75" hidden="1" customHeight="1" x14ac:dyDescent="0.5">
      <c r="B16" s="10"/>
      <c r="C16" s="8" t="str">
        <f>IFERROR(IF(INDEX('ce raw data'!$C$2:$CZ$3000,MATCH(1,INDEX(('ce raw data'!$A$2:$A$3000=C2)*('ce raw data'!$B$2:$B$3000=$B17),,),0),MATCH(SUBSTITUTE(C5,"Allele","Height"),'ce raw data'!$C$1:$CZ$1,0))="","-",INDEX('ce raw data'!$C$2:$CZ$3000,MATCH(1,INDEX(('ce raw data'!$A$2:$A$3000=C2)*('ce raw data'!$B$2:$B$3000=$B17),,),0),MATCH(SUBSTITUTE(C5,"Allele","Height"),'ce raw data'!$C$1:$CZ$1,0))),"-")</f>
        <v>-</v>
      </c>
      <c r="D16" s="8" t="str">
        <f>IFERROR(IF(INDEX('ce raw data'!$C$2:$CZ$3000,MATCH(1,INDEX(('ce raw data'!$A$2:$A$3000=C2)*('ce raw data'!$B$2:$B$3000=$B17),,),0),MATCH(SUBSTITUTE(D5,"Allele","Height"),'ce raw data'!$C$1:$CZ$1,0))="","-",INDEX('ce raw data'!$C$2:$CZ$3000,MATCH(1,INDEX(('ce raw data'!$A$2:$A$3000=C2)*('ce raw data'!$B$2:$B$3000=$B17),,),0),MATCH(SUBSTITUTE(D5,"Allele","Height"),'ce raw data'!$C$1:$CZ$1,0))),"-")</f>
        <v>-</v>
      </c>
      <c r="E16" s="8" t="str">
        <f>IFERROR(IF(INDEX('ce raw data'!$C$2:$CZ$3000,MATCH(1,INDEX(('ce raw data'!$A$2:$A$3000=C2)*('ce raw data'!$B$2:$B$3000=$B17),,),0),MATCH(SUBSTITUTE(E5,"Allele","Height"),'ce raw data'!$C$1:$CZ$1,0))="","-",INDEX('ce raw data'!$C$2:$CZ$3000,MATCH(1,INDEX(('ce raw data'!$A$2:$A$3000=C2)*('ce raw data'!$B$2:$B$3000=$B17),,),0),MATCH(SUBSTITUTE(E5,"Allele","Height"),'ce raw data'!$C$1:$CZ$1,0))),"-")</f>
        <v>-</v>
      </c>
      <c r="F16" s="8" t="str">
        <f>IFERROR(IF(INDEX('ce raw data'!$C$2:$CZ$3000,MATCH(1,INDEX(('ce raw data'!$A$2:$A$3000=C2)*('ce raw data'!$B$2:$B$3000=$B17),,),0),MATCH(SUBSTITUTE(F5,"Allele","Height"),'ce raw data'!$C$1:$CZ$1,0))="","-",INDEX('ce raw data'!$C$2:$CZ$3000,MATCH(1,INDEX(('ce raw data'!$A$2:$A$3000=C2)*('ce raw data'!$B$2:$B$3000=$B17),,),0),MATCH(SUBSTITUTE(F5,"Allele","Height"),'ce raw data'!$C$1:$CZ$1,0))),"-")</f>
        <v>-</v>
      </c>
      <c r="G16" s="8" t="str">
        <f>IFERROR(IF(INDEX('ce raw data'!$C$2:$CZ$3000,MATCH(1,INDEX(('ce raw data'!$A$2:$A$3000=G2)*('ce raw data'!$B$2:$B$3000=$B17),,),0),MATCH(SUBSTITUTE(G5,"Allele","Height"),'ce raw data'!$C$1:$CZ$1,0))="","-",INDEX('ce raw data'!$C$2:$CZ$3000,MATCH(1,INDEX(('ce raw data'!$A$2:$A$3000=G2)*('ce raw data'!$B$2:$B$3000=$B17),,),0),MATCH(SUBSTITUTE(G5,"Allele","Height"),'ce raw data'!$C$1:$CZ$1,0))),"-")</f>
        <v>-</v>
      </c>
      <c r="H16" s="8" t="str">
        <f>IFERROR(IF(INDEX('ce raw data'!$C$2:$CZ$3000,MATCH(1,INDEX(('ce raw data'!$A$2:$A$3000=G2)*('ce raw data'!$B$2:$B$3000=$B17),,),0),MATCH(SUBSTITUTE(H5,"Allele","Height"),'ce raw data'!$C$1:$CZ$1,0))="","-",INDEX('ce raw data'!$C$2:$CZ$3000,MATCH(1,INDEX(('ce raw data'!$A$2:$A$3000=G2)*('ce raw data'!$B$2:$B$3000=$B17),,),0),MATCH(SUBSTITUTE(H5,"Allele","Height"),'ce raw data'!$C$1:$CZ$1,0))),"-")</f>
        <v>-</v>
      </c>
      <c r="I16" s="8" t="str">
        <f>IFERROR(IF(INDEX('ce raw data'!$C$2:$CZ$3000,MATCH(1,INDEX(('ce raw data'!$A$2:$A$3000=G2)*('ce raw data'!$B$2:$B$3000=$B17),,),0),MATCH(SUBSTITUTE(I5,"Allele","Height"),'ce raw data'!$C$1:$CZ$1,0))="","-",INDEX('ce raw data'!$C$2:$CZ$3000,MATCH(1,INDEX(('ce raw data'!$A$2:$A$3000=G2)*('ce raw data'!$B$2:$B$3000=$B17),,),0),MATCH(SUBSTITUTE(I5,"Allele","Height"),'ce raw data'!$C$1:$CZ$1,0))),"-")</f>
        <v>-</v>
      </c>
      <c r="J16" s="8" t="str">
        <f>IFERROR(IF(INDEX('ce raw data'!$C$2:$CZ$3000,MATCH(1,INDEX(('ce raw data'!$A$2:$A$3000=G2)*('ce raw data'!$B$2:$B$3000=$B17),,),0),MATCH(SUBSTITUTE(J5,"Allele","Height"),'ce raw data'!$C$1:$CZ$1,0))="","-",INDEX('ce raw data'!$C$2:$CZ$3000,MATCH(1,INDEX(('ce raw data'!$A$2:$A$3000=G2)*('ce raw data'!$B$2:$B$3000=$B17),,),0),MATCH(SUBSTITUTE(J5,"Allele","Height"),'ce raw data'!$C$1:$CZ$1,0))),"-")</f>
        <v>-</v>
      </c>
    </row>
    <row r="17" spans="1:10" x14ac:dyDescent="0.5">
      <c r="A17" s="2">
        <v>300</v>
      </c>
      <c r="B17" s="10" t="str">
        <f>'Allele Call Table'!$A$81</f>
        <v>D13S317</v>
      </c>
      <c r="C17" s="8" t="str">
        <f>IFERROR(IF(INDEX('ce raw data'!$C$2:$CZ$3000,MATCH(1,INDEX(('ce raw data'!$A$2:$A$3000=C2)*('ce raw data'!$B$2:$B$3000=$B17),,),0),MATCH(C5,'ce raw data'!$C$1:$CZ$1,0))="","-",INDEX('ce raw data'!$C$2:$CZ$3000,MATCH(1,INDEX(('ce raw data'!$A$2:$A$3000=C2)*('ce raw data'!$B$2:$B$3000=$B17),,),0),MATCH(C5,'ce raw data'!$C$1:$CZ$1,0))),"-")</f>
        <v>-</v>
      </c>
      <c r="D17" s="8" t="str">
        <f>IFERROR(IF(INDEX('ce raw data'!$C$2:$CZ$3000,MATCH(1,INDEX(('ce raw data'!$A$2:$A$3000=C2)*('ce raw data'!$B$2:$B$3000=$B17),,),0),MATCH(D5,'ce raw data'!$C$1:$CZ$1,0))="","-",INDEX('ce raw data'!$C$2:$CZ$3000,MATCH(1,INDEX(('ce raw data'!$A$2:$A$3000=C2)*('ce raw data'!$B$2:$B$3000=$B17),,),0),MATCH(D5,'ce raw data'!$C$1:$CZ$1,0))),"-")</f>
        <v>-</v>
      </c>
      <c r="E17" s="8" t="str">
        <f>IFERROR(IF(INDEX('ce raw data'!$C$2:$CZ$3000,MATCH(1,INDEX(('ce raw data'!$A$2:$A$3000=C2)*('ce raw data'!$B$2:$B$3000=$B17),,),0),MATCH(E5,'ce raw data'!$C$1:$CZ$1,0))="","-",INDEX('ce raw data'!$C$2:$CZ$3000,MATCH(1,INDEX(('ce raw data'!$A$2:$A$3000=C2)*('ce raw data'!$B$2:$B$3000=$B17),,),0),MATCH(E5,'ce raw data'!$C$1:$CZ$1,0))),"-")</f>
        <v>-</v>
      </c>
      <c r="F17" s="8" t="str">
        <f>IFERROR(IF(INDEX('ce raw data'!$C$2:$CZ$3000,MATCH(1,INDEX(('ce raw data'!$A$2:$A$3000=C2)*('ce raw data'!$B$2:$B$3000=$B17),,),0),MATCH(F5,'ce raw data'!$C$1:$CZ$1,0))="","-",INDEX('ce raw data'!$C$2:$CZ$3000,MATCH(1,INDEX(('ce raw data'!$A$2:$A$3000=C2)*('ce raw data'!$B$2:$B$3000=$B17),,),0),MATCH(F5,'ce raw data'!$C$1:$CZ$1,0))),"-")</f>
        <v>-</v>
      </c>
      <c r="G17" s="8" t="str">
        <f>IFERROR(IF(INDEX('ce raw data'!$C$2:$CZ$3000,MATCH(1,INDEX(('ce raw data'!$A$2:$A$3000=G2)*('ce raw data'!$B$2:$B$3000=$B17),,),0),MATCH(G5,'ce raw data'!$C$1:$CZ$1,0))="","-",INDEX('ce raw data'!$C$2:$CZ$3000,MATCH(1,INDEX(('ce raw data'!$A$2:$A$3000=G2)*('ce raw data'!$B$2:$B$3000=$B17),,),0),MATCH(G5,'ce raw data'!$C$1:$CZ$1,0))),"-")</f>
        <v>-</v>
      </c>
      <c r="H17" s="8" t="str">
        <f>IFERROR(IF(INDEX('ce raw data'!$C$2:$CZ$3000,MATCH(1,INDEX(('ce raw data'!$A$2:$A$3000=G2)*('ce raw data'!$B$2:$B$3000=$B17),,),0),MATCH(H5,'ce raw data'!$C$1:$CZ$1,0))="","-",INDEX('ce raw data'!$C$2:$CZ$3000,MATCH(1,INDEX(('ce raw data'!$A$2:$A$3000=G2)*('ce raw data'!$B$2:$B$3000=$B17),,),0),MATCH(H5,'ce raw data'!$C$1:$CZ$1,0))),"-")</f>
        <v>-</v>
      </c>
      <c r="I17" s="8" t="str">
        <f>IFERROR(IF(INDEX('ce raw data'!$C$2:$CZ$3000,MATCH(1,INDEX(('ce raw data'!$A$2:$A$3000=G2)*('ce raw data'!$B$2:$B$3000=$B17),,),0),MATCH(I5,'ce raw data'!$C$1:$CZ$1,0))="","-",INDEX('ce raw data'!$C$2:$CZ$3000,MATCH(1,INDEX(('ce raw data'!$A$2:$A$3000=G2)*('ce raw data'!$B$2:$B$3000=$B17),,),0),MATCH(I5,'ce raw data'!$C$1:$CZ$1,0))),"-")</f>
        <v>-</v>
      </c>
      <c r="J17" s="8" t="str">
        <f>IFERROR(IF(INDEX('ce raw data'!$C$2:$CZ$3000,MATCH(1,INDEX(('ce raw data'!$A$2:$A$3000=G2)*('ce raw data'!$B$2:$B$3000=$B17),,),0),MATCH(J5,'ce raw data'!$C$1:$CZ$1,0))="","-",INDEX('ce raw data'!$C$2:$CZ$3000,MATCH(1,INDEX(('ce raw data'!$A$2:$A$3000=G2)*('ce raw data'!$B$2:$B$3000=$B17),,),0),MATCH(J5,'ce raw data'!$C$1:$CZ$1,0))),"-")</f>
        <v>-</v>
      </c>
    </row>
    <row r="18" spans="1:10" ht="12.75" hidden="1" customHeight="1" x14ac:dyDescent="0.5">
      <c r="B18" s="10"/>
      <c r="C18" s="8" t="str">
        <f>IFERROR(IF(INDEX('ce raw data'!$C$2:$CZ$3000,MATCH(1,INDEX(('ce raw data'!$A$2:$A$3000=C2)*('ce raw data'!$B$2:$B$3000=$B19),,),0),MATCH(SUBSTITUTE(C5,"Allele","Height"),'ce raw data'!$C$1:$CZ$1,0))="","-",INDEX('ce raw data'!$C$2:$CZ$3000,MATCH(1,INDEX(('ce raw data'!$A$2:$A$3000=C2)*('ce raw data'!$B$2:$B$3000=$B19),,),0),MATCH(SUBSTITUTE(C5,"Allele","Height"),'ce raw data'!$C$1:$CZ$1,0))),"-")</f>
        <v>-</v>
      </c>
      <c r="D18" s="8" t="str">
        <f>IFERROR(IF(INDEX('ce raw data'!$C$2:$CZ$3000,MATCH(1,INDEX(('ce raw data'!$A$2:$A$3000=C2)*('ce raw data'!$B$2:$B$3000=$B19),,),0),MATCH(SUBSTITUTE(D5,"Allele","Height"),'ce raw data'!$C$1:$CZ$1,0))="","-",INDEX('ce raw data'!$C$2:$CZ$3000,MATCH(1,INDEX(('ce raw data'!$A$2:$A$3000=C2)*('ce raw data'!$B$2:$B$3000=$B19),,),0),MATCH(SUBSTITUTE(D5,"Allele","Height"),'ce raw data'!$C$1:$CZ$1,0))),"-")</f>
        <v>-</v>
      </c>
      <c r="E18" s="8" t="str">
        <f>IFERROR(IF(INDEX('ce raw data'!$C$2:$CZ$3000,MATCH(1,INDEX(('ce raw data'!$A$2:$A$3000=C2)*('ce raw data'!$B$2:$B$3000=$B19),,),0),MATCH(SUBSTITUTE(E5,"Allele","Height"),'ce raw data'!$C$1:$CZ$1,0))="","-",INDEX('ce raw data'!$C$2:$CZ$3000,MATCH(1,INDEX(('ce raw data'!$A$2:$A$3000=C2)*('ce raw data'!$B$2:$B$3000=$B19),,),0),MATCH(SUBSTITUTE(E5,"Allele","Height"),'ce raw data'!$C$1:$CZ$1,0))),"-")</f>
        <v>-</v>
      </c>
      <c r="F18" s="8" t="str">
        <f>IFERROR(IF(INDEX('ce raw data'!$C$2:$CZ$3000,MATCH(1,INDEX(('ce raw data'!$A$2:$A$3000=C2)*('ce raw data'!$B$2:$B$3000=$B19),,),0),MATCH(SUBSTITUTE(F5,"Allele","Height"),'ce raw data'!$C$1:$CZ$1,0))="","-",INDEX('ce raw data'!$C$2:$CZ$3000,MATCH(1,INDEX(('ce raw data'!$A$2:$A$3000=C2)*('ce raw data'!$B$2:$B$3000=$B19),,),0),MATCH(SUBSTITUTE(F5,"Allele","Height"),'ce raw data'!$C$1:$CZ$1,0))),"-")</f>
        <v>-</v>
      </c>
      <c r="G18" s="8" t="str">
        <f>IFERROR(IF(INDEX('ce raw data'!$C$2:$CZ$3000,MATCH(1,INDEX(('ce raw data'!$A$2:$A$3000=G2)*('ce raw data'!$B$2:$B$3000=$B19),,),0),MATCH(SUBSTITUTE(G5,"Allele","Height"),'ce raw data'!$C$1:$CZ$1,0))="","-",INDEX('ce raw data'!$C$2:$CZ$3000,MATCH(1,INDEX(('ce raw data'!$A$2:$A$3000=G2)*('ce raw data'!$B$2:$B$3000=$B19),,),0),MATCH(SUBSTITUTE(G5,"Allele","Height"),'ce raw data'!$C$1:$CZ$1,0))),"-")</f>
        <v>-</v>
      </c>
      <c r="H18" s="8" t="str">
        <f>IFERROR(IF(INDEX('ce raw data'!$C$2:$CZ$3000,MATCH(1,INDEX(('ce raw data'!$A$2:$A$3000=G2)*('ce raw data'!$B$2:$B$3000=$B19),,),0),MATCH(SUBSTITUTE(H5,"Allele","Height"),'ce raw data'!$C$1:$CZ$1,0))="","-",INDEX('ce raw data'!$C$2:$CZ$3000,MATCH(1,INDEX(('ce raw data'!$A$2:$A$3000=G2)*('ce raw data'!$B$2:$B$3000=$B19),,),0),MATCH(SUBSTITUTE(H5,"Allele","Height"),'ce raw data'!$C$1:$CZ$1,0))),"-")</f>
        <v>-</v>
      </c>
      <c r="I18" s="8" t="str">
        <f>IFERROR(IF(INDEX('ce raw data'!$C$2:$CZ$3000,MATCH(1,INDEX(('ce raw data'!$A$2:$A$3000=G2)*('ce raw data'!$B$2:$B$3000=$B19),,),0),MATCH(SUBSTITUTE(I5,"Allele","Height"),'ce raw data'!$C$1:$CZ$1,0))="","-",INDEX('ce raw data'!$C$2:$CZ$3000,MATCH(1,INDEX(('ce raw data'!$A$2:$A$3000=G2)*('ce raw data'!$B$2:$B$3000=$B19),,),0),MATCH(SUBSTITUTE(I5,"Allele","Height"),'ce raw data'!$C$1:$CZ$1,0))),"-")</f>
        <v>-</v>
      </c>
      <c r="J18" s="8" t="str">
        <f>IFERROR(IF(INDEX('ce raw data'!$C$2:$CZ$3000,MATCH(1,INDEX(('ce raw data'!$A$2:$A$3000=G2)*('ce raw data'!$B$2:$B$3000=$B19),,),0),MATCH(SUBSTITUTE(J5,"Allele","Height"),'ce raw data'!$C$1:$CZ$1,0))="","-",INDEX('ce raw data'!$C$2:$CZ$3000,MATCH(1,INDEX(('ce raw data'!$A$2:$A$3000=G2)*('ce raw data'!$B$2:$B$3000=$B19),,),0),MATCH(SUBSTITUTE(J5,"Allele","Height"),'ce raw data'!$C$1:$CZ$1,0))),"-")</f>
        <v>-</v>
      </c>
    </row>
    <row r="19" spans="1:10" x14ac:dyDescent="0.5">
      <c r="B19" s="10" t="str">
        <f>'Allele Call Table'!$A$83</f>
        <v>Penta E</v>
      </c>
      <c r="C19" s="8" t="str">
        <f>IFERROR(IF(INDEX('ce raw data'!$C$2:$CZ$3000,MATCH(1,INDEX(('ce raw data'!$A$2:$A$3000=C2)*('ce raw data'!$B$2:$B$3000=$B19),,),0),MATCH(C5,'ce raw data'!$C$1:$CZ$1,0))="","-",INDEX('ce raw data'!$C$2:$CZ$3000,MATCH(1,INDEX(('ce raw data'!$A$2:$A$3000=C2)*('ce raw data'!$B$2:$B$3000=$B19),,),0),MATCH(C5,'ce raw data'!$C$1:$CZ$1,0))),"-")</f>
        <v>-</v>
      </c>
      <c r="D19" s="8" t="str">
        <f>IFERROR(IF(INDEX('ce raw data'!$C$2:$CZ$3000,MATCH(1,INDEX(('ce raw data'!$A$2:$A$3000=C2)*('ce raw data'!$B$2:$B$3000=$B19),,),0),MATCH(D5,'ce raw data'!$C$1:$CZ$1,0))="","-",INDEX('ce raw data'!$C$2:$CZ$3000,MATCH(1,INDEX(('ce raw data'!$A$2:$A$3000=C2)*('ce raw data'!$B$2:$B$3000=$B19),,),0),MATCH(D5,'ce raw data'!$C$1:$CZ$1,0))),"-")</f>
        <v>-</v>
      </c>
      <c r="E19" s="8" t="str">
        <f>IFERROR(IF(INDEX('ce raw data'!$C$2:$CZ$3000,MATCH(1,INDEX(('ce raw data'!$A$2:$A$3000=C2)*('ce raw data'!$B$2:$B$3000=$B19),,),0),MATCH(E5,'ce raw data'!$C$1:$CZ$1,0))="","-",INDEX('ce raw data'!$C$2:$CZ$3000,MATCH(1,INDEX(('ce raw data'!$A$2:$A$3000=C2)*('ce raw data'!$B$2:$B$3000=$B19),,),0),MATCH(E5,'ce raw data'!$C$1:$CZ$1,0))),"-")</f>
        <v>-</v>
      </c>
      <c r="F19" s="8" t="str">
        <f>IFERROR(IF(INDEX('ce raw data'!$C$2:$CZ$3000,MATCH(1,INDEX(('ce raw data'!$A$2:$A$3000=C2)*('ce raw data'!$B$2:$B$3000=$B19),,),0),MATCH(F5,'ce raw data'!$C$1:$CZ$1,0))="","-",INDEX('ce raw data'!$C$2:$CZ$3000,MATCH(1,INDEX(('ce raw data'!$A$2:$A$3000=C2)*('ce raw data'!$B$2:$B$3000=$B19),,),0),MATCH(F5,'ce raw data'!$C$1:$CZ$1,0))),"-")</f>
        <v>-</v>
      </c>
      <c r="G19" s="8" t="str">
        <f>IFERROR(IF(INDEX('ce raw data'!$C$2:$CZ$3000,MATCH(1,INDEX(('ce raw data'!$A$2:$A$3000=G2)*('ce raw data'!$B$2:$B$3000=$B19),,),0),MATCH(G5,'ce raw data'!$C$1:$CZ$1,0))="","-",INDEX('ce raw data'!$C$2:$CZ$3000,MATCH(1,INDEX(('ce raw data'!$A$2:$A$3000=G2)*('ce raw data'!$B$2:$B$3000=$B19),,),0),MATCH(G5,'ce raw data'!$C$1:$CZ$1,0))),"-")</f>
        <v>-</v>
      </c>
      <c r="H19" s="8" t="str">
        <f>IFERROR(IF(INDEX('ce raw data'!$C$2:$CZ$3000,MATCH(1,INDEX(('ce raw data'!$A$2:$A$3000=G2)*('ce raw data'!$B$2:$B$3000=$B19),,),0),MATCH(H5,'ce raw data'!$C$1:$CZ$1,0))="","-",INDEX('ce raw data'!$C$2:$CZ$3000,MATCH(1,INDEX(('ce raw data'!$A$2:$A$3000=G2)*('ce raw data'!$B$2:$B$3000=$B19),,),0),MATCH(H5,'ce raw data'!$C$1:$CZ$1,0))),"-")</f>
        <v>-</v>
      </c>
      <c r="I19" s="8" t="str">
        <f>IFERROR(IF(INDEX('ce raw data'!$C$2:$CZ$3000,MATCH(1,INDEX(('ce raw data'!$A$2:$A$3000=G2)*('ce raw data'!$B$2:$B$3000=$B19),,),0),MATCH(I5,'ce raw data'!$C$1:$CZ$1,0))="","-",INDEX('ce raw data'!$C$2:$CZ$3000,MATCH(1,INDEX(('ce raw data'!$A$2:$A$3000=G2)*('ce raw data'!$B$2:$B$3000=$B19),,),0),MATCH(I5,'ce raw data'!$C$1:$CZ$1,0))),"-")</f>
        <v>-</v>
      </c>
      <c r="J19" s="8" t="str">
        <f>IFERROR(IF(INDEX('ce raw data'!$C$2:$CZ$3000,MATCH(1,INDEX(('ce raw data'!$A$2:$A$3000=G2)*('ce raw data'!$B$2:$B$3000=$B19),,),0),MATCH(J5,'ce raw data'!$C$1:$CZ$1,0))="","-",INDEX('ce raw data'!$C$2:$CZ$3000,MATCH(1,INDEX(('ce raw data'!$A$2:$A$3000=G2)*('ce raw data'!$B$2:$B$3000=$B19),,),0),MATCH(J5,'ce raw data'!$C$1:$CZ$1,0))),"-")</f>
        <v>-</v>
      </c>
    </row>
    <row r="20" spans="1:10" ht="12.75" hidden="1" customHeight="1" x14ac:dyDescent="0.5">
      <c r="B20" s="10"/>
      <c r="C20" s="8" t="str">
        <f>IFERROR(IF(INDEX('ce raw data'!$C$2:$CZ$3000,MATCH(1,INDEX(('ce raw data'!$A$2:$A$3000=C2)*('ce raw data'!$B$2:$B$3000=$B21),,),0),MATCH(SUBSTITUTE(C5,"Allele","Height"),'ce raw data'!$C$1:$CZ$1,0))="","-",INDEX('ce raw data'!$C$2:$CZ$3000,MATCH(1,INDEX(('ce raw data'!$A$2:$A$3000=C2)*('ce raw data'!$B$2:$B$3000=$B21),,),0),MATCH(SUBSTITUTE(C5,"Allele","Height"),'ce raw data'!$C$1:$CZ$1,0))),"-")</f>
        <v>-</v>
      </c>
      <c r="D20" s="8" t="str">
        <f>IFERROR(IF(INDEX('ce raw data'!$C$2:$CZ$3000,MATCH(1,INDEX(('ce raw data'!$A$2:$A$3000=C2)*('ce raw data'!$B$2:$B$3000=$B21),,),0),MATCH(SUBSTITUTE(D5,"Allele","Height"),'ce raw data'!$C$1:$CZ$1,0))="","-",INDEX('ce raw data'!$C$2:$CZ$3000,MATCH(1,INDEX(('ce raw data'!$A$2:$A$3000=C2)*('ce raw data'!$B$2:$B$3000=$B21),,),0),MATCH(SUBSTITUTE(D5,"Allele","Height"),'ce raw data'!$C$1:$CZ$1,0))),"-")</f>
        <v>-</v>
      </c>
      <c r="E20" s="8" t="str">
        <f>IFERROR(IF(INDEX('ce raw data'!$C$2:$CZ$3000,MATCH(1,INDEX(('ce raw data'!$A$2:$A$3000=C2)*('ce raw data'!$B$2:$B$3000=$B21),,),0),MATCH(SUBSTITUTE(E5,"Allele","Height"),'ce raw data'!$C$1:$CZ$1,0))="","-",INDEX('ce raw data'!$C$2:$CZ$3000,MATCH(1,INDEX(('ce raw data'!$A$2:$A$3000=C2)*('ce raw data'!$B$2:$B$3000=$B21),,),0),MATCH(SUBSTITUTE(E5,"Allele","Height"),'ce raw data'!$C$1:$CZ$1,0))),"-")</f>
        <v>-</v>
      </c>
      <c r="F20" s="8" t="str">
        <f>IFERROR(IF(INDEX('ce raw data'!$C$2:$CZ$3000,MATCH(1,INDEX(('ce raw data'!$A$2:$A$3000=C2)*('ce raw data'!$B$2:$B$3000=$B21),,),0),MATCH(SUBSTITUTE(F5,"Allele","Height"),'ce raw data'!$C$1:$CZ$1,0))="","-",INDEX('ce raw data'!$C$2:$CZ$3000,MATCH(1,INDEX(('ce raw data'!$A$2:$A$3000=C2)*('ce raw data'!$B$2:$B$3000=$B21),,),0),MATCH(SUBSTITUTE(F5,"Allele","Height"),'ce raw data'!$C$1:$CZ$1,0))),"-")</f>
        <v>-</v>
      </c>
      <c r="G20" s="8" t="str">
        <f>IFERROR(IF(INDEX('ce raw data'!$C$2:$CZ$3000,MATCH(1,INDEX(('ce raw data'!$A$2:$A$3000=G2)*('ce raw data'!$B$2:$B$3000=$B21),,),0),MATCH(SUBSTITUTE(G5,"Allele","Height"),'ce raw data'!$C$1:$CZ$1,0))="","-",INDEX('ce raw data'!$C$2:$CZ$3000,MATCH(1,INDEX(('ce raw data'!$A$2:$A$3000=G2)*('ce raw data'!$B$2:$B$3000=$B21),,),0),MATCH(SUBSTITUTE(G5,"Allele","Height"),'ce raw data'!$C$1:$CZ$1,0))),"-")</f>
        <v>-</v>
      </c>
      <c r="H20" s="8" t="str">
        <f>IFERROR(IF(INDEX('ce raw data'!$C$2:$CZ$3000,MATCH(1,INDEX(('ce raw data'!$A$2:$A$3000=G2)*('ce raw data'!$B$2:$B$3000=$B21),,),0),MATCH(SUBSTITUTE(H5,"Allele","Height"),'ce raw data'!$C$1:$CZ$1,0))="","-",INDEX('ce raw data'!$C$2:$CZ$3000,MATCH(1,INDEX(('ce raw data'!$A$2:$A$3000=G2)*('ce raw data'!$B$2:$B$3000=$B21),,),0),MATCH(SUBSTITUTE(H5,"Allele","Height"),'ce raw data'!$C$1:$CZ$1,0))),"-")</f>
        <v>-</v>
      </c>
      <c r="I20" s="8" t="str">
        <f>IFERROR(IF(INDEX('ce raw data'!$C$2:$CZ$3000,MATCH(1,INDEX(('ce raw data'!$A$2:$A$3000=G2)*('ce raw data'!$B$2:$B$3000=$B21),,),0),MATCH(SUBSTITUTE(I5,"Allele","Height"),'ce raw data'!$C$1:$CZ$1,0))="","-",INDEX('ce raw data'!$C$2:$CZ$3000,MATCH(1,INDEX(('ce raw data'!$A$2:$A$3000=G2)*('ce raw data'!$B$2:$B$3000=$B21),,),0),MATCH(SUBSTITUTE(I5,"Allele","Height"),'ce raw data'!$C$1:$CZ$1,0))),"-")</f>
        <v>-</v>
      </c>
      <c r="J20" s="8" t="str">
        <f>IFERROR(IF(INDEX('ce raw data'!$C$2:$CZ$3000,MATCH(1,INDEX(('ce raw data'!$A$2:$A$3000=G2)*('ce raw data'!$B$2:$B$3000=$B21),,),0),MATCH(SUBSTITUTE(J5,"Allele","Height"),'ce raw data'!$C$1:$CZ$1,0))="","-",INDEX('ce raw data'!$C$2:$CZ$3000,MATCH(1,INDEX(('ce raw data'!$A$2:$A$3000=G2)*('ce raw data'!$B$2:$B$3000=$B21),,),0),MATCH(SUBSTITUTE(J5,"Allele","Height"),'ce raw data'!$C$1:$CZ$1,0))),"-")</f>
        <v>-</v>
      </c>
    </row>
    <row r="21" spans="1:10" x14ac:dyDescent="0.5">
      <c r="B21" s="11" t="str">
        <f>'Allele Call Table'!$A$85</f>
        <v>D16S539</v>
      </c>
      <c r="C21" s="8" t="str">
        <f>IFERROR(IF(INDEX('ce raw data'!$C$2:$CZ$3000,MATCH(1,INDEX(('ce raw data'!$A$2:$A$3000=C2)*('ce raw data'!$B$2:$B$3000=$B21),,),0),MATCH(C5,'ce raw data'!$C$1:$CZ$1,0))="","-",INDEX('ce raw data'!$C$2:$CZ$3000,MATCH(1,INDEX(('ce raw data'!$A$2:$A$3000=C2)*('ce raw data'!$B$2:$B$3000=$B21),,),0),MATCH(C5,'ce raw data'!$C$1:$CZ$1,0))),"-")</f>
        <v>-</v>
      </c>
      <c r="D21" s="8" t="str">
        <f>IFERROR(IF(INDEX('ce raw data'!$C$2:$CZ$3000,MATCH(1,INDEX(('ce raw data'!$A$2:$A$3000=C2)*('ce raw data'!$B$2:$B$3000=$B21),,),0),MATCH(D5,'ce raw data'!$C$1:$CZ$1,0))="","-",INDEX('ce raw data'!$C$2:$CZ$3000,MATCH(1,INDEX(('ce raw data'!$A$2:$A$3000=C2)*('ce raw data'!$B$2:$B$3000=$B21),,),0),MATCH(D5,'ce raw data'!$C$1:$CZ$1,0))),"-")</f>
        <v>-</v>
      </c>
      <c r="E21" s="8" t="str">
        <f>IFERROR(IF(INDEX('ce raw data'!$C$2:$CZ$3000,MATCH(1,INDEX(('ce raw data'!$A$2:$A$3000=C2)*('ce raw data'!$B$2:$B$3000=$B21),,),0),MATCH(E5,'ce raw data'!$C$1:$CZ$1,0))="","-",INDEX('ce raw data'!$C$2:$CZ$3000,MATCH(1,INDEX(('ce raw data'!$A$2:$A$3000=C2)*('ce raw data'!$B$2:$B$3000=$B21),,),0),MATCH(E5,'ce raw data'!$C$1:$CZ$1,0))),"-")</f>
        <v>-</v>
      </c>
      <c r="F21" s="8" t="str">
        <f>IFERROR(IF(INDEX('ce raw data'!$C$2:$CZ$3000,MATCH(1,INDEX(('ce raw data'!$A$2:$A$3000=C2)*('ce raw data'!$B$2:$B$3000=$B21),,),0),MATCH(F5,'ce raw data'!$C$1:$CZ$1,0))="","-",INDEX('ce raw data'!$C$2:$CZ$3000,MATCH(1,INDEX(('ce raw data'!$A$2:$A$3000=C2)*('ce raw data'!$B$2:$B$3000=$B21),,),0),MATCH(F5,'ce raw data'!$C$1:$CZ$1,0))),"-")</f>
        <v>-</v>
      </c>
      <c r="G21" s="8" t="str">
        <f>IFERROR(IF(INDEX('ce raw data'!$C$2:$CZ$3000,MATCH(1,INDEX(('ce raw data'!$A$2:$A$3000=G2)*('ce raw data'!$B$2:$B$3000=$B21),,),0),MATCH(G5,'ce raw data'!$C$1:$CZ$1,0))="","-",INDEX('ce raw data'!$C$2:$CZ$3000,MATCH(1,INDEX(('ce raw data'!$A$2:$A$3000=G2)*('ce raw data'!$B$2:$B$3000=$B21),,),0),MATCH(G5,'ce raw data'!$C$1:$CZ$1,0))),"-")</f>
        <v>-</v>
      </c>
      <c r="H21" s="8" t="str">
        <f>IFERROR(IF(INDEX('ce raw data'!$C$2:$CZ$3000,MATCH(1,INDEX(('ce raw data'!$A$2:$A$3000=G2)*('ce raw data'!$B$2:$B$3000=$B21),,),0),MATCH(H5,'ce raw data'!$C$1:$CZ$1,0))="","-",INDEX('ce raw data'!$C$2:$CZ$3000,MATCH(1,INDEX(('ce raw data'!$A$2:$A$3000=G2)*('ce raw data'!$B$2:$B$3000=$B21),,),0),MATCH(H5,'ce raw data'!$C$1:$CZ$1,0))),"-")</f>
        <v>-</v>
      </c>
      <c r="I21" s="8" t="str">
        <f>IFERROR(IF(INDEX('ce raw data'!$C$2:$CZ$3000,MATCH(1,INDEX(('ce raw data'!$A$2:$A$3000=G2)*('ce raw data'!$B$2:$B$3000=$B21),,),0),MATCH(I5,'ce raw data'!$C$1:$CZ$1,0))="","-",INDEX('ce raw data'!$C$2:$CZ$3000,MATCH(1,INDEX(('ce raw data'!$A$2:$A$3000=G2)*('ce raw data'!$B$2:$B$3000=$B21),,),0),MATCH(I5,'ce raw data'!$C$1:$CZ$1,0))),"-")</f>
        <v>-</v>
      </c>
      <c r="J21" s="8" t="str">
        <f>IFERROR(IF(INDEX('ce raw data'!$C$2:$CZ$3000,MATCH(1,INDEX(('ce raw data'!$A$2:$A$3000=G2)*('ce raw data'!$B$2:$B$3000=$B21),,),0),MATCH(J5,'ce raw data'!$C$1:$CZ$1,0))="","-",INDEX('ce raw data'!$C$2:$CZ$3000,MATCH(1,INDEX(('ce raw data'!$A$2:$A$3000=G2)*('ce raw data'!$B$2:$B$3000=$B21),,),0),MATCH(J5,'ce raw data'!$C$1:$CZ$1,0))),"-")</f>
        <v>-</v>
      </c>
    </row>
    <row r="22" spans="1:10" ht="12.75" hidden="1" customHeight="1" x14ac:dyDescent="0.5">
      <c r="B22" s="11"/>
      <c r="C22" s="8" t="str">
        <f>IFERROR(IF(INDEX('ce raw data'!$C$2:$CZ$3000,MATCH(1,INDEX(('ce raw data'!$A$2:$A$3000=C2)*('ce raw data'!$B$2:$B$3000=$B23),,),0),MATCH(SUBSTITUTE(C5,"Allele","Height"),'ce raw data'!$C$1:$CZ$1,0))="","-",INDEX('ce raw data'!$C$2:$CZ$3000,MATCH(1,INDEX(('ce raw data'!$A$2:$A$3000=C2)*('ce raw data'!$B$2:$B$3000=$B23),,),0),MATCH(SUBSTITUTE(C5,"Allele","Height"),'ce raw data'!$C$1:$CZ$1,0))),"-")</f>
        <v>-</v>
      </c>
      <c r="D22" s="8" t="str">
        <f>IFERROR(IF(INDEX('ce raw data'!$C$2:$CZ$3000,MATCH(1,INDEX(('ce raw data'!$A$2:$A$3000=C2)*('ce raw data'!$B$2:$B$3000=$B23),,),0),MATCH(SUBSTITUTE(D5,"Allele","Height"),'ce raw data'!$C$1:$CZ$1,0))="","-",INDEX('ce raw data'!$C$2:$CZ$3000,MATCH(1,INDEX(('ce raw data'!$A$2:$A$3000=C2)*('ce raw data'!$B$2:$B$3000=$B23),,),0),MATCH(SUBSTITUTE(D5,"Allele","Height"),'ce raw data'!$C$1:$CZ$1,0))),"-")</f>
        <v>-</v>
      </c>
      <c r="E22" s="8" t="str">
        <f>IFERROR(IF(INDEX('ce raw data'!$C$2:$CZ$3000,MATCH(1,INDEX(('ce raw data'!$A$2:$A$3000=C2)*('ce raw data'!$B$2:$B$3000=$B23),,),0),MATCH(SUBSTITUTE(E5,"Allele","Height"),'ce raw data'!$C$1:$CZ$1,0))="","-",INDEX('ce raw data'!$C$2:$CZ$3000,MATCH(1,INDEX(('ce raw data'!$A$2:$A$3000=C2)*('ce raw data'!$B$2:$B$3000=$B23),,),0),MATCH(SUBSTITUTE(E5,"Allele","Height"),'ce raw data'!$C$1:$CZ$1,0))),"-")</f>
        <v>-</v>
      </c>
      <c r="F22" s="8" t="str">
        <f>IFERROR(IF(INDEX('ce raw data'!$C$2:$CZ$3000,MATCH(1,INDEX(('ce raw data'!$A$2:$A$3000=C2)*('ce raw data'!$B$2:$B$3000=$B23),,),0),MATCH(SUBSTITUTE(F5,"Allele","Height"),'ce raw data'!$C$1:$CZ$1,0))="","-",INDEX('ce raw data'!$C$2:$CZ$3000,MATCH(1,INDEX(('ce raw data'!$A$2:$A$3000=C2)*('ce raw data'!$B$2:$B$3000=$B23),,),0),MATCH(SUBSTITUTE(F5,"Allele","Height"),'ce raw data'!$C$1:$CZ$1,0))),"-")</f>
        <v>-</v>
      </c>
      <c r="G22" s="8" t="str">
        <f>IFERROR(IF(INDEX('ce raw data'!$C$2:$CZ$3000,MATCH(1,INDEX(('ce raw data'!$A$2:$A$3000=G2)*('ce raw data'!$B$2:$B$3000=$B23),,),0),MATCH(SUBSTITUTE(G5,"Allele","Height"),'ce raw data'!$C$1:$CZ$1,0))="","-",INDEX('ce raw data'!$C$2:$CZ$3000,MATCH(1,INDEX(('ce raw data'!$A$2:$A$3000=G2)*('ce raw data'!$B$2:$B$3000=$B23),,),0),MATCH(SUBSTITUTE(G5,"Allele","Height"),'ce raw data'!$C$1:$CZ$1,0))),"-")</f>
        <v>-</v>
      </c>
      <c r="H22" s="8" t="str">
        <f>IFERROR(IF(INDEX('ce raw data'!$C$2:$CZ$3000,MATCH(1,INDEX(('ce raw data'!$A$2:$A$3000=G2)*('ce raw data'!$B$2:$B$3000=$B23),,),0),MATCH(SUBSTITUTE(H5,"Allele","Height"),'ce raw data'!$C$1:$CZ$1,0))="","-",INDEX('ce raw data'!$C$2:$CZ$3000,MATCH(1,INDEX(('ce raw data'!$A$2:$A$3000=G2)*('ce raw data'!$B$2:$B$3000=$B23),,),0),MATCH(SUBSTITUTE(H5,"Allele","Height"),'ce raw data'!$C$1:$CZ$1,0))),"-")</f>
        <v>-</v>
      </c>
      <c r="I22" s="8" t="str">
        <f>IFERROR(IF(INDEX('ce raw data'!$C$2:$CZ$3000,MATCH(1,INDEX(('ce raw data'!$A$2:$A$3000=G2)*('ce raw data'!$B$2:$B$3000=$B23),,),0),MATCH(SUBSTITUTE(I5,"Allele","Height"),'ce raw data'!$C$1:$CZ$1,0))="","-",INDEX('ce raw data'!$C$2:$CZ$3000,MATCH(1,INDEX(('ce raw data'!$A$2:$A$3000=G2)*('ce raw data'!$B$2:$B$3000=$B23),,),0),MATCH(SUBSTITUTE(I5,"Allele","Height"),'ce raw data'!$C$1:$CZ$1,0))),"-")</f>
        <v>-</v>
      </c>
      <c r="J22" s="8" t="str">
        <f>IFERROR(IF(INDEX('ce raw data'!$C$2:$CZ$3000,MATCH(1,INDEX(('ce raw data'!$A$2:$A$3000=G2)*('ce raw data'!$B$2:$B$3000=$B23),,),0),MATCH(SUBSTITUTE(J5,"Allele","Height"),'ce raw data'!$C$1:$CZ$1,0))="","-",INDEX('ce raw data'!$C$2:$CZ$3000,MATCH(1,INDEX(('ce raw data'!$A$2:$A$3000=G2)*('ce raw data'!$B$2:$B$3000=$B23),,),0),MATCH(SUBSTITUTE(J5,"Allele","Height"),'ce raw data'!$C$1:$CZ$1,0))),"-")</f>
        <v>-</v>
      </c>
    </row>
    <row r="23" spans="1:10" x14ac:dyDescent="0.5">
      <c r="B23" s="11" t="str">
        <f>'Allele Call Table'!$A$87</f>
        <v>D18S51</v>
      </c>
      <c r="C23" s="8" t="str">
        <f>IFERROR(IF(INDEX('ce raw data'!$C$2:$CZ$3000,MATCH(1,INDEX(('ce raw data'!$A$2:$A$3000=C2)*('ce raw data'!$B$2:$B$3000=$B23),,),0),MATCH(C5,'ce raw data'!$C$1:$CZ$1,0))="","-",INDEX('ce raw data'!$C$2:$CZ$3000,MATCH(1,INDEX(('ce raw data'!$A$2:$A$3000=C2)*('ce raw data'!$B$2:$B$3000=$B23),,),0),MATCH(C5,'ce raw data'!$C$1:$CZ$1,0))),"-")</f>
        <v>-</v>
      </c>
      <c r="D23" s="8" t="str">
        <f>IFERROR(IF(INDEX('ce raw data'!$C$2:$CZ$3000,MATCH(1,INDEX(('ce raw data'!$A$2:$A$3000=C2)*('ce raw data'!$B$2:$B$3000=$B23),,),0),MATCH(D5,'ce raw data'!$C$1:$CZ$1,0))="","-",INDEX('ce raw data'!$C$2:$CZ$3000,MATCH(1,INDEX(('ce raw data'!$A$2:$A$3000=C2)*('ce raw data'!$B$2:$B$3000=$B23),,),0),MATCH(D5,'ce raw data'!$C$1:$CZ$1,0))),"-")</f>
        <v>-</v>
      </c>
      <c r="E23" s="8" t="str">
        <f>IFERROR(IF(INDEX('ce raw data'!$C$2:$CZ$3000,MATCH(1,INDEX(('ce raw data'!$A$2:$A$3000=C2)*('ce raw data'!$B$2:$B$3000=$B23),,),0),MATCH(E5,'ce raw data'!$C$1:$CZ$1,0))="","-",INDEX('ce raw data'!$C$2:$CZ$3000,MATCH(1,INDEX(('ce raw data'!$A$2:$A$3000=C2)*('ce raw data'!$B$2:$B$3000=$B23),,),0),MATCH(E5,'ce raw data'!$C$1:$CZ$1,0))),"-")</f>
        <v>-</v>
      </c>
      <c r="F23" s="8" t="str">
        <f>IFERROR(IF(INDEX('ce raw data'!$C$2:$CZ$3000,MATCH(1,INDEX(('ce raw data'!$A$2:$A$3000=C2)*('ce raw data'!$B$2:$B$3000=$B23),,),0),MATCH(F5,'ce raw data'!$C$1:$CZ$1,0))="","-",INDEX('ce raw data'!$C$2:$CZ$3000,MATCH(1,INDEX(('ce raw data'!$A$2:$A$3000=C2)*('ce raw data'!$B$2:$B$3000=$B23),,),0),MATCH(F5,'ce raw data'!$C$1:$CZ$1,0))),"-")</f>
        <v>-</v>
      </c>
      <c r="G23" s="8" t="str">
        <f>IFERROR(IF(INDEX('ce raw data'!$C$2:$CZ$3000,MATCH(1,INDEX(('ce raw data'!$A$2:$A$3000=G2)*('ce raw data'!$B$2:$B$3000=$B23),,),0),MATCH(G5,'ce raw data'!$C$1:$CZ$1,0))="","-",INDEX('ce raw data'!$C$2:$CZ$3000,MATCH(1,INDEX(('ce raw data'!$A$2:$A$3000=G2)*('ce raw data'!$B$2:$B$3000=$B23),,),0),MATCH(G5,'ce raw data'!$C$1:$CZ$1,0))),"-")</f>
        <v>-</v>
      </c>
      <c r="H23" s="8" t="str">
        <f>IFERROR(IF(INDEX('ce raw data'!$C$2:$CZ$3000,MATCH(1,INDEX(('ce raw data'!$A$2:$A$3000=G2)*('ce raw data'!$B$2:$B$3000=$B23),,),0),MATCH(H5,'ce raw data'!$C$1:$CZ$1,0))="","-",INDEX('ce raw data'!$C$2:$CZ$3000,MATCH(1,INDEX(('ce raw data'!$A$2:$A$3000=G2)*('ce raw data'!$B$2:$B$3000=$B23),,),0),MATCH(H5,'ce raw data'!$C$1:$CZ$1,0))),"-")</f>
        <v>-</v>
      </c>
      <c r="I23" s="8" t="str">
        <f>IFERROR(IF(INDEX('ce raw data'!$C$2:$CZ$3000,MATCH(1,INDEX(('ce raw data'!$A$2:$A$3000=G2)*('ce raw data'!$B$2:$B$3000=$B23),,),0),MATCH(I5,'ce raw data'!$C$1:$CZ$1,0))="","-",INDEX('ce raw data'!$C$2:$CZ$3000,MATCH(1,INDEX(('ce raw data'!$A$2:$A$3000=G2)*('ce raw data'!$B$2:$B$3000=$B23),,),0),MATCH(I5,'ce raw data'!$C$1:$CZ$1,0))),"-")</f>
        <v>-</v>
      </c>
      <c r="J23" s="8" t="str">
        <f>IFERROR(IF(INDEX('ce raw data'!$C$2:$CZ$3000,MATCH(1,INDEX(('ce raw data'!$A$2:$A$3000=G2)*('ce raw data'!$B$2:$B$3000=$B23),,),0),MATCH(J5,'ce raw data'!$C$1:$CZ$1,0))="","-",INDEX('ce raw data'!$C$2:$CZ$3000,MATCH(1,INDEX(('ce raw data'!$A$2:$A$3000=G2)*('ce raw data'!$B$2:$B$3000=$B23),,),0),MATCH(J5,'ce raw data'!$C$1:$CZ$1,0))),"-")</f>
        <v>-</v>
      </c>
    </row>
    <row r="24" spans="1:10" ht="12.75" hidden="1" customHeight="1" x14ac:dyDescent="0.5">
      <c r="B24" s="11"/>
      <c r="C24" s="8" t="str">
        <f>IFERROR(IF(INDEX('ce raw data'!$C$2:$CZ$3000,MATCH(1,INDEX(('ce raw data'!$A$2:$A$3000=C2)*('ce raw data'!$B$2:$B$3000=$B25),,),0),MATCH(SUBSTITUTE(C5,"Allele","Height"),'ce raw data'!$C$1:$CZ$1,0))="","-",INDEX('ce raw data'!$C$2:$CZ$3000,MATCH(1,INDEX(('ce raw data'!$A$2:$A$3000=C2)*('ce raw data'!$B$2:$B$3000=$B25),,),0),MATCH(SUBSTITUTE(C5,"Allele","Height"),'ce raw data'!$C$1:$CZ$1,0))),"-")</f>
        <v>-</v>
      </c>
      <c r="D24" s="8" t="str">
        <f>IFERROR(IF(INDEX('ce raw data'!$C$2:$CZ$3000,MATCH(1,INDEX(('ce raw data'!$A$2:$A$3000=C2)*('ce raw data'!$B$2:$B$3000=$B25),,),0),MATCH(SUBSTITUTE(D5,"Allele","Height"),'ce raw data'!$C$1:$CZ$1,0))="","-",INDEX('ce raw data'!$C$2:$CZ$3000,MATCH(1,INDEX(('ce raw data'!$A$2:$A$3000=C2)*('ce raw data'!$B$2:$B$3000=$B25),,),0),MATCH(SUBSTITUTE(D5,"Allele","Height"),'ce raw data'!$C$1:$CZ$1,0))),"-")</f>
        <v>-</v>
      </c>
      <c r="E24" s="8" t="str">
        <f>IFERROR(IF(INDEX('ce raw data'!$C$2:$CZ$3000,MATCH(1,INDEX(('ce raw data'!$A$2:$A$3000=C2)*('ce raw data'!$B$2:$B$3000=$B25),,),0),MATCH(SUBSTITUTE(E5,"Allele","Height"),'ce raw data'!$C$1:$CZ$1,0))="","-",INDEX('ce raw data'!$C$2:$CZ$3000,MATCH(1,INDEX(('ce raw data'!$A$2:$A$3000=C2)*('ce raw data'!$B$2:$B$3000=$B25),,),0),MATCH(SUBSTITUTE(E5,"Allele","Height"),'ce raw data'!$C$1:$CZ$1,0))),"-")</f>
        <v>-</v>
      </c>
      <c r="F24" s="8" t="str">
        <f>IFERROR(IF(INDEX('ce raw data'!$C$2:$CZ$3000,MATCH(1,INDEX(('ce raw data'!$A$2:$A$3000=C2)*('ce raw data'!$B$2:$B$3000=$B25),,),0),MATCH(SUBSTITUTE(F5,"Allele","Height"),'ce raw data'!$C$1:$CZ$1,0))="","-",INDEX('ce raw data'!$C$2:$CZ$3000,MATCH(1,INDEX(('ce raw data'!$A$2:$A$3000=C2)*('ce raw data'!$B$2:$B$3000=$B25),,),0),MATCH(SUBSTITUTE(F5,"Allele","Height"),'ce raw data'!$C$1:$CZ$1,0))),"-")</f>
        <v>-</v>
      </c>
      <c r="G24" s="8" t="str">
        <f>IFERROR(IF(INDEX('ce raw data'!$C$2:$CZ$3000,MATCH(1,INDEX(('ce raw data'!$A$2:$A$3000=G2)*('ce raw data'!$B$2:$B$3000=$B25),,),0),MATCH(SUBSTITUTE(G5,"Allele","Height"),'ce raw data'!$C$1:$CZ$1,0))="","-",INDEX('ce raw data'!$C$2:$CZ$3000,MATCH(1,INDEX(('ce raw data'!$A$2:$A$3000=G2)*('ce raw data'!$B$2:$B$3000=$B25),,),0),MATCH(SUBSTITUTE(G5,"Allele","Height"),'ce raw data'!$C$1:$CZ$1,0))),"-")</f>
        <v>-</v>
      </c>
      <c r="H24" s="8" t="str">
        <f>IFERROR(IF(INDEX('ce raw data'!$C$2:$CZ$3000,MATCH(1,INDEX(('ce raw data'!$A$2:$A$3000=G2)*('ce raw data'!$B$2:$B$3000=$B25),,),0),MATCH(SUBSTITUTE(H5,"Allele","Height"),'ce raw data'!$C$1:$CZ$1,0))="","-",INDEX('ce raw data'!$C$2:$CZ$3000,MATCH(1,INDEX(('ce raw data'!$A$2:$A$3000=G2)*('ce raw data'!$B$2:$B$3000=$B25),,),0),MATCH(SUBSTITUTE(H5,"Allele","Height"),'ce raw data'!$C$1:$CZ$1,0))),"-")</f>
        <v>-</v>
      </c>
      <c r="I24" s="8" t="str">
        <f>IFERROR(IF(INDEX('ce raw data'!$C$2:$CZ$3000,MATCH(1,INDEX(('ce raw data'!$A$2:$A$3000=G2)*('ce raw data'!$B$2:$B$3000=$B25),,),0),MATCH(SUBSTITUTE(I5,"Allele","Height"),'ce raw data'!$C$1:$CZ$1,0))="","-",INDEX('ce raw data'!$C$2:$CZ$3000,MATCH(1,INDEX(('ce raw data'!$A$2:$A$3000=G2)*('ce raw data'!$B$2:$B$3000=$B25),,),0),MATCH(SUBSTITUTE(I5,"Allele","Height"),'ce raw data'!$C$1:$CZ$1,0))),"-")</f>
        <v>-</v>
      </c>
      <c r="J24" s="8" t="str">
        <f>IFERROR(IF(INDEX('ce raw data'!$C$2:$CZ$3000,MATCH(1,INDEX(('ce raw data'!$A$2:$A$3000=G2)*('ce raw data'!$B$2:$B$3000=$B25),,),0),MATCH(SUBSTITUTE(J5,"Allele","Height"),'ce raw data'!$C$1:$CZ$1,0))="","-",INDEX('ce raw data'!$C$2:$CZ$3000,MATCH(1,INDEX(('ce raw data'!$A$2:$A$3000=G2)*('ce raw data'!$B$2:$B$3000=$B25),,),0),MATCH(SUBSTITUTE(J5,"Allele","Height"),'ce raw data'!$C$1:$CZ$1,0))),"-")</f>
        <v>-</v>
      </c>
    </row>
    <row r="25" spans="1:10" x14ac:dyDescent="0.5">
      <c r="B25" s="11" t="str">
        <f>'Allele Call Table'!$A$89</f>
        <v>D2S1338</v>
      </c>
      <c r="C25" s="8" t="str">
        <f>IFERROR(IF(INDEX('ce raw data'!$C$2:$CZ$3000,MATCH(1,INDEX(('ce raw data'!$A$2:$A$3000=C2)*('ce raw data'!$B$2:$B$3000=$B25),,),0),MATCH(C5,'ce raw data'!$C$1:$CZ$1,0))="","-",INDEX('ce raw data'!$C$2:$CZ$3000,MATCH(1,INDEX(('ce raw data'!$A$2:$A$3000=C2)*('ce raw data'!$B$2:$B$3000=$B25),,),0),MATCH(C5,'ce raw data'!$C$1:$CZ$1,0))),"-")</f>
        <v>-</v>
      </c>
      <c r="D25" s="8" t="str">
        <f>IFERROR(IF(INDEX('ce raw data'!$C$2:$CZ$3000,MATCH(1,INDEX(('ce raw data'!$A$2:$A$3000=C2)*('ce raw data'!$B$2:$B$3000=$B25),,),0),MATCH(D5,'ce raw data'!$C$1:$CZ$1,0))="","-",INDEX('ce raw data'!$C$2:$CZ$3000,MATCH(1,INDEX(('ce raw data'!$A$2:$A$3000=C2)*('ce raw data'!$B$2:$B$3000=$B25),,),0),MATCH(D5,'ce raw data'!$C$1:$CZ$1,0))),"-")</f>
        <v>-</v>
      </c>
      <c r="E25" s="8" t="str">
        <f>IFERROR(IF(INDEX('ce raw data'!$C$2:$CZ$3000,MATCH(1,INDEX(('ce raw data'!$A$2:$A$3000=C2)*('ce raw data'!$B$2:$B$3000=$B25),,),0),MATCH(E5,'ce raw data'!$C$1:$CZ$1,0))="","-",INDEX('ce raw data'!$C$2:$CZ$3000,MATCH(1,INDEX(('ce raw data'!$A$2:$A$3000=C2)*('ce raw data'!$B$2:$B$3000=$B25),,),0),MATCH(E5,'ce raw data'!$C$1:$CZ$1,0))),"-")</f>
        <v>-</v>
      </c>
      <c r="F25" s="8" t="str">
        <f>IFERROR(IF(INDEX('ce raw data'!$C$2:$CZ$3000,MATCH(1,INDEX(('ce raw data'!$A$2:$A$3000=C2)*('ce raw data'!$B$2:$B$3000=$B25),,),0),MATCH(F5,'ce raw data'!$C$1:$CZ$1,0))="","-",INDEX('ce raw data'!$C$2:$CZ$3000,MATCH(1,INDEX(('ce raw data'!$A$2:$A$3000=C2)*('ce raw data'!$B$2:$B$3000=$B25),,),0),MATCH(F5,'ce raw data'!$C$1:$CZ$1,0))),"-")</f>
        <v>-</v>
      </c>
      <c r="G25" s="8" t="str">
        <f>IFERROR(IF(INDEX('ce raw data'!$C$2:$CZ$3000,MATCH(1,INDEX(('ce raw data'!$A$2:$A$3000=G2)*('ce raw data'!$B$2:$B$3000=$B25),,),0),MATCH(G5,'ce raw data'!$C$1:$CZ$1,0))="","-",INDEX('ce raw data'!$C$2:$CZ$3000,MATCH(1,INDEX(('ce raw data'!$A$2:$A$3000=G2)*('ce raw data'!$B$2:$B$3000=$B25),,),0),MATCH(G5,'ce raw data'!$C$1:$CZ$1,0))),"-")</f>
        <v>-</v>
      </c>
      <c r="H25" s="8" t="str">
        <f>IFERROR(IF(INDEX('ce raw data'!$C$2:$CZ$3000,MATCH(1,INDEX(('ce raw data'!$A$2:$A$3000=G2)*('ce raw data'!$B$2:$B$3000=$B25),,),0),MATCH(H5,'ce raw data'!$C$1:$CZ$1,0))="","-",INDEX('ce raw data'!$C$2:$CZ$3000,MATCH(1,INDEX(('ce raw data'!$A$2:$A$3000=G2)*('ce raw data'!$B$2:$B$3000=$B25),,),0),MATCH(H5,'ce raw data'!$C$1:$CZ$1,0))),"-")</f>
        <v>-</v>
      </c>
      <c r="I25" s="8" t="str">
        <f>IFERROR(IF(INDEX('ce raw data'!$C$2:$CZ$3000,MATCH(1,INDEX(('ce raw data'!$A$2:$A$3000=G2)*('ce raw data'!$B$2:$B$3000=$B25),,),0),MATCH(I5,'ce raw data'!$C$1:$CZ$1,0))="","-",INDEX('ce raw data'!$C$2:$CZ$3000,MATCH(1,INDEX(('ce raw data'!$A$2:$A$3000=G2)*('ce raw data'!$B$2:$B$3000=$B25),,),0),MATCH(I5,'ce raw data'!$C$1:$CZ$1,0))),"-")</f>
        <v>-</v>
      </c>
      <c r="J25" s="8" t="str">
        <f>IFERROR(IF(INDEX('ce raw data'!$C$2:$CZ$3000,MATCH(1,INDEX(('ce raw data'!$A$2:$A$3000=G2)*('ce raw data'!$B$2:$B$3000=$B25),,),0),MATCH(J5,'ce raw data'!$C$1:$CZ$1,0))="","-",INDEX('ce raw data'!$C$2:$CZ$3000,MATCH(1,INDEX(('ce raw data'!$A$2:$A$3000=G2)*('ce raw data'!$B$2:$B$3000=$B25),,),0),MATCH(J5,'ce raw data'!$C$1:$CZ$1,0))),"-")</f>
        <v>-</v>
      </c>
    </row>
    <row r="26" spans="1:10" ht="12.75" hidden="1" customHeight="1" x14ac:dyDescent="0.5">
      <c r="B26" s="11"/>
      <c r="C26" s="8" t="str">
        <f>IFERROR(IF(INDEX('ce raw data'!$C$2:$CZ$3000,MATCH(1,INDEX(('ce raw data'!$A$2:$A$3000=C2)*('ce raw data'!$B$2:$B$3000=$B27),,),0),MATCH(SUBSTITUTE(C5,"Allele","Height"),'ce raw data'!$C$1:$CZ$1,0))="","-",INDEX('ce raw data'!$C$2:$CZ$3000,MATCH(1,INDEX(('ce raw data'!$A$2:$A$3000=C2)*('ce raw data'!$B$2:$B$3000=$B27),,),0),MATCH(SUBSTITUTE(C5,"Allele","Height"),'ce raw data'!$C$1:$CZ$1,0))),"-")</f>
        <v>-</v>
      </c>
      <c r="D26" s="8" t="str">
        <f>IFERROR(IF(INDEX('ce raw data'!$C$2:$CZ$3000,MATCH(1,INDEX(('ce raw data'!$A$2:$A$3000=C2)*('ce raw data'!$B$2:$B$3000=$B27),,),0),MATCH(SUBSTITUTE(D5,"Allele","Height"),'ce raw data'!$C$1:$CZ$1,0))="","-",INDEX('ce raw data'!$C$2:$CZ$3000,MATCH(1,INDEX(('ce raw data'!$A$2:$A$3000=C2)*('ce raw data'!$B$2:$B$3000=$B27),,),0),MATCH(SUBSTITUTE(D5,"Allele","Height"),'ce raw data'!$C$1:$CZ$1,0))),"-")</f>
        <v>-</v>
      </c>
      <c r="E26" s="8" t="str">
        <f>IFERROR(IF(INDEX('ce raw data'!$C$2:$CZ$3000,MATCH(1,INDEX(('ce raw data'!$A$2:$A$3000=C2)*('ce raw data'!$B$2:$B$3000=$B27),,),0),MATCH(SUBSTITUTE(E5,"Allele","Height"),'ce raw data'!$C$1:$CZ$1,0))="","-",INDEX('ce raw data'!$C$2:$CZ$3000,MATCH(1,INDEX(('ce raw data'!$A$2:$A$3000=C2)*('ce raw data'!$B$2:$B$3000=$B27),,),0),MATCH(SUBSTITUTE(E5,"Allele","Height"),'ce raw data'!$C$1:$CZ$1,0))),"-")</f>
        <v>-</v>
      </c>
      <c r="F26" s="8" t="str">
        <f>IFERROR(IF(INDEX('ce raw data'!$C$2:$CZ$3000,MATCH(1,INDEX(('ce raw data'!$A$2:$A$3000=C2)*('ce raw data'!$B$2:$B$3000=$B27),,),0),MATCH(SUBSTITUTE(F5,"Allele","Height"),'ce raw data'!$C$1:$CZ$1,0))="","-",INDEX('ce raw data'!$C$2:$CZ$3000,MATCH(1,INDEX(('ce raw data'!$A$2:$A$3000=C2)*('ce raw data'!$B$2:$B$3000=$B27),,),0),MATCH(SUBSTITUTE(F5,"Allele","Height"),'ce raw data'!$C$1:$CZ$1,0))),"-")</f>
        <v>-</v>
      </c>
      <c r="G26" s="8" t="str">
        <f>IFERROR(IF(INDEX('ce raw data'!$C$2:$CZ$3000,MATCH(1,INDEX(('ce raw data'!$A$2:$A$3000=G2)*('ce raw data'!$B$2:$B$3000=$B27),,),0),MATCH(SUBSTITUTE(G5,"Allele","Height"),'ce raw data'!$C$1:$CZ$1,0))="","-",INDEX('ce raw data'!$C$2:$CZ$3000,MATCH(1,INDEX(('ce raw data'!$A$2:$A$3000=G2)*('ce raw data'!$B$2:$B$3000=$B27),,),0),MATCH(SUBSTITUTE(G5,"Allele","Height"),'ce raw data'!$C$1:$CZ$1,0))),"-")</f>
        <v>-</v>
      </c>
      <c r="H26" s="8" t="str">
        <f>IFERROR(IF(INDEX('ce raw data'!$C$2:$CZ$3000,MATCH(1,INDEX(('ce raw data'!$A$2:$A$3000=G2)*('ce raw data'!$B$2:$B$3000=$B27),,),0),MATCH(SUBSTITUTE(H5,"Allele","Height"),'ce raw data'!$C$1:$CZ$1,0))="","-",INDEX('ce raw data'!$C$2:$CZ$3000,MATCH(1,INDEX(('ce raw data'!$A$2:$A$3000=G2)*('ce raw data'!$B$2:$B$3000=$B27),,),0),MATCH(SUBSTITUTE(H5,"Allele","Height"),'ce raw data'!$C$1:$CZ$1,0))),"-")</f>
        <v>-</v>
      </c>
      <c r="I26" s="8" t="str">
        <f>IFERROR(IF(INDEX('ce raw data'!$C$2:$CZ$3000,MATCH(1,INDEX(('ce raw data'!$A$2:$A$3000=G2)*('ce raw data'!$B$2:$B$3000=$B27),,),0),MATCH(SUBSTITUTE(I5,"Allele","Height"),'ce raw data'!$C$1:$CZ$1,0))="","-",INDEX('ce raw data'!$C$2:$CZ$3000,MATCH(1,INDEX(('ce raw data'!$A$2:$A$3000=G2)*('ce raw data'!$B$2:$B$3000=$B27),,),0),MATCH(SUBSTITUTE(I5,"Allele","Height"),'ce raw data'!$C$1:$CZ$1,0))),"-")</f>
        <v>-</v>
      </c>
      <c r="J26" s="8" t="str">
        <f>IFERROR(IF(INDEX('ce raw data'!$C$2:$CZ$3000,MATCH(1,INDEX(('ce raw data'!$A$2:$A$3000=G2)*('ce raw data'!$B$2:$B$3000=$B27),,),0),MATCH(SUBSTITUTE(J5,"Allele","Height"),'ce raw data'!$C$1:$CZ$1,0))="","-",INDEX('ce raw data'!$C$2:$CZ$3000,MATCH(1,INDEX(('ce raw data'!$A$2:$A$3000=G2)*('ce raw data'!$B$2:$B$3000=$B27),,),0),MATCH(SUBSTITUTE(J5,"Allele","Height"),'ce raw data'!$C$1:$CZ$1,0))),"-")</f>
        <v>-</v>
      </c>
    </row>
    <row r="27" spans="1:10" x14ac:dyDescent="0.5">
      <c r="B27" s="11" t="str">
        <f>'Allele Call Table'!$A$91</f>
        <v>CSF1PO</v>
      </c>
      <c r="C27" s="8" t="str">
        <f>IFERROR(IF(INDEX('ce raw data'!$C$2:$CZ$3000,MATCH(1,INDEX(('ce raw data'!$A$2:$A$3000=C2)*('ce raw data'!$B$2:$B$3000=$B27),,),0),MATCH(C5,'ce raw data'!$C$1:$CZ$1,0))="","-",INDEX('ce raw data'!$C$2:$CZ$3000,MATCH(1,INDEX(('ce raw data'!$A$2:$A$3000=C2)*('ce raw data'!$B$2:$B$3000=$B27),,),0),MATCH(C5,'ce raw data'!$C$1:$CZ$1,0))),"-")</f>
        <v>-</v>
      </c>
      <c r="D27" s="8" t="str">
        <f>IFERROR(IF(INDEX('ce raw data'!$C$2:$CZ$3000,MATCH(1,INDEX(('ce raw data'!$A$2:$A$3000=C2)*('ce raw data'!$B$2:$B$3000=$B27),,),0),MATCH(D5,'ce raw data'!$C$1:$CZ$1,0))="","-",INDEX('ce raw data'!$C$2:$CZ$3000,MATCH(1,INDEX(('ce raw data'!$A$2:$A$3000=C2)*('ce raw data'!$B$2:$B$3000=$B27),,),0),MATCH(D5,'ce raw data'!$C$1:$CZ$1,0))),"-")</f>
        <v>-</v>
      </c>
      <c r="E27" s="8" t="str">
        <f>IFERROR(IF(INDEX('ce raw data'!$C$2:$CZ$3000,MATCH(1,INDEX(('ce raw data'!$A$2:$A$3000=C2)*('ce raw data'!$B$2:$B$3000=$B27),,),0),MATCH(E5,'ce raw data'!$C$1:$CZ$1,0))="","-",INDEX('ce raw data'!$C$2:$CZ$3000,MATCH(1,INDEX(('ce raw data'!$A$2:$A$3000=C2)*('ce raw data'!$B$2:$B$3000=$B27),,),0),MATCH(E5,'ce raw data'!$C$1:$CZ$1,0))),"-")</f>
        <v>-</v>
      </c>
      <c r="F27" s="8" t="str">
        <f>IFERROR(IF(INDEX('ce raw data'!$C$2:$CZ$3000,MATCH(1,INDEX(('ce raw data'!$A$2:$A$3000=C2)*('ce raw data'!$B$2:$B$3000=$B27),,),0),MATCH(F5,'ce raw data'!$C$1:$CZ$1,0))="","-",INDEX('ce raw data'!$C$2:$CZ$3000,MATCH(1,INDEX(('ce raw data'!$A$2:$A$3000=C2)*('ce raw data'!$B$2:$B$3000=$B27),,),0),MATCH(F5,'ce raw data'!$C$1:$CZ$1,0))),"-")</f>
        <v>-</v>
      </c>
      <c r="G27" s="8" t="str">
        <f>IFERROR(IF(INDEX('ce raw data'!$C$2:$CZ$3000,MATCH(1,INDEX(('ce raw data'!$A$2:$A$3000=G2)*('ce raw data'!$B$2:$B$3000=$B27),,),0),MATCH(G5,'ce raw data'!$C$1:$CZ$1,0))="","-",INDEX('ce raw data'!$C$2:$CZ$3000,MATCH(1,INDEX(('ce raw data'!$A$2:$A$3000=G2)*('ce raw data'!$B$2:$B$3000=$B27),,),0),MATCH(G5,'ce raw data'!$C$1:$CZ$1,0))),"-")</f>
        <v>-</v>
      </c>
      <c r="H27" s="8" t="str">
        <f>IFERROR(IF(INDEX('ce raw data'!$C$2:$CZ$3000,MATCH(1,INDEX(('ce raw data'!$A$2:$A$3000=G2)*('ce raw data'!$B$2:$B$3000=$B27),,),0),MATCH(H5,'ce raw data'!$C$1:$CZ$1,0))="","-",INDEX('ce raw data'!$C$2:$CZ$3000,MATCH(1,INDEX(('ce raw data'!$A$2:$A$3000=G2)*('ce raw data'!$B$2:$B$3000=$B27),,),0),MATCH(H5,'ce raw data'!$C$1:$CZ$1,0))),"-")</f>
        <v>-</v>
      </c>
      <c r="I27" s="8" t="str">
        <f>IFERROR(IF(INDEX('ce raw data'!$C$2:$CZ$3000,MATCH(1,INDEX(('ce raw data'!$A$2:$A$3000=G2)*('ce raw data'!$B$2:$B$3000=$B27),,),0),MATCH(I5,'ce raw data'!$C$1:$CZ$1,0))="","-",INDEX('ce raw data'!$C$2:$CZ$3000,MATCH(1,INDEX(('ce raw data'!$A$2:$A$3000=G2)*('ce raw data'!$B$2:$B$3000=$B27),,),0),MATCH(I5,'ce raw data'!$C$1:$CZ$1,0))),"-")</f>
        <v>-</v>
      </c>
      <c r="J27" s="8" t="str">
        <f>IFERROR(IF(INDEX('ce raw data'!$C$2:$CZ$3000,MATCH(1,INDEX(('ce raw data'!$A$2:$A$3000=G2)*('ce raw data'!$B$2:$B$3000=$B27),,),0),MATCH(J5,'ce raw data'!$C$1:$CZ$1,0))="","-",INDEX('ce raw data'!$C$2:$CZ$3000,MATCH(1,INDEX(('ce raw data'!$A$2:$A$3000=G2)*('ce raw data'!$B$2:$B$3000=$B27),,),0),MATCH(J5,'ce raw data'!$C$1:$CZ$1,0))),"-")</f>
        <v>-</v>
      </c>
    </row>
    <row r="28" spans="1:10" ht="12.75" hidden="1" customHeight="1" x14ac:dyDescent="0.5">
      <c r="B28" s="11"/>
      <c r="C28" s="8" t="str">
        <f>IFERROR(IF(INDEX('ce raw data'!$C$2:$CZ$3000,MATCH(1,INDEX(('ce raw data'!$A$2:$A$3000=C2)*('ce raw data'!$B$2:$B$3000=$B29),,),0),MATCH(SUBSTITUTE(C5,"Allele","Height"),'ce raw data'!$C$1:$CZ$1,0))="","-",INDEX('ce raw data'!$C$2:$CZ$3000,MATCH(1,INDEX(('ce raw data'!$A$2:$A$3000=C2)*('ce raw data'!$B$2:$B$3000=$B29),,),0),MATCH(SUBSTITUTE(C5,"Allele","Height"),'ce raw data'!$C$1:$CZ$1,0))),"-")</f>
        <v>-</v>
      </c>
      <c r="D28" s="8" t="str">
        <f>IFERROR(IF(INDEX('ce raw data'!$C$2:$CZ$3000,MATCH(1,INDEX(('ce raw data'!$A$2:$A$3000=C2)*('ce raw data'!$B$2:$B$3000=$B29),,),0),MATCH(SUBSTITUTE(D5,"Allele","Height"),'ce raw data'!$C$1:$CZ$1,0))="","-",INDEX('ce raw data'!$C$2:$CZ$3000,MATCH(1,INDEX(('ce raw data'!$A$2:$A$3000=C2)*('ce raw data'!$B$2:$B$3000=$B29),,),0),MATCH(SUBSTITUTE(D5,"Allele","Height"),'ce raw data'!$C$1:$CZ$1,0))),"-")</f>
        <v>-</v>
      </c>
      <c r="E28" s="8" t="str">
        <f>IFERROR(IF(INDEX('ce raw data'!$C$2:$CZ$3000,MATCH(1,INDEX(('ce raw data'!$A$2:$A$3000=C2)*('ce raw data'!$B$2:$B$3000=$B29),,),0),MATCH(SUBSTITUTE(E5,"Allele","Height"),'ce raw data'!$C$1:$CZ$1,0))="","-",INDEX('ce raw data'!$C$2:$CZ$3000,MATCH(1,INDEX(('ce raw data'!$A$2:$A$3000=C2)*('ce raw data'!$B$2:$B$3000=$B29),,),0),MATCH(SUBSTITUTE(E5,"Allele","Height"),'ce raw data'!$C$1:$CZ$1,0))),"-")</f>
        <v>-</v>
      </c>
      <c r="F28" s="8" t="str">
        <f>IFERROR(IF(INDEX('ce raw data'!$C$2:$CZ$3000,MATCH(1,INDEX(('ce raw data'!$A$2:$A$3000=C2)*('ce raw data'!$B$2:$B$3000=$B29),,),0),MATCH(SUBSTITUTE(F5,"Allele","Height"),'ce raw data'!$C$1:$CZ$1,0))="","-",INDEX('ce raw data'!$C$2:$CZ$3000,MATCH(1,INDEX(('ce raw data'!$A$2:$A$3000=C2)*('ce raw data'!$B$2:$B$3000=$B29),,),0),MATCH(SUBSTITUTE(F5,"Allele","Height"),'ce raw data'!$C$1:$CZ$1,0))),"-")</f>
        <v>-</v>
      </c>
      <c r="G28" s="8" t="str">
        <f>IFERROR(IF(INDEX('ce raw data'!$C$2:$CZ$3000,MATCH(1,INDEX(('ce raw data'!$A$2:$A$3000=G2)*('ce raw data'!$B$2:$B$3000=$B29),,),0),MATCH(SUBSTITUTE(G5,"Allele","Height"),'ce raw data'!$C$1:$CZ$1,0))="","-",INDEX('ce raw data'!$C$2:$CZ$3000,MATCH(1,INDEX(('ce raw data'!$A$2:$A$3000=G2)*('ce raw data'!$B$2:$B$3000=$B29),,),0),MATCH(SUBSTITUTE(G5,"Allele","Height"),'ce raw data'!$C$1:$CZ$1,0))),"-")</f>
        <v>-</v>
      </c>
      <c r="H28" s="8" t="str">
        <f>IFERROR(IF(INDEX('ce raw data'!$C$2:$CZ$3000,MATCH(1,INDEX(('ce raw data'!$A$2:$A$3000=G2)*('ce raw data'!$B$2:$B$3000=$B29),,),0),MATCH(SUBSTITUTE(H5,"Allele","Height"),'ce raw data'!$C$1:$CZ$1,0))="","-",INDEX('ce raw data'!$C$2:$CZ$3000,MATCH(1,INDEX(('ce raw data'!$A$2:$A$3000=G2)*('ce raw data'!$B$2:$B$3000=$B29),,),0),MATCH(SUBSTITUTE(H5,"Allele","Height"),'ce raw data'!$C$1:$CZ$1,0))),"-")</f>
        <v>-</v>
      </c>
      <c r="I28" s="8" t="str">
        <f>IFERROR(IF(INDEX('ce raw data'!$C$2:$CZ$3000,MATCH(1,INDEX(('ce raw data'!$A$2:$A$3000=G2)*('ce raw data'!$B$2:$B$3000=$B29),,),0),MATCH(SUBSTITUTE(I5,"Allele","Height"),'ce raw data'!$C$1:$CZ$1,0))="","-",INDEX('ce raw data'!$C$2:$CZ$3000,MATCH(1,INDEX(('ce raw data'!$A$2:$A$3000=G2)*('ce raw data'!$B$2:$B$3000=$B29),,),0),MATCH(SUBSTITUTE(I5,"Allele","Height"),'ce raw data'!$C$1:$CZ$1,0))),"-")</f>
        <v>-</v>
      </c>
      <c r="J28" s="8" t="str">
        <f>IFERROR(IF(INDEX('ce raw data'!$C$2:$CZ$3000,MATCH(1,INDEX(('ce raw data'!$A$2:$A$3000=G2)*('ce raw data'!$B$2:$B$3000=$B29),,),0),MATCH(SUBSTITUTE(J5,"Allele","Height"),'ce raw data'!$C$1:$CZ$1,0))="","-",INDEX('ce raw data'!$C$2:$CZ$3000,MATCH(1,INDEX(('ce raw data'!$A$2:$A$3000=G2)*('ce raw data'!$B$2:$B$3000=$B29),,),0),MATCH(SUBSTITUTE(J5,"Allele","Height"),'ce raw data'!$C$1:$CZ$1,0))),"-")</f>
        <v>-</v>
      </c>
    </row>
    <row r="29" spans="1:10" x14ac:dyDescent="0.5">
      <c r="B29" s="11" t="str">
        <f>'Allele Call Table'!$A$93</f>
        <v>Penta D</v>
      </c>
      <c r="C29" s="8" t="str">
        <f>IFERROR(IF(INDEX('ce raw data'!$C$2:$CZ$3000,MATCH(1,INDEX(('ce raw data'!$A$2:$A$3000=C2)*('ce raw data'!$B$2:$B$3000=$B29),,),0),MATCH(C5,'ce raw data'!$C$1:$CZ$1,0))="","-",INDEX('ce raw data'!$C$2:$CZ$3000,MATCH(1,INDEX(('ce raw data'!$A$2:$A$3000=C2)*('ce raw data'!$B$2:$B$3000=$B29),,),0),MATCH(C5,'ce raw data'!$C$1:$CZ$1,0))),"-")</f>
        <v>-</v>
      </c>
      <c r="D29" s="8" t="str">
        <f>IFERROR(IF(INDEX('ce raw data'!$C$2:$CZ$3000,MATCH(1,INDEX(('ce raw data'!$A$2:$A$3000=C2)*('ce raw data'!$B$2:$B$3000=$B29),,),0),MATCH(D5,'ce raw data'!$C$1:$CZ$1,0))="","-",INDEX('ce raw data'!$C$2:$CZ$3000,MATCH(1,INDEX(('ce raw data'!$A$2:$A$3000=C2)*('ce raw data'!$B$2:$B$3000=$B29),,),0),MATCH(D5,'ce raw data'!$C$1:$CZ$1,0))),"-")</f>
        <v>-</v>
      </c>
      <c r="E29" s="8" t="str">
        <f>IFERROR(IF(INDEX('ce raw data'!$C$2:$CZ$3000,MATCH(1,INDEX(('ce raw data'!$A$2:$A$3000=C2)*('ce raw data'!$B$2:$B$3000=$B29),,),0),MATCH(E5,'ce raw data'!$C$1:$CZ$1,0))="","-",INDEX('ce raw data'!$C$2:$CZ$3000,MATCH(1,INDEX(('ce raw data'!$A$2:$A$3000=C2)*('ce raw data'!$B$2:$B$3000=$B29),,),0),MATCH(E5,'ce raw data'!$C$1:$CZ$1,0))),"-")</f>
        <v>-</v>
      </c>
      <c r="F29" s="8" t="str">
        <f>IFERROR(IF(INDEX('ce raw data'!$C$2:$CZ$3000,MATCH(1,INDEX(('ce raw data'!$A$2:$A$3000=C2)*('ce raw data'!$B$2:$B$3000=$B29),,),0),MATCH(F5,'ce raw data'!$C$1:$CZ$1,0))="","-",INDEX('ce raw data'!$C$2:$CZ$3000,MATCH(1,INDEX(('ce raw data'!$A$2:$A$3000=C2)*('ce raw data'!$B$2:$B$3000=$B29),,),0),MATCH(F5,'ce raw data'!$C$1:$CZ$1,0))),"-")</f>
        <v>-</v>
      </c>
      <c r="G29" s="8" t="str">
        <f>IFERROR(IF(INDEX('ce raw data'!$C$2:$CZ$3000,MATCH(1,INDEX(('ce raw data'!$A$2:$A$3000=G2)*('ce raw data'!$B$2:$B$3000=$B29),,),0),MATCH(G5,'ce raw data'!$C$1:$CZ$1,0))="","-",INDEX('ce raw data'!$C$2:$CZ$3000,MATCH(1,INDEX(('ce raw data'!$A$2:$A$3000=G2)*('ce raw data'!$B$2:$B$3000=$B29),,),0),MATCH(G5,'ce raw data'!$C$1:$CZ$1,0))),"-")</f>
        <v>-</v>
      </c>
      <c r="H29" s="8" t="str">
        <f>IFERROR(IF(INDEX('ce raw data'!$C$2:$CZ$3000,MATCH(1,INDEX(('ce raw data'!$A$2:$A$3000=G2)*('ce raw data'!$B$2:$B$3000=$B29),,),0),MATCH(H5,'ce raw data'!$C$1:$CZ$1,0))="","-",INDEX('ce raw data'!$C$2:$CZ$3000,MATCH(1,INDEX(('ce raw data'!$A$2:$A$3000=G2)*('ce raw data'!$B$2:$B$3000=$B29),,),0),MATCH(H5,'ce raw data'!$C$1:$CZ$1,0))),"-")</f>
        <v>-</v>
      </c>
      <c r="I29" s="8" t="str">
        <f>IFERROR(IF(INDEX('ce raw data'!$C$2:$CZ$3000,MATCH(1,INDEX(('ce raw data'!$A$2:$A$3000=G2)*('ce raw data'!$B$2:$B$3000=$B29),,),0),MATCH(I5,'ce raw data'!$C$1:$CZ$1,0))="","-",INDEX('ce raw data'!$C$2:$CZ$3000,MATCH(1,INDEX(('ce raw data'!$A$2:$A$3000=G2)*('ce raw data'!$B$2:$B$3000=$B29),,),0),MATCH(I5,'ce raw data'!$C$1:$CZ$1,0))),"-")</f>
        <v>-</v>
      </c>
      <c r="J29" s="8" t="str">
        <f>IFERROR(IF(INDEX('ce raw data'!$C$2:$CZ$3000,MATCH(1,INDEX(('ce raw data'!$A$2:$A$3000=G2)*('ce raw data'!$B$2:$B$3000=$B29),,),0),MATCH(J5,'ce raw data'!$C$1:$CZ$1,0))="","-",INDEX('ce raw data'!$C$2:$CZ$3000,MATCH(1,INDEX(('ce raw data'!$A$2:$A$3000=G2)*('ce raw data'!$B$2:$B$3000=$B29),,),0),MATCH(J5,'ce raw data'!$C$1:$CZ$1,0))),"-")</f>
        <v>-</v>
      </c>
    </row>
    <row r="30" spans="1:10" ht="12.75" hidden="1" customHeight="1" x14ac:dyDescent="0.5">
      <c r="B30" s="10"/>
      <c r="C30" s="8" t="str">
        <f>IFERROR(IF(INDEX('ce raw data'!$C$2:$CZ$3000,MATCH(1,INDEX(('ce raw data'!$A$2:$A$3000=C2)*('ce raw data'!$B$2:$B$3000=$B31),,),0),MATCH(SUBSTITUTE(C5,"Allele","Height"),'ce raw data'!$C$1:$CZ$1,0))="","-",INDEX('ce raw data'!$C$2:$CZ$3000,MATCH(1,INDEX(('ce raw data'!$A$2:$A$3000=C2)*('ce raw data'!$B$2:$B$3000=$B31),,),0),MATCH(SUBSTITUTE(C5,"Allele","Height"),'ce raw data'!$C$1:$CZ$1,0))),"-")</f>
        <v>-</v>
      </c>
      <c r="D30" s="8" t="str">
        <f>IFERROR(IF(INDEX('ce raw data'!$C$2:$CZ$3000,MATCH(1,INDEX(('ce raw data'!$A$2:$A$3000=C2)*('ce raw data'!$B$2:$B$3000=$B31),,),0),MATCH(SUBSTITUTE(D5,"Allele","Height"),'ce raw data'!$C$1:$CZ$1,0))="","-",INDEX('ce raw data'!$C$2:$CZ$3000,MATCH(1,INDEX(('ce raw data'!$A$2:$A$3000=C2)*('ce raw data'!$B$2:$B$3000=$B31),,),0),MATCH(SUBSTITUTE(D5,"Allele","Height"),'ce raw data'!$C$1:$CZ$1,0))),"-")</f>
        <v>-</v>
      </c>
      <c r="E30" s="8" t="str">
        <f>IFERROR(IF(INDEX('ce raw data'!$C$2:$CZ$3000,MATCH(1,INDEX(('ce raw data'!$A$2:$A$3000=C2)*('ce raw data'!$B$2:$B$3000=$B31),,),0),MATCH(SUBSTITUTE(E5,"Allele","Height"),'ce raw data'!$C$1:$CZ$1,0))="","-",INDEX('ce raw data'!$C$2:$CZ$3000,MATCH(1,INDEX(('ce raw data'!$A$2:$A$3000=C2)*('ce raw data'!$B$2:$B$3000=$B31),,),0),MATCH(SUBSTITUTE(E5,"Allele","Height"),'ce raw data'!$C$1:$CZ$1,0))),"-")</f>
        <v>-</v>
      </c>
      <c r="F30" s="8" t="str">
        <f>IFERROR(IF(INDEX('ce raw data'!$C$2:$CZ$3000,MATCH(1,INDEX(('ce raw data'!$A$2:$A$3000=C2)*('ce raw data'!$B$2:$B$3000=$B31),,),0),MATCH(SUBSTITUTE(F5,"Allele","Height"),'ce raw data'!$C$1:$CZ$1,0))="","-",INDEX('ce raw data'!$C$2:$CZ$3000,MATCH(1,INDEX(('ce raw data'!$A$2:$A$3000=C2)*('ce raw data'!$B$2:$B$3000=$B31),,),0),MATCH(SUBSTITUTE(F5,"Allele","Height"),'ce raw data'!$C$1:$CZ$1,0))),"-")</f>
        <v>-</v>
      </c>
      <c r="G30" s="8" t="str">
        <f>IFERROR(IF(INDEX('ce raw data'!$C$2:$CZ$3000,MATCH(1,INDEX(('ce raw data'!$A$2:$A$3000=G2)*('ce raw data'!$B$2:$B$3000=$B31),,),0),MATCH(SUBSTITUTE(G5,"Allele","Height"),'ce raw data'!$C$1:$CZ$1,0))="","-",INDEX('ce raw data'!$C$2:$CZ$3000,MATCH(1,INDEX(('ce raw data'!$A$2:$A$3000=G2)*('ce raw data'!$B$2:$B$3000=$B31),,),0),MATCH(SUBSTITUTE(G5,"Allele","Height"),'ce raw data'!$C$1:$CZ$1,0))),"-")</f>
        <v>-</v>
      </c>
      <c r="H30" s="8" t="str">
        <f>IFERROR(IF(INDEX('ce raw data'!$C$2:$CZ$3000,MATCH(1,INDEX(('ce raw data'!$A$2:$A$3000=G2)*('ce raw data'!$B$2:$B$3000=$B31),,),0),MATCH(SUBSTITUTE(H5,"Allele","Height"),'ce raw data'!$C$1:$CZ$1,0))="","-",INDEX('ce raw data'!$C$2:$CZ$3000,MATCH(1,INDEX(('ce raw data'!$A$2:$A$3000=G2)*('ce raw data'!$B$2:$B$3000=$B31),,),0),MATCH(SUBSTITUTE(H5,"Allele","Height"),'ce raw data'!$C$1:$CZ$1,0))),"-")</f>
        <v>-</v>
      </c>
      <c r="I30" s="8" t="str">
        <f>IFERROR(IF(INDEX('ce raw data'!$C$2:$CZ$3000,MATCH(1,INDEX(('ce raw data'!$A$2:$A$3000=G2)*('ce raw data'!$B$2:$B$3000=$B31),,),0),MATCH(SUBSTITUTE(I5,"Allele","Height"),'ce raw data'!$C$1:$CZ$1,0))="","-",INDEX('ce raw data'!$C$2:$CZ$3000,MATCH(1,INDEX(('ce raw data'!$A$2:$A$3000=G2)*('ce raw data'!$B$2:$B$3000=$B31),,),0),MATCH(SUBSTITUTE(I5,"Allele","Height"),'ce raw data'!$C$1:$CZ$1,0))),"-")</f>
        <v>-</v>
      </c>
      <c r="J30" s="8" t="str">
        <f>IFERROR(IF(INDEX('ce raw data'!$C$2:$CZ$3000,MATCH(1,INDEX(('ce raw data'!$A$2:$A$3000=G2)*('ce raw data'!$B$2:$B$3000=$B31),,),0),MATCH(SUBSTITUTE(J5,"Allele","Height"),'ce raw data'!$C$1:$CZ$1,0))="","-",INDEX('ce raw data'!$C$2:$CZ$3000,MATCH(1,INDEX(('ce raw data'!$A$2:$A$3000=G2)*('ce raw data'!$B$2:$B$3000=$B31),,),0),MATCH(SUBSTITUTE(J5,"Allele","Height"),'ce raw data'!$C$1:$CZ$1,0))),"-")</f>
        <v>-</v>
      </c>
    </row>
    <row r="31" spans="1:10" x14ac:dyDescent="0.5">
      <c r="B31" s="14" t="str">
        <f>'Allele Call Table'!$A$95</f>
        <v>TH01</v>
      </c>
      <c r="C31" s="8" t="str">
        <f>IFERROR(IF(INDEX('ce raw data'!$C$2:$CZ$3000,MATCH(1,INDEX(('ce raw data'!$A$2:$A$3000=C2)*('ce raw data'!$B$2:$B$3000=$B31),,),0),MATCH(C5,'ce raw data'!$C$1:$CZ$1,0))="","-",INDEX('ce raw data'!$C$2:$CZ$3000,MATCH(1,INDEX(('ce raw data'!$A$2:$A$3000=C2)*('ce raw data'!$B$2:$B$3000=$B31),,),0),MATCH(C5,'ce raw data'!$C$1:$CZ$1,0))),"-")</f>
        <v>-</v>
      </c>
      <c r="D31" s="8" t="str">
        <f>IFERROR(IF(INDEX('ce raw data'!$C$2:$CZ$3000,MATCH(1,INDEX(('ce raw data'!$A$2:$A$3000=C2)*('ce raw data'!$B$2:$B$3000=$B31),,),0),MATCH(D5,'ce raw data'!$C$1:$CZ$1,0))="","-",INDEX('ce raw data'!$C$2:$CZ$3000,MATCH(1,INDEX(('ce raw data'!$A$2:$A$3000=C2)*('ce raw data'!$B$2:$B$3000=$B31),,),0),MATCH(D5,'ce raw data'!$C$1:$CZ$1,0))),"-")</f>
        <v>-</v>
      </c>
      <c r="E31" s="8" t="str">
        <f>IFERROR(IF(INDEX('ce raw data'!$C$2:$CZ$3000,MATCH(1,INDEX(('ce raw data'!$A$2:$A$3000=C2)*('ce raw data'!$B$2:$B$3000=$B31),,),0),MATCH(E5,'ce raw data'!$C$1:$CZ$1,0))="","-",INDEX('ce raw data'!$C$2:$CZ$3000,MATCH(1,INDEX(('ce raw data'!$A$2:$A$3000=C2)*('ce raw data'!$B$2:$B$3000=$B31),,),0),MATCH(E5,'ce raw data'!$C$1:$CZ$1,0))),"-")</f>
        <v>-</v>
      </c>
      <c r="F31" s="8" t="str">
        <f>IFERROR(IF(INDEX('ce raw data'!$C$2:$CZ$3000,MATCH(1,INDEX(('ce raw data'!$A$2:$A$3000=C2)*('ce raw data'!$B$2:$B$3000=$B31),,),0),MATCH(F5,'ce raw data'!$C$1:$CZ$1,0))="","-",INDEX('ce raw data'!$C$2:$CZ$3000,MATCH(1,INDEX(('ce raw data'!$A$2:$A$3000=C2)*('ce raw data'!$B$2:$B$3000=$B31),,),0),MATCH(F5,'ce raw data'!$C$1:$CZ$1,0))),"-")</f>
        <v>-</v>
      </c>
      <c r="G31" s="8" t="str">
        <f>IFERROR(IF(INDEX('ce raw data'!$C$2:$CZ$3000,MATCH(1,INDEX(('ce raw data'!$A$2:$A$3000=G2)*('ce raw data'!$B$2:$B$3000=$B31),,),0),MATCH(G5,'ce raw data'!$C$1:$CZ$1,0))="","-",INDEX('ce raw data'!$C$2:$CZ$3000,MATCH(1,INDEX(('ce raw data'!$A$2:$A$3000=G2)*('ce raw data'!$B$2:$B$3000=$B31),,),0),MATCH(G5,'ce raw data'!$C$1:$CZ$1,0))),"-")</f>
        <v>-</v>
      </c>
      <c r="H31" s="8" t="str">
        <f>IFERROR(IF(INDEX('ce raw data'!$C$2:$CZ$3000,MATCH(1,INDEX(('ce raw data'!$A$2:$A$3000=G2)*('ce raw data'!$B$2:$B$3000=$B31),,),0),MATCH(H5,'ce raw data'!$C$1:$CZ$1,0))="","-",INDEX('ce raw data'!$C$2:$CZ$3000,MATCH(1,INDEX(('ce raw data'!$A$2:$A$3000=G2)*('ce raw data'!$B$2:$B$3000=$B31),,),0),MATCH(H5,'ce raw data'!$C$1:$CZ$1,0))),"-")</f>
        <v>-</v>
      </c>
      <c r="I31" s="8" t="str">
        <f>IFERROR(IF(INDEX('ce raw data'!$C$2:$CZ$3000,MATCH(1,INDEX(('ce raw data'!$A$2:$A$3000=G2)*('ce raw data'!$B$2:$B$3000=$B31),,),0),MATCH(I5,'ce raw data'!$C$1:$CZ$1,0))="","-",INDEX('ce raw data'!$C$2:$CZ$3000,MATCH(1,INDEX(('ce raw data'!$A$2:$A$3000=G2)*('ce raw data'!$B$2:$B$3000=$B31),,),0),MATCH(I5,'ce raw data'!$C$1:$CZ$1,0))),"-")</f>
        <v>-</v>
      </c>
      <c r="J31" s="8" t="str">
        <f>IFERROR(IF(INDEX('ce raw data'!$C$2:$CZ$3000,MATCH(1,INDEX(('ce raw data'!$A$2:$A$3000=G2)*('ce raw data'!$B$2:$B$3000=$B31),,),0),MATCH(J5,'ce raw data'!$C$1:$CZ$1,0))="","-",INDEX('ce raw data'!$C$2:$CZ$3000,MATCH(1,INDEX(('ce raw data'!$A$2:$A$3000=G2)*('ce raw data'!$B$2:$B$3000=$B31),,),0),MATCH(J5,'ce raw data'!$C$1:$CZ$1,0))),"-")</f>
        <v>-</v>
      </c>
    </row>
    <row r="32" spans="1:10" ht="12.75" hidden="1" customHeight="1" x14ac:dyDescent="0.5">
      <c r="B32" s="14"/>
      <c r="C32" s="8" t="str">
        <f>IFERROR(IF(INDEX('ce raw data'!$C$2:$CZ$3000,MATCH(1,INDEX(('ce raw data'!$A$2:$A$3000=C2)*('ce raw data'!$B$2:$B$3000=$B33),,),0),MATCH(SUBSTITUTE(C5,"Allele","Height"),'ce raw data'!$C$1:$CZ$1,0))="","-",INDEX('ce raw data'!$C$2:$CZ$3000,MATCH(1,INDEX(('ce raw data'!$A$2:$A$3000=C2)*('ce raw data'!$B$2:$B$3000=$B33),,),0),MATCH(SUBSTITUTE(C5,"Allele","Height"),'ce raw data'!$C$1:$CZ$1,0))),"-")</f>
        <v>-</v>
      </c>
      <c r="D32" s="8" t="str">
        <f>IFERROR(IF(INDEX('ce raw data'!$C$2:$CZ$3000,MATCH(1,INDEX(('ce raw data'!$A$2:$A$3000=C2)*('ce raw data'!$B$2:$B$3000=$B33),,),0),MATCH(SUBSTITUTE(D5,"Allele","Height"),'ce raw data'!$C$1:$CZ$1,0))="","-",INDEX('ce raw data'!$C$2:$CZ$3000,MATCH(1,INDEX(('ce raw data'!$A$2:$A$3000=C2)*('ce raw data'!$B$2:$B$3000=$B33),,),0),MATCH(SUBSTITUTE(D5,"Allele","Height"),'ce raw data'!$C$1:$CZ$1,0))),"-")</f>
        <v>-</v>
      </c>
      <c r="E32" s="8" t="str">
        <f>IFERROR(IF(INDEX('ce raw data'!$C$2:$CZ$3000,MATCH(1,INDEX(('ce raw data'!$A$2:$A$3000=C2)*('ce raw data'!$B$2:$B$3000=$B33),,),0),MATCH(SUBSTITUTE(E5,"Allele","Height"),'ce raw data'!$C$1:$CZ$1,0))="","-",INDEX('ce raw data'!$C$2:$CZ$3000,MATCH(1,INDEX(('ce raw data'!$A$2:$A$3000=C2)*('ce raw data'!$B$2:$B$3000=$B33),,),0),MATCH(SUBSTITUTE(E5,"Allele","Height"),'ce raw data'!$C$1:$CZ$1,0))),"-")</f>
        <v>-</v>
      </c>
      <c r="F32" s="8" t="str">
        <f>IFERROR(IF(INDEX('ce raw data'!$C$2:$CZ$3000,MATCH(1,INDEX(('ce raw data'!$A$2:$A$3000=C2)*('ce raw data'!$B$2:$B$3000=$B33),,),0),MATCH(SUBSTITUTE(F5,"Allele","Height"),'ce raw data'!$C$1:$CZ$1,0))="","-",INDEX('ce raw data'!$C$2:$CZ$3000,MATCH(1,INDEX(('ce raw data'!$A$2:$A$3000=C2)*('ce raw data'!$B$2:$B$3000=$B33),,),0),MATCH(SUBSTITUTE(F5,"Allele","Height"),'ce raw data'!$C$1:$CZ$1,0))),"-")</f>
        <v>-</v>
      </c>
      <c r="G32" s="8" t="str">
        <f>IFERROR(IF(INDEX('ce raw data'!$C$2:$CZ$3000,MATCH(1,INDEX(('ce raw data'!$A$2:$A$3000=G2)*('ce raw data'!$B$2:$B$3000=$B33),,),0),MATCH(SUBSTITUTE(G5,"Allele","Height"),'ce raw data'!$C$1:$CZ$1,0))="","-",INDEX('ce raw data'!$C$2:$CZ$3000,MATCH(1,INDEX(('ce raw data'!$A$2:$A$3000=G2)*('ce raw data'!$B$2:$B$3000=$B33),,),0),MATCH(SUBSTITUTE(G5,"Allele","Height"),'ce raw data'!$C$1:$CZ$1,0))),"-")</f>
        <v>-</v>
      </c>
      <c r="H32" s="8" t="str">
        <f>IFERROR(IF(INDEX('ce raw data'!$C$2:$CZ$3000,MATCH(1,INDEX(('ce raw data'!$A$2:$A$3000=G2)*('ce raw data'!$B$2:$B$3000=$B33),,),0),MATCH(SUBSTITUTE(H5,"Allele","Height"),'ce raw data'!$C$1:$CZ$1,0))="","-",INDEX('ce raw data'!$C$2:$CZ$3000,MATCH(1,INDEX(('ce raw data'!$A$2:$A$3000=G2)*('ce raw data'!$B$2:$B$3000=$B33),,),0),MATCH(SUBSTITUTE(H5,"Allele","Height"),'ce raw data'!$C$1:$CZ$1,0))),"-")</f>
        <v>-</v>
      </c>
      <c r="I32" s="8" t="str">
        <f>IFERROR(IF(INDEX('ce raw data'!$C$2:$CZ$3000,MATCH(1,INDEX(('ce raw data'!$A$2:$A$3000=G2)*('ce raw data'!$B$2:$B$3000=$B33),,),0),MATCH(SUBSTITUTE(I5,"Allele","Height"),'ce raw data'!$C$1:$CZ$1,0))="","-",INDEX('ce raw data'!$C$2:$CZ$3000,MATCH(1,INDEX(('ce raw data'!$A$2:$A$3000=G2)*('ce raw data'!$B$2:$B$3000=$B33),,),0),MATCH(SUBSTITUTE(I5,"Allele","Height"),'ce raw data'!$C$1:$CZ$1,0))),"-")</f>
        <v>-</v>
      </c>
      <c r="J32" s="8" t="str">
        <f>IFERROR(IF(INDEX('ce raw data'!$C$2:$CZ$3000,MATCH(1,INDEX(('ce raw data'!$A$2:$A$3000=G2)*('ce raw data'!$B$2:$B$3000=$B33),,),0),MATCH(SUBSTITUTE(J5,"Allele","Height"),'ce raw data'!$C$1:$CZ$1,0))="","-",INDEX('ce raw data'!$C$2:$CZ$3000,MATCH(1,INDEX(('ce raw data'!$A$2:$A$3000=G2)*('ce raw data'!$B$2:$B$3000=$B33),,),0),MATCH(SUBSTITUTE(J5,"Allele","Height"),'ce raw data'!$C$1:$CZ$1,0))),"-")</f>
        <v>-</v>
      </c>
    </row>
    <row r="33" spans="2:10" x14ac:dyDescent="0.5">
      <c r="B33" s="14" t="str">
        <f>'Allele Call Table'!$A$97</f>
        <v>vWA</v>
      </c>
      <c r="C33" s="8" t="str">
        <f>IFERROR(IF(INDEX('ce raw data'!$C$2:$CZ$3000,MATCH(1,INDEX(('ce raw data'!$A$2:$A$3000=C2)*('ce raw data'!$B$2:$B$3000=$B33),,),0),MATCH(C5,'ce raw data'!$C$1:$CZ$1,0))="","-",INDEX('ce raw data'!$C$2:$CZ$3000,MATCH(1,INDEX(('ce raw data'!$A$2:$A$3000=C2)*('ce raw data'!$B$2:$B$3000=$B33),,),0),MATCH(C5,'ce raw data'!$C$1:$CZ$1,0))),"-")</f>
        <v>-</v>
      </c>
      <c r="D33" s="8" t="str">
        <f>IFERROR(IF(INDEX('ce raw data'!$C$2:$CZ$3000,MATCH(1,INDEX(('ce raw data'!$A$2:$A$3000=C2)*('ce raw data'!$B$2:$B$3000=$B33),,),0),MATCH(D5,'ce raw data'!$C$1:$CZ$1,0))="","-",INDEX('ce raw data'!$C$2:$CZ$3000,MATCH(1,INDEX(('ce raw data'!$A$2:$A$3000=C2)*('ce raw data'!$B$2:$B$3000=$B33),,),0),MATCH(D5,'ce raw data'!$C$1:$CZ$1,0))),"-")</f>
        <v>-</v>
      </c>
      <c r="E33" s="8" t="str">
        <f>IFERROR(IF(INDEX('ce raw data'!$C$2:$CZ$3000,MATCH(1,INDEX(('ce raw data'!$A$2:$A$3000=C2)*('ce raw data'!$B$2:$B$3000=$B33),,),0),MATCH(E5,'ce raw data'!$C$1:$CZ$1,0))="","-",INDEX('ce raw data'!$C$2:$CZ$3000,MATCH(1,INDEX(('ce raw data'!$A$2:$A$3000=C2)*('ce raw data'!$B$2:$B$3000=$B33),,),0),MATCH(E5,'ce raw data'!$C$1:$CZ$1,0))),"-")</f>
        <v>-</v>
      </c>
      <c r="F33" s="8" t="str">
        <f>IFERROR(IF(INDEX('ce raw data'!$C$2:$CZ$3000,MATCH(1,INDEX(('ce raw data'!$A$2:$A$3000=C2)*('ce raw data'!$B$2:$B$3000=$B33),,),0),MATCH(F5,'ce raw data'!$C$1:$CZ$1,0))="","-",INDEX('ce raw data'!$C$2:$CZ$3000,MATCH(1,INDEX(('ce raw data'!$A$2:$A$3000=C2)*('ce raw data'!$B$2:$B$3000=$B33),,),0),MATCH(F5,'ce raw data'!$C$1:$CZ$1,0))),"-")</f>
        <v>-</v>
      </c>
      <c r="G33" s="8" t="str">
        <f>IFERROR(IF(INDEX('ce raw data'!$C$2:$CZ$3000,MATCH(1,INDEX(('ce raw data'!$A$2:$A$3000=G2)*('ce raw data'!$B$2:$B$3000=$B33),,),0),MATCH(G5,'ce raw data'!$C$1:$CZ$1,0))="","-",INDEX('ce raw data'!$C$2:$CZ$3000,MATCH(1,INDEX(('ce raw data'!$A$2:$A$3000=G2)*('ce raw data'!$B$2:$B$3000=$B33),,),0),MATCH(G5,'ce raw data'!$C$1:$CZ$1,0))),"-")</f>
        <v>-</v>
      </c>
      <c r="H33" s="8" t="str">
        <f>IFERROR(IF(INDEX('ce raw data'!$C$2:$CZ$3000,MATCH(1,INDEX(('ce raw data'!$A$2:$A$3000=G2)*('ce raw data'!$B$2:$B$3000=$B33),,),0),MATCH(H5,'ce raw data'!$C$1:$CZ$1,0))="","-",INDEX('ce raw data'!$C$2:$CZ$3000,MATCH(1,INDEX(('ce raw data'!$A$2:$A$3000=G2)*('ce raw data'!$B$2:$B$3000=$B33),,),0),MATCH(H5,'ce raw data'!$C$1:$CZ$1,0))),"-")</f>
        <v>-</v>
      </c>
      <c r="I33" s="8" t="str">
        <f>IFERROR(IF(INDEX('ce raw data'!$C$2:$CZ$3000,MATCH(1,INDEX(('ce raw data'!$A$2:$A$3000=G2)*('ce raw data'!$B$2:$B$3000=$B33),,),0),MATCH(I5,'ce raw data'!$C$1:$CZ$1,0))="","-",INDEX('ce raw data'!$C$2:$CZ$3000,MATCH(1,INDEX(('ce raw data'!$A$2:$A$3000=G2)*('ce raw data'!$B$2:$B$3000=$B33),,),0),MATCH(I5,'ce raw data'!$C$1:$CZ$1,0))),"-")</f>
        <v>-</v>
      </c>
      <c r="J33" s="8" t="str">
        <f>IFERROR(IF(INDEX('ce raw data'!$C$2:$CZ$3000,MATCH(1,INDEX(('ce raw data'!$A$2:$A$3000=G2)*('ce raw data'!$B$2:$B$3000=$B33),,),0),MATCH(J5,'ce raw data'!$C$1:$CZ$1,0))="","-",INDEX('ce raw data'!$C$2:$CZ$3000,MATCH(1,INDEX(('ce raw data'!$A$2:$A$3000=G2)*('ce raw data'!$B$2:$B$3000=$B33),,),0),MATCH(J5,'ce raw data'!$C$1:$CZ$1,0))),"-")</f>
        <v>-</v>
      </c>
    </row>
    <row r="34" spans="2:10" ht="12.75" hidden="1" customHeight="1" x14ac:dyDescent="0.5">
      <c r="B34" s="14"/>
      <c r="C34" s="8" t="str">
        <f>IFERROR(IF(INDEX('ce raw data'!$C$2:$CZ$3000,MATCH(1,INDEX(('ce raw data'!$A$2:$A$3000=C2)*('ce raw data'!$B$2:$B$3000=$B35),,),0),MATCH(SUBSTITUTE(C5,"Allele","Height"),'ce raw data'!$C$1:$CZ$1,0))="","-",INDEX('ce raw data'!$C$2:$CZ$3000,MATCH(1,INDEX(('ce raw data'!$A$2:$A$3000=C2)*('ce raw data'!$B$2:$B$3000=$B35),,),0),MATCH(SUBSTITUTE(C5,"Allele","Height"),'ce raw data'!$C$1:$CZ$1,0))),"-")</f>
        <v>-</v>
      </c>
      <c r="D34" s="8" t="str">
        <f>IFERROR(IF(INDEX('ce raw data'!$C$2:$CZ$3000,MATCH(1,INDEX(('ce raw data'!$A$2:$A$3000=C2)*('ce raw data'!$B$2:$B$3000=$B35),,),0),MATCH(SUBSTITUTE(D5,"Allele","Height"),'ce raw data'!$C$1:$CZ$1,0))="","-",INDEX('ce raw data'!$C$2:$CZ$3000,MATCH(1,INDEX(('ce raw data'!$A$2:$A$3000=C2)*('ce raw data'!$B$2:$B$3000=$B35),,),0),MATCH(SUBSTITUTE(D5,"Allele","Height"),'ce raw data'!$C$1:$CZ$1,0))),"-")</f>
        <v>-</v>
      </c>
      <c r="E34" s="8" t="str">
        <f>IFERROR(IF(INDEX('ce raw data'!$C$2:$CZ$3000,MATCH(1,INDEX(('ce raw data'!$A$2:$A$3000=C2)*('ce raw data'!$B$2:$B$3000=$B35),,),0),MATCH(SUBSTITUTE(E5,"Allele","Height"),'ce raw data'!$C$1:$CZ$1,0))="","-",INDEX('ce raw data'!$C$2:$CZ$3000,MATCH(1,INDEX(('ce raw data'!$A$2:$A$3000=C2)*('ce raw data'!$B$2:$B$3000=$B35),,),0),MATCH(SUBSTITUTE(E5,"Allele","Height"),'ce raw data'!$C$1:$CZ$1,0))),"-")</f>
        <v>-</v>
      </c>
      <c r="F34" s="8" t="str">
        <f>IFERROR(IF(INDEX('ce raw data'!$C$2:$CZ$3000,MATCH(1,INDEX(('ce raw data'!$A$2:$A$3000=C2)*('ce raw data'!$B$2:$B$3000=$B35),,),0),MATCH(SUBSTITUTE(F5,"Allele","Height"),'ce raw data'!$C$1:$CZ$1,0))="","-",INDEX('ce raw data'!$C$2:$CZ$3000,MATCH(1,INDEX(('ce raw data'!$A$2:$A$3000=C2)*('ce raw data'!$B$2:$B$3000=$B35),,),0),MATCH(SUBSTITUTE(F5,"Allele","Height"),'ce raw data'!$C$1:$CZ$1,0))),"-")</f>
        <v>-</v>
      </c>
      <c r="G34" s="8" t="str">
        <f>IFERROR(IF(INDEX('ce raw data'!$C$2:$CZ$3000,MATCH(1,INDEX(('ce raw data'!$A$2:$A$3000=G2)*('ce raw data'!$B$2:$B$3000=$B35),,),0),MATCH(SUBSTITUTE(G5,"Allele","Height"),'ce raw data'!$C$1:$CZ$1,0))="","-",INDEX('ce raw data'!$C$2:$CZ$3000,MATCH(1,INDEX(('ce raw data'!$A$2:$A$3000=G2)*('ce raw data'!$B$2:$B$3000=$B35),,),0),MATCH(SUBSTITUTE(G5,"Allele","Height"),'ce raw data'!$C$1:$CZ$1,0))),"-")</f>
        <v>-</v>
      </c>
      <c r="H34" s="8" t="str">
        <f>IFERROR(IF(INDEX('ce raw data'!$C$2:$CZ$3000,MATCH(1,INDEX(('ce raw data'!$A$2:$A$3000=G2)*('ce raw data'!$B$2:$B$3000=$B35),,),0),MATCH(SUBSTITUTE(H5,"Allele","Height"),'ce raw data'!$C$1:$CZ$1,0))="","-",INDEX('ce raw data'!$C$2:$CZ$3000,MATCH(1,INDEX(('ce raw data'!$A$2:$A$3000=G2)*('ce raw data'!$B$2:$B$3000=$B35),,),0),MATCH(SUBSTITUTE(H5,"Allele","Height"),'ce raw data'!$C$1:$CZ$1,0))),"-")</f>
        <v>-</v>
      </c>
      <c r="I34" s="8" t="str">
        <f>IFERROR(IF(INDEX('ce raw data'!$C$2:$CZ$3000,MATCH(1,INDEX(('ce raw data'!$A$2:$A$3000=G2)*('ce raw data'!$B$2:$B$3000=$B35),,),0),MATCH(SUBSTITUTE(I5,"Allele","Height"),'ce raw data'!$C$1:$CZ$1,0))="","-",INDEX('ce raw data'!$C$2:$CZ$3000,MATCH(1,INDEX(('ce raw data'!$A$2:$A$3000=G2)*('ce raw data'!$B$2:$B$3000=$B35),,),0),MATCH(SUBSTITUTE(I5,"Allele","Height"),'ce raw data'!$C$1:$CZ$1,0))),"-")</f>
        <v>-</v>
      </c>
      <c r="J34" s="8" t="str">
        <f>IFERROR(IF(INDEX('ce raw data'!$C$2:$CZ$3000,MATCH(1,INDEX(('ce raw data'!$A$2:$A$3000=G2)*('ce raw data'!$B$2:$B$3000=$B35),,),0),MATCH(SUBSTITUTE(J5,"Allele","Height"),'ce raw data'!$C$1:$CZ$1,0))="","-",INDEX('ce raw data'!$C$2:$CZ$3000,MATCH(1,INDEX(('ce raw data'!$A$2:$A$3000=G2)*('ce raw data'!$B$2:$B$3000=$B35),,),0),MATCH(SUBSTITUTE(J5,"Allele","Height"),'ce raw data'!$C$1:$CZ$1,0))),"-")</f>
        <v>-</v>
      </c>
    </row>
    <row r="35" spans="2:10" x14ac:dyDescent="0.5">
      <c r="B35" s="14" t="str">
        <f>'Allele Call Table'!$A$99</f>
        <v>D21S11</v>
      </c>
      <c r="C35" s="8" t="str">
        <f>IFERROR(IF(INDEX('ce raw data'!$C$2:$CZ$3000,MATCH(1,INDEX(('ce raw data'!$A$2:$A$3000=C2)*('ce raw data'!$B$2:$B$3000=$B35),,),0),MATCH(C5,'ce raw data'!$C$1:$CZ$1,0))="","-",INDEX('ce raw data'!$C$2:$CZ$3000,MATCH(1,INDEX(('ce raw data'!$A$2:$A$3000=C2)*('ce raw data'!$B$2:$B$3000=$B35),,),0),MATCH(C5,'ce raw data'!$C$1:$CZ$1,0))),"-")</f>
        <v>-</v>
      </c>
      <c r="D35" s="8" t="str">
        <f>IFERROR(IF(INDEX('ce raw data'!$C$2:$CZ$3000,MATCH(1,INDEX(('ce raw data'!$A$2:$A$3000=C2)*('ce raw data'!$B$2:$B$3000=$B35),,),0),MATCH(D5,'ce raw data'!$C$1:$CZ$1,0))="","-",INDEX('ce raw data'!$C$2:$CZ$3000,MATCH(1,INDEX(('ce raw data'!$A$2:$A$3000=C2)*('ce raw data'!$B$2:$B$3000=$B35),,),0),MATCH(D5,'ce raw data'!$C$1:$CZ$1,0))),"-")</f>
        <v>-</v>
      </c>
      <c r="E35" s="8" t="str">
        <f>IFERROR(IF(INDEX('ce raw data'!$C$2:$CZ$3000,MATCH(1,INDEX(('ce raw data'!$A$2:$A$3000=C2)*('ce raw data'!$B$2:$B$3000=$B35),,),0),MATCH(E5,'ce raw data'!$C$1:$CZ$1,0))="","-",INDEX('ce raw data'!$C$2:$CZ$3000,MATCH(1,INDEX(('ce raw data'!$A$2:$A$3000=C2)*('ce raw data'!$B$2:$B$3000=$B35),,),0),MATCH(E5,'ce raw data'!$C$1:$CZ$1,0))),"-")</f>
        <v>-</v>
      </c>
      <c r="F35" s="8" t="str">
        <f>IFERROR(IF(INDEX('ce raw data'!$C$2:$CZ$3000,MATCH(1,INDEX(('ce raw data'!$A$2:$A$3000=C2)*('ce raw data'!$B$2:$B$3000=$B35),,),0),MATCH(F5,'ce raw data'!$C$1:$CZ$1,0))="","-",INDEX('ce raw data'!$C$2:$CZ$3000,MATCH(1,INDEX(('ce raw data'!$A$2:$A$3000=C2)*('ce raw data'!$B$2:$B$3000=$B35),,),0),MATCH(F5,'ce raw data'!$C$1:$CZ$1,0))),"-")</f>
        <v>-</v>
      </c>
      <c r="G35" s="8" t="str">
        <f>IFERROR(IF(INDEX('ce raw data'!$C$2:$CZ$3000,MATCH(1,INDEX(('ce raw data'!$A$2:$A$3000=G2)*('ce raw data'!$B$2:$B$3000=$B35),,),0),MATCH(G5,'ce raw data'!$C$1:$CZ$1,0))="","-",INDEX('ce raw data'!$C$2:$CZ$3000,MATCH(1,INDEX(('ce raw data'!$A$2:$A$3000=G2)*('ce raw data'!$B$2:$B$3000=$B35),,),0),MATCH(G5,'ce raw data'!$C$1:$CZ$1,0))),"-")</f>
        <v>-</v>
      </c>
      <c r="H35" s="8" t="str">
        <f>IFERROR(IF(INDEX('ce raw data'!$C$2:$CZ$3000,MATCH(1,INDEX(('ce raw data'!$A$2:$A$3000=G2)*('ce raw data'!$B$2:$B$3000=$B35),,),0),MATCH(H5,'ce raw data'!$C$1:$CZ$1,0))="","-",INDEX('ce raw data'!$C$2:$CZ$3000,MATCH(1,INDEX(('ce raw data'!$A$2:$A$3000=G2)*('ce raw data'!$B$2:$B$3000=$B35),,),0),MATCH(H5,'ce raw data'!$C$1:$CZ$1,0))),"-")</f>
        <v>-</v>
      </c>
      <c r="I35" s="8" t="str">
        <f>IFERROR(IF(INDEX('ce raw data'!$C$2:$CZ$3000,MATCH(1,INDEX(('ce raw data'!$A$2:$A$3000=G2)*('ce raw data'!$B$2:$B$3000=$B35),,),0),MATCH(I5,'ce raw data'!$C$1:$CZ$1,0))="","-",INDEX('ce raw data'!$C$2:$CZ$3000,MATCH(1,INDEX(('ce raw data'!$A$2:$A$3000=G2)*('ce raw data'!$B$2:$B$3000=$B35),,),0),MATCH(I5,'ce raw data'!$C$1:$CZ$1,0))),"-")</f>
        <v>-</v>
      </c>
      <c r="J35" s="8" t="str">
        <f>IFERROR(IF(INDEX('ce raw data'!$C$2:$CZ$3000,MATCH(1,INDEX(('ce raw data'!$A$2:$A$3000=G2)*('ce raw data'!$B$2:$B$3000=$B35),,),0),MATCH(J5,'ce raw data'!$C$1:$CZ$1,0))="","-",INDEX('ce raw data'!$C$2:$CZ$3000,MATCH(1,INDEX(('ce raw data'!$A$2:$A$3000=G2)*('ce raw data'!$B$2:$B$3000=$B35),,),0),MATCH(J5,'ce raw data'!$C$1:$CZ$1,0))),"-")</f>
        <v>-</v>
      </c>
    </row>
    <row r="36" spans="2:10" ht="12.75" hidden="1" customHeight="1" x14ac:dyDescent="0.5">
      <c r="B36" s="14"/>
      <c r="C36" s="8" t="str">
        <f>IFERROR(IF(INDEX('ce raw data'!$C$2:$CZ$3000,MATCH(1,INDEX(('ce raw data'!$A$2:$A$3000=C2)*('ce raw data'!$B$2:$B$3000=$B37),,),0),MATCH(SUBSTITUTE(C5,"Allele","Height"),'ce raw data'!$C$1:$CZ$1,0))="","-",INDEX('ce raw data'!$C$2:$CZ$3000,MATCH(1,INDEX(('ce raw data'!$A$2:$A$3000=C2)*('ce raw data'!$B$2:$B$3000=$B37),,),0),MATCH(SUBSTITUTE(C5,"Allele","Height"),'ce raw data'!$C$1:$CZ$1,0))),"-")</f>
        <v>-</v>
      </c>
      <c r="D36" s="8" t="str">
        <f>IFERROR(IF(INDEX('ce raw data'!$C$2:$CZ$3000,MATCH(1,INDEX(('ce raw data'!$A$2:$A$3000=C2)*('ce raw data'!$B$2:$B$3000=$B37),,),0),MATCH(SUBSTITUTE(D5,"Allele","Height"),'ce raw data'!$C$1:$CZ$1,0))="","-",INDEX('ce raw data'!$C$2:$CZ$3000,MATCH(1,INDEX(('ce raw data'!$A$2:$A$3000=C2)*('ce raw data'!$B$2:$B$3000=$B37),,),0),MATCH(SUBSTITUTE(D5,"Allele","Height"),'ce raw data'!$C$1:$CZ$1,0))),"-")</f>
        <v>-</v>
      </c>
      <c r="E36" s="8" t="str">
        <f>IFERROR(IF(INDEX('ce raw data'!$C$2:$CZ$3000,MATCH(1,INDEX(('ce raw data'!$A$2:$A$3000=C2)*('ce raw data'!$B$2:$B$3000=$B37),,),0),MATCH(SUBSTITUTE(E5,"Allele","Height"),'ce raw data'!$C$1:$CZ$1,0))="","-",INDEX('ce raw data'!$C$2:$CZ$3000,MATCH(1,INDEX(('ce raw data'!$A$2:$A$3000=C2)*('ce raw data'!$B$2:$B$3000=$B37),,),0),MATCH(SUBSTITUTE(E5,"Allele","Height"),'ce raw data'!$C$1:$CZ$1,0))),"-")</f>
        <v>-</v>
      </c>
      <c r="F36" s="8" t="str">
        <f>IFERROR(IF(INDEX('ce raw data'!$C$2:$CZ$3000,MATCH(1,INDEX(('ce raw data'!$A$2:$A$3000=C2)*('ce raw data'!$B$2:$B$3000=$B37),,),0),MATCH(SUBSTITUTE(F5,"Allele","Height"),'ce raw data'!$C$1:$CZ$1,0))="","-",INDEX('ce raw data'!$C$2:$CZ$3000,MATCH(1,INDEX(('ce raw data'!$A$2:$A$3000=C2)*('ce raw data'!$B$2:$B$3000=$B37),,),0),MATCH(SUBSTITUTE(F5,"Allele","Height"),'ce raw data'!$C$1:$CZ$1,0))),"-")</f>
        <v>-</v>
      </c>
      <c r="G36" s="8" t="str">
        <f>IFERROR(IF(INDEX('ce raw data'!$C$2:$CZ$3000,MATCH(1,INDEX(('ce raw data'!$A$2:$A$3000=G2)*('ce raw data'!$B$2:$B$3000=$B37),,),0),MATCH(SUBSTITUTE(G5,"Allele","Height"),'ce raw data'!$C$1:$CZ$1,0))="","-",INDEX('ce raw data'!$C$2:$CZ$3000,MATCH(1,INDEX(('ce raw data'!$A$2:$A$3000=G2)*('ce raw data'!$B$2:$B$3000=$B37),,),0),MATCH(SUBSTITUTE(G5,"Allele","Height"),'ce raw data'!$C$1:$CZ$1,0))),"-")</f>
        <v>-</v>
      </c>
      <c r="H36" s="8" t="str">
        <f>IFERROR(IF(INDEX('ce raw data'!$C$2:$CZ$3000,MATCH(1,INDEX(('ce raw data'!$A$2:$A$3000=G2)*('ce raw data'!$B$2:$B$3000=$B37),,),0),MATCH(SUBSTITUTE(H5,"Allele","Height"),'ce raw data'!$C$1:$CZ$1,0))="","-",INDEX('ce raw data'!$C$2:$CZ$3000,MATCH(1,INDEX(('ce raw data'!$A$2:$A$3000=G2)*('ce raw data'!$B$2:$B$3000=$B37),,),0),MATCH(SUBSTITUTE(H5,"Allele","Height"),'ce raw data'!$C$1:$CZ$1,0))),"-")</f>
        <v>-</v>
      </c>
      <c r="I36" s="8" t="str">
        <f>IFERROR(IF(INDEX('ce raw data'!$C$2:$CZ$3000,MATCH(1,INDEX(('ce raw data'!$A$2:$A$3000=G2)*('ce raw data'!$B$2:$B$3000=$B37),,),0),MATCH(SUBSTITUTE(I5,"Allele","Height"),'ce raw data'!$C$1:$CZ$1,0))="","-",INDEX('ce raw data'!$C$2:$CZ$3000,MATCH(1,INDEX(('ce raw data'!$A$2:$A$3000=G2)*('ce raw data'!$B$2:$B$3000=$B37),,),0),MATCH(SUBSTITUTE(I5,"Allele","Height"),'ce raw data'!$C$1:$CZ$1,0))),"-")</f>
        <v>-</v>
      </c>
      <c r="J36" s="8" t="str">
        <f>IFERROR(IF(INDEX('ce raw data'!$C$2:$CZ$3000,MATCH(1,INDEX(('ce raw data'!$A$2:$A$3000=G2)*('ce raw data'!$B$2:$B$3000=$B37),,),0),MATCH(SUBSTITUTE(J5,"Allele","Height"),'ce raw data'!$C$1:$CZ$1,0))="","-",INDEX('ce raw data'!$C$2:$CZ$3000,MATCH(1,INDEX(('ce raw data'!$A$2:$A$3000=G2)*('ce raw data'!$B$2:$B$3000=$B37),,),0),MATCH(SUBSTITUTE(J5,"Allele","Height"),'ce raw data'!$C$1:$CZ$1,0))),"-")</f>
        <v>-</v>
      </c>
    </row>
    <row r="37" spans="2:10" x14ac:dyDescent="0.5">
      <c r="B37" s="14" t="str">
        <f>'Allele Call Table'!$A$101</f>
        <v>D7S820</v>
      </c>
      <c r="C37" s="8" t="str">
        <f>IFERROR(IF(INDEX('ce raw data'!$C$2:$CZ$3000,MATCH(1,INDEX(('ce raw data'!$A$2:$A$3000=C2)*('ce raw data'!$B$2:$B$3000=$B37),,),0),MATCH(C5,'ce raw data'!$C$1:$CZ$1,0))="","-",INDEX('ce raw data'!$C$2:$CZ$3000,MATCH(1,INDEX(('ce raw data'!$A$2:$A$3000=C2)*('ce raw data'!$B$2:$B$3000=$B37),,),0),MATCH(C5,'ce raw data'!$C$1:$CZ$1,0))),"-")</f>
        <v>-</v>
      </c>
      <c r="D37" s="8" t="str">
        <f>IFERROR(IF(INDEX('ce raw data'!$C$2:$CZ$3000,MATCH(1,INDEX(('ce raw data'!$A$2:$A$3000=C2)*('ce raw data'!$B$2:$B$3000=$B37),,),0),MATCH(D5,'ce raw data'!$C$1:$CZ$1,0))="","-",INDEX('ce raw data'!$C$2:$CZ$3000,MATCH(1,INDEX(('ce raw data'!$A$2:$A$3000=C2)*('ce raw data'!$B$2:$B$3000=$B37),,),0),MATCH(D5,'ce raw data'!$C$1:$CZ$1,0))),"-")</f>
        <v>-</v>
      </c>
      <c r="E37" s="8" t="str">
        <f>IFERROR(IF(INDEX('ce raw data'!$C$2:$CZ$3000,MATCH(1,INDEX(('ce raw data'!$A$2:$A$3000=C2)*('ce raw data'!$B$2:$B$3000=$B37),,),0),MATCH(E5,'ce raw data'!$C$1:$CZ$1,0))="","-",INDEX('ce raw data'!$C$2:$CZ$3000,MATCH(1,INDEX(('ce raw data'!$A$2:$A$3000=C2)*('ce raw data'!$B$2:$B$3000=$B37),,),0),MATCH(E5,'ce raw data'!$C$1:$CZ$1,0))),"-")</f>
        <v>-</v>
      </c>
      <c r="F37" s="8" t="str">
        <f>IFERROR(IF(INDEX('ce raw data'!$C$2:$CZ$3000,MATCH(1,INDEX(('ce raw data'!$A$2:$A$3000=C2)*('ce raw data'!$B$2:$B$3000=$B37),,),0),MATCH(F5,'ce raw data'!$C$1:$CZ$1,0))="","-",INDEX('ce raw data'!$C$2:$CZ$3000,MATCH(1,INDEX(('ce raw data'!$A$2:$A$3000=C2)*('ce raw data'!$B$2:$B$3000=$B37),,),0),MATCH(F5,'ce raw data'!$C$1:$CZ$1,0))),"-")</f>
        <v>-</v>
      </c>
      <c r="G37" s="8" t="str">
        <f>IFERROR(IF(INDEX('ce raw data'!$C$2:$CZ$3000,MATCH(1,INDEX(('ce raw data'!$A$2:$A$3000=G2)*('ce raw data'!$B$2:$B$3000=$B37),,),0),MATCH(G5,'ce raw data'!$C$1:$CZ$1,0))="","-",INDEX('ce raw data'!$C$2:$CZ$3000,MATCH(1,INDEX(('ce raw data'!$A$2:$A$3000=G2)*('ce raw data'!$B$2:$B$3000=$B37),,),0),MATCH(G5,'ce raw data'!$C$1:$CZ$1,0))),"-")</f>
        <v>-</v>
      </c>
      <c r="H37" s="8" t="str">
        <f>IFERROR(IF(INDEX('ce raw data'!$C$2:$CZ$3000,MATCH(1,INDEX(('ce raw data'!$A$2:$A$3000=G2)*('ce raw data'!$B$2:$B$3000=$B37),,),0),MATCH(H5,'ce raw data'!$C$1:$CZ$1,0))="","-",INDEX('ce raw data'!$C$2:$CZ$3000,MATCH(1,INDEX(('ce raw data'!$A$2:$A$3000=G2)*('ce raw data'!$B$2:$B$3000=$B37),,),0),MATCH(H5,'ce raw data'!$C$1:$CZ$1,0))),"-")</f>
        <v>-</v>
      </c>
      <c r="I37" s="8" t="str">
        <f>IFERROR(IF(INDEX('ce raw data'!$C$2:$CZ$3000,MATCH(1,INDEX(('ce raw data'!$A$2:$A$3000=G2)*('ce raw data'!$B$2:$B$3000=$B37),,),0),MATCH(I5,'ce raw data'!$C$1:$CZ$1,0))="","-",INDEX('ce raw data'!$C$2:$CZ$3000,MATCH(1,INDEX(('ce raw data'!$A$2:$A$3000=G2)*('ce raw data'!$B$2:$B$3000=$B37),,),0),MATCH(I5,'ce raw data'!$C$1:$CZ$1,0))),"-")</f>
        <v>-</v>
      </c>
      <c r="J37" s="8" t="str">
        <f>IFERROR(IF(INDEX('ce raw data'!$C$2:$CZ$3000,MATCH(1,INDEX(('ce raw data'!$A$2:$A$3000=G2)*('ce raw data'!$B$2:$B$3000=$B37),,),0),MATCH(J5,'ce raw data'!$C$1:$CZ$1,0))="","-",INDEX('ce raw data'!$C$2:$CZ$3000,MATCH(1,INDEX(('ce raw data'!$A$2:$A$3000=G2)*('ce raw data'!$B$2:$B$3000=$B37),,),0),MATCH(J5,'ce raw data'!$C$1:$CZ$1,0))),"-")</f>
        <v>-</v>
      </c>
    </row>
    <row r="38" spans="2:10" ht="12.75" hidden="1" customHeight="1" x14ac:dyDescent="0.5">
      <c r="B38" s="14"/>
      <c r="C38" s="8" t="str">
        <f>IFERROR(IF(INDEX('ce raw data'!$C$2:$CZ$3000,MATCH(1,INDEX(('ce raw data'!$A$2:$A$3000=C2)*('ce raw data'!$B$2:$B$3000=$B39),,),0),MATCH(SUBSTITUTE(C5,"Allele","Height"),'ce raw data'!$C$1:$CZ$1,0))="","-",INDEX('ce raw data'!$C$2:$CZ$3000,MATCH(1,INDEX(('ce raw data'!$A$2:$A$3000=C2)*('ce raw data'!$B$2:$B$3000=$B39),,),0),MATCH(SUBSTITUTE(C5,"Allele","Height"),'ce raw data'!$C$1:$CZ$1,0))),"-")</f>
        <v>-</v>
      </c>
      <c r="D38" s="8" t="str">
        <f>IFERROR(IF(INDEX('ce raw data'!$C$2:$CZ$3000,MATCH(1,INDEX(('ce raw data'!$A$2:$A$3000=C2)*('ce raw data'!$B$2:$B$3000=$B39),,),0),MATCH(SUBSTITUTE(D5,"Allele","Height"),'ce raw data'!$C$1:$CZ$1,0))="","-",INDEX('ce raw data'!$C$2:$CZ$3000,MATCH(1,INDEX(('ce raw data'!$A$2:$A$3000=C2)*('ce raw data'!$B$2:$B$3000=$B39),,),0),MATCH(SUBSTITUTE(D5,"Allele","Height"),'ce raw data'!$C$1:$CZ$1,0))),"-")</f>
        <v>-</v>
      </c>
      <c r="E38" s="8" t="str">
        <f>IFERROR(IF(INDEX('ce raw data'!$C$2:$CZ$3000,MATCH(1,INDEX(('ce raw data'!$A$2:$A$3000=C2)*('ce raw data'!$B$2:$B$3000=$B39),,),0),MATCH(SUBSTITUTE(E5,"Allele","Height"),'ce raw data'!$C$1:$CZ$1,0))="","-",INDEX('ce raw data'!$C$2:$CZ$3000,MATCH(1,INDEX(('ce raw data'!$A$2:$A$3000=C2)*('ce raw data'!$B$2:$B$3000=$B39),,),0),MATCH(SUBSTITUTE(E5,"Allele","Height"),'ce raw data'!$C$1:$CZ$1,0))),"-")</f>
        <v>-</v>
      </c>
      <c r="F38" s="8" t="str">
        <f>IFERROR(IF(INDEX('ce raw data'!$C$2:$CZ$3000,MATCH(1,INDEX(('ce raw data'!$A$2:$A$3000=C2)*('ce raw data'!$B$2:$B$3000=$B39),,),0),MATCH(SUBSTITUTE(F5,"Allele","Height"),'ce raw data'!$C$1:$CZ$1,0))="","-",INDEX('ce raw data'!$C$2:$CZ$3000,MATCH(1,INDEX(('ce raw data'!$A$2:$A$3000=C2)*('ce raw data'!$B$2:$B$3000=$B39),,),0),MATCH(SUBSTITUTE(F5,"Allele","Height"),'ce raw data'!$C$1:$CZ$1,0))),"-")</f>
        <v>-</v>
      </c>
      <c r="G38" s="8" t="str">
        <f>IFERROR(IF(INDEX('ce raw data'!$C$2:$CZ$3000,MATCH(1,INDEX(('ce raw data'!$A$2:$A$3000=G2)*('ce raw data'!$B$2:$B$3000=$B39),,),0),MATCH(SUBSTITUTE(G5,"Allele","Height"),'ce raw data'!$C$1:$CZ$1,0))="","-",INDEX('ce raw data'!$C$2:$CZ$3000,MATCH(1,INDEX(('ce raw data'!$A$2:$A$3000=G2)*('ce raw data'!$B$2:$B$3000=$B39),,),0),MATCH(SUBSTITUTE(G5,"Allele","Height"),'ce raw data'!$C$1:$CZ$1,0))),"-")</f>
        <v>-</v>
      </c>
      <c r="H38" s="8" t="str">
        <f>IFERROR(IF(INDEX('ce raw data'!$C$2:$CZ$3000,MATCH(1,INDEX(('ce raw data'!$A$2:$A$3000=G2)*('ce raw data'!$B$2:$B$3000=$B39),,),0),MATCH(SUBSTITUTE(H5,"Allele","Height"),'ce raw data'!$C$1:$CZ$1,0))="","-",INDEX('ce raw data'!$C$2:$CZ$3000,MATCH(1,INDEX(('ce raw data'!$A$2:$A$3000=G2)*('ce raw data'!$B$2:$B$3000=$B39),,),0),MATCH(SUBSTITUTE(H5,"Allele","Height"),'ce raw data'!$C$1:$CZ$1,0))),"-")</f>
        <v>-</v>
      </c>
      <c r="I38" s="8" t="str">
        <f>IFERROR(IF(INDEX('ce raw data'!$C$2:$CZ$3000,MATCH(1,INDEX(('ce raw data'!$A$2:$A$3000=G2)*('ce raw data'!$B$2:$B$3000=$B39),,),0),MATCH(SUBSTITUTE(I5,"Allele","Height"),'ce raw data'!$C$1:$CZ$1,0))="","-",INDEX('ce raw data'!$C$2:$CZ$3000,MATCH(1,INDEX(('ce raw data'!$A$2:$A$3000=G2)*('ce raw data'!$B$2:$B$3000=$B39),,),0),MATCH(SUBSTITUTE(I5,"Allele","Height"),'ce raw data'!$C$1:$CZ$1,0))),"-")</f>
        <v>-</v>
      </c>
      <c r="J38" s="8" t="str">
        <f>IFERROR(IF(INDEX('ce raw data'!$C$2:$CZ$3000,MATCH(1,INDEX(('ce raw data'!$A$2:$A$3000=G2)*('ce raw data'!$B$2:$B$3000=$B39),,),0),MATCH(SUBSTITUTE(J5,"Allele","Height"),'ce raw data'!$C$1:$CZ$1,0))="","-",INDEX('ce raw data'!$C$2:$CZ$3000,MATCH(1,INDEX(('ce raw data'!$A$2:$A$3000=G2)*('ce raw data'!$B$2:$B$3000=$B39),,),0),MATCH(SUBSTITUTE(J5,"Allele","Height"),'ce raw data'!$C$1:$CZ$1,0))),"-")</f>
        <v>-</v>
      </c>
    </row>
    <row r="39" spans="2:10" x14ac:dyDescent="0.5">
      <c r="B39" s="14" t="str">
        <f>'Allele Call Table'!$A$103</f>
        <v>D5S818</v>
      </c>
      <c r="C39" s="8" t="str">
        <f>IFERROR(IF(INDEX('ce raw data'!$C$2:$CZ$3000,MATCH(1,INDEX(('ce raw data'!$A$2:$A$3000=C2)*('ce raw data'!$B$2:$B$3000=$B39),,),0),MATCH(C5,'ce raw data'!$C$1:$CZ$1,0))="","-",INDEX('ce raw data'!$C$2:$CZ$3000,MATCH(1,INDEX(('ce raw data'!$A$2:$A$3000=C2)*('ce raw data'!$B$2:$B$3000=$B39),,),0),MATCH(C5,'ce raw data'!$C$1:$CZ$1,0))),"-")</f>
        <v>-</v>
      </c>
      <c r="D39" s="8" t="str">
        <f>IFERROR(IF(INDEX('ce raw data'!$C$2:$CZ$3000,MATCH(1,INDEX(('ce raw data'!$A$2:$A$3000=C2)*('ce raw data'!$B$2:$B$3000=$B39),,),0),MATCH(D5,'ce raw data'!$C$1:$CZ$1,0))="","-",INDEX('ce raw data'!$C$2:$CZ$3000,MATCH(1,INDEX(('ce raw data'!$A$2:$A$3000=C2)*('ce raw data'!$B$2:$B$3000=$B39),,),0),MATCH(D5,'ce raw data'!$C$1:$CZ$1,0))),"-")</f>
        <v>-</v>
      </c>
      <c r="E39" s="8" t="str">
        <f>IFERROR(IF(INDEX('ce raw data'!$C$2:$CZ$3000,MATCH(1,INDEX(('ce raw data'!$A$2:$A$3000=C2)*('ce raw data'!$B$2:$B$3000=$B39),,),0),MATCH(E5,'ce raw data'!$C$1:$CZ$1,0))="","-",INDEX('ce raw data'!$C$2:$CZ$3000,MATCH(1,INDEX(('ce raw data'!$A$2:$A$3000=C2)*('ce raw data'!$B$2:$B$3000=$B39),,),0),MATCH(E5,'ce raw data'!$C$1:$CZ$1,0))),"-")</f>
        <v>-</v>
      </c>
      <c r="F39" s="8" t="str">
        <f>IFERROR(IF(INDEX('ce raw data'!$C$2:$CZ$3000,MATCH(1,INDEX(('ce raw data'!$A$2:$A$3000=C2)*('ce raw data'!$B$2:$B$3000=$B39),,),0),MATCH(F5,'ce raw data'!$C$1:$CZ$1,0))="","-",INDEX('ce raw data'!$C$2:$CZ$3000,MATCH(1,INDEX(('ce raw data'!$A$2:$A$3000=C2)*('ce raw data'!$B$2:$B$3000=$B39),,),0),MATCH(F5,'ce raw data'!$C$1:$CZ$1,0))),"-")</f>
        <v>-</v>
      </c>
      <c r="G39" s="8" t="str">
        <f>IFERROR(IF(INDEX('ce raw data'!$C$2:$CZ$3000,MATCH(1,INDEX(('ce raw data'!$A$2:$A$3000=G2)*('ce raw data'!$B$2:$B$3000=$B39),,),0),MATCH(G5,'ce raw data'!$C$1:$CZ$1,0))="","-",INDEX('ce raw data'!$C$2:$CZ$3000,MATCH(1,INDEX(('ce raw data'!$A$2:$A$3000=G2)*('ce raw data'!$B$2:$B$3000=$B39),,),0),MATCH(G5,'ce raw data'!$C$1:$CZ$1,0))),"-")</f>
        <v>-</v>
      </c>
      <c r="H39" s="8" t="str">
        <f>IFERROR(IF(INDEX('ce raw data'!$C$2:$CZ$3000,MATCH(1,INDEX(('ce raw data'!$A$2:$A$3000=G2)*('ce raw data'!$B$2:$B$3000=$B39),,),0),MATCH(H5,'ce raw data'!$C$1:$CZ$1,0))="","-",INDEX('ce raw data'!$C$2:$CZ$3000,MATCH(1,INDEX(('ce raw data'!$A$2:$A$3000=G2)*('ce raw data'!$B$2:$B$3000=$B39),,),0),MATCH(H5,'ce raw data'!$C$1:$CZ$1,0))),"-")</f>
        <v>-</v>
      </c>
      <c r="I39" s="8" t="str">
        <f>IFERROR(IF(INDEX('ce raw data'!$C$2:$CZ$3000,MATCH(1,INDEX(('ce raw data'!$A$2:$A$3000=G2)*('ce raw data'!$B$2:$B$3000=$B39),,),0),MATCH(I5,'ce raw data'!$C$1:$CZ$1,0))="","-",INDEX('ce raw data'!$C$2:$CZ$3000,MATCH(1,INDEX(('ce raw data'!$A$2:$A$3000=G2)*('ce raw data'!$B$2:$B$3000=$B39),,),0),MATCH(I5,'ce raw data'!$C$1:$CZ$1,0))),"-")</f>
        <v>-</v>
      </c>
      <c r="J39" s="8" t="str">
        <f>IFERROR(IF(INDEX('ce raw data'!$C$2:$CZ$3000,MATCH(1,INDEX(('ce raw data'!$A$2:$A$3000=G2)*('ce raw data'!$B$2:$B$3000=$B39),,),0),MATCH(J5,'ce raw data'!$C$1:$CZ$1,0))="","-",INDEX('ce raw data'!$C$2:$CZ$3000,MATCH(1,INDEX(('ce raw data'!$A$2:$A$3000=G2)*('ce raw data'!$B$2:$B$3000=$B39),,),0),MATCH(J5,'ce raw data'!$C$1:$CZ$1,0))),"-")</f>
        <v>-</v>
      </c>
    </row>
    <row r="40" spans="2:10" ht="12.75" hidden="1" customHeight="1" x14ac:dyDescent="0.5">
      <c r="B40" s="14"/>
      <c r="C40" s="8" t="str">
        <f>IFERROR(IF(INDEX('ce raw data'!$C$2:$CZ$3000,MATCH(1,INDEX(('ce raw data'!$A$2:$A$3000=C2)*('ce raw data'!$B$2:$B$3000=$B41),,),0),MATCH(SUBSTITUTE(C5,"Allele","Height"),'ce raw data'!$C$1:$CZ$1,0))="","-",INDEX('ce raw data'!$C$2:$CZ$3000,MATCH(1,INDEX(('ce raw data'!$A$2:$A$3000=C2)*('ce raw data'!$B$2:$B$3000=$B41),,),0),MATCH(SUBSTITUTE(C5,"Allele","Height"),'ce raw data'!$C$1:$CZ$1,0))),"-")</f>
        <v>-</v>
      </c>
      <c r="D40" s="8" t="str">
        <f>IFERROR(IF(INDEX('ce raw data'!$C$2:$CZ$3000,MATCH(1,INDEX(('ce raw data'!$A$2:$A$3000=C2)*('ce raw data'!$B$2:$B$3000=$B41),,),0),MATCH(SUBSTITUTE(D5,"Allele","Height"),'ce raw data'!$C$1:$CZ$1,0))="","-",INDEX('ce raw data'!$C$2:$CZ$3000,MATCH(1,INDEX(('ce raw data'!$A$2:$A$3000=C2)*('ce raw data'!$B$2:$B$3000=$B41),,),0),MATCH(SUBSTITUTE(D5,"Allele","Height"),'ce raw data'!$C$1:$CZ$1,0))),"-")</f>
        <v>-</v>
      </c>
      <c r="E40" s="8" t="str">
        <f>IFERROR(IF(INDEX('ce raw data'!$C$2:$CZ$3000,MATCH(1,INDEX(('ce raw data'!$A$2:$A$3000=C2)*('ce raw data'!$B$2:$B$3000=$B41),,),0),MATCH(SUBSTITUTE(E5,"Allele","Height"),'ce raw data'!$C$1:$CZ$1,0))="","-",INDEX('ce raw data'!$C$2:$CZ$3000,MATCH(1,INDEX(('ce raw data'!$A$2:$A$3000=C2)*('ce raw data'!$B$2:$B$3000=$B41),,),0),MATCH(SUBSTITUTE(E5,"Allele","Height"),'ce raw data'!$C$1:$CZ$1,0))),"-")</f>
        <v>-</v>
      </c>
      <c r="F40" s="8" t="str">
        <f>IFERROR(IF(INDEX('ce raw data'!$C$2:$CZ$3000,MATCH(1,INDEX(('ce raw data'!$A$2:$A$3000=C2)*('ce raw data'!$B$2:$B$3000=$B41),,),0),MATCH(SUBSTITUTE(F5,"Allele","Height"),'ce raw data'!$C$1:$CZ$1,0))="","-",INDEX('ce raw data'!$C$2:$CZ$3000,MATCH(1,INDEX(('ce raw data'!$A$2:$A$3000=C2)*('ce raw data'!$B$2:$B$3000=$B41),,),0),MATCH(SUBSTITUTE(F5,"Allele","Height"),'ce raw data'!$C$1:$CZ$1,0))),"-")</f>
        <v>-</v>
      </c>
      <c r="G40" s="8" t="str">
        <f>IFERROR(IF(INDEX('ce raw data'!$C$2:$CZ$3000,MATCH(1,INDEX(('ce raw data'!$A$2:$A$3000=G2)*('ce raw data'!$B$2:$B$3000=$B41),,),0),MATCH(SUBSTITUTE(G5,"Allele","Height"),'ce raw data'!$C$1:$CZ$1,0))="","-",INDEX('ce raw data'!$C$2:$CZ$3000,MATCH(1,INDEX(('ce raw data'!$A$2:$A$3000=G2)*('ce raw data'!$B$2:$B$3000=$B41),,),0),MATCH(SUBSTITUTE(G5,"Allele","Height"),'ce raw data'!$C$1:$CZ$1,0))),"-")</f>
        <v>-</v>
      </c>
      <c r="H40" s="8" t="str">
        <f>IFERROR(IF(INDEX('ce raw data'!$C$2:$CZ$3000,MATCH(1,INDEX(('ce raw data'!$A$2:$A$3000=G2)*('ce raw data'!$B$2:$B$3000=$B41),,),0),MATCH(SUBSTITUTE(H5,"Allele","Height"),'ce raw data'!$C$1:$CZ$1,0))="","-",INDEX('ce raw data'!$C$2:$CZ$3000,MATCH(1,INDEX(('ce raw data'!$A$2:$A$3000=G2)*('ce raw data'!$B$2:$B$3000=$B41),,),0),MATCH(SUBSTITUTE(H5,"Allele","Height"),'ce raw data'!$C$1:$CZ$1,0))),"-")</f>
        <v>-</v>
      </c>
      <c r="I40" s="8" t="str">
        <f>IFERROR(IF(INDEX('ce raw data'!$C$2:$CZ$3000,MATCH(1,INDEX(('ce raw data'!$A$2:$A$3000=G2)*('ce raw data'!$B$2:$B$3000=$B41),,),0),MATCH(SUBSTITUTE(I5,"Allele","Height"),'ce raw data'!$C$1:$CZ$1,0))="","-",INDEX('ce raw data'!$C$2:$CZ$3000,MATCH(1,INDEX(('ce raw data'!$A$2:$A$3000=G2)*('ce raw data'!$B$2:$B$3000=$B41),,),0),MATCH(SUBSTITUTE(I5,"Allele","Height"),'ce raw data'!$C$1:$CZ$1,0))),"-")</f>
        <v>-</v>
      </c>
      <c r="J40" s="8" t="str">
        <f>IFERROR(IF(INDEX('ce raw data'!$C$2:$CZ$3000,MATCH(1,INDEX(('ce raw data'!$A$2:$A$3000=G2)*('ce raw data'!$B$2:$B$3000=$B41),,),0),MATCH(SUBSTITUTE(J5,"Allele","Height"),'ce raw data'!$C$1:$CZ$1,0))="","-",INDEX('ce raw data'!$C$2:$CZ$3000,MATCH(1,INDEX(('ce raw data'!$A$2:$A$3000=G2)*('ce raw data'!$B$2:$B$3000=$B41),,),0),MATCH(SUBSTITUTE(J5,"Allele","Height"),'ce raw data'!$C$1:$CZ$1,0))),"-")</f>
        <v>-</v>
      </c>
    </row>
    <row r="41" spans="2:10" x14ac:dyDescent="0.5">
      <c r="B41" s="14" t="str">
        <f>'Allele Call Table'!$A$105</f>
        <v>TPOX</v>
      </c>
      <c r="C41" s="8" t="str">
        <f>IFERROR(IF(INDEX('ce raw data'!$C$2:$CZ$3000,MATCH(1,INDEX(('ce raw data'!$A$2:$A$3000=C2)*('ce raw data'!$B$2:$B$3000=$B41),,),0),MATCH(C5,'ce raw data'!$C$1:$CZ$1,0))="","-",INDEX('ce raw data'!$C$2:$CZ$3000,MATCH(1,INDEX(('ce raw data'!$A$2:$A$3000=C2)*('ce raw data'!$B$2:$B$3000=$B41),,),0),MATCH(C5,'ce raw data'!$C$1:$CZ$1,0))),"-")</f>
        <v>-</v>
      </c>
      <c r="D41" s="8" t="str">
        <f>IFERROR(IF(INDEX('ce raw data'!$C$2:$CZ$3000,MATCH(1,INDEX(('ce raw data'!$A$2:$A$3000=C2)*('ce raw data'!$B$2:$B$3000=$B41),,),0),MATCH(D5,'ce raw data'!$C$1:$CZ$1,0))="","-",INDEX('ce raw data'!$C$2:$CZ$3000,MATCH(1,INDEX(('ce raw data'!$A$2:$A$3000=C2)*('ce raw data'!$B$2:$B$3000=$B41),,),0),MATCH(D5,'ce raw data'!$C$1:$CZ$1,0))),"-")</f>
        <v>-</v>
      </c>
      <c r="E41" s="8" t="str">
        <f>IFERROR(IF(INDEX('ce raw data'!$C$2:$CZ$3000,MATCH(1,INDEX(('ce raw data'!$A$2:$A$3000=C2)*('ce raw data'!$B$2:$B$3000=$B41),,),0),MATCH(E5,'ce raw data'!$C$1:$CZ$1,0))="","-",INDEX('ce raw data'!$C$2:$CZ$3000,MATCH(1,INDEX(('ce raw data'!$A$2:$A$3000=C2)*('ce raw data'!$B$2:$B$3000=$B41),,),0),MATCH(E5,'ce raw data'!$C$1:$CZ$1,0))),"-")</f>
        <v>-</v>
      </c>
      <c r="F41" s="8" t="str">
        <f>IFERROR(IF(INDEX('ce raw data'!$C$2:$CZ$3000,MATCH(1,INDEX(('ce raw data'!$A$2:$A$3000=C2)*('ce raw data'!$B$2:$B$3000=$B41),,),0),MATCH(F5,'ce raw data'!$C$1:$CZ$1,0))="","-",INDEX('ce raw data'!$C$2:$CZ$3000,MATCH(1,INDEX(('ce raw data'!$A$2:$A$3000=C2)*('ce raw data'!$B$2:$B$3000=$B41),,),0),MATCH(F5,'ce raw data'!$C$1:$CZ$1,0))),"-")</f>
        <v>-</v>
      </c>
      <c r="G41" s="8" t="str">
        <f>IFERROR(IF(INDEX('ce raw data'!$C$2:$CZ$3000,MATCH(1,INDEX(('ce raw data'!$A$2:$A$3000=G2)*('ce raw data'!$B$2:$B$3000=$B41),,),0),MATCH(G5,'ce raw data'!$C$1:$CZ$1,0))="","-",INDEX('ce raw data'!$C$2:$CZ$3000,MATCH(1,INDEX(('ce raw data'!$A$2:$A$3000=G2)*('ce raw data'!$B$2:$B$3000=$B41),,),0),MATCH(G5,'ce raw data'!$C$1:$CZ$1,0))),"-")</f>
        <v>-</v>
      </c>
      <c r="H41" s="8" t="str">
        <f>IFERROR(IF(INDEX('ce raw data'!$C$2:$CZ$3000,MATCH(1,INDEX(('ce raw data'!$A$2:$A$3000=G2)*('ce raw data'!$B$2:$B$3000=$B41),,),0),MATCH(H5,'ce raw data'!$C$1:$CZ$1,0))="","-",INDEX('ce raw data'!$C$2:$CZ$3000,MATCH(1,INDEX(('ce raw data'!$A$2:$A$3000=G2)*('ce raw data'!$B$2:$B$3000=$B41),,),0),MATCH(H5,'ce raw data'!$C$1:$CZ$1,0))),"-")</f>
        <v>-</v>
      </c>
      <c r="I41" s="8" t="str">
        <f>IFERROR(IF(INDEX('ce raw data'!$C$2:$CZ$3000,MATCH(1,INDEX(('ce raw data'!$A$2:$A$3000=G2)*('ce raw data'!$B$2:$B$3000=$B41),,),0),MATCH(I5,'ce raw data'!$C$1:$CZ$1,0))="","-",INDEX('ce raw data'!$C$2:$CZ$3000,MATCH(1,INDEX(('ce raw data'!$A$2:$A$3000=G2)*('ce raw data'!$B$2:$B$3000=$B41),,),0),MATCH(I5,'ce raw data'!$C$1:$CZ$1,0))),"-")</f>
        <v>-</v>
      </c>
      <c r="J41" s="8" t="str">
        <f>IFERROR(IF(INDEX('ce raw data'!$C$2:$CZ$3000,MATCH(1,INDEX(('ce raw data'!$A$2:$A$3000=G2)*('ce raw data'!$B$2:$B$3000=$B41),,),0),MATCH(J5,'ce raw data'!$C$1:$CZ$1,0))="","-",INDEX('ce raw data'!$C$2:$CZ$3000,MATCH(1,INDEX(('ce raw data'!$A$2:$A$3000=G2)*('ce raw data'!$B$2:$B$3000=$B41),,),0),MATCH(J5,'ce raw data'!$C$1:$CZ$1,0))),"-")</f>
        <v>-</v>
      </c>
    </row>
    <row r="42" spans="2:10" ht="12.75" hidden="1" customHeight="1" x14ac:dyDescent="0.5">
      <c r="B42" s="10"/>
      <c r="C42" s="8" t="str">
        <f>IFERROR(IF(INDEX('ce raw data'!$C$2:$CZ$3000,MATCH(1,INDEX(('ce raw data'!$A$2:$A$3000=C2)*('ce raw data'!$B$2:$B$3000=$B43),,),0),MATCH(SUBSTITUTE(C5,"Allele","Height"),'ce raw data'!$C$1:$CZ$1,0))="","-",INDEX('ce raw data'!$C$2:$CZ$3000,MATCH(1,INDEX(('ce raw data'!$A$2:$A$3000=C2)*('ce raw data'!$B$2:$B$3000=$B43),,),0),MATCH(SUBSTITUTE(C5,"Allele","Height"),'ce raw data'!$C$1:$CZ$1,0))),"-")</f>
        <v>-</v>
      </c>
      <c r="D42" s="8" t="str">
        <f>IFERROR(IF(INDEX('ce raw data'!$C$2:$CZ$3000,MATCH(1,INDEX(('ce raw data'!$A$2:$A$3000=C2)*('ce raw data'!$B$2:$B$3000=$B43),,),0),MATCH(SUBSTITUTE(D5,"Allele","Height"),'ce raw data'!$C$1:$CZ$1,0))="","-",INDEX('ce raw data'!$C$2:$CZ$3000,MATCH(1,INDEX(('ce raw data'!$A$2:$A$3000=C2)*('ce raw data'!$B$2:$B$3000=$B43),,),0),MATCH(SUBSTITUTE(D5,"Allele","Height"),'ce raw data'!$C$1:$CZ$1,0))),"-")</f>
        <v>-</v>
      </c>
      <c r="E42" s="8" t="str">
        <f>IFERROR(IF(INDEX('ce raw data'!$C$2:$CZ$3000,MATCH(1,INDEX(('ce raw data'!$A$2:$A$3000=C2)*('ce raw data'!$B$2:$B$3000=$B43),,),0),MATCH(SUBSTITUTE(E5,"Allele","Height"),'ce raw data'!$C$1:$CZ$1,0))="","-",INDEX('ce raw data'!$C$2:$CZ$3000,MATCH(1,INDEX(('ce raw data'!$A$2:$A$3000=C2)*('ce raw data'!$B$2:$B$3000=$B43),,),0),MATCH(SUBSTITUTE(E5,"Allele","Height"),'ce raw data'!$C$1:$CZ$1,0))),"-")</f>
        <v>-</v>
      </c>
      <c r="F42" s="8" t="str">
        <f>IFERROR(IF(INDEX('ce raw data'!$C$2:$CZ$3000,MATCH(1,INDEX(('ce raw data'!$A$2:$A$3000=C2)*('ce raw data'!$B$2:$B$3000=$B43),,),0),MATCH(SUBSTITUTE(F5,"Allele","Height"),'ce raw data'!$C$1:$CZ$1,0))="","-",INDEX('ce raw data'!$C$2:$CZ$3000,MATCH(1,INDEX(('ce raw data'!$A$2:$A$3000=C2)*('ce raw data'!$B$2:$B$3000=$B43),,),0),MATCH(SUBSTITUTE(F5,"Allele","Height"),'ce raw data'!$C$1:$CZ$1,0))),"-")</f>
        <v>-</v>
      </c>
      <c r="G42" s="8" t="str">
        <f>IFERROR(IF(INDEX('ce raw data'!$C$2:$CZ$3000,MATCH(1,INDEX(('ce raw data'!$A$2:$A$3000=G2)*('ce raw data'!$B$2:$B$3000=$B43),,),0),MATCH(SUBSTITUTE(G5,"Allele","Height"),'ce raw data'!$C$1:$CZ$1,0))="","-",INDEX('ce raw data'!$C$2:$CZ$3000,MATCH(1,INDEX(('ce raw data'!$A$2:$A$3000=G2)*('ce raw data'!$B$2:$B$3000=$B43),,),0),MATCH(SUBSTITUTE(G5,"Allele","Height"),'ce raw data'!$C$1:$CZ$1,0))),"-")</f>
        <v>-</v>
      </c>
      <c r="H42" s="8" t="str">
        <f>IFERROR(IF(INDEX('ce raw data'!$C$2:$CZ$3000,MATCH(1,INDEX(('ce raw data'!$A$2:$A$3000=G2)*('ce raw data'!$B$2:$B$3000=$B43),,),0),MATCH(SUBSTITUTE(H5,"Allele","Height"),'ce raw data'!$C$1:$CZ$1,0))="","-",INDEX('ce raw data'!$C$2:$CZ$3000,MATCH(1,INDEX(('ce raw data'!$A$2:$A$3000=G2)*('ce raw data'!$B$2:$B$3000=$B43),,),0),MATCH(SUBSTITUTE(H5,"Allele","Height"),'ce raw data'!$C$1:$CZ$1,0))),"-")</f>
        <v>-</v>
      </c>
      <c r="I42" s="8" t="str">
        <f>IFERROR(IF(INDEX('ce raw data'!$C$2:$CZ$3000,MATCH(1,INDEX(('ce raw data'!$A$2:$A$3000=G2)*('ce raw data'!$B$2:$B$3000=$B43),,),0),MATCH(SUBSTITUTE(I5,"Allele","Height"),'ce raw data'!$C$1:$CZ$1,0))="","-",INDEX('ce raw data'!$C$2:$CZ$3000,MATCH(1,INDEX(('ce raw data'!$A$2:$A$3000=G2)*('ce raw data'!$B$2:$B$3000=$B43),,),0),MATCH(SUBSTITUTE(I5,"Allele","Height"),'ce raw data'!$C$1:$CZ$1,0))),"-")</f>
        <v>-</v>
      </c>
      <c r="J42" s="8" t="str">
        <f>IFERROR(IF(INDEX('ce raw data'!$C$2:$CZ$3000,MATCH(1,INDEX(('ce raw data'!$A$2:$A$3000=G2)*('ce raw data'!$B$2:$B$3000=$B43),,),0),MATCH(SUBSTITUTE(J5,"Allele","Height"),'ce raw data'!$C$1:$CZ$1,0))="","-",INDEX('ce raw data'!$C$2:$CZ$3000,MATCH(1,INDEX(('ce raw data'!$A$2:$A$3000=G2)*('ce raw data'!$B$2:$B$3000=$B43),,),0),MATCH(SUBSTITUTE(J5,"Allele","Height"),'ce raw data'!$C$1:$CZ$1,0))),"-")</f>
        <v>-</v>
      </c>
    </row>
    <row r="43" spans="2:10" x14ac:dyDescent="0.5">
      <c r="B43" s="12" t="str">
        <f>'Allele Call Table'!$A$107</f>
        <v>D8S1179</v>
      </c>
      <c r="C43" s="8" t="str">
        <f>IFERROR(IF(INDEX('ce raw data'!$C$2:$CZ$3000,MATCH(1,INDEX(('ce raw data'!$A$2:$A$3000=C2)*('ce raw data'!$B$2:$B$3000=$B43),,),0),MATCH(C5,'ce raw data'!$C$1:$CZ$1,0))="","-",INDEX('ce raw data'!$C$2:$CZ$3000,MATCH(1,INDEX(('ce raw data'!$A$2:$A$3000=C2)*('ce raw data'!$B$2:$B$3000=$B43),,),0),MATCH(C5,'ce raw data'!$C$1:$CZ$1,0))),"-")</f>
        <v>-</v>
      </c>
      <c r="D43" s="8" t="str">
        <f>IFERROR(IF(INDEX('ce raw data'!$C$2:$CZ$3000,MATCH(1,INDEX(('ce raw data'!$A$2:$A$3000=C2)*('ce raw data'!$B$2:$B$3000=$B43),,),0),MATCH(D5,'ce raw data'!$C$1:$CZ$1,0))="","-",INDEX('ce raw data'!$C$2:$CZ$3000,MATCH(1,INDEX(('ce raw data'!$A$2:$A$3000=C2)*('ce raw data'!$B$2:$B$3000=$B43),,),0),MATCH(D5,'ce raw data'!$C$1:$CZ$1,0))),"-")</f>
        <v>-</v>
      </c>
      <c r="E43" s="8" t="str">
        <f>IFERROR(IF(INDEX('ce raw data'!$C$2:$CZ$3000,MATCH(1,INDEX(('ce raw data'!$A$2:$A$3000=C2)*('ce raw data'!$B$2:$B$3000=$B43),,),0),MATCH(E5,'ce raw data'!$C$1:$CZ$1,0))="","-",INDEX('ce raw data'!$C$2:$CZ$3000,MATCH(1,INDEX(('ce raw data'!$A$2:$A$3000=C2)*('ce raw data'!$B$2:$B$3000=$B43),,),0),MATCH(E5,'ce raw data'!$C$1:$CZ$1,0))),"-")</f>
        <v>-</v>
      </c>
      <c r="F43" s="8" t="str">
        <f>IFERROR(IF(INDEX('ce raw data'!$C$2:$CZ$3000,MATCH(1,INDEX(('ce raw data'!$A$2:$A$3000=C2)*('ce raw data'!$B$2:$B$3000=$B43),,),0),MATCH(F5,'ce raw data'!$C$1:$CZ$1,0))="","-",INDEX('ce raw data'!$C$2:$CZ$3000,MATCH(1,INDEX(('ce raw data'!$A$2:$A$3000=C2)*('ce raw data'!$B$2:$B$3000=$B43),,),0),MATCH(F5,'ce raw data'!$C$1:$CZ$1,0))),"-")</f>
        <v>-</v>
      </c>
      <c r="G43" s="8" t="str">
        <f>IFERROR(IF(INDEX('ce raw data'!$C$2:$CZ$3000,MATCH(1,INDEX(('ce raw data'!$A$2:$A$3000=G2)*('ce raw data'!$B$2:$B$3000=$B43),,),0),MATCH(G5,'ce raw data'!$C$1:$CZ$1,0))="","-",INDEX('ce raw data'!$C$2:$CZ$3000,MATCH(1,INDEX(('ce raw data'!$A$2:$A$3000=G2)*('ce raw data'!$B$2:$B$3000=$B43),,),0),MATCH(G5,'ce raw data'!$C$1:$CZ$1,0))),"-")</f>
        <v>-</v>
      </c>
      <c r="H43" s="8" t="str">
        <f>IFERROR(IF(INDEX('ce raw data'!$C$2:$CZ$3000,MATCH(1,INDEX(('ce raw data'!$A$2:$A$3000=G2)*('ce raw data'!$B$2:$B$3000=$B43),,),0),MATCH(H5,'ce raw data'!$C$1:$CZ$1,0))="","-",INDEX('ce raw data'!$C$2:$CZ$3000,MATCH(1,INDEX(('ce raw data'!$A$2:$A$3000=G2)*('ce raw data'!$B$2:$B$3000=$B43),,),0),MATCH(H5,'ce raw data'!$C$1:$CZ$1,0))),"-")</f>
        <v>-</v>
      </c>
      <c r="I43" s="8" t="str">
        <f>IFERROR(IF(INDEX('ce raw data'!$C$2:$CZ$3000,MATCH(1,INDEX(('ce raw data'!$A$2:$A$3000=G2)*('ce raw data'!$B$2:$B$3000=$B43),,),0),MATCH(I5,'ce raw data'!$C$1:$CZ$1,0))="","-",INDEX('ce raw data'!$C$2:$CZ$3000,MATCH(1,INDEX(('ce raw data'!$A$2:$A$3000=G2)*('ce raw data'!$B$2:$B$3000=$B43),,),0),MATCH(I5,'ce raw data'!$C$1:$CZ$1,0))),"-")</f>
        <v>-</v>
      </c>
      <c r="J43" s="8" t="str">
        <f>IFERROR(IF(INDEX('ce raw data'!$C$2:$CZ$3000,MATCH(1,INDEX(('ce raw data'!$A$2:$A$3000=G2)*('ce raw data'!$B$2:$B$3000=$B43),,),0),MATCH(J5,'ce raw data'!$C$1:$CZ$1,0))="","-",INDEX('ce raw data'!$C$2:$CZ$3000,MATCH(1,INDEX(('ce raw data'!$A$2:$A$3000=G2)*('ce raw data'!$B$2:$B$3000=$B43),,),0),MATCH(J5,'ce raw data'!$C$1:$CZ$1,0))),"-")</f>
        <v>-</v>
      </c>
    </row>
    <row r="44" spans="2:10" ht="12.75" hidden="1" customHeight="1" x14ac:dyDescent="0.5">
      <c r="B44" s="12"/>
      <c r="C44" s="8" t="str">
        <f>IFERROR(IF(INDEX('ce raw data'!$C$2:$CZ$3000,MATCH(1,INDEX(('ce raw data'!$A$2:$A$3000=C2)*('ce raw data'!$B$2:$B$3000=$B45),,),0),MATCH(SUBSTITUTE(C5,"Allele","Height"),'ce raw data'!$C$1:$CZ$1,0))="","-",INDEX('ce raw data'!$C$2:$CZ$3000,MATCH(1,INDEX(('ce raw data'!$A$2:$A$3000=C2)*('ce raw data'!$B$2:$B$3000=$B45),,),0),MATCH(SUBSTITUTE(C5,"Allele","Height"),'ce raw data'!$C$1:$CZ$1,0))),"-")</f>
        <v>-</v>
      </c>
      <c r="D44" s="8" t="str">
        <f>IFERROR(IF(INDEX('ce raw data'!$C$2:$CZ$3000,MATCH(1,INDEX(('ce raw data'!$A$2:$A$3000=C2)*('ce raw data'!$B$2:$B$3000=$B45),,),0),MATCH(SUBSTITUTE(D5,"Allele","Height"),'ce raw data'!$C$1:$CZ$1,0))="","-",INDEX('ce raw data'!$C$2:$CZ$3000,MATCH(1,INDEX(('ce raw data'!$A$2:$A$3000=C2)*('ce raw data'!$B$2:$B$3000=$B45),,),0),MATCH(SUBSTITUTE(D5,"Allele","Height"),'ce raw data'!$C$1:$CZ$1,0))),"-")</f>
        <v>-</v>
      </c>
      <c r="E44" s="8" t="str">
        <f>IFERROR(IF(INDEX('ce raw data'!$C$2:$CZ$3000,MATCH(1,INDEX(('ce raw data'!$A$2:$A$3000=C2)*('ce raw data'!$B$2:$B$3000=$B45),,),0),MATCH(SUBSTITUTE(E5,"Allele","Height"),'ce raw data'!$C$1:$CZ$1,0))="","-",INDEX('ce raw data'!$C$2:$CZ$3000,MATCH(1,INDEX(('ce raw data'!$A$2:$A$3000=C2)*('ce raw data'!$B$2:$B$3000=$B45),,),0),MATCH(SUBSTITUTE(E5,"Allele","Height"),'ce raw data'!$C$1:$CZ$1,0))),"-")</f>
        <v>-</v>
      </c>
      <c r="F44" s="8" t="str">
        <f>IFERROR(IF(INDEX('ce raw data'!$C$2:$CZ$3000,MATCH(1,INDEX(('ce raw data'!$A$2:$A$3000=C2)*('ce raw data'!$B$2:$B$3000=$B45),,),0),MATCH(SUBSTITUTE(F5,"Allele","Height"),'ce raw data'!$C$1:$CZ$1,0))="","-",INDEX('ce raw data'!$C$2:$CZ$3000,MATCH(1,INDEX(('ce raw data'!$A$2:$A$3000=C2)*('ce raw data'!$B$2:$B$3000=$B45),,),0),MATCH(SUBSTITUTE(F5,"Allele","Height"),'ce raw data'!$C$1:$CZ$1,0))),"-")</f>
        <v>-</v>
      </c>
      <c r="G44" s="8" t="str">
        <f>IFERROR(IF(INDEX('ce raw data'!$C$2:$CZ$3000,MATCH(1,INDEX(('ce raw data'!$A$2:$A$3000=G2)*('ce raw data'!$B$2:$B$3000=$B45),,),0),MATCH(SUBSTITUTE(G5,"Allele","Height"),'ce raw data'!$C$1:$CZ$1,0))="","-",INDEX('ce raw data'!$C$2:$CZ$3000,MATCH(1,INDEX(('ce raw data'!$A$2:$A$3000=G2)*('ce raw data'!$B$2:$B$3000=$B45),,),0),MATCH(SUBSTITUTE(G5,"Allele","Height"),'ce raw data'!$C$1:$CZ$1,0))),"-")</f>
        <v>-</v>
      </c>
      <c r="H44" s="8" t="str">
        <f>IFERROR(IF(INDEX('ce raw data'!$C$2:$CZ$3000,MATCH(1,INDEX(('ce raw data'!$A$2:$A$3000=G2)*('ce raw data'!$B$2:$B$3000=$B45),,),0),MATCH(SUBSTITUTE(H5,"Allele","Height"),'ce raw data'!$C$1:$CZ$1,0))="","-",INDEX('ce raw data'!$C$2:$CZ$3000,MATCH(1,INDEX(('ce raw data'!$A$2:$A$3000=G2)*('ce raw data'!$B$2:$B$3000=$B45),,),0),MATCH(SUBSTITUTE(H5,"Allele","Height"),'ce raw data'!$C$1:$CZ$1,0))),"-")</f>
        <v>-</v>
      </c>
      <c r="I44" s="8" t="str">
        <f>IFERROR(IF(INDEX('ce raw data'!$C$2:$CZ$3000,MATCH(1,INDEX(('ce raw data'!$A$2:$A$3000=G2)*('ce raw data'!$B$2:$B$3000=$B45),,),0),MATCH(SUBSTITUTE(I5,"Allele","Height"),'ce raw data'!$C$1:$CZ$1,0))="","-",INDEX('ce raw data'!$C$2:$CZ$3000,MATCH(1,INDEX(('ce raw data'!$A$2:$A$3000=G2)*('ce raw data'!$B$2:$B$3000=$B45),,),0),MATCH(SUBSTITUTE(I5,"Allele","Height"),'ce raw data'!$C$1:$CZ$1,0))),"-")</f>
        <v>-</v>
      </c>
      <c r="J44" s="8" t="str">
        <f>IFERROR(IF(INDEX('ce raw data'!$C$2:$CZ$3000,MATCH(1,INDEX(('ce raw data'!$A$2:$A$3000=G2)*('ce raw data'!$B$2:$B$3000=$B45),,),0),MATCH(SUBSTITUTE(J5,"Allele","Height"),'ce raw data'!$C$1:$CZ$1,0))="","-",INDEX('ce raw data'!$C$2:$CZ$3000,MATCH(1,INDEX(('ce raw data'!$A$2:$A$3000=G2)*('ce raw data'!$B$2:$B$3000=$B45),,),0),MATCH(SUBSTITUTE(J5,"Allele","Height"),'ce raw data'!$C$1:$CZ$1,0))),"-")</f>
        <v>-</v>
      </c>
    </row>
    <row r="45" spans="2:10" x14ac:dyDescent="0.5">
      <c r="B45" s="12" t="str">
        <f>'Allele Call Table'!$A$109</f>
        <v>D12S391</v>
      </c>
      <c r="C45" s="8" t="str">
        <f>IFERROR(IF(INDEX('ce raw data'!$C$2:$CZ$3000,MATCH(1,INDEX(('ce raw data'!$A$2:$A$3000=C2)*('ce raw data'!$B$2:$B$3000=$B45),,),0),MATCH(C5,'ce raw data'!$C$1:$CZ$1,0))="","-",INDEX('ce raw data'!$C$2:$CZ$3000,MATCH(1,INDEX(('ce raw data'!$A$2:$A$3000=C2)*('ce raw data'!$B$2:$B$3000=$B45),,),0),MATCH(C5,'ce raw data'!$C$1:$CZ$1,0))),"-")</f>
        <v>-</v>
      </c>
      <c r="D45" s="8" t="str">
        <f>IFERROR(IF(INDEX('ce raw data'!$C$2:$CZ$3000,MATCH(1,INDEX(('ce raw data'!$A$2:$A$3000=C2)*('ce raw data'!$B$2:$B$3000=$B45),,),0),MATCH(D5,'ce raw data'!$C$1:$CZ$1,0))="","-",INDEX('ce raw data'!$C$2:$CZ$3000,MATCH(1,INDEX(('ce raw data'!$A$2:$A$3000=C2)*('ce raw data'!$B$2:$B$3000=$B45),,),0),MATCH(D5,'ce raw data'!$C$1:$CZ$1,0))),"-")</f>
        <v>-</v>
      </c>
      <c r="E45" s="8" t="str">
        <f>IFERROR(IF(INDEX('ce raw data'!$C$2:$CZ$3000,MATCH(1,INDEX(('ce raw data'!$A$2:$A$3000=C2)*('ce raw data'!$B$2:$B$3000=$B45),,),0),MATCH(E5,'ce raw data'!$C$1:$CZ$1,0))="","-",INDEX('ce raw data'!$C$2:$CZ$3000,MATCH(1,INDEX(('ce raw data'!$A$2:$A$3000=C2)*('ce raw data'!$B$2:$B$3000=$B45),,),0),MATCH(E5,'ce raw data'!$C$1:$CZ$1,0))),"-")</f>
        <v>-</v>
      </c>
      <c r="F45" s="8" t="str">
        <f>IFERROR(IF(INDEX('ce raw data'!$C$2:$CZ$3000,MATCH(1,INDEX(('ce raw data'!$A$2:$A$3000=C2)*('ce raw data'!$B$2:$B$3000=$B45),,),0),MATCH(F5,'ce raw data'!$C$1:$CZ$1,0))="","-",INDEX('ce raw data'!$C$2:$CZ$3000,MATCH(1,INDEX(('ce raw data'!$A$2:$A$3000=C2)*('ce raw data'!$B$2:$B$3000=$B45),,),0),MATCH(F5,'ce raw data'!$C$1:$CZ$1,0))),"-")</f>
        <v>-</v>
      </c>
      <c r="G45" s="8" t="str">
        <f>IFERROR(IF(INDEX('ce raw data'!$C$2:$CZ$3000,MATCH(1,INDEX(('ce raw data'!$A$2:$A$3000=G2)*('ce raw data'!$B$2:$B$3000=$B45),,),0),MATCH(G5,'ce raw data'!$C$1:$CZ$1,0))="","-",INDEX('ce raw data'!$C$2:$CZ$3000,MATCH(1,INDEX(('ce raw data'!$A$2:$A$3000=G2)*('ce raw data'!$B$2:$B$3000=$B45),,),0),MATCH(G5,'ce raw data'!$C$1:$CZ$1,0))),"-")</f>
        <v>-</v>
      </c>
      <c r="H45" s="8" t="str">
        <f>IFERROR(IF(INDEX('ce raw data'!$C$2:$CZ$3000,MATCH(1,INDEX(('ce raw data'!$A$2:$A$3000=G2)*('ce raw data'!$B$2:$B$3000=$B45),,),0),MATCH(H5,'ce raw data'!$C$1:$CZ$1,0))="","-",INDEX('ce raw data'!$C$2:$CZ$3000,MATCH(1,INDEX(('ce raw data'!$A$2:$A$3000=G2)*('ce raw data'!$B$2:$B$3000=$B45),,),0),MATCH(H5,'ce raw data'!$C$1:$CZ$1,0))),"-")</f>
        <v>-</v>
      </c>
      <c r="I45" s="8" t="str">
        <f>IFERROR(IF(INDEX('ce raw data'!$C$2:$CZ$3000,MATCH(1,INDEX(('ce raw data'!$A$2:$A$3000=G2)*('ce raw data'!$B$2:$B$3000=$B45),,),0),MATCH(I5,'ce raw data'!$C$1:$CZ$1,0))="","-",INDEX('ce raw data'!$C$2:$CZ$3000,MATCH(1,INDEX(('ce raw data'!$A$2:$A$3000=G2)*('ce raw data'!$B$2:$B$3000=$B45),,),0),MATCH(I5,'ce raw data'!$C$1:$CZ$1,0))),"-")</f>
        <v>-</v>
      </c>
      <c r="J45" s="8" t="str">
        <f>IFERROR(IF(INDEX('ce raw data'!$C$2:$CZ$3000,MATCH(1,INDEX(('ce raw data'!$A$2:$A$3000=G2)*('ce raw data'!$B$2:$B$3000=$B45),,),0),MATCH(J5,'ce raw data'!$C$1:$CZ$1,0))="","-",INDEX('ce raw data'!$C$2:$CZ$3000,MATCH(1,INDEX(('ce raw data'!$A$2:$A$3000=G2)*('ce raw data'!$B$2:$B$3000=$B45),,),0),MATCH(J5,'ce raw data'!$C$1:$CZ$1,0))),"-")</f>
        <v>-</v>
      </c>
    </row>
    <row r="46" spans="2:10" ht="12.75" hidden="1" customHeight="1" x14ac:dyDescent="0.5">
      <c r="B46" s="12"/>
      <c r="C46" s="8" t="str">
        <f>IFERROR(IF(INDEX('ce raw data'!$C$2:$CZ$3000,MATCH(1,INDEX(('ce raw data'!$A$2:$A$3000=C2)*('ce raw data'!$B$2:$B$3000=$B47),,),0),MATCH(SUBSTITUTE(C5,"Allele","Height"),'ce raw data'!$C$1:$CZ$1,0))="","-",INDEX('ce raw data'!$C$2:$CZ$3000,MATCH(1,INDEX(('ce raw data'!$A$2:$A$3000=C2)*('ce raw data'!$B$2:$B$3000=$B47),,),0),MATCH(SUBSTITUTE(C5,"Allele","Height"),'ce raw data'!$C$1:$CZ$1,0))),"-")</f>
        <v>-</v>
      </c>
      <c r="D46" s="8" t="str">
        <f>IFERROR(IF(INDEX('ce raw data'!$C$2:$CZ$3000,MATCH(1,INDEX(('ce raw data'!$A$2:$A$3000=C2)*('ce raw data'!$B$2:$B$3000=$B47),,),0),MATCH(SUBSTITUTE(D5,"Allele","Height"),'ce raw data'!$C$1:$CZ$1,0))="","-",INDEX('ce raw data'!$C$2:$CZ$3000,MATCH(1,INDEX(('ce raw data'!$A$2:$A$3000=C2)*('ce raw data'!$B$2:$B$3000=$B47),,),0),MATCH(SUBSTITUTE(D5,"Allele","Height"),'ce raw data'!$C$1:$CZ$1,0))),"-")</f>
        <v>-</v>
      </c>
      <c r="E46" s="8" t="str">
        <f>IFERROR(IF(INDEX('ce raw data'!$C$2:$CZ$3000,MATCH(1,INDEX(('ce raw data'!$A$2:$A$3000=C2)*('ce raw data'!$B$2:$B$3000=$B47),,),0),MATCH(SUBSTITUTE(E5,"Allele","Height"),'ce raw data'!$C$1:$CZ$1,0))="","-",INDEX('ce raw data'!$C$2:$CZ$3000,MATCH(1,INDEX(('ce raw data'!$A$2:$A$3000=C2)*('ce raw data'!$B$2:$B$3000=$B47),,),0),MATCH(SUBSTITUTE(E5,"Allele","Height"),'ce raw data'!$C$1:$CZ$1,0))),"-")</f>
        <v>-</v>
      </c>
      <c r="F46" s="8" t="str">
        <f>IFERROR(IF(INDEX('ce raw data'!$C$2:$CZ$3000,MATCH(1,INDEX(('ce raw data'!$A$2:$A$3000=C2)*('ce raw data'!$B$2:$B$3000=$B47),,),0),MATCH(SUBSTITUTE(F5,"Allele","Height"),'ce raw data'!$C$1:$CZ$1,0))="","-",INDEX('ce raw data'!$C$2:$CZ$3000,MATCH(1,INDEX(('ce raw data'!$A$2:$A$3000=C2)*('ce raw data'!$B$2:$B$3000=$B47),,),0),MATCH(SUBSTITUTE(F5,"Allele","Height"),'ce raw data'!$C$1:$CZ$1,0))),"-")</f>
        <v>-</v>
      </c>
      <c r="G46" s="8" t="str">
        <f>IFERROR(IF(INDEX('ce raw data'!$C$2:$CZ$3000,MATCH(1,INDEX(('ce raw data'!$A$2:$A$3000=G2)*('ce raw data'!$B$2:$B$3000=$B47),,),0),MATCH(SUBSTITUTE(G5,"Allele","Height"),'ce raw data'!$C$1:$CZ$1,0))="","-",INDEX('ce raw data'!$C$2:$CZ$3000,MATCH(1,INDEX(('ce raw data'!$A$2:$A$3000=G2)*('ce raw data'!$B$2:$B$3000=$B47),,),0),MATCH(SUBSTITUTE(G5,"Allele","Height"),'ce raw data'!$C$1:$CZ$1,0))),"-")</f>
        <v>-</v>
      </c>
      <c r="H46" s="8" t="str">
        <f>IFERROR(IF(INDEX('ce raw data'!$C$2:$CZ$3000,MATCH(1,INDEX(('ce raw data'!$A$2:$A$3000=G2)*('ce raw data'!$B$2:$B$3000=$B47),,),0),MATCH(SUBSTITUTE(H5,"Allele","Height"),'ce raw data'!$C$1:$CZ$1,0))="","-",INDEX('ce raw data'!$C$2:$CZ$3000,MATCH(1,INDEX(('ce raw data'!$A$2:$A$3000=G2)*('ce raw data'!$B$2:$B$3000=$B47),,),0),MATCH(SUBSTITUTE(H5,"Allele","Height"),'ce raw data'!$C$1:$CZ$1,0))),"-")</f>
        <v>-</v>
      </c>
      <c r="I46" s="8" t="str">
        <f>IFERROR(IF(INDEX('ce raw data'!$C$2:$CZ$3000,MATCH(1,INDEX(('ce raw data'!$A$2:$A$3000=G2)*('ce raw data'!$B$2:$B$3000=$B47),,),0),MATCH(SUBSTITUTE(I5,"Allele","Height"),'ce raw data'!$C$1:$CZ$1,0))="","-",INDEX('ce raw data'!$C$2:$CZ$3000,MATCH(1,INDEX(('ce raw data'!$A$2:$A$3000=G2)*('ce raw data'!$B$2:$B$3000=$B47),,),0),MATCH(SUBSTITUTE(I5,"Allele","Height"),'ce raw data'!$C$1:$CZ$1,0))),"-")</f>
        <v>-</v>
      </c>
      <c r="J46" s="8" t="str">
        <f>IFERROR(IF(INDEX('ce raw data'!$C$2:$CZ$3000,MATCH(1,INDEX(('ce raw data'!$A$2:$A$3000=G2)*('ce raw data'!$B$2:$B$3000=$B47),,),0),MATCH(SUBSTITUTE(J5,"Allele","Height"),'ce raw data'!$C$1:$CZ$1,0))="","-",INDEX('ce raw data'!$C$2:$CZ$3000,MATCH(1,INDEX(('ce raw data'!$A$2:$A$3000=G2)*('ce raw data'!$B$2:$B$3000=$B47),,),0),MATCH(SUBSTITUTE(J5,"Allele","Height"),'ce raw data'!$C$1:$CZ$1,0))),"-")</f>
        <v>-</v>
      </c>
    </row>
    <row r="47" spans="2:10" x14ac:dyDescent="0.5">
      <c r="B47" s="12" t="str">
        <f>'Allele Call Table'!$A$111</f>
        <v>D19S433</v>
      </c>
      <c r="C47" s="8" t="str">
        <f>IFERROR(IF(INDEX('ce raw data'!$C$2:$CZ$3000,MATCH(1,INDEX(('ce raw data'!$A$2:$A$3000=C2)*('ce raw data'!$B$2:$B$3000=$B47),,),0),MATCH(C5,'ce raw data'!$C$1:$CZ$1,0))="","-",INDEX('ce raw data'!$C$2:$CZ$3000,MATCH(1,INDEX(('ce raw data'!$A$2:$A$3000=C2)*('ce raw data'!$B$2:$B$3000=$B47),,),0),MATCH(C5,'ce raw data'!$C$1:$CZ$1,0))),"-")</f>
        <v>-</v>
      </c>
      <c r="D47" s="8" t="str">
        <f>IFERROR(IF(INDEX('ce raw data'!$C$2:$CZ$3000,MATCH(1,INDEX(('ce raw data'!$A$2:$A$3000=C2)*('ce raw data'!$B$2:$B$3000=$B47),,),0),MATCH(D5,'ce raw data'!$C$1:$CZ$1,0))="","-",INDEX('ce raw data'!$C$2:$CZ$3000,MATCH(1,INDEX(('ce raw data'!$A$2:$A$3000=C2)*('ce raw data'!$B$2:$B$3000=$B47),,),0),MATCH(D5,'ce raw data'!$C$1:$CZ$1,0))),"-")</f>
        <v>-</v>
      </c>
      <c r="E47" s="8" t="str">
        <f>IFERROR(IF(INDEX('ce raw data'!$C$2:$CZ$3000,MATCH(1,INDEX(('ce raw data'!$A$2:$A$3000=C2)*('ce raw data'!$B$2:$B$3000=$B47),,),0),MATCH(E5,'ce raw data'!$C$1:$CZ$1,0))="","-",INDEX('ce raw data'!$C$2:$CZ$3000,MATCH(1,INDEX(('ce raw data'!$A$2:$A$3000=C2)*('ce raw data'!$B$2:$B$3000=$B47),,),0),MATCH(E5,'ce raw data'!$C$1:$CZ$1,0))),"-")</f>
        <v>-</v>
      </c>
      <c r="F47" s="8" t="str">
        <f>IFERROR(IF(INDEX('ce raw data'!$C$2:$CZ$3000,MATCH(1,INDEX(('ce raw data'!$A$2:$A$3000=C2)*('ce raw data'!$B$2:$B$3000=$B47),,),0),MATCH(F5,'ce raw data'!$C$1:$CZ$1,0))="","-",INDEX('ce raw data'!$C$2:$CZ$3000,MATCH(1,INDEX(('ce raw data'!$A$2:$A$3000=C2)*('ce raw data'!$B$2:$B$3000=$B47),,),0),MATCH(F5,'ce raw data'!$C$1:$CZ$1,0))),"-")</f>
        <v>-</v>
      </c>
      <c r="G47" s="8" t="str">
        <f>IFERROR(IF(INDEX('ce raw data'!$C$2:$CZ$3000,MATCH(1,INDEX(('ce raw data'!$A$2:$A$3000=G2)*('ce raw data'!$B$2:$B$3000=$B47),,),0),MATCH(G5,'ce raw data'!$C$1:$CZ$1,0))="","-",INDEX('ce raw data'!$C$2:$CZ$3000,MATCH(1,INDEX(('ce raw data'!$A$2:$A$3000=G2)*('ce raw data'!$B$2:$B$3000=$B47),,),0),MATCH(G5,'ce raw data'!$C$1:$CZ$1,0))),"-")</f>
        <v>-</v>
      </c>
      <c r="H47" s="8" t="str">
        <f>IFERROR(IF(INDEX('ce raw data'!$C$2:$CZ$3000,MATCH(1,INDEX(('ce raw data'!$A$2:$A$3000=G2)*('ce raw data'!$B$2:$B$3000=$B47),,),0),MATCH(H5,'ce raw data'!$C$1:$CZ$1,0))="","-",INDEX('ce raw data'!$C$2:$CZ$3000,MATCH(1,INDEX(('ce raw data'!$A$2:$A$3000=G2)*('ce raw data'!$B$2:$B$3000=$B47),,),0),MATCH(H5,'ce raw data'!$C$1:$CZ$1,0))),"-")</f>
        <v>-</v>
      </c>
      <c r="I47" s="8" t="str">
        <f>IFERROR(IF(INDEX('ce raw data'!$C$2:$CZ$3000,MATCH(1,INDEX(('ce raw data'!$A$2:$A$3000=G2)*('ce raw data'!$B$2:$B$3000=$B47),,),0),MATCH(I5,'ce raw data'!$C$1:$CZ$1,0))="","-",INDEX('ce raw data'!$C$2:$CZ$3000,MATCH(1,INDEX(('ce raw data'!$A$2:$A$3000=G2)*('ce raw data'!$B$2:$B$3000=$B47),,),0),MATCH(I5,'ce raw data'!$C$1:$CZ$1,0))),"-")</f>
        <v>-</v>
      </c>
      <c r="J47" s="8" t="str">
        <f>IFERROR(IF(INDEX('ce raw data'!$C$2:$CZ$3000,MATCH(1,INDEX(('ce raw data'!$A$2:$A$3000=G2)*('ce raw data'!$B$2:$B$3000=$B47),,),0),MATCH(J5,'ce raw data'!$C$1:$CZ$1,0))="","-",INDEX('ce raw data'!$C$2:$CZ$3000,MATCH(1,INDEX(('ce raw data'!$A$2:$A$3000=G2)*('ce raw data'!$B$2:$B$3000=$B47),,),0),MATCH(J5,'ce raw data'!$C$1:$CZ$1,0))),"-")</f>
        <v>-</v>
      </c>
    </row>
    <row r="48" spans="2:10" ht="12.75" hidden="1" customHeight="1" x14ac:dyDescent="0.5">
      <c r="B48" s="12"/>
      <c r="C48" s="8" t="str">
        <f>IFERROR(IF(INDEX('ce raw data'!$C$2:$CZ$3000,MATCH(1,INDEX(('ce raw data'!$A$2:$A$3000=C2)*('ce raw data'!$B$2:$B$3000=$B49),,),0),MATCH(SUBSTITUTE(C5,"Allele","Height"),'ce raw data'!$C$1:$CZ$1,0))="","-",INDEX('ce raw data'!$C$2:$CZ$3000,MATCH(1,INDEX(('ce raw data'!$A$2:$A$3000=C2)*('ce raw data'!$B$2:$B$3000=$B49),,),0),MATCH(SUBSTITUTE(C5,"Allele","Height"),'ce raw data'!$C$1:$CZ$1,0))),"-")</f>
        <v>-</v>
      </c>
      <c r="D48" s="8" t="str">
        <f>IFERROR(IF(INDEX('ce raw data'!$C$2:$CZ$3000,MATCH(1,INDEX(('ce raw data'!$A$2:$A$3000=C2)*('ce raw data'!$B$2:$B$3000=$B49),,),0),MATCH(SUBSTITUTE(D5,"Allele","Height"),'ce raw data'!$C$1:$CZ$1,0))="","-",INDEX('ce raw data'!$C$2:$CZ$3000,MATCH(1,INDEX(('ce raw data'!$A$2:$A$3000=C2)*('ce raw data'!$B$2:$B$3000=$B49),,),0),MATCH(SUBSTITUTE(D5,"Allele","Height"),'ce raw data'!$C$1:$CZ$1,0))),"-")</f>
        <v>-</v>
      </c>
      <c r="E48" s="8" t="str">
        <f>IFERROR(IF(INDEX('ce raw data'!$C$2:$CZ$3000,MATCH(1,INDEX(('ce raw data'!$A$2:$A$3000=C2)*('ce raw data'!$B$2:$B$3000=$B49),,),0),MATCH(SUBSTITUTE(E5,"Allele","Height"),'ce raw data'!$C$1:$CZ$1,0))="","-",INDEX('ce raw data'!$C$2:$CZ$3000,MATCH(1,INDEX(('ce raw data'!$A$2:$A$3000=C2)*('ce raw data'!$B$2:$B$3000=$B49),,),0),MATCH(SUBSTITUTE(E5,"Allele","Height"),'ce raw data'!$C$1:$CZ$1,0))),"-")</f>
        <v>-</v>
      </c>
      <c r="F48" s="8" t="str">
        <f>IFERROR(IF(INDEX('ce raw data'!$C$2:$CZ$3000,MATCH(1,INDEX(('ce raw data'!$A$2:$A$3000=C2)*('ce raw data'!$B$2:$B$3000=$B49),,),0),MATCH(SUBSTITUTE(F5,"Allele","Height"),'ce raw data'!$C$1:$CZ$1,0))="","-",INDEX('ce raw data'!$C$2:$CZ$3000,MATCH(1,INDEX(('ce raw data'!$A$2:$A$3000=C2)*('ce raw data'!$B$2:$B$3000=$B49),,),0),MATCH(SUBSTITUTE(F5,"Allele","Height"),'ce raw data'!$C$1:$CZ$1,0))),"-")</f>
        <v>-</v>
      </c>
      <c r="G48" s="8" t="str">
        <f>IFERROR(IF(INDEX('ce raw data'!$C$2:$CZ$3000,MATCH(1,INDEX(('ce raw data'!$A$2:$A$3000=G2)*('ce raw data'!$B$2:$B$3000=$B49),,),0),MATCH(SUBSTITUTE(G5,"Allele","Height"),'ce raw data'!$C$1:$CZ$1,0))="","-",INDEX('ce raw data'!$C$2:$CZ$3000,MATCH(1,INDEX(('ce raw data'!$A$2:$A$3000=G2)*('ce raw data'!$B$2:$B$3000=$B49),,),0),MATCH(SUBSTITUTE(G5,"Allele","Height"),'ce raw data'!$C$1:$CZ$1,0))),"-")</f>
        <v>-</v>
      </c>
      <c r="H48" s="8" t="str">
        <f>IFERROR(IF(INDEX('ce raw data'!$C$2:$CZ$3000,MATCH(1,INDEX(('ce raw data'!$A$2:$A$3000=G2)*('ce raw data'!$B$2:$B$3000=$B49),,),0),MATCH(SUBSTITUTE(H5,"Allele","Height"),'ce raw data'!$C$1:$CZ$1,0))="","-",INDEX('ce raw data'!$C$2:$CZ$3000,MATCH(1,INDEX(('ce raw data'!$A$2:$A$3000=G2)*('ce raw data'!$B$2:$B$3000=$B49),,),0),MATCH(SUBSTITUTE(H5,"Allele","Height"),'ce raw data'!$C$1:$CZ$1,0))),"-")</f>
        <v>-</v>
      </c>
      <c r="I48" s="8" t="str">
        <f>IFERROR(IF(INDEX('ce raw data'!$C$2:$CZ$3000,MATCH(1,INDEX(('ce raw data'!$A$2:$A$3000=G2)*('ce raw data'!$B$2:$B$3000=$B49),,),0),MATCH(SUBSTITUTE(I5,"Allele","Height"),'ce raw data'!$C$1:$CZ$1,0))="","-",INDEX('ce raw data'!$C$2:$CZ$3000,MATCH(1,INDEX(('ce raw data'!$A$2:$A$3000=G2)*('ce raw data'!$B$2:$B$3000=$B49),,),0),MATCH(SUBSTITUTE(I5,"Allele","Height"),'ce raw data'!$C$1:$CZ$1,0))),"-")</f>
        <v>-</v>
      </c>
      <c r="J48" s="8" t="str">
        <f>IFERROR(IF(INDEX('ce raw data'!$C$2:$CZ$3000,MATCH(1,INDEX(('ce raw data'!$A$2:$A$3000=G2)*('ce raw data'!$B$2:$B$3000=$B49),,),0),MATCH(SUBSTITUTE(J5,"Allele","Height"),'ce raw data'!$C$1:$CZ$1,0))="","-",INDEX('ce raw data'!$C$2:$CZ$3000,MATCH(1,INDEX(('ce raw data'!$A$2:$A$3000=G2)*('ce raw data'!$B$2:$B$3000=$B49),,),0),MATCH(SUBSTITUTE(J5,"Allele","Height"),'ce raw data'!$C$1:$CZ$1,0))),"-")</f>
        <v>-</v>
      </c>
    </row>
    <row r="49" spans="2:11" x14ac:dyDescent="0.5">
      <c r="B49" s="12" t="str">
        <f>'Allele Call Table'!$A$113</f>
        <v>SE33</v>
      </c>
      <c r="C49" s="8" t="str">
        <f>IFERROR(IF(INDEX('ce raw data'!$C$2:$CZ$3000,MATCH(1,INDEX(('ce raw data'!$A$2:$A$3000=C2)*('ce raw data'!$B$2:$B$3000=$B49),,),0),MATCH(C5,'ce raw data'!$C$1:$CZ$1,0))="","-",INDEX('ce raw data'!$C$2:$CZ$3000,MATCH(1,INDEX(('ce raw data'!$A$2:$A$3000=C2)*('ce raw data'!$B$2:$B$3000=$B49),,),0),MATCH(C5,'ce raw data'!$C$1:$CZ$1,0))),"-")</f>
        <v>-</v>
      </c>
      <c r="D49" s="8" t="str">
        <f>IFERROR(IF(INDEX('ce raw data'!$C$2:$CZ$3000,MATCH(1,INDEX(('ce raw data'!$A$2:$A$3000=C2)*('ce raw data'!$B$2:$B$3000=$B49),,),0),MATCH(D5,'ce raw data'!$C$1:$CZ$1,0))="","-",INDEX('ce raw data'!$C$2:$CZ$3000,MATCH(1,INDEX(('ce raw data'!$A$2:$A$3000=C2)*('ce raw data'!$B$2:$B$3000=$B49),,),0),MATCH(D5,'ce raw data'!$C$1:$CZ$1,0))),"-")</f>
        <v>-</v>
      </c>
      <c r="E49" s="8" t="str">
        <f>IFERROR(IF(INDEX('ce raw data'!$C$2:$CZ$3000,MATCH(1,INDEX(('ce raw data'!$A$2:$A$3000=C2)*('ce raw data'!$B$2:$B$3000=$B49),,),0),MATCH(E5,'ce raw data'!$C$1:$CZ$1,0))="","-",INDEX('ce raw data'!$C$2:$CZ$3000,MATCH(1,INDEX(('ce raw data'!$A$2:$A$3000=C2)*('ce raw data'!$B$2:$B$3000=$B49),,),0),MATCH(E5,'ce raw data'!$C$1:$CZ$1,0))),"-")</f>
        <v>-</v>
      </c>
      <c r="F49" s="8" t="str">
        <f>IFERROR(IF(INDEX('ce raw data'!$C$2:$CZ$3000,MATCH(1,INDEX(('ce raw data'!$A$2:$A$3000=C2)*('ce raw data'!$B$2:$B$3000=$B49),,),0),MATCH(F5,'ce raw data'!$C$1:$CZ$1,0))="","-",INDEX('ce raw data'!$C$2:$CZ$3000,MATCH(1,INDEX(('ce raw data'!$A$2:$A$3000=C2)*('ce raw data'!$B$2:$B$3000=$B49),,),0),MATCH(F5,'ce raw data'!$C$1:$CZ$1,0))),"-")</f>
        <v>-</v>
      </c>
      <c r="G49" s="8" t="str">
        <f>IFERROR(IF(INDEX('ce raw data'!$C$2:$CZ$3000,MATCH(1,INDEX(('ce raw data'!$A$2:$A$3000=G2)*('ce raw data'!$B$2:$B$3000=$B49),,),0),MATCH(G5,'ce raw data'!$C$1:$CZ$1,0))="","-",INDEX('ce raw data'!$C$2:$CZ$3000,MATCH(1,INDEX(('ce raw data'!$A$2:$A$3000=G2)*('ce raw data'!$B$2:$B$3000=$B49),,),0),MATCH(G5,'ce raw data'!$C$1:$CZ$1,0))),"-")</f>
        <v>-</v>
      </c>
      <c r="H49" s="8" t="str">
        <f>IFERROR(IF(INDEX('ce raw data'!$C$2:$CZ$3000,MATCH(1,INDEX(('ce raw data'!$A$2:$A$3000=G2)*('ce raw data'!$B$2:$B$3000=$B49),,),0),MATCH(H5,'ce raw data'!$C$1:$CZ$1,0))="","-",INDEX('ce raw data'!$C$2:$CZ$3000,MATCH(1,INDEX(('ce raw data'!$A$2:$A$3000=G2)*('ce raw data'!$B$2:$B$3000=$B49),,),0),MATCH(H5,'ce raw data'!$C$1:$CZ$1,0))),"-")</f>
        <v>-</v>
      </c>
      <c r="I49" s="8" t="str">
        <f>IFERROR(IF(INDEX('ce raw data'!$C$2:$CZ$3000,MATCH(1,INDEX(('ce raw data'!$A$2:$A$3000=G2)*('ce raw data'!$B$2:$B$3000=$B49),,),0),MATCH(I5,'ce raw data'!$C$1:$CZ$1,0))="","-",INDEX('ce raw data'!$C$2:$CZ$3000,MATCH(1,INDEX(('ce raw data'!$A$2:$A$3000=G2)*('ce raw data'!$B$2:$B$3000=$B49),,),0),MATCH(I5,'ce raw data'!$C$1:$CZ$1,0))),"-")</f>
        <v>-</v>
      </c>
      <c r="J49" s="8" t="str">
        <f>IFERROR(IF(INDEX('ce raw data'!$C$2:$CZ$3000,MATCH(1,INDEX(('ce raw data'!$A$2:$A$3000=G2)*('ce raw data'!$B$2:$B$3000=$B49),,),0),MATCH(J5,'ce raw data'!$C$1:$CZ$1,0))="","-",INDEX('ce raw data'!$C$2:$CZ$3000,MATCH(1,INDEX(('ce raw data'!$A$2:$A$3000=G2)*('ce raw data'!$B$2:$B$3000=$B49),,),0),MATCH(J5,'ce raw data'!$C$1:$CZ$1,0))),"-")</f>
        <v>-</v>
      </c>
    </row>
    <row r="50" spans="2:11" ht="12.75" hidden="1" customHeight="1" x14ac:dyDescent="0.5">
      <c r="B50" s="12"/>
      <c r="C50" s="8" t="str">
        <f>IFERROR(IF(INDEX('ce raw data'!$C$2:$CZ$3000,MATCH(1,INDEX(('ce raw data'!$A$2:$A$3000=C2)*('ce raw data'!$B$2:$B$3000=$B51),,),0),MATCH(SUBSTITUTE(C5,"Allele","Height"),'ce raw data'!$C$1:$CZ$1,0))="","-",INDEX('ce raw data'!$C$2:$CZ$3000,MATCH(1,INDEX(('ce raw data'!$A$2:$A$3000=C2)*('ce raw data'!$B$2:$B$3000=$B51),,),0),MATCH(SUBSTITUTE(C5,"Allele","Height"),'ce raw data'!$C$1:$CZ$1,0))),"-")</f>
        <v>-</v>
      </c>
      <c r="D50" s="8" t="str">
        <f>IFERROR(IF(INDEX('ce raw data'!$C$2:$CZ$3000,MATCH(1,INDEX(('ce raw data'!$A$2:$A$3000=C2)*('ce raw data'!$B$2:$B$3000=$B51),,),0),MATCH(SUBSTITUTE(D5,"Allele","Height"),'ce raw data'!$C$1:$CZ$1,0))="","-",INDEX('ce raw data'!$C$2:$CZ$3000,MATCH(1,INDEX(('ce raw data'!$A$2:$A$3000=C2)*('ce raw data'!$B$2:$B$3000=$B51),,),0),MATCH(SUBSTITUTE(D5,"Allele","Height"),'ce raw data'!$C$1:$CZ$1,0))),"-")</f>
        <v>-</v>
      </c>
      <c r="E50" s="8" t="str">
        <f>IFERROR(IF(INDEX('ce raw data'!$C$2:$CZ$3000,MATCH(1,INDEX(('ce raw data'!$A$2:$A$3000=C2)*('ce raw data'!$B$2:$B$3000=$B51),,),0),MATCH(SUBSTITUTE(E5,"Allele","Height"),'ce raw data'!$C$1:$CZ$1,0))="","-",INDEX('ce raw data'!$C$2:$CZ$3000,MATCH(1,INDEX(('ce raw data'!$A$2:$A$3000=C2)*('ce raw data'!$B$2:$B$3000=$B51),,),0),MATCH(SUBSTITUTE(E5,"Allele","Height"),'ce raw data'!$C$1:$CZ$1,0))),"-")</f>
        <v>-</v>
      </c>
      <c r="F50" s="8" t="str">
        <f>IFERROR(IF(INDEX('ce raw data'!$C$2:$CZ$3000,MATCH(1,INDEX(('ce raw data'!$A$2:$A$3000=C2)*('ce raw data'!$B$2:$B$3000=$B51),,),0),MATCH(SUBSTITUTE(F5,"Allele","Height"),'ce raw data'!$C$1:$CZ$1,0))="","-",INDEX('ce raw data'!$C$2:$CZ$3000,MATCH(1,INDEX(('ce raw data'!$A$2:$A$3000=C2)*('ce raw data'!$B$2:$B$3000=$B51),,),0),MATCH(SUBSTITUTE(F5,"Allele","Height"),'ce raw data'!$C$1:$CZ$1,0))),"-")</f>
        <v>-</v>
      </c>
      <c r="G50" s="8" t="str">
        <f>IFERROR(IF(INDEX('ce raw data'!$C$2:$CZ$3000,MATCH(1,INDEX(('ce raw data'!$A$2:$A$3000=G2)*('ce raw data'!$B$2:$B$3000=$B51),,),0),MATCH(SUBSTITUTE(G5,"Allele","Height"),'ce raw data'!$C$1:$CZ$1,0))="","-",INDEX('ce raw data'!$C$2:$CZ$3000,MATCH(1,INDEX(('ce raw data'!$A$2:$A$3000=G2)*('ce raw data'!$B$2:$B$3000=$B51),,),0),MATCH(SUBSTITUTE(G5,"Allele","Height"),'ce raw data'!$C$1:$CZ$1,0))),"-")</f>
        <v>-</v>
      </c>
      <c r="H50" s="8" t="str">
        <f>IFERROR(IF(INDEX('ce raw data'!$C$2:$CZ$3000,MATCH(1,INDEX(('ce raw data'!$A$2:$A$3000=G2)*('ce raw data'!$B$2:$B$3000=$B51),,),0),MATCH(SUBSTITUTE(H5,"Allele","Height"),'ce raw data'!$C$1:$CZ$1,0))="","-",INDEX('ce raw data'!$C$2:$CZ$3000,MATCH(1,INDEX(('ce raw data'!$A$2:$A$3000=G2)*('ce raw data'!$B$2:$B$3000=$B51),,),0),MATCH(SUBSTITUTE(H5,"Allele","Height"),'ce raw data'!$C$1:$CZ$1,0))),"-")</f>
        <v>-</v>
      </c>
      <c r="I50" s="8" t="str">
        <f>IFERROR(IF(INDEX('ce raw data'!$C$2:$CZ$3000,MATCH(1,INDEX(('ce raw data'!$A$2:$A$3000=G2)*('ce raw data'!$B$2:$B$3000=$B51),,),0),MATCH(SUBSTITUTE(I5,"Allele","Height"),'ce raw data'!$C$1:$CZ$1,0))="","-",INDEX('ce raw data'!$C$2:$CZ$3000,MATCH(1,INDEX(('ce raw data'!$A$2:$A$3000=G2)*('ce raw data'!$B$2:$B$3000=$B51),,),0),MATCH(SUBSTITUTE(I5,"Allele","Height"),'ce raw data'!$C$1:$CZ$1,0))),"-")</f>
        <v>-</v>
      </c>
      <c r="J50" s="8" t="str">
        <f>IFERROR(IF(INDEX('ce raw data'!$C$2:$CZ$3000,MATCH(1,INDEX(('ce raw data'!$A$2:$A$3000=G2)*('ce raw data'!$B$2:$B$3000=$B51),,),0),MATCH(SUBSTITUTE(J5,"Allele","Height"),'ce raw data'!$C$1:$CZ$1,0))="","-",INDEX('ce raw data'!$C$2:$CZ$3000,MATCH(1,INDEX(('ce raw data'!$A$2:$A$3000=G2)*('ce raw data'!$B$2:$B$3000=$B51),,),0),MATCH(SUBSTITUTE(J5,"Allele","Height"),'ce raw data'!$C$1:$CZ$1,0))),"-")</f>
        <v>-</v>
      </c>
    </row>
    <row r="51" spans="2:11" x14ac:dyDescent="0.5">
      <c r="B51" s="12" t="str">
        <f>'Allele Call Table'!$A$115</f>
        <v>D22S1045</v>
      </c>
      <c r="C51" s="8" t="str">
        <f>IFERROR(IF(INDEX('ce raw data'!$C$2:$CZ$3000,MATCH(1,INDEX(('ce raw data'!$A$2:$A$3000=C2)*('ce raw data'!$B$2:$B$3000=$B51),,),0),MATCH(C5,'ce raw data'!$C$1:$CZ$1,0))="","-",INDEX('ce raw data'!$C$2:$CZ$3000,MATCH(1,INDEX(('ce raw data'!$A$2:$A$3000=C2)*('ce raw data'!$B$2:$B$3000=$B51),,),0),MATCH(C5,'ce raw data'!$C$1:$CZ$1,0))),"-")</f>
        <v>-</v>
      </c>
      <c r="D51" s="8" t="str">
        <f>IFERROR(IF(INDEX('ce raw data'!$C$2:$CZ$3000,MATCH(1,INDEX(('ce raw data'!$A$2:$A$3000=C2)*('ce raw data'!$B$2:$B$3000=$B51),,),0),MATCH(D5,'ce raw data'!$C$1:$CZ$1,0))="","-",INDEX('ce raw data'!$C$2:$CZ$3000,MATCH(1,INDEX(('ce raw data'!$A$2:$A$3000=C2)*('ce raw data'!$B$2:$B$3000=$B51),,),0),MATCH(D5,'ce raw data'!$C$1:$CZ$1,0))),"-")</f>
        <v>-</v>
      </c>
      <c r="E51" s="8" t="str">
        <f>IFERROR(IF(INDEX('ce raw data'!$C$2:$CZ$3000,MATCH(1,INDEX(('ce raw data'!$A$2:$A$3000=C2)*('ce raw data'!$B$2:$B$3000=$B51),,),0),MATCH(E5,'ce raw data'!$C$1:$CZ$1,0))="","-",INDEX('ce raw data'!$C$2:$CZ$3000,MATCH(1,INDEX(('ce raw data'!$A$2:$A$3000=C2)*('ce raw data'!$B$2:$B$3000=$B51),,),0),MATCH(E5,'ce raw data'!$C$1:$CZ$1,0))),"-")</f>
        <v>-</v>
      </c>
      <c r="F51" s="8" t="str">
        <f>IFERROR(IF(INDEX('ce raw data'!$C$2:$CZ$3000,MATCH(1,INDEX(('ce raw data'!$A$2:$A$3000=C2)*('ce raw data'!$B$2:$B$3000=$B51),,),0),MATCH(F5,'ce raw data'!$C$1:$CZ$1,0))="","-",INDEX('ce raw data'!$C$2:$CZ$3000,MATCH(1,INDEX(('ce raw data'!$A$2:$A$3000=C2)*('ce raw data'!$B$2:$B$3000=$B51),,),0),MATCH(F5,'ce raw data'!$C$1:$CZ$1,0))),"-")</f>
        <v>-</v>
      </c>
      <c r="G51" s="8" t="str">
        <f>IFERROR(IF(INDEX('ce raw data'!$C$2:$CZ$3000,MATCH(1,INDEX(('ce raw data'!$A$2:$A$3000=G2)*('ce raw data'!$B$2:$B$3000=$B51),,),0),MATCH(G5,'ce raw data'!$C$1:$CZ$1,0))="","-",INDEX('ce raw data'!$C$2:$CZ$3000,MATCH(1,INDEX(('ce raw data'!$A$2:$A$3000=G2)*('ce raw data'!$B$2:$B$3000=$B51),,),0),MATCH(G5,'ce raw data'!$C$1:$CZ$1,0))),"-")</f>
        <v>-</v>
      </c>
      <c r="H51" s="8" t="str">
        <f>IFERROR(IF(INDEX('ce raw data'!$C$2:$CZ$3000,MATCH(1,INDEX(('ce raw data'!$A$2:$A$3000=G2)*('ce raw data'!$B$2:$B$3000=$B51),,),0),MATCH(H5,'ce raw data'!$C$1:$CZ$1,0))="","-",INDEX('ce raw data'!$C$2:$CZ$3000,MATCH(1,INDEX(('ce raw data'!$A$2:$A$3000=G2)*('ce raw data'!$B$2:$B$3000=$B51),,),0),MATCH(H5,'ce raw data'!$C$1:$CZ$1,0))),"-")</f>
        <v>-</v>
      </c>
      <c r="I51" s="8" t="str">
        <f>IFERROR(IF(INDEX('ce raw data'!$C$2:$CZ$3000,MATCH(1,INDEX(('ce raw data'!$A$2:$A$3000=G2)*('ce raw data'!$B$2:$B$3000=$B51),,),0),MATCH(I5,'ce raw data'!$C$1:$CZ$1,0))="","-",INDEX('ce raw data'!$C$2:$CZ$3000,MATCH(1,INDEX(('ce raw data'!$A$2:$A$3000=G2)*('ce raw data'!$B$2:$B$3000=$B51),,),0),MATCH(I5,'ce raw data'!$C$1:$CZ$1,0))),"-")</f>
        <v>-</v>
      </c>
      <c r="J51" s="8" t="str">
        <f>IFERROR(IF(INDEX('ce raw data'!$C$2:$CZ$3000,MATCH(1,INDEX(('ce raw data'!$A$2:$A$3000=G2)*('ce raw data'!$B$2:$B$3000=$B51),,),0),MATCH(J5,'ce raw data'!$C$1:$CZ$1,0))="","-",INDEX('ce raw data'!$C$2:$CZ$3000,MATCH(1,INDEX(('ce raw data'!$A$2:$A$3000=G2)*('ce raw data'!$B$2:$B$3000=$B51),,),0),MATCH(J5,'ce raw data'!$C$1:$CZ$1,0))),"-")</f>
        <v>-</v>
      </c>
    </row>
    <row r="52" spans="2:11" ht="12.75" hidden="1" customHeight="1" x14ac:dyDescent="0.5">
      <c r="B52" s="10"/>
      <c r="C52" s="8" t="str">
        <f>IFERROR(IF(INDEX('ce raw data'!$C$2:$CZ$3000,MATCH(1,INDEX(('ce raw data'!$A$2:$A$3000=C2)*('ce raw data'!$B$2:$B$3000=$B53),,),0),MATCH(SUBSTITUTE(C5,"Allele","Height"),'ce raw data'!$C$1:$CZ$1,0))="","-",INDEX('ce raw data'!$C$2:$CZ$3000,MATCH(1,INDEX(('ce raw data'!$A$2:$A$3000=C2)*('ce raw data'!$B$2:$B$3000=$B53),,),0),MATCH(SUBSTITUTE(C5,"Allele","Height"),'ce raw data'!$C$1:$CZ$1,0))),"-")</f>
        <v>-</v>
      </c>
      <c r="D52" s="8" t="str">
        <f>IFERROR(IF(INDEX('ce raw data'!$C$2:$CZ$3000,MATCH(1,INDEX(('ce raw data'!$A$2:$A$3000=C2)*('ce raw data'!$B$2:$B$3000=$B53),,),0),MATCH(SUBSTITUTE(D5,"Allele","Height"),'ce raw data'!$C$1:$CZ$1,0))="","-",INDEX('ce raw data'!$C$2:$CZ$3000,MATCH(1,INDEX(('ce raw data'!$A$2:$A$3000=C2)*('ce raw data'!$B$2:$B$3000=$B53),,),0),MATCH(SUBSTITUTE(D5,"Allele","Height"),'ce raw data'!$C$1:$CZ$1,0))),"-")</f>
        <v>-</v>
      </c>
      <c r="E52" s="8" t="str">
        <f>IFERROR(IF(INDEX('ce raw data'!$C$2:$CZ$3000,MATCH(1,INDEX(('ce raw data'!$A$2:$A$3000=C2)*('ce raw data'!$B$2:$B$3000=$B53),,),0),MATCH(SUBSTITUTE(E5,"Allele","Height"),'ce raw data'!$C$1:$CZ$1,0))="","-",INDEX('ce raw data'!$C$2:$CZ$3000,MATCH(1,INDEX(('ce raw data'!$A$2:$A$3000=C2)*('ce raw data'!$B$2:$B$3000=$B53),,),0),MATCH(SUBSTITUTE(E5,"Allele","Height"),'ce raw data'!$C$1:$CZ$1,0))),"-")</f>
        <v>-</v>
      </c>
      <c r="F52" s="8" t="str">
        <f>IFERROR(IF(INDEX('ce raw data'!$C$2:$CZ$3000,MATCH(1,INDEX(('ce raw data'!$A$2:$A$3000=C2)*('ce raw data'!$B$2:$B$3000=$B53),,),0),MATCH(SUBSTITUTE(F5,"Allele","Height"),'ce raw data'!$C$1:$CZ$1,0))="","-",INDEX('ce raw data'!$C$2:$CZ$3000,MATCH(1,INDEX(('ce raw data'!$A$2:$A$3000=C2)*('ce raw data'!$B$2:$B$3000=$B53),,),0),MATCH(SUBSTITUTE(F5,"Allele","Height"),'ce raw data'!$C$1:$CZ$1,0))),"-")</f>
        <v>-</v>
      </c>
      <c r="G52" s="8" t="str">
        <f>IFERROR(IF(INDEX('ce raw data'!$C$2:$CZ$3000,MATCH(1,INDEX(('ce raw data'!$A$2:$A$3000=G2)*('ce raw data'!$B$2:$B$3000=$B53),,),0),MATCH(SUBSTITUTE(G5,"Allele","Height"),'ce raw data'!$C$1:$CZ$1,0))="","-",INDEX('ce raw data'!$C$2:$CZ$3000,MATCH(1,INDEX(('ce raw data'!$A$2:$A$3000=G2)*('ce raw data'!$B$2:$B$3000=$B53),,),0),MATCH(SUBSTITUTE(G5,"Allele","Height"),'ce raw data'!$C$1:$CZ$1,0))),"-")</f>
        <v>-</v>
      </c>
      <c r="H52" s="8" t="str">
        <f>IFERROR(IF(INDEX('ce raw data'!$C$2:$CZ$3000,MATCH(1,INDEX(('ce raw data'!$A$2:$A$3000=G2)*('ce raw data'!$B$2:$B$3000=$B53),,),0),MATCH(SUBSTITUTE(H5,"Allele","Height"),'ce raw data'!$C$1:$CZ$1,0))="","-",INDEX('ce raw data'!$C$2:$CZ$3000,MATCH(1,INDEX(('ce raw data'!$A$2:$A$3000=G2)*('ce raw data'!$B$2:$B$3000=$B53),,),0),MATCH(SUBSTITUTE(H5,"Allele","Height"),'ce raw data'!$C$1:$CZ$1,0))),"-")</f>
        <v>-</v>
      </c>
      <c r="I52" s="8" t="str">
        <f>IFERROR(IF(INDEX('ce raw data'!$C$2:$CZ$3000,MATCH(1,INDEX(('ce raw data'!$A$2:$A$3000=G2)*('ce raw data'!$B$2:$B$3000=$B53),,),0),MATCH(SUBSTITUTE(I5,"Allele","Height"),'ce raw data'!$C$1:$CZ$1,0))="","-",INDEX('ce raw data'!$C$2:$CZ$3000,MATCH(1,INDEX(('ce raw data'!$A$2:$A$3000=G2)*('ce raw data'!$B$2:$B$3000=$B53),,),0),MATCH(SUBSTITUTE(I5,"Allele","Height"),'ce raw data'!$C$1:$CZ$1,0))),"-")</f>
        <v>-</v>
      </c>
      <c r="J52" s="8" t="str">
        <f>IFERROR(IF(INDEX('ce raw data'!$C$2:$CZ$3000,MATCH(1,INDEX(('ce raw data'!$A$2:$A$3000=G2)*('ce raw data'!$B$2:$B$3000=$B53),,),0),MATCH(SUBSTITUTE(J5,"Allele","Height"),'ce raw data'!$C$1:$CZ$1,0))="","-",INDEX('ce raw data'!$C$2:$CZ$3000,MATCH(1,INDEX(('ce raw data'!$A$2:$A$3000=G2)*('ce raw data'!$B$2:$B$3000=$B53),,),0),MATCH(SUBSTITUTE(J5,"Allele","Height"),'ce raw data'!$C$1:$CZ$1,0))),"-")</f>
        <v>-</v>
      </c>
    </row>
    <row r="53" spans="2:11" x14ac:dyDescent="0.5">
      <c r="B53" s="13" t="str">
        <f>'Allele Call Table'!$A$117</f>
        <v>DYS391</v>
      </c>
      <c r="C53" s="8" t="str">
        <f>IFERROR(IF(INDEX('ce raw data'!$C$2:$CZ$3000,MATCH(1,INDEX(('ce raw data'!$A$2:$A$3000=C2)*('ce raw data'!$B$2:$B$3000=$B53),,),0),MATCH(C5,'ce raw data'!$C$1:$CZ$1,0))="","-",INDEX('ce raw data'!$C$2:$CZ$3000,MATCH(1,INDEX(('ce raw data'!$A$2:$A$3000=C2)*('ce raw data'!$B$2:$B$3000=$B53),,),0),MATCH(C5,'ce raw data'!$C$1:$CZ$1,0))),"-")</f>
        <v>-</v>
      </c>
      <c r="D53" s="8" t="str">
        <f>IFERROR(IF(INDEX('ce raw data'!$C$2:$CZ$3000,MATCH(1,INDEX(('ce raw data'!$A$2:$A$3000=C2)*('ce raw data'!$B$2:$B$3000=$B53),,),0),MATCH(D5,'ce raw data'!$C$1:$CZ$1,0))="","-",INDEX('ce raw data'!$C$2:$CZ$3000,MATCH(1,INDEX(('ce raw data'!$A$2:$A$3000=C2)*('ce raw data'!$B$2:$B$3000=$B53),,),0),MATCH(D5,'ce raw data'!$C$1:$CZ$1,0))),"-")</f>
        <v>-</v>
      </c>
      <c r="E53" s="8" t="str">
        <f>IFERROR(IF(INDEX('ce raw data'!$C$2:$CZ$3000,MATCH(1,INDEX(('ce raw data'!$A$2:$A$3000=C2)*('ce raw data'!$B$2:$B$3000=$B53),,),0),MATCH(E5,'ce raw data'!$C$1:$CZ$1,0))="","-",INDEX('ce raw data'!$C$2:$CZ$3000,MATCH(1,INDEX(('ce raw data'!$A$2:$A$3000=C2)*('ce raw data'!$B$2:$B$3000=$B53),,),0),MATCH(E5,'ce raw data'!$C$1:$CZ$1,0))),"-")</f>
        <v>-</v>
      </c>
      <c r="F53" s="8" t="str">
        <f>IFERROR(IF(INDEX('ce raw data'!$C$2:$CZ$3000,MATCH(1,INDEX(('ce raw data'!$A$2:$A$3000=C2)*('ce raw data'!$B$2:$B$3000=$B53),,),0),MATCH(F5,'ce raw data'!$C$1:$CZ$1,0))="","-",INDEX('ce raw data'!$C$2:$CZ$3000,MATCH(1,INDEX(('ce raw data'!$A$2:$A$3000=C2)*('ce raw data'!$B$2:$B$3000=$B53),,),0),MATCH(F5,'ce raw data'!$C$1:$CZ$1,0))),"-")</f>
        <v>-</v>
      </c>
      <c r="G53" s="8" t="str">
        <f>IFERROR(IF(INDEX('ce raw data'!$C$2:$CZ$3000,MATCH(1,INDEX(('ce raw data'!$A$2:$A$3000=G2)*('ce raw data'!$B$2:$B$3000=$B53),,),0),MATCH(G5,'ce raw data'!$C$1:$CZ$1,0))="","-",INDEX('ce raw data'!$C$2:$CZ$3000,MATCH(1,INDEX(('ce raw data'!$A$2:$A$3000=G2)*('ce raw data'!$B$2:$B$3000=$B53),,),0),MATCH(G5,'ce raw data'!$C$1:$CZ$1,0))),"-")</f>
        <v>-</v>
      </c>
      <c r="H53" s="8" t="str">
        <f>IFERROR(IF(INDEX('ce raw data'!$C$2:$CZ$3000,MATCH(1,INDEX(('ce raw data'!$A$2:$A$3000=G2)*('ce raw data'!$B$2:$B$3000=$B53),,),0),MATCH(H5,'ce raw data'!$C$1:$CZ$1,0))="","-",INDEX('ce raw data'!$C$2:$CZ$3000,MATCH(1,INDEX(('ce raw data'!$A$2:$A$3000=G2)*('ce raw data'!$B$2:$B$3000=$B53),,),0),MATCH(H5,'ce raw data'!$C$1:$CZ$1,0))),"-")</f>
        <v>-</v>
      </c>
      <c r="I53" s="8" t="str">
        <f>IFERROR(IF(INDEX('ce raw data'!$C$2:$CZ$3000,MATCH(1,INDEX(('ce raw data'!$A$2:$A$3000=G2)*('ce raw data'!$B$2:$B$3000=$B53),,),0),MATCH(I5,'ce raw data'!$C$1:$CZ$1,0))="","-",INDEX('ce raw data'!$C$2:$CZ$3000,MATCH(1,INDEX(('ce raw data'!$A$2:$A$3000=G2)*('ce raw data'!$B$2:$B$3000=$B53),,),0),MATCH(I5,'ce raw data'!$C$1:$CZ$1,0))),"-")</f>
        <v>-</v>
      </c>
      <c r="J53" s="8" t="str">
        <f>IFERROR(IF(INDEX('ce raw data'!$C$2:$CZ$3000,MATCH(1,INDEX(('ce raw data'!$A$2:$A$3000=G2)*('ce raw data'!$B$2:$B$3000=$B53),,),0),MATCH(J5,'ce raw data'!$C$1:$CZ$1,0))="","-",INDEX('ce raw data'!$C$2:$CZ$3000,MATCH(1,INDEX(('ce raw data'!$A$2:$A$3000=G2)*('ce raw data'!$B$2:$B$3000=$B53),,),0),MATCH(J5,'ce raw data'!$C$1:$CZ$1,0))),"-")</f>
        <v>-</v>
      </c>
    </row>
    <row r="54" spans="2:11" ht="12.75" hidden="1" customHeight="1" x14ac:dyDescent="0.5">
      <c r="B54" s="13"/>
      <c r="C54" s="8" t="str">
        <f>IFERROR(IF(INDEX('ce raw data'!$C$2:$CZ$3000,MATCH(1,INDEX(('ce raw data'!$A$2:$A$3000=C2)*('ce raw data'!$B$2:$B$3000=$B55),,),0),MATCH(SUBSTITUTE(C5,"Allele","Height"),'ce raw data'!$C$1:$CZ$1,0))="","-",INDEX('ce raw data'!$C$2:$CZ$3000,MATCH(1,INDEX(('ce raw data'!$A$2:$A$3000=C2)*('ce raw data'!$B$2:$B$3000=$B55),,),0),MATCH(SUBSTITUTE(C5,"Allele","Height"),'ce raw data'!$C$1:$CZ$1,0))),"-")</f>
        <v>-</v>
      </c>
      <c r="D54" s="8" t="str">
        <f>IFERROR(IF(INDEX('ce raw data'!$C$2:$CZ$3000,MATCH(1,INDEX(('ce raw data'!$A$2:$A$3000=C2)*('ce raw data'!$B$2:$B$3000=$B55),,),0),MATCH(SUBSTITUTE(D5,"Allele","Height"),'ce raw data'!$C$1:$CZ$1,0))="","-",INDEX('ce raw data'!$C$2:$CZ$3000,MATCH(1,INDEX(('ce raw data'!$A$2:$A$3000=C2)*('ce raw data'!$B$2:$B$3000=$B55),,),0),MATCH(SUBSTITUTE(D5,"Allele","Height"),'ce raw data'!$C$1:$CZ$1,0))),"-")</f>
        <v>-</v>
      </c>
      <c r="E54" s="8" t="str">
        <f>IFERROR(IF(INDEX('ce raw data'!$C$2:$CZ$3000,MATCH(1,INDEX(('ce raw data'!$A$2:$A$3000=C2)*('ce raw data'!$B$2:$B$3000=$B55),,),0),MATCH(SUBSTITUTE(E5,"Allele","Height"),'ce raw data'!$C$1:$CZ$1,0))="","-",INDEX('ce raw data'!$C$2:$CZ$3000,MATCH(1,INDEX(('ce raw data'!$A$2:$A$3000=C2)*('ce raw data'!$B$2:$B$3000=$B55),,),0),MATCH(SUBSTITUTE(E5,"Allele","Height"),'ce raw data'!$C$1:$CZ$1,0))),"-")</f>
        <v>-</v>
      </c>
      <c r="F54" s="8" t="str">
        <f>IFERROR(IF(INDEX('ce raw data'!$C$2:$CZ$3000,MATCH(1,INDEX(('ce raw data'!$A$2:$A$3000=C2)*('ce raw data'!$B$2:$B$3000=$B55),,),0),MATCH(SUBSTITUTE(F5,"Allele","Height"),'ce raw data'!$C$1:$CZ$1,0))="","-",INDEX('ce raw data'!$C$2:$CZ$3000,MATCH(1,INDEX(('ce raw data'!$A$2:$A$3000=C2)*('ce raw data'!$B$2:$B$3000=$B55),,),0),MATCH(SUBSTITUTE(F5,"Allele","Height"),'ce raw data'!$C$1:$CZ$1,0))),"-")</f>
        <v>-</v>
      </c>
      <c r="G54" s="8" t="str">
        <f>IFERROR(IF(INDEX('ce raw data'!$C$2:$CZ$3000,MATCH(1,INDEX(('ce raw data'!$A$2:$A$3000=G2)*('ce raw data'!$B$2:$B$3000=$B55),,),0),MATCH(SUBSTITUTE(G5,"Allele","Height"),'ce raw data'!$C$1:$CZ$1,0))="","-",INDEX('ce raw data'!$C$2:$CZ$3000,MATCH(1,INDEX(('ce raw data'!$A$2:$A$3000=G2)*('ce raw data'!$B$2:$B$3000=$B55),,),0),MATCH(SUBSTITUTE(G5,"Allele","Height"),'ce raw data'!$C$1:$CZ$1,0))),"-")</f>
        <v>-</v>
      </c>
      <c r="H54" s="8" t="str">
        <f>IFERROR(IF(INDEX('ce raw data'!$C$2:$CZ$3000,MATCH(1,INDEX(('ce raw data'!$A$2:$A$3000=G2)*('ce raw data'!$B$2:$B$3000=$B55),,),0),MATCH(SUBSTITUTE(H5,"Allele","Height"),'ce raw data'!$C$1:$CZ$1,0))="","-",INDEX('ce raw data'!$C$2:$CZ$3000,MATCH(1,INDEX(('ce raw data'!$A$2:$A$3000=G2)*('ce raw data'!$B$2:$B$3000=$B55),,),0),MATCH(SUBSTITUTE(H5,"Allele","Height"),'ce raw data'!$C$1:$CZ$1,0))),"-")</f>
        <v>-</v>
      </c>
      <c r="I54" s="8" t="str">
        <f>IFERROR(IF(INDEX('ce raw data'!$C$2:$CZ$3000,MATCH(1,INDEX(('ce raw data'!$A$2:$A$3000=G2)*('ce raw data'!$B$2:$B$3000=$B55),,),0),MATCH(SUBSTITUTE(I5,"Allele","Height"),'ce raw data'!$C$1:$CZ$1,0))="","-",INDEX('ce raw data'!$C$2:$CZ$3000,MATCH(1,INDEX(('ce raw data'!$A$2:$A$3000=G2)*('ce raw data'!$B$2:$B$3000=$B55),,),0),MATCH(SUBSTITUTE(I5,"Allele","Height"),'ce raw data'!$C$1:$CZ$1,0))),"-")</f>
        <v>-</v>
      </c>
      <c r="J54" s="8" t="str">
        <f>IFERROR(IF(INDEX('ce raw data'!$C$2:$CZ$3000,MATCH(1,INDEX(('ce raw data'!$A$2:$A$3000=G2)*('ce raw data'!$B$2:$B$3000=$B55),,),0),MATCH(SUBSTITUTE(J5,"Allele","Height"),'ce raw data'!$C$1:$CZ$1,0))="","-",INDEX('ce raw data'!$C$2:$CZ$3000,MATCH(1,INDEX(('ce raw data'!$A$2:$A$3000=G2)*('ce raw data'!$B$2:$B$3000=$B55),,),0),MATCH(SUBSTITUTE(J5,"Allele","Height"),'ce raw data'!$C$1:$CZ$1,0))),"-")</f>
        <v>-</v>
      </c>
    </row>
    <row r="55" spans="2:11" x14ac:dyDescent="0.5">
      <c r="B55" s="13" t="str">
        <f>'Allele Call Table'!$A$119</f>
        <v>FGA</v>
      </c>
      <c r="C55" s="8" t="str">
        <f>IFERROR(IF(INDEX('ce raw data'!$C$2:$CZ$3000,MATCH(1,INDEX(('ce raw data'!$A$2:$A$3000=C2)*('ce raw data'!$B$2:$B$3000=$B55),,),0),MATCH(C5,'ce raw data'!$C$1:$CZ$1,0))="","-",INDEX('ce raw data'!$C$2:$CZ$3000,MATCH(1,INDEX(('ce raw data'!$A$2:$A$3000=C2)*('ce raw data'!$B$2:$B$3000=$B55),,),0),MATCH(C5,'ce raw data'!$C$1:$CZ$1,0))),"-")</f>
        <v>-</v>
      </c>
      <c r="D55" s="8" t="str">
        <f>IFERROR(IF(INDEX('ce raw data'!$C$2:$CZ$3000,MATCH(1,INDEX(('ce raw data'!$A$2:$A$3000=C2)*('ce raw data'!$B$2:$B$3000=$B55),,),0),MATCH(D5,'ce raw data'!$C$1:$CZ$1,0))="","-",INDEX('ce raw data'!$C$2:$CZ$3000,MATCH(1,INDEX(('ce raw data'!$A$2:$A$3000=C2)*('ce raw data'!$B$2:$B$3000=$B55),,),0),MATCH(D5,'ce raw data'!$C$1:$CZ$1,0))),"-")</f>
        <v>-</v>
      </c>
      <c r="E55" s="8" t="str">
        <f>IFERROR(IF(INDEX('ce raw data'!$C$2:$CZ$3000,MATCH(1,INDEX(('ce raw data'!$A$2:$A$3000=C2)*('ce raw data'!$B$2:$B$3000=$B55),,),0),MATCH(E5,'ce raw data'!$C$1:$CZ$1,0))="","-",INDEX('ce raw data'!$C$2:$CZ$3000,MATCH(1,INDEX(('ce raw data'!$A$2:$A$3000=C2)*('ce raw data'!$B$2:$B$3000=$B55),,),0),MATCH(E5,'ce raw data'!$C$1:$CZ$1,0))),"-")</f>
        <v>-</v>
      </c>
      <c r="F55" s="8" t="str">
        <f>IFERROR(IF(INDEX('ce raw data'!$C$2:$CZ$3000,MATCH(1,INDEX(('ce raw data'!$A$2:$A$3000=C2)*('ce raw data'!$B$2:$B$3000=$B55),,),0),MATCH(F5,'ce raw data'!$C$1:$CZ$1,0))="","-",INDEX('ce raw data'!$C$2:$CZ$3000,MATCH(1,INDEX(('ce raw data'!$A$2:$A$3000=C2)*('ce raw data'!$B$2:$B$3000=$B55),,),0),MATCH(F5,'ce raw data'!$C$1:$CZ$1,0))),"-")</f>
        <v>-</v>
      </c>
      <c r="G55" s="8" t="str">
        <f>IFERROR(IF(INDEX('ce raw data'!$C$2:$CZ$3000,MATCH(1,INDEX(('ce raw data'!$A$2:$A$3000=G2)*('ce raw data'!$B$2:$B$3000=$B55),,),0),MATCH(G5,'ce raw data'!$C$1:$CZ$1,0))="","-",INDEX('ce raw data'!$C$2:$CZ$3000,MATCH(1,INDEX(('ce raw data'!$A$2:$A$3000=G2)*('ce raw data'!$B$2:$B$3000=$B55),,),0),MATCH(G5,'ce raw data'!$C$1:$CZ$1,0))),"-")</f>
        <v>-</v>
      </c>
      <c r="H55" s="8" t="str">
        <f>IFERROR(IF(INDEX('ce raw data'!$C$2:$CZ$3000,MATCH(1,INDEX(('ce raw data'!$A$2:$A$3000=G2)*('ce raw data'!$B$2:$B$3000=$B55),,),0),MATCH(H5,'ce raw data'!$C$1:$CZ$1,0))="","-",INDEX('ce raw data'!$C$2:$CZ$3000,MATCH(1,INDEX(('ce raw data'!$A$2:$A$3000=G2)*('ce raw data'!$B$2:$B$3000=$B55),,),0),MATCH(H5,'ce raw data'!$C$1:$CZ$1,0))),"-")</f>
        <v>-</v>
      </c>
      <c r="I55" s="8" t="str">
        <f>IFERROR(IF(INDEX('ce raw data'!$C$2:$CZ$3000,MATCH(1,INDEX(('ce raw data'!$A$2:$A$3000=G2)*('ce raw data'!$B$2:$B$3000=$B55),,),0),MATCH(I5,'ce raw data'!$C$1:$CZ$1,0))="","-",INDEX('ce raw data'!$C$2:$CZ$3000,MATCH(1,INDEX(('ce raw data'!$A$2:$A$3000=G2)*('ce raw data'!$B$2:$B$3000=$B55),,),0),MATCH(I5,'ce raw data'!$C$1:$CZ$1,0))),"-")</f>
        <v>-</v>
      </c>
      <c r="J55" s="8" t="str">
        <f>IFERROR(IF(INDEX('ce raw data'!$C$2:$CZ$3000,MATCH(1,INDEX(('ce raw data'!$A$2:$A$3000=G2)*('ce raw data'!$B$2:$B$3000=$B55),,),0),MATCH(J5,'ce raw data'!$C$1:$CZ$1,0))="","-",INDEX('ce raw data'!$C$2:$CZ$3000,MATCH(1,INDEX(('ce raw data'!$A$2:$A$3000=G2)*('ce raw data'!$B$2:$B$3000=$B55),,),0),MATCH(J5,'ce raw data'!$C$1:$CZ$1,0))),"-")</f>
        <v>-</v>
      </c>
    </row>
    <row r="56" spans="2:11" ht="12.75" hidden="1" customHeight="1" x14ac:dyDescent="0.5">
      <c r="B56" s="13"/>
      <c r="C56" s="8" t="str">
        <f>IFERROR(IF(INDEX('ce raw data'!$C$2:$CZ$3000,MATCH(1,INDEX(('ce raw data'!$A$2:$A$3000=C2)*('ce raw data'!$B$2:$B$3000=$B57),,),0),MATCH(SUBSTITUTE(C5,"Allele","Height"),'ce raw data'!$C$1:$CZ$1,0))="","-",INDEX('ce raw data'!$C$2:$CZ$3000,MATCH(1,INDEX(('ce raw data'!$A$2:$A$3000=C2)*('ce raw data'!$B$2:$B$3000=$B57),,),0),MATCH(SUBSTITUTE(C5,"Allele","Height"),'ce raw data'!$C$1:$CZ$1,0))),"-")</f>
        <v>-</v>
      </c>
      <c r="D56" s="8" t="str">
        <f>IFERROR(IF(INDEX('ce raw data'!$C$2:$CZ$3000,MATCH(1,INDEX(('ce raw data'!$A$2:$A$3000=C2)*('ce raw data'!$B$2:$B$3000=$B57),,),0),MATCH(SUBSTITUTE(D5,"Allele","Height"),'ce raw data'!$C$1:$CZ$1,0))="","-",INDEX('ce raw data'!$C$2:$CZ$3000,MATCH(1,INDEX(('ce raw data'!$A$2:$A$3000=C2)*('ce raw data'!$B$2:$B$3000=$B57),,),0),MATCH(SUBSTITUTE(D5,"Allele","Height"),'ce raw data'!$C$1:$CZ$1,0))),"-")</f>
        <v>-</v>
      </c>
      <c r="E56" s="8" t="str">
        <f>IFERROR(IF(INDEX('ce raw data'!$C$2:$CZ$3000,MATCH(1,INDEX(('ce raw data'!$A$2:$A$3000=C2)*('ce raw data'!$B$2:$B$3000=$B57),,),0),MATCH(SUBSTITUTE(E5,"Allele","Height"),'ce raw data'!$C$1:$CZ$1,0))="","-",INDEX('ce raw data'!$C$2:$CZ$3000,MATCH(1,INDEX(('ce raw data'!$A$2:$A$3000=C2)*('ce raw data'!$B$2:$B$3000=$B57),,),0),MATCH(SUBSTITUTE(E5,"Allele","Height"),'ce raw data'!$C$1:$CZ$1,0))),"-")</f>
        <v>-</v>
      </c>
      <c r="F56" s="8" t="str">
        <f>IFERROR(IF(INDEX('ce raw data'!$C$2:$CZ$3000,MATCH(1,INDEX(('ce raw data'!$A$2:$A$3000=C2)*('ce raw data'!$B$2:$B$3000=$B57),,),0),MATCH(SUBSTITUTE(F5,"Allele","Height"),'ce raw data'!$C$1:$CZ$1,0))="","-",INDEX('ce raw data'!$C$2:$CZ$3000,MATCH(1,INDEX(('ce raw data'!$A$2:$A$3000=C2)*('ce raw data'!$B$2:$B$3000=$B57),,),0),MATCH(SUBSTITUTE(F5,"Allele","Height"),'ce raw data'!$C$1:$CZ$1,0))),"-")</f>
        <v>-</v>
      </c>
      <c r="G56" s="8" t="str">
        <f>IFERROR(IF(INDEX('ce raw data'!$C$2:$CZ$3000,MATCH(1,INDEX(('ce raw data'!$A$2:$A$3000=G2)*('ce raw data'!$B$2:$B$3000=$B57),,),0),MATCH(SUBSTITUTE(G5,"Allele","Height"),'ce raw data'!$C$1:$CZ$1,0))="","-",INDEX('ce raw data'!$C$2:$CZ$3000,MATCH(1,INDEX(('ce raw data'!$A$2:$A$3000=G2)*('ce raw data'!$B$2:$B$3000=$B57),,),0),MATCH(SUBSTITUTE(G5,"Allele","Height"),'ce raw data'!$C$1:$CZ$1,0))),"-")</f>
        <v>-</v>
      </c>
      <c r="H56" s="8" t="str">
        <f>IFERROR(IF(INDEX('ce raw data'!$C$2:$CZ$3000,MATCH(1,INDEX(('ce raw data'!$A$2:$A$3000=G2)*('ce raw data'!$B$2:$B$3000=$B57),,),0),MATCH(SUBSTITUTE(H5,"Allele","Height"),'ce raw data'!$C$1:$CZ$1,0))="","-",INDEX('ce raw data'!$C$2:$CZ$3000,MATCH(1,INDEX(('ce raw data'!$A$2:$A$3000=G2)*('ce raw data'!$B$2:$B$3000=$B57),,),0),MATCH(SUBSTITUTE(H5,"Allele","Height"),'ce raw data'!$C$1:$CZ$1,0))),"-")</f>
        <v>-</v>
      </c>
      <c r="I56" s="8" t="str">
        <f>IFERROR(IF(INDEX('ce raw data'!$C$2:$CZ$3000,MATCH(1,INDEX(('ce raw data'!$A$2:$A$3000=G2)*('ce raw data'!$B$2:$B$3000=$B57),,),0),MATCH(SUBSTITUTE(I5,"Allele","Height"),'ce raw data'!$C$1:$CZ$1,0))="","-",INDEX('ce raw data'!$C$2:$CZ$3000,MATCH(1,INDEX(('ce raw data'!$A$2:$A$3000=G2)*('ce raw data'!$B$2:$B$3000=$B57),,),0),MATCH(SUBSTITUTE(I5,"Allele","Height"),'ce raw data'!$C$1:$CZ$1,0))),"-")</f>
        <v>-</v>
      </c>
      <c r="J56" s="8" t="str">
        <f>IFERROR(IF(INDEX('ce raw data'!$C$2:$CZ$3000,MATCH(1,INDEX(('ce raw data'!$A$2:$A$3000=G2)*('ce raw data'!$B$2:$B$3000=$B57),,),0),MATCH(SUBSTITUTE(J5,"Allele","Height"),'ce raw data'!$C$1:$CZ$1,0))="","-",INDEX('ce raw data'!$C$2:$CZ$3000,MATCH(1,INDEX(('ce raw data'!$A$2:$A$3000=G2)*('ce raw data'!$B$2:$B$3000=$B57),,),0),MATCH(SUBSTITUTE(J5,"Allele","Height"),'ce raw data'!$C$1:$CZ$1,0))),"-")</f>
        <v>-</v>
      </c>
    </row>
    <row r="57" spans="2:11" x14ac:dyDescent="0.5">
      <c r="B57" s="13" t="str">
        <f>'Allele Call Table'!$A$121</f>
        <v>DYS576</v>
      </c>
      <c r="C57" s="8" t="str">
        <f>IFERROR(IF(INDEX('ce raw data'!$C$2:$CZ$3000,MATCH(1,INDEX(('ce raw data'!$A$2:$A$3000=C2)*('ce raw data'!$B$2:$B$3000=$B57),,),0),MATCH(C5,'ce raw data'!$C$1:$CZ$1,0))="","-",INDEX('ce raw data'!$C$2:$CZ$3000,MATCH(1,INDEX(('ce raw data'!$A$2:$A$3000=C2)*('ce raw data'!$B$2:$B$3000=$B57),,),0),MATCH(C5,'ce raw data'!$C$1:$CZ$1,0))),"-")</f>
        <v>-</v>
      </c>
      <c r="D57" s="8" t="str">
        <f>IFERROR(IF(INDEX('ce raw data'!$C$2:$CZ$3000,MATCH(1,INDEX(('ce raw data'!$A$2:$A$3000=C2)*('ce raw data'!$B$2:$B$3000=$B57),,),0),MATCH(D5,'ce raw data'!$C$1:$CZ$1,0))="","-",INDEX('ce raw data'!$C$2:$CZ$3000,MATCH(1,INDEX(('ce raw data'!$A$2:$A$3000=C2)*('ce raw data'!$B$2:$B$3000=$B57),,),0),MATCH(D5,'ce raw data'!$C$1:$CZ$1,0))),"-")</f>
        <v>-</v>
      </c>
      <c r="E57" s="8" t="str">
        <f>IFERROR(IF(INDEX('ce raw data'!$C$2:$CZ$3000,MATCH(1,INDEX(('ce raw data'!$A$2:$A$3000=C2)*('ce raw data'!$B$2:$B$3000=$B57),,),0),MATCH(E5,'ce raw data'!$C$1:$CZ$1,0))="","-",INDEX('ce raw data'!$C$2:$CZ$3000,MATCH(1,INDEX(('ce raw data'!$A$2:$A$3000=C2)*('ce raw data'!$B$2:$B$3000=$B57),,),0),MATCH(E5,'ce raw data'!$C$1:$CZ$1,0))),"-")</f>
        <v>-</v>
      </c>
      <c r="F57" s="8" t="str">
        <f>IFERROR(IF(INDEX('ce raw data'!$C$2:$CZ$3000,MATCH(1,INDEX(('ce raw data'!$A$2:$A$3000=C2)*('ce raw data'!$B$2:$B$3000=$B57),,),0),MATCH(F5,'ce raw data'!$C$1:$CZ$1,0))="","-",INDEX('ce raw data'!$C$2:$CZ$3000,MATCH(1,INDEX(('ce raw data'!$A$2:$A$3000=C2)*('ce raw data'!$B$2:$B$3000=$B57),,),0),MATCH(F5,'ce raw data'!$C$1:$CZ$1,0))),"-")</f>
        <v>-</v>
      </c>
      <c r="G57" s="8" t="str">
        <f>IFERROR(IF(INDEX('ce raw data'!$C$2:$CZ$3000,MATCH(1,INDEX(('ce raw data'!$A$2:$A$3000=G2)*('ce raw data'!$B$2:$B$3000=$B57),,),0),MATCH(G5,'ce raw data'!$C$1:$CZ$1,0))="","-",INDEX('ce raw data'!$C$2:$CZ$3000,MATCH(1,INDEX(('ce raw data'!$A$2:$A$3000=G2)*('ce raw data'!$B$2:$B$3000=$B57),,),0),MATCH(G5,'ce raw data'!$C$1:$CZ$1,0))),"-")</f>
        <v>-</v>
      </c>
      <c r="H57" s="8" t="str">
        <f>IFERROR(IF(INDEX('ce raw data'!$C$2:$CZ$3000,MATCH(1,INDEX(('ce raw data'!$A$2:$A$3000=G2)*('ce raw data'!$B$2:$B$3000=$B57),,),0),MATCH(H5,'ce raw data'!$C$1:$CZ$1,0))="","-",INDEX('ce raw data'!$C$2:$CZ$3000,MATCH(1,INDEX(('ce raw data'!$A$2:$A$3000=G2)*('ce raw data'!$B$2:$B$3000=$B57),,),0),MATCH(H5,'ce raw data'!$C$1:$CZ$1,0))),"-")</f>
        <v>-</v>
      </c>
      <c r="I57" s="8" t="str">
        <f>IFERROR(IF(INDEX('ce raw data'!$C$2:$CZ$3000,MATCH(1,INDEX(('ce raw data'!$A$2:$A$3000=G2)*('ce raw data'!$B$2:$B$3000=$B57),,),0),MATCH(I5,'ce raw data'!$C$1:$CZ$1,0))="","-",INDEX('ce raw data'!$C$2:$CZ$3000,MATCH(1,INDEX(('ce raw data'!$A$2:$A$3000=G2)*('ce raw data'!$B$2:$B$3000=$B57),,),0),MATCH(I5,'ce raw data'!$C$1:$CZ$1,0))),"-")</f>
        <v>-</v>
      </c>
      <c r="J57" s="8" t="str">
        <f>IFERROR(IF(INDEX('ce raw data'!$C$2:$CZ$3000,MATCH(1,INDEX(('ce raw data'!$A$2:$A$3000=G2)*('ce raw data'!$B$2:$B$3000=$B57),,),0),MATCH(J5,'ce raw data'!$C$1:$CZ$1,0))="","-",INDEX('ce raw data'!$C$2:$CZ$3000,MATCH(1,INDEX(('ce raw data'!$A$2:$A$3000=G2)*('ce raw data'!$B$2:$B$3000=$B57),,),0),MATCH(J5,'ce raw data'!$C$1:$CZ$1,0))),"-")</f>
        <v>-</v>
      </c>
    </row>
    <row r="58" spans="2:11" ht="12.75" hidden="1" customHeight="1" x14ac:dyDescent="0.5">
      <c r="B58" s="13"/>
      <c r="C58" s="8" t="str">
        <f>IFERROR(IF(INDEX('ce raw data'!$C$2:$CZ$3000,MATCH(1,INDEX(('ce raw data'!$A$2:$A$3000=C2)*('ce raw data'!$B$2:$B$3000=$B59),,),0),MATCH(SUBSTITUTE(C5,"Allele","Height"),'ce raw data'!$C$1:$CZ$1,0))="","-",INDEX('ce raw data'!$C$2:$CZ$3000,MATCH(1,INDEX(('ce raw data'!$A$2:$A$3000=C2)*('ce raw data'!$B$2:$B$3000=$B59),,),0),MATCH(SUBSTITUTE(C5,"Allele","Height"),'ce raw data'!$C$1:$CZ$1,0))),"-")</f>
        <v>-</v>
      </c>
      <c r="D58" s="8" t="str">
        <f>IFERROR(IF(INDEX('ce raw data'!$C$2:$CZ$3000,MATCH(1,INDEX(('ce raw data'!$A$2:$A$3000=C2)*('ce raw data'!$B$2:$B$3000=$B59),,),0),MATCH(SUBSTITUTE(D5,"Allele","Height"),'ce raw data'!$C$1:$CZ$1,0))="","-",INDEX('ce raw data'!$C$2:$CZ$3000,MATCH(1,INDEX(('ce raw data'!$A$2:$A$3000=C2)*('ce raw data'!$B$2:$B$3000=$B59),,),0),MATCH(SUBSTITUTE(D5,"Allele","Height"),'ce raw data'!$C$1:$CZ$1,0))),"-")</f>
        <v>-</v>
      </c>
      <c r="E58" s="8" t="str">
        <f>IFERROR(IF(INDEX('ce raw data'!$C$2:$CZ$3000,MATCH(1,INDEX(('ce raw data'!$A$2:$A$3000=C2)*('ce raw data'!$B$2:$B$3000=$B59),,),0),MATCH(SUBSTITUTE(E5,"Allele","Height"),'ce raw data'!$C$1:$CZ$1,0))="","-",INDEX('ce raw data'!$C$2:$CZ$3000,MATCH(1,INDEX(('ce raw data'!$A$2:$A$3000=C2)*('ce raw data'!$B$2:$B$3000=$B59),,),0),MATCH(SUBSTITUTE(E5,"Allele","Height"),'ce raw data'!$C$1:$CZ$1,0))),"-")</f>
        <v>-</v>
      </c>
      <c r="F58" s="8" t="str">
        <f>IFERROR(IF(INDEX('ce raw data'!$C$2:$CZ$3000,MATCH(1,INDEX(('ce raw data'!$A$2:$A$3000=C2)*('ce raw data'!$B$2:$B$3000=$B59),,),0),MATCH(SUBSTITUTE(F5,"Allele","Height"),'ce raw data'!$C$1:$CZ$1,0))="","-",INDEX('ce raw data'!$C$2:$CZ$3000,MATCH(1,INDEX(('ce raw data'!$A$2:$A$3000=C2)*('ce raw data'!$B$2:$B$3000=$B59),,),0),MATCH(SUBSTITUTE(F5,"Allele","Height"),'ce raw data'!$C$1:$CZ$1,0))),"-")</f>
        <v>-</v>
      </c>
      <c r="G58" s="8" t="str">
        <f>IFERROR(IF(INDEX('ce raw data'!$C$2:$CZ$3000,MATCH(1,INDEX(('ce raw data'!$A$2:$A$3000=G2)*('ce raw data'!$B$2:$B$3000=$B59),,),0),MATCH(SUBSTITUTE(G5,"Allele","Height"),'ce raw data'!$C$1:$CZ$1,0))="","-",INDEX('ce raw data'!$C$2:$CZ$3000,MATCH(1,INDEX(('ce raw data'!$A$2:$A$3000=G2)*('ce raw data'!$B$2:$B$3000=$B59),,),0),MATCH(SUBSTITUTE(G5,"Allele","Height"),'ce raw data'!$C$1:$CZ$1,0))),"-")</f>
        <v>-</v>
      </c>
      <c r="H58" s="8" t="str">
        <f>IFERROR(IF(INDEX('ce raw data'!$C$2:$CZ$3000,MATCH(1,INDEX(('ce raw data'!$A$2:$A$3000=G2)*('ce raw data'!$B$2:$B$3000=$B59),,),0),MATCH(SUBSTITUTE(H5,"Allele","Height"),'ce raw data'!$C$1:$CZ$1,0))="","-",INDEX('ce raw data'!$C$2:$CZ$3000,MATCH(1,INDEX(('ce raw data'!$A$2:$A$3000=G2)*('ce raw data'!$B$2:$B$3000=$B59),,),0),MATCH(SUBSTITUTE(H5,"Allele","Height"),'ce raw data'!$C$1:$CZ$1,0))),"-")</f>
        <v>-</v>
      </c>
      <c r="I58" s="8" t="str">
        <f>IFERROR(IF(INDEX('ce raw data'!$C$2:$CZ$3000,MATCH(1,INDEX(('ce raw data'!$A$2:$A$3000=G2)*('ce raw data'!$B$2:$B$3000=$B59),,),0),MATCH(SUBSTITUTE(I5,"Allele","Height"),'ce raw data'!$C$1:$CZ$1,0))="","-",INDEX('ce raw data'!$C$2:$CZ$3000,MATCH(1,INDEX(('ce raw data'!$A$2:$A$3000=G2)*('ce raw data'!$B$2:$B$3000=$B59),,),0),MATCH(SUBSTITUTE(I5,"Allele","Height"),'ce raw data'!$C$1:$CZ$1,0))),"-")</f>
        <v>-</v>
      </c>
      <c r="J58" s="8" t="str">
        <f>IFERROR(IF(INDEX('ce raw data'!$C$2:$CZ$3000,MATCH(1,INDEX(('ce raw data'!$A$2:$A$3000=G2)*('ce raw data'!$B$2:$B$3000=$B59),,),0),MATCH(SUBSTITUTE(J5,"Allele","Height"),'ce raw data'!$C$1:$CZ$1,0))="","-",INDEX('ce raw data'!$C$2:$CZ$3000,MATCH(1,INDEX(('ce raw data'!$A$2:$A$3000=G2)*('ce raw data'!$B$2:$B$3000=$B59),,),0),MATCH(SUBSTITUTE(J5,"Allele","Height"),'ce raw data'!$C$1:$CZ$1,0))),"-")</f>
        <v>-</v>
      </c>
    </row>
    <row r="59" spans="2:11" x14ac:dyDescent="0.5">
      <c r="B59" s="13" t="str">
        <f>'Allele Call Table'!$A$123</f>
        <v>DYS570</v>
      </c>
      <c r="C59" s="8" t="str">
        <f>IFERROR(IF(INDEX('ce raw data'!$C$2:$CZ$3000,MATCH(1,INDEX(('ce raw data'!$A$2:$A$3000=C2)*('ce raw data'!$B$2:$B$3000=$B59),,),0),MATCH(C5,'ce raw data'!$C$1:$CZ$1,0))="","-",INDEX('ce raw data'!$C$2:$CZ$3000,MATCH(1,INDEX(('ce raw data'!$A$2:$A$3000=C2)*('ce raw data'!$B$2:$B$3000=$B59),,),0),MATCH(C5,'ce raw data'!$C$1:$CZ$1,0))),"-")</f>
        <v>-</v>
      </c>
      <c r="D59" s="8" t="str">
        <f>IFERROR(IF(INDEX('ce raw data'!$C$2:$CZ$3000,MATCH(1,INDEX(('ce raw data'!$A$2:$A$3000=C2)*('ce raw data'!$B$2:$B$3000=$B59),,),0),MATCH(D5,'ce raw data'!$C$1:$CZ$1,0))="","-",INDEX('ce raw data'!$C$2:$CZ$3000,MATCH(1,INDEX(('ce raw data'!$A$2:$A$3000=C2)*('ce raw data'!$B$2:$B$3000=$B59),,),0),MATCH(D5,'ce raw data'!$C$1:$CZ$1,0))),"-")</f>
        <v>-</v>
      </c>
      <c r="E59" s="8" t="str">
        <f>IFERROR(IF(INDEX('ce raw data'!$C$2:$CZ$3000,MATCH(1,INDEX(('ce raw data'!$A$2:$A$3000=C2)*('ce raw data'!$B$2:$B$3000=$B59),,),0),MATCH(E5,'ce raw data'!$C$1:$CZ$1,0))="","-",INDEX('ce raw data'!$C$2:$CZ$3000,MATCH(1,INDEX(('ce raw data'!$A$2:$A$3000=C2)*('ce raw data'!$B$2:$B$3000=$B59),,),0),MATCH(E5,'ce raw data'!$C$1:$CZ$1,0))),"-")</f>
        <v>-</v>
      </c>
      <c r="F59" s="8" t="str">
        <f>IFERROR(IF(INDEX('ce raw data'!$C$2:$CZ$3000,MATCH(1,INDEX(('ce raw data'!$A$2:$A$3000=C2)*('ce raw data'!$B$2:$B$3000=$B59),,),0),MATCH(F5,'ce raw data'!$C$1:$CZ$1,0))="","-",INDEX('ce raw data'!$C$2:$CZ$3000,MATCH(1,INDEX(('ce raw data'!$A$2:$A$3000=C2)*('ce raw data'!$B$2:$B$3000=$B59),,),0),MATCH(F5,'ce raw data'!$C$1:$CZ$1,0))),"-")</f>
        <v>-</v>
      </c>
      <c r="G59" s="8" t="str">
        <f>IFERROR(IF(INDEX('ce raw data'!$C$2:$CZ$3000,MATCH(1,INDEX(('ce raw data'!$A$2:$A$3000=G2)*('ce raw data'!$B$2:$B$3000=$B59),,),0),MATCH(G5,'ce raw data'!$C$1:$CZ$1,0))="","-",INDEX('ce raw data'!$C$2:$CZ$3000,MATCH(1,INDEX(('ce raw data'!$A$2:$A$3000=G2)*('ce raw data'!$B$2:$B$3000=$B59),,),0),MATCH(G5,'ce raw data'!$C$1:$CZ$1,0))),"-")</f>
        <v>-</v>
      </c>
      <c r="H59" s="8" t="str">
        <f>IFERROR(IF(INDEX('ce raw data'!$C$2:$CZ$3000,MATCH(1,INDEX(('ce raw data'!$A$2:$A$3000=G2)*('ce raw data'!$B$2:$B$3000=$B59),,),0),MATCH(H5,'ce raw data'!$C$1:$CZ$1,0))="","-",INDEX('ce raw data'!$C$2:$CZ$3000,MATCH(1,INDEX(('ce raw data'!$A$2:$A$3000=G2)*('ce raw data'!$B$2:$B$3000=$B59),,),0),MATCH(H5,'ce raw data'!$C$1:$CZ$1,0))),"-")</f>
        <v>-</v>
      </c>
      <c r="I59" s="8" t="str">
        <f>IFERROR(IF(INDEX('ce raw data'!$C$2:$CZ$3000,MATCH(1,INDEX(('ce raw data'!$A$2:$A$3000=G2)*('ce raw data'!$B$2:$B$3000=$B59),,),0),MATCH(I5,'ce raw data'!$C$1:$CZ$1,0))="","-",INDEX('ce raw data'!$C$2:$CZ$3000,MATCH(1,INDEX(('ce raw data'!$A$2:$A$3000=G2)*('ce raw data'!$B$2:$B$3000=$B59),,),0),MATCH(I5,'ce raw data'!$C$1:$CZ$1,0))),"-")</f>
        <v>-</v>
      </c>
      <c r="J59" s="8" t="str">
        <f>IFERROR(IF(INDEX('ce raw data'!$C$2:$CZ$3000,MATCH(1,INDEX(('ce raw data'!$A$2:$A$3000=G2)*('ce raw data'!$B$2:$B$3000=$B59),,),0),MATCH(J5,'ce raw data'!$C$1:$CZ$1,0))="","-",INDEX('ce raw data'!$C$2:$CZ$3000,MATCH(1,INDEX(('ce raw data'!$A$2:$A$3000=G2)*('ce raw data'!$B$2:$B$3000=$B59),,),0),MATCH(J5,'ce raw data'!$C$1:$CZ$1,0))),"-")</f>
        <v>-</v>
      </c>
    </row>
    <row r="60" spans="2:11" x14ac:dyDescent="0.5">
      <c r="B60" s="4"/>
      <c r="C60" s="2"/>
      <c r="D60" s="2"/>
      <c r="E60" s="2"/>
      <c r="F60" s="2"/>
      <c r="G60" s="2"/>
      <c r="H60" s="2"/>
      <c r="I60" s="2"/>
      <c r="J60" s="2"/>
      <c r="K60" s="22"/>
    </row>
    <row r="61" spans="2:11" x14ac:dyDescent="0.5">
      <c r="B61" s="4"/>
      <c r="C61" s="2"/>
      <c r="D61" s="2"/>
      <c r="E61" s="2"/>
      <c r="F61" s="2"/>
      <c r="G61" s="2"/>
      <c r="H61" s="2"/>
      <c r="I61" s="2"/>
      <c r="J61" s="2"/>
      <c r="K61" s="22"/>
    </row>
    <row r="62" spans="2:11" x14ac:dyDescent="0.5">
      <c r="B62" s="4"/>
      <c r="C62" s="2"/>
      <c r="D62" s="2"/>
      <c r="E62" s="2"/>
      <c r="F62" s="2"/>
      <c r="G62" s="2"/>
      <c r="H62" s="2"/>
      <c r="I62" s="2"/>
      <c r="J62" s="2"/>
      <c r="K62" s="22"/>
    </row>
    <row r="63" spans="2:11" x14ac:dyDescent="0.5">
      <c r="B63" s="4"/>
      <c r="C63" s="2"/>
      <c r="D63" s="2"/>
      <c r="E63" s="2"/>
      <c r="F63" s="2"/>
      <c r="G63" s="2"/>
      <c r="H63" s="2"/>
      <c r="I63" s="2"/>
      <c r="J63" s="2"/>
      <c r="K63" s="22"/>
    </row>
    <row r="64" spans="2:11" x14ac:dyDescent="0.5">
      <c r="B64" s="4"/>
      <c r="C64" s="2"/>
      <c r="D64" s="2"/>
      <c r="E64" s="2"/>
      <c r="F64" s="2"/>
      <c r="G64" s="2"/>
      <c r="H64" s="2"/>
      <c r="I64" s="2"/>
      <c r="J64" s="2"/>
      <c r="K64" s="22"/>
    </row>
    <row r="65" spans="2:19" x14ac:dyDescent="0.5">
      <c r="B65" s="4"/>
      <c r="C65" s="2"/>
      <c r="D65" s="2"/>
      <c r="E65" s="2"/>
      <c r="F65" s="2"/>
      <c r="G65" s="2"/>
      <c r="H65" s="2"/>
      <c r="I65" s="2"/>
      <c r="J65" s="2"/>
      <c r="K65" s="22"/>
    </row>
    <row r="66" spans="2:19" x14ac:dyDescent="0.5">
      <c r="B66" s="6" t="s">
        <v>4</v>
      </c>
      <c r="C66" s="36" t="str">
        <f>IF(INDEX('ce raw data'!$A:$A,2+27*2)="","blank",INDEX('ce raw data'!$A:$A,2+27*2))</f>
        <v>blank</v>
      </c>
      <c r="D66" s="36"/>
      <c r="E66" s="36"/>
      <c r="F66" s="36"/>
      <c r="G66" s="36" t="str">
        <f>IF(INDEX('ce raw data'!$A:$A,2+27*3)="","blank",INDEX('ce raw data'!$A:$A,2+27*3))</f>
        <v>blank</v>
      </c>
      <c r="H66" s="36"/>
      <c r="I66" s="36"/>
      <c r="J66" s="36"/>
      <c r="K66" s="22"/>
    </row>
    <row r="67" spans="2:19" ht="25.2" x14ac:dyDescent="0.5">
      <c r="B67" s="6" t="s">
        <v>5</v>
      </c>
      <c r="C67" s="38"/>
      <c r="D67" s="38"/>
      <c r="E67" s="38"/>
      <c r="F67" s="38"/>
      <c r="G67" s="38"/>
      <c r="H67" s="38"/>
      <c r="I67" s="38"/>
      <c r="J67" s="38"/>
      <c r="K67" s="22"/>
    </row>
    <row r="68" spans="2:19" x14ac:dyDescent="0.5">
      <c r="B68" s="7"/>
      <c r="C68" s="39"/>
      <c r="D68" s="39"/>
      <c r="E68" s="39"/>
      <c r="F68" s="39"/>
      <c r="G68" s="39"/>
      <c r="H68" s="39"/>
      <c r="I68" s="39"/>
      <c r="J68" s="39"/>
      <c r="K68" s="22"/>
    </row>
    <row r="69" spans="2:19" x14ac:dyDescent="0.5">
      <c r="B69" s="5" t="s">
        <v>7</v>
      </c>
      <c r="C69" s="21" t="s">
        <v>8</v>
      </c>
      <c r="D69" s="21" t="s">
        <v>9</v>
      </c>
      <c r="E69" s="21" t="s">
        <v>40</v>
      </c>
      <c r="F69" s="21" t="s">
        <v>41</v>
      </c>
      <c r="G69" s="21" t="s">
        <v>8</v>
      </c>
      <c r="H69" s="21" t="s">
        <v>9</v>
      </c>
      <c r="I69" s="21" t="s">
        <v>40</v>
      </c>
      <c r="J69" s="21" t="s">
        <v>41</v>
      </c>
      <c r="K69" s="22"/>
    </row>
    <row r="70" spans="2:19" ht="12.75" hidden="1" customHeight="1" x14ac:dyDescent="0.5">
      <c r="B70" s="28"/>
      <c r="C70" s="28" t="str">
        <f>IFERROR(IF(INDEX('ce raw data'!$C$2:$CZ$3000,MATCH(1,INDEX(('ce raw data'!$A$2:$A$3000=C66)*('ce raw data'!$B$2:$B$3000=$B71),,),0),MATCH(SUBSTITUTE(C69,"Allele","Height"),'ce raw data'!$C$1:$CZ$1,0))="","-",INDEX('ce raw data'!$C$2:$CZ$3000,MATCH(1,INDEX(('ce raw data'!$A$2:$A$3000=C66)*('ce raw data'!$B$2:$B$3000=$B71),,),0),MATCH(SUBSTITUTE(C69,"Allele","Height"),'ce raw data'!$C$1:$CZ$1,0))),"-")</f>
        <v>-</v>
      </c>
      <c r="D70" s="28" t="str">
        <f>IFERROR(IF(INDEX('ce raw data'!$C$2:$CZ$3000,MATCH(1,INDEX(('ce raw data'!$A$2:$A$3000=C66)*('ce raw data'!$B$2:$B$3000=$B71),,),0),MATCH(SUBSTITUTE(D69,"Allele","Height"),'ce raw data'!$C$1:$CZ$1,0))="","-",INDEX('ce raw data'!$C$2:$CZ$3000,MATCH(1,INDEX(('ce raw data'!$A$2:$A$3000=C66)*('ce raw data'!$B$2:$B$3000=$B71),,),0),MATCH(SUBSTITUTE(D69,"Allele","Height"),'ce raw data'!$C$1:$CZ$1,0))),"-")</f>
        <v>-</v>
      </c>
      <c r="E70" s="28" t="str">
        <f>IFERROR(IF(INDEX('ce raw data'!$C$2:$CZ$3000,MATCH(1,INDEX(('ce raw data'!$A$2:$A$3000=C66)*('ce raw data'!$B$2:$B$3000=$B71),,),0),MATCH(SUBSTITUTE(E69,"Allele","Height"),'ce raw data'!$C$1:$CZ$1,0))="","-",INDEX('ce raw data'!$C$2:$CZ$3000,MATCH(1,INDEX(('ce raw data'!$A$2:$A$3000=C66)*('ce raw data'!$B$2:$B$3000=$B71),,),0),MATCH(SUBSTITUTE(E69,"Allele","Height"),'ce raw data'!$C$1:$CZ$1,0))),"-")</f>
        <v>-</v>
      </c>
      <c r="F70" s="28" t="str">
        <f>IFERROR(IF(INDEX('ce raw data'!$C$2:$CZ$3000,MATCH(1,INDEX(('ce raw data'!$A$2:$A$3000=C66)*('ce raw data'!$B$2:$B$3000=$B71),,),0),MATCH(SUBSTITUTE(F69,"Allele","Height"),'ce raw data'!$C$1:$CZ$1,0))="","-",INDEX('ce raw data'!$C$2:$CZ$3000,MATCH(1,INDEX(('ce raw data'!$A$2:$A$3000=C66)*('ce raw data'!$B$2:$B$3000=$B71),,),0),MATCH(SUBSTITUTE(F69,"Allele","Height"),'ce raw data'!$C$1:$CZ$1,0))),"-")</f>
        <v>-</v>
      </c>
      <c r="G70" s="28" t="str">
        <f>IFERROR(IF(INDEX('ce raw data'!$C$2:$CZ$3000,MATCH(1,INDEX(('ce raw data'!$A$2:$A$3000=G66)*('ce raw data'!$B$2:$B$3000=$B71),,),0),MATCH(SUBSTITUTE(G69,"Allele","Height"),'ce raw data'!$C$1:$CZ$1,0))="","-",INDEX('ce raw data'!$C$2:$CZ$3000,MATCH(1,INDEX(('ce raw data'!$A$2:$A$3000=G66)*('ce raw data'!$B$2:$B$3000=$B71),,),0),MATCH(SUBSTITUTE(G69,"Allele","Height"),'ce raw data'!$C$1:$CZ$1,0))),"-")</f>
        <v>-</v>
      </c>
      <c r="H70" s="28" t="str">
        <f>IFERROR(IF(INDEX('ce raw data'!$C$2:$CZ$3000,MATCH(1,INDEX(('ce raw data'!$A$2:$A$3000=G66)*('ce raw data'!$B$2:$B$3000=$B71),,),0),MATCH(SUBSTITUTE(H69,"Allele","Height"),'ce raw data'!$C$1:$CZ$1,0))="","-",INDEX('ce raw data'!$C$2:$CZ$3000,MATCH(1,INDEX(('ce raw data'!$A$2:$A$3000=G66)*('ce raw data'!$B$2:$B$3000=$B71),,),0),MATCH(SUBSTITUTE(H69,"Allele","Height"),'ce raw data'!$C$1:$CZ$1,0))),"-")</f>
        <v>-</v>
      </c>
      <c r="I70" s="28" t="str">
        <f>IFERROR(IF(INDEX('ce raw data'!$C$2:$CZ$3000,MATCH(1,INDEX(('ce raw data'!$A$2:$A$3000=G66)*('ce raw data'!$B$2:$B$3000=$B71),,),0),MATCH(SUBSTITUTE(I69,"Allele","Height"),'ce raw data'!$C$1:$CZ$1,0))="","-",INDEX('ce raw data'!$C$2:$CZ$3000,MATCH(1,INDEX(('ce raw data'!$A$2:$A$3000=G66)*('ce raw data'!$B$2:$B$3000=$B71),,),0),MATCH(SUBSTITUTE(I69,"Allele","Height"),'ce raw data'!$C$1:$CZ$1,0))),"-")</f>
        <v>-</v>
      </c>
      <c r="J70" s="28" t="str">
        <f>IFERROR(IF(INDEX('ce raw data'!$C$2:$CZ$3000,MATCH(1,INDEX(('ce raw data'!$A$2:$A$3000=G66)*('ce raw data'!$B$2:$B$3000=$B71),,),0),MATCH(SUBSTITUTE(J69,"Allele","Height"),'ce raw data'!$C$1:$CZ$1,0))="","-",INDEX('ce raw data'!$C$2:$CZ$3000,MATCH(1,INDEX(('ce raw data'!$A$2:$A$3000=G66)*('ce raw data'!$B$2:$B$3000=$B71),,),0),MATCH(SUBSTITUTE(J69,"Allele","Height"),'ce raw data'!$C$1:$CZ$1,0))),"-")</f>
        <v>-</v>
      </c>
      <c r="S70" s="2"/>
    </row>
    <row r="71" spans="2:19" x14ac:dyDescent="0.5">
      <c r="B71" s="10" t="str">
        <f>'Allele Call Table'!$A$71</f>
        <v>AMEL</v>
      </c>
      <c r="C71" s="8" t="str">
        <f>IFERROR(IF(INDEX('ce raw data'!$C$2:$CZ$3000,MATCH(1,INDEX(('ce raw data'!$A$2:$A$3000=C66)*('ce raw data'!$B$2:$B$3000=$B71),,),0),MATCH(C69,'ce raw data'!$C$1:$CZ$1,0))="","-",INDEX('ce raw data'!$C$2:$CZ$3000,MATCH(1,INDEX(('ce raw data'!$A$2:$A$3000=C66)*('ce raw data'!$B$2:$B$3000=$B71),,),0),MATCH(C69,'ce raw data'!$C$1:$CZ$1,0))),"-")</f>
        <v>-</v>
      </c>
      <c r="D71" s="8" t="str">
        <f>IFERROR(IF(INDEX('ce raw data'!$C$2:$CZ$3000,MATCH(1,INDEX(('ce raw data'!$A$2:$A$3000=C66)*('ce raw data'!$B$2:$B$3000=$B71),,),0),MATCH(D69,'ce raw data'!$C$1:$CZ$1,0))="","-",INDEX('ce raw data'!$C$2:$CZ$3000,MATCH(1,INDEX(('ce raw data'!$A$2:$A$3000=C66)*('ce raw data'!$B$2:$B$3000=$B71),,),0),MATCH(D69,'ce raw data'!$C$1:$CZ$1,0))),"-")</f>
        <v>-</v>
      </c>
      <c r="E71" s="8" t="str">
        <f>IFERROR(IF(INDEX('ce raw data'!$C$2:$CZ$3000,MATCH(1,INDEX(('ce raw data'!$A$2:$A$3000=C66)*('ce raw data'!$B$2:$B$3000=$B71),,),0),MATCH(E69,'ce raw data'!$C$1:$CZ$1,0))="","-",INDEX('ce raw data'!$C$2:$CZ$3000,MATCH(1,INDEX(('ce raw data'!$A$2:$A$3000=C66)*('ce raw data'!$B$2:$B$3000=$B71),,),0),MATCH(E69,'ce raw data'!$C$1:$CZ$1,0))),"-")</f>
        <v>-</v>
      </c>
      <c r="F71" s="8" t="str">
        <f>IFERROR(IF(INDEX('ce raw data'!$C$2:$CZ$3000,MATCH(1,INDEX(('ce raw data'!$A$2:$A$3000=C66)*('ce raw data'!$B$2:$B$3000=$B71),,),0),MATCH(F69,'ce raw data'!$C$1:$CZ$1,0))="","-",INDEX('ce raw data'!$C$2:$CZ$3000,MATCH(1,INDEX(('ce raw data'!$A$2:$A$3000=C66)*('ce raw data'!$B$2:$B$3000=$B71),,),0),MATCH(F69,'ce raw data'!$C$1:$CZ$1,0))),"-")</f>
        <v>-</v>
      </c>
      <c r="G71" s="8" t="str">
        <f>IFERROR(IF(INDEX('ce raw data'!$C$2:$CZ$3000,MATCH(1,INDEX(('ce raw data'!$A$2:$A$3000=G66)*('ce raw data'!$B$2:$B$3000=$B71),,),0),MATCH(G69,'ce raw data'!$C$1:$CZ$1,0))="","-",INDEX('ce raw data'!$C$2:$CZ$3000,MATCH(1,INDEX(('ce raw data'!$A$2:$A$3000=G66)*('ce raw data'!$B$2:$B$3000=$B71),,),0),MATCH(G69,'ce raw data'!$C$1:$CZ$1,0))),"-")</f>
        <v>-</v>
      </c>
      <c r="H71" s="8" t="str">
        <f>IFERROR(IF(INDEX('ce raw data'!$C$2:$CZ$3000,MATCH(1,INDEX(('ce raw data'!$A$2:$A$3000=G66)*('ce raw data'!$B$2:$B$3000=$B71),,),0),MATCH(H69,'ce raw data'!$C$1:$CZ$1,0))="","-",INDEX('ce raw data'!$C$2:$CZ$3000,MATCH(1,INDEX(('ce raw data'!$A$2:$A$3000=G66)*('ce raw data'!$B$2:$B$3000=$B71),,),0),MATCH(H69,'ce raw data'!$C$1:$CZ$1,0))),"-")</f>
        <v>-</v>
      </c>
      <c r="I71" s="8" t="str">
        <f>IFERROR(IF(INDEX('ce raw data'!$C$2:$CZ$3000,MATCH(1,INDEX(('ce raw data'!$A$2:$A$3000=G66)*('ce raw data'!$B$2:$B$3000=$B71),,),0),MATCH(I69,'ce raw data'!$C$1:$CZ$1,0))="","-",INDEX('ce raw data'!$C$2:$CZ$3000,MATCH(1,INDEX(('ce raw data'!$A$2:$A$3000=G66)*('ce raw data'!$B$2:$B$3000=$B71),,),0),MATCH(I69,'ce raw data'!$C$1:$CZ$1,0))),"-")</f>
        <v>-</v>
      </c>
      <c r="J71" s="8" t="str">
        <f>IFERROR(IF(INDEX('ce raw data'!$C$2:$CZ$3000,MATCH(1,INDEX(('ce raw data'!$A$2:$A$3000=G66)*('ce raw data'!$B$2:$B$3000=$B71),,),0),MATCH(J69,'ce raw data'!$C$1:$CZ$1,0))="","-",INDEX('ce raw data'!$C$2:$CZ$3000,MATCH(1,INDEX(('ce raw data'!$A$2:$A$3000=G66)*('ce raw data'!$B$2:$B$3000=$B71),,),0),MATCH(J69,'ce raw data'!$C$1:$CZ$1,0))),"-")</f>
        <v>-</v>
      </c>
    </row>
    <row r="72" spans="2:19" ht="12.75" hidden="1" customHeight="1" x14ac:dyDescent="0.5">
      <c r="B72" s="10"/>
      <c r="C72" s="8" t="str">
        <f>IFERROR(IF(INDEX('ce raw data'!$C$2:$CZ$3000,MATCH(1,INDEX(('ce raw data'!$A$2:$A$3000=C66)*('ce raw data'!$B$2:$B$3000=$B73),,),0),MATCH(SUBSTITUTE(C69,"Allele","Height"),'ce raw data'!$C$1:$CZ$1,0))="","-",INDEX('ce raw data'!$C$2:$CZ$3000,MATCH(1,INDEX(('ce raw data'!$A$2:$A$3000=C66)*('ce raw data'!$B$2:$B$3000=$B73),,),0),MATCH(SUBSTITUTE(C69,"Allele","Height"),'ce raw data'!$C$1:$CZ$1,0))),"-")</f>
        <v>-</v>
      </c>
      <c r="D72" s="8" t="str">
        <f>IFERROR(IF(INDEX('ce raw data'!$C$2:$CZ$3000,MATCH(1,INDEX(('ce raw data'!$A$2:$A$3000=C66)*('ce raw data'!$B$2:$B$3000=$B73),,),0),MATCH(SUBSTITUTE(D69,"Allele","Height"),'ce raw data'!$C$1:$CZ$1,0))="","-",INDEX('ce raw data'!$C$2:$CZ$3000,MATCH(1,INDEX(('ce raw data'!$A$2:$A$3000=C66)*('ce raw data'!$B$2:$B$3000=$B73),,),0),MATCH(SUBSTITUTE(D69,"Allele","Height"),'ce raw data'!$C$1:$CZ$1,0))),"-")</f>
        <v>-</v>
      </c>
      <c r="E72" s="8" t="str">
        <f>IFERROR(IF(INDEX('ce raw data'!$C$2:$CZ$3000,MATCH(1,INDEX(('ce raw data'!$A$2:$A$3000=C66)*('ce raw data'!$B$2:$B$3000=$B73),,),0),MATCH(SUBSTITUTE(E69,"Allele","Height"),'ce raw data'!$C$1:$CZ$1,0))="","-",INDEX('ce raw data'!$C$2:$CZ$3000,MATCH(1,INDEX(('ce raw data'!$A$2:$A$3000=C66)*('ce raw data'!$B$2:$B$3000=$B73),,),0),MATCH(SUBSTITUTE(E69,"Allele","Height"),'ce raw data'!$C$1:$CZ$1,0))),"-")</f>
        <v>-</v>
      </c>
      <c r="F72" s="8" t="str">
        <f>IFERROR(IF(INDEX('ce raw data'!$C$2:$CZ$3000,MATCH(1,INDEX(('ce raw data'!$A$2:$A$3000=C66)*('ce raw data'!$B$2:$B$3000=$B73),,),0),MATCH(SUBSTITUTE(F69,"Allele","Height"),'ce raw data'!$C$1:$CZ$1,0))="","-",INDEX('ce raw data'!$C$2:$CZ$3000,MATCH(1,INDEX(('ce raw data'!$A$2:$A$3000=C66)*('ce raw data'!$B$2:$B$3000=$B73),,),0),MATCH(SUBSTITUTE(F69,"Allele","Height"),'ce raw data'!$C$1:$CZ$1,0))),"-")</f>
        <v>-</v>
      </c>
      <c r="G72" s="8" t="str">
        <f>IFERROR(IF(INDEX('ce raw data'!$C$2:$CZ$3000,MATCH(1,INDEX(('ce raw data'!$A$2:$A$3000=G66)*('ce raw data'!$B$2:$B$3000=$B73),,),0),MATCH(SUBSTITUTE(G69,"Allele","Height"),'ce raw data'!$C$1:$CZ$1,0))="","-",INDEX('ce raw data'!$C$2:$CZ$3000,MATCH(1,INDEX(('ce raw data'!$A$2:$A$3000=G66)*('ce raw data'!$B$2:$B$3000=$B73),,),0),MATCH(SUBSTITUTE(G69,"Allele","Height"),'ce raw data'!$C$1:$CZ$1,0))),"-")</f>
        <v>-</v>
      </c>
      <c r="H72" s="8" t="str">
        <f>IFERROR(IF(INDEX('ce raw data'!$C$2:$CZ$3000,MATCH(1,INDEX(('ce raw data'!$A$2:$A$3000=G66)*('ce raw data'!$B$2:$B$3000=$B73),,),0),MATCH(SUBSTITUTE(H69,"Allele","Height"),'ce raw data'!$C$1:$CZ$1,0))="","-",INDEX('ce raw data'!$C$2:$CZ$3000,MATCH(1,INDEX(('ce raw data'!$A$2:$A$3000=G66)*('ce raw data'!$B$2:$B$3000=$B73),,),0),MATCH(SUBSTITUTE(H69,"Allele","Height"),'ce raw data'!$C$1:$CZ$1,0))),"-")</f>
        <v>-</v>
      </c>
      <c r="I72" s="8" t="str">
        <f>IFERROR(IF(INDEX('ce raw data'!$C$2:$CZ$3000,MATCH(1,INDEX(('ce raw data'!$A$2:$A$3000=G66)*('ce raw data'!$B$2:$B$3000=$B73),,),0),MATCH(SUBSTITUTE(I69,"Allele","Height"),'ce raw data'!$C$1:$CZ$1,0))="","-",INDEX('ce raw data'!$C$2:$CZ$3000,MATCH(1,INDEX(('ce raw data'!$A$2:$A$3000=G66)*('ce raw data'!$B$2:$B$3000=$B73),,),0),MATCH(SUBSTITUTE(I69,"Allele","Height"),'ce raw data'!$C$1:$CZ$1,0))),"-")</f>
        <v>-</v>
      </c>
      <c r="J72" s="8" t="str">
        <f>IFERROR(IF(INDEX('ce raw data'!$C$2:$CZ$3000,MATCH(1,INDEX(('ce raw data'!$A$2:$A$3000=G66)*('ce raw data'!$B$2:$B$3000=$B73),,),0),MATCH(SUBSTITUTE(J69,"Allele","Height"),'ce raw data'!$C$1:$CZ$1,0))="","-",INDEX('ce raw data'!$C$2:$CZ$3000,MATCH(1,INDEX(('ce raw data'!$A$2:$A$3000=G66)*('ce raw data'!$B$2:$B$3000=$B73),,),0),MATCH(SUBSTITUTE(J69,"Allele","Height"),'ce raw data'!$C$1:$CZ$1,0))),"-")</f>
        <v>-</v>
      </c>
    </row>
    <row r="73" spans="2:19" x14ac:dyDescent="0.5">
      <c r="B73" s="10" t="str">
        <f>'Allele Call Table'!$A$73</f>
        <v>D3S1358</v>
      </c>
      <c r="C73" s="8" t="str">
        <f>IFERROR(IF(INDEX('ce raw data'!$C$2:$CZ$3000,MATCH(1,INDEX(('ce raw data'!$A$2:$A$3000=C66)*('ce raw data'!$B$2:$B$3000=$B73),,),0),MATCH(C69,'ce raw data'!$C$1:$CZ$1,0))="","-",INDEX('ce raw data'!$C$2:$CZ$3000,MATCH(1,INDEX(('ce raw data'!$A$2:$A$3000=C66)*('ce raw data'!$B$2:$B$3000=$B73),,),0),MATCH(C69,'ce raw data'!$C$1:$CZ$1,0))),"-")</f>
        <v>-</v>
      </c>
      <c r="D73" s="8" t="str">
        <f>IFERROR(IF(INDEX('ce raw data'!$C$2:$CZ$3000,MATCH(1,INDEX(('ce raw data'!$A$2:$A$3000=C66)*('ce raw data'!$B$2:$B$3000=$B73),,),0),MATCH(D69,'ce raw data'!$C$1:$CZ$1,0))="","-",INDEX('ce raw data'!$C$2:$CZ$3000,MATCH(1,INDEX(('ce raw data'!$A$2:$A$3000=C66)*('ce raw data'!$B$2:$B$3000=$B73),,),0),MATCH(D69,'ce raw data'!$C$1:$CZ$1,0))),"-")</f>
        <v>-</v>
      </c>
      <c r="E73" s="8" t="str">
        <f>IFERROR(IF(INDEX('ce raw data'!$C$2:$CZ$3000,MATCH(1,INDEX(('ce raw data'!$A$2:$A$3000=C66)*('ce raw data'!$B$2:$B$3000=$B73),,),0),MATCH(E69,'ce raw data'!$C$1:$CZ$1,0))="","-",INDEX('ce raw data'!$C$2:$CZ$3000,MATCH(1,INDEX(('ce raw data'!$A$2:$A$3000=C66)*('ce raw data'!$B$2:$B$3000=$B73),,),0),MATCH(E69,'ce raw data'!$C$1:$CZ$1,0))),"-")</f>
        <v>-</v>
      </c>
      <c r="F73" s="8" t="str">
        <f>IFERROR(IF(INDEX('ce raw data'!$C$2:$CZ$3000,MATCH(1,INDEX(('ce raw data'!$A$2:$A$3000=C66)*('ce raw data'!$B$2:$B$3000=$B73),,),0),MATCH(F69,'ce raw data'!$C$1:$CZ$1,0))="","-",INDEX('ce raw data'!$C$2:$CZ$3000,MATCH(1,INDEX(('ce raw data'!$A$2:$A$3000=C66)*('ce raw data'!$B$2:$B$3000=$B73),,),0),MATCH(F69,'ce raw data'!$C$1:$CZ$1,0))),"-")</f>
        <v>-</v>
      </c>
      <c r="G73" s="8" t="str">
        <f>IFERROR(IF(INDEX('ce raw data'!$C$2:$CZ$3000,MATCH(1,INDEX(('ce raw data'!$A$2:$A$3000=G66)*('ce raw data'!$B$2:$B$3000=$B73),,),0),MATCH(G69,'ce raw data'!$C$1:$CZ$1,0))="","-",INDEX('ce raw data'!$C$2:$CZ$3000,MATCH(1,INDEX(('ce raw data'!$A$2:$A$3000=G66)*('ce raw data'!$B$2:$B$3000=$B73),,),0),MATCH(G69,'ce raw data'!$C$1:$CZ$1,0))),"-")</f>
        <v>-</v>
      </c>
      <c r="H73" s="8" t="str">
        <f>IFERROR(IF(INDEX('ce raw data'!$C$2:$CZ$3000,MATCH(1,INDEX(('ce raw data'!$A$2:$A$3000=G66)*('ce raw data'!$B$2:$B$3000=$B73),,),0),MATCH(H69,'ce raw data'!$C$1:$CZ$1,0))="","-",INDEX('ce raw data'!$C$2:$CZ$3000,MATCH(1,INDEX(('ce raw data'!$A$2:$A$3000=G66)*('ce raw data'!$B$2:$B$3000=$B73),,),0),MATCH(H69,'ce raw data'!$C$1:$CZ$1,0))),"-")</f>
        <v>-</v>
      </c>
      <c r="I73" s="8" t="str">
        <f>IFERROR(IF(INDEX('ce raw data'!$C$2:$CZ$3000,MATCH(1,INDEX(('ce raw data'!$A$2:$A$3000=G66)*('ce raw data'!$B$2:$B$3000=$B73),,),0),MATCH(I69,'ce raw data'!$C$1:$CZ$1,0))="","-",INDEX('ce raw data'!$C$2:$CZ$3000,MATCH(1,INDEX(('ce raw data'!$A$2:$A$3000=G66)*('ce raw data'!$B$2:$B$3000=$B73),,),0),MATCH(I69,'ce raw data'!$C$1:$CZ$1,0))),"-")</f>
        <v>-</v>
      </c>
      <c r="J73" s="8" t="str">
        <f>IFERROR(IF(INDEX('ce raw data'!$C$2:$CZ$3000,MATCH(1,INDEX(('ce raw data'!$A$2:$A$3000=G66)*('ce raw data'!$B$2:$B$3000=$B73),,),0),MATCH(J69,'ce raw data'!$C$1:$CZ$1,0))="","-",INDEX('ce raw data'!$C$2:$CZ$3000,MATCH(1,INDEX(('ce raw data'!$A$2:$A$3000=G66)*('ce raw data'!$B$2:$B$3000=$B73),,),0),MATCH(J69,'ce raw data'!$C$1:$CZ$1,0))),"-")</f>
        <v>-</v>
      </c>
    </row>
    <row r="74" spans="2:19" ht="12.75" hidden="1" customHeight="1" x14ac:dyDescent="0.5">
      <c r="B74" s="10"/>
      <c r="C74" s="8" t="str">
        <f>IFERROR(IF(INDEX('ce raw data'!$C$2:$CZ$3000,MATCH(1,INDEX(('ce raw data'!$A$2:$A$3000=C66)*('ce raw data'!$B$2:$B$3000=$B75),,),0),MATCH(SUBSTITUTE(C69,"Allele","Height"),'ce raw data'!$C$1:$CZ$1,0))="","-",INDEX('ce raw data'!$C$2:$CZ$3000,MATCH(1,INDEX(('ce raw data'!$A$2:$A$3000=C66)*('ce raw data'!$B$2:$B$3000=$B75),,),0),MATCH(SUBSTITUTE(C69,"Allele","Height"),'ce raw data'!$C$1:$CZ$1,0))),"-")</f>
        <v>-</v>
      </c>
      <c r="D74" s="8" t="str">
        <f>IFERROR(IF(INDEX('ce raw data'!$C$2:$CZ$3000,MATCH(1,INDEX(('ce raw data'!$A$2:$A$3000=C66)*('ce raw data'!$B$2:$B$3000=$B75),,),0),MATCH(SUBSTITUTE(D69,"Allele","Height"),'ce raw data'!$C$1:$CZ$1,0))="","-",INDEX('ce raw data'!$C$2:$CZ$3000,MATCH(1,INDEX(('ce raw data'!$A$2:$A$3000=C66)*('ce raw data'!$B$2:$B$3000=$B75),,),0),MATCH(SUBSTITUTE(D69,"Allele","Height"),'ce raw data'!$C$1:$CZ$1,0))),"-")</f>
        <v>-</v>
      </c>
      <c r="E74" s="8" t="str">
        <f>IFERROR(IF(INDEX('ce raw data'!$C$2:$CZ$3000,MATCH(1,INDEX(('ce raw data'!$A$2:$A$3000=C66)*('ce raw data'!$B$2:$B$3000=$B75),,),0),MATCH(SUBSTITUTE(E69,"Allele","Height"),'ce raw data'!$C$1:$CZ$1,0))="","-",INDEX('ce raw data'!$C$2:$CZ$3000,MATCH(1,INDEX(('ce raw data'!$A$2:$A$3000=C66)*('ce raw data'!$B$2:$B$3000=$B75),,),0),MATCH(SUBSTITUTE(E69,"Allele","Height"),'ce raw data'!$C$1:$CZ$1,0))),"-")</f>
        <v>-</v>
      </c>
      <c r="F74" s="8" t="str">
        <f>IFERROR(IF(INDEX('ce raw data'!$C$2:$CZ$3000,MATCH(1,INDEX(('ce raw data'!$A$2:$A$3000=C66)*('ce raw data'!$B$2:$B$3000=$B75),,),0),MATCH(SUBSTITUTE(F69,"Allele","Height"),'ce raw data'!$C$1:$CZ$1,0))="","-",INDEX('ce raw data'!$C$2:$CZ$3000,MATCH(1,INDEX(('ce raw data'!$A$2:$A$3000=C66)*('ce raw data'!$B$2:$B$3000=$B75),,),0),MATCH(SUBSTITUTE(F69,"Allele","Height"),'ce raw data'!$C$1:$CZ$1,0))),"-")</f>
        <v>-</v>
      </c>
      <c r="G74" s="8" t="str">
        <f>IFERROR(IF(INDEX('ce raw data'!$C$2:$CZ$3000,MATCH(1,INDEX(('ce raw data'!$A$2:$A$3000=G66)*('ce raw data'!$B$2:$B$3000=$B75),,),0),MATCH(SUBSTITUTE(G69,"Allele","Height"),'ce raw data'!$C$1:$CZ$1,0))="","-",INDEX('ce raw data'!$C$2:$CZ$3000,MATCH(1,INDEX(('ce raw data'!$A$2:$A$3000=G66)*('ce raw data'!$B$2:$B$3000=$B75),,),0),MATCH(SUBSTITUTE(G69,"Allele","Height"),'ce raw data'!$C$1:$CZ$1,0))),"-")</f>
        <v>-</v>
      </c>
      <c r="H74" s="8" t="str">
        <f>IFERROR(IF(INDEX('ce raw data'!$C$2:$CZ$3000,MATCH(1,INDEX(('ce raw data'!$A$2:$A$3000=G66)*('ce raw data'!$B$2:$B$3000=$B75),,),0),MATCH(SUBSTITUTE(H69,"Allele","Height"),'ce raw data'!$C$1:$CZ$1,0))="","-",INDEX('ce raw data'!$C$2:$CZ$3000,MATCH(1,INDEX(('ce raw data'!$A$2:$A$3000=G66)*('ce raw data'!$B$2:$B$3000=$B75),,),0),MATCH(SUBSTITUTE(H69,"Allele","Height"),'ce raw data'!$C$1:$CZ$1,0))),"-")</f>
        <v>-</v>
      </c>
      <c r="I74" s="8" t="str">
        <f>IFERROR(IF(INDEX('ce raw data'!$C$2:$CZ$3000,MATCH(1,INDEX(('ce raw data'!$A$2:$A$3000=G66)*('ce raw data'!$B$2:$B$3000=$B75),,),0),MATCH(SUBSTITUTE(I69,"Allele","Height"),'ce raw data'!$C$1:$CZ$1,0))="","-",INDEX('ce raw data'!$C$2:$CZ$3000,MATCH(1,INDEX(('ce raw data'!$A$2:$A$3000=G66)*('ce raw data'!$B$2:$B$3000=$B75),,),0),MATCH(SUBSTITUTE(I69,"Allele","Height"),'ce raw data'!$C$1:$CZ$1,0))),"-")</f>
        <v>-</v>
      </c>
      <c r="J74" s="8" t="str">
        <f>IFERROR(IF(INDEX('ce raw data'!$C$2:$CZ$3000,MATCH(1,INDEX(('ce raw data'!$A$2:$A$3000=G66)*('ce raw data'!$B$2:$B$3000=$B75),,),0),MATCH(SUBSTITUTE(J69,"Allele","Height"),'ce raw data'!$C$1:$CZ$1,0))="","-",INDEX('ce raw data'!$C$2:$CZ$3000,MATCH(1,INDEX(('ce raw data'!$A$2:$A$3000=G66)*('ce raw data'!$B$2:$B$3000=$B75),,),0),MATCH(SUBSTITUTE(J69,"Allele","Height"),'ce raw data'!$C$1:$CZ$1,0))),"-")</f>
        <v>-</v>
      </c>
    </row>
    <row r="75" spans="2:19" x14ac:dyDescent="0.5">
      <c r="B75" s="10" t="str">
        <f>'Allele Call Table'!$A$75</f>
        <v>D1S1656</v>
      </c>
      <c r="C75" s="8" t="str">
        <f>IFERROR(IF(INDEX('ce raw data'!$C$2:$CZ$3000,MATCH(1,INDEX(('ce raw data'!$A$2:$A$3000=C66)*('ce raw data'!$B$2:$B$3000=$B75),,),0),MATCH(C69,'ce raw data'!$C$1:$CZ$1,0))="","-",INDEX('ce raw data'!$C$2:$CZ$3000,MATCH(1,INDEX(('ce raw data'!$A$2:$A$3000=C66)*('ce raw data'!$B$2:$B$3000=$B75),,),0),MATCH(C69,'ce raw data'!$C$1:$CZ$1,0))),"-")</f>
        <v>-</v>
      </c>
      <c r="D75" s="8" t="str">
        <f>IFERROR(IF(INDEX('ce raw data'!$C$2:$CZ$3000,MATCH(1,INDEX(('ce raw data'!$A$2:$A$3000=C66)*('ce raw data'!$B$2:$B$3000=$B75),,),0),MATCH(D69,'ce raw data'!$C$1:$CZ$1,0))="","-",INDEX('ce raw data'!$C$2:$CZ$3000,MATCH(1,INDEX(('ce raw data'!$A$2:$A$3000=C66)*('ce raw data'!$B$2:$B$3000=$B75),,),0),MATCH(D69,'ce raw data'!$C$1:$CZ$1,0))),"-")</f>
        <v>-</v>
      </c>
      <c r="E75" s="8" t="str">
        <f>IFERROR(IF(INDEX('ce raw data'!$C$2:$CZ$3000,MATCH(1,INDEX(('ce raw data'!$A$2:$A$3000=C66)*('ce raw data'!$B$2:$B$3000=$B75),,),0),MATCH(E69,'ce raw data'!$C$1:$CZ$1,0))="","-",INDEX('ce raw data'!$C$2:$CZ$3000,MATCH(1,INDEX(('ce raw data'!$A$2:$A$3000=C66)*('ce raw data'!$B$2:$B$3000=$B75),,),0),MATCH(E69,'ce raw data'!$C$1:$CZ$1,0))),"-")</f>
        <v>-</v>
      </c>
      <c r="F75" s="8" t="str">
        <f>IFERROR(IF(INDEX('ce raw data'!$C$2:$CZ$3000,MATCH(1,INDEX(('ce raw data'!$A$2:$A$3000=C66)*('ce raw data'!$B$2:$B$3000=$B75),,),0),MATCH(F69,'ce raw data'!$C$1:$CZ$1,0))="","-",INDEX('ce raw data'!$C$2:$CZ$3000,MATCH(1,INDEX(('ce raw data'!$A$2:$A$3000=C66)*('ce raw data'!$B$2:$B$3000=$B75),,),0),MATCH(F69,'ce raw data'!$C$1:$CZ$1,0))),"-")</f>
        <v>-</v>
      </c>
      <c r="G75" s="8" t="str">
        <f>IFERROR(IF(INDEX('ce raw data'!$C$2:$CZ$3000,MATCH(1,INDEX(('ce raw data'!$A$2:$A$3000=G66)*('ce raw data'!$B$2:$B$3000=$B75),,),0),MATCH(G69,'ce raw data'!$C$1:$CZ$1,0))="","-",INDEX('ce raw data'!$C$2:$CZ$3000,MATCH(1,INDEX(('ce raw data'!$A$2:$A$3000=G66)*('ce raw data'!$B$2:$B$3000=$B75),,),0),MATCH(G69,'ce raw data'!$C$1:$CZ$1,0))),"-")</f>
        <v>-</v>
      </c>
      <c r="H75" s="8" t="str">
        <f>IFERROR(IF(INDEX('ce raw data'!$C$2:$CZ$3000,MATCH(1,INDEX(('ce raw data'!$A$2:$A$3000=G66)*('ce raw data'!$B$2:$B$3000=$B75),,),0),MATCH(H69,'ce raw data'!$C$1:$CZ$1,0))="","-",INDEX('ce raw data'!$C$2:$CZ$3000,MATCH(1,INDEX(('ce raw data'!$A$2:$A$3000=G66)*('ce raw data'!$B$2:$B$3000=$B75),,),0),MATCH(H69,'ce raw data'!$C$1:$CZ$1,0))),"-")</f>
        <v>-</v>
      </c>
      <c r="I75" s="8" t="str">
        <f>IFERROR(IF(INDEX('ce raw data'!$C$2:$CZ$3000,MATCH(1,INDEX(('ce raw data'!$A$2:$A$3000=G66)*('ce raw data'!$B$2:$B$3000=$B75),,),0),MATCH(I69,'ce raw data'!$C$1:$CZ$1,0))="","-",INDEX('ce raw data'!$C$2:$CZ$3000,MATCH(1,INDEX(('ce raw data'!$A$2:$A$3000=G66)*('ce raw data'!$B$2:$B$3000=$B75),,),0),MATCH(I69,'ce raw data'!$C$1:$CZ$1,0))),"-")</f>
        <v>-</v>
      </c>
      <c r="J75" s="8" t="str">
        <f>IFERROR(IF(INDEX('ce raw data'!$C$2:$CZ$3000,MATCH(1,INDEX(('ce raw data'!$A$2:$A$3000=G66)*('ce raw data'!$B$2:$B$3000=$B75),,),0),MATCH(J69,'ce raw data'!$C$1:$CZ$1,0))="","-",INDEX('ce raw data'!$C$2:$CZ$3000,MATCH(1,INDEX(('ce raw data'!$A$2:$A$3000=G66)*('ce raw data'!$B$2:$B$3000=$B75),,),0),MATCH(J69,'ce raw data'!$C$1:$CZ$1,0))),"-")</f>
        <v>-</v>
      </c>
    </row>
    <row r="76" spans="2:19" ht="12.75" hidden="1" customHeight="1" x14ac:dyDescent="0.5">
      <c r="B76" s="10"/>
      <c r="C76" s="8" t="str">
        <f>IFERROR(IF(INDEX('ce raw data'!$C$2:$CZ$3000,MATCH(1,INDEX(('ce raw data'!$A$2:$A$3000=C66)*('ce raw data'!$B$2:$B$3000=$B77),,),0),MATCH(SUBSTITUTE(C69,"Allele","Height"),'ce raw data'!$C$1:$CZ$1,0))="","-",INDEX('ce raw data'!$C$2:$CZ$3000,MATCH(1,INDEX(('ce raw data'!$A$2:$A$3000=C66)*('ce raw data'!$B$2:$B$3000=$B77),,),0),MATCH(SUBSTITUTE(C69,"Allele","Height"),'ce raw data'!$C$1:$CZ$1,0))),"-")</f>
        <v>-</v>
      </c>
      <c r="D76" s="8" t="str">
        <f>IFERROR(IF(INDEX('ce raw data'!$C$2:$CZ$3000,MATCH(1,INDEX(('ce raw data'!$A$2:$A$3000=C66)*('ce raw data'!$B$2:$B$3000=$B77),,),0),MATCH(SUBSTITUTE(D69,"Allele","Height"),'ce raw data'!$C$1:$CZ$1,0))="","-",INDEX('ce raw data'!$C$2:$CZ$3000,MATCH(1,INDEX(('ce raw data'!$A$2:$A$3000=C66)*('ce raw data'!$B$2:$B$3000=$B77),,),0),MATCH(SUBSTITUTE(D69,"Allele","Height"),'ce raw data'!$C$1:$CZ$1,0))),"-")</f>
        <v>-</v>
      </c>
      <c r="E76" s="8" t="str">
        <f>IFERROR(IF(INDEX('ce raw data'!$C$2:$CZ$3000,MATCH(1,INDEX(('ce raw data'!$A$2:$A$3000=C66)*('ce raw data'!$B$2:$B$3000=$B77),,),0),MATCH(SUBSTITUTE(E69,"Allele","Height"),'ce raw data'!$C$1:$CZ$1,0))="","-",INDEX('ce raw data'!$C$2:$CZ$3000,MATCH(1,INDEX(('ce raw data'!$A$2:$A$3000=C66)*('ce raw data'!$B$2:$B$3000=$B77),,),0),MATCH(SUBSTITUTE(E69,"Allele","Height"),'ce raw data'!$C$1:$CZ$1,0))),"-")</f>
        <v>-</v>
      </c>
      <c r="F76" s="8" t="str">
        <f>IFERROR(IF(INDEX('ce raw data'!$C$2:$CZ$3000,MATCH(1,INDEX(('ce raw data'!$A$2:$A$3000=C66)*('ce raw data'!$B$2:$B$3000=$B77),,),0),MATCH(SUBSTITUTE(F69,"Allele","Height"),'ce raw data'!$C$1:$CZ$1,0))="","-",INDEX('ce raw data'!$C$2:$CZ$3000,MATCH(1,INDEX(('ce raw data'!$A$2:$A$3000=C66)*('ce raw data'!$B$2:$B$3000=$B77),,),0),MATCH(SUBSTITUTE(F69,"Allele","Height"),'ce raw data'!$C$1:$CZ$1,0))),"-")</f>
        <v>-</v>
      </c>
      <c r="G76" s="8" t="str">
        <f>IFERROR(IF(INDEX('ce raw data'!$C$2:$CZ$3000,MATCH(1,INDEX(('ce raw data'!$A$2:$A$3000=G66)*('ce raw data'!$B$2:$B$3000=$B77),,),0),MATCH(SUBSTITUTE(G69,"Allele","Height"),'ce raw data'!$C$1:$CZ$1,0))="","-",INDEX('ce raw data'!$C$2:$CZ$3000,MATCH(1,INDEX(('ce raw data'!$A$2:$A$3000=G66)*('ce raw data'!$B$2:$B$3000=$B77),,),0),MATCH(SUBSTITUTE(G69,"Allele","Height"),'ce raw data'!$C$1:$CZ$1,0))),"-")</f>
        <v>-</v>
      </c>
      <c r="H76" s="8" t="str">
        <f>IFERROR(IF(INDEX('ce raw data'!$C$2:$CZ$3000,MATCH(1,INDEX(('ce raw data'!$A$2:$A$3000=G66)*('ce raw data'!$B$2:$B$3000=$B77),,),0),MATCH(SUBSTITUTE(H69,"Allele","Height"),'ce raw data'!$C$1:$CZ$1,0))="","-",INDEX('ce raw data'!$C$2:$CZ$3000,MATCH(1,INDEX(('ce raw data'!$A$2:$A$3000=G66)*('ce raw data'!$B$2:$B$3000=$B77),,),0),MATCH(SUBSTITUTE(H69,"Allele","Height"),'ce raw data'!$C$1:$CZ$1,0))),"-")</f>
        <v>-</v>
      </c>
      <c r="I76" s="8" t="str">
        <f>IFERROR(IF(INDEX('ce raw data'!$C$2:$CZ$3000,MATCH(1,INDEX(('ce raw data'!$A$2:$A$3000=G66)*('ce raw data'!$B$2:$B$3000=$B77),,),0),MATCH(SUBSTITUTE(I69,"Allele","Height"),'ce raw data'!$C$1:$CZ$1,0))="","-",INDEX('ce raw data'!$C$2:$CZ$3000,MATCH(1,INDEX(('ce raw data'!$A$2:$A$3000=G66)*('ce raw data'!$B$2:$B$3000=$B77),,),0),MATCH(SUBSTITUTE(I69,"Allele","Height"),'ce raw data'!$C$1:$CZ$1,0))),"-")</f>
        <v>-</v>
      </c>
      <c r="J76" s="8" t="str">
        <f>IFERROR(IF(INDEX('ce raw data'!$C$2:$CZ$3000,MATCH(1,INDEX(('ce raw data'!$A$2:$A$3000=G66)*('ce raw data'!$B$2:$B$3000=$B77),,),0),MATCH(SUBSTITUTE(J69,"Allele","Height"),'ce raw data'!$C$1:$CZ$1,0))="","-",INDEX('ce raw data'!$C$2:$CZ$3000,MATCH(1,INDEX(('ce raw data'!$A$2:$A$3000=G66)*('ce raw data'!$B$2:$B$3000=$B77),,),0),MATCH(SUBSTITUTE(J69,"Allele","Height"),'ce raw data'!$C$1:$CZ$1,0))),"-")</f>
        <v>-</v>
      </c>
    </row>
    <row r="77" spans="2:19" x14ac:dyDescent="0.5">
      <c r="B77" s="10" t="str">
        <f>'Allele Call Table'!$A$77</f>
        <v>D2S441</v>
      </c>
      <c r="C77" s="8" t="str">
        <f>IFERROR(IF(INDEX('ce raw data'!$C$2:$CZ$3000,MATCH(1,INDEX(('ce raw data'!$A$2:$A$3000=C66)*('ce raw data'!$B$2:$B$3000=$B77),,),0),MATCH(C69,'ce raw data'!$C$1:$CZ$1,0))="","-",INDEX('ce raw data'!$C$2:$CZ$3000,MATCH(1,INDEX(('ce raw data'!$A$2:$A$3000=C66)*('ce raw data'!$B$2:$B$3000=$B77),,),0),MATCH(C69,'ce raw data'!$C$1:$CZ$1,0))),"-")</f>
        <v>-</v>
      </c>
      <c r="D77" s="8" t="str">
        <f>IFERROR(IF(INDEX('ce raw data'!$C$2:$CZ$3000,MATCH(1,INDEX(('ce raw data'!$A$2:$A$3000=C66)*('ce raw data'!$B$2:$B$3000=$B77),,),0),MATCH(D69,'ce raw data'!$C$1:$CZ$1,0))="","-",INDEX('ce raw data'!$C$2:$CZ$3000,MATCH(1,INDEX(('ce raw data'!$A$2:$A$3000=C66)*('ce raw data'!$B$2:$B$3000=$B77),,),0),MATCH(D69,'ce raw data'!$C$1:$CZ$1,0))),"-")</f>
        <v>-</v>
      </c>
      <c r="E77" s="8" t="str">
        <f>IFERROR(IF(INDEX('ce raw data'!$C$2:$CZ$3000,MATCH(1,INDEX(('ce raw data'!$A$2:$A$3000=C66)*('ce raw data'!$B$2:$B$3000=$B77),,),0),MATCH(E69,'ce raw data'!$C$1:$CZ$1,0))="","-",INDEX('ce raw data'!$C$2:$CZ$3000,MATCH(1,INDEX(('ce raw data'!$A$2:$A$3000=C66)*('ce raw data'!$B$2:$B$3000=$B77),,),0),MATCH(E69,'ce raw data'!$C$1:$CZ$1,0))),"-")</f>
        <v>-</v>
      </c>
      <c r="F77" s="8" t="str">
        <f>IFERROR(IF(INDEX('ce raw data'!$C$2:$CZ$3000,MATCH(1,INDEX(('ce raw data'!$A$2:$A$3000=C66)*('ce raw data'!$B$2:$B$3000=$B77),,),0),MATCH(F69,'ce raw data'!$C$1:$CZ$1,0))="","-",INDEX('ce raw data'!$C$2:$CZ$3000,MATCH(1,INDEX(('ce raw data'!$A$2:$A$3000=C66)*('ce raw data'!$B$2:$B$3000=$B77),,),0),MATCH(F69,'ce raw data'!$C$1:$CZ$1,0))),"-")</f>
        <v>-</v>
      </c>
      <c r="G77" s="8" t="str">
        <f>IFERROR(IF(INDEX('ce raw data'!$C$2:$CZ$3000,MATCH(1,INDEX(('ce raw data'!$A$2:$A$3000=G66)*('ce raw data'!$B$2:$B$3000=$B77),,),0),MATCH(G69,'ce raw data'!$C$1:$CZ$1,0))="","-",INDEX('ce raw data'!$C$2:$CZ$3000,MATCH(1,INDEX(('ce raw data'!$A$2:$A$3000=G66)*('ce raw data'!$B$2:$B$3000=$B77),,),0),MATCH(G69,'ce raw data'!$C$1:$CZ$1,0))),"-")</f>
        <v>-</v>
      </c>
      <c r="H77" s="8" t="str">
        <f>IFERROR(IF(INDEX('ce raw data'!$C$2:$CZ$3000,MATCH(1,INDEX(('ce raw data'!$A$2:$A$3000=G66)*('ce raw data'!$B$2:$B$3000=$B77),,),0),MATCH(H69,'ce raw data'!$C$1:$CZ$1,0))="","-",INDEX('ce raw data'!$C$2:$CZ$3000,MATCH(1,INDEX(('ce raw data'!$A$2:$A$3000=G66)*('ce raw data'!$B$2:$B$3000=$B77),,),0),MATCH(H69,'ce raw data'!$C$1:$CZ$1,0))),"-")</f>
        <v>-</v>
      </c>
      <c r="I77" s="8" t="str">
        <f>IFERROR(IF(INDEX('ce raw data'!$C$2:$CZ$3000,MATCH(1,INDEX(('ce raw data'!$A$2:$A$3000=G66)*('ce raw data'!$B$2:$B$3000=$B77),,),0),MATCH(I69,'ce raw data'!$C$1:$CZ$1,0))="","-",INDEX('ce raw data'!$C$2:$CZ$3000,MATCH(1,INDEX(('ce raw data'!$A$2:$A$3000=G66)*('ce raw data'!$B$2:$B$3000=$B77),,),0),MATCH(I69,'ce raw data'!$C$1:$CZ$1,0))),"-")</f>
        <v>-</v>
      </c>
      <c r="J77" s="8" t="str">
        <f>IFERROR(IF(INDEX('ce raw data'!$C$2:$CZ$3000,MATCH(1,INDEX(('ce raw data'!$A$2:$A$3000=G66)*('ce raw data'!$B$2:$B$3000=$B77),,),0),MATCH(J69,'ce raw data'!$C$1:$CZ$1,0))="","-",INDEX('ce raw data'!$C$2:$CZ$3000,MATCH(1,INDEX(('ce raw data'!$A$2:$A$3000=G66)*('ce raw data'!$B$2:$B$3000=$B77),,),0),MATCH(J69,'ce raw data'!$C$1:$CZ$1,0))),"-")</f>
        <v>-</v>
      </c>
    </row>
    <row r="78" spans="2:19" ht="12.75" hidden="1" customHeight="1" x14ac:dyDescent="0.5">
      <c r="B78" s="10"/>
      <c r="C78" s="8" t="str">
        <f>IFERROR(IF(INDEX('ce raw data'!$C$2:$CZ$3000,MATCH(1,INDEX(('ce raw data'!$A$2:$A$3000=C66)*('ce raw data'!$B$2:$B$3000=$B79),,),0),MATCH(SUBSTITUTE(C69,"Allele","Height"),'ce raw data'!$C$1:$CZ$1,0))="","-",INDEX('ce raw data'!$C$2:$CZ$3000,MATCH(1,INDEX(('ce raw data'!$A$2:$A$3000=C66)*('ce raw data'!$B$2:$B$3000=$B79),,),0),MATCH(SUBSTITUTE(C69,"Allele","Height"),'ce raw data'!$C$1:$CZ$1,0))),"-")</f>
        <v>-</v>
      </c>
      <c r="D78" s="8" t="str">
        <f>IFERROR(IF(INDEX('ce raw data'!$C$2:$CZ$3000,MATCH(1,INDEX(('ce raw data'!$A$2:$A$3000=C66)*('ce raw data'!$B$2:$B$3000=$B79),,),0),MATCH(SUBSTITUTE(D69,"Allele","Height"),'ce raw data'!$C$1:$CZ$1,0))="","-",INDEX('ce raw data'!$C$2:$CZ$3000,MATCH(1,INDEX(('ce raw data'!$A$2:$A$3000=C66)*('ce raw data'!$B$2:$B$3000=$B79),,),0),MATCH(SUBSTITUTE(D69,"Allele","Height"),'ce raw data'!$C$1:$CZ$1,0))),"-")</f>
        <v>-</v>
      </c>
      <c r="E78" s="8" t="str">
        <f>IFERROR(IF(INDEX('ce raw data'!$C$2:$CZ$3000,MATCH(1,INDEX(('ce raw data'!$A$2:$A$3000=C66)*('ce raw data'!$B$2:$B$3000=$B79),,),0),MATCH(SUBSTITUTE(E69,"Allele","Height"),'ce raw data'!$C$1:$CZ$1,0))="","-",INDEX('ce raw data'!$C$2:$CZ$3000,MATCH(1,INDEX(('ce raw data'!$A$2:$A$3000=C66)*('ce raw data'!$B$2:$B$3000=$B79),,),0),MATCH(SUBSTITUTE(E69,"Allele","Height"),'ce raw data'!$C$1:$CZ$1,0))),"-")</f>
        <v>-</v>
      </c>
      <c r="F78" s="8" t="str">
        <f>IFERROR(IF(INDEX('ce raw data'!$C$2:$CZ$3000,MATCH(1,INDEX(('ce raw data'!$A$2:$A$3000=C66)*('ce raw data'!$B$2:$B$3000=$B79),,),0),MATCH(SUBSTITUTE(F69,"Allele","Height"),'ce raw data'!$C$1:$CZ$1,0))="","-",INDEX('ce raw data'!$C$2:$CZ$3000,MATCH(1,INDEX(('ce raw data'!$A$2:$A$3000=C66)*('ce raw data'!$B$2:$B$3000=$B79),,),0),MATCH(SUBSTITUTE(F69,"Allele","Height"),'ce raw data'!$C$1:$CZ$1,0))),"-")</f>
        <v>-</v>
      </c>
      <c r="G78" s="8" t="str">
        <f>IFERROR(IF(INDEX('ce raw data'!$C$2:$CZ$3000,MATCH(1,INDEX(('ce raw data'!$A$2:$A$3000=G66)*('ce raw data'!$B$2:$B$3000=$B79),,),0),MATCH(SUBSTITUTE(G69,"Allele","Height"),'ce raw data'!$C$1:$CZ$1,0))="","-",INDEX('ce raw data'!$C$2:$CZ$3000,MATCH(1,INDEX(('ce raw data'!$A$2:$A$3000=G66)*('ce raw data'!$B$2:$B$3000=$B79),,),0),MATCH(SUBSTITUTE(G69,"Allele","Height"),'ce raw data'!$C$1:$CZ$1,0))),"-")</f>
        <v>-</v>
      </c>
      <c r="H78" s="8" t="str">
        <f>IFERROR(IF(INDEX('ce raw data'!$C$2:$CZ$3000,MATCH(1,INDEX(('ce raw data'!$A$2:$A$3000=G66)*('ce raw data'!$B$2:$B$3000=$B79),,),0),MATCH(SUBSTITUTE(H69,"Allele","Height"),'ce raw data'!$C$1:$CZ$1,0))="","-",INDEX('ce raw data'!$C$2:$CZ$3000,MATCH(1,INDEX(('ce raw data'!$A$2:$A$3000=G66)*('ce raw data'!$B$2:$B$3000=$B79),,),0),MATCH(SUBSTITUTE(H69,"Allele","Height"),'ce raw data'!$C$1:$CZ$1,0))),"-")</f>
        <v>-</v>
      </c>
      <c r="I78" s="8" t="str">
        <f>IFERROR(IF(INDEX('ce raw data'!$C$2:$CZ$3000,MATCH(1,INDEX(('ce raw data'!$A$2:$A$3000=G66)*('ce raw data'!$B$2:$B$3000=$B79),,),0),MATCH(SUBSTITUTE(I69,"Allele","Height"),'ce raw data'!$C$1:$CZ$1,0))="","-",INDEX('ce raw data'!$C$2:$CZ$3000,MATCH(1,INDEX(('ce raw data'!$A$2:$A$3000=G66)*('ce raw data'!$B$2:$B$3000=$B79),,),0),MATCH(SUBSTITUTE(I69,"Allele","Height"),'ce raw data'!$C$1:$CZ$1,0))),"-")</f>
        <v>-</v>
      </c>
      <c r="J78" s="8" t="str">
        <f>IFERROR(IF(INDEX('ce raw data'!$C$2:$CZ$3000,MATCH(1,INDEX(('ce raw data'!$A$2:$A$3000=G66)*('ce raw data'!$B$2:$B$3000=$B79),,),0),MATCH(SUBSTITUTE(J69,"Allele","Height"),'ce raw data'!$C$1:$CZ$1,0))="","-",INDEX('ce raw data'!$C$2:$CZ$3000,MATCH(1,INDEX(('ce raw data'!$A$2:$A$3000=G66)*('ce raw data'!$B$2:$B$3000=$B79),,),0),MATCH(SUBSTITUTE(J69,"Allele","Height"),'ce raw data'!$C$1:$CZ$1,0))),"-")</f>
        <v>-</v>
      </c>
    </row>
    <row r="79" spans="2:19" x14ac:dyDescent="0.5">
      <c r="B79" s="10" t="str">
        <f>'Allele Call Table'!$A$79</f>
        <v>D10S1248</v>
      </c>
      <c r="C79" s="8" t="str">
        <f>IFERROR(IF(INDEX('ce raw data'!$C$2:$CZ$3000,MATCH(1,INDEX(('ce raw data'!$A$2:$A$3000=C66)*('ce raw data'!$B$2:$B$3000=$B79),,),0),MATCH(C69,'ce raw data'!$C$1:$CZ$1,0))="","-",INDEX('ce raw data'!$C$2:$CZ$3000,MATCH(1,INDEX(('ce raw data'!$A$2:$A$3000=C66)*('ce raw data'!$B$2:$B$3000=$B79),,),0),MATCH(C69,'ce raw data'!$C$1:$CZ$1,0))),"-")</f>
        <v>-</v>
      </c>
      <c r="D79" s="8" t="str">
        <f>IFERROR(IF(INDEX('ce raw data'!$C$2:$CZ$3000,MATCH(1,INDEX(('ce raw data'!$A$2:$A$3000=C66)*('ce raw data'!$B$2:$B$3000=$B79),,),0),MATCH(D69,'ce raw data'!$C$1:$CZ$1,0))="","-",INDEX('ce raw data'!$C$2:$CZ$3000,MATCH(1,INDEX(('ce raw data'!$A$2:$A$3000=C66)*('ce raw data'!$B$2:$B$3000=$B79),,),0),MATCH(D69,'ce raw data'!$C$1:$CZ$1,0))),"-")</f>
        <v>-</v>
      </c>
      <c r="E79" s="8" t="str">
        <f>IFERROR(IF(INDEX('ce raw data'!$C$2:$CZ$3000,MATCH(1,INDEX(('ce raw data'!$A$2:$A$3000=C66)*('ce raw data'!$B$2:$B$3000=$B79),,),0),MATCH(E69,'ce raw data'!$C$1:$CZ$1,0))="","-",INDEX('ce raw data'!$C$2:$CZ$3000,MATCH(1,INDEX(('ce raw data'!$A$2:$A$3000=C66)*('ce raw data'!$B$2:$B$3000=$B79),,),0),MATCH(E69,'ce raw data'!$C$1:$CZ$1,0))),"-")</f>
        <v>-</v>
      </c>
      <c r="F79" s="8" t="str">
        <f>IFERROR(IF(INDEX('ce raw data'!$C$2:$CZ$3000,MATCH(1,INDEX(('ce raw data'!$A$2:$A$3000=C66)*('ce raw data'!$B$2:$B$3000=$B79),,),0),MATCH(F69,'ce raw data'!$C$1:$CZ$1,0))="","-",INDEX('ce raw data'!$C$2:$CZ$3000,MATCH(1,INDEX(('ce raw data'!$A$2:$A$3000=C66)*('ce raw data'!$B$2:$B$3000=$B79),,),0),MATCH(F69,'ce raw data'!$C$1:$CZ$1,0))),"-")</f>
        <v>-</v>
      </c>
      <c r="G79" s="8" t="str">
        <f>IFERROR(IF(INDEX('ce raw data'!$C$2:$CZ$3000,MATCH(1,INDEX(('ce raw data'!$A$2:$A$3000=G66)*('ce raw data'!$B$2:$B$3000=$B79),,),0),MATCH(G69,'ce raw data'!$C$1:$CZ$1,0))="","-",INDEX('ce raw data'!$C$2:$CZ$3000,MATCH(1,INDEX(('ce raw data'!$A$2:$A$3000=G66)*('ce raw data'!$B$2:$B$3000=$B79),,),0),MATCH(G69,'ce raw data'!$C$1:$CZ$1,0))),"-")</f>
        <v>-</v>
      </c>
      <c r="H79" s="8" t="str">
        <f>IFERROR(IF(INDEX('ce raw data'!$C$2:$CZ$3000,MATCH(1,INDEX(('ce raw data'!$A$2:$A$3000=G66)*('ce raw data'!$B$2:$B$3000=$B79),,),0),MATCH(H69,'ce raw data'!$C$1:$CZ$1,0))="","-",INDEX('ce raw data'!$C$2:$CZ$3000,MATCH(1,INDEX(('ce raw data'!$A$2:$A$3000=G66)*('ce raw data'!$B$2:$B$3000=$B79),,),0),MATCH(H69,'ce raw data'!$C$1:$CZ$1,0))),"-")</f>
        <v>-</v>
      </c>
      <c r="I79" s="8" t="str">
        <f>IFERROR(IF(INDEX('ce raw data'!$C$2:$CZ$3000,MATCH(1,INDEX(('ce raw data'!$A$2:$A$3000=G66)*('ce raw data'!$B$2:$B$3000=$B79),,),0),MATCH(I69,'ce raw data'!$C$1:$CZ$1,0))="","-",INDEX('ce raw data'!$C$2:$CZ$3000,MATCH(1,INDEX(('ce raw data'!$A$2:$A$3000=G66)*('ce raw data'!$B$2:$B$3000=$B79),,),0),MATCH(I69,'ce raw data'!$C$1:$CZ$1,0))),"-")</f>
        <v>-</v>
      </c>
      <c r="J79" s="8" t="str">
        <f>IFERROR(IF(INDEX('ce raw data'!$C$2:$CZ$3000,MATCH(1,INDEX(('ce raw data'!$A$2:$A$3000=G66)*('ce raw data'!$B$2:$B$3000=$B79),,),0),MATCH(J69,'ce raw data'!$C$1:$CZ$1,0))="","-",INDEX('ce raw data'!$C$2:$CZ$3000,MATCH(1,INDEX(('ce raw data'!$A$2:$A$3000=G66)*('ce raw data'!$B$2:$B$3000=$B79),,),0),MATCH(J69,'ce raw data'!$C$1:$CZ$1,0))),"-")</f>
        <v>-</v>
      </c>
    </row>
    <row r="80" spans="2:19" ht="12.75" hidden="1" customHeight="1" x14ac:dyDescent="0.5">
      <c r="B80" s="10"/>
      <c r="C80" s="8" t="str">
        <f>IFERROR(IF(INDEX('ce raw data'!$C$2:$CZ$3000,MATCH(1,INDEX(('ce raw data'!$A$2:$A$3000=C66)*('ce raw data'!$B$2:$B$3000=$B81),,),0),MATCH(SUBSTITUTE(C69,"Allele","Height"),'ce raw data'!$C$1:$CZ$1,0))="","-",INDEX('ce raw data'!$C$2:$CZ$3000,MATCH(1,INDEX(('ce raw data'!$A$2:$A$3000=C66)*('ce raw data'!$B$2:$B$3000=$B81),,),0),MATCH(SUBSTITUTE(C69,"Allele","Height"),'ce raw data'!$C$1:$CZ$1,0))),"-")</f>
        <v>-</v>
      </c>
      <c r="D80" s="8" t="str">
        <f>IFERROR(IF(INDEX('ce raw data'!$C$2:$CZ$3000,MATCH(1,INDEX(('ce raw data'!$A$2:$A$3000=C66)*('ce raw data'!$B$2:$B$3000=$B81),,),0),MATCH(SUBSTITUTE(D69,"Allele","Height"),'ce raw data'!$C$1:$CZ$1,0))="","-",INDEX('ce raw data'!$C$2:$CZ$3000,MATCH(1,INDEX(('ce raw data'!$A$2:$A$3000=C66)*('ce raw data'!$B$2:$B$3000=$B81),,),0),MATCH(SUBSTITUTE(D69,"Allele","Height"),'ce raw data'!$C$1:$CZ$1,0))),"-")</f>
        <v>-</v>
      </c>
      <c r="E80" s="8" t="str">
        <f>IFERROR(IF(INDEX('ce raw data'!$C$2:$CZ$3000,MATCH(1,INDEX(('ce raw data'!$A$2:$A$3000=C66)*('ce raw data'!$B$2:$B$3000=$B81),,),0),MATCH(SUBSTITUTE(E69,"Allele","Height"),'ce raw data'!$C$1:$CZ$1,0))="","-",INDEX('ce raw data'!$C$2:$CZ$3000,MATCH(1,INDEX(('ce raw data'!$A$2:$A$3000=C66)*('ce raw data'!$B$2:$B$3000=$B81),,),0),MATCH(SUBSTITUTE(E69,"Allele","Height"),'ce raw data'!$C$1:$CZ$1,0))),"-")</f>
        <v>-</v>
      </c>
      <c r="F80" s="8" t="str">
        <f>IFERROR(IF(INDEX('ce raw data'!$C$2:$CZ$3000,MATCH(1,INDEX(('ce raw data'!$A$2:$A$3000=C66)*('ce raw data'!$B$2:$B$3000=$B81),,),0),MATCH(SUBSTITUTE(F69,"Allele","Height"),'ce raw data'!$C$1:$CZ$1,0))="","-",INDEX('ce raw data'!$C$2:$CZ$3000,MATCH(1,INDEX(('ce raw data'!$A$2:$A$3000=C66)*('ce raw data'!$B$2:$B$3000=$B81),,),0),MATCH(SUBSTITUTE(F69,"Allele","Height"),'ce raw data'!$C$1:$CZ$1,0))),"-")</f>
        <v>-</v>
      </c>
      <c r="G80" s="8" t="str">
        <f>IFERROR(IF(INDEX('ce raw data'!$C$2:$CZ$3000,MATCH(1,INDEX(('ce raw data'!$A$2:$A$3000=G66)*('ce raw data'!$B$2:$B$3000=$B81),,),0),MATCH(SUBSTITUTE(G69,"Allele","Height"),'ce raw data'!$C$1:$CZ$1,0))="","-",INDEX('ce raw data'!$C$2:$CZ$3000,MATCH(1,INDEX(('ce raw data'!$A$2:$A$3000=G66)*('ce raw data'!$B$2:$B$3000=$B81),,),0),MATCH(SUBSTITUTE(G69,"Allele","Height"),'ce raw data'!$C$1:$CZ$1,0))),"-")</f>
        <v>-</v>
      </c>
      <c r="H80" s="8" t="str">
        <f>IFERROR(IF(INDEX('ce raw data'!$C$2:$CZ$3000,MATCH(1,INDEX(('ce raw data'!$A$2:$A$3000=G66)*('ce raw data'!$B$2:$B$3000=$B81),,),0),MATCH(SUBSTITUTE(H69,"Allele","Height"),'ce raw data'!$C$1:$CZ$1,0))="","-",INDEX('ce raw data'!$C$2:$CZ$3000,MATCH(1,INDEX(('ce raw data'!$A$2:$A$3000=G66)*('ce raw data'!$B$2:$B$3000=$B81),,),0),MATCH(SUBSTITUTE(H69,"Allele","Height"),'ce raw data'!$C$1:$CZ$1,0))),"-")</f>
        <v>-</v>
      </c>
      <c r="I80" s="8" t="str">
        <f>IFERROR(IF(INDEX('ce raw data'!$C$2:$CZ$3000,MATCH(1,INDEX(('ce raw data'!$A$2:$A$3000=G66)*('ce raw data'!$B$2:$B$3000=$B81),,),0),MATCH(SUBSTITUTE(I69,"Allele","Height"),'ce raw data'!$C$1:$CZ$1,0))="","-",INDEX('ce raw data'!$C$2:$CZ$3000,MATCH(1,INDEX(('ce raw data'!$A$2:$A$3000=G66)*('ce raw data'!$B$2:$B$3000=$B81),,),0),MATCH(SUBSTITUTE(I69,"Allele","Height"),'ce raw data'!$C$1:$CZ$1,0))),"-")</f>
        <v>-</v>
      </c>
      <c r="J80" s="8" t="str">
        <f>IFERROR(IF(INDEX('ce raw data'!$C$2:$CZ$3000,MATCH(1,INDEX(('ce raw data'!$A$2:$A$3000=G66)*('ce raw data'!$B$2:$B$3000=$B81),,),0),MATCH(SUBSTITUTE(J69,"Allele","Height"),'ce raw data'!$C$1:$CZ$1,0))="","-",INDEX('ce raw data'!$C$2:$CZ$3000,MATCH(1,INDEX(('ce raw data'!$A$2:$A$3000=G66)*('ce raw data'!$B$2:$B$3000=$B81),,),0),MATCH(SUBSTITUTE(J69,"Allele","Height"),'ce raw data'!$C$1:$CZ$1,0))),"-")</f>
        <v>-</v>
      </c>
    </row>
    <row r="81" spans="2:10" x14ac:dyDescent="0.5">
      <c r="B81" s="10" t="str">
        <f>'Allele Call Table'!$A$81</f>
        <v>D13S317</v>
      </c>
      <c r="C81" s="8" t="str">
        <f>IFERROR(IF(INDEX('ce raw data'!$C$2:$CZ$3000,MATCH(1,INDEX(('ce raw data'!$A$2:$A$3000=C66)*('ce raw data'!$B$2:$B$3000=$B81),,),0),MATCH(C69,'ce raw data'!$C$1:$CZ$1,0))="","-",INDEX('ce raw data'!$C$2:$CZ$3000,MATCH(1,INDEX(('ce raw data'!$A$2:$A$3000=C66)*('ce raw data'!$B$2:$B$3000=$B81),,),0),MATCH(C69,'ce raw data'!$C$1:$CZ$1,0))),"-")</f>
        <v>-</v>
      </c>
      <c r="D81" s="8" t="str">
        <f>IFERROR(IF(INDEX('ce raw data'!$C$2:$CZ$3000,MATCH(1,INDEX(('ce raw data'!$A$2:$A$3000=C66)*('ce raw data'!$B$2:$B$3000=$B81),,),0),MATCH(D69,'ce raw data'!$C$1:$CZ$1,0))="","-",INDEX('ce raw data'!$C$2:$CZ$3000,MATCH(1,INDEX(('ce raw data'!$A$2:$A$3000=C66)*('ce raw data'!$B$2:$B$3000=$B81),,),0),MATCH(D69,'ce raw data'!$C$1:$CZ$1,0))),"-")</f>
        <v>-</v>
      </c>
      <c r="E81" s="8" t="str">
        <f>IFERROR(IF(INDEX('ce raw data'!$C$2:$CZ$3000,MATCH(1,INDEX(('ce raw data'!$A$2:$A$3000=C66)*('ce raw data'!$B$2:$B$3000=$B81),,),0),MATCH(E69,'ce raw data'!$C$1:$CZ$1,0))="","-",INDEX('ce raw data'!$C$2:$CZ$3000,MATCH(1,INDEX(('ce raw data'!$A$2:$A$3000=C66)*('ce raw data'!$B$2:$B$3000=$B81),,),0),MATCH(E69,'ce raw data'!$C$1:$CZ$1,0))),"-")</f>
        <v>-</v>
      </c>
      <c r="F81" s="8" t="str">
        <f>IFERROR(IF(INDEX('ce raw data'!$C$2:$CZ$3000,MATCH(1,INDEX(('ce raw data'!$A$2:$A$3000=C66)*('ce raw data'!$B$2:$B$3000=$B81),,),0),MATCH(F69,'ce raw data'!$C$1:$CZ$1,0))="","-",INDEX('ce raw data'!$C$2:$CZ$3000,MATCH(1,INDEX(('ce raw data'!$A$2:$A$3000=C66)*('ce raw data'!$B$2:$B$3000=$B81),,),0),MATCH(F69,'ce raw data'!$C$1:$CZ$1,0))),"-")</f>
        <v>-</v>
      </c>
      <c r="G81" s="8" t="str">
        <f>IFERROR(IF(INDEX('ce raw data'!$C$2:$CZ$3000,MATCH(1,INDEX(('ce raw data'!$A$2:$A$3000=G66)*('ce raw data'!$B$2:$B$3000=$B81),,),0),MATCH(G69,'ce raw data'!$C$1:$CZ$1,0))="","-",INDEX('ce raw data'!$C$2:$CZ$3000,MATCH(1,INDEX(('ce raw data'!$A$2:$A$3000=G66)*('ce raw data'!$B$2:$B$3000=$B81),,),0),MATCH(G69,'ce raw data'!$C$1:$CZ$1,0))),"-")</f>
        <v>-</v>
      </c>
      <c r="H81" s="8" t="str">
        <f>IFERROR(IF(INDEX('ce raw data'!$C$2:$CZ$3000,MATCH(1,INDEX(('ce raw data'!$A$2:$A$3000=G66)*('ce raw data'!$B$2:$B$3000=$B81),,),0),MATCH(H69,'ce raw data'!$C$1:$CZ$1,0))="","-",INDEX('ce raw data'!$C$2:$CZ$3000,MATCH(1,INDEX(('ce raw data'!$A$2:$A$3000=G66)*('ce raw data'!$B$2:$B$3000=$B81),,),0),MATCH(H69,'ce raw data'!$C$1:$CZ$1,0))),"-")</f>
        <v>-</v>
      </c>
      <c r="I81" s="8" t="str">
        <f>IFERROR(IF(INDEX('ce raw data'!$C$2:$CZ$3000,MATCH(1,INDEX(('ce raw data'!$A$2:$A$3000=G66)*('ce raw data'!$B$2:$B$3000=$B81),,),0),MATCH(I69,'ce raw data'!$C$1:$CZ$1,0))="","-",INDEX('ce raw data'!$C$2:$CZ$3000,MATCH(1,INDEX(('ce raw data'!$A$2:$A$3000=G66)*('ce raw data'!$B$2:$B$3000=$B81),,),0),MATCH(I69,'ce raw data'!$C$1:$CZ$1,0))),"-")</f>
        <v>-</v>
      </c>
      <c r="J81" s="8" t="str">
        <f>IFERROR(IF(INDEX('ce raw data'!$C$2:$CZ$3000,MATCH(1,INDEX(('ce raw data'!$A$2:$A$3000=G66)*('ce raw data'!$B$2:$B$3000=$B81),,),0),MATCH(J69,'ce raw data'!$C$1:$CZ$1,0))="","-",INDEX('ce raw data'!$C$2:$CZ$3000,MATCH(1,INDEX(('ce raw data'!$A$2:$A$3000=G66)*('ce raw data'!$B$2:$B$3000=$B81),,),0),MATCH(J69,'ce raw data'!$C$1:$CZ$1,0))),"-")</f>
        <v>-</v>
      </c>
    </row>
    <row r="82" spans="2:10" ht="12.75" hidden="1" customHeight="1" x14ac:dyDescent="0.5">
      <c r="B82" s="10"/>
      <c r="C82" s="8" t="str">
        <f>IFERROR(IF(INDEX('ce raw data'!$C$2:$CZ$3000,MATCH(1,INDEX(('ce raw data'!$A$2:$A$3000=C66)*('ce raw data'!$B$2:$B$3000=$B83),,),0),MATCH(SUBSTITUTE(C69,"Allele","Height"),'ce raw data'!$C$1:$CZ$1,0))="","-",INDEX('ce raw data'!$C$2:$CZ$3000,MATCH(1,INDEX(('ce raw data'!$A$2:$A$3000=C66)*('ce raw data'!$B$2:$B$3000=$B83),,),0),MATCH(SUBSTITUTE(C69,"Allele","Height"),'ce raw data'!$C$1:$CZ$1,0))),"-")</f>
        <v>-</v>
      </c>
      <c r="D82" s="8" t="str">
        <f>IFERROR(IF(INDEX('ce raw data'!$C$2:$CZ$3000,MATCH(1,INDEX(('ce raw data'!$A$2:$A$3000=C66)*('ce raw data'!$B$2:$B$3000=$B83),,),0),MATCH(SUBSTITUTE(D69,"Allele","Height"),'ce raw data'!$C$1:$CZ$1,0))="","-",INDEX('ce raw data'!$C$2:$CZ$3000,MATCH(1,INDEX(('ce raw data'!$A$2:$A$3000=C66)*('ce raw data'!$B$2:$B$3000=$B83),,),0),MATCH(SUBSTITUTE(D69,"Allele","Height"),'ce raw data'!$C$1:$CZ$1,0))),"-")</f>
        <v>-</v>
      </c>
      <c r="E82" s="8" t="str">
        <f>IFERROR(IF(INDEX('ce raw data'!$C$2:$CZ$3000,MATCH(1,INDEX(('ce raw data'!$A$2:$A$3000=C66)*('ce raw data'!$B$2:$B$3000=$B83),,),0),MATCH(SUBSTITUTE(E69,"Allele","Height"),'ce raw data'!$C$1:$CZ$1,0))="","-",INDEX('ce raw data'!$C$2:$CZ$3000,MATCH(1,INDEX(('ce raw data'!$A$2:$A$3000=C66)*('ce raw data'!$B$2:$B$3000=$B83),,),0),MATCH(SUBSTITUTE(E69,"Allele","Height"),'ce raw data'!$C$1:$CZ$1,0))),"-")</f>
        <v>-</v>
      </c>
      <c r="F82" s="8" t="str">
        <f>IFERROR(IF(INDEX('ce raw data'!$C$2:$CZ$3000,MATCH(1,INDEX(('ce raw data'!$A$2:$A$3000=C66)*('ce raw data'!$B$2:$B$3000=$B83),,),0),MATCH(SUBSTITUTE(F69,"Allele","Height"),'ce raw data'!$C$1:$CZ$1,0))="","-",INDEX('ce raw data'!$C$2:$CZ$3000,MATCH(1,INDEX(('ce raw data'!$A$2:$A$3000=C66)*('ce raw data'!$B$2:$B$3000=$B83),,),0),MATCH(SUBSTITUTE(F69,"Allele","Height"),'ce raw data'!$C$1:$CZ$1,0))),"-")</f>
        <v>-</v>
      </c>
      <c r="G82" s="8" t="str">
        <f>IFERROR(IF(INDEX('ce raw data'!$C$2:$CZ$3000,MATCH(1,INDEX(('ce raw data'!$A$2:$A$3000=G66)*('ce raw data'!$B$2:$B$3000=$B83),,),0),MATCH(SUBSTITUTE(G69,"Allele","Height"),'ce raw data'!$C$1:$CZ$1,0))="","-",INDEX('ce raw data'!$C$2:$CZ$3000,MATCH(1,INDEX(('ce raw data'!$A$2:$A$3000=G66)*('ce raw data'!$B$2:$B$3000=$B83),,),0),MATCH(SUBSTITUTE(G69,"Allele","Height"),'ce raw data'!$C$1:$CZ$1,0))),"-")</f>
        <v>-</v>
      </c>
      <c r="H82" s="8" t="str">
        <f>IFERROR(IF(INDEX('ce raw data'!$C$2:$CZ$3000,MATCH(1,INDEX(('ce raw data'!$A$2:$A$3000=G66)*('ce raw data'!$B$2:$B$3000=$B83),,),0),MATCH(SUBSTITUTE(H69,"Allele","Height"),'ce raw data'!$C$1:$CZ$1,0))="","-",INDEX('ce raw data'!$C$2:$CZ$3000,MATCH(1,INDEX(('ce raw data'!$A$2:$A$3000=G66)*('ce raw data'!$B$2:$B$3000=$B83),,),0),MATCH(SUBSTITUTE(H69,"Allele","Height"),'ce raw data'!$C$1:$CZ$1,0))),"-")</f>
        <v>-</v>
      </c>
      <c r="I82" s="8" t="str">
        <f>IFERROR(IF(INDEX('ce raw data'!$C$2:$CZ$3000,MATCH(1,INDEX(('ce raw data'!$A$2:$A$3000=G66)*('ce raw data'!$B$2:$B$3000=$B83),,),0),MATCH(SUBSTITUTE(I69,"Allele","Height"),'ce raw data'!$C$1:$CZ$1,0))="","-",INDEX('ce raw data'!$C$2:$CZ$3000,MATCH(1,INDEX(('ce raw data'!$A$2:$A$3000=G66)*('ce raw data'!$B$2:$B$3000=$B83),,),0),MATCH(SUBSTITUTE(I69,"Allele","Height"),'ce raw data'!$C$1:$CZ$1,0))),"-")</f>
        <v>-</v>
      </c>
      <c r="J82" s="8" t="str">
        <f>IFERROR(IF(INDEX('ce raw data'!$C$2:$CZ$3000,MATCH(1,INDEX(('ce raw data'!$A$2:$A$3000=G66)*('ce raw data'!$B$2:$B$3000=$B83),,),0),MATCH(SUBSTITUTE(J69,"Allele","Height"),'ce raw data'!$C$1:$CZ$1,0))="","-",INDEX('ce raw data'!$C$2:$CZ$3000,MATCH(1,INDEX(('ce raw data'!$A$2:$A$3000=G66)*('ce raw data'!$B$2:$B$3000=$B83),,),0),MATCH(SUBSTITUTE(J69,"Allele","Height"),'ce raw data'!$C$1:$CZ$1,0))),"-")</f>
        <v>-</v>
      </c>
    </row>
    <row r="83" spans="2:10" x14ac:dyDescent="0.5">
      <c r="B83" s="10" t="str">
        <f>'Allele Call Table'!$A$83</f>
        <v>Penta E</v>
      </c>
      <c r="C83" s="8" t="str">
        <f>IFERROR(IF(INDEX('ce raw data'!$C$2:$CZ$3000,MATCH(1,INDEX(('ce raw data'!$A$2:$A$3000=C66)*('ce raw data'!$B$2:$B$3000=$B83),,),0),MATCH(C69,'ce raw data'!$C$1:$CZ$1,0))="","-",INDEX('ce raw data'!$C$2:$CZ$3000,MATCH(1,INDEX(('ce raw data'!$A$2:$A$3000=C66)*('ce raw data'!$B$2:$B$3000=$B83),,),0),MATCH(C69,'ce raw data'!$C$1:$CZ$1,0))),"-")</f>
        <v>-</v>
      </c>
      <c r="D83" s="8" t="str">
        <f>IFERROR(IF(INDEX('ce raw data'!$C$2:$CZ$3000,MATCH(1,INDEX(('ce raw data'!$A$2:$A$3000=C66)*('ce raw data'!$B$2:$B$3000=$B83),,),0),MATCH(D69,'ce raw data'!$C$1:$CZ$1,0))="","-",INDEX('ce raw data'!$C$2:$CZ$3000,MATCH(1,INDEX(('ce raw data'!$A$2:$A$3000=C66)*('ce raw data'!$B$2:$B$3000=$B83),,),0),MATCH(D69,'ce raw data'!$C$1:$CZ$1,0))),"-")</f>
        <v>-</v>
      </c>
      <c r="E83" s="8" t="str">
        <f>IFERROR(IF(INDEX('ce raw data'!$C$2:$CZ$3000,MATCH(1,INDEX(('ce raw data'!$A$2:$A$3000=C66)*('ce raw data'!$B$2:$B$3000=$B83),,),0),MATCH(E69,'ce raw data'!$C$1:$CZ$1,0))="","-",INDEX('ce raw data'!$C$2:$CZ$3000,MATCH(1,INDEX(('ce raw data'!$A$2:$A$3000=C66)*('ce raw data'!$B$2:$B$3000=$B83),,),0),MATCH(E69,'ce raw data'!$C$1:$CZ$1,0))),"-")</f>
        <v>-</v>
      </c>
      <c r="F83" s="8" t="str">
        <f>IFERROR(IF(INDEX('ce raw data'!$C$2:$CZ$3000,MATCH(1,INDEX(('ce raw data'!$A$2:$A$3000=C66)*('ce raw data'!$B$2:$B$3000=$B83),,),0),MATCH(F69,'ce raw data'!$C$1:$CZ$1,0))="","-",INDEX('ce raw data'!$C$2:$CZ$3000,MATCH(1,INDEX(('ce raw data'!$A$2:$A$3000=C66)*('ce raw data'!$B$2:$B$3000=$B83),,),0),MATCH(F69,'ce raw data'!$C$1:$CZ$1,0))),"-")</f>
        <v>-</v>
      </c>
      <c r="G83" s="8" t="str">
        <f>IFERROR(IF(INDEX('ce raw data'!$C$2:$CZ$3000,MATCH(1,INDEX(('ce raw data'!$A$2:$A$3000=G66)*('ce raw data'!$B$2:$B$3000=$B83),,),0),MATCH(G69,'ce raw data'!$C$1:$CZ$1,0))="","-",INDEX('ce raw data'!$C$2:$CZ$3000,MATCH(1,INDEX(('ce raw data'!$A$2:$A$3000=G66)*('ce raw data'!$B$2:$B$3000=$B83),,),0),MATCH(G69,'ce raw data'!$C$1:$CZ$1,0))),"-")</f>
        <v>-</v>
      </c>
      <c r="H83" s="8" t="str">
        <f>IFERROR(IF(INDEX('ce raw data'!$C$2:$CZ$3000,MATCH(1,INDEX(('ce raw data'!$A$2:$A$3000=G66)*('ce raw data'!$B$2:$B$3000=$B83),,),0),MATCH(H69,'ce raw data'!$C$1:$CZ$1,0))="","-",INDEX('ce raw data'!$C$2:$CZ$3000,MATCH(1,INDEX(('ce raw data'!$A$2:$A$3000=G66)*('ce raw data'!$B$2:$B$3000=$B83),,),0),MATCH(H69,'ce raw data'!$C$1:$CZ$1,0))),"-")</f>
        <v>-</v>
      </c>
      <c r="I83" s="8" t="str">
        <f>IFERROR(IF(INDEX('ce raw data'!$C$2:$CZ$3000,MATCH(1,INDEX(('ce raw data'!$A$2:$A$3000=G66)*('ce raw data'!$B$2:$B$3000=$B83),,),0),MATCH(I69,'ce raw data'!$C$1:$CZ$1,0))="","-",INDEX('ce raw data'!$C$2:$CZ$3000,MATCH(1,INDEX(('ce raw data'!$A$2:$A$3000=G66)*('ce raw data'!$B$2:$B$3000=$B83),,),0),MATCH(I69,'ce raw data'!$C$1:$CZ$1,0))),"-")</f>
        <v>-</v>
      </c>
      <c r="J83" s="8" t="str">
        <f>IFERROR(IF(INDEX('ce raw data'!$C$2:$CZ$3000,MATCH(1,INDEX(('ce raw data'!$A$2:$A$3000=G66)*('ce raw data'!$B$2:$B$3000=$B83),,),0),MATCH(J69,'ce raw data'!$C$1:$CZ$1,0))="","-",INDEX('ce raw data'!$C$2:$CZ$3000,MATCH(1,INDEX(('ce raw data'!$A$2:$A$3000=G66)*('ce raw data'!$B$2:$B$3000=$B83),,),0),MATCH(J69,'ce raw data'!$C$1:$CZ$1,0))),"-")</f>
        <v>-</v>
      </c>
    </row>
    <row r="84" spans="2:10" ht="12.75" hidden="1" customHeight="1" x14ac:dyDescent="0.5">
      <c r="B84" s="10"/>
      <c r="C84" s="8" t="str">
        <f>IFERROR(IF(INDEX('ce raw data'!$C$2:$CZ$3000,MATCH(1,INDEX(('ce raw data'!$A$2:$A$3000=C66)*('ce raw data'!$B$2:$B$3000=$B85),,),0),MATCH(SUBSTITUTE(C69,"Allele","Height"),'ce raw data'!$C$1:$CZ$1,0))="","-",INDEX('ce raw data'!$C$2:$CZ$3000,MATCH(1,INDEX(('ce raw data'!$A$2:$A$3000=C66)*('ce raw data'!$B$2:$B$3000=$B85),,),0),MATCH(SUBSTITUTE(C69,"Allele","Height"),'ce raw data'!$C$1:$CZ$1,0))),"-")</f>
        <v>-</v>
      </c>
      <c r="D84" s="8" t="str">
        <f>IFERROR(IF(INDEX('ce raw data'!$C$2:$CZ$3000,MATCH(1,INDEX(('ce raw data'!$A$2:$A$3000=C66)*('ce raw data'!$B$2:$B$3000=$B85),,),0),MATCH(SUBSTITUTE(D69,"Allele","Height"),'ce raw data'!$C$1:$CZ$1,0))="","-",INDEX('ce raw data'!$C$2:$CZ$3000,MATCH(1,INDEX(('ce raw data'!$A$2:$A$3000=C66)*('ce raw data'!$B$2:$B$3000=$B85),,),0),MATCH(SUBSTITUTE(D69,"Allele","Height"),'ce raw data'!$C$1:$CZ$1,0))),"-")</f>
        <v>-</v>
      </c>
      <c r="E84" s="8" t="str">
        <f>IFERROR(IF(INDEX('ce raw data'!$C$2:$CZ$3000,MATCH(1,INDEX(('ce raw data'!$A$2:$A$3000=C66)*('ce raw data'!$B$2:$B$3000=$B85),,),0),MATCH(SUBSTITUTE(E69,"Allele","Height"),'ce raw data'!$C$1:$CZ$1,0))="","-",INDEX('ce raw data'!$C$2:$CZ$3000,MATCH(1,INDEX(('ce raw data'!$A$2:$A$3000=C66)*('ce raw data'!$B$2:$B$3000=$B85),,),0),MATCH(SUBSTITUTE(E69,"Allele","Height"),'ce raw data'!$C$1:$CZ$1,0))),"-")</f>
        <v>-</v>
      </c>
      <c r="F84" s="8" t="str">
        <f>IFERROR(IF(INDEX('ce raw data'!$C$2:$CZ$3000,MATCH(1,INDEX(('ce raw data'!$A$2:$A$3000=C66)*('ce raw data'!$B$2:$B$3000=$B85),,),0),MATCH(SUBSTITUTE(F69,"Allele","Height"),'ce raw data'!$C$1:$CZ$1,0))="","-",INDEX('ce raw data'!$C$2:$CZ$3000,MATCH(1,INDEX(('ce raw data'!$A$2:$A$3000=C66)*('ce raw data'!$B$2:$B$3000=$B85),,),0),MATCH(SUBSTITUTE(F69,"Allele","Height"),'ce raw data'!$C$1:$CZ$1,0))),"-")</f>
        <v>-</v>
      </c>
      <c r="G84" s="8" t="str">
        <f>IFERROR(IF(INDEX('ce raw data'!$C$2:$CZ$3000,MATCH(1,INDEX(('ce raw data'!$A$2:$A$3000=G66)*('ce raw data'!$B$2:$B$3000=$B85),,),0),MATCH(SUBSTITUTE(G69,"Allele","Height"),'ce raw data'!$C$1:$CZ$1,0))="","-",INDEX('ce raw data'!$C$2:$CZ$3000,MATCH(1,INDEX(('ce raw data'!$A$2:$A$3000=G66)*('ce raw data'!$B$2:$B$3000=$B85),,),0),MATCH(SUBSTITUTE(G69,"Allele","Height"),'ce raw data'!$C$1:$CZ$1,0))),"-")</f>
        <v>-</v>
      </c>
      <c r="H84" s="8" t="str">
        <f>IFERROR(IF(INDEX('ce raw data'!$C$2:$CZ$3000,MATCH(1,INDEX(('ce raw data'!$A$2:$A$3000=G66)*('ce raw data'!$B$2:$B$3000=$B85),,),0),MATCH(SUBSTITUTE(H69,"Allele","Height"),'ce raw data'!$C$1:$CZ$1,0))="","-",INDEX('ce raw data'!$C$2:$CZ$3000,MATCH(1,INDEX(('ce raw data'!$A$2:$A$3000=G66)*('ce raw data'!$B$2:$B$3000=$B85),,),0),MATCH(SUBSTITUTE(H69,"Allele","Height"),'ce raw data'!$C$1:$CZ$1,0))),"-")</f>
        <v>-</v>
      </c>
      <c r="I84" s="8" t="str">
        <f>IFERROR(IF(INDEX('ce raw data'!$C$2:$CZ$3000,MATCH(1,INDEX(('ce raw data'!$A$2:$A$3000=G66)*('ce raw data'!$B$2:$B$3000=$B85),,),0),MATCH(SUBSTITUTE(I69,"Allele","Height"),'ce raw data'!$C$1:$CZ$1,0))="","-",INDEX('ce raw data'!$C$2:$CZ$3000,MATCH(1,INDEX(('ce raw data'!$A$2:$A$3000=G66)*('ce raw data'!$B$2:$B$3000=$B85),,),0),MATCH(SUBSTITUTE(I69,"Allele","Height"),'ce raw data'!$C$1:$CZ$1,0))),"-")</f>
        <v>-</v>
      </c>
      <c r="J84" s="8" t="str">
        <f>IFERROR(IF(INDEX('ce raw data'!$C$2:$CZ$3000,MATCH(1,INDEX(('ce raw data'!$A$2:$A$3000=G66)*('ce raw data'!$B$2:$B$3000=$B85),,),0),MATCH(SUBSTITUTE(J69,"Allele","Height"),'ce raw data'!$C$1:$CZ$1,0))="","-",INDEX('ce raw data'!$C$2:$CZ$3000,MATCH(1,INDEX(('ce raw data'!$A$2:$A$3000=G66)*('ce raw data'!$B$2:$B$3000=$B85),,),0),MATCH(SUBSTITUTE(J69,"Allele","Height"),'ce raw data'!$C$1:$CZ$1,0))),"-")</f>
        <v>-</v>
      </c>
    </row>
    <row r="85" spans="2:10" x14ac:dyDescent="0.5">
      <c r="B85" s="11" t="str">
        <f>'Allele Call Table'!$A$85</f>
        <v>D16S539</v>
      </c>
      <c r="C85" s="8" t="str">
        <f>IFERROR(IF(INDEX('ce raw data'!$C$2:$CZ$3000,MATCH(1,INDEX(('ce raw data'!$A$2:$A$3000=C66)*('ce raw data'!$B$2:$B$3000=$B85),,),0),MATCH(C69,'ce raw data'!$C$1:$CZ$1,0))="","-",INDEX('ce raw data'!$C$2:$CZ$3000,MATCH(1,INDEX(('ce raw data'!$A$2:$A$3000=C66)*('ce raw data'!$B$2:$B$3000=$B85),,),0),MATCH(C69,'ce raw data'!$C$1:$CZ$1,0))),"-")</f>
        <v>-</v>
      </c>
      <c r="D85" s="8" t="str">
        <f>IFERROR(IF(INDEX('ce raw data'!$C$2:$CZ$3000,MATCH(1,INDEX(('ce raw data'!$A$2:$A$3000=C66)*('ce raw data'!$B$2:$B$3000=$B85),,),0),MATCH(D69,'ce raw data'!$C$1:$CZ$1,0))="","-",INDEX('ce raw data'!$C$2:$CZ$3000,MATCH(1,INDEX(('ce raw data'!$A$2:$A$3000=C66)*('ce raw data'!$B$2:$B$3000=$B85),,),0),MATCH(D69,'ce raw data'!$C$1:$CZ$1,0))),"-")</f>
        <v>-</v>
      </c>
      <c r="E85" s="8" t="str">
        <f>IFERROR(IF(INDEX('ce raw data'!$C$2:$CZ$3000,MATCH(1,INDEX(('ce raw data'!$A$2:$A$3000=C66)*('ce raw data'!$B$2:$B$3000=$B85),,),0),MATCH(E69,'ce raw data'!$C$1:$CZ$1,0))="","-",INDEX('ce raw data'!$C$2:$CZ$3000,MATCH(1,INDEX(('ce raw data'!$A$2:$A$3000=C66)*('ce raw data'!$B$2:$B$3000=$B85),,),0),MATCH(E69,'ce raw data'!$C$1:$CZ$1,0))),"-")</f>
        <v>-</v>
      </c>
      <c r="F85" s="8" t="str">
        <f>IFERROR(IF(INDEX('ce raw data'!$C$2:$CZ$3000,MATCH(1,INDEX(('ce raw data'!$A$2:$A$3000=C66)*('ce raw data'!$B$2:$B$3000=$B85),,),0),MATCH(F69,'ce raw data'!$C$1:$CZ$1,0))="","-",INDEX('ce raw data'!$C$2:$CZ$3000,MATCH(1,INDEX(('ce raw data'!$A$2:$A$3000=C66)*('ce raw data'!$B$2:$B$3000=$B85),,),0),MATCH(F69,'ce raw data'!$C$1:$CZ$1,0))),"-")</f>
        <v>-</v>
      </c>
      <c r="G85" s="8" t="str">
        <f>IFERROR(IF(INDEX('ce raw data'!$C$2:$CZ$3000,MATCH(1,INDEX(('ce raw data'!$A$2:$A$3000=G66)*('ce raw data'!$B$2:$B$3000=$B85),,),0),MATCH(G69,'ce raw data'!$C$1:$CZ$1,0))="","-",INDEX('ce raw data'!$C$2:$CZ$3000,MATCH(1,INDEX(('ce raw data'!$A$2:$A$3000=G66)*('ce raw data'!$B$2:$B$3000=$B85),,),0),MATCH(G69,'ce raw data'!$C$1:$CZ$1,0))),"-")</f>
        <v>-</v>
      </c>
      <c r="H85" s="8" t="str">
        <f>IFERROR(IF(INDEX('ce raw data'!$C$2:$CZ$3000,MATCH(1,INDEX(('ce raw data'!$A$2:$A$3000=G66)*('ce raw data'!$B$2:$B$3000=$B85),,),0),MATCH(H69,'ce raw data'!$C$1:$CZ$1,0))="","-",INDEX('ce raw data'!$C$2:$CZ$3000,MATCH(1,INDEX(('ce raw data'!$A$2:$A$3000=G66)*('ce raw data'!$B$2:$B$3000=$B85),,),0),MATCH(H69,'ce raw data'!$C$1:$CZ$1,0))),"-")</f>
        <v>-</v>
      </c>
      <c r="I85" s="8" t="str">
        <f>IFERROR(IF(INDEX('ce raw data'!$C$2:$CZ$3000,MATCH(1,INDEX(('ce raw data'!$A$2:$A$3000=G66)*('ce raw data'!$B$2:$B$3000=$B85),,),0),MATCH(I69,'ce raw data'!$C$1:$CZ$1,0))="","-",INDEX('ce raw data'!$C$2:$CZ$3000,MATCH(1,INDEX(('ce raw data'!$A$2:$A$3000=G66)*('ce raw data'!$B$2:$B$3000=$B85),,),0),MATCH(I69,'ce raw data'!$C$1:$CZ$1,0))),"-")</f>
        <v>-</v>
      </c>
      <c r="J85" s="8" t="str">
        <f>IFERROR(IF(INDEX('ce raw data'!$C$2:$CZ$3000,MATCH(1,INDEX(('ce raw data'!$A$2:$A$3000=G66)*('ce raw data'!$B$2:$B$3000=$B85),,),0),MATCH(J69,'ce raw data'!$C$1:$CZ$1,0))="","-",INDEX('ce raw data'!$C$2:$CZ$3000,MATCH(1,INDEX(('ce raw data'!$A$2:$A$3000=G66)*('ce raw data'!$B$2:$B$3000=$B85),,),0),MATCH(J69,'ce raw data'!$C$1:$CZ$1,0))),"-")</f>
        <v>-</v>
      </c>
    </row>
    <row r="86" spans="2:10" ht="12.75" hidden="1" customHeight="1" x14ac:dyDescent="0.5">
      <c r="B86" s="11"/>
      <c r="C86" s="8" t="str">
        <f>IFERROR(IF(INDEX('ce raw data'!$C$2:$CZ$3000,MATCH(1,INDEX(('ce raw data'!$A$2:$A$3000=C66)*('ce raw data'!$B$2:$B$3000=$B87),,),0),MATCH(SUBSTITUTE(C69,"Allele","Height"),'ce raw data'!$C$1:$CZ$1,0))="","-",INDEX('ce raw data'!$C$2:$CZ$3000,MATCH(1,INDEX(('ce raw data'!$A$2:$A$3000=C66)*('ce raw data'!$B$2:$B$3000=$B87),,),0),MATCH(SUBSTITUTE(C69,"Allele","Height"),'ce raw data'!$C$1:$CZ$1,0))),"-")</f>
        <v>-</v>
      </c>
      <c r="D86" s="8" t="str">
        <f>IFERROR(IF(INDEX('ce raw data'!$C$2:$CZ$3000,MATCH(1,INDEX(('ce raw data'!$A$2:$A$3000=C66)*('ce raw data'!$B$2:$B$3000=$B87),,),0),MATCH(SUBSTITUTE(D69,"Allele","Height"),'ce raw data'!$C$1:$CZ$1,0))="","-",INDEX('ce raw data'!$C$2:$CZ$3000,MATCH(1,INDEX(('ce raw data'!$A$2:$A$3000=C66)*('ce raw data'!$B$2:$B$3000=$B87),,),0),MATCH(SUBSTITUTE(D69,"Allele","Height"),'ce raw data'!$C$1:$CZ$1,0))),"-")</f>
        <v>-</v>
      </c>
      <c r="E86" s="8" t="str">
        <f>IFERROR(IF(INDEX('ce raw data'!$C$2:$CZ$3000,MATCH(1,INDEX(('ce raw data'!$A$2:$A$3000=C66)*('ce raw data'!$B$2:$B$3000=$B87),,),0),MATCH(SUBSTITUTE(E69,"Allele","Height"),'ce raw data'!$C$1:$CZ$1,0))="","-",INDEX('ce raw data'!$C$2:$CZ$3000,MATCH(1,INDEX(('ce raw data'!$A$2:$A$3000=C66)*('ce raw data'!$B$2:$B$3000=$B87),,),0),MATCH(SUBSTITUTE(E69,"Allele","Height"),'ce raw data'!$C$1:$CZ$1,0))),"-")</f>
        <v>-</v>
      </c>
      <c r="F86" s="8" t="str">
        <f>IFERROR(IF(INDEX('ce raw data'!$C$2:$CZ$3000,MATCH(1,INDEX(('ce raw data'!$A$2:$A$3000=C66)*('ce raw data'!$B$2:$B$3000=$B87),,),0),MATCH(SUBSTITUTE(F69,"Allele","Height"),'ce raw data'!$C$1:$CZ$1,0))="","-",INDEX('ce raw data'!$C$2:$CZ$3000,MATCH(1,INDEX(('ce raw data'!$A$2:$A$3000=C66)*('ce raw data'!$B$2:$B$3000=$B87),,),0),MATCH(SUBSTITUTE(F69,"Allele","Height"),'ce raw data'!$C$1:$CZ$1,0))),"-")</f>
        <v>-</v>
      </c>
      <c r="G86" s="8" t="str">
        <f>IFERROR(IF(INDEX('ce raw data'!$C$2:$CZ$3000,MATCH(1,INDEX(('ce raw data'!$A$2:$A$3000=G66)*('ce raw data'!$B$2:$B$3000=$B87),,),0),MATCH(SUBSTITUTE(G69,"Allele","Height"),'ce raw data'!$C$1:$CZ$1,0))="","-",INDEX('ce raw data'!$C$2:$CZ$3000,MATCH(1,INDEX(('ce raw data'!$A$2:$A$3000=G66)*('ce raw data'!$B$2:$B$3000=$B87),,),0),MATCH(SUBSTITUTE(G69,"Allele","Height"),'ce raw data'!$C$1:$CZ$1,0))),"-")</f>
        <v>-</v>
      </c>
      <c r="H86" s="8" t="str">
        <f>IFERROR(IF(INDEX('ce raw data'!$C$2:$CZ$3000,MATCH(1,INDEX(('ce raw data'!$A$2:$A$3000=G66)*('ce raw data'!$B$2:$B$3000=$B87),,),0),MATCH(SUBSTITUTE(H69,"Allele","Height"),'ce raw data'!$C$1:$CZ$1,0))="","-",INDEX('ce raw data'!$C$2:$CZ$3000,MATCH(1,INDEX(('ce raw data'!$A$2:$A$3000=G66)*('ce raw data'!$B$2:$B$3000=$B87),,),0),MATCH(SUBSTITUTE(H69,"Allele","Height"),'ce raw data'!$C$1:$CZ$1,0))),"-")</f>
        <v>-</v>
      </c>
      <c r="I86" s="8" t="str">
        <f>IFERROR(IF(INDEX('ce raw data'!$C$2:$CZ$3000,MATCH(1,INDEX(('ce raw data'!$A$2:$A$3000=G66)*('ce raw data'!$B$2:$B$3000=$B87),,),0),MATCH(SUBSTITUTE(I69,"Allele","Height"),'ce raw data'!$C$1:$CZ$1,0))="","-",INDEX('ce raw data'!$C$2:$CZ$3000,MATCH(1,INDEX(('ce raw data'!$A$2:$A$3000=G66)*('ce raw data'!$B$2:$B$3000=$B87),,),0),MATCH(SUBSTITUTE(I69,"Allele","Height"),'ce raw data'!$C$1:$CZ$1,0))),"-")</f>
        <v>-</v>
      </c>
      <c r="J86" s="8" t="str">
        <f>IFERROR(IF(INDEX('ce raw data'!$C$2:$CZ$3000,MATCH(1,INDEX(('ce raw data'!$A$2:$A$3000=G66)*('ce raw data'!$B$2:$B$3000=$B87),,),0),MATCH(SUBSTITUTE(J69,"Allele","Height"),'ce raw data'!$C$1:$CZ$1,0))="","-",INDEX('ce raw data'!$C$2:$CZ$3000,MATCH(1,INDEX(('ce raw data'!$A$2:$A$3000=G66)*('ce raw data'!$B$2:$B$3000=$B87),,),0),MATCH(SUBSTITUTE(J69,"Allele","Height"),'ce raw data'!$C$1:$CZ$1,0))),"-")</f>
        <v>-</v>
      </c>
    </row>
    <row r="87" spans="2:10" x14ac:dyDescent="0.5">
      <c r="B87" s="11" t="str">
        <f>'Allele Call Table'!$A$87</f>
        <v>D18S51</v>
      </c>
      <c r="C87" s="8" t="str">
        <f>IFERROR(IF(INDEX('ce raw data'!$C$2:$CZ$3000,MATCH(1,INDEX(('ce raw data'!$A$2:$A$3000=C66)*('ce raw data'!$B$2:$B$3000=$B87),,),0),MATCH(C69,'ce raw data'!$C$1:$CZ$1,0))="","-",INDEX('ce raw data'!$C$2:$CZ$3000,MATCH(1,INDEX(('ce raw data'!$A$2:$A$3000=C66)*('ce raw data'!$B$2:$B$3000=$B87),,),0),MATCH(C69,'ce raw data'!$C$1:$CZ$1,0))),"-")</f>
        <v>-</v>
      </c>
      <c r="D87" s="8" t="str">
        <f>IFERROR(IF(INDEX('ce raw data'!$C$2:$CZ$3000,MATCH(1,INDEX(('ce raw data'!$A$2:$A$3000=C66)*('ce raw data'!$B$2:$B$3000=$B87),,),0),MATCH(D69,'ce raw data'!$C$1:$CZ$1,0))="","-",INDEX('ce raw data'!$C$2:$CZ$3000,MATCH(1,INDEX(('ce raw data'!$A$2:$A$3000=C66)*('ce raw data'!$B$2:$B$3000=$B87),,),0),MATCH(D69,'ce raw data'!$C$1:$CZ$1,0))),"-")</f>
        <v>-</v>
      </c>
      <c r="E87" s="8" t="str">
        <f>IFERROR(IF(INDEX('ce raw data'!$C$2:$CZ$3000,MATCH(1,INDEX(('ce raw data'!$A$2:$A$3000=C66)*('ce raw data'!$B$2:$B$3000=$B87),,),0),MATCH(E69,'ce raw data'!$C$1:$CZ$1,0))="","-",INDEX('ce raw data'!$C$2:$CZ$3000,MATCH(1,INDEX(('ce raw data'!$A$2:$A$3000=C66)*('ce raw data'!$B$2:$B$3000=$B87),,),0),MATCH(E69,'ce raw data'!$C$1:$CZ$1,0))),"-")</f>
        <v>-</v>
      </c>
      <c r="F87" s="8" t="str">
        <f>IFERROR(IF(INDEX('ce raw data'!$C$2:$CZ$3000,MATCH(1,INDEX(('ce raw data'!$A$2:$A$3000=C66)*('ce raw data'!$B$2:$B$3000=$B87),,),0),MATCH(F69,'ce raw data'!$C$1:$CZ$1,0))="","-",INDEX('ce raw data'!$C$2:$CZ$3000,MATCH(1,INDEX(('ce raw data'!$A$2:$A$3000=C66)*('ce raw data'!$B$2:$B$3000=$B87),,),0),MATCH(F69,'ce raw data'!$C$1:$CZ$1,0))),"-")</f>
        <v>-</v>
      </c>
      <c r="G87" s="8" t="str">
        <f>IFERROR(IF(INDEX('ce raw data'!$C$2:$CZ$3000,MATCH(1,INDEX(('ce raw data'!$A$2:$A$3000=G66)*('ce raw data'!$B$2:$B$3000=$B87),,),0),MATCH(G69,'ce raw data'!$C$1:$CZ$1,0))="","-",INDEX('ce raw data'!$C$2:$CZ$3000,MATCH(1,INDEX(('ce raw data'!$A$2:$A$3000=G66)*('ce raw data'!$B$2:$B$3000=$B87),,),0),MATCH(G69,'ce raw data'!$C$1:$CZ$1,0))),"-")</f>
        <v>-</v>
      </c>
      <c r="H87" s="8" t="str">
        <f>IFERROR(IF(INDEX('ce raw data'!$C$2:$CZ$3000,MATCH(1,INDEX(('ce raw data'!$A$2:$A$3000=G66)*('ce raw data'!$B$2:$B$3000=$B87),,),0),MATCH(H69,'ce raw data'!$C$1:$CZ$1,0))="","-",INDEX('ce raw data'!$C$2:$CZ$3000,MATCH(1,INDEX(('ce raw data'!$A$2:$A$3000=G66)*('ce raw data'!$B$2:$B$3000=$B87),,),0),MATCH(H69,'ce raw data'!$C$1:$CZ$1,0))),"-")</f>
        <v>-</v>
      </c>
      <c r="I87" s="8" t="str">
        <f>IFERROR(IF(INDEX('ce raw data'!$C$2:$CZ$3000,MATCH(1,INDEX(('ce raw data'!$A$2:$A$3000=G66)*('ce raw data'!$B$2:$B$3000=$B87),,),0),MATCH(I69,'ce raw data'!$C$1:$CZ$1,0))="","-",INDEX('ce raw data'!$C$2:$CZ$3000,MATCH(1,INDEX(('ce raw data'!$A$2:$A$3000=G66)*('ce raw data'!$B$2:$B$3000=$B87),,),0),MATCH(I69,'ce raw data'!$C$1:$CZ$1,0))),"-")</f>
        <v>-</v>
      </c>
      <c r="J87" s="8" t="str">
        <f>IFERROR(IF(INDEX('ce raw data'!$C$2:$CZ$3000,MATCH(1,INDEX(('ce raw data'!$A$2:$A$3000=G66)*('ce raw data'!$B$2:$B$3000=$B87),,),0),MATCH(J69,'ce raw data'!$C$1:$CZ$1,0))="","-",INDEX('ce raw data'!$C$2:$CZ$3000,MATCH(1,INDEX(('ce raw data'!$A$2:$A$3000=G66)*('ce raw data'!$B$2:$B$3000=$B87),,),0),MATCH(J69,'ce raw data'!$C$1:$CZ$1,0))),"-")</f>
        <v>-</v>
      </c>
    </row>
    <row r="88" spans="2:10" ht="12.75" hidden="1" customHeight="1" x14ac:dyDescent="0.5">
      <c r="B88" s="11"/>
      <c r="C88" s="8" t="str">
        <f>IFERROR(IF(INDEX('ce raw data'!$C$2:$CZ$3000,MATCH(1,INDEX(('ce raw data'!$A$2:$A$3000=C66)*('ce raw data'!$B$2:$B$3000=$B89),,),0),MATCH(SUBSTITUTE(C69,"Allele","Height"),'ce raw data'!$C$1:$CZ$1,0))="","-",INDEX('ce raw data'!$C$2:$CZ$3000,MATCH(1,INDEX(('ce raw data'!$A$2:$A$3000=C66)*('ce raw data'!$B$2:$B$3000=$B89),,),0),MATCH(SUBSTITUTE(C69,"Allele","Height"),'ce raw data'!$C$1:$CZ$1,0))),"-")</f>
        <v>-</v>
      </c>
      <c r="D88" s="8" t="str">
        <f>IFERROR(IF(INDEX('ce raw data'!$C$2:$CZ$3000,MATCH(1,INDEX(('ce raw data'!$A$2:$A$3000=C66)*('ce raw data'!$B$2:$B$3000=$B89),,),0),MATCH(SUBSTITUTE(D69,"Allele","Height"),'ce raw data'!$C$1:$CZ$1,0))="","-",INDEX('ce raw data'!$C$2:$CZ$3000,MATCH(1,INDEX(('ce raw data'!$A$2:$A$3000=C66)*('ce raw data'!$B$2:$B$3000=$B89),,),0),MATCH(SUBSTITUTE(D69,"Allele","Height"),'ce raw data'!$C$1:$CZ$1,0))),"-")</f>
        <v>-</v>
      </c>
      <c r="E88" s="8" t="str">
        <f>IFERROR(IF(INDEX('ce raw data'!$C$2:$CZ$3000,MATCH(1,INDEX(('ce raw data'!$A$2:$A$3000=C66)*('ce raw data'!$B$2:$B$3000=$B89),,),0),MATCH(SUBSTITUTE(E69,"Allele","Height"),'ce raw data'!$C$1:$CZ$1,0))="","-",INDEX('ce raw data'!$C$2:$CZ$3000,MATCH(1,INDEX(('ce raw data'!$A$2:$A$3000=C66)*('ce raw data'!$B$2:$B$3000=$B89),,),0),MATCH(SUBSTITUTE(E69,"Allele","Height"),'ce raw data'!$C$1:$CZ$1,0))),"-")</f>
        <v>-</v>
      </c>
      <c r="F88" s="8" t="str">
        <f>IFERROR(IF(INDEX('ce raw data'!$C$2:$CZ$3000,MATCH(1,INDEX(('ce raw data'!$A$2:$A$3000=C66)*('ce raw data'!$B$2:$B$3000=$B89),,),0),MATCH(SUBSTITUTE(F69,"Allele","Height"),'ce raw data'!$C$1:$CZ$1,0))="","-",INDEX('ce raw data'!$C$2:$CZ$3000,MATCH(1,INDEX(('ce raw data'!$A$2:$A$3000=C66)*('ce raw data'!$B$2:$B$3000=$B89),,),0),MATCH(SUBSTITUTE(F69,"Allele","Height"),'ce raw data'!$C$1:$CZ$1,0))),"-")</f>
        <v>-</v>
      </c>
      <c r="G88" s="8" t="str">
        <f>IFERROR(IF(INDEX('ce raw data'!$C$2:$CZ$3000,MATCH(1,INDEX(('ce raw data'!$A$2:$A$3000=G66)*('ce raw data'!$B$2:$B$3000=$B89),,),0),MATCH(SUBSTITUTE(G69,"Allele","Height"),'ce raw data'!$C$1:$CZ$1,0))="","-",INDEX('ce raw data'!$C$2:$CZ$3000,MATCH(1,INDEX(('ce raw data'!$A$2:$A$3000=G66)*('ce raw data'!$B$2:$B$3000=$B89),,),0),MATCH(SUBSTITUTE(G69,"Allele","Height"),'ce raw data'!$C$1:$CZ$1,0))),"-")</f>
        <v>-</v>
      </c>
      <c r="H88" s="8" t="str">
        <f>IFERROR(IF(INDEX('ce raw data'!$C$2:$CZ$3000,MATCH(1,INDEX(('ce raw data'!$A$2:$A$3000=G66)*('ce raw data'!$B$2:$B$3000=$B89),,),0),MATCH(SUBSTITUTE(H69,"Allele","Height"),'ce raw data'!$C$1:$CZ$1,0))="","-",INDEX('ce raw data'!$C$2:$CZ$3000,MATCH(1,INDEX(('ce raw data'!$A$2:$A$3000=G66)*('ce raw data'!$B$2:$B$3000=$B89),,),0),MATCH(SUBSTITUTE(H69,"Allele","Height"),'ce raw data'!$C$1:$CZ$1,0))),"-")</f>
        <v>-</v>
      </c>
      <c r="I88" s="8" t="str">
        <f>IFERROR(IF(INDEX('ce raw data'!$C$2:$CZ$3000,MATCH(1,INDEX(('ce raw data'!$A$2:$A$3000=G66)*('ce raw data'!$B$2:$B$3000=$B89),,),0),MATCH(SUBSTITUTE(I69,"Allele","Height"),'ce raw data'!$C$1:$CZ$1,0))="","-",INDEX('ce raw data'!$C$2:$CZ$3000,MATCH(1,INDEX(('ce raw data'!$A$2:$A$3000=G66)*('ce raw data'!$B$2:$B$3000=$B89),,),0),MATCH(SUBSTITUTE(I69,"Allele","Height"),'ce raw data'!$C$1:$CZ$1,0))),"-")</f>
        <v>-</v>
      </c>
      <c r="J88" s="8" t="str">
        <f>IFERROR(IF(INDEX('ce raw data'!$C$2:$CZ$3000,MATCH(1,INDEX(('ce raw data'!$A$2:$A$3000=G66)*('ce raw data'!$B$2:$B$3000=$B89),,),0),MATCH(SUBSTITUTE(J69,"Allele","Height"),'ce raw data'!$C$1:$CZ$1,0))="","-",INDEX('ce raw data'!$C$2:$CZ$3000,MATCH(1,INDEX(('ce raw data'!$A$2:$A$3000=G66)*('ce raw data'!$B$2:$B$3000=$B89),,),0),MATCH(SUBSTITUTE(J69,"Allele","Height"),'ce raw data'!$C$1:$CZ$1,0))),"-")</f>
        <v>-</v>
      </c>
    </row>
    <row r="89" spans="2:10" x14ac:dyDescent="0.5">
      <c r="B89" s="11" t="str">
        <f>'Allele Call Table'!$A$89</f>
        <v>D2S1338</v>
      </c>
      <c r="C89" s="8" t="str">
        <f>IFERROR(IF(INDEX('ce raw data'!$C$2:$CZ$3000,MATCH(1,INDEX(('ce raw data'!$A$2:$A$3000=C66)*('ce raw data'!$B$2:$B$3000=$B89),,),0),MATCH(C69,'ce raw data'!$C$1:$CZ$1,0))="","-",INDEX('ce raw data'!$C$2:$CZ$3000,MATCH(1,INDEX(('ce raw data'!$A$2:$A$3000=C66)*('ce raw data'!$B$2:$B$3000=$B89),,),0),MATCH(C69,'ce raw data'!$C$1:$CZ$1,0))),"-")</f>
        <v>-</v>
      </c>
      <c r="D89" s="8" t="str">
        <f>IFERROR(IF(INDEX('ce raw data'!$C$2:$CZ$3000,MATCH(1,INDEX(('ce raw data'!$A$2:$A$3000=C66)*('ce raw data'!$B$2:$B$3000=$B89),,),0),MATCH(D69,'ce raw data'!$C$1:$CZ$1,0))="","-",INDEX('ce raw data'!$C$2:$CZ$3000,MATCH(1,INDEX(('ce raw data'!$A$2:$A$3000=C66)*('ce raw data'!$B$2:$B$3000=$B89),,),0),MATCH(D69,'ce raw data'!$C$1:$CZ$1,0))),"-")</f>
        <v>-</v>
      </c>
      <c r="E89" s="8" t="str">
        <f>IFERROR(IF(INDEX('ce raw data'!$C$2:$CZ$3000,MATCH(1,INDEX(('ce raw data'!$A$2:$A$3000=C66)*('ce raw data'!$B$2:$B$3000=$B89),,),0),MATCH(E69,'ce raw data'!$C$1:$CZ$1,0))="","-",INDEX('ce raw data'!$C$2:$CZ$3000,MATCH(1,INDEX(('ce raw data'!$A$2:$A$3000=C66)*('ce raw data'!$B$2:$B$3000=$B89),,),0),MATCH(E69,'ce raw data'!$C$1:$CZ$1,0))),"-")</f>
        <v>-</v>
      </c>
      <c r="F89" s="8" t="str">
        <f>IFERROR(IF(INDEX('ce raw data'!$C$2:$CZ$3000,MATCH(1,INDEX(('ce raw data'!$A$2:$A$3000=C66)*('ce raw data'!$B$2:$B$3000=$B89),,),0),MATCH(F69,'ce raw data'!$C$1:$CZ$1,0))="","-",INDEX('ce raw data'!$C$2:$CZ$3000,MATCH(1,INDEX(('ce raw data'!$A$2:$A$3000=C66)*('ce raw data'!$B$2:$B$3000=$B89),,),0),MATCH(F69,'ce raw data'!$C$1:$CZ$1,0))),"-")</f>
        <v>-</v>
      </c>
      <c r="G89" s="8" t="str">
        <f>IFERROR(IF(INDEX('ce raw data'!$C$2:$CZ$3000,MATCH(1,INDEX(('ce raw data'!$A$2:$A$3000=G66)*('ce raw data'!$B$2:$B$3000=$B89),,),0),MATCH(G69,'ce raw data'!$C$1:$CZ$1,0))="","-",INDEX('ce raw data'!$C$2:$CZ$3000,MATCH(1,INDEX(('ce raw data'!$A$2:$A$3000=G66)*('ce raw data'!$B$2:$B$3000=$B89),,),0),MATCH(G69,'ce raw data'!$C$1:$CZ$1,0))),"-")</f>
        <v>-</v>
      </c>
      <c r="H89" s="8" t="str">
        <f>IFERROR(IF(INDEX('ce raw data'!$C$2:$CZ$3000,MATCH(1,INDEX(('ce raw data'!$A$2:$A$3000=G66)*('ce raw data'!$B$2:$B$3000=$B89),,),0),MATCH(H69,'ce raw data'!$C$1:$CZ$1,0))="","-",INDEX('ce raw data'!$C$2:$CZ$3000,MATCH(1,INDEX(('ce raw data'!$A$2:$A$3000=G66)*('ce raw data'!$B$2:$B$3000=$B89),,),0),MATCH(H69,'ce raw data'!$C$1:$CZ$1,0))),"-")</f>
        <v>-</v>
      </c>
      <c r="I89" s="8" t="str">
        <f>IFERROR(IF(INDEX('ce raw data'!$C$2:$CZ$3000,MATCH(1,INDEX(('ce raw data'!$A$2:$A$3000=G66)*('ce raw data'!$B$2:$B$3000=$B89),,),0),MATCH(I69,'ce raw data'!$C$1:$CZ$1,0))="","-",INDEX('ce raw data'!$C$2:$CZ$3000,MATCH(1,INDEX(('ce raw data'!$A$2:$A$3000=G66)*('ce raw data'!$B$2:$B$3000=$B89),,),0),MATCH(I69,'ce raw data'!$C$1:$CZ$1,0))),"-")</f>
        <v>-</v>
      </c>
      <c r="J89" s="8" t="str">
        <f>IFERROR(IF(INDEX('ce raw data'!$C$2:$CZ$3000,MATCH(1,INDEX(('ce raw data'!$A$2:$A$3000=G66)*('ce raw data'!$B$2:$B$3000=$B89),,),0),MATCH(J69,'ce raw data'!$C$1:$CZ$1,0))="","-",INDEX('ce raw data'!$C$2:$CZ$3000,MATCH(1,INDEX(('ce raw data'!$A$2:$A$3000=G66)*('ce raw data'!$B$2:$B$3000=$B89),,),0),MATCH(J69,'ce raw data'!$C$1:$CZ$1,0))),"-")</f>
        <v>-</v>
      </c>
    </row>
    <row r="90" spans="2:10" ht="12.75" hidden="1" customHeight="1" x14ac:dyDescent="0.5">
      <c r="B90" s="11"/>
      <c r="C90" s="8" t="str">
        <f>IFERROR(IF(INDEX('ce raw data'!$C$2:$CZ$3000,MATCH(1,INDEX(('ce raw data'!$A$2:$A$3000=C66)*('ce raw data'!$B$2:$B$3000=$B91),,),0),MATCH(SUBSTITUTE(C69,"Allele","Height"),'ce raw data'!$C$1:$CZ$1,0))="","-",INDEX('ce raw data'!$C$2:$CZ$3000,MATCH(1,INDEX(('ce raw data'!$A$2:$A$3000=C66)*('ce raw data'!$B$2:$B$3000=$B91),,),0),MATCH(SUBSTITUTE(C69,"Allele","Height"),'ce raw data'!$C$1:$CZ$1,0))),"-")</f>
        <v>-</v>
      </c>
      <c r="D90" s="8" t="str">
        <f>IFERROR(IF(INDEX('ce raw data'!$C$2:$CZ$3000,MATCH(1,INDEX(('ce raw data'!$A$2:$A$3000=C66)*('ce raw data'!$B$2:$B$3000=$B91),,),0),MATCH(SUBSTITUTE(D69,"Allele","Height"),'ce raw data'!$C$1:$CZ$1,0))="","-",INDEX('ce raw data'!$C$2:$CZ$3000,MATCH(1,INDEX(('ce raw data'!$A$2:$A$3000=C66)*('ce raw data'!$B$2:$B$3000=$B91),,),0),MATCH(SUBSTITUTE(D69,"Allele","Height"),'ce raw data'!$C$1:$CZ$1,0))),"-")</f>
        <v>-</v>
      </c>
      <c r="E90" s="8" t="str">
        <f>IFERROR(IF(INDEX('ce raw data'!$C$2:$CZ$3000,MATCH(1,INDEX(('ce raw data'!$A$2:$A$3000=C66)*('ce raw data'!$B$2:$B$3000=$B91),,),0),MATCH(SUBSTITUTE(E69,"Allele","Height"),'ce raw data'!$C$1:$CZ$1,0))="","-",INDEX('ce raw data'!$C$2:$CZ$3000,MATCH(1,INDEX(('ce raw data'!$A$2:$A$3000=C66)*('ce raw data'!$B$2:$B$3000=$B91),,),0),MATCH(SUBSTITUTE(E69,"Allele","Height"),'ce raw data'!$C$1:$CZ$1,0))),"-")</f>
        <v>-</v>
      </c>
      <c r="F90" s="8" t="str">
        <f>IFERROR(IF(INDEX('ce raw data'!$C$2:$CZ$3000,MATCH(1,INDEX(('ce raw data'!$A$2:$A$3000=C66)*('ce raw data'!$B$2:$B$3000=$B91),,),0),MATCH(SUBSTITUTE(F69,"Allele","Height"),'ce raw data'!$C$1:$CZ$1,0))="","-",INDEX('ce raw data'!$C$2:$CZ$3000,MATCH(1,INDEX(('ce raw data'!$A$2:$A$3000=C66)*('ce raw data'!$B$2:$B$3000=$B91),,),0),MATCH(SUBSTITUTE(F69,"Allele","Height"),'ce raw data'!$C$1:$CZ$1,0))),"-")</f>
        <v>-</v>
      </c>
      <c r="G90" s="8" t="str">
        <f>IFERROR(IF(INDEX('ce raw data'!$C$2:$CZ$3000,MATCH(1,INDEX(('ce raw data'!$A$2:$A$3000=G66)*('ce raw data'!$B$2:$B$3000=$B91),,),0),MATCH(SUBSTITUTE(G69,"Allele","Height"),'ce raw data'!$C$1:$CZ$1,0))="","-",INDEX('ce raw data'!$C$2:$CZ$3000,MATCH(1,INDEX(('ce raw data'!$A$2:$A$3000=G66)*('ce raw data'!$B$2:$B$3000=$B91),,),0),MATCH(SUBSTITUTE(G69,"Allele","Height"),'ce raw data'!$C$1:$CZ$1,0))),"-")</f>
        <v>-</v>
      </c>
      <c r="H90" s="8" t="str">
        <f>IFERROR(IF(INDEX('ce raw data'!$C$2:$CZ$3000,MATCH(1,INDEX(('ce raw data'!$A$2:$A$3000=G66)*('ce raw data'!$B$2:$B$3000=$B91),,),0),MATCH(SUBSTITUTE(H69,"Allele","Height"),'ce raw data'!$C$1:$CZ$1,0))="","-",INDEX('ce raw data'!$C$2:$CZ$3000,MATCH(1,INDEX(('ce raw data'!$A$2:$A$3000=G66)*('ce raw data'!$B$2:$B$3000=$B91),,),0),MATCH(SUBSTITUTE(H69,"Allele","Height"),'ce raw data'!$C$1:$CZ$1,0))),"-")</f>
        <v>-</v>
      </c>
      <c r="I90" s="8" t="str">
        <f>IFERROR(IF(INDEX('ce raw data'!$C$2:$CZ$3000,MATCH(1,INDEX(('ce raw data'!$A$2:$A$3000=G66)*('ce raw data'!$B$2:$B$3000=$B91),,),0),MATCH(SUBSTITUTE(I69,"Allele","Height"),'ce raw data'!$C$1:$CZ$1,0))="","-",INDEX('ce raw data'!$C$2:$CZ$3000,MATCH(1,INDEX(('ce raw data'!$A$2:$A$3000=G66)*('ce raw data'!$B$2:$B$3000=$B91),,),0),MATCH(SUBSTITUTE(I69,"Allele","Height"),'ce raw data'!$C$1:$CZ$1,0))),"-")</f>
        <v>-</v>
      </c>
      <c r="J90" s="8" t="str">
        <f>IFERROR(IF(INDEX('ce raw data'!$C$2:$CZ$3000,MATCH(1,INDEX(('ce raw data'!$A$2:$A$3000=G66)*('ce raw data'!$B$2:$B$3000=$B91),,),0),MATCH(SUBSTITUTE(J69,"Allele","Height"),'ce raw data'!$C$1:$CZ$1,0))="","-",INDEX('ce raw data'!$C$2:$CZ$3000,MATCH(1,INDEX(('ce raw data'!$A$2:$A$3000=G66)*('ce raw data'!$B$2:$B$3000=$B91),,),0),MATCH(SUBSTITUTE(J69,"Allele","Height"),'ce raw data'!$C$1:$CZ$1,0))),"-")</f>
        <v>-</v>
      </c>
    </row>
    <row r="91" spans="2:10" x14ac:dyDescent="0.5">
      <c r="B91" s="11" t="str">
        <f>'Allele Call Table'!$A$91</f>
        <v>CSF1PO</v>
      </c>
      <c r="C91" s="8" t="str">
        <f>IFERROR(IF(INDEX('ce raw data'!$C$2:$CZ$3000,MATCH(1,INDEX(('ce raw data'!$A$2:$A$3000=C66)*('ce raw data'!$B$2:$B$3000=$B91),,),0),MATCH(C69,'ce raw data'!$C$1:$CZ$1,0))="","-",INDEX('ce raw data'!$C$2:$CZ$3000,MATCH(1,INDEX(('ce raw data'!$A$2:$A$3000=C66)*('ce raw data'!$B$2:$B$3000=$B91),,),0),MATCH(C69,'ce raw data'!$C$1:$CZ$1,0))),"-")</f>
        <v>-</v>
      </c>
      <c r="D91" s="8" t="str">
        <f>IFERROR(IF(INDEX('ce raw data'!$C$2:$CZ$3000,MATCH(1,INDEX(('ce raw data'!$A$2:$A$3000=C66)*('ce raw data'!$B$2:$B$3000=$B91),,),0),MATCH(D69,'ce raw data'!$C$1:$CZ$1,0))="","-",INDEX('ce raw data'!$C$2:$CZ$3000,MATCH(1,INDEX(('ce raw data'!$A$2:$A$3000=C66)*('ce raw data'!$B$2:$B$3000=$B91),,),0),MATCH(D69,'ce raw data'!$C$1:$CZ$1,0))),"-")</f>
        <v>-</v>
      </c>
      <c r="E91" s="8" t="str">
        <f>IFERROR(IF(INDEX('ce raw data'!$C$2:$CZ$3000,MATCH(1,INDEX(('ce raw data'!$A$2:$A$3000=C66)*('ce raw data'!$B$2:$B$3000=$B91),,),0),MATCH(E69,'ce raw data'!$C$1:$CZ$1,0))="","-",INDEX('ce raw data'!$C$2:$CZ$3000,MATCH(1,INDEX(('ce raw data'!$A$2:$A$3000=C66)*('ce raw data'!$B$2:$B$3000=$B91),,),0),MATCH(E69,'ce raw data'!$C$1:$CZ$1,0))),"-")</f>
        <v>-</v>
      </c>
      <c r="F91" s="8" t="str">
        <f>IFERROR(IF(INDEX('ce raw data'!$C$2:$CZ$3000,MATCH(1,INDEX(('ce raw data'!$A$2:$A$3000=C66)*('ce raw data'!$B$2:$B$3000=$B91),,),0),MATCH(F69,'ce raw data'!$C$1:$CZ$1,0))="","-",INDEX('ce raw data'!$C$2:$CZ$3000,MATCH(1,INDEX(('ce raw data'!$A$2:$A$3000=C66)*('ce raw data'!$B$2:$B$3000=$B91),,),0),MATCH(F69,'ce raw data'!$C$1:$CZ$1,0))),"-")</f>
        <v>-</v>
      </c>
      <c r="G91" s="8" t="str">
        <f>IFERROR(IF(INDEX('ce raw data'!$C$2:$CZ$3000,MATCH(1,INDEX(('ce raw data'!$A$2:$A$3000=G66)*('ce raw data'!$B$2:$B$3000=$B91),,),0),MATCH(G69,'ce raw data'!$C$1:$CZ$1,0))="","-",INDEX('ce raw data'!$C$2:$CZ$3000,MATCH(1,INDEX(('ce raw data'!$A$2:$A$3000=G66)*('ce raw data'!$B$2:$B$3000=$B91),,),0),MATCH(G69,'ce raw data'!$C$1:$CZ$1,0))),"-")</f>
        <v>-</v>
      </c>
      <c r="H91" s="8" t="str">
        <f>IFERROR(IF(INDEX('ce raw data'!$C$2:$CZ$3000,MATCH(1,INDEX(('ce raw data'!$A$2:$A$3000=G66)*('ce raw data'!$B$2:$B$3000=$B91),,),0),MATCH(H69,'ce raw data'!$C$1:$CZ$1,0))="","-",INDEX('ce raw data'!$C$2:$CZ$3000,MATCH(1,INDEX(('ce raw data'!$A$2:$A$3000=G66)*('ce raw data'!$B$2:$B$3000=$B91),,),0),MATCH(H69,'ce raw data'!$C$1:$CZ$1,0))),"-")</f>
        <v>-</v>
      </c>
      <c r="I91" s="8" t="str">
        <f>IFERROR(IF(INDEX('ce raw data'!$C$2:$CZ$3000,MATCH(1,INDEX(('ce raw data'!$A$2:$A$3000=G66)*('ce raw data'!$B$2:$B$3000=$B91),,),0),MATCH(I69,'ce raw data'!$C$1:$CZ$1,0))="","-",INDEX('ce raw data'!$C$2:$CZ$3000,MATCH(1,INDEX(('ce raw data'!$A$2:$A$3000=G66)*('ce raw data'!$B$2:$B$3000=$B91),,),0),MATCH(I69,'ce raw data'!$C$1:$CZ$1,0))),"-")</f>
        <v>-</v>
      </c>
      <c r="J91" s="8" t="str">
        <f>IFERROR(IF(INDEX('ce raw data'!$C$2:$CZ$3000,MATCH(1,INDEX(('ce raw data'!$A$2:$A$3000=G66)*('ce raw data'!$B$2:$B$3000=$B91),,),0),MATCH(J69,'ce raw data'!$C$1:$CZ$1,0))="","-",INDEX('ce raw data'!$C$2:$CZ$3000,MATCH(1,INDEX(('ce raw data'!$A$2:$A$3000=G66)*('ce raw data'!$B$2:$B$3000=$B91),,),0),MATCH(J69,'ce raw data'!$C$1:$CZ$1,0))),"-")</f>
        <v>-</v>
      </c>
    </row>
    <row r="92" spans="2:10" ht="12.75" hidden="1" customHeight="1" x14ac:dyDescent="0.5">
      <c r="B92" s="11"/>
      <c r="C92" s="8" t="str">
        <f>IFERROR(IF(INDEX('ce raw data'!$C$2:$CZ$3000,MATCH(1,INDEX(('ce raw data'!$A$2:$A$3000=C66)*('ce raw data'!$B$2:$B$3000=$B93),,),0),MATCH(SUBSTITUTE(C69,"Allele","Height"),'ce raw data'!$C$1:$CZ$1,0))="","-",INDEX('ce raw data'!$C$2:$CZ$3000,MATCH(1,INDEX(('ce raw data'!$A$2:$A$3000=C66)*('ce raw data'!$B$2:$B$3000=$B93),,),0),MATCH(SUBSTITUTE(C69,"Allele","Height"),'ce raw data'!$C$1:$CZ$1,0))),"-")</f>
        <v>-</v>
      </c>
      <c r="D92" s="8" t="str">
        <f>IFERROR(IF(INDEX('ce raw data'!$C$2:$CZ$3000,MATCH(1,INDEX(('ce raw data'!$A$2:$A$3000=C66)*('ce raw data'!$B$2:$B$3000=$B93),,),0),MATCH(SUBSTITUTE(D69,"Allele","Height"),'ce raw data'!$C$1:$CZ$1,0))="","-",INDEX('ce raw data'!$C$2:$CZ$3000,MATCH(1,INDEX(('ce raw data'!$A$2:$A$3000=C66)*('ce raw data'!$B$2:$B$3000=$B93),,),0),MATCH(SUBSTITUTE(D69,"Allele","Height"),'ce raw data'!$C$1:$CZ$1,0))),"-")</f>
        <v>-</v>
      </c>
      <c r="E92" s="8" t="str">
        <f>IFERROR(IF(INDEX('ce raw data'!$C$2:$CZ$3000,MATCH(1,INDEX(('ce raw data'!$A$2:$A$3000=C66)*('ce raw data'!$B$2:$B$3000=$B93),,),0),MATCH(SUBSTITUTE(E69,"Allele","Height"),'ce raw data'!$C$1:$CZ$1,0))="","-",INDEX('ce raw data'!$C$2:$CZ$3000,MATCH(1,INDEX(('ce raw data'!$A$2:$A$3000=C66)*('ce raw data'!$B$2:$B$3000=$B93),,),0),MATCH(SUBSTITUTE(E69,"Allele","Height"),'ce raw data'!$C$1:$CZ$1,0))),"-")</f>
        <v>-</v>
      </c>
      <c r="F92" s="8" t="str">
        <f>IFERROR(IF(INDEX('ce raw data'!$C$2:$CZ$3000,MATCH(1,INDEX(('ce raw data'!$A$2:$A$3000=C66)*('ce raw data'!$B$2:$B$3000=$B93),,),0),MATCH(SUBSTITUTE(F69,"Allele","Height"),'ce raw data'!$C$1:$CZ$1,0))="","-",INDEX('ce raw data'!$C$2:$CZ$3000,MATCH(1,INDEX(('ce raw data'!$A$2:$A$3000=C66)*('ce raw data'!$B$2:$B$3000=$B93),,),0),MATCH(SUBSTITUTE(F69,"Allele","Height"),'ce raw data'!$C$1:$CZ$1,0))),"-")</f>
        <v>-</v>
      </c>
      <c r="G92" s="8" t="str">
        <f>IFERROR(IF(INDEX('ce raw data'!$C$2:$CZ$3000,MATCH(1,INDEX(('ce raw data'!$A$2:$A$3000=G66)*('ce raw data'!$B$2:$B$3000=$B93),,),0),MATCH(SUBSTITUTE(G69,"Allele","Height"),'ce raw data'!$C$1:$CZ$1,0))="","-",INDEX('ce raw data'!$C$2:$CZ$3000,MATCH(1,INDEX(('ce raw data'!$A$2:$A$3000=G66)*('ce raw data'!$B$2:$B$3000=$B93),,),0),MATCH(SUBSTITUTE(G69,"Allele","Height"),'ce raw data'!$C$1:$CZ$1,0))),"-")</f>
        <v>-</v>
      </c>
      <c r="H92" s="8" t="str">
        <f>IFERROR(IF(INDEX('ce raw data'!$C$2:$CZ$3000,MATCH(1,INDEX(('ce raw data'!$A$2:$A$3000=G66)*('ce raw data'!$B$2:$B$3000=$B93),,),0),MATCH(SUBSTITUTE(H69,"Allele","Height"),'ce raw data'!$C$1:$CZ$1,0))="","-",INDEX('ce raw data'!$C$2:$CZ$3000,MATCH(1,INDEX(('ce raw data'!$A$2:$A$3000=G66)*('ce raw data'!$B$2:$B$3000=$B93),,),0),MATCH(SUBSTITUTE(H69,"Allele","Height"),'ce raw data'!$C$1:$CZ$1,0))),"-")</f>
        <v>-</v>
      </c>
      <c r="I92" s="8" t="str">
        <f>IFERROR(IF(INDEX('ce raw data'!$C$2:$CZ$3000,MATCH(1,INDEX(('ce raw data'!$A$2:$A$3000=G66)*('ce raw data'!$B$2:$B$3000=$B93),,),0),MATCH(SUBSTITUTE(I69,"Allele","Height"),'ce raw data'!$C$1:$CZ$1,0))="","-",INDEX('ce raw data'!$C$2:$CZ$3000,MATCH(1,INDEX(('ce raw data'!$A$2:$A$3000=G66)*('ce raw data'!$B$2:$B$3000=$B93),,),0),MATCH(SUBSTITUTE(I69,"Allele","Height"),'ce raw data'!$C$1:$CZ$1,0))),"-")</f>
        <v>-</v>
      </c>
      <c r="J92" s="8" t="str">
        <f>IFERROR(IF(INDEX('ce raw data'!$C$2:$CZ$3000,MATCH(1,INDEX(('ce raw data'!$A$2:$A$3000=G66)*('ce raw data'!$B$2:$B$3000=$B93),,),0),MATCH(SUBSTITUTE(J69,"Allele","Height"),'ce raw data'!$C$1:$CZ$1,0))="","-",INDEX('ce raw data'!$C$2:$CZ$3000,MATCH(1,INDEX(('ce raw data'!$A$2:$A$3000=G66)*('ce raw data'!$B$2:$B$3000=$B93),,),0),MATCH(SUBSTITUTE(J69,"Allele","Height"),'ce raw data'!$C$1:$CZ$1,0))),"-")</f>
        <v>-</v>
      </c>
    </row>
    <row r="93" spans="2:10" x14ac:dyDescent="0.5">
      <c r="B93" s="11" t="str">
        <f>'Allele Call Table'!$A$93</f>
        <v>Penta D</v>
      </c>
      <c r="C93" s="8" t="str">
        <f>IFERROR(IF(INDEX('ce raw data'!$C$2:$CZ$3000,MATCH(1,INDEX(('ce raw data'!$A$2:$A$3000=C66)*('ce raw data'!$B$2:$B$3000=$B93),,),0),MATCH(C69,'ce raw data'!$C$1:$CZ$1,0))="","-",INDEX('ce raw data'!$C$2:$CZ$3000,MATCH(1,INDEX(('ce raw data'!$A$2:$A$3000=C66)*('ce raw data'!$B$2:$B$3000=$B93),,),0),MATCH(C69,'ce raw data'!$C$1:$CZ$1,0))),"-")</f>
        <v>-</v>
      </c>
      <c r="D93" s="8" t="str">
        <f>IFERROR(IF(INDEX('ce raw data'!$C$2:$CZ$3000,MATCH(1,INDEX(('ce raw data'!$A$2:$A$3000=C66)*('ce raw data'!$B$2:$B$3000=$B93),,),0),MATCH(D69,'ce raw data'!$C$1:$CZ$1,0))="","-",INDEX('ce raw data'!$C$2:$CZ$3000,MATCH(1,INDEX(('ce raw data'!$A$2:$A$3000=C66)*('ce raw data'!$B$2:$B$3000=$B93),,),0),MATCH(D69,'ce raw data'!$C$1:$CZ$1,0))),"-")</f>
        <v>-</v>
      </c>
      <c r="E93" s="8" t="str">
        <f>IFERROR(IF(INDEX('ce raw data'!$C$2:$CZ$3000,MATCH(1,INDEX(('ce raw data'!$A$2:$A$3000=C66)*('ce raw data'!$B$2:$B$3000=$B93),,),0),MATCH(E69,'ce raw data'!$C$1:$CZ$1,0))="","-",INDEX('ce raw data'!$C$2:$CZ$3000,MATCH(1,INDEX(('ce raw data'!$A$2:$A$3000=C66)*('ce raw data'!$B$2:$B$3000=$B93),,),0),MATCH(E69,'ce raw data'!$C$1:$CZ$1,0))),"-")</f>
        <v>-</v>
      </c>
      <c r="F93" s="8" t="str">
        <f>IFERROR(IF(INDEX('ce raw data'!$C$2:$CZ$3000,MATCH(1,INDEX(('ce raw data'!$A$2:$A$3000=C66)*('ce raw data'!$B$2:$B$3000=$B93),,),0),MATCH(F69,'ce raw data'!$C$1:$CZ$1,0))="","-",INDEX('ce raw data'!$C$2:$CZ$3000,MATCH(1,INDEX(('ce raw data'!$A$2:$A$3000=C66)*('ce raw data'!$B$2:$B$3000=$B93),,),0),MATCH(F69,'ce raw data'!$C$1:$CZ$1,0))),"-")</f>
        <v>-</v>
      </c>
      <c r="G93" s="8" t="str">
        <f>IFERROR(IF(INDEX('ce raw data'!$C$2:$CZ$3000,MATCH(1,INDEX(('ce raw data'!$A$2:$A$3000=G66)*('ce raw data'!$B$2:$B$3000=$B93),,),0),MATCH(G69,'ce raw data'!$C$1:$CZ$1,0))="","-",INDEX('ce raw data'!$C$2:$CZ$3000,MATCH(1,INDEX(('ce raw data'!$A$2:$A$3000=G66)*('ce raw data'!$B$2:$B$3000=$B93),,),0),MATCH(G69,'ce raw data'!$C$1:$CZ$1,0))),"-")</f>
        <v>-</v>
      </c>
      <c r="H93" s="8" t="str">
        <f>IFERROR(IF(INDEX('ce raw data'!$C$2:$CZ$3000,MATCH(1,INDEX(('ce raw data'!$A$2:$A$3000=G66)*('ce raw data'!$B$2:$B$3000=$B93),,),0),MATCH(H69,'ce raw data'!$C$1:$CZ$1,0))="","-",INDEX('ce raw data'!$C$2:$CZ$3000,MATCH(1,INDEX(('ce raw data'!$A$2:$A$3000=G66)*('ce raw data'!$B$2:$B$3000=$B93),,),0),MATCH(H69,'ce raw data'!$C$1:$CZ$1,0))),"-")</f>
        <v>-</v>
      </c>
      <c r="I93" s="8" t="str">
        <f>IFERROR(IF(INDEX('ce raw data'!$C$2:$CZ$3000,MATCH(1,INDEX(('ce raw data'!$A$2:$A$3000=G66)*('ce raw data'!$B$2:$B$3000=$B93),,),0),MATCH(I69,'ce raw data'!$C$1:$CZ$1,0))="","-",INDEX('ce raw data'!$C$2:$CZ$3000,MATCH(1,INDEX(('ce raw data'!$A$2:$A$3000=G66)*('ce raw data'!$B$2:$B$3000=$B93),,),0),MATCH(I69,'ce raw data'!$C$1:$CZ$1,0))),"-")</f>
        <v>-</v>
      </c>
      <c r="J93" s="8" t="str">
        <f>IFERROR(IF(INDEX('ce raw data'!$C$2:$CZ$3000,MATCH(1,INDEX(('ce raw data'!$A$2:$A$3000=G66)*('ce raw data'!$B$2:$B$3000=$B93),,),0),MATCH(J69,'ce raw data'!$C$1:$CZ$1,0))="","-",INDEX('ce raw data'!$C$2:$CZ$3000,MATCH(1,INDEX(('ce raw data'!$A$2:$A$3000=G66)*('ce raw data'!$B$2:$B$3000=$B93),,),0),MATCH(J69,'ce raw data'!$C$1:$CZ$1,0))),"-")</f>
        <v>-</v>
      </c>
    </row>
    <row r="94" spans="2:10" ht="12.75" hidden="1" customHeight="1" x14ac:dyDescent="0.5">
      <c r="B94" s="10"/>
      <c r="C94" s="8" t="str">
        <f>IFERROR(IF(INDEX('ce raw data'!$C$2:$CZ$3000,MATCH(1,INDEX(('ce raw data'!$A$2:$A$3000=C66)*('ce raw data'!$B$2:$B$3000=$B95),,),0),MATCH(SUBSTITUTE(C69,"Allele","Height"),'ce raw data'!$C$1:$CZ$1,0))="","-",INDEX('ce raw data'!$C$2:$CZ$3000,MATCH(1,INDEX(('ce raw data'!$A$2:$A$3000=C66)*('ce raw data'!$B$2:$B$3000=$B95),,),0),MATCH(SUBSTITUTE(C69,"Allele","Height"),'ce raw data'!$C$1:$CZ$1,0))),"-")</f>
        <v>-</v>
      </c>
      <c r="D94" s="8" t="str">
        <f>IFERROR(IF(INDEX('ce raw data'!$C$2:$CZ$3000,MATCH(1,INDEX(('ce raw data'!$A$2:$A$3000=C66)*('ce raw data'!$B$2:$B$3000=$B95),,),0),MATCH(SUBSTITUTE(D69,"Allele","Height"),'ce raw data'!$C$1:$CZ$1,0))="","-",INDEX('ce raw data'!$C$2:$CZ$3000,MATCH(1,INDEX(('ce raw data'!$A$2:$A$3000=C66)*('ce raw data'!$B$2:$B$3000=$B95),,),0),MATCH(SUBSTITUTE(D69,"Allele","Height"),'ce raw data'!$C$1:$CZ$1,0))),"-")</f>
        <v>-</v>
      </c>
      <c r="E94" s="8" t="str">
        <f>IFERROR(IF(INDEX('ce raw data'!$C$2:$CZ$3000,MATCH(1,INDEX(('ce raw data'!$A$2:$A$3000=C66)*('ce raw data'!$B$2:$B$3000=$B95),,),0),MATCH(SUBSTITUTE(E69,"Allele","Height"),'ce raw data'!$C$1:$CZ$1,0))="","-",INDEX('ce raw data'!$C$2:$CZ$3000,MATCH(1,INDEX(('ce raw data'!$A$2:$A$3000=C66)*('ce raw data'!$B$2:$B$3000=$B95),,),0),MATCH(SUBSTITUTE(E69,"Allele","Height"),'ce raw data'!$C$1:$CZ$1,0))),"-")</f>
        <v>-</v>
      </c>
      <c r="F94" s="8" t="str">
        <f>IFERROR(IF(INDEX('ce raw data'!$C$2:$CZ$3000,MATCH(1,INDEX(('ce raw data'!$A$2:$A$3000=C66)*('ce raw data'!$B$2:$B$3000=$B95),,),0),MATCH(SUBSTITUTE(F69,"Allele","Height"),'ce raw data'!$C$1:$CZ$1,0))="","-",INDEX('ce raw data'!$C$2:$CZ$3000,MATCH(1,INDEX(('ce raw data'!$A$2:$A$3000=C66)*('ce raw data'!$B$2:$B$3000=$B95),,),0),MATCH(SUBSTITUTE(F69,"Allele","Height"),'ce raw data'!$C$1:$CZ$1,0))),"-")</f>
        <v>-</v>
      </c>
      <c r="G94" s="8" t="str">
        <f>IFERROR(IF(INDEX('ce raw data'!$C$2:$CZ$3000,MATCH(1,INDEX(('ce raw data'!$A$2:$A$3000=G66)*('ce raw data'!$B$2:$B$3000=$B95),,),0),MATCH(SUBSTITUTE(G69,"Allele","Height"),'ce raw data'!$C$1:$CZ$1,0))="","-",INDEX('ce raw data'!$C$2:$CZ$3000,MATCH(1,INDEX(('ce raw data'!$A$2:$A$3000=G66)*('ce raw data'!$B$2:$B$3000=$B95),,),0),MATCH(SUBSTITUTE(G69,"Allele","Height"),'ce raw data'!$C$1:$CZ$1,0))),"-")</f>
        <v>-</v>
      </c>
      <c r="H94" s="8" t="str">
        <f>IFERROR(IF(INDEX('ce raw data'!$C$2:$CZ$3000,MATCH(1,INDEX(('ce raw data'!$A$2:$A$3000=G66)*('ce raw data'!$B$2:$B$3000=$B95),,),0),MATCH(SUBSTITUTE(H69,"Allele","Height"),'ce raw data'!$C$1:$CZ$1,0))="","-",INDEX('ce raw data'!$C$2:$CZ$3000,MATCH(1,INDEX(('ce raw data'!$A$2:$A$3000=G66)*('ce raw data'!$B$2:$B$3000=$B95),,),0),MATCH(SUBSTITUTE(H69,"Allele","Height"),'ce raw data'!$C$1:$CZ$1,0))),"-")</f>
        <v>-</v>
      </c>
      <c r="I94" s="8" t="str">
        <f>IFERROR(IF(INDEX('ce raw data'!$C$2:$CZ$3000,MATCH(1,INDEX(('ce raw data'!$A$2:$A$3000=G66)*('ce raw data'!$B$2:$B$3000=$B95),,),0),MATCH(SUBSTITUTE(I69,"Allele","Height"),'ce raw data'!$C$1:$CZ$1,0))="","-",INDEX('ce raw data'!$C$2:$CZ$3000,MATCH(1,INDEX(('ce raw data'!$A$2:$A$3000=G66)*('ce raw data'!$B$2:$B$3000=$B95),,),0),MATCH(SUBSTITUTE(I69,"Allele","Height"),'ce raw data'!$C$1:$CZ$1,0))),"-")</f>
        <v>-</v>
      </c>
      <c r="J94" s="8" t="str">
        <f>IFERROR(IF(INDEX('ce raw data'!$C$2:$CZ$3000,MATCH(1,INDEX(('ce raw data'!$A$2:$A$3000=G66)*('ce raw data'!$B$2:$B$3000=$B95),,),0),MATCH(SUBSTITUTE(J69,"Allele","Height"),'ce raw data'!$C$1:$CZ$1,0))="","-",INDEX('ce raw data'!$C$2:$CZ$3000,MATCH(1,INDEX(('ce raw data'!$A$2:$A$3000=G66)*('ce raw data'!$B$2:$B$3000=$B95),,),0),MATCH(SUBSTITUTE(J69,"Allele","Height"),'ce raw data'!$C$1:$CZ$1,0))),"-")</f>
        <v>-</v>
      </c>
    </row>
    <row r="95" spans="2:10" x14ac:dyDescent="0.5">
      <c r="B95" s="14" t="str">
        <f>'Allele Call Table'!$A$95</f>
        <v>TH01</v>
      </c>
      <c r="C95" s="8" t="str">
        <f>IFERROR(IF(INDEX('ce raw data'!$C$2:$CZ$3000,MATCH(1,INDEX(('ce raw data'!$A$2:$A$3000=C66)*('ce raw data'!$B$2:$B$3000=$B95),,),0),MATCH(C69,'ce raw data'!$C$1:$CZ$1,0))="","-",INDEX('ce raw data'!$C$2:$CZ$3000,MATCH(1,INDEX(('ce raw data'!$A$2:$A$3000=C66)*('ce raw data'!$B$2:$B$3000=$B95),,),0),MATCH(C69,'ce raw data'!$C$1:$CZ$1,0))),"-")</f>
        <v>-</v>
      </c>
      <c r="D95" s="8" t="str">
        <f>IFERROR(IF(INDEX('ce raw data'!$C$2:$CZ$3000,MATCH(1,INDEX(('ce raw data'!$A$2:$A$3000=C66)*('ce raw data'!$B$2:$B$3000=$B95),,),0),MATCH(D69,'ce raw data'!$C$1:$CZ$1,0))="","-",INDEX('ce raw data'!$C$2:$CZ$3000,MATCH(1,INDEX(('ce raw data'!$A$2:$A$3000=C66)*('ce raw data'!$B$2:$B$3000=$B95),,),0),MATCH(D69,'ce raw data'!$C$1:$CZ$1,0))),"-")</f>
        <v>-</v>
      </c>
      <c r="E95" s="8" t="str">
        <f>IFERROR(IF(INDEX('ce raw data'!$C$2:$CZ$3000,MATCH(1,INDEX(('ce raw data'!$A$2:$A$3000=C66)*('ce raw data'!$B$2:$B$3000=$B95),,),0),MATCH(E69,'ce raw data'!$C$1:$CZ$1,0))="","-",INDEX('ce raw data'!$C$2:$CZ$3000,MATCH(1,INDEX(('ce raw data'!$A$2:$A$3000=C66)*('ce raw data'!$B$2:$B$3000=$B95),,),0),MATCH(E69,'ce raw data'!$C$1:$CZ$1,0))),"-")</f>
        <v>-</v>
      </c>
      <c r="F95" s="8" t="str">
        <f>IFERROR(IF(INDEX('ce raw data'!$C$2:$CZ$3000,MATCH(1,INDEX(('ce raw data'!$A$2:$A$3000=C66)*('ce raw data'!$B$2:$B$3000=$B95),,),0),MATCH(F69,'ce raw data'!$C$1:$CZ$1,0))="","-",INDEX('ce raw data'!$C$2:$CZ$3000,MATCH(1,INDEX(('ce raw data'!$A$2:$A$3000=C66)*('ce raw data'!$B$2:$B$3000=$B95),,),0),MATCH(F69,'ce raw data'!$C$1:$CZ$1,0))),"-")</f>
        <v>-</v>
      </c>
      <c r="G95" s="8" t="str">
        <f>IFERROR(IF(INDEX('ce raw data'!$C$2:$CZ$3000,MATCH(1,INDEX(('ce raw data'!$A$2:$A$3000=G66)*('ce raw data'!$B$2:$B$3000=$B95),,),0),MATCH(G69,'ce raw data'!$C$1:$CZ$1,0))="","-",INDEX('ce raw data'!$C$2:$CZ$3000,MATCH(1,INDEX(('ce raw data'!$A$2:$A$3000=G66)*('ce raw data'!$B$2:$B$3000=$B95),,),0),MATCH(G69,'ce raw data'!$C$1:$CZ$1,0))),"-")</f>
        <v>-</v>
      </c>
      <c r="H95" s="8" t="str">
        <f>IFERROR(IF(INDEX('ce raw data'!$C$2:$CZ$3000,MATCH(1,INDEX(('ce raw data'!$A$2:$A$3000=G66)*('ce raw data'!$B$2:$B$3000=$B95),,),0),MATCH(H69,'ce raw data'!$C$1:$CZ$1,0))="","-",INDEX('ce raw data'!$C$2:$CZ$3000,MATCH(1,INDEX(('ce raw data'!$A$2:$A$3000=G66)*('ce raw data'!$B$2:$B$3000=$B95),,),0),MATCH(H69,'ce raw data'!$C$1:$CZ$1,0))),"-")</f>
        <v>-</v>
      </c>
      <c r="I95" s="8" t="str">
        <f>IFERROR(IF(INDEX('ce raw data'!$C$2:$CZ$3000,MATCH(1,INDEX(('ce raw data'!$A$2:$A$3000=G66)*('ce raw data'!$B$2:$B$3000=$B95),,),0),MATCH(I69,'ce raw data'!$C$1:$CZ$1,0))="","-",INDEX('ce raw data'!$C$2:$CZ$3000,MATCH(1,INDEX(('ce raw data'!$A$2:$A$3000=G66)*('ce raw data'!$B$2:$B$3000=$B95),,),0),MATCH(I69,'ce raw data'!$C$1:$CZ$1,0))),"-")</f>
        <v>-</v>
      </c>
      <c r="J95" s="8" t="str">
        <f>IFERROR(IF(INDEX('ce raw data'!$C$2:$CZ$3000,MATCH(1,INDEX(('ce raw data'!$A$2:$A$3000=G66)*('ce raw data'!$B$2:$B$3000=$B95),,),0),MATCH(J69,'ce raw data'!$C$1:$CZ$1,0))="","-",INDEX('ce raw data'!$C$2:$CZ$3000,MATCH(1,INDEX(('ce raw data'!$A$2:$A$3000=G66)*('ce raw data'!$B$2:$B$3000=$B95),,),0),MATCH(J69,'ce raw data'!$C$1:$CZ$1,0))),"-")</f>
        <v>-</v>
      </c>
    </row>
    <row r="96" spans="2:10" ht="12.75" hidden="1" customHeight="1" x14ac:dyDescent="0.5">
      <c r="B96" s="14"/>
      <c r="C96" s="8" t="str">
        <f>IFERROR(IF(INDEX('ce raw data'!$C$2:$CZ$3000,MATCH(1,INDEX(('ce raw data'!$A$2:$A$3000=C66)*('ce raw data'!$B$2:$B$3000=$B97),,),0),MATCH(SUBSTITUTE(C69,"Allele","Height"),'ce raw data'!$C$1:$CZ$1,0))="","-",INDEX('ce raw data'!$C$2:$CZ$3000,MATCH(1,INDEX(('ce raw data'!$A$2:$A$3000=C66)*('ce raw data'!$B$2:$B$3000=$B97),,),0),MATCH(SUBSTITUTE(C69,"Allele","Height"),'ce raw data'!$C$1:$CZ$1,0))),"-")</f>
        <v>-</v>
      </c>
      <c r="D96" s="8" t="str">
        <f>IFERROR(IF(INDEX('ce raw data'!$C$2:$CZ$3000,MATCH(1,INDEX(('ce raw data'!$A$2:$A$3000=C66)*('ce raw data'!$B$2:$B$3000=$B97),,),0),MATCH(SUBSTITUTE(D69,"Allele","Height"),'ce raw data'!$C$1:$CZ$1,0))="","-",INDEX('ce raw data'!$C$2:$CZ$3000,MATCH(1,INDEX(('ce raw data'!$A$2:$A$3000=C66)*('ce raw data'!$B$2:$B$3000=$B97),,),0),MATCH(SUBSTITUTE(D69,"Allele","Height"),'ce raw data'!$C$1:$CZ$1,0))),"-")</f>
        <v>-</v>
      </c>
      <c r="E96" s="8" t="str">
        <f>IFERROR(IF(INDEX('ce raw data'!$C$2:$CZ$3000,MATCH(1,INDEX(('ce raw data'!$A$2:$A$3000=C66)*('ce raw data'!$B$2:$B$3000=$B97),,),0),MATCH(SUBSTITUTE(E69,"Allele","Height"),'ce raw data'!$C$1:$CZ$1,0))="","-",INDEX('ce raw data'!$C$2:$CZ$3000,MATCH(1,INDEX(('ce raw data'!$A$2:$A$3000=C66)*('ce raw data'!$B$2:$B$3000=$B97),,),0),MATCH(SUBSTITUTE(E69,"Allele","Height"),'ce raw data'!$C$1:$CZ$1,0))),"-")</f>
        <v>-</v>
      </c>
      <c r="F96" s="8" t="str">
        <f>IFERROR(IF(INDEX('ce raw data'!$C$2:$CZ$3000,MATCH(1,INDEX(('ce raw data'!$A$2:$A$3000=C66)*('ce raw data'!$B$2:$B$3000=$B97),,),0),MATCH(SUBSTITUTE(F69,"Allele","Height"),'ce raw data'!$C$1:$CZ$1,0))="","-",INDEX('ce raw data'!$C$2:$CZ$3000,MATCH(1,INDEX(('ce raw data'!$A$2:$A$3000=C66)*('ce raw data'!$B$2:$B$3000=$B97),,),0),MATCH(SUBSTITUTE(F69,"Allele","Height"),'ce raw data'!$C$1:$CZ$1,0))),"-")</f>
        <v>-</v>
      </c>
      <c r="G96" s="8" t="str">
        <f>IFERROR(IF(INDEX('ce raw data'!$C$2:$CZ$3000,MATCH(1,INDEX(('ce raw data'!$A$2:$A$3000=G66)*('ce raw data'!$B$2:$B$3000=$B97),,),0),MATCH(SUBSTITUTE(G69,"Allele","Height"),'ce raw data'!$C$1:$CZ$1,0))="","-",INDEX('ce raw data'!$C$2:$CZ$3000,MATCH(1,INDEX(('ce raw data'!$A$2:$A$3000=G66)*('ce raw data'!$B$2:$B$3000=$B97),,),0),MATCH(SUBSTITUTE(G69,"Allele","Height"),'ce raw data'!$C$1:$CZ$1,0))),"-")</f>
        <v>-</v>
      </c>
      <c r="H96" s="8" t="str">
        <f>IFERROR(IF(INDEX('ce raw data'!$C$2:$CZ$3000,MATCH(1,INDEX(('ce raw data'!$A$2:$A$3000=G66)*('ce raw data'!$B$2:$B$3000=$B97),,),0),MATCH(SUBSTITUTE(H69,"Allele","Height"),'ce raw data'!$C$1:$CZ$1,0))="","-",INDEX('ce raw data'!$C$2:$CZ$3000,MATCH(1,INDEX(('ce raw data'!$A$2:$A$3000=G66)*('ce raw data'!$B$2:$B$3000=$B97),,),0),MATCH(SUBSTITUTE(H69,"Allele","Height"),'ce raw data'!$C$1:$CZ$1,0))),"-")</f>
        <v>-</v>
      </c>
      <c r="I96" s="8" t="str">
        <f>IFERROR(IF(INDEX('ce raw data'!$C$2:$CZ$3000,MATCH(1,INDEX(('ce raw data'!$A$2:$A$3000=G66)*('ce raw data'!$B$2:$B$3000=$B97),,),0),MATCH(SUBSTITUTE(I69,"Allele","Height"),'ce raw data'!$C$1:$CZ$1,0))="","-",INDEX('ce raw data'!$C$2:$CZ$3000,MATCH(1,INDEX(('ce raw data'!$A$2:$A$3000=G66)*('ce raw data'!$B$2:$B$3000=$B97),,),0),MATCH(SUBSTITUTE(I69,"Allele","Height"),'ce raw data'!$C$1:$CZ$1,0))),"-")</f>
        <v>-</v>
      </c>
      <c r="J96" s="8" t="str">
        <f>IFERROR(IF(INDEX('ce raw data'!$C$2:$CZ$3000,MATCH(1,INDEX(('ce raw data'!$A$2:$A$3000=G66)*('ce raw data'!$B$2:$B$3000=$B97),,),0),MATCH(SUBSTITUTE(J69,"Allele","Height"),'ce raw data'!$C$1:$CZ$1,0))="","-",INDEX('ce raw data'!$C$2:$CZ$3000,MATCH(1,INDEX(('ce raw data'!$A$2:$A$3000=G66)*('ce raw data'!$B$2:$B$3000=$B97),,),0),MATCH(SUBSTITUTE(J69,"Allele","Height"),'ce raw data'!$C$1:$CZ$1,0))),"-")</f>
        <v>-</v>
      </c>
    </row>
    <row r="97" spans="2:10" x14ac:dyDescent="0.5">
      <c r="B97" s="14" t="str">
        <f>'Allele Call Table'!$A$97</f>
        <v>vWA</v>
      </c>
      <c r="C97" s="8" t="str">
        <f>IFERROR(IF(INDEX('ce raw data'!$C$2:$CZ$3000,MATCH(1,INDEX(('ce raw data'!$A$2:$A$3000=C66)*('ce raw data'!$B$2:$B$3000=$B97),,),0),MATCH(C69,'ce raw data'!$C$1:$CZ$1,0))="","-",INDEX('ce raw data'!$C$2:$CZ$3000,MATCH(1,INDEX(('ce raw data'!$A$2:$A$3000=C66)*('ce raw data'!$B$2:$B$3000=$B97),,),0),MATCH(C69,'ce raw data'!$C$1:$CZ$1,0))),"-")</f>
        <v>-</v>
      </c>
      <c r="D97" s="8" t="str">
        <f>IFERROR(IF(INDEX('ce raw data'!$C$2:$CZ$3000,MATCH(1,INDEX(('ce raw data'!$A$2:$A$3000=C66)*('ce raw data'!$B$2:$B$3000=$B97),,),0),MATCH(D69,'ce raw data'!$C$1:$CZ$1,0))="","-",INDEX('ce raw data'!$C$2:$CZ$3000,MATCH(1,INDEX(('ce raw data'!$A$2:$A$3000=C66)*('ce raw data'!$B$2:$B$3000=$B97),,),0),MATCH(D69,'ce raw data'!$C$1:$CZ$1,0))),"-")</f>
        <v>-</v>
      </c>
      <c r="E97" s="8" t="str">
        <f>IFERROR(IF(INDEX('ce raw data'!$C$2:$CZ$3000,MATCH(1,INDEX(('ce raw data'!$A$2:$A$3000=C66)*('ce raw data'!$B$2:$B$3000=$B97),,),0),MATCH(E69,'ce raw data'!$C$1:$CZ$1,0))="","-",INDEX('ce raw data'!$C$2:$CZ$3000,MATCH(1,INDEX(('ce raw data'!$A$2:$A$3000=C66)*('ce raw data'!$B$2:$B$3000=$B97),,),0),MATCH(E69,'ce raw data'!$C$1:$CZ$1,0))),"-")</f>
        <v>-</v>
      </c>
      <c r="F97" s="8" t="str">
        <f>IFERROR(IF(INDEX('ce raw data'!$C$2:$CZ$3000,MATCH(1,INDEX(('ce raw data'!$A$2:$A$3000=C66)*('ce raw data'!$B$2:$B$3000=$B97),,),0),MATCH(F69,'ce raw data'!$C$1:$CZ$1,0))="","-",INDEX('ce raw data'!$C$2:$CZ$3000,MATCH(1,INDEX(('ce raw data'!$A$2:$A$3000=C66)*('ce raw data'!$B$2:$B$3000=$B97),,),0),MATCH(F69,'ce raw data'!$C$1:$CZ$1,0))),"-")</f>
        <v>-</v>
      </c>
      <c r="G97" s="8" t="str">
        <f>IFERROR(IF(INDEX('ce raw data'!$C$2:$CZ$3000,MATCH(1,INDEX(('ce raw data'!$A$2:$A$3000=G66)*('ce raw data'!$B$2:$B$3000=$B97),,),0),MATCH(G69,'ce raw data'!$C$1:$CZ$1,0))="","-",INDEX('ce raw data'!$C$2:$CZ$3000,MATCH(1,INDEX(('ce raw data'!$A$2:$A$3000=G66)*('ce raw data'!$B$2:$B$3000=$B97),,),0),MATCH(G69,'ce raw data'!$C$1:$CZ$1,0))),"-")</f>
        <v>-</v>
      </c>
      <c r="H97" s="8" t="str">
        <f>IFERROR(IF(INDEX('ce raw data'!$C$2:$CZ$3000,MATCH(1,INDEX(('ce raw data'!$A$2:$A$3000=G66)*('ce raw data'!$B$2:$B$3000=$B97),,),0),MATCH(H69,'ce raw data'!$C$1:$CZ$1,0))="","-",INDEX('ce raw data'!$C$2:$CZ$3000,MATCH(1,INDEX(('ce raw data'!$A$2:$A$3000=G66)*('ce raw data'!$B$2:$B$3000=$B97),,),0),MATCH(H69,'ce raw data'!$C$1:$CZ$1,0))),"-")</f>
        <v>-</v>
      </c>
      <c r="I97" s="8" t="str">
        <f>IFERROR(IF(INDEX('ce raw data'!$C$2:$CZ$3000,MATCH(1,INDEX(('ce raw data'!$A$2:$A$3000=G66)*('ce raw data'!$B$2:$B$3000=$B97),,),0),MATCH(I69,'ce raw data'!$C$1:$CZ$1,0))="","-",INDEX('ce raw data'!$C$2:$CZ$3000,MATCH(1,INDEX(('ce raw data'!$A$2:$A$3000=G66)*('ce raw data'!$B$2:$B$3000=$B97),,),0),MATCH(I69,'ce raw data'!$C$1:$CZ$1,0))),"-")</f>
        <v>-</v>
      </c>
      <c r="J97" s="8" t="str">
        <f>IFERROR(IF(INDEX('ce raw data'!$C$2:$CZ$3000,MATCH(1,INDEX(('ce raw data'!$A$2:$A$3000=G66)*('ce raw data'!$B$2:$B$3000=$B97),,),0),MATCH(J69,'ce raw data'!$C$1:$CZ$1,0))="","-",INDEX('ce raw data'!$C$2:$CZ$3000,MATCH(1,INDEX(('ce raw data'!$A$2:$A$3000=G66)*('ce raw data'!$B$2:$B$3000=$B97),,),0),MATCH(J69,'ce raw data'!$C$1:$CZ$1,0))),"-")</f>
        <v>-</v>
      </c>
    </row>
    <row r="98" spans="2:10" ht="12.75" hidden="1" customHeight="1" x14ac:dyDescent="0.5">
      <c r="B98" s="14"/>
      <c r="C98" s="8" t="str">
        <f>IFERROR(IF(INDEX('ce raw data'!$C$2:$CZ$3000,MATCH(1,INDEX(('ce raw data'!$A$2:$A$3000=C66)*('ce raw data'!$B$2:$B$3000=$B99),,),0),MATCH(SUBSTITUTE(C69,"Allele","Height"),'ce raw data'!$C$1:$CZ$1,0))="","-",INDEX('ce raw data'!$C$2:$CZ$3000,MATCH(1,INDEX(('ce raw data'!$A$2:$A$3000=C66)*('ce raw data'!$B$2:$B$3000=$B99),,),0),MATCH(SUBSTITUTE(C69,"Allele","Height"),'ce raw data'!$C$1:$CZ$1,0))),"-")</f>
        <v>-</v>
      </c>
      <c r="D98" s="8" t="str">
        <f>IFERROR(IF(INDEX('ce raw data'!$C$2:$CZ$3000,MATCH(1,INDEX(('ce raw data'!$A$2:$A$3000=C66)*('ce raw data'!$B$2:$B$3000=$B99),,),0),MATCH(SUBSTITUTE(D69,"Allele","Height"),'ce raw data'!$C$1:$CZ$1,0))="","-",INDEX('ce raw data'!$C$2:$CZ$3000,MATCH(1,INDEX(('ce raw data'!$A$2:$A$3000=C66)*('ce raw data'!$B$2:$B$3000=$B99),,),0),MATCH(SUBSTITUTE(D69,"Allele","Height"),'ce raw data'!$C$1:$CZ$1,0))),"-")</f>
        <v>-</v>
      </c>
      <c r="E98" s="8" t="str">
        <f>IFERROR(IF(INDEX('ce raw data'!$C$2:$CZ$3000,MATCH(1,INDEX(('ce raw data'!$A$2:$A$3000=C66)*('ce raw data'!$B$2:$B$3000=$B99),,),0),MATCH(SUBSTITUTE(E69,"Allele","Height"),'ce raw data'!$C$1:$CZ$1,0))="","-",INDEX('ce raw data'!$C$2:$CZ$3000,MATCH(1,INDEX(('ce raw data'!$A$2:$A$3000=C66)*('ce raw data'!$B$2:$B$3000=$B99),,),0),MATCH(SUBSTITUTE(E69,"Allele","Height"),'ce raw data'!$C$1:$CZ$1,0))),"-")</f>
        <v>-</v>
      </c>
      <c r="F98" s="8" t="str">
        <f>IFERROR(IF(INDEX('ce raw data'!$C$2:$CZ$3000,MATCH(1,INDEX(('ce raw data'!$A$2:$A$3000=C66)*('ce raw data'!$B$2:$B$3000=$B99),,),0),MATCH(SUBSTITUTE(F69,"Allele","Height"),'ce raw data'!$C$1:$CZ$1,0))="","-",INDEX('ce raw data'!$C$2:$CZ$3000,MATCH(1,INDEX(('ce raw data'!$A$2:$A$3000=C66)*('ce raw data'!$B$2:$B$3000=$B99),,),0),MATCH(SUBSTITUTE(F69,"Allele","Height"),'ce raw data'!$C$1:$CZ$1,0))),"-")</f>
        <v>-</v>
      </c>
      <c r="G98" s="8" t="str">
        <f>IFERROR(IF(INDEX('ce raw data'!$C$2:$CZ$3000,MATCH(1,INDEX(('ce raw data'!$A$2:$A$3000=G66)*('ce raw data'!$B$2:$B$3000=$B99),,),0),MATCH(SUBSTITUTE(G69,"Allele","Height"),'ce raw data'!$C$1:$CZ$1,0))="","-",INDEX('ce raw data'!$C$2:$CZ$3000,MATCH(1,INDEX(('ce raw data'!$A$2:$A$3000=G66)*('ce raw data'!$B$2:$B$3000=$B99),,),0),MATCH(SUBSTITUTE(G69,"Allele","Height"),'ce raw data'!$C$1:$CZ$1,0))),"-")</f>
        <v>-</v>
      </c>
      <c r="H98" s="8" t="str">
        <f>IFERROR(IF(INDEX('ce raw data'!$C$2:$CZ$3000,MATCH(1,INDEX(('ce raw data'!$A$2:$A$3000=G66)*('ce raw data'!$B$2:$B$3000=$B99),,),0),MATCH(SUBSTITUTE(H69,"Allele","Height"),'ce raw data'!$C$1:$CZ$1,0))="","-",INDEX('ce raw data'!$C$2:$CZ$3000,MATCH(1,INDEX(('ce raw data'!$A$2:$A$3000=G66)*('ce raw data'!$B$2:$B$3000=$B99),,),0),MATCH(SUBSTITUTE(H69,"Allele","Height"),'ce raw data'!$C$1:$CZ$1,0))),"-")</f>
        <v>-</v>
      </c>
      <c r="I98" s="8" t="str">
        <f>IFERROR(IF(INDEX('ce raw data'!$C$2:$CZ$3000,MATCH(1,INDEX(('ce raw data'!$A$2:$A$3000=G66)*('ce raw data'!$B$2:$B$3000=$B99),,),0),MATCH(SUBSTITUTE(I69,"Allele","Height"),'ce raw data'!$C$1:$CZ$1,0))="","-",INDEX('ce raw data'!$C$2:$CZ$3000,MATCH(1,INDEX(('ce raw data'!$A$2:$A$3000=G66)*('ce raw data'!$B$2:$B$3000=$B99),,),0),MATCH(SUBSTITUTE(I69,"Allele","Height"),'ce raw data'!$C$1:$CZ$1,0))),"-")</f>
        <v>-</v>
      </c>
      <c r="J98" s="8" t="str">
        <f>IFERROR(IF(INDEX('ce raw data'!$C$2:$CZ$3000,MATCH(1,INDEX(('ce raw data'!$A$2:$A$3000=G66)*('ce raw data'!$B$2:$B$3000=$B99),,),0),MATCH(SUBSTITUTE(J69,"Allele","Height"),'ce raw data'!$C$1:$CZ$1,0))="","-",INDEX('ce raw data'!$C$2:$CZ$3000,MATCH(1,INDEX(('ce raw data'!$A$2:$A$3000=G66)*('ce raw data'!$B$2:$B$3000=$B99),,),0),MATCH(SUBSTITUTE(J69,"Allele","Height"),'ce raw data'!$C$1:$CZ$1,0))),"-")</f>
        <v>-</v>
      </c>
    </row>
    <row r="99" spans="2:10" x14ac:dyDescent="0.5">
      <c r="B99" s="14" t="str">
        <f>'Allele Call Table'!$A$99</f>
        <v>D21S11</v>
      </c>
      <c r="C99" s="8" t="str">
        <f>IFERROR(IF(INDEX('ce raw data'!$C$2:$CZ$3000,MATCH(1,INDEX(('ce raw data'!$A$2:$A$3000=C66)*('ce raw data'!$B$2:$B$3000=$B99),,),0),MATCH(C69,'ce raw data'!$C$1:$CZ$1,0))="","-",INDEX('ce raw data'!$C$2:$CZ$3000,MATCH(1,INDEX(('ce raw data'!$A$2:$A$3000=C66)*('ce raw data'!$B$2:$B$3000=$B99),,),0),MATCH(C69,'ce raw data'!$C$1:$CZ$1,0))),"-")</f>
        <v>-</v>
      </c>
      <c r="D99" s="8" t="str">
        <f>IFERROR(IF(INDEX('ce raw data'!$C$2:$CZ$3000,MATCH(1,INDEX(('ce raw data'!$A$2:$A$3000=C66)*('ce raw data'!$B$2:$B$3000=$B99),,),0),MATCH(D69,'ce raw data'!$C$1:$CZ$1,0))="","-",INDEX('ce raw data'!$C$2:$CZ$3000,MATCH(1,INDEX(('ce raw data'!$A$2:$A$3000=C66)*('ce raw data'!$B$2:$B$3000=$B99),,),0),MATCH(D69,'ce raw data'!$C$1:$CZ$1,0))),"-")</f>
        <v>-</v>
      </c>
      <c r="E99" s="8" t="str">
        <f>IFERROR(IF(INDEX('ce raw data'!$C$2:$CZ$3000,MATCH(1,INDEX(('ce raw data'!$A$2:$A$3000=C66)*('ce raw data'!$B$2:$B$3000=$B99),,),0),MATCH(E69,'ce raw data'!$C$1:$CZ$1,0))="","-",INDEX('ce raw data'!$C$2:$CZ$3000,MATCH(1,INDEX(('ce raw data'!$A$2:$A$3000=C66)*('ce raw data'!$B$2:$B$3000=$B99),,),0),MATCH(E69,'ce raw data'!$C$1:$CZ$1,0))),"-")</f>
        <v>-</v>
      </c>
      <c r="F99" s="8" t="str">
        <f>IFERROR(IF(INDEX('ce raw data'!$C$2:$CZ$3000,MATCH(1,INDEX(('ce raw data'!$A$2:$A$3000=C66)*('ce raw data'!$B$2:$B$3000=$B99),,),0),MATCH(F69,'ce raw data'!$C$1:$CZ$1,0))="","-",INDEX('ce raw data'!$C$2:$CZ$3000,MATCH(1,INDEX(('ce raw data'!$A$2:$A$3000=C66)*('ce raw data'!$B$2:$B$3000=$B99),,),0),MATCH(F69,'ce raw data'!$C$1:$CZ$1,0))),"-")</f>
        <v>-</v>
      </c>
      <c r="G99" s="8" t="str">
        <f>IFERROR(IF(INDEX('ce raw data'!$C$2:$CZ$3000,MATCH(1,INDEX(('ce raw data'!$A$2:$A$3000=G66)*('ce raw data'!$B$2:$B$3000=$B99),,),0),MATCH(G69,'ce raw data'!$C$1:$CZ$1,0))="","-",INDEX('ce raw data'!$C$2:$CZ$3000,MATCH(1,INDEX(('ce raw data'!$A$2:$A$3000=G66)*('ce raw data'!$B$2:$B$3000=$B99),,),0),MATCH(G69,'ce raw data'!$C$1:$CZ$1,0))),"-")</f>
        <v>-</v>
      </c>
      <c r="H99" s="8" t="str">
        <f>IFERROR(IF(INDEX('ce raw data'!$C$2:$CZ$3000,MATCH(1,INDEX(('ce raw data'!$A$2:$A$3000=G66)*('ce raw data'!$B$2:$B$3000=$B99),,),0),MATCH(H69,'ce raw data'!$C$1:$CZ$1,0))="","-",INDEX('ce raw data'!$C$2:$CZ$3000,MATCH(1,INDEX(('ce raw data'!$A$2:$A$3000=G66)*('ce raw data'!$B$2:$B$3000=$B99),,),0),MATCH(H69,'ce raw data'!$C$1:$CZ$1,0))),"-")</f>
        <v>-</v>
      </c>
      <c r="I99" s="8" t="str">
        <f>IFERROR(IF(INDEX('ce raw data'!$C$2:$CZ$3000,MATCH(1,INDEX(('ce raw data'!$A$2:$A$3000=G66)*('ce raw data'!$B$2:$B$3000=$B99),,),0),MATCH(I69,'ce raw data'!$C$1:$CZ$1,0))="","-",INDEX('ce raw data'!$C$2:$CZ$3000,MATCH(1,INDEX(('ce raw data'!$A$2:$A$3000=G66)*('ce raw data'!$B$2:$B$3000=$B99),,),0),MATCH(I69,'ce raw data'!$C$1:$CZ$1,0))),"-")</f>
        <v>-</v>
      </c>
      <c r="J99" s="8" t="str">
        <f>IFERROR(IF(INDEX('ce raw data'!$C$2:$CZ$3000,MATCH(1,INDEX(('ce raw data'!$A$2:$A$3000=G66)*('ce raw data'!$B$2:$B$3000=$B99),,),0),MATCH(J69,'ce raw data'!$C$1:$CZ$1,0))="","-",INDEX('ce raw data'!$C$2:$CZ$3000,MATCH(1,INDEX(('ce raw data'!$A$2:$A$3000=G66)*('ce raw data'!$B$2:$B$3000=$B99),,),0),MATCH(J69,'ce raw data'!$C$1:$CZ$1,0))),"-")</f>
        <v>-</v>
      </c>
    </row>
    <row r="100" spans="2:10" ht="12.75" hidden="1" customHeight="1" x14ac:dyDescent="0.5">
      <c r="B100" s="14"/>
      <c r="C100" s="8" t="str">
        <f>IFERROR(IF(INDEX('ce raw data'!$C$2:$CZ$3000,MATCH(1,INDEX(('ce raw data'!$A$2:$A$3000=C66)*('ce raw data'!$B$2:$B$3000=$B101),,),0),MATCH(SUBSTITUTE(C69,"Allele","Height"),'ce raw data'!$C$1:$CZ$1,0))="","-",INDEX('ce raw data'!$C$2:$CZ$3000,MATCH(1,INDEX(('ce raw data'!$A$2:$A$3000=C66)*('ce raw data'!$B$2:$B$3000=$B101),,),0),MATCH(SUBSTITUTE(C69,"Allele","Height"),'ce raw data'!$C$1:$CZ$1,0))),"-")</f>
        <v>-</v>
      </c>
      <c r="D100" s="8" t="str">
        <f>IFERROR(IF(INDEX('ce raw data'!$C$2:$CZ$3000,MATCH(1,INDEX(('ce raw data'!$A$2:$A$3000=C66)*('ce raw data'!$B$2:$B$3000=$B101),,),0),MATCH(SUBSTITUTE(D69,"Allele","Height"),'ce raw data'!$C$1:$CZ$1,0))="","-",INDEX('ce raw data'!$C$2:$CZ$3000,MATCH(1,INDEX(('ce raw data'!$A$2:$A$3000=C66)*('ce raw data'!$B$2:$B$3000=$B101),,),0),MATCH(SUBSTITUTE(D69,"Allele","Height"),'ce raw data'!$C$1:$CZ$1,0))),"-")</f>
        <v>-</v>
      </c>
      <c r="E100" s="8" t="str">
        <f>IFERROR(IF(INDEX('ce raw data'!$C$2:$CZ$3000,MATCH(1,INDEX(('ce raw data'!$A$2:$A$3000=C66)*('ce raw data'!$B$2:$B$3000=$B101),,),0),MATCH(SUBSTITUTE(E69,"Allele","Height"),'ce raw data'!$C$1:$CZ$1,0))="","-",INDEX('ce raw data'!$C$2:$CZ$3000,MATCH(1,INDEX(('ce raw data'!$A$2:$A$3000=C66)*('ce raw data'!$B$2:$B$3000=$B101),,),0),MATCH(SUBSTITUTE(E69,"Allele","Height"),'ce raw data'!$C$1:$CZ$1,0))),"-")</f>
        <v>-</v>
      </c>
      <c r="F100" s="8" t="str">
        <f>IFERROR(IF(INDEX('ce raw data'!$C$2:$CZ$3000,MATCH(1,INDEX(('ce raw data'!$A$2:$A$3000=C66)*('ce raw data'!$B$2:$B$3000=$B101),,),0),MATCH(SUBSTITUTE(F69,"Allele","Height"),'ce raw data'!$C$1:$CZ$1,0))="","-",INDEX('ce raw data'!$C$2:$CZ$3000,MATCH(1,INDEX(('ce raw data'!$A$2:$A$3000=C66)*('ce raw data'!$B$2:$B$3000=$B101),,),0),MATCH(SUBSTITUTE(F69,"Allele","Height"),'ce raw data'!$C$1:$CZ$1,0))),"-")</f>
        <v>-</v>
      </c>
      <c r="G100" s="8" t="str">
        <f>IFERROR(IF(INDEX('ce raw data'!$C$2:$CZ$3000,MATCH(1,INDEX(('ce raw data'!$A$2:$A$3000=G66)*('ce raw data'!$B$2:$B$3000=$B101),,),0),MATCH(SUBSTITUTE(G69,"Allele","Height"),'ce raw data'!$C$1:$CZ$1,0))="","-",INDEX('ce raw data'!$C$2:$CZ$3000,MATCH(1,INDEX(('ce raw data'!$A$2:$A$3000=G66)*('ce raw data'!$B$2:$B$3000=$B101),,),0),MATCH(SUBSTITUTE(G69,"Allele","Height"),'ce raw data'!$C$1:$CZ$1,0))),"-")</f>
        <v>-</v>
      </c>
      <c r="H100" s="8" t="str">
        <f>IFERROR(IF(INDEX('ce raw data'!$C$2:$CZ$3000,MATCH(1,INDEX(('ce raw data'!$A$2:$A$3000=G66)*('ce raw data'!$B$2:$B$3000=$B101),,),0),MATCH(SUBSTITUTE(H69,"Allele","Height"),'ce raw data'!$C$1:$CZ$1,0))="","-",INDEX('ce raw data'!$C$2:$CZ$3000,MATCH(1,INDEX(('ce raw data'!$A$2:$A$3000=G66)*('ce raw data'!$B$2:$B$3000=$B101),,),0),MATCH(SUBSTITUTE(H69,"Allele","Height"),'ce raw data'!$C$1:$CZ$1,0))),"-")</f>
        <v>-</v>
      </c>
      <c r="I100" s="8" t="str">
        <f>IFERROR(IF(INDEX('ce raw data'!$C$2:$CZ$3000,MATCH(1,INDEX(('ce raw data'!$A$2:$A$3000=G66)*('ce raw data'!$B$2:$B$3000=$B101),,),0),MATCH(SUBSTITUTE(I69,"Allele","Height"),'ce raw data'!$C$1:$CZ$1,0))="","-",INDEX('ce raw data'!$C$2:$CZ$3000,MATCH(1,INDEX(('ce raw data'!$A$2:$A$3000=G66)*('ce raw data'!$B$2:$B$3000=$B101),,),0),MATCH(SUBSTITUTE(I69,"Allele","Height"),'ce raw data'!$C$1:$CZ$1,0))),"-")</f>
        <v>-</v>
      </c>
      <c r="J100" s="8" t="str">
        <f>IFERROR(IF(INDEX('ce raw data'!$C$2:$CZ$3000,MATCH(1,INDEX(('ce raw data'!$A$2:$A$3000=G66)*('ce raw data'!$B$2:$B$3000=$B101),,),0),MATCH(SUBSTITUTE(J69,"Allele","Height"),'ce raw data'!$C$1:$CZ$1,0))="","-",INDEX('ce raw data'!$C$2:$CZ$3000,MATCH(1,INDEX(('ce raw data'!$A$2:$A$3000=G66)*('ce raw data'!$B$2:$B$3000=$B101),,),0),MATCH(SUBSTITUTE(J69,"Allele","Height"),'ce raw data'!$C$1:$CZ$1,0))),"-")</f>
        <v>-</v>
      </c>
    </row>
    <row r="101" spans="2:10" x14ac:dyDescent="0.5">
      <c r="B101" s="14" t="str">
        <f>'Allele Call Table'!$A$101</f>
        <v>D7S820</v>
      </c>
      <c r="C101" s="8" t="str">
        <f>IFERROR(IF(INDEX('ce raw data'!$C$2:$CZ$3000,MATCH(1,INDEX(('ce raw data'!$A$2:$A$3000=C66)*('ce raw data'!$B$2:$B$3000=$B101),,),0),MATCH(C69,'ce raw data'!$C$1:$CZ$1,0))="","-",INDEX('ce raw data'!$C$2:$CZ$3000,MATCH(1,INDEX(('ce raw data'!$A$2:$A$3000=C66)*('ce raw data'!$B$2:$B$3000=$B101),,),0),MATCH(C69,'ce raw data'!$C$1:$CZ$1,0))),"-")</f>
        <v>-</v>
      </c>
      <c r="D101" s="8" t="str">
        <f>IFERROR(IF(INDEX('ce raw data'!$C$2:$CZ$3000,MATCH(1,INDEX(('ce raw data'!$A$2:$A$3000=C66)*('ce raw data'!$B$2:$B$3000=$B101),,),0),MATCH(D69,'ce raw data'!$C$1:$CZ$1,0))="","-",INDEX('ce raw data'!$C$2:$CZ$3000,MATCH(1,INDEX(('ce raw data'!$A$2:$A$3000=C66)*('ce raw data'!$B$2:$B$3000=$B101),,),0),MATCH(D69,'ce raw data'!$C$1:$CZ$1,0))),"-")</f>
        <v>-</v>
      </c>
      <c r="E101" s="8" t="str">
        <f>IFERROR(IF(INDEX('ce raw data'!$C$2:$CZ$3000,MATCH(1,INDEX(('ce raw data'!$A$2:$A$3000=C66)*('ce raw data'!$B$2:$B$3000=$B101),,),0),MATCH(E69,'ce raw data'!$C$1:$CZ$1,0))="","-",INDEX('ce raw data'!$C$2:$CZ$3000,MATCH(1,INDEX(('ce raw data'!$A$2:$A$3000=C66)*('ce raw data'!$B$2:$B$3000=$B101),,),0),MATCH(E69,'ce raw data'!$C$1:$CZ$1,0))),"-")</f>
        <v>-</v>
      </c>
      <c r="F101" s="8" t="str">
        <f>IFERROR(IF(INDEX('ce raw data'!$C$2:$CZ$3000,MATCH(1,INDEX(('ce raw data'!$A$2:$A$3000=C66)*('ce raw data'!$B$2:$B$3000=$B101),,),0),MATCH(F69,'ce raw data'!$C$1:$CZ$1,0))="","-",INDEX('ce raw data'!$C$2:$CZ$3000,MATCH(1,INDEX(('ce raw data'!$A$2:$A$3000=C66)*('ce raw data'!$B$2:$B$3000=$B101),,),0),MATCH(F69,'ce raw data'!$C$1:$CZ$1,0))),"-")</f>
        <v>-</v>
      </c>
      <c r="G101" s="8" t="str">
        <f>IFERROR(IF(INDEX('ce raw data'!$C$2:$CZ$3000,MATCH(1,INDEX(('ce raw data'!$A$2:$A$3000=G66)*('ce raw data'!$B$2:$B$3000=$B101),,),0),MATCH(G69,'ce raw data'!$C$1:$CZ$1,0))="","-",INDEX('ce raw data'!$C$2:$CZ$3000,MATCH(1,INDEX(('ce raw data'!$A$2:$A$3000=G66)*('ce raw data'!$B$2:$B$3000=$B101),,),0),MATCH(G69,'ce raw data'!$C$1:$CZ$1,0))),"-")</f>
        <v>-</v>
      </c>
      <c r="H101" s="8" t="str">
        <f>IFERROR(IF(INDEX('ce raw data'!$C$2:$CZ$3000,MATCH(1,INDEX(('ce raw data'!$A$2:$A$3000=G66)*('ce raw data'!$B$2:$B$3000=$B101),,),0),MATCH(H69,'ce raw data'!$C$1:$CZ$1,0))="","-",INDEX('ce raw data'!$C$2:$CZ$3000,MATCH(1,INDEX(('ce raw data'!$A$2:$A$3000=G66)*('ce raw data'!$B$2:$B$3000=$B101),,),0),MATCH(H69,'ce raw data'!$C$1:$CZ$1,0))),"-")</f>
        <v>-</v>
      </c>
      <c r="I101" s="8" t="str">
        <f>IFERROR(IF(INDEX('ce raw data'!$C$2:$CZ$3000,MATCH(1,INDEX(('ce raw data'!$A$2:$A$3000=G66)*('ce raw data'!$B$2:$B$3000=$B101),,),0),MATCH(I69,'ce raw data'!$C$1:$CZ$1,0))="","-",INDEX('ce raw data'!$C$2:$CZ$3000,MATCH(1,INDEX(('ce raw data'!$A$2:$A$3000=G66)*('ce raw data'!$B$2:$B$3000=$B101),,),0),MATCH(I69,'ce raw data'!$C$1:$CZ$1,0))),"-")</f>
        <v>-</v>
      </c>
      <c r="J101" s="8" t="str">
        <f>IFERROR(IF(INDEX('ce raw data'!$C$2:$CZ$3000,MATCH(1,INDEX(('ce raw data'!$A$2:$A$3000=G66)*('ce raw data'!$B$2:$B$3000=$B101),,),0),MATCH(J69,'ce raw data'!$C$1:$CZ$1,0))="","-",INDEX('ce raw data'!$C$2:$CZ$3000,MATCH(1,INDEX(('ce raw data'!$A$2:$A$3000=G66)*('ce raw data'!$B$2:$B$3000=$B101),,),0),MATCH(J69,'ce raw data'!$C$1:$CZ$1,0))),"-")</f>
        <v>-</v>
      </c>
    </row>
    <row r="102" spans="2:10" ht="12.75" hidden="1" customHeight="1" x14ac:dyDescent="0.5">
      <c r="B102" s="14"/>
      <c r="C102" s="8" t="str">
        <f>IFERROR(IF(INDEX('ce raw data'!$C$2:$CZ$3000,MATCH(1,INDEX(('ce raw data'!$A$2:$A$3000=C66)*('ce raw data'!$B$2:$B$3000=$B103),,),0),MATCH(SUBSTITUTE(C69,"Allele","Height"),'ce raw data'!$C$1:$CZ$1,0))="","-",INDEX('ce raw data'!$C$2:$CZ$3000,MATCH(1,INDEX(('ce raw data'!$A$2:$A$3000=C66)*('ce raw data'!$B$2:$B$3000=$B103),,),0),MATCH(SUBSTITUTE(C69,"Allele","Height"),'ce raw data'!$C$1:$CZ$1,0))),"-")</f>
        <v>-</v>
      </c>
      <c r="D102" s="8" t="str">
        <f>IFERROR(IF(INDEX('ce raw data'!$C$2:$CZ$3000,MATCH(1,INDEX(('ce raw data'!$A$2:$A$3000=C66)*('ce raw data'!$B$2:$B$3000=$B103),,),0),MATCH(SUBSTITUTE(D69,"Allele","Height"),'ce raw data'!$C$1:$CZ$1,0))="","-",INDEX('ce raw data'!$C$2:$CZ$3000,MATCH(1,INDEX(('ce raw data'!$A$2:$A$3000=C66)*('ce raw data'!$B$2:$B$3000=$B103),,),0),MATCH(SUBSTITUTE(D69,"Allele","Height"),'ce raw data'!$C$1:$CZ$1,0))),"-")</f>
        <v>-</v>
      </c>
      <c r="E102" s="8" t="str">
        <f>IFERROR(IF(INDEX('ce raw data'!$C$2:$CZ$3000,MATCH(1,INDEX(('ce raw data'!$A$2:$A$3000=C66)*('ce raw data'!$B$2:$B$3000=$B103),,),0),MATCH(SUBSTITUTE(E69,"Allele","Height"),'ce raw data'!$C$1:$CZ$1,0))="","-",INDEX('ce raw data'!$C$2:$CZ$3000,MATCH(1,INDEX(('ce raw data'!$A$2:$A$3000=C66)*('ce raw data'!$B$2:$B$3000=$B103),,),0),MATCH(SUBSTITUTE(E69,"Allele","Height"),'ce raw data'!$C$1:$CZ$1,0))),"-")</f>
        <v>-</v>
      </c>
      <c r="F102" s="8" t="str">
        <f>IFERROR(IF(INDEX('ce raw data'!$C$2:$CZ$3000,MATCH(1,INDEX(('ce raw data'!$A$2:$A$3000=C66)*('ce raw data'!$B$2:$B$3000=$B103),,),0),MATCH(SUBSTITUTE(F69,"Allele","Height"),'ce raw data'!$C$1:$CZ$1,0))="","-",INDEX('ce raw data'!$C$2:$CZ$3000,MATCH(1,INDEX(('ce raw data'!$A$2:$A$3000=C66)*('ce raw data'!$B$2:$B$3000=$B103),,),0),MATCH(SUBSTITUTE(F69,"Allele","Height"),'ce raw data'!$C$1:$CZ$1,0))),"-")</f>
        <v>-</v>
      </c>
      <c r="G102" s="8" t="str">
        <f>IFERROR(IF(INDEX('ce raw data'!$C$2:$CZ$3000,MATCH(1,INDEX(('ce raw data'!$A$2:$A$3000=G66)*('ce raw data'!$B$2:$B$3000=$B103),,),0),MATCH(SUBSTITUTE(G69,"Allele","Height"),'ce raw data'!$C$1:$CZ$1,0))="","-",INDEX('ce raw data'!$C$2:$CZ$3000,MATCH(1,INDEX(('ce raw data'!$A$2:$A$3000=G66)*('ce raw data'!$B$2:$B$3000=$B103),,),0),MATCH(SUBSTITUTE(G69,"Allele","Height"),'ce raw data'!$C$1:$CZ$1,0))),"-")</f>
        <v>-</v>
      </c>
      <c r="H102" s="8" t="str">
        <f>IFERROR(IF(INDEX('ce raw data'!$C$2:$CZ$3000,MATCH(1,INDEX(('ce raw data'!$A$2:$A$3000=G66)*('ce raw data'!$B$2:$B$3000=$B103),,),0),MATCH(SUBSTITUTE(H69,"Allele","Height"),'ce raw data'!$C$1:$CZ$1,0))="","-",INDEX('ce raw data'!$C$2:$CZ$3000,MATCH(1,INDEX(('ce raw data'!$A$2:$A$3000=G66)*('ce raw data'!$B$2:$B$3000=$B103),,),0),MATCH(SUBSTITUTE(H69,"Allele","Height"),'ce raw data'!$C$1:$CZ$1,0))),"-")</f>
        <v>-</v>
      </c>
      <c r="I102" s="8" t="str">
        <f>IFERROR(IF(INDEX('ce raw data'!$C$2:$CZ$3000,MATCH(1,INDEX(('ce raw data'!$A$2:$A$3000=G66)*('ce raw data'!$B$2:$B$3000=$B103),,),0),MATCH(SUBSTITUTE(I69,"Allele","Height"),'ce raw data'!$C$1:$CZ$1,0))="","-",INDEX('ce raw data'!$C$2:$CZ$3000,MATCH(1,INDEX(('ce raw data'!$A$2:$A$3000=G66)*('ce raw data'!$B$2:$B$3000=$B103),,),0),MATCH(SUBSTITUTE(I69,"Allele","Height"),'ce raw data'!$C$1:$CZ$1,0))),"-")</f>
        <v>-</v>
      </c>
      <c r="J102" s="8" t="str">
        <f>IFERROR(IF(INDEX('ce raw data'!$C$2:$CZ$3000,MATCH(1,INDEX(('ce raw data'!$A$2:$A$3000=G66)*('ce raw data'!$B$2:$B$3000=$B103),,),0),MATCH(SUBSTITUTE(J69,"Allele","Height"),'ce raw data'!$C$1:$CZ$1,0))="","-",INDEX('ce raw data'!$C$2:$CZ$3000,MATCH(1,INDEX(('ce raw data'!$A$2:$A$3000=G66)*('ce raw data'!$B$2:$B$3000=$B103),,),0),MATCH(SUBSTITUTE(J69,"Allele","Height"),'ce raw data'!$C$1:$CZ$1,0))),"-")</f>
        <v>-</v>
      </c>
    </row>
    <row r="103" spans="2:10" x14ac:dyDescent="0.5">
      <c r="B103" s="14" t="str">
        <f>'Allele Call Table'!$A$103</f>
        <v>D5S818</v>
      </c>
      <c r="C103" s="8" t="str">
        <f>IFERROR(IF(INDEX('ce raw data'!$C$2:$CZ$3000,MATCH(1,INDEX(('ce raw data'!$A$2:$A$3000=C66)*('ce raw data'!$B$2:$B$3000=$B103),,),0),MATCH(C69,'ce raw data'!$C$1:$CZ$1,0))="","-",INDEX('ce raw data'!$C$2:$CZ$3000,MATCH(1,INDEX(('ce raw data'!$A$2:$A$3000=C66)*('ce raw data'!$B$2:$B$3000=$B103),,),0),MATCH(C69,'ce raw data'!$C$1:$CZ$1,0))),"-")</f>
        <v>-</v>
      </c>
      <c r="D103" s="8" t="str">
        <f>IFERROR(IF(INDEX('ce raw data'!$C$2:$CZ$3000,MATCH(1,INDEX(('ce raw data'!$A$2:$A$3000=C66)*('ce raw data'!$B$2:$B$3000=$B103),,),0),MATCH(D69,'ce raw data'!$C$1:$CZ$1,0))="","-",INDEX('ce raw data'!$C$2:$CZ$3000,MATCH(1,INDEX(('ce raw data'!$A$2:$A$3000=C66)*('ce raw data'!$B$2:$B$3000=$B103),,),0),MATCH(D69,'ce raw data'!$C$1:$CZ$1,0))),"-")</f>
        <v>-</v>
      </c>
      <c r="E103" s="8" t="str">
        <f>IFERROR(IF(INDEX('ce raw data'!$C$2:$CZ$3000,MATCH(1,INDEX(('ce raw data'!$A$2:$A$3000=C66)*('ce raw data'!$B$2:$B$3000=$B103),,),0),MATCH(E69,'ce raw data'!$C$1:$CZ$1,0))="","-",INDEX('ce raw data'!$C$2:$CZ$3000,MATCH(1,INDEX(('ce raw data'!$A$2:$A$3000=C66)*('ce raw data'!$B$2:$B$3000=$B103),,),0),MATCH(E69,'ce raw data'!$C$1:$CZ$1,0))),"-")</f>
        <v>-</v>
      </c>
      <c r="F103" s="8" t="str">
        <f>IFERROR(IF(INDEX('ce raw data'!$C$2:$CZ$3000,MATCH(1,INDEX(('ce raw data'!$A$2:$A$3000=C66)*('ce raw data'!$B$2:$B$3000=$B103),,),0),MATCH(F69,'ce raw data'!$C$1:$CZ$1,0))="","-",INDEX('ce raw data'!$C$2:$CZ$3000,MATCH(1,INDEX(('ce raw data'!$A$2:$A$3000=C66)*('ce raw data'!$B$2:$B$3000=$B103),,),0),MATCH(F69,'ce raw data'!$C$1:$CZ$1,0))),"-")</f>
        <v>-</v>
      </c>
      <c r="G103" s="8" t="str">
        <f>IFERROR(IF(INDEX('ce raw data'!$C$2:$CZ$3000,MATCH(1,INDEX(('ce raw data'!$A$2:$A$3000=G66)*('ce raw data'!$B$2:$B$3000=$B103),,),0),MATCH(G69,'ce raw data'!$C$1:$CZ$1,0))="","-",INDEX('ce raw data'!$C$2:$CZ$3000,MATCH(1,INDEX(('ce raw data'!$A$2:$A$3000=G66)*('ce raw data'!$B$2:$B$3000=$B103),,),0),MATCH(G69,'ce raw data'!$C$1:$CZ$1,0))),"-")</f>
        <v>-</v>
      </c>
      <c r="H103" s="8" t="str">
        <f>IFERROR(IF(INDEX('ce raw data'!$C$2:$CZ$3000,MATCH(1,INDEX(('ce raw data'!$A$2:$A$3000=G66)*('ce raw data'!$B$2:$B$3000=$B103),,),0),MATCH(H69,'ce raw data'!$C$1:$CZ$1,0))="","-",INDEX('ce raw data'!$C$2:$CZ$3000,MATCH(1,INDEX(('ce raw data'!$A$2:$A$3000=G66)*('ce raw data'!$B$2:$B$3000=$B103),,),0),MATCH(H69,'ce raw data'!$C$1:$CZ$1,0))),"-")</f>
        <v>-</v>
      </c>
      <c r="I103" s="8" t="str">
        <f>IFERROR(IF(INDEX('ce raw data'!$C$2:$CZ$3000,MATCH(1,INDEX(('ce raw data'!$A$2:$A$3000=G66)*('ce raw data'!$B$2:$B$3000=$B103),,),0),MATCH(I69,'ce raw data'!$C$1:$CZ$1,0))="","-",INDEX('ce raw data'!$C$2:$CZ$3000,MATCH(1,INDEX(('ce raw data'!$A$2:$A$3000=G66)*('ce raw data'!$B$2:$B$3000=$B103),,),0),MATCH(I69,'ce raw data'!$C$1:$CZ$1,0))),"-")</f>
        <v>-</v>
      </c>
      <c r="J103" s="8" t="str">
        <f>IFERROR(IF(INDEX('ce raw data'!$C$2:$CZ$3000,MATCH(1,INDEX(('ce raw data'!$A$2:$A$3000=G66)*('ce raw data'!$B$2:$B$3000=$B103),,),0),MATCH(J69,'ce raw data'!$C$1:$CZ$1,0))="","-",INDEX('ce raw data'!$C$2:$CZ$3000,MATCH(1,INDEX(('ce raw data'!$A$2:$A$3000=G66)*('ce raw data'!$B$2:$B$3000=$B103),,),0),MATCH(J69,'ce raw data'!$C$1:$CZ$1,0))),"-")</f>
        <v>-</v>
      </c>
    </row>
    <row r="104" spans="2:10" ht="12.75" hidden="1" customHeight="1" x14ac:dyDescent="0.5">
      <c r="B104" s="14"/>
      <c r="C104" s="8" t="str">
        <f>IFERROR(IF(INDEX('ce raw data'!$C$2:$CZ$3000,MATCH(1,INDEX(('ce raw data'!$A$2:$A$3000=C66)*('ce raw data'!$B$2:$B$3000=$B105),,),0),MATCH(SUBSTITUTE(C69,"Allele","Height"),'ce raw data'!$C$1:$CZ$1,0))="","-",INDEX('ce raw data'!$C$2:$CZ$3000,MATCH(1,INDEX(('ce raw data'!$A$2:$A$3000=C66)*('ce raw data'!$B$2:$B$3000=$B105),,),0),MATCH(SUBSTITUTE(C69,"Allele","Height"),'ce raw data'!$C$1:$CZ$1,0))),"-")</f>
        <v>-</v>
      </c>
      <c r="D104" s="8" t="str">
        <f>IFERROR(IF(INDEX('ce raw data'!$C$2:$CZ$3000,MATCH(1,INDEX(('ce raw data'!$A$2:$A$3000=C66)*('ce raw data'!$B$2:$B$3000=$B105),,),0),MATCH(SUBSTITUTE(D69,"Allele","Height"),'ce raw data'!$C$1:$CZ$1,0))="","-",INDEX('ce raw data'!$C$2:$CZ$3000,MATCH(1,INDEX(('ce raw data'!$A$2:$A$3000=C66)*('ce raw data'!$B$2:$B$3000=$B105),,),0),MATCH(SUBSTITUTE(D69,"Allele","Height"),'ce raw data'!$C$1:$CZ$1,0))),"-")</f>
        <v>-</v>
      </c>
      <c r="E104" s="8" t="str">
        <f>IFERROR(IF(INDEX('ce raw data'!$C$2:$CZ$3000,MATCH(1,INDEX(('ce raw data'!$A$2:$A$3000=C66)*('ce raw data'!$B$2:$B$3000=$B105),,),0),MATCH(SUBSTITUTE(E69,"Allele","Height"),'ce raw data'!$C$1:$CZ$1,0))="","-",INDEX('ce raw data'!$C$2:$CZ$3000,MATCH(1,INDEX(('ce raw data'!$A$2:$A$3000=C66)*('ce raw data'!$B$2:$B$3000=$B105),,),0),MATCH(SUBSTITUTE(E69,"Allele","Height"),'ce raw data'!$C$1:$CZ$1,0))),"-")</f>
        <v>-</v>
      </c>
      <c r="F104" s="8" t="str">
        <f>IFERROR(IF(INDEX('ce raw data'!$C$2:$CZ$3000,MATCH(1,INDEX(('ce raw data'!$A$2:$A$3000=C66)*('ce raw data'!$B$2:$B$3000=$B105),,),0),MATCH(SUBSTITUTE(F69,"Allele","Height"),'ce raw data'!$C$1:$CZ$1,0))="","-",INDEX('ce raw data'!$C$2:$CZ$3000,MATCH(1,INDEX(('ce raw data'!$A$2:$A$3000=C66)*('ce raw data'!$B$2:$B$3000=$B105),,),0),MATCH(SUBSTITUTE(F69,"Allele","Height"),'ce raw data'!$C$1:$CZ$1,0))),"-")</f>
        <v>-</v>
      </c>
      <c r="G104" s="8" t="str">
        <f>IFERROR(IF(INDEX('ce raw data'!$C$2:$CZ$3000,MATCH(1,INDEX(('ce raw data'!$A$2:$A$3000=G66)*('ce raw data'!$B$2:$B$3000=$B105),,),0),MATCH(SUBSTITUTE(G69,"Allele","Height"),'ce raw data'!$C$1:$CZ$1,0))="","-",INDEX('ce raw data'!$C$2:$CZ$3000,MATCH(1,INDEX(('ce raw data'!$A$2:$A$3000=G66)*('ce raw data'!$B$2:$B$3000=$B105),,),0),MATCH(SUBSTITUTE(G69,"Allele","Height"),'ce raw data'!$C$1:$CZ$1,0))),"-")</f>
        <v>-</v>
      </c>
      <c r="H104" s="8" t="str">
        <f>IFERROR(IF(INDEX('ce raw data'!$C$2:$CZ$3000,MATCH(1,INDEX(('ce raw data'!$A$2:$A$3000=G66)*('ce raw data'!$B$2:$B$3000=$B105),,),0),MATCH(SUBSTITUTE(H69,"Allele","Height"),'ce raw data'!$C$1:$CZ$1,0))="","-",INDEX('ce raw data'!$C$2:$CZ$3000,MATCH(1,INDEX(('ce raw data'!$A$2:$A$3000=G66)*('ce raw data'!$B$2:$B$3000=$B105),,),0),MATCH(SUBSTITUTE(H69,"Allele","Height"),'ce raw data'!$C$1:$CZ$1,0))),"-")</f>
        <v>-</v>
      </c>
      <c r="I104" s="8" t="str">
        <f>IFERROR(IF(INDEX('ce raw data'!$C$2:$CZ$3000,MATCH(1,INDEX(('ce raw data'!$A$2:$A$3000=G66)*('ce raw data'!$B$2:$B$3000=$B105),,),0),MATCH(SUBSTITUTE(I69,"Allele","Height"),'ce raw data'!$C$1:$CZ$1,0))="","-",INDEX('ce raw data'!$C$2:$CZ$3000,MATCH(1,INDEX(('ce raw data'!$A$2:$A$3000=G66)*('ce raw data'!$B$2:$B$3000=$B105),,),0),MATCH(SUBSTITUTE(I69,"Allele","Height"),'ce raw data'!$C$1:$CZ$1,0))),"-")</f>
        <v>-</v>
      </c>
      <c r="J104" s="8" t="str">
        <f>IFERROR(IF(INDEX('ce raw data'!$C$2:$CZ$3000,MATCH(1,INDEX(('ce raw data'!$A$2:$A$3000=G66)*('ce raw data'!$B$2:$B$3000=$B105),,),0),MATCH(SUBSTITUTE(J69,"Allele","Height"),'ce raw data'!$C$1:$CZ$1,0))="","-",INDEX('ce raw data'!$C$2:$CZ$3000,MATCH(1,INDEX(('ce raw data'!$A$2:$A$3000=G66)*('ce raw data'!$B$2:$B$3000=$B105),,),0),MATCH(SUBSTITUTE(J69,"Allele","Height"),'ce raw data'!$C$1:$CZ$1,0))),"-")</f>
        <v>-</v>
      </c>
    </row>
    <row r="105" spans="2:10" x14ac:dyDescent="0.5">
      <c r="B105" s="14" t="str">
        <f>'Allele Call Table'!$A$105</f>
        <v>TPOX</v>
      </c>
      <c r="C105" s="8" t="str">
        <f>IFERROR(IF(INDEX('ce raw data'!$C$2:$CZ$3000,MATCH(1,INDEX(('ce raw data'!$A$2:$A$3000=C66)*('ce raw data'!$B$2:$B$3000=$B105),,),0),MATCH(C69,'ce raw data'!$C$1:$CZ$1,0))="","-",INDEX('ce raw data'!$C$2:$CZ$3000,MATCH(1,INDEX(('ce raw data'!$A$2:$A$3000=C66)*('ce raw data'!$B$2:$B$3000=$B105),,),0),MATCH(C69,'ce raw data'!$C$1:$CZ$1,0))),"-")</f>
        <v>-</v>
      </c>
      <c r="D105" s="8" t="str">
        <f>IFERROR(IF(INDEX('ce raw data'!$C$2:$CZ$3000,MATCH(1,INDEX(('ce raw data'!$A$2:$A$3000=C66)*('ce raw data'!$B$2:$B$3000=$B105),,),0),MATCH(D69,'ce raw data'!$C$1:$CZ$1,0))="","-",INDEX('ce raw data'!$C$2:$CZ$3000,MATCH(1,INDEX(('ce raw data'!$A$2:$A$3000=C66)*('ce raw data'!$B$2:$B$3000=$B105),,),0),MATCH(D69,'ce raw data'!$C$1:$CZ$1,0))),"-")</f>
        <v>-</v>
      </c>
      <c r="E105" s="8" t="str">
        <f>IFERROR(IF(INDEX('ce raw data'!$C$2:$CZ$3000,MATCH(1,INDEX(('ce raw data'!$A$2:$A$3000=C66)*('ce raw data'!$B$2:$B$3000=$B105),,),0),MATCH(E69,'ce raw data'!$C$1:$CZ$1,0))="","-",INDEX('ce raw data'!$C$2:$CZ$3000,MATCH(1,INDEX(('ce raw data'!$A$2:$A$3000=C66)*('ce raw data'!$B$2:$B$3000=$B105),,),0),MATCH(E69,'ce raw data'!$C$1:$CZ$1,0))),"-")</f>
        <v>-</v>
      </c>
      <c r="F105" s="8" t="str">
        <f>IFERROR(IF(INDEX('ce raw data'!$C$2:$CZ$3000,MATCH(1,INDEX(('ce raw data'!$A$2:$A$3000=C66)*('ce raw data'!$B$2:$B$3000=$B105),,),0),MATCH(F69,'ce raw data'!$C$1:$CZ$1,0))="","-",INDEX('ce raw data'!$C$2:$CZ$3000,MATCH(1,INDEX(('ce raw data'!$A$2:$A$3000=C66)*('ce raw data'!$B$2:$B$3000=$B105),,),0),MATCH(F69,'ce raw data'!$C$1:$CZ$1,0))),"-")</f>
        <v>-</v>
      </c>
      <c r="G105" s="8" t="str">
        <f>IFERROR(IF(INDEX('ce raw data'!$C$2:$CZ$3000,MATCH(1,INDEX(('ce raw data'!$A$2:$A$3000=G66)*('ce raw data'!$B$2:$B$3000=$B105),,),0),MATCH(G69,'ce raw data'!$C$1:$CZ$1,0))="","-",INDEX('ce raw data'!$C$2:$CZ$3000,MATCH(1,INDEX(('ce raw data'!$A$2:$A$3000=G66)*('ce raw data'!$B$2:$B$3000=$B105),,),0),MATCH(G69,'ce raw data'!$C$1:$CZ$1,0))),"-")</f>
        <v>-</v>
      </c>
      <c r="H105" s="8" t="str">
        <f>IFERROR(IF(INDEX('ce raw data'!$C$2:$CZ$3000,MATCH(1,INDEX(('ce raw data'!$A$2:$A$3000=G66)*('ce raw data'!$B$2:$B$3000=$B105),,),0),MATCH(H69,'ce raw data'!$C$1:$CZ$1,0))="","-",INDEX('ce raw data'!$C$2:$CZ$3000,MATCH(1,INDEX(('ce raw data'!$A$2:$A$3000=G66)*('ce raw data'!$B$2:$B$3000=$B105),,),0),MATCH(H69,'ce raw data'!$C$1:$CZ$1,0))),"-")</f>
        <v>-</v>
      </c>
      <c r="I105" s="8" t="str">
        <f>IFERROR(IF(INDEX('ce raw data'!$C$2:$CZ$3000,MATCH(1,INDEX(('ce raw data'!$A$2:$A$3000=G66)*('ce raw data'!$B$2:$B$3000=$B105),,),0),MATCH(I69,'ce raw data'!$C$1:$CZ$1,0))="","-",INDEX('ce raw data'!$C$2:$CZ$3000,MATCH(1,INDEX(('ce raw data'!$A$2:$A$3000=G66)*('ce raw data'!$B$2:$B$3000=$B105),,),0),MATCH(I69,'ce raw data'!$C$1:$CZ$1,0))),"-")</f>
        <v>-</v>
      </c>
      <c r="J105" s="8" t="str">
        <f>IFERROR(IF(INDEX('ce raw data'!$C$2:$CZ$3000,MATCH(1,INDEX(('ce raw data'!$A$2:$A$3000=G66)*('ce raw data'!$B$2:$B$3000=$B105),,),0),MATCH(J69,'ce raw data'!$C$1:$CZ$1,0))="","-",INDEX('ce raw data'!$C$2:$CZ$3000,MATCH(1,INDEX(('ce raw data'!$A$2:$A$3000=G66)*('ce raw data'!$B$2:$B$3000=$B105),,),0),MATCH(J69,'ce raw data'!$C$1:$CZ$1,0))),"-")</f>
        <v>-</v>
      </c>
    </row>
    <row r="106" spans="2:10" ht="12.75" hidden="1" customHeight="1" x14ac:dyDescent="0.5">
      <c r="B106" s="10"/>
      <c r="C106" s="8" t="str">
        <f>IFERROR(IF(INDEX('ce raw data'!$C$2:$CZ$3000,MATCH(1,INDEX(('ce raw data'!$A$2:$A$3000=C66)*('ce raw data'!$B$2:$B$3000=$B107),,),0),MATCH(SUBSTITUTE(C69,"Allele","Height"),'ce raw data'!$C$1:$CZ$1,0))="","-",INDEX('ce raw data'!$C$2:$CZ$3000,MATCH(1,INDEX(('ce raw data'!$A$2:$A$3000=C66)*('ce raw data'!$B$2:$B$3000=$B107),,),0),MATCH(SUBSTITUTE(C69,"Allele","Height"),'ce raw data'!$C$1:$CZ$1,0))),"-")</f>
        <v>-</v>
      </c>
      <c r="D106" s="8" t="str">
        <f>IFERROR(IF(INDEX('ce raw data'!$C$2:$CZ$3000,MATCH(1,INDEX(('ce raw data'!$A$2:$A$3000=C66)*('ce raw data'!$B$2:$B$3000=$B107),,),0),MATCH(SUBSTITUTE(D69,"Allele","Height"),'ce raw data'!$C$1:$CZ$1,0))="","-",INDEX('ce raw data'!$C$2:$CZ$3000,MATCH(1,INDEX(('ce raw data'!$A$2:$A$3000=C66)*('ce raw data'!$B$2:$B$3000=$B107),,),0),MATCH(SUBSTITUTE(D69,"Allele","Height"),'ce raw data'!$C$1:$CZ$1,0))),"-")</f>
        <v>-</v>
      </c>
      <c r="E106" s="8" t="str">
        <f>IFERROR(IF(INDEX('ce raw data'!$C$2:$CZ$3000,MATCH(1,INDEX(('ce raw data'!$A$2:$A$3000=C66)*('ce raw data'!$B$2:$B$3000=$B107),,),0),MATCH(SUBSTITUTE(E69,"Allele","Height"),'ce raw data'!$C$1:$CZ$1,0))="","-",INDEX('ce raw data'!$C$2:$CZ$3000,MATCH(1,INDEX(('ce raw data'!$A$2:$A$3000=C66)*('ce raw data'!$B$2:$B$3000=$B107),,),0),MATCH(SUBSTITUTE(E69,"Allele","Height"),'ce raw data'!$C$1:$CZ$1,0))),"-")</f>
        <v>-</v>
      </c>
      <c r="F106" s="8" t="str">
        <f>IFERROR(IF(INDEX('ce raw data'!$C$2:$CZ$3000,MATCH(1,INDEX(('ce raw data'!$A$2:$A$3000=C66)*('ce raw data'!$B$2:$B$3000=$B107),,),0),MATCH(SUBSTITUTE(F69,"Allele","Height"),'ce raw data'!$C$1:$CZ$1,0))="","-",INDEX('ce raw data'!$C$2:$CZ$3000,MATCH(1,INDEX(('ce raw data'!$A$2:$A$3000=C66)*('ce raw data'!$B$2:$B$3000=$B107),,),0),MATCH(SUBSTITUTE(F69,"Allele","Height"),'ce raw data'!$C$1:$CZ$1,0))),"-")</f>
        <v>-</v>
      </c>
      <c r="G106" s="8" t="str">
        <f>IFERROR(IF(INDEX('ce raw data'!$C$2:$CZ$3000,MATCH(1,INDEX(('ce raw data'!$A$2:$A$3000=G66)*('ce raw data'!$B$2:$B$3000=$B107),,),0),MATCH(SUBSTITUTE(G69,"Allele","Height"),'ce raw data'!$C$1:$CZ$1,0))="","-",INDEX('ce raw data'!$C$2:$CZ$3000,MATCH(1,INDEX(('ce raw data'!$A$2:$A$3000=G66)*('ce raw data'!$B$2:$B$3000=$B107),,),0),MATCH(SUBSTITUTE(G69,"Allele","Height"),'ce raw data'!$C$1:$CZ$1,0))),"-")</f>
        <v>-</v>
      </c>
      <c r="H106" s="8" t="str">
        <f>IFERROR(IF(INDEX('ce raw data'!$C$2:$CZ$3000,MATCH(1,INDEX(('ce raw data'!$A$2:$A$3000=G66)*('ce raw data'!$B$2:$B$3000=$B107),,),0),MATCH(SUBSTITUTE(H69,"Allele","Height"),'ce raw data'!$C$1:$CZ$1,0))="","-",INDEX('ce raw data'!$C$2:$CZ$3000,MATCH(1,INDEX(('ce raw data'!$A$2:$A$3000=G66)*('ce raw data'!$B$2:$B$3000=$B107),,),0),MATCH(SUBSTITUTE(H69,"Allele","Height"),'ce raw data'!$C$1:$CZ$1,0))),"-")</f>
        <v>-</v>
      </c>
      <c r="I106" s="8" t="str">
        <f>IFERROR(IF(INDEX('ce raw data'!$C$2:$CZ$3000,MATCH(1,INDEX(('ce raw data'!$A$2:$A$3000=G66)*('ce raw data'!$B$2:$B$3000=$B107),,),0),MATCH(SUBSTITUTE(I69,"Allele","Height"),'ce raw data'!$C$1:$CZ$1,0))="","-",INDEX('ce raw data'!$C$2:$CZ$3000,MATCH(1,INDEX(('ce raw data'!$A$2:$A$3000=G66)*('ce raw data'!$B$2:$B$3000=$B107),,),0),MATCH(SUBSTITUTE(I69,"Allele","Height"),'ce raw data'!$C$1:$CZ$1,0))),"-")</f>
        <v>-</v>
      </c>
      <c r="J106" s="8" t="str">
        <f>IFERROR(IF(INDEX('ce raw data'!$C$2:$CZ$3000,MATCH(1,INDEX(('ce raw data'!$A$2:$A$3000=G66)*('ce raw data'!$B$2:$B$3000=$B107),,),0),MATCH(SUBSTITUTE(J69,"Allele","Height"),'ce raw data'!$C$1:$CZ$1,0))="","-",INDEX('ce raw data'!$C$2:$CZ$3000,MATCH(1,INDEX(('ce raw data'!$A$2:$A$3000=G66)*('ce raw data'!$B$2:$B$3000=$B107),,),0),MATCH(SUBSTITUTE(J69,"Allele","Height"),'ce raw data'!$C$1:$CZ$1,0))),"-")</f>
        <v>-</v>
      </c>
    </row>
    <row r="107" spans="2:10" x14ac:dyDescent="0.5">
      <c r="B107" s="12" t="str">
        <f>'Allele Call Table'!$A$107</f>
        <v>D8S1179</v>
      </c>
      <c r="C107" s="8" t="str">
        <f>IFERROR(IF(INDEX('ce raw data'!$C$2:$CZ$3000,MATCH(1,INDEX(('ce raw data'!$A$2:$A$3000=C66)*('ce raw data'!$B$2:$B$3000=$B107),,),0),MATCH(C69,'ce raw data'!$C$1:$CZ$1,0))="","-",INDEX('ce raw data'!$C$2:$CZ$3000,MATCH(1,INDEX(('ce raw data'!$A$2:$A$3000=C66)*('ce raw data'!$B$2:$B$3000=$B107),,),0),MATCH(C69,'ce raw data'!$C$1:$CZ$1,0))),"-")</f>
        <v>-</v>
      </c>
      <c r="D107" s="8" t="str">
        <f>IFERROR(IF(INDEX('ce raw data'!$C$2:$CZ$3000,MATCH(1,INDEX(('ce raw data'!$A$2:$A$3000=C66)*('ce raw data'!$B$2:$B$3000=$B107),,),0),MATCH(D69,'ce raw data'!$C$1:$CZ$1,0))="","-",INDEX('ce raw data'!$C$2:$CZ$3000,MATCH(1,INDEX(('ce raw data'!$A$2:$A$3000=C66)*('ce raw data'!$B$2:$B$3000=$B107),,),0),MATCH(D69,'ce raw data'!$C$1:$CZ$1,0))),"-")</f>
        <v>-</v>
      </c>
      <c r="E107" s="8" t="str">
        <f>IFERROR(IF(INDEX('ce raw data'!$C$2:$CZ$3000,MATCH(1,INDEX(('ce raw data'!$A$2:$A$3000=C66)*('ce raw data'!$B$2:$B$3000=$B107),,),0),MATCH(E69,'ce raw data'!$C$1:$CZ$1,0))="","-",INDEX('ce raw data'!$C$2:$CZ$3000,MATCH(1,INDEX(('ce raw data'!$A$2:$A$3000=C66)*('ce raw data'!$B$2:$B$3000=$B107),,),0),MATCH(E69,'ce raw data'!$C$1:$CZ$1,0))),"-")</f>
        <v>-</v>
      </c>
      <c r="F107" s="8" t="str">
        <f>IFERROR(IF(INDEX('ce raw data'!$C$2:$CZ$3000,MATCH(1,INDEX(('ce raw data'!$A$2:$A$3000=C66)*('ce raw data'!$B$2:$B$3000=$B107),,),0),MATCH(F69,'ce raw data'!$C$1:$CZ$1,0))="","-",INDEX('ce raw data'!$C$2:$CZ$3000,MATCH(1,INDEX(('ce raw data'!$A$2:$A$3000=C66)*('ce raw data'!$B$2:$B$3000=$B107),,),0),MATCH(F69,'ce raw data'!$C$1:$CZ$1,0))),"-")</f>
        <v>-</v>
      </c>
      <c r="G107" s="8" t="str">
        <f>IFERROR(IF(INDEX('ce raw data'!$C$2:$CZ$3000,MATCH(1,INDEX(('ce raw data'!$A$2:$A$3000=G66)*('ce raw data'!$B$2:$B$3000=$B107),,),0),MATCH(G69,'ce raw data'!$C$1:$CZ$1,0))="","-",INDEX('ce raw data'!$C$2:$CZ$3000,MATCH(1,INDEX(('ce raw data'!$A$2:$A$3000=G66)*('ce raw data'!$B$2:$B$3000=$B107),,),0),MATCH(G69,'ce raw data'!$C$1:$CZ$1,0))),"-")</f>
        <v>-</v>
      </c>
      <c r="H107" s="8" t="str">
        <f>IFERROR(IF(INDEX('ce raw data'!$C$2:$CZ$3000,MATCH(1,INDEX(('ce raw data'!$A$2:$A$3000=G66)*('ce raw data'!$B$2:$B$3000=$B107),,),0),MATCH(H69,'ce raw data'!$C$1:$CZ$1,0))="","-",INDEX('ce raw data'!$C$2:$CZ$3000,MATCH(1,INDEX(('ce raw data'!$A$2:$A$3000=G66)*('ce raw data'!$B$2:$B$3000=$B107),,),0),MATCH(H69,'ce raw data'!$C$1:$CZ$1,0))),"-")</f>
        <v>-</v>
      </c>
      <c r="I107" s="8" t="str">
        <f>IFERROR(IF(INDEX('ce raw data'!$C$2:$CZ$3000,MATCH(1,INDEX(('ce raw data'!$A$2:$A$3000=G66)*('ce raw data'!$B$2:$B$3000=$B107),,),0),MATCH(I69,'ce raw data'!$C$1:$CZ$1,0))="","-",INDEX('ce raw data'!$C$2:$CZ$3000,MATCH(1,INDEX(('ce raw data'!$A$2:$A$3000=G66)*('ce raw data'!$B$2:$B$3000=$B107),,),0),MATCH(I69,'ce raw data'!$C$1:$CZ$1,0))),"-")</f>
        <v>-</v>
      </c>
      <c r="J107" s="8" t="str">
        <f>IFERROR(IF(INDEX('ce raw data'!$C$2:$CZ$3000,MATCH(1,INDEX(('ce raw data'!$A$2:$A$3000=G66)*('ce raw data'!$B$2:$B$3000=$B107),,),0),MATCH(J69,'ce raw data'!$C$1:$CZ$1,0))="","-",INDEX('ce raw data'!$C$2:$CZ$3000,MATCH(1,INDEX(('ce raw data'!$A$2:$A$3000=G66)*('ce raw data'!$B$2:$B$3000=$B107),,),0),MATCH(J69,'ce raw data'!$C$1:$CZ$1,0))),"-")</f>
        <v>-</v>
      </c>
    </row>
    <row r="108" spans="2:10" ht="12.75" hidden="1" customHeight="1" x14ac:dyDescent="0.5">
      <c r="B108" s="12"/>
      <c r="C108" s="8" t="str">
        <f>IFERROR(IF(INDEX('ce raw data'!$C$2:$CZ$3000,MATCH(1,INDEX(('ce raw data'!$A$2:$A$3000=C66)*('ce raw data'!$B$2:$B$3000=$B109),,),0),MATCH(SUBSTITUTE(C69,"Allele","Height"),'ce raw data'!$C$1:$CZ$1,0))="","-",INDEX('ce raw data'!$C$2:$CZ$3000,MATCH(1,INDEX(('ce raw data'!$A$2:$A$3000=C66)*('ce raw data'!$B$2:$B$3000=$B109),,),0),MATCH(SUBSTITUTE(C69,"Allele","Height"),'ce raw data'!$C$1:$CZ$1,0))),"-")</f>
        <v>-</v>
      </c>
      <c r="D108" s="8" t="str">
        <f>IFERROR(IF(INDEX('ce raw data'!$C$2:$CZ$3000,MATCH(1,INDEX(('ce raw data'!$A$2:$A$3000=C66)*('ce raw data'!$B$2:$B$3000=$B109),,),0),MATCH(SUBSTITUTE(D69,"Allele","Height"),'ce raw data'!$C$1:$CZ$1,0))="","-",INDEX('ce raw data'!$C$2:$CZ$3000,MATCH(1,INDEX(('ce raw data'!$A$2:$A$3000=C66)*('ce raw data'!$B$2:$B$3000=$B109),,),0),MATCH(SUBSTITUTE(D69,"Allele","Height"),'ce raw data'!$C$1:$CZ$1,0))),"-")</f>
        <v>-</v>
      </c>
      <c r="E108" s="8" t="str">
        <f>IFERROR(IF(INDEX('ce raw data'!$C$2:$CZ$3000,MATCH(1,INDEX(('ce raw data'!$A$2:$A$3000=C66)*('ce raw data'!$B$2:$B$3000=$B109),,),0),MATCH(SUBSTITUTE(E69,"Allele","Height"),'ce raw data'!$C$1:$CZ$1,0))="","-",INDEX('ce raw data'!$C$2:$CZ$3000,MATCH(1,INDEX(('ce raw data'!$A$2:$A$3000=C66)*('ce raw data'!$B$2:$B$3000=$B109),,),0),MATCH(SUBSTITUTE(E69,"Allele","Height"),'ce raw data'!$C$1:$CZ$1,0))),"-")</f>
        <v>-</v>
      </c>
      <c r="F108" s="8" t="str">
        <f>IFERROR(IF(INDEX('ce raw data'!$C$2:$CZ$3000,MATCH(1,INDEX(('ce raw data'!$A$2:$A$3000=C66)*('ce raw data'!$B$2:$B$3000=$B109),,),0),MATCH(SUBSTITUTE(F69,"Allele","Height"),'ce raw data'!$C$1:$CZ$1,0))="","-",INDEX('ce raw data'!$C$2:$CZ$3000,MATCH(1,INDEX(('ce raw data'!$A$2:$A$3000=C66)*('ce raw data'!$B$2:$B$3000=$B109),,),0),MATCH(SUBSTITUTE(F69,"Allele","Height"),'ce raw data'!$C$1:$CZ$1,0))),"-")</f>
        <v>-</v>
      </c>
      <c r="G108" s="8" t="str">
        <f>IFERROR(IF(INDEX('ce raw data'!$C$2:$CZ$3000,MATCH(1,INDEX(('ce raw data'!$A$2:$A$3000=G66)*('ce raw data'!$B$2:$B$3000=$B109),,),0),MATCH(SUBSTITUTE(G69,"Allele","Height"),'ce raw data'!$C$1:$CZ$1,0))="","-",INDEX('ce raw data'!$C$2:$CZ$3000,MATCH(1,INDEX(('ce raw data'!$A$2:$A$3000=G66)*('ce raw data'!$B$2:$B$3000=$B109),,),0),MATCH(SUBSTITUTE(G69,"Allele","Height"),'ce raw data'!$C$1:$CZ$1,0))),"-")</f>
        <v>-</v>
      </c>
      <c r="H108" s="8" t="str">
        <f>IFERROR(IF(INDEX('ce raw data'!$C$2:$CZ$3000,MATCH(1,INDEX(('ce raw data'!$A$2:$A$3000=G66)*('ce raw data'!$B$2:$B$3000=$B109),,),0),MATCH(SUBSTITUTE(H69,"Allele","Height"),'ce raw data'!$C$1:$CZ$1,0))="","-",INDEX('ce raw data'!$C$2:$CZ$3000,MATCH(1,INDEX(('ce raw data'!$A$2:$A$3000=G66)*('ce raw data'!$B$2:$B$3000=$B109),,),0),MATCH(SUBSTITUTE(H69,"Allele","Height"),'ce raw data'!$C$1:$CZ$1,0))),"-")</f>
        <v>-</v>
      </c>
      <c r="I108" s="8" t="str">
        <f>IFERROR(IF(INDEX('ce raw data'!$C$2:$CZ$3000,MATCH(1,INDEX(('ce raw data'!$A$2:$A$3000=G66)*('ce raw data'!$B$2:$B$3000=$B109),,),0),MATCH(SUBSTITUTE(I69,"Allele","Height"),'ce raw data'!$C$1:$CZ$1,0))="","-",INDEX('ce raw data'!$C$2:$CZ$3000,MATCH(1,INDEX(('ce raw data'!$A$2:$A$3000=G66)*('ce raw data'!$B$2:$B$3000=$B109),,),0),MATCH(SUBSTITUTE(I69,"Allele","Height"),'ce raw data'!$C$1:$CZ$1,0))),"-")</f>
        <v>-</v>
      </c>
      <c r="J108" s="8" t="str">
        <f>IFERROR(IF(INDEX('ce raw data'!$C$2:$CZ$3000,MATCH(1,INDEX(('ce raw data'!$A$2:$A$3000=G66)*('ce raw data'!$B$2:$B$3000=$B109),,),0),MATCH(SUBSTITUTE(J69,"Allele","Height"),'ce raw data'!$C$1:$CZ$1,0))="","-",INDEX('ce raw data'!$C$2:$CZ$3000,MATCH(1,INDEX(('ce raw data'!$A$2:$A$3000=G66)*('ce raw data'!$B$2:$B$3000=$B109),,),0),MATCH(SUBSTITUTE(J69,"Allele","Height"),'ce raw data'!$C$1:$CZ$1,0))),"-")</f>
        <v>-</v>
      </c>
    </row>
    <row r="109" spans="2:10" x14ac:dyDescent="0.5">
      <c r="B109" s="12" t="str">
        <f>'Allele Call Table'!$A$109</f>
        <v>D12S391</v>
      </c>
      <c r="C109" s="8" t="str">
        <f>IFERROR(IF(INDEX('ce raw data'!$C$2:$CZ$3000,MATCH(1,INDEX(('ce raw data'!$A$2:$A$3000=C66)*('ce raw data'!$B$2:$B$3000=$B109),,),0),MATCH(C69,'ce raw data'!$C$1:$CZ$1,0))="","-",INDEX('ce raw data'!$C$2:$CZ$3000,MATCH(1,INDEX(('ce raw data'!$A$2:$A$3000=C66)*('ce raw data'!$B$2:$B$3000=$B109),,),0),MATCH(C69,'ce raw data'!$C$1:$CZ$1,0))),"-")</f>
        <v>-</v>
      </c>
      <c r="D109" s="8" t="str">
        <f>IFERROR(IF(INDEX('ce raw data'!$C$2:$CZ$3000,MATCH(1,INDEX(('ce raw data'!$A$2:$A$3000=C66)*('ce raw data'!$B$2:$B$3000=$B109),,),0),MATCH(D69,'ce raw data'!$C$1:$CZ$1,0))="","-",INDEX('ce raw data'!$C$2:$CZ$3000,MATCH(1,INDEX(('ce raw data'!$A$2:$A$3000=C66)*('ce raw data'!$B$2:$B$3000=$B109),,),0),MATCH(D69,'ce raw data'!$C$1:$CZ$1,0))),"-")</f>
        <v>-</v>
      </c>
      <c r="E109" s="8" t="str">
        <f>IFERROR(IF(INDEX('ce raw data'!$C$2:$CZ$3000,MATCH(1,INDEX(('ce raw data'!$A$2:$A$3000=C66)*('ce raw data'!$B$2:$B$3000=$B109),,),0),MATCH(E69,'ce raw data'!$C$1:$CZ$1,0))="","-",INDEX('ce raw data'!$C$2:$CZ$3000,MATCH(1,INDEX(('ce raw data'!$A$2:$A$3000=C66)*('ce raw data'!$B$2:$B$3000=$B109),,),0),MATCH(E69,'ce raw data'!$C$1:$CZ$1,0))),"-")</f>
        <v>-</v>
      </c>
      <c r="F109" s="8" t="str">
        <f>IFERROR(IF(INDEX('ce raw data'!$C$2:$CZ$3000,MATCH(1,INDEX(('ce raw data'!$A$2:$A$3000=C66)*('ce raw data'!$B$2:$B$3000=$B109),,),0),MATCH(F69,'ce raw data'!$C$1:$CZ$1,0))="","-",INDEX('ce raw data'!$C$2:$CZ$3000,MATCH(1,INDEX(('ce raw data'!$A$2:$A$3000=C66)*('ce raw data'!$B$2:$B$3000=$B109),,),0),MATCH(F69,'ce raw data'!$C$1:$CZ$1,0))),"-")</f>
        <v>-</v>
      </c>
      <c r="G109" s="8" t="str">
        <f>IFERROR(IF(INDEX('ce raw data'!$C$2:$CZ$3000,MATCH(1,INDEX(('ce raw data'!$A$2:$A$3000=G66)*('ce raw data'!$B$2:$B$3000=$B109),,),0),MATCH(G69,'ce raw data'!$C$1:$CZ$1,0))="","-",INDEX('ce raw data'!$C$2:$CZ$3000,MATCH(1,INDEX(('ce raw data'!$A$2:$A$3000=G66)*('ce raw data'!$B$2:$B$3000=$B109),,),0),MATCH(G69,'ce raw data'!$C$1:$CZ$1,0))),"-")</f>
        <v>-</v>
      </c>
      <c r="H109" s="8" t="str">
        <f>IFERROR(IF(INDEX('ce raw data'!$C$2:$CZ$3000,MATCH(1,INDEX(('ce raw data'!$A$2:$A$3000=G66)*('ce raw data'!$B$2:$B$3000=$B109),,),0),MATCH(H69,'ce raw data'!$C$1:$CZ$1,0))="","-",INDEX('ce raw data'!$C$2:$CZ$3000,MATCH(1,INDEX(('ce raw data'!$A$2:$A$3000=G66)*('ce raw data'!$B$2:$B$3000=$B109),,),0),MATCH(H69,'ce raw data'!$C$1:$CZ$1,0))),"-")</f>
        <v>-</v>
      </c>
      <c r="I109" s="8" t="str">
        <f>IFERROR(IF(INDEX('ce raw data'!$C$2:$CZ$3000,MATCH(1,INDEX(('ce raw data'!$A$2:$A$3000=G66)*('ce raw data'!$B$2:$B$3000=$B109),,),0),MATCH(I69,'ce raw data'!$C$1:$CZ$1,0))="","-",INDEX('ce raw data'!$C$2:$CZ$3000,MATCH(1,INDEX(('ce raw data'!$A$2:$A$3000=G66)*('ce raw data'!$B$2:$B$3000=$B109),,),0),MATCH(I69,'ce raw data'!$C$1:$CZ$1,0))),"-")</f>
        <v>-</v>
      </c>
      <c r="J109" s="8" t="str">
        <f>IFERROR(IF(INDEX('ce raw data'!$C$2:$CZ$3000,MATCH(1,INDEX(('ce raw data'!$A$2:$A$3000=G66)*('ce raw data'!$B$2:$B$3000=$B109),,),0),MATCH(J69,'ce raw data'!$C$1:$CZ$1,0))="","-",INDEX('ce raw data'!$C$2:$CZ$3000,MATCH(1,INDEX(('ce raw data'!$A$2:$A$3000=G66)*('ce raw data'!$B$2:$B$3000=$B109),,),0),MATCH(J69,'ce raw data'!$C$1:$CZ$1,0))),"-")</f>
        <v>-</v>
      </c>
    </row>
    <row r="110" spans="2:10" ht="12.75" hidden="1" customHeight="1" x14ac:dyDescent="0.5">
      <c r="B110" s="12"/>
      <c r="C110" s="8" t="str">
        <f>IFERROR(IF(INDEX('ce raw data'!$C$2:$CZ$3000,MATCH(1,INDEX(('ce raw data'!$A$2:$A$3000=C66)*('ce raw data'!$B$2:$B$3000=$B111),,),0),MATCH(SUBSTITUTE(C69,"Allele","Height"),'ce raw data'!$C$1:$CZ$1,0))="","-",INDEX('ce raw data'!$C$2:$CZ$3000,MATCH(1,INDEX(('ce raw data'!$A$2:$A$3000=C66)*('ce raw data'!$B$2:$B$3000=$B111),,),0),MATCH(SUBSTITUTE(C69,"Allele","Height"),'ce raw data'!$C$1:$CZ$1,0))),"-")</f>
        <v>-</v>
      </c>
      <c r="D110" s="8" t="str">
        <f>IFERROR(IF(INDEX('ce raw data'!$C$2:$CZ$3000,MATCH(1,INDEX(('ce raw data'!$A$2:$A$3000=C66)*('ce raw data'!$B$2:$B$3000=$B111),,),0),MATCH(SUBSTITUTE(D69,"Allele","Height"),'ce raw data'!$C$1:$CZ$1,0))="","-",INDEX('ce raw data'!$C$2:$CZ$3000,MATCH(1,INDEX(('ce raw data'!$A$2:$A$3000=C66)*('ce raw data'!$B$2:$B$3000=$B111),,),0),MATCH(SUBSTITUTE(D69,"Allele","Height"),'ce raw data'!$C$1:$CZ$1,0))),"-")</f>
        <v>-</v>
      </c>
      <c r="E110" s="8" t="str">
        <f>IFERROR(IF(INDEX('ce raw data'!$C$2:$CZ$3000,MATCH(1,INDEX(('ce raw data'!$A$2:$A$3000=C66)*('ce raw data'!$B$2:$B$3000=$B111),,),0),MATCH(SUBSTITUTE(E69,"Allele","Height"),'ce raw data'!$C$1:$CZ$1,0))="","-",INDEX('ce raw data'!$C$2:$CZ$3000,MATCH(1,INDEX(('ce raw data'!$A$2:$A$3000=C66)*('ce raw data'!$B$2:$B$3000=$B111),,),0),MATCH(SUBSTITUTE(E69,"Allele","Height"),'ce raw data'!$C$1:$CZ$1,0))),"-")</f>
        <v>-</v>
      </c>
      <c r="F110" s="8" t="str">
        <f>IFERROR(IF(INDEX('ce raw data'!$C$2:$CZ$3000,MATCH(1,INDEX(('ce raw data'!$A$2:$A$3000=C66)*('ce raw data'!$B$2:$B$3000=$B111),,),0),MATCH(SUBSTITUTE(F69,"Allele","Height"),'ce raw data'!$C$1:$CZ$1,0))="","-",INDEX('ce raw data'!$C$2:$CZ$3000,MATCH(1,INDEX(('ce raw data'!$A$2:$A$3000=C66)*('ce raw data'!$B$2:$B$3000=$B111),,),0),MATCH(SUBSTITUTE(F69,"Allele","Height"),'ce raw data'!$C$1:$CZ$1,0))),"-")</f>
        <v>-</v>
      </c>
      <c r="G110" s="8" t="str">
        <f>IFERROR(IF(INDEX('ce raw data'!$C$2:$CZ$3000,MATCH(1,INDEX(('ce raw data'!$A$2:$A$3000=G66)*('ce raw data'!$B$2:$B$3000=$B111),,),0),MATCH(SUBSTITUTE(G69,"Allele","Height"),'ce raw data'!$C$1:$CZ$1,0))="","-",INDEX('ce raw data'!$C$2:$CZ$3000,MATCH(1,INDEX(('ce raw data'!$A$2:$A$3000=G66)*('ce raw data'!$B$2:$B$3000=$B111),,),0),MATCH(SUBSTITUTE(G69,"Allele","Height"),'ce raw data'!$C$1:$CZ$1,0))),"-")</f>
        <v>-</v>
      </c>
      <c r="H110" s="8" t="str">
        <f>IFERROR(IF(INDEX('ce raw data'!$C$2:$CZ$3000,MATCH(1,INDEX(('ce raw data'!$A$2:$A$3000=G66)*('ce raw data'!$B$2:$B$3000=$B111),,),0),MATCH(SUBSTITUTE(H69,"Allele","Height"),'ce raw data'!$C$1:$CZ$1,0))="","-",INDEX('ce raw data'!$C$2:$CZ$3000,MATCH(1,INDEX(('ce raw data'!$A$2:$A$3000=G66)*('ce raw data'!$B$2:$B$3000=$B111),,),0),MATCH(SUBSTITUTE(H69,"Allele","Height"),'ce raw data'!$C$1:$CZ$1,0))),"-")</f>
        <v>-</v>
      </c>
      <c r="I110" s="8" t="str">
        <f>IFERROR(IF(INDEX('ce raw data'!$C$2:$CZ$3000,MATCH(1,INDEX(('ce raw data'!$A$2:$A$3000=G66)*('ce raw data'!$B$2:$B$3000=$B111),,),0),MATCH(SUBSTITUTE(I69,"Allele","Height"),'ce raw data'!$C$1:$CZ$1,0))="","-",INDEX('ce raw data'!$C$2:$CZ$3000,MATCH(1,INDEX(('ce raw data'!$A$2:$A$3000=G66)*('ce raw data'!$B$2:$B$3000=$B111),,),0),MATCH(SUBSTITUTE(I69,"Allele","Height"),'ce raw data'!$C$1:$CZ$1,0))),"-")</f>
        <v>-</v>
      </c>
      <c r="J110" s="8" t="str">
        <f>IFERROR(IF(INDEX('ce raw data'!$C$2:$CZ$3000,MATCH(1,INDEX(('ce raw data'!$A$2:$A$3000=G66)*('ce raw data'!$B$2:$B$3000=$B111),,),0),MATCH(SUBSTITUTE(J69,"Allele","Height"),'ce raw data'!$C$1:$CZ$1,0))="","-",INDEX('ce raw data'!$C$2:$CZ$3000,MATCH(1,INDEX(('ce raw data'!$A$2:$A$3000=G66)*('ce raw data'!$B$2:$B$3000=$B111),,),0),MATCH(SUBSTITUTE(J69,"Allele","Height"),'ce raw data'!$C$1:$CZ$1,0))),"-")</f>
        <v>-</v>
      </c>
    </row>
    <row r="111" spans="2:10" x14ac:dyDescent="0.5">
      <c r="B111" s="12" t="str">
        <f>'Allele Call Table'!$A$111</f>
        <v>D19S433</v>
      </c>
      <c r="C111" s="8" t="str">
        <f>IFERROR(IF(INDEX('ce raw data'!$C$2:$CZ$3000,MATCH(1,INDEX(('ce raw data'!$A$2:$A$3000=C66)*('ce raw data'!$B$2:$B$3000=$B111),,),0),MATCH(C69,'ce raw data'!$C$1:$CZ$1,0))="","-",INDEX('ce raw data'!$C$2:$CZ$3000,MATCH(1,INDEX(('ce raw data'!$A$2:$A$3000=C66)*('ce raw data'!$B$2:$B$3000=$B111),,),0),MATCH(C69,'ce raw data'!$C$1:$CZ$1,0))),"-")</f>
        <v>-</v>
      </c>
      <c r="D111" s="8" t="str">
        <f>IFERROR(IF(INDEX('ce raw data'!$C$2:$CZ$3000,MATCH(1,INDEX(('ce raw data'!$A$2:$A$3000=C66)*('ce raw data'!$B$2:$B$3000=$B111),,),0),MATCH(D69,'ce raw data'!$C$1:$CZ$1,0))="","-",INDEX('ce raw data'!$C$2:$CZ$3000,MATCH(1,INDEX(('ce raw data'!$A$2:$A$3000=C66)*('ce raw data'!$B$2:$B$3000=$B111),,),0),MATCH(D69,'ce raw data'!$C$1:$CZ$1,0))),"-")</f>
        <v>-</v>
      </c>
      <c r="E111" s="8" t="str">
        <f>IFERROR(IF(INDEX('ce raw data'!$C$2:$CZ$3000,MATCH(1,INDEX(('ce raw data'!$A$2:$A$3000=C66)*('ce raw data'!$B$2:$B$3000=$B111),,),0),MATCH(E69,'ce raw data'!$C$1:$CZ$1,0))="","-",INDEX('ce raw data'!$C$2:$CZ$3000,MATCH(1,INDEX(('ce raw data'!$A$2:$A$3000=C66)*('ce raw data'!$B$2:$B$3000=$B111),,),0),MATCH(E69,'ce raw data'!$C$1:$CZ$1,0))),"-")</f>
        <v>-</v>
      </c>
      <c r="F111" s="8" t="str">
        <f>IFERROR(IF(INDEX('ce raw data'!$C$2:$CZ$3000,MATCH(1,INDEX(('ce raw data'!$A$2:$A$3000=C66)*('ce raw data'!$B$2:$B$3000=$B111),,),0),MATCH(F69,'ce raw data'!$C$1:$CZ$1,0))="","-",INDEX('ce raw data'!$C$2:$CZ$3000,MATCH(1,INDEX(('ce raw data'!$A$2:$A$3000=C66)*('ce raw data'!$B$2:$B$3000=$B111),,),0),MATCH(F69,'ce raw data'!$C$1:$CZ$1,0))),"-")</f>
        <v>-</v>
      </c>
      <c r="G111" s="8" t="str">
        <f>IFERROR(IF(INDEX('ce raw data'!$C$2:$CZ$3000,MATCH(1,INDEX(('ce raw data'!$A$2:$A$3000=G66)*('ce raw data'!$B$2:$B$3000=$B111),,),0),MATCH(G69,'ce raw data'!$C$1:$CZ$1,0))="","-",INDEX('ce raw data'!$C$2:$CZ$3000,MATCH(1,INDEX(('ce raw data'!$A$2:$A$3000=G66)*('ce raw data'!$B$2:$B$3000=$B111),,),0),MATCH(G69,'ce raw data'!$C$1:$CZ$1,0))),"-")</f>
        <v>-</v>
      </c>
      <c r="H111" s="8" t="str">
        <f>IFERROR(IF(INDEX('ce raw data'!$C$2:$CZ$3000,MATCH(1,INDEX(('ce raw data'!$A$2:$A$3000=G66)*('ce raw data'!$B$2:$B$3000=$B111),,),0),MATCH(H69,'ce raw data'!$C$1:$CZ$1,0))="","-",INDEX('ce raw data'!$C$2:$CZ$3000,MATCH(1,INDEX(('ce raw data'!$A$2:$A$3000=G66)*('ce raw data'!$B$2:$B$3000=$B111),,),0),MATCH(H69,'ce raw data'!$C$1:$CZ$1,0))),"-")</f>
        <v>-</v>
      </c>
      <c r="I111" s="8" t="str">
        <f>IFERROR(IF(INDEX('ce raw data'!$C$2:$CZ$3000,MATCH(1,INDEX(('ce raw data'!$A$2:$A$3000=G66)*('ce raw data'!$B$2:$B$3000=$B111),,),0),MATCH(I69,'ce raw data'!$C$1:$CZ$1,0))="","-",INDEX('ce raw data'!$C$2:$CZ$3000,MATCH(1,INDEX(('ce raw data'!$A$2:$A$3000=G66)*('ce raw data'!$B$2:$B$3000=$B111),,),0),MATCH(I69,'ce raw data'!$C$1:$CZ$1,0))),"-")</f>
        <v>-</v>
      </c>
      <c r="J111" s="8" t="str">
        <f>IFERROR(IF(INDEX('ce raw data'!$C$2:$CZ$3000,MATCH(1,INDEX(('ce raw data'!$A$2:$A$3000=G66)*('ce raw data'!$B$2:$B$3000=$B111),,),0),MATCH(J69,'ce raw data'!$C$1:$CZ$1,0))="","-",INDEX('ce raw data'!$C$2:$CZ$3000,MATCH(1,INDEX(('ce raw data'!$A$2:$A$3000=G66)*('ce raw data'!$B$2:$B$3000=$B111),,),0),MATCH(J69,'ce raw data'!$C$1:$CZ$1,0))),"-")</f>
        <v>-</v>
      </c>
    </row>
    <row r="112" spans="2:10" ht="12.75" hidden="1" customHeight="1" x14ac:dyDescent="0.5">
      <c r="B112" s="12"/>
      <c r="C112" s="8" t="str">
        <f>IFERROR(IF(INDEX('ce raw data'!$C$2:$CZ$3000,MATCH(1,INDEX(('ce raw data'!$A$2:$A$3000=C66)*('ce raw data'!$B$2:$B$3000=$B113),,),0),MATCH(SUBSTITUTE(C69,"Allele","Height"),'ce raw data'!$C$1:$CZ$1,0))="","-",INDEX('ce raw data'!$C$2:$CZ$3000,MATCH(1,INDEX(('ce raw data'!$A$2:$A$3000=C66)*('ce raw data'!$B$2:$B$3000=$B113),,),0),MATCH(SUBSTITUTE(C69,"Allele","Height"),'ce raw data'!$C$1:$CZ$1,0))),"-")</f>
        <v>-</v>
      </c>
      <c r="D112" s="8" t="str">
        <f>IFERROR(IF(INDEX('ce raw data'!$C$2:$CZ$3000,MATCH(1,INDEX(('ce raw data'!$A$2:$A$3000=C66)*('ce raw data'!$B$2:$B$3000=$B113),,),0),MATCH(SUBSTITUTE(D69,"Allele","Height"),'ce raw data'!$C$1:$CZ$1,0))="","-",INDEX('ce raw data'!$C$2:$CZ$3000,MATCH(1,INDEX(('ce raw data'!$A$2:$A$3000=C66)*('ce raw data'!$B$2:$B$3000=$B113),,),0),MATCH(SUBSTITUTE(D69,"Allele","Height"),'ce raw data'!$C$1:$CZ$1,0))),"-")</f>
        <v>-</v>
      </c>
      <c r="E112" s="8" t="str">
        <f>IFERROR(IF(INDEX('ce raw data'!$C$2:$CZ$3000,MATCH(1,INDEX(('ce raw data'!$A$2:$A$3000=C66)*('ce raw data'!$B$2:$B$3000=$B113),,),0),MATCH(SUBSTITUTE(E69,"Allele","Height"),'ce raw data'!$C$1:$CZ$1,0))="","-",INDEX('ce raw data'!$C$2:$CZ$3000,MATCH(1,INDEX(('ce raw data'!$A$2:$A$3000=C66)*('ce raw data'!$B$2:$B$3000=$B113),,),0),MATCH(SUBSTITUTE(E69,"Allele","Height"),'ce raw data'!$C$1:$CZ$1,0))),"-")</f>
        <v>-</v>
      </c>
      <c r="F112" s="8" t="str">
        <f>IFERROR(IF(INDEX('ce raw data'!$C$2:$CZ$3000,MATCH(1,INDEX(('ce raw data'!$A$2:$A$3000=C66)*('ce raw data'!$B$2:$B$3000=$B113),,),0),MATCH(SUBSTITUTE(F69,"Allele","Height"),'ce raw data'!$C$1:$CZ$1,0))="","-",INDEX('ce raw data'!$C$2:$CZ$3000,MATCH(1,INDEX(('ce raw data'!$A$2:$A$3000=C66)*('ce raw data'!$B$2:$B$3000=$B113),,),0),MATCH(SUBSTITUTE(F69,"Allele","Height"),'ce raw data'!$C$1:$CZ$1,0))),"-")</f>
        <v>-</v>
      </c>
      <c r="G112" s="8" t="str">
        <f>IFERROR(IF(INDEX('ce raw data'!$C$2:$CZ$3000,MATCH(1,INDEX(('ce raw data'!$A$2:$A$3000=G66)*('ce raw data'!$B$2:$B$3000=$B113),,),0),MATCH(SUBSTITUTE(G69,"Allele","Height"),'ce raw data'!$C$1:$CZ$1,0))="","-",INDEX('ce raw data'!$C$2:$CZ$3000,MATCH(1,INDEX(('ce raw data'!$A$2:$A$3000=G66)*('ce raw data'!$B$2:$B$3000=$B113),,),0),MATCH(SUBSTITUTE(G69,"Allele","Height"),'ce raw data'!$C$1:$CZ$1,0))),"-")</f>
        <v>-</v>
      </c>
      <c r="H112" s="8" t="str">
        <f>IFERROR(IF(INDEX('ce raw data'!$C$2:$CZ$3000,MATCH(1,INDEX(('ce raw data'!$A$2:$A$3000=G66)*('ce raw data'!$B$2:$B$3000=$B113),,),0),MATCH(SUBSTITUTE(H69,"Allele","Height"),'ce raw data'!$C$1:$CZ$1,0))="","-",INDEX('ce raw data'!$C$2:$CZ$3000,MATCH(1,INDEX(('ce raw data'!$A$2:$A$3000=G66)*('ce raw data'!$B$2:$B$3000=$B113),,),0),MATCH(SUBSTITUTE(H69,"Allele","Height"),'ce raw data'!$C$1:$CZ$1,0))),"-")</f>
        <v>-</v>
      </c>
      <c r="I112" s="8" t="str">
        <f>IFERROR(IF(INDEX('ce raw data'!$C$2:$CZ$3000,MATCH(1,INDEX(('ce raw data'!$A$2:$A$3000=G66)*('ce raw data'!$B$2:$B$3000=$B113),,),0),MATCH(SUBSTITUTE(I69,"Allele","Height"),'ce raw data'!$C$1:$CZ$1,0))="","-",INDEX('ce raw data'!$C$2:$CZ$3000,MATCH(1,INDEX(('ce raw data'!$A$2:$A$3000=G66)*('ce raw data'!$B$2:$B$3000=$B113),,),0),MATCH(SUBSTITUTE(I69,"Allele","Height"),'ce raw data'!$C$1:$CZ$1,0))),"-")</f>
        <v>-</v>
      </c>
      <c r="J112" s="8" t="str">
        <f>IFERROR(IF(INDEX('ce raw data'!$C$2:$CZ$3000,MATCH(1,INDEX(('ce raw data'!$A$2:$A$3000=G66)*('ce raw data'!$B$2:$B$3000=$B113),,),0),MATCH(SUBSTITUTE(J69,"Allele","Height"),'ce raw data'!$C$1:$CZ$1,0))="","-",INDEX('ce raw data'!$C$2:$CZ$3000,MATCH(1,INDEX(('ce raw data'!$A$2:$A$3000=G66)*('ce raw data'!$B$2:$B$3000=$B113),,),0),MATCH(SUBSTITUTE(J69,"Allele","Height"),'ce raw data'!$C$1:$CZ$1,0))),"-")</f>
        <v>-</v>
      </c>
    </row>
    <row r="113" spans="2:10" x14ac:dyDescent="0.5">
      <c r="B113" s="12" t="str">
        <f>'Allele Call Table'!$A$113</f>
        <v>SE33</v>
      </c>
      <c r="C113" s="8" t="str">
        <f>IFERROR(IF(INDEX('ce raw data'!$C$2:$CZ$3000,MATCH(1,INDEX(('ce raw data'!$A$2:$A$3000=C66)*('ce raw data'!$B$2:$B$3000=$B113),,),0),MATCH(C69,'ce raw data'!$C$1:$CZ$1,0))="","-",INDEX('ce raw data'!$C$2:$CZ$3000,MATCH(1,INDEX(('ce raw data'!$A$2:$A$3000=C66)*('ce raw data'!$B$2:$B$3000=$B113),,),0),MATCH(C69,'ce raw data'!$C$1:$CZ$1,0))),"-")</f>
        <v>-</v>
      </c>
      <c r="D113" s="8" t="str">
        <f>IFERROR(IF(INDEX('ce raw data'!$C$2:$CZ$3000,MATCH(1,INDEX(('ce raw data'!$A$2:$A$3000=C66)*('ce raw data'!$B$2:$B$3000=$B113),,),0),MATCH(D69,'ce raw data'!$C$1:$CZ$1,0))="","-",INDEX('ce raw data'!$C$2:$CZ$3000,MATCH(1,INDEX(('ce raw data'!$A$2:$A$3000=C66)*('ce raw data'!$B$2:$B$3000=$B113),,),0),MATCH(D69,'ce raw data'!$C$1:$CZ$1,0))),"-")</f>
        <v>-</v>
      </c>
      <c r="E113" s="8" t="str">
        <f>IFERROR(IF(INDEX('ce raw data'!$C$2:$CZ$3000,MATCH(1,INDEX(('ce raw data'!$A$2:$A$3000=C66)*('ce raw data'!$B$2:$B$3000=$B113),,),0),MATCH(E69,'ce raw data'!$C$1:$CZ$1,0))="","-",INDEX('ce raw data'!$C$2:$CZ$3000,MATCH(1,INDEX(('ce raw data'!$A$2:$A$3000=C66)*('ce raw data'!$B$2:$B$3000=$B113),,),0),MATCH(E69,'ce raw data'!$C$1:$CZ$1,0))),"-")</f>
        <v>-</v>
      </c>
      <c r="F113" s="8" t="str">
        <f>IFERROR(IF(INDEX('ce raw data'!$C$2:$CZ$3000,MATCH(1,INDEX(('ce raw data'!$A$2:$A$3000=C66)*('ce raw data'!$B$2:$B$3000=$B113),,),0),MATCH(F69,'ce raw data'!$C$1:$CZ$1,0))="","-",INDEX('ce raw data'!$C$2:$CZ$3000,MATCH(1,INDEX(('ce raw data'!$A$2:$A$3000=C66)*('ce raw data'!$B$2:$B$3000=$B113),,),0),MATCH(F69,'ce raw data'!$C$1:$CZ$1,0))),"-")</f>
        <v>-</v>
      </c>
      <c r="G113" s="8" t="str">
        <f>IFERROR(IF(INDEX('ce raw data'!$C$2:$CZ$3000,MATCH(1,INDEX(('ce raw data'!$A$2:$A$3000=G66)*('ce raw data'!$B$2:$B$3000=$B113),,),0),MATCH(G69,'ce raw data'!$C$1:$CZ$1,0))="","-",INDEX('ce raw data'!$C$2:$CZ$3000,MATCH(1,INDEX(('ce raw data'!$A$2:$A$3000=G66)*('ce raw data'!$B$2:$B$3000=$B113),,),0),MATCH(G69,'ce raw data'!$C$1:$CZ$1,0))),"-")</f>
        <v>-</v>
      </c>
      <c r="H113" s="8" t="str">
        <f>IFERROR(IF(INDEX('ce raw data'!$C$2:$CZ$3000,MATCH(1,INDEX(('ce raw data'!$A$2:$A$3000=G66)*('ce raw data'!$B$2:$B$3000=$B113),,),0),MATCH(H69,'ce raw data'!$C$1:$CZ$1,0))="","-",INDEX('ce raw data'!$C$2:$CZ$3000,MATCH(1,INDEX(('ce raw data'!$A$2:$A$3000=G66)*('ce raw data'!$B$2:$B$3000=$B113),,),0),MATCH(H69,'ce raw data'!$C$1:$CZ$1,0))),"-")</f>
        <v>-</v>
      </c>
      <c r="I113" s="8" t="str">
        <f>IFERROR(IF(INDEX('ce raw data'!$C$2:$CZ$3000,MATCH(1,INDEX(('ce raw data'!$A$2:$A$3000=G66)*('ce raw data'!$B$2:$B$3000=$B113),,),0),MATCH(I69,'ce raw data'!$C$1:$CZ$1,0))="","-",INDEX('ce raw data'!$C$2:$CZ$3000,MATCH(1,INDEX(('ce raw data'!$A$2:$A$3000=G66)*('ce raw data'!$B$2:$B$3000=$B113),,),0),MATCH(I69,'ce raw data'!$C$1:$CZ$1,0))),"-")</f>
        <v>-</v>
      </c>
      <c r="J113" s="8" t="str">
        <f>IFERROR(IF(INDEX('ce raw data'!$C$2:$CZ$3000,MATCH(1,INDEX(('ce raw data'!$A$2:$A$3000=G66)*('ce raw data'!$B$2:$B$3000=$B113),,),0),MATCH(J69,'ce raw data'!$C$1:$CZ$1,0))="","-",INDEX('ce raw data'!$C$2:$CZ$3000,MATCH(1,INDEX(('ce raw data'!$A$2:$A$3000=G66)*('ce raw data'!$B$2:$B$3000=$B113),,),0),MATCH(J69,'ce raw data'!$C$1:$CZ$1,0))),"-")</f>
        <v>-</v>
      </c>
    </row>
    <row r="114" spans="2:10" ht="12.75" hidden="1" customHeight="1" x14ac:dyDescent="0.5">
      <c r="B114" s="12"/>
      <c r="C114" s="8" t="str">
        <f>IFERROR(IF(INDEX('ce raw data'!$C$2:$CZ$3000,MATCH(1,INDEX(('ce raw data'!$A$2:$A$3000=C66)*('ce raw data'!$B$2:$B$3000=$B115),,),0),MATCH(SUBSTITUTE(C69,"Allele","Height"),'ce raw data'!$C$1:$CZ$1,0))="","-",INDEX('ce raw data'!$C$2:$CZ$3000,MATCH(1,INDEX(('ce raw data'!$A$2:$A$3000=C66)*('ce raw data'!$B$2:$B$3000=$B115),,),0),MATCH(SUBSTITUTE(C69,"Allele","Height"),'ce raw data'!$C$1:$CZ$1,0))),"-")</f>
        <v>-</v>
      </c>
      <c r="D114" s="8" t="str">
        <f>IFERROR(IF(INDEX('ce raw data'!$C$2:$CZ$3000,MATCH(1,INDEX(('ce raw data'!$A$2:$A$3000=C66)*('ce raw data'!$B$2:$B$3000=$B115),,),0),MATCH(SUBSTITUTE(D69,"Allele","Height"),'ce raw data'!$C$1:$CZ$1,0))="","-",INDEX('ce raw data'!$C$2:$CZ$3000,MATCH(1,INDEX(('ce raw data'!$A$2:$A$3000=C66)*('ce raw data'!$B$2:$B$3000=$B115),,),0),MATCH(SUBSTITUTE(D69,"Allele","Height"),'ce raw data'!$C$1:$CZ$1,0))),"-")</f>
        <v>-</v>
      </c>
      <c r="E114" s="8" t="str">
        <f>IFERROR(IF(INDEX('ce raw data'!$C$2:$CZ$3000,MATCH(1,INDEX(('ce raw data'!$A$2:$A$3000=C66)*('ce raw data'!$B$2:$B$3000=$B115),,),0),MATCH(SUBSTITUTE(E69,"Allele","Height"),'ce raw data'!$C$1:$CZ$1,0))="","-",INDEX('ce raw data'!$C$2:$CZ$3000,MATCH(1,INDEX(('ce raw data'!$A$2:$A$3000=C66)*('ce raw data'!$B$2:$B$3000=$B115),,),0),MATCH(SUBSTITUTE(E69,"Allele","Height"),'ce raw data'!$C$1:$CZ$1,0))),"-")</f>
        <v>-</v>
      </c>
      <c r="F114" s="8" t="str">
        <f>IFERROR(IF(INDEX('ce raw data'!$C$2:$CZ$3000,MATCH(1,INDEX(('ce raw data'!$A$2:$A$3000=C66)*('ce raw data'!$B$2:$B$3000=$B115),,),0),MATCH(SUBSTITUTE(F69,"Allele","Height"),'ce raw data'!$C$1:$CZ$1,0))="","-",INDEX('ce raw data'!$C$2:$CZ$3000,MATCH(1,INDEX(('ce raw data'!$A$2:$A$3000=C66)*('ce raw data'!$B$2:$B$3000=$B115),,),0),MATCH(SUBSTITUTE(F69,"Allele","Height"),'ce raw data'!$C$1:$CZ$1,0))),"-")</f>
        <v>-</v>
      </c>
      <c r="G114" s="8" t="str">
        <f>IFERROR(IF(INDEX('ce raw data'!$C$2:$CZ$3000,MATCH(1,INDEX(('ce raw data'!$A$2:$A$3000=G66)*('ce raw data'!$B$2:$B$3000=$B115),,),0),MATCH(SUBSTITUTE(G69,"Allele","Height"),'ce raw data'!$C$1:$CZ$1,0))="","-",INDEX('ce raw data'!$C$2:$CZ$3000,MATCH(1,INDEX(('ce raw data'!$A$2:$A$3000=G66)*('ce raw data'!$B$2:$B$3000=$B115),,),0),MATCH(SUBSTITUTE(G69,"Allele","Height"),'ce raw data'!$C$1:$CZ$1,0))),"-")</f>
        <v>-</v>
      </c>
      <c r="H114" s="8" t="str">
        <f>IFERROR(IF(INDEX('ce raw data'!$C$2:$CZ$3000,MATCH(1,INDEX(('ce raw data'!$A$2:$A$3000=G66)*('ce raw data'!$B$2:$B$3000=$B115),,),0),MATCH(SUBSTITUTE(H69,"Allele","Height"),'ce raw data'!$C$1:$CZ$1,0))="","-",INDEX('ce raw data'!$C$2:$CZ$3000,MATCH(1,INDEX(('ce raw data'!$A$2:$A$3000=G66)*('ce raw data'!$B$2:$B$3000=$B115),,),0),MATCH(SUBSTITUTE(H69,"Allele","Height"),'ce raw data'!$C$1:$CZ$1,0))),"-")</f>
        <v>-</v>
      </c>
      <c r="I114" s="8" t="str">
        <f>IFERROR(IF(INDEX('ce raw data'!$C$2:$CZ$3000,MATCH(1,INDEX(('ce raw data'!$A$2:$A$3000=G66)*('ce raw data'!$B$2:$B$3000=$B115),,),0),MATCH(SUBSTITUTE(I69,"Allele","Height"),'ce raw data'!$C$1:$CZ$1,0))="","-",INDEX('ce raw data'!$C$2:$CZ$3000,MATCH(1,INDEX(('ce raw data'!$A$2:$A$3000=G66)*('ce raw data'!$B$2:$B$3000=$B115),,),0),MATCH(SUBSTITUTE(I69,"Allele","Height"),'ce raw data'!$C$1:$CZ$1,0))),"-")</f>
        <v>-</v>
      </c>
      <c r="J114" s="8" t="str">
        <f>IFERROR(IF(INDEX('ce raw data'!$C$2:$CZ$3000,MATCH(1,INDEX(('ce raw data'!$A$2:$A$3000=G66)*('ce raw data'!$B$2:$B$3000=$B115),,),0),MATCH(SUBSTITUTE(J69,"Allele","Height"),'ce raw data'!$C$1:$CZ$1,0))="","-",INDEX('ce raw data'!$C$2:$CZ$3000,MATCH(1,INDEX(('ce raw data'!$A$2:$A$3000=G66)*('ce raw data'!$B$2:$B$3000=$B115),,),0),MATCH(SUBSTITUTE(J69,"Allele","Height"),'ce raw data'!$C$1:$CZ$1,0))),"-")</f>
        <v>-</v>
      </c>
    </row>
    <row r="115" spans="2:10" x14ac:dyDescent="0.5">
      <c r="B115" s="12" t="str">
        <f>'Allele Call Table'!$A$115</f>
        <v>D22S1045</v>
      </c>
      <c r="C115" s="8" t="str">
        <f>IFERROR(IF(INDEX('ce raw data'!$C$2:$CZ$3000,MATCH(1,INDEX(('ce raw data'!$A$2:$A$3000=C66)*('ce raw data'!$B$2:$B$3000=$B115),,),0),MATCH(C69,'ce raw data'!$C$1:$CZ$1,0))="","-",INDEX('ce raw data'!$C$2:$CZ$3000,MATCH(1,INDEX(('ce raw data'!$A$2:$A$3000=C66)*('ce raw data'!$B$2:$B$3000=$B115),,),0),MATCH(C69,'ce raw data'!$C$1:$CZ$1,0))),"-")</f>
        <v>-</v>
      </c>
      <c r="D115" s="8" t="str">
        <f>IFERROR(IF(INDEX('ce raw data'!$C$2:$CZ$3000,MATCH(1,INDEX(('ce raw data'!$A$2:$A$3000=C66)*('ce raw data'!$B$2:$B$3000=$B115),,),0),MATCH(D69,'ce raw data'!$C$1:$CZ$1,0))="","-",INDEX('ce raw data'!$C$2:$CZ$3000,MATCH(1,INDEX(('ce raw data'!$A$2:$A$3000=C66)*('ce raw data'!$B$2:$B$3000=$B115),,),0),MATCH(D69,'ce raw data'!$C$1:$CZ$1,0))),"-")</f>
        <v>-</v>
      </c>
      <c r="E115" s="8" t="str">
        <f>IFERROR(IF(INDEX('ce raw data'!$C$2:$CZ$3000,MATCH(1,INDEX(('ce raw data'!$A$2:$A$3000=C66)*('ce raw data'!$B$2:$B$3000=$B115),,),0),MATCH(E69,'ce raw data'!$C$1:$CZ$1,0))="","-",INDEX('ce raw data'!$C$2:$CZ$3000,MATCH(1,INDEX(('ce raw data'!$A$2:$A$3000=C66)*('ce raw data'!$B$2:$B$3000=$B115),,),0),MATCH(E69,'ce raw data'!$C$1:$CZ$1,0))),"-")</f>
        <v>-</v>
      </c>
      <c r="F115" s="8" t="str">
        <f>IFERROR(IF(INDEX('ce raw data'!$C$2:$CZ$3000,MATCH(1,INDEX(('ce raw data'!$A$2:$A$3000=C66)*('ce raw data'!$B$2:$B$3000=$B115),,),0),MATCH(F69,'ce raw data'!$C$1:$CZ$1,0))="","-",INDEX('ce raw data'!$C$2:$CZ$3000,MATCH(1,INDEX(('ce raw data'!$A$2:$A$3000=C66)*('ce raw data'!$B$2:$B$3000=$B115),,),0),MATCH(F69,'ce raw data'!$C$1:$CZ$1,0))),"-")</f>
        <v>-</v>
      </c>
      <c r="G115" s="8" t="str">
        <f>IFERROR(IF(INDEX('ce raw data'!$C$2:$CZ$3000,MATCH(1,INDEX(('ce raw data'!$A$2:$A$3000=G66)*('ce raw data'!$B$2:$B$3000=$B115),,),0),MATCH(G69,'ce raw data'!$C$1:$CZ$1,0))="","-",INDEX('ce raw data'!$C$2:$CZ$3000,MATCH(1,INDEX(('ce raw data'!$A$2:$A$3000=G66)*('ce raw data'!$B$2:$B$3000=$B115),,),0),MATCH(G69,'ce raw data'!$C$1:$CZ$1,0))),"-")</f>
        <v>-</v>
      </c>
      <c r="H115" s="8" t="str">
        <f>IFERROR(IF(INDEX('ce raw data'!$C$2:$CZ$3000,MATCH(1,INDEX(('ce raw data'!$A$2:$A$3000=G66)*('ce raw data'!$B$2:$B$3000=$B115),,),0),MATCH(H69,'ce raw data'!$C$1:$CZ$1,0))="","-",INDEX('ce raw data'!$C$2:$CZ$3000,MATCH(1,INDEX(('ce raw data'!$A$2:$A$3000=G66)*('ce raw data'!$B$2:$B$3000=$B115),,),0),MATCH(H69,'ce raw data'!$C$1:$CZ$1,0))),"-")</f>
        <v>-</v>
      </c>
      <c r="I115" s="8" t="str">
        <f>IFERROR(IF(INDEX('ce raw data'!$C$2:$CZ$3000,MATCH(1,INDEX(('ce raw data'!$A$2:$A$3000=G66)*('ce raw data'!$B$2:$B$3000=$B115),,),0),MATCH(I69,'ce raw data'!$C$1:$CZ$1,0))="","-",INDEX('ce raw data'!$C$2:$CZ$3000,MATCH(1,INDEX(('ce raw data'!$A$2:$A$3000=G66)*('ce raw data'!$B$2:$B$3000=$B115),,),0),MATCH(I69,'ce raw data'!$C$1:$CZ$1,0))),"-")</f>
        <v>-</v>
      </c>
      <c r="J115" s="8" t="str">
        <f>IFERROR(IF(INDEX('ce raw data'!$C$2:$CZ$3000,MATCH(1,INDEX(('ce raw data'!$A$2:$A$3000=G66)*('ce raw data'!$B$2:$B$3000=$B115),,),0),MATCH(J69,'ce raw data'!$C$1:$CZ$1,0))="","-",INDEX('ce raw data'!$C$2:$CZ$3000,MATCH(1,INDEX(('ce raw data'!$A$2:$A$3000=G66)*('ce raw data'!$B$2:$B$3000=$B115),,),0),MATCH(J69,'ce raw data'!$C$1:$CZ$1,0))),"-")</f>
        <v>-</v>
      </c>
    </row>
    <row r="116" spans="2:10" ht="12.75" hidden="1" customHeight="1" x14ac:dyDescent="0.5">
      <c r="B116" s="10"/>
      <c r="C116" s="8" t="str">
        <f>IFERROR(IF(INDEX('ce raw data'!$C$2:$CZ$3000,MATCH(1,INDEX(('ce raw data'!$A$2:$A$3000=C66)*('ce raw data'!$B$2:$B$3000=$B117),,),0),MATCH(SUBSTITUTE(C69,"Allele","Height"),'ce raw data'!$C$1:$CZ$1,0))="","-",INDEX('ce raw data'!$C$2:$CZ$3000,MATCH(1,INDEX(('ce raw data'!$A$2:$A$3000=C66)*('ce raw data'!$B$2:$B$3000=$B117),,),0),MATCH(SUBSTITUTE(C69,"Allele","Height"),'ce raw data'!$C$1:$CZ$1,0))),"-")</f>
        <v>-</v>
      </c>
      <c r="D116" s="8" t="str">
        <f>IFERROR(IF(INDEX('ce raw data'!$C$2:$CZ$3000,MATCH(1,INDEX(('ce raw data'!$A$2:$A$3000=C66)*('ce raw data'!$B$2:$B$3000=$B117),,),0),MATCH(SUBSTITUTE(D69,"Allele","Height"),'ce raw data'!$C$1:$CZ$1,0))="","-",INDEX('ce raw data'!$C$2:$CZ$3000,MATCH(1,INDEX(('ce raw data'!$A$2:$A$3000=C66)*('ce raw data'!$B$2:$B$3000=$B117),,),0),MATCH(SUBSTITUTE(D69,"Allele","Height"),'ce raw data'!$C$1:$CZ$1,0))),"-")</f>
        <v>-</v>
      </c>
      <c r="E116" s="8" t="str">
        <f>IFERROR(IF(INDEX('ce raw data'!$C$2:$CZ$3000,MATCH(1,INDEX(('ce raw data'!$A$2:$A$3000=C66)*('ce raw data'!$B$2:$B$3000=$B117),,),0),MATCH(SUBSTITUTE(E69,"Allele","Height"),'ce raw data'!$C$1:$CZ$1,0))="","-",INDEX('ce raw data'!$C$2:$CZ$3000,MATCH(1,INDEX(('ce raw data'!$A$2:$A$3000=C66)*('ce raw data'!$B$2:$B$3000=$B117),,),0),MATCH(SUBSTITUTE(E69,"Allele","Height"),'ce raw data'!$C$1:$CZ$1,0))),"-")</f>
        <v>-</v>
      </c>
      <c r="F116" s="8" t="str">
        <f>IFERROR(IF(INDEX('ce raw data'!$C$2:$CZ$3000,MATCH(1,INDEX(('ce raw data'!$A$2:$A$3000=C66)*('ce raw data'!$B$2:$B$3000=$B117),,),0),MATCH(SUBSTITUTE(F69,"Allele","Height"),'ce raw data'!$C$1:$CZ$1,0))="","-",INDEX('ce raw data'!$C$2:$CZ$3000,MATCH(1,INDEX(('ce raw data'!$A$2:$A$3000=C66)*('ce raw data'!$B$2:$B$3000=$B117),,),0),MATCH(SUBSTITUTE(F69,"Allele","Height"),'ce raw data'!$C$1:$CZ$1,0))),"-")</f>
        <v>-</v>
      </c>
      <c r="G116" s="8" t="str">
        <f>IFERROR(IF(INDEX('ce raw data'!$C$2:$CZ$3000,MATCH(1,INDEX(('ce raw data'!$A$2:$A$3000=G66)*('ce raw data'!$B$2:$B$3000=$B117),,),0),MATCH(SUBSTITUTE(G69,"Allele","Height"),'ce raw data'!$C$1:$CZ$1,0))="","-",INDEX('ce raw data'!$C$2:$CZ$3000,MATCH(1,INDEX(('ce raw data'!$A$2:$A$3000=G66)*('ce raw data'!$B$2:$B$3000=$B117),,),0),MATCH(SUBSTITUTE(G69,"Allele","Height"),'ce raw data'!$C$1:$CZ$1,0))),"-")</f>
        <v>-</v>
      </c>
      <c r="H116" s="8" t="str">
        <f>IFERROR(IF(INDEX('ce raw data'!$C$2:$CZ$3000,MATCH(1,INDEX(('ce raw data'!$A$2:$A$3000=G66)*('ce raw data'!$B$2:$B$3000=$B117),,),0),MATCH(SUBSTITUTE(H69,"Allele","Height"),'ce raw data'!$C$1:$CZ$1,0))="","-",INDEX('ce raw data'!$C$2:$CZ$3000,MATCH(1,INDEX(('ce raw data'!$A$2:$A$3000=G66)*('ce raw data'!$B$2:$B$3000=$B117),,),0),MATCH(SUBSTITUTE(H69,"Allele","Height"),'ce raw data'!$C$1:$CZ$1,0))),"-")</f>
        <v>-</v>
      </c>
      <c r="I116" s="8" t="str">
        <f>IFERROR(IF(INDEX('ce raw data'!$C$2:$CZ$3000,MATCH(1,INDEX(('ce raw data'!$A$2:$A$3000=G66)*('ce raw data'!$B$2:$B$3000=$B117),,),0),MATCH(SUBSTITUTE(I69,"Allele","Height"),'ce raw data'!$C$1:$CZ$1,0))="","-",INDEX('ce raw data'!$C$2:$CZ$3000,MATCH(1,INDEX(('ce raw data'!$A$2:$A$3000=G66)*('ce raw data'!$B$2:$B$3000=$B117),,),0),MATCH(SUBSTITUTE(I69,"Allele","Height"),'ce raw data'!$C$1:$CZ$1,0))),"-")</f>
        <v>-</v>
      </c>
      <c r="J116" s="8" t="str">
        <f>IFERROR(IF(INDEX('ce raw data'!$C$2:$CZ$3000,MATCH(1,INDEX(('ce raw data'!$A$2:$A$3000=G66)*('ce raw data'!$B$2:$B$3000=$B117),,),0),MATCH(SUBSTITUTE(J69,"Allele","Height"),'ce raw data'!$C$1:$CZ$1,0))="","-",INDEX('ce raw data'!$C$2:$CZ$3000,MATCH(1,INDEX(('ce raw data'!$A$2:$A$3000=G66)*('ce raw data'!$B$2:$B$3000=$B117),,),0),MATCH(SUBSTITUTE(J69,"Allele","Height"),'ce raw data'!$C$1:$CZ$1,0))),"-")</f>
        <v>-</v>
      </c>
    </row>
    <row r="117" spans="2:10" x14ac:dyDescent="0.5">
      <c r="B117" s="13" t="str">
        <f>'Allele Call Table'!$A$117</f>
        <v>DYS391</v>
      </c>
      <c r="C117" s="8" t="str">
        <f>IFERROR(IF(INDEX('ce raw data'!$C$2:$CZ$3000,MATCH(1,INDEX(('ce raw data'!$A$2:$A$3000=C66)*('ce raw data'!$B$2:$B$3000=$B117),,),0),MATCH(C69,'ce raw data'!$C$1:$CZ$1,0))="","-",INDEX('ce raw data'!$C$2:$CZ$3000,MATCH(1,INDEX(('ce raw data'!$A$2:$A$3000=C66)*('ce raw data'!$B$2:$B$3000=$B117),,),0),MATCH(C69,'ce raw data'!$C$1:$CZ$1,0))),"-")</f>
        <v>-</v>
      </c>
      <c r="D117" s="8" t="str">
        <f>IFERROR(IF(INDEX('ce raw data'!$C$2:$CZ$3000,MATCH(1,INDEX(('ce raw data'!$A$2:$A$3000=C66)*('ce raw data'!$B$2:$B$3000=$B117),,),0),MATCH(D69,'ce raw data'!$C$1:$CZ$1,0))="","-",INDEX('ce raw data'!$C$2:$CZ$3000,MATCH(1,INDEX(('ce raw data'!$A$2:$A$3000=C66)*('ce raw data'!$B$2:$B$3000=$B117),,),0),MATCH(D69,'ce raw data'!$C$1:$CZ$1,0))),"-")</f>
        <v>-</v>
      </c>
      <c r="E117" s="8" t="str">
        <f>IFERROR(IF(INDEX('ce raw data'!$C$2:$CZ$3000,MATCH(1,INDEX(('ce raw data'!$A$2:$A$3000=C66)*('ce raw data'!$B$2:$B$3000=$B117),,),0),MATCH(E69,'ce raw data'!$C$1:$CZ$1,0))="","-",INDEX('ce raw data'!$C$2:$CZ$3000,MATCH(1,INDEX(('ce raw data'!$A$2:$A$3000=C66)*('ce raw data'!$B$2:$B$3000=$B117),,),0),MATCH(E69,'ce raw data'!$C$1:$CZ$1,0))),"-")</f>
        <v>-</v>
      </c>
      <c r="F117" s="8" t="str">
        <f>IFERROR(IF(INDEX('ce raw data'!$C$2:$CZ$3000,MATCH(1,INDEX(('ce raw data'!$A$2:$A$3000=C66)*('ce raw data'!$B$2:$B$3000=$B117),,),0),MATCH(F69,'ce raw data'!$C$1:$CZ$1,0))="","-",INDEX('ce raw data'!$C$2:$CZ$3000,MATCH(1,INDEX(('ce raw data'!$A$2:$A$3000=C66)*('ce raw data'!$B$2:$B$3000=$B117),,),0),MATCH(F69,'ce raw data'!$C$1:$CZ$1,0))),"-")</f>
        <v>-</v>
      </c>
      <c r="G117" s="8" t="str">
        <f>IFERROR(IF(INDEX('ce raw data'!$C$2:$CZ$3000,MATCH(1,INDEX(('ce raw data'!$A$2:$A$3000=G66)*('ce raw data'!$B$2:$B$3000=$B117),,),0),MATCH(G69,'ce raw data'!$C$1:$CZ$1,0))="","-",INDEX('ce raw data'!$C$2:$CZ$3000,MATCH(1,INDEX(('ce raw data'!$A$2:$A$3000=G66)*('ce raw data'!$B$2:$B$3000=$B117),,),0),MATCH(G69,'ce raw data'!$C$1:$CZ$1,0))),"-")</f>
        <v>-</v>
      </c>
      <c r="H117" s="8" t="str">
        <f>IFERROR(IF(INDEX('ce raw data'!$C$2:$CZ$3000,MATCH(1,INDEX(('ce raw data'!$A$2:$A$3000=G66)*('ce raw data'!$B$2:$B$3000=$B117),,),0),MATCH(H69,'ce raw data'!$C$1:$CZ$1,0))="","-",INDEX('ce raw data'!$C$2:$CZ$3000,MATCH(1,INDEX(('ce raw data'!$A$2:$A$3000=G66)*('ce raw data'!$B$2:$B$3000=$B117),,),0),MATCH(H69,'ce raw data'!$C$1:$CZ$1,0))),"-")</f>
        <v>-</v>
      </c>
      <c r="I117" s="8" t="str">
        <f>IFERROR(IF(INDEX('ce raw data'!$C$2:$CZ$3000,MATCH(1,INDEX(('ce raw data'!$A$2:$A$3000=G66)*('ce raw data'!$B$2:$B$3000=$B117),,),0),MATCH(I69,'ce raw data'!$C$1:$CZ$1,0))="","-",INDEX('ce raw data'!$C$2:$CZ$3000,MATCH(1,INDEX(('ce raw data'!$A$2:$A$3000=G66)*('ce raw data'!$B$2:$B$3000=$B117),,),0),MATCH(I69,'ce raw data'!$C$1:$CZ$1,0))),"-")</f>
        <v>-</v>
      </c>
      <c r="J117" s="8" t="str">
        <f>IFERROR(IF(INDEX('ce raw data'!$C$2:$CZ$3000,MATCH(1,INDEX(('ce raw data'!$A$2:$A$3000=G66)*('ce raw data'!$B$2:$B$3000=$B117),,),0),MATCH(J69,'ce raw data'!$C$1:$CZ$1,0))="","-",INDEX('ce raw data'!$C$2:$CZ$3000,MATCH(1,INDEX(('ce raw data'!$A$2:$A$3000=G66)*('ce raw data'!$B$2:$B$3000=$B117),,),0),MATCH(J69,'ce raw data'!$C$1:$CZ$1,0))),"-")</f>
        <v>-</v>
      </c>
    </row>
    <row r="118" spans="2:10" ht="12.75" hidden="1" customHeight="1" x14ac:dyDescent="0.5">
      <c r="B118" s="13"/>
      <c r="C118" s="8" t="str">
        <f>IFERROR(IF(INDEX('ce raw data'!$C$2:$CZ$3000,MATCH(1,INDEX(('ce raw data'!$A$2:$A$3000=C66)*('ce raw data'!$B$2:$B$3000=$B119),,),0),MATCH(SUBSTITUTE(C69,"Allele","Height"),'ce raw data'!$C$1:$CZ$1,0))="","-",INDEX('ce raw data'!$C$2:$CZ$3000,MATCH(1,INDEX(('ce raw data'!$A$2:$A$3000=C66)*('ce raw data'!$B$2:$B$3000=$B119),,),0),MATCH(SUBSTITUTE(C69,"Allele","Height"),'ce raw data'!$C$1:$CZ$1,0))),"-")</f>
        <v>-</v>
      </c>
      <c r="D118" s="8" t="str">
        <f>IFERROR(IF(INDEX('ce raw data'!$C$2:$CZ$3000,MATCH(1,INDEX(('ce raw data'!$A$2:$A$3000=C66)*('ce raw data'!$B$2:$B$3000=$B119),,),0),MATCH(SUBSTITUTE(D69,"Allele","Height"),'ce raw data'!$C$1:$CZ$1,0))="","-",INDEX('ce raw data'!$C$2:$CZ$3000,MATCH(1,INDEX(('ce raw data'!$A$2:$A$3000=C66)*('ce raw data'!$B$2:$B$3000=$B119),,),0),MATCH(SUBSTITUTE(D69,"Allele","Height"),'ce raw data'!$C$1:$CZ$1,0))),"-")</f>
        <v>-</v>
      </c>
      <c r="E118" s="8" t="str">
        <f>IFERROR(IF(INDEX('ce raw data'!$C$2:$CZ$3000,MATCH(1,INDEX(('ce raw data'!$A$2:$A$3000=C66)*('ce raw data'!$B$2:$B$3000=$B119),,),0),MATCH(SUBSTITUTE(E69,"Allele","Height"),'ce raw data'!$C$1:$CZ$1,0))="","-",INDEX('ce raw data'!$C$2:$CZ$3000,MATCH(1,INDEX(('ce raw data'!$A$2:$A$3000=C66)*('ce raw data'!$B$2:$B$3000=$B119),,),0),MATCH(SUBSTITUTE(E69,"Allele","Height"),'ce raw data'!$C$1:$CZ$1,0))),"-")</f>
        <v>-</v>
      </c>
      <c r="F118" s="8" t="str">
        <f>IFERROR(IF(INDEX('ce raw data'!$C$2:$CZ$3000,MATCH(1,INDEX(('ce raw data'!$A$2:$A$3000=C66)*('ce raw data'!$B$2:$B$3000=$B119),,),0),MATCH(SUBSTITUTE(F69,"Allele","Height"),'ce raw data'!$C$1:$CZ$1,0))="","-",INDEX('ce raw data'!$C$2:$CZ$3000,MATCH(1,INDEX(('ce raw data'!$A$2:$A$3000=C66)*('ce raw data'!$B$2:$B$3000=$B119),,),0),MATCH(SUBSTITUTE(F69,"Allele","Height"),'ce raw data'!$C$1:$CZ$1,0))),"-")</f>
        <v>-</v>
      </c>
      <c r="G118" s="8" t="str">
        <f>IFERROR(IF(INDEX('ce raw data'!$C$2:$CZ$3000,MATCH(1,INDEX(('ce raw data'!$A$2:$A$3000=G66)*('ce raw data'!$B$2:$B$3000=$B119),,),0),MATCH(SUBSTITUTE(G69,"Allele","Height"),'ce raw data'!$C$1:$CZ$1,0))="","-",INDEX('ce raw data'!$C$2:$CZ$3000,MATCH(1,INDEX(('ce raw data'!$A$2:$A$3000=G66)*('ce raw data'!$B$2:$B$3000=$B119),,),0),MATCH(SUBSTITUTE(G69,"Allele","Height"),'ce raw data'!$C$1:$CZ$1,0))),"-")</f>
        <v>-</v>
      </c>
      <c r="H118" s="8" t="str">
        <f>IFERROR(IF(INDEX('ce raw data'!$C$2:$CZ$3000,MATCH(1,INDEX(('ce raw data'!$A$2:$A$3000=G66)*('ce raw data'!$B$2:$B$3000=$B119),,),0),MATCH(SUBSTITUTE(H69,"Allele","Height"),'ce raw data'!$C$1:$CZ$1,0))="","-",INDEX('ce raw data'!$C$2:$CZ$3000,MATCH(1,INDEX(('ce raw data'!$A$2:$A$3000=G66)*('ce raw data'!$B$2:$B$3000=$B119),,),0),MATCH(SUBSTITUTE(H69,"Allele","Height"),'ce raw data'!$C$1:$CZ$1,0))),"-")</f>
        <v>-</v>
      </c>
      <c r="I118" s="8" t="str">
        <f>IFERROR(IF(INDEX('ce raw data'!$C$2:$CZ$3000,MATCH(1,INDEX(('ce raw data'!$A$2:$A$3000=G66)*('ce raw data'!$B$2:$B$3000=$B119),,),0),MATCH(SUBSTITUTE(I69,"Allele","Height"),'ce raw data'!$C$1:$CZ$1,0))="","-",INDEX('ce raw data'!$C$2:$CZ$3000,MATCH(1,INDEX(('ce raw data'!$A$2:$A$3000=G66)*('ce raw data'!$B$2:$B$3000=$B119),,),0),MATCH(SUBSTITUTE(I69,"Allele","Height"),'ce raw data'!$C$1:$CZ$1,0))),"-")</f>
        <v>-</v>
      </c>
      <c r="J118" s="8" t="str">
        <f>IFERROR(IF(INDEX('ce raw data'!$C$2:$CZ$3000,MATCH(1,INDEX(('ce raw data'!$A$2:$A$3000=G66)*('ce raw data'!$B$2:$B$3000=$B119),,),0),MATCH(SUBSTITUTE(J69,"Allele","Height"),'ce raw data'!$C$1:$CZ$1,0))="","-",INDEX('ce raw data'!$C$2:$CZ$3000,MATCH(1,INDEX(('ce raw data'!$A$2:$A$3000=G66)*('ce raw data'!$B$2:$B$3000=$B119),,),0),MATCH(SUBSTITUTE(J69,"Allele","Height"),'ce raw data'!$C$1:$CZ$1,0))),"-")</f>
        <v>-</v>
      </c>
    </row>
    <row r="119" spans="2:10" x14ac:dyDescent="0.5">
      <c r="B119" s="13" t="str">
        <f>'Allele Call Table'!$A$119</f>
        <v>FGA</v>
      </c>
      <c r="C119" s="8" t="str">
        <f>IFERROR(IF(INDEX('ce raw data'!$C$2:$CZ$3000,MATCH(1,INDEX(('ce raw data'!$A$2:$A$3000=C66)*('ce raw data'!$B$2:$B$3000=$B119),,),0),MATCH(C69,'ce raw data'!$C$1:$CZ$1,0))="","-",INDEX('ce raw data'!$C$2:$CZ$3000,MATCH(1,INDEX(('ce raw data'!$A$2:$A$3000=C66)*('ce raw data'!$B$2:$B$3000=$B119),,),0),MATCH(C69,'ce raw data'!$C$1:$CZ$1,0))),"-")</f>
        <v>-</v>
      </c>
      <c r="D119" s="8" t="str">
        <f>IFERROR(IF(INDEX('ce raw data'!$C$2:$CZ$3000,MATCH(1,INDEX(('ce raw data'!$A$2:$A$3000=C66)*('ce raw data'!$B$2:$B$3000=$B119),,),0),MATCH(D69,'ce raw data'!$C$1:$CZ$1,0))="","-",INDEX('ce raw data'!$C$2:$CZ$3000,MATCH(1,INDEX(('ce raw data'!$A$2:$A$3000=C66)*('ce raw data'!$B$2:$B$3000=$B119),,),0),MATCH(D69,'ce raw data'!$C$1:$CZ$1,0))),"-")</f>
        <v>-</v>
      </c>
      <c r="E119" s="8" t="str">
        <f>IFERROR(IF(INDEX('ce raw data'!$C$2:$CZ$3000,MATCH(1,INDEX(('ce raw data'!$A$2:$A$3000=C66)*('ce raw data'!$B$2:$B$3000=$B119),,),0),MATCH(E69,'ce raw data'!$C$1:$CZ$1,0))="","-",INDEX('ce raw data'!$C$2:$CZ$3000,MATCH(1,INDEX(('ce raw data'!$A$2:$A$3000=C66)*('ce raw data'!$B$2:$B$3000=$B119),,),0),MATCH(E69,'ce raw data'!$C$1:$CZ$1,0))),"-")</f>
        <v>-</v>
      </c>
      <c r="F119" s="8" t="str">
        <f>IFERROR(IF(INDEX('ce raw data'!$C$2:$CZ$3000,MATCH(1,INDEX(('ce raw data'!$A$2:$A$3000=C66)*('ce raw data'!$B$2:$B$3000=$B119),,),0),MATCH(F69,'ce raw data'!$C$1:$CZ$1,0))="","-",INDEX('ce raw data'!$C$2:$CZ$3000,MATCH(1,INDEX(('ce raw data'!$A$2:$A$3000=C66)*('ce raw data'!$B$2:$B$3000=$B119),,),0),MATCH(F69,'ce raw data'!$C$1:$CZ$1,0))),"-")</f>
        <v>-</v>
      </c>
      <c r="G119" s="8" t="str">
        <f>IFERROR(IF(INDEX('ce raw data'!$C$2:$CZ$3000,MATCH(1,INDEX(('ce raw data'!$A$2:$A$3000=G66)*('ce raw data'!$B$2:$B$3000=$B119),,),0),MATCH(G69,'ce raw data'!$C$1:$CZ$1,0))="","-",INDEX('ce raw data'!$C$2:$CZ$3000,MATCH(1,INDEX(('ce raw data'!$A$2:$A$3000=G66)*('ce raw data'!$B$2:$B$3000=$B119),,),0),MATCH(G69,'ce raw data'!$C$1:$CZ$1,0))),"-")</f>
        <v>-</v>
      </c>
      <c r="H119" s="8" t="str">
        <f>IFERROR(IF(INDEX('ce raw data'!$C$2:$CZ$3000,MATCH(1,INDEX(('ce raw data'!$A$2:$A$3000=G66)*('ce raw data'!$B$2:$B$3000=$B119),,),0),MATCH(H69,'ce raw data'!$C$1:$CZ$1,0))="","-",INDEX('ce raw data'!$C$2:$CZ$3000,MATCH(1,INDEX(('ce raw data'!$A$2:$A$3000=G66)*('ce raw data'!$B$2:$B$3000=$B119),,),0),MATCH(H69,'ce raw data'!$C$1:$CZ$1,0))),"-")</f>
        <v>-</v>
      </c>
      <c r="I119" s="8" t="str">
        <f>IFERROR(IF(INDEX('ce raw data'!$C$2:$CZ$3000,MATCH(1,INDEX(('ce raw data'!$A$2:$A$3000=G66)*('ce raw data'!$B$2:$B$3000=$B119),,),0),MATCH(I69,'ce raw data'!$C$1:$CZ$1,0))="","-",INDEX('ce raw data'!$C$2:$CZ$3000,MATCH(1,INDEX(('ce raw data'!$A$2:$A$3000=G66)*('ce raw data'!$B$2:$B$3000=$B119),,),0),MATCH(I69,'ce raw data'!$C$1:$CZ$1,0))),"-")</f>
        <v>-</v>
      </c>
      <c r="J119" s="8" t="str">
        <f>IFERROR(IF(INDEX('ce raw data'!$C$2:$CZ$3000,MATCH(1,INDEX(('ce raw data'!$A$2:$A$3000=G66)*('ce raw data'!$B$2:$B$3000=$B119),,),0),MATCH(J69,'ce raw data'!$C$1:$CZ$1,0))="","-",INDEX('ce raw data'!$C$2:$CZ$3000,MATCH(1,INDEX(('ce raw data'!$A$2:$A$3000=G66)*('ce raw data'!$B$2:$B$3000=$B119),,),0),MATCH(J69,'ce raw data'!$C$1:$CZ$1,0))),"-")</f>
        <v>-</v>
      </c>
    </row>
    <row r="120" spans="2:10" ht="12.75" hidden="1" customHeight="1" x14ac:dyDescent="0.5">
      <c r="B120" s="13"/>
      <c r="C120" s="8" t="str">
        <f>IFERROR(IF(INDEX('ce raw data'!$C$2:$CZ$3000,MATCH(1,INDEX(('ce raw data'!$A$2:$A$3000=C66)*('ce raw data'!$B$2:$B$3000=$B121),,),0),MATCH(SUBSTITUTE(C69,"Allele","Height"),'ce raw data'!$C$1:$CZ$1,0))="","-",INDEX('ce raw data'!$C$2:$CZ$3000,MATCH(1,INDEX(('ce raw data'!$A$2:$A$3000=C66)*('ce raw data'!$B$2:$B$3000=$B121),,),0),MATCH(SUBSTITUTE(C69,"Allele","Height"),'ce raw data'!$C$1:$CZ$1,0))),"-")</f>
        <v>-</v>
      </c>
      <c r="D120" s="8" t="str">
        <f>IFERROR(IF(INDEX('ce raw data'!$C$2:$CZ$3000,MATCH(1,INDEX(('ce raw data'!$A$2:$A$3000=C66)*('ce raw data'!$B$2:$B$3000=$B121),,),0),MATCH(SUBSTITUTE(D69,"Allele","Height"),'ce raw data'!$C$1:$CZ$1,0))="","-",INDEX('ce raw data'!$C$2:$CZ$3000,MATCH(1,INDEX(('ce raw data'!$A$2:$A$3000=C66)*('ce raw data'!$B$2:$B$3000=$B121),,),0),MATCH(SUBSTITUTE(D69,"Allele","Height"),'ce raw data'!$C$1:$CZ$1,0))),"-")</f>
        <v>-</v>
      </c>
      <c r="E120" s="8" t="str">
        <f>IFERROR(IF(INDEX('ce raw data'!$C$2:$CZ$3000,MATCH(1,INDEX(('ce raw data'!$A$2:$A$3000=C66)*('ce raw data'!$B$2:$B$3000=$B121),,),0),MATCH(SUBSTITUTE(E69,"Allele","Height"),'ce raw data'!$C$1:$CZ$1,0))="","-",INDEX('ce raw data'!$C$2:$CZ$3000,MATCH(1,INDEX(('ce raw data'!$A$2:$A$3000=C66)*('ce raw data'!$B$2:$B$3000=$B121),,),0),MATCH(SUBSTITUTE(E69,"Allele","Height"),'ce raw data'!$C$1:$CZ$1,0))),"-")</f>
        <v>-</v>
      </c>
      <c r="F120" s="8" t="str">
        <f>IFERROR(IF(INDEX('ce raw data'!$C$2:$CZ$3000,MATCH(1,INDEX(('ce raw data'!$A$2:$A$3000=C66)*('ce raw data'!$B$2:$B$3000=$B121),,),0),MATCH(SUBSTITUTE(F69,"Allele","Height"),'ce raw data'!$C$1:$CZ$1,0))="","-",INDEX('ce raw data'!$C$2:$CZ$3000,MATCH(1,INDEX(('ce raw data'!$A$2:$A$3000=C66)*('ce raw data'!$B$2:$B$3000=$B121),,),0),MATCH(SUBSTITUTE(F69,"Allele","Height"),'ce raw data'!$C$1:$CZ$1,0))),"-")</f>
        <v>-</v>
      </c>
      <c r="G120" s="8" t="str">
        <f>IFERROR(IF(INDEX('ce raw data'!$C$2:$CZ$3000,MATCH(1,INDEX(('ce raw data'!$A$2:$A$3000=G66)*('ce raw data'!$B$2:$B$3000=$B121),,),0),MATCH(SUBSTITUTE(G69,"Allele","Height"),'ce raw data'!$C$1:$CZ$1,0))="","-",INDEX('ce raw data'!$C$2:$CZ$3000,MATCH(1,INDEX(('ce raw data'!$A$2:$A$3000=G66)*('ce raw data'!$B$2:$B$3000=$B121),,),0),MATCH(SUBSTITUTE(G69,"Allele","Height"),'ce raw data'!$C$1:$CZ$1,0))),"-")</f>
        <v>-</v>
      </c>
      <c r="H120" s="8" t="str">
        <f>IFERROR(IF(INDEX('ce raw data'!$C$2:$CZ$3000,MATCH(1,INDEX(('ce raw data'!$A$2:$A$3000=G66)*('ce raw data'!$B$2:$B$3000=$B121),,),0),MATCH(SUBSTITUTE(H69,"Allele","Height"),'ce raw data'!$C$1:$CZ$1,0))="","-",INDEX('ce raw data'!$C$2:$CZ$3000,MATCH(1,INDEX(('ce raw data'!$A$2:$A$3000=G66)*('ce raw data'!$B$2:$B$3000=$B121),,),0),MATCH(SUBSTITUTE(H69,"Allele","Height"),'ce raw data'!$C$1:$CZ$1,0))),"-")</f>
        <v>-</v>
      </c>
      <c r="I120" s="8" t="str">
        <f>IFERROR(IF(INDEX('ce raw data'!$C$2:$CZ$3000,MATCH(1,INDEX(('ce raw data'!$A$2:$A$3000=G66)*('ce raw data'!$B$2:$B$3000=$B121),,),0),MATCH(SUBSTITUTE(I69,"Allele","Height"),'ce raw data'!$C$1:$CZ$1,0))="","-",INDEX('ce raw data'!$C$2:$CZ$3000,MATCH(1,INDEX(('ce raw data'!$A$2:$A$3000=G66)*('ce raw data'!$B$2:$B$3000=$B121),,),0),MATCH(SUBSTITUTE(I69,"Allele","Height"),'ce raw data'!$C$1:$CZ$1,0))),"-")</f>
        <v>-</v>
      </c>
      <c r="J120" s="8" t="str">
        <f>IFERROR(IF(INDEX('ce raw data'!$C$2:$CZ$3000,MATCH(1,INDEX(('ce raw data'!$A$2:$A$3000=G66)*('ce raw data'!$B$2:$B$3000=$B121),,),0),MATCH(SUBSTITUTE(J69,"Allele","Height"),'ce raw data'!$C$1:$CZ$1,0))="","-",INDEX('ce raw data'!$C$2:$CZ$3000,MATCH(1,INDEX(('ce raw data'!$A$2:$A$3000=G66)*('ce raw data'!$B$2:$B$3000=$B121),,),0),MATCH(SUBSTITUTE(J69,"Allele","Height"),'ce raw data'!$C$1:$CZ$1,0))),"-")</f>
        <v>-</v>
      </c>
    </row>
    <row r="121" spans="2:10" x14ac:dyDescent="0.5">
      <c r="B121" s="13" t="str">
        <f>'Allele Call Table'!$A$121</f>
        <v>DYS576</v>
      </c>
      <c r="C121" s="8" t="str">
        <f>IFERROR(IF(INDEX('ce raw data'!$C$2:$CZ$3000,MATCH(1,INDEX(('ce raw data'!$A$2:$A$3000=C66)*('ce raw data'!$B$2:$B$3000=$B121),,),0),MATCH(C69,'ce raw data'!$C$1:$CZ$1,0))="","-",INDEX('ce raw data'!$C$2:$CZ$3000,MATCH(1,INDEX(('ce raw data'!$A$2:$A$3000=C66)*('ce raw data'!$B$2:$B$3000=$B121),,),0),MATCH(C69,'ce raw data'!$C$1:$CZ$1,0))),"-")</f>
        <v>-</v>
      </c>
      <c r="D121" s="8" t="str">
        <f>IFERROR(IF(INDEX('ce raw data'!$C$2:$CZ$3000,MATCH(1,INDEX(('ce raw data'!$A$2:$A$3000=C66)*('ce raw data'!$B$2:$B$3000=$B121),,),0),MATCH(D69,'ce raw data'!$C$1:$CZ$1,0))="","-",INDEX('ce raw data'!$C$2:$CZ$3000,MATCH(1,INDEX(('ce raw data'!$A$2:$A$3000=C66)*('ce raw data'!$B$2:$B$3000=$B121),,),0),MATCH(D69,'ce raw data'!$C$1:$CZ$1,0))),"-")</f>
        <v>-</v>
      </c>
      <c r="E121" s="8" t="str">
        <f>IFERROR(IF(INDEX('ce raw data'!$C$2:$CZ$3000,MATCH(1,INDEX(('ce raw data'!$A$2:$A$3000=C66)*('ce raw data'!$B$2:$B$3000=$B121),,),0),MATCH(E69,'ce raw data'!$C$1:$CZ$1,0))="","-",INDEX('ce raw data'!$C$2:$CZ$3000,MATCH(1,INDEX(('ce raw data'!$A$2:$A$3000=C66)*('ce raw data'!$B$2:$B$3000=$B121),,),0),MATCH(E69,'ce raw data'!$C$1:$CZ$1,0))),"-")</f>
        <v>-</v>
      </c>
      <c r="F121" s="8" t="str">
        <f>IFERROR(IF(INDEX('ce raw data'!$C$2:$CZ$3000,MATCH(1,INDEX(('ce raw data'!$A$2:$A$3000=C66)*('ce raw data'!$B$2:$B$3000=$B121),,),0),MATCH(F69,'ce raw data'!$C$1:$CZ$1,0))="","-",INDEX('ce raw data'!$C$2:$CZ$3000,MATCH(1,INDEX(('ce raw data'!$A$2:$A$3000=C66)*('ce raw data'!$B$2:$B$3000=$B121),,),0),MATCH(F69,'ce raw data'!$C$1:$CZ$1,0))),"-")</f>
        <v>-</v>
      </c>
      <c r="G121" s="8" t="str">
        <f>IFERROR(IF(INDEX('ce raw data'!$C$2:$CZ$3000,MATCH(1,INDEX(('ce raw data'!$A$2:$A$3000=G66)*('ce raw data'!$B$2:$B$3000=$B121),,),0),MATCH(G69,'ce raw data'!$C$1:$CZ$1,0))="","-",INDEX('ce raw data'!$C$2:$CZ$3000,MATCH(1,INDEX(('ce raw data'!$A$2:$A$3000=G66)*('ce raw data'!$B$2:$B$3000=$B121),,),0),MATCH(G69,'ce raw data'!$C$1:$CZ$1,0))),"-")</f>
        <v>-</v>
      </c>
      <c r="H121" s="8" t="str">
        <f>IFERROR(IF(INDEX('ce raw data'!$C$2:$CZ$3000,MATCH(1,INDEX(('ce raw data'!$A$2:$A$3000=G66)*('ce raw data'!$B$2:$B$3000=$B121),,),0),MATCH(H69,'ce raw data'!$C$1:$CZ$1,0))="","-",INDEX('ce raw data'!$C$2:$CZ$3000,MATCH(1,INDEX(('ce raw data'!$A$2:$A$3000=G66)*('ce raw data'!$B$2:$B$3000=$B121),,),0),MATCH(H69,'ce raw data'!$C$1:$CZ$1,0))),"-")</f>
        <v>-</v>
      </c>
      <c r="I121" s="8" t="str">
        <f>IFERROR(IF(INDEX('ce raw data'!$C$2:$CZ$3000,MATCH(1,INDEX(('ce raw data'!$A$2:$A$3000=G66)*('ce raw data'!$B$2:$B$3000=$B121),,),0),MATCH(I69,'ce raw data'!$C$1:$CZ$1,0))="","-",INDEX('ce raw data'!$C$2:$CZ$3000,MATCH(1,INDEX(('ce raw data'!$A$2:$A$3000=G66)*('ce raw data'!$B$2:$B$3000=$B121),,),0),MATCH(I69,'ce raw data'!$C$1:$CZ$1,0))),"-")</f>
        <v>-</v>
      </c>
      <c r="J121" s="8" t="str">
        <f>IFERROR(IF(INDEX('ce raw data'!$C$2:$CZ$3000,MATCH(1,INDEX(('ce raw data'!$A$2:$A$3000=G66)*('ce raw data'!$B$2:$B$3000=$B121),,),0),MATCH(J69,'ce raw data'!$C$1:$CZ$1,0))="","-",INDEX('ce raw data'!$C$2:$CZ$3000,MATCH(1,INDEX(('ce raw data'!$A$2:$A$3000=G66)*('ce raw data'!$B$2:$B$3000=$B121),,),0),MATCH(J69,'ce raw data'!$C$1:$CZ$1,0))),"-")</f>
        <v>-</v>
      </c>
    </row>
    <row r="122" spans="2:10" ht="12.75" hidden="1" customHeight="1" x14ac:dyDescent="0.5">
      <c r="B122" s="13"/>
      <c r="C122" s="8" t="str">
        <f>IFERROR(IF(INDEX('ce raw data'!$C$2:$CZ$3000,MATCH(1,INDEX(('ce raw data'!$A$2:$A$3000=C66)*('ce raw data'!$B$2:$B$3000=$B123),,),0),MATCH(SUBSTITUTE(C69,"Allele","Height"),'ce raw data'!$C$1:$CZ$1,0))="","-",INDEX('ce raw data'!$C$2:$CZ$3000,MATCH(1,INDEX(('ce raw data'!$A$2:$A$3000=C66)*('ce raw data'!$B$2:$B$3000=$B123),,),0),MATCH(SUBSTITUTE(C69,"Allele","Height"),'ce raw data'!$C$1:$CZ$1,0))),"-")</f>
        <v>-</v>
      </c>
      <c r="D122" s="8" t="str">
        <f>IFERROR(IF(INDEX('ce raw data'!$C$2:$CZ$3000,MATCH(1,INDEX(('ce raw data'!$A$2:$A$3000=C66)*('ce raw data'!$B$2:$B$3000=$B123),,),0),MATCH(SUBSTITUTE(D69,"Allele","Height"),'ce raw data'!$C$1:$CZ$1,0))="","-",INDEX('ce raw data'!$C$2:$CZ$3000,MATCH(1,INDEX(('ce raw data'!$A$2:$A$3000=C66)*('ce raw data'!$B$2:$B$3000=$B123),,),0),MATCH(SUBSTITUTE(D69,"Allele","Height"),'ce raw data'!$C$1:$CZ$1,0))),"-")</f>
        <v>-</v>
      </c>
      <c r="E122" s="8" t="str">
        <f>IFERROR(IF(INDEX('ce raw data'!$C$2:$CZ$3000,MATCH(1,INDEX(('ce raw data'!$A$2:$A$3000=C66)*('ce raw data'!$B$2:$B$3000=$B123),,),0),MATCH(SUBSTITUTE(E69,"Allele","Height"),'ce raw data'!$C$1:$CZ$1,0))="","-",INDEX('ce raw data'!$C$2:$CZ$3000,MATCH(1,INDEX(('ce raw data'!$A$2:$A$3000=C66)*('ce raw data'!$B$2:$B$3000=$B123),,),0),MATCH(SUBSTITUTE(E69,"Allele","Height"),'ce raw data'!$C$1:$CZ$1,0))),"-")</f>
        <v>-</v>
      </c>
      <c r="F122" s="8" t="str">
        <f>IFERROR(IF(INDEX('ce raw data'!$C$2:$CZ$3000,MATCH(1,INDEX(('ce raw data'!$A$2:$A$3000=C66)*('ce raw data'!$B$2:$B$3000=$B123),,),0),MATCH(SUBSTITUTE(F69,"Allele","Height"),'ce raw data'!$C$1:$CZ$1,0))="","-",INDEX('ce raw data'!$C$2:$CZ$3000,MATCH(1,INDEX(('ce raw data'!$A$2:$A$3000=C66)*('ce raw data'!$B$2:$B$3000=$B123),,),0),MATCH(SUBSTITUTE(F69,"Allele","Height"),'ce raw data'!$C$1:$CZ$1,0))),"-")</f>
        <v>-</v>
      </c>
      <c r="G122" s="8" t="str">
        <f>IFERROR(IF(INDEX('ce raw data'!$C$2:$CZ$3000,MATCH(1,INDEX(('ce raw data'!$A$2:$A$3000=G66)*('ce raw data'!$B$2:$B$3000=$B123),,),0),MATCH(SUBSTITUTE(G69,"Allele","Height"),'ce raw data'!$C$1:$CZ$1,0))="","-",INDEX('ce raw data'!$C$2:$CZ$3000,MATCH(1,INDEX(('ce raw data'!$A$2:$A$3000=G66)*('ce raw data'!$B$2:$B$3000=$B123),,),0),MATCH(SUBSTITUTE(G69,"Allele","Height"),'ce raw data'!$C$1:$CZ$1,0))),"-")</f>
        <v>-</v>
      </c>
      <c r="H122" s="8" t="str">
        <f>IFERROR(IF(INDEX('ce raw data'!$C$2:$CZ$3000,MATCH(1,INDEX(('ce raw data'!$A$2:$A$3000=G66)*('ce raw data'!$B$2:$B$3000=$B123),,),0),MATCH(SUBSTITUTE(H69,"Allele","Height"),'ce raw data'!$C$1:$CZ$1,0))="","-",INDEX('ce raw data'!$C$2:$CZ$3000,MATCH(1,INDEX(('ce raw data'!$A$2:$A$3000=G66)*('ce raw data'!$B$2:$B$3000=$B123),,),0),MATCH(SUBSTITUTE(H69,"Allele","Height"),'ce raw data'!$C$1:$CZ$1,0))),"-")</f>
        <v>-</v>
      </c>
      <c r="I122" s="8" t="str">
        <f>IFERROR(IF(INDEX('ce raw data'!$C$2:$CZ$3000,MATCH(1,INDEX(('ce raw data'!$A$2:$A$3000=G66)*('ce raw data'!$B$2:$B$3000=$B123),,),0),MATCH(SUBSTITUTE(I69,"Allele","Height"),'ce raw data'!$C$1:$CZ$1,0))="","-",INDEX('ce raw data'!$C$2:$CZ$3000,MATCH(1,INDEX(('ce raw data'!$A$2:$A$3000=G66)*('ce raw data'!$B$2:$B$3000=$B123),,),0),MATCH(SUBSTITUTE(I69,"Allele","Height"),'ce raw data'!$C$1:$CZ$1,0))),"-")</f>
        <v>-</v>
      </c>
      <c r="J122" s="8" t="str">
        <f>IFERROR(IF(INDEX('ce raw data'!$C$2:$CZ$3000,MATCH(1,INDEX(('ce raw data'!$A$2:$A$3000=G66)*('ce raw data'!$B$2:$B$3000=$B123),,),0),MATCH(SUBSTITUTE(J69,"Allele","Height"),'ce raw data'!$C$1:$CZ$1,0))="","-",INDEX('ce raw data'!$C$2:$CZ$3000,MATCH(1,INDEX(('ce raw data'!$A$2:$A$3000=G66)*('ce raw data'!$B$2:$B$3000=$B123),,),0),MATCH(SUBSTITUTE(J69,"Allele","Height"),'ce raw data'!$C$1:$CZ$1,0))),"-")</f>
        <v>-</v>
      </c>
    </row>
    <row r="123" spans="2:10" x14ac:dyDescent="0.5">
      <c r="B123" s="13" t="str">
        <f>'Allele Call Table'!$A$123</f>
        <v>DYS570</v>
      </c>
      <c r="C123" s="8" t="str">
        <f>IFERROR(IF(INDEX('ce raw data'!$C$2:$CZ$3000,MATCH(1,INDEX(('ce raw data'!$A$2:$A$3000=C66)*('ce raw data'!$B$2:$B$3000=$B123),,),0),MATCH(C69,'ce raw data'!$C$1:$CZ$1,0))="","-",INDEX('ce raw data'!$C$2:$CZ$3000,MATCH(1,INDEX(('ce raw data'!$A$2:$A$3000=C66)*('ce raw data'!$B$2:$B$3000=$B123),,),0),MATCH(C69,'ce raw data'!$C$1:$CZ$1,0))),"-")</f>
        <v>-</v>
      </c>
      <c r="D123" s="8" t="str">
        <f>IFERROR(IF(INDEX('ce raw data'!$C$2:$CZ$3000,MATCH(1,INDEX(('ce raw data'!$A$2:$A$3000=C66)*('ce raw data'!$B$2:$B$3000=$B123),,),0),MATCH(D69,'ce raw data'!$C$1:$CZ$1,0))="","-",INDEX('ce raw data'!$C$2:$CZ$3000,MATCH(1,INDEX(('ce raw data'!$A$2:$A$3000=C66)*('ce raw data'!$B$2:$B$3000=$B123),,),0),MATCH(D69,'ce raw data'!$C$1:$CZ$1,0))),"-")</f>
        <v>-</v>
      </c>
      <c r="E123" s="8" t="str">
        <f>IFERROR(IF(INDEX('ce raw data'!$C$2:$CZ$3000,MATCH(1,INDEX(('ce raw data'!$A$2:$A$3000=C66)*('ce raw data'!$B$2:$B$3000=$B123),,),0),MATCH(E69,'ce raw data'!$C$1:$CZ$1,0))="","-",INDEX('ce raw data'!$C$2:$CZ$3000,MATCH(1,INDEX(('ce raw data'!$A$2:$A$3000=C66)*('ce raw data'!$B$2:$B$3000=$B123),,),0),MATCH(E69,'ce raw data'!$C$1:$CZ$1,0))),"-")</f>
        <v>-</v>
      </c>
      <c r="F123" s="8" t="str">
        <f>IFERROR(IF(INDEX('ce raw data'!$C$2:$CZ$3000,MATCH(1,INDEX(('ce raw data'!$A$2:$A$3000=C66)*('ce raw data'!$B$2:$B$3000=$B123),,),0),MATCH(F69,'ce raw data'!$C$1:$CZ$1,0))="","-",INDEX('ce raw data'!$C$2:$CZ$3000,MATCH(1,INDEX(('ce raw data'!$A$2:$A$3000=C66)*('ce raw data'!$B$2:$B$3000=$B123),,),0),MATCH(F69,'ce raw data'!$C$1:$CZ$1,0))),"-")</f>
        <v>-</v>
      </c>
      <c r="G123" s="8" t="str">
        <f>IFERROR(IF(INDEX('ce raw data'!$C$2:$CZ$3000,MATCH(1,INDEX(('ce raw data'!$A$2:$A$3000=G66)*('ce raw data'!$B$2:$B$3000=$B123),,),0),MATCH(G69,'ce raw data'!$C$1:$CZ$1,0))="","-",INDEX('ce raw data'!$C$2:$CZ$3000,MATCH(1,INDEX(('ce raw data'!$A$2:$A$3000=G66)*('ce raw data'!$B$2:$B$3000=$B123),,),0),MATCH(G69,'ce raw data'!$C$1:$CZ$1,0))),"-")</f>
        <v>-</v>
      </c>
      <c r="H123" s="8" t="str">
        <f>IFERROR(IF(INDEX('ce raw data'!$C$2:$CZ$3000,MATCH(1,INDEX(('ce raw data'!$A$2:$A$3000=G66)*('ce raw data'!$B$2:$B$3000=$B123),,),0),MATCH(H69,'ce raw data'!$C$1:$CZ$1,0))="","-",INDEX('ce raw data'!$C$2:$CZ$3000,MATCH(1,INDEX(('ce raw data'!$A$2:$A$3000=G66)*('ce raw data'!$B$2:$B$3000=$B123),,),0),MATCH(H69,'ce raw data'!$C$1:$CZ$1,0))),"-")</f>
        <v>-</v>
      </c>
      <c r="I123" s="8" t="str">
        <f>IFERROR(IF(INDEX('ce raw data'!$C$2:$CZ$3000,MATCH(1,INDEX(('ce raw data'!$A$2:$A$3000=G66)*('ce raw data'!$B$2:$B$3000=$B123),,),0),MATCH(I69,'ce raw data'!$C$1:$CZ$1,0))="","-",INDEX('ce raw data'!$C$2:$CZ$3000,MATCH(1,INDEX(('ce raw data'!$A$2:$A$3000=G66)*('ce raw data'!$B$2:$B$3000=$B123),,),0),MATCH(I69,'ce raw data'!$C$1:$CZ$1,0))),"-")</f>
        <v>-</v>
      </c>
      <c r="J123" s="8" t="str">
        <f>IFERROR(IF(INDEX('ce raw data'!$C$2:$CZ$3000,MATCH(1,INDEX(('ce raw data'!$A$2:$A$3000=G66)*('ce raw data'!$B$2:$B$3000=$B123),,),0),MATCH(J69,'ce raw data'!$C$1:$CZ$1,0))="","-",INDEX('ce raw data'!$C$2:$CZ$3000,MATCH(1,INDEX(('ce raw data'!$A$2:$A$3000=G66)*('ce raw data'!$B$2:$B$3000=$B123),,),0),MATCH(J69,'ce raw data'!$C$1:$CZ$1,0))),"-")</f>
        <v>-</v>
      </c>
    </row>
    <row r="124" spans="2:10" x14ac:dyDescent="0.5">
      <c r="B124" s="4"/>
      <c r="C124" s="2"/>
      <c r="D124" s="2"/>
      <c r="E124" s="2"/>
      <c r="F124" s="2"/>
      <c r="G124" s="2"/>
      <c r="H124" s="2"/>
      <c r="I124" s="2"/>
      <c r="J124" s="2"/>
    </row>
    <row r="125" spans="2:10" x14ac:dyDescent="0.5">
      <c r="B125" s="4"/>
      <c r="C125" s="2"/>
      <c r="D125" s="2"/>
      <c r="E125" s="2"/>
      <c r="F125" s="2"/>
      <c r="G125" s="2"/>
      <c r="H125" s="2"/>
      <c r="I125" s="2"/>
      <c r="J125" s="2"/>
    </row>
    <row r="126" spans="2:10" x14ac:dyDescent="0.5">
      <c r="B126" s="4"/>
      <c r="C126" s="2"/>
      <c r="D126" s="2"/>
      <c r="E126" s="2"/>
      <c r="F126" s="2"/>
      <c r="G126" s="2"/>
      <c r="H126" s="2"/>
      <c r="I126" s="2"/>
      <c r="J126" s="2"/>
    </row>
    <row r="127" spans="2:10" x14ac:dyDescent="0.5">
      <c r="B127" s="4"/>
      <c r="C127" s="2"/>
      <c r="D127" s="2"/>
      <c r="E127" s="2"/>
      <c r="F127" s="2"/>
      <c r="G127" s="2"/>
      <c r="H127" s="2"/>
      <c r="I127" s="2"/>
      <c r="J127" s="2"/>
    </row>
    <row r="128" spans="2:10" x14ac:dyDescent="0.5">
      <c r="B128" s="4"/>
      <c r="C128" s="2"/>
      <c r="D128" s="2"/>
      <c r="E128" s="2"/>
      <c r="F128" s="2"/>
      <c r="G128" s="2"/>
      <c r="H128" s="2"/>
      <c r="I128" s="2"/>
      <c r="J128" s="2"/>
    </row>
    <row r="129" spans="2:19" x14ac:dyDescent="0.5">
      <c r="B129" s="4"/>
      <c r="C129" s="2"/>
      <c r="D129" s="2"/>
      <c r="E129" s="2"/>
      <c r="F129" s="2"/>
      <c r="G129" s="2"/>
      <c r="H129" s="2"/>
      <c r="I129" s="2"/>
      <c r="J129" s="2"/>
    </row>
    <row r="130" spans="2:19" x14ac:dyDescent="0.5">
      <c r="B130" s="27" t="s">
        <v>1</v>
      </c>
      <c r="C130" s="3">
        <f ca="1">TODAY()</f>
        <v>44028</v>
      </c>
      <c r="D130" s="18"/>
      <c r="E130" s="18"/>
      <c r="F130" s="26" t="s">
        <v>2</v>
      </c>
      <c r="G130" s="2" t="str">
        <f>G1</f>
        <v/>
      </c>
    </row>
    <row r="131" spans="2:19" x14ac:dyDescent="0.5">
      <c r="B131" s="6" t="s">
        <v>4</v>
      </c>
      <c r="C131" s="36" t="str">
        <f>IF(INDEX('ce raw data'!$A:$A,2+27*4)="","blank",INDEX('ce raw data'!$A:$A,2+27*4))</f>
        <v>blank</v>
      </c>
      <c r="D131" s="36"/>
      <c r="E131" s="36"/>
      <c r="F131" s="36"/>
      <c r="G131" s="36" t="str">
        <f>IF(INDEX('ce raw data'!$A:$A,2+27*5)="","blank",INDEX('ce raw data'!$A:$A,2+27*5))</f>
        <v>blank</v>
      </c>
      <c r="H131" s="36"/>
      <c r="I131" s="36"/>
      <c r="J131" s="36"/>
      <c r="K131" s="22"/>
    </row>
    <row r="132" spans="2:19" ht="25.2" x14ac:dyDescent="0.5">
      <c r="B132" s="6" t="s">
        <v>5</v>
      </c>
      <c r="C132" s="38"/>
      <c r="D132" s="38"/>
      <c r="E132" s="38"/>
      <c r="F132" s="38"/>
      <c r="G132" s="38"/>
      <c r="H132" s="38"/>
      <c r="I132" s="38"/>
      <c r="J132" s="38"/>
      <c r="K132" s="22"/>
    </row>
    <row r="133" spans="2:19" x14ac:dyDescent="0.5">
      <c r="B133" s="7"/>
      <c r="C133" s="39"/>
      <c r="D133" s="39"/>
      <c r="E133" s="39"/>
      <c r="F133" s="39"/>
      <c r="G133" s="39"/>
      <c r="H133" s="39"/>
      <c r="I133" s="39"/>
      <c r="J133" s="39"/>
      <c r="K133" s="22"/>
    </row>
    <row r="134" spans="2:19" x14ac:dyDescent="0.5">
      <c r="B134" s="5" t="s">
        <v>7</v>
      </c>
      <c r="C134" s="21" t="s">
        <v>8</v>
      </c>
      <c r="D134" s="21" t="s">
        <v>9</v>
      </c>
      <c r="E134" s="21" t="s">
        <v>40</v>
      </c>
      <c r="F134" s="21" t="s">
        <v>41</v>
      </c>
      <c r="G134" s="21" t="s">
        <v>8</v>
      </c>
      <c r="H134" s="21" t="s">
        <v>9</v>
      </c>
      <c r="I134" s="21" t="s">
        <v>40</v>
      </c>
      <c r="J134" s="21" t="s">
        <v>41</v>
      </c>
      <c r="K134" s="22"/>
    </row>
    <row r="135" spans="2:19" hidden="1" x14ac:dyDescent="0.5">
      <c r="B135" s="28"/>
      <c r="C135" s="28" t="str">
        <f>IFERROR(IF(INDEX('ce raw data'!$C$2:$CZ$3000,MATCH(1,INDEX(('ce raw data'!$A$2:$A$3000=C131)*('ce raw data'!$B$2:$B$3000=$B136),,),0),MATCH(SUBSTITUTE(C134,"Allele","Height"),'ce raw data'!$C$1:$CZ$1,0))="","-",INDEX('ce raw data'!$C$2:$CZ$3000,MATCH(1,INDEX(('ce raw data'!$A$2:$A$3000=C131)*('ce raw data'!$B$2:$B$3000=$B136),,),0),MATCH(SUBSTITUTE(C134,"Allele","Height"),'ce raw data'!$C$1:$CZ$1,0))),"-")</f>
        <v>-</v>
      </c>
      <c r="D135" s="28" t="str">
        <f>IFERROR(IF(INDEX('ce raw data'!$C$2:$CZ$3000,MATCH(1,INDEX(('ce raw data'!$A$2:$A$3000=C131)*('ce raw data'!$B$2:$B$3000=$B136),,),0),MATCH(SUBSTITUTE(D134,"Allele","Height"),'ce raw data'!$C$1:$CZ$1,0))="","-",INDEX('ce raw data'!$C$2:$CZ$3000,MATCH(1,INDEX(('ce raw data'!$A$2:$A$3000=C131)*('ce raw data'!$B$2:$B$3000=$B136),,),0),MATCH(SUBSTITUTE(D134,"Allele","Height"),'ce raw data'!$C$1:$CZ$1,0))),"-")</f>
        <v>-</v>
      </c>
      <c r="E135" s="28" t="str">
        <f>IFERROR(IF(INDEX('ce raw data'!$C$2:$CZ$3000,MATCH(1,INDEX(('ce raw data'!$A$2:$A$3000=C131)*('ce raw data'!$B$2:$B$3000=$B136),,),0),MATCH(SUBSTITUTE(E134,"Allele","Height"),'ce raw data'!$C$1:$CZ$1,0))="","-",INDEX('ce raw data'!$C$2:$CZ$3000,MATCH(1,INDEX(('ce raw data'!$A$2:$A$3000=C131)*('ce raw data'!$B$2:$B$3000=$B136),,),0),MATCH(SUBSTITUTE(E134,"Allele","Height"),'ce raw data'!$C$1:$CZ$1,0))),"-")</f>
        <v>-</v>
      </c>
      <c r="F135" s="28" t="str">
        <f>IFERROR(IF(INDEX('ce raw data'!$C$2:$CZ$3000,MATCH(1,INDEX(('ce raw data'!$A$2:$A$3000=C131)*('ce raw data'!$B$2:$B$3000=$B136),,),0),MATCH(SUBSTITUTE(F134,"Allele","Height"),'ce raw data'!$C$1:$CZ$1,0))="","-",INDEX('ce raw data'!$C$2:$CZ$3000,MATCH(1,INDEX(('ce raw data'!$A$2:$A$3000=C131)*('ce raw data'!$B$2:$B$3000=$B136),,),0),MATCH(SUBSTITUTE(F134,"Allele","Height"),'ce raw data'!$C$1:$CZ$1,0))),"-")</f>
        <v>-</v>
      </c>
      <c r="G135" s="28" t="str">
        <f>IFERROR(IF(INDEX('ce raw data'!$C$2:$CZ$3000,MATCH(1,INDEX(('ce raw data'!$A$2:$A$3000=G131)*('ce raw data'!$B$2:$B$3000=$B136),,),0),MATCH(SUBSTITUTE(G134,"Allele","Height"),'ce raw data'!$C$1:$CZ$1,0))="","-",INDEX('ce raw data'!$C$2:$CZ$3000,MATCH(1,INDEX(('ce raw data'!$A$2:$A$3000=G131)*('ce raw data'!$B$2:$B$3000=$B136),,),0),MATCH(SUBSTITUTE(G134,"Allele","Height"),'ce raw data'!$C$1:$CZ$1,0))),"-")</f>
        <v>-</v>
      </c>
      <c r="H135" s="28" t="str">
        <f>IFERROR(IF(INDEX('ce raw data'!$C$2:$CZ$3000,MATCH(1,INDEX(('ce raw data'!$A$2:$A$3000=G131)*('ce raw data'!$B$2:$B$3000=$B136),,),0),MATCH(SUBSTITUTE(H134,"Allele","Height"),'ce raw data'!$C$1:$CZ$1,0))="","-",INDEX('ce raw data'!$C$2:$CZ$3000,MATCH(1,INDEX(('ce raw data'!$A$2:$A$3000=G131)*('ce raw data'!$B$2:$B$3000=$B136),,),0),MATCH(SUBSTITUTE(H134,"Allele","Height"),'ce raw data'!$C$1:$CZ$1,0))),"-")</f>
        <v>-</v>
      </c>
      <c r="I135" s="28" t="str">
        <f>IFERROR(IF(INDEX('ce raw data'!$C$2:$CZ$3000,MATCH(1,INDEX(('ce raw data'!$A$2:$A$3000=G131)*('ce raw data'!$B$2:$B$3000=$B136),,),0),MATCH(SUBSTITUTE(I134,"Allele","Height"),'ce raw data'!$C$1:$CZ$1,0))="","-",INDEX('ce raw data'!$C$2:$CZ$3000,MATCH(1,INDEX(('ce raw data'!$A$2:$A$3000=G131)*('ce raw data'!$B$2:$B$3000=$B136),,),0),MATCH(SUBSTITUTE(I134,"Allele","Height"),'ce raw data'!$C$1:$CZ$1,0))),"-")</f>
        <v>-</v>
      </c>
      <c r="J135" s="28" t="str">
        <f>IFERROR(IF(INDEX('ce raw data'!$C$2:$CZ$3000,MATCH(1,INDEX(('ce raw data'!$A$2:$A$3000=G131)*('ce raw data'!$B$2:$B$3000=$B136),,),0),MATCH(SUBSTITUTE(J134,"Allele","Height"),'ce raw data'!$C$1:$CZ$1,0))="","-",INDEX('ce raw data'!$C$2:$CZ$3000,MATCH(1,INDEX(('ce raw data'!$A$2:$A$3000=G131)*('ce raw data'!$B$2:$B$3000=$B136),,),0),MATCH(SUBSTITUTE(J134,"Allele","Height"),'ce raw data'!$C$1:$CZ$1,0))),"-")</f>
        <v>-</v>
      </c>
      <c r="K135" s="22"/>
    </row>
    <row r="136" spans="2:19" x14ac:dyDescent="0.5">
      <c r="B136" s="10" t="str">
        <f>'Allele Call Table'!$A$71</f>
        <v>AMEL</v>
      </c>
      <c r="C136" s="8" t="str">
        <f>IFERROR(IF(INDEX('ce raw data'!$C$2:$CZ$3000,MATCH(1,INDEX(('ce raw data'!$A$2:$A$3000=C131)*('ce raw data'!$B$2:$B$3000=$B136),,),0),MATCH(C134,'ce raw data'!$C$1:$CZ$1,0))="","-",INDEX('ce raw data'!$C$2:$CZ$3000,MATCH(1,INDEX(('ce raw data'!$A$2:$A$3000=C131)*('ce raw data'!$B$2:$B$3000=$B136),,),0),MATCH(C134,'ce raw data'!$C$1:$CZ$1,0))),"-")</f>
        <v>-</v>
      </c>
      <c r="D136" s="8" t="str">
        <f>IFERROR(IF(INDEX('ce raw data'!$C$2:$CZ$3000,MATCH(1,INDEX(('ce raw data'!$A$2:$A$3000=C131)*('ce raw data'!$B$2:$B$3000=$B136),,),0),MATCH(D134,'ce raw data'!$C$1:$CZ$1,0))="","-",INDEX('ce raw data'!$C$2:$CZ$3000,MATCH(1,INDEX(('ce raw data'!$A$2:$A$3000=C131)*('ce raw data'!$B$2:$B$3000=$B136),,),0),MATCH(D134,'ce raw data'!$C$1:$CZ$1,0))),"-")</f>
        <v>-</v>
      </c>
      <c r="E136" s="8" t="str">
        <f>IFERROR(IF(INDEX('ce raw data'!$C$2:$CZ$3000,MATCH(1,INDEX(('ce raw data'!$A$2:$A$3000=C131)*('ce raw data'!$B$2:$B$3000=$B136),,),0),MATCH(E134,'ce raw data'!$C$1:$CZ$1,0))="","-",INDEX('ce raw data'!$C$2:$CZ$3000,MATCH(1,INDEX(('ce raw data'!$A$2:$A$3000=C131)*('ce raw data'!$B$2:$B$3000=$B136),,),0),MATCH(E134,'ce raw data'!$C$1:$CZ$1,0))),"-")</f>
        <v>-</v>
      </c>
      <c r="F136" s="8" t="str">
        <f>IFERROR(IF(INDEX('ce raw data'!$C$2:$CZ$3000,MATCH(1,INDEX(('ce raw data'!$A$2:$A$3000=C131)*('ce raw data'!$B$2:$B$3000=$B136),,),0),MATCH(F134,'ce raw data'!$C$1:$CZ$1,0))="","-",INDEX('ce raw data'!$C$2:$CZ$3000,MATCH(1,INDEX(('ce raw data'!$A$2:$A$3000=C131)*('ce raw data'!$B$2:$B$3000=$B136),,),0),MATCH(F134,'ce raw data'!$C$1:$CZ$1,0))),"-")</f>
        <v>-</v>
      </c>
      <c r="G136" s="8" t="str">
        <f>IFERROR(IF(INDEX('ce raw data'!$C$2:$CZ$3000,MATCH(1,INDEX(('ce raw data'!$A$2:$A$3000=G131)*('ce raw data'!$B$2:$B$3000=$B136),,),0),MATCH(G134,'ce raw data'!$C$1:$CZ$1,0))="","-",INDEX('ce raw data'!$C$2:$CZ$3000,MATCH(1,INDEX(('ce raw data'!$A$2:$A$3000=G131)*('ce raw data'!$B$2:$B$3000=$B136),,),0),MATCH(G134,'ce raw data'!$C$1:$CZ$1,0))),"-")</f>
        <v>-</v>
      </c>
      <c r="H136" s="8" t="str">
        <f>IFERROR(IF(INDEX('ce raw data'!$C$2:$CZ$3000,MATCH(1,INDEX(('ce raw data'!$A$2:$A$3000=G131)*('ce raw data'!$B$2:$B$3000=$B136),,),0),MATCH(H134,'ce raw data'!$C$1:$CZ$1,0))="","-",INDEX('ce raw data'!$C$2:$CZ$3000,MATCH(1,INDEX(('ce raw data'!$A$2:$A$3000=G131)*('ce raw data'!$B$2:$B$3000=$B136),,),0),MATCH(H134,'ce raw data'!$C$1:$CZ$1,0))),"-")</f>
        <v>-</v>
      </c>
      <c r="I136" s="8" t="str">
        <f>IFERROR(IF(INDEX('ce raw data'!$C$2:$CZ$3000,MATCH(1,INDEX(('ce raw data'!$A$2:$A$3000=G131)*('ce raw data'!$B$2:$B$3000=$B136),,),0),MATCH(I134,'ce raw data'!$C$1:$CZ$1,0))="","-",INDEX('ce raw data'!$C$2:$CZ$3000,MATCH(1,INDEX(('ce raw data'!$A$2:$A$3000=G131)*('ce raw data'!$B$2:$B$3000=$B136),,),0),MATCH(I134,'ce raw data'!$C$1:$CZ$1,0))),"-")</f>
        <v>-</v>
      </c>
      <c r="J136" s="8" t="str">
        <f>IFERROR(IF(INDEX('ce raw data'!$C$2:$CZ$3000,MATCH(1,INDEX(('ce raw data'!$A$2:$A$3000=G131)*('ce raw data'!$B$2:$B$3000=$B136),,),0),MATCH(J134,'ce raw data'!$C$1:$CZ$1,0))="","-",INDEX('ce raw data'!$C$2:$CZ$3000,MATCH(1,INDEX(('ce raw data'!$A$2:$A$3000=G131)*('ce raw data'!$B$2:$B$3000=$B136),,),0),MATCH(J134,'ce raw data'!$C$1:$CZ$1,0))),"-")</f>
        <v>-</v>
      </c>
      <c r="K136" s="22"/>
    </row>
    <row r="137" spans="2:19" hidden="1" x14ac:dyDescent="0.5">
      <c r="B137" s="10"/>
      <c r="C137" s="8" t="str">
        <f>IFERROR(IF(INDEX('ce raw data'!$C$2:$CZ$3000,MATCH(1,INDEX(('ce raw data'!$A$2:$A$3000=C131)*('ce raw data'!$B$2:$B$3000=$B138),,),0),MATCH(SUBSTITUTE(C134,"Allele","Height"),'ce raw data'!$C$1:$CZ$1,0))="","-",INDEX('ce raw data'!$C$2:$CZ$3000,MATCH(1,INDEX(('ce raw data'!$A$2:$A$3000=C131)*('ce raw data'!$B$2:$B$3000=$B138),,),0),MATCH(SUBSTITUTE(C134,"Allele","Height"),'ce raw data'!$C$1:$CZ$1,0))),"-")</f>
        <v>-</v>
      </c>
      <c r="D137" s="8" t="str">
        <f>IFERROR(IF(INDEX('ce raw data'!$C$2:$CZ$3000,MATCH(1,INDEX(('ce raw data'!$A$2:$A$3000=C131)*('ce raw data'!$B$2:$B$3000=$B138),,),0),MATCH(SUBSTITUTE(D134,"Allele","Height"),'ce raw data'!$C$1:$CZ$1,0))="","-",INDEX('ce raw data'!$C$2:$CZ$3000,MATCH(1,INDEX(('ce raw data'!$A$2:$A$3000=C131)*('ce raw data'!$B$2:$B$3000=$B138),,),0),MATCH(SUBSTITUTE(D134,"Allele","Height"),'ce raw data'!$C$1:$CZ$1,0))),"-")</f>
        <v>-</v>
      </c>
      <c r="E137" s="8" t="str">
        <f>IFERROR(IF(INDEX('ce raw data'!$C$2:$CZ$3000,MATCH(1,INDEX(('ce raw data'!$A$2:$A$3000=C131)*('ce raw data'!$B$2:$B$3000=$B138),,),0),MATCH(SUBSTITUTE(E134,"Allele","Height"),'ce raw data'!$C$1:$CZ$1,0))="","-",INDEX('ce raw data'!$C$2:$CZ$3000,MATCH(1,INDEX(('ce raw data'!$A$2:$A$3000=C131)*('ce raw data'!$B$2:$B$3000=$B138),,),0),MATCH(SUBSTITUTE(E134,"Allele","Height"),'ce raw data'!$C$1:$CZ$1,0))),"-")</f>
        <v>-</v>
      </c>
      <c r="F137" s="8" t="str">
        <f>IFERROR(IF(INDEX('ce raw data'!$C$2:$CZ$3000,MATCH(1,INDEX(('ce raw data'!$A$2:$A$3000=C131)*('ce raw data'!$B$2:$B$3000=$B138),,),0),MATCH(SUBSTITUTE(F134,"Allele","Height"),'ce raw data'!$C$1:$CZ$1,0))="","-",INDEX('ce raw data'!$C$2:$CZ$3000,MATCH(1,INDEX(('ce raw data'!$A$2:$A$3000=C131)*('ce raw data'!$B$2:$B$3000=$B138),,),0),MATCH(SUBSTITUTE(F134,"Allele","Height"),'ce raw data'!$C$1:$CZ$1,0))),"-")</f>
        <v>-</v>
      </c>
      <c r="G137" s="8" t="str">
        <f>IFERROR(IF(INDEX('ce raw data'!$C$2:$CZ$3000,MATCH(1,INDEX(('ce raw data'!$A$2:$A$3000=G131)*('ce raw data'!$B$2:$B$3000=$B138),,),0),MATCH(SUBSTITUTE(G134,"Allele","Height"),'ce raw data'!$C$1:$CZ$1,0))="","-",INDEX('ce raw data'!$C$2:$CZ$3000,MATCH(1,INDEX(('ce raw data'!$A$2:$A$3000=G131)*('ce raw data'!$B$2:$B$3000=$B138),,),0),MATCH(SUBSTITUTE(G134,"Allele","Height"),'ce raw data'!$C$1:$CZ$1,0))),"-")</f>
        <v>-</v>
      </c>
      <c r="H137" s="8" t="str">
        <f>IFERROR(IF(INDEX('ce raw data'!$C$2:$CZ$3000,MATCH(1,INDEX(('ce raw data'!$A$2:$A$3000=G131)*('ce raw data'!$B$2:$B$3000=$B138),,),0),MATCH(SUBSTITUTE(H134,"Allele","Height"),'ce raw data'!$C$1:$CZ$1,0))="","-",INDEX('ce raw data'!$C$2:$CZ$3000,MATCH(1,INDEX(('ce raw data'!$A$2:$A$3000=G131)*('ce raw data'!$B$2:$B$3000=$B138),,),0),MATCH(SUBSTITUTE(H134,"Allele","Height"),'ce raw data'!$C$1:$CZ$1,0))),"-")</f>
        <v>-</v>
      </c>
      <c r="I137" s="8" t="str">
        <f>IFERROR(IF(INDEX('ce raw data'!$C$2:$CZ$3000,MATCH(1,INDEX(('ce raw data'!$A$2:$A$3000=G131)*('ce raw data'!$B$2:$B$3000=$B138),,),0),MATCH(SUBSTITUTE(I134,"Allele","Height"),'ce raw data'!$C$1:$CZ$1,0))="","-",INDEX('ce raw data'!$C$2:$CZ$3000,MATCH(1,INDEX(('ce raw data'!$A$2:$A$3000=G131)*('ce raw data'!$B$2:$B$3000=$B138),,),0),MATCH(SUBSTITUTE(I134,"Allele","Height"),'ce raw data'!$C$1:$CZ$1,0))),"-")</f>
        <v>-</v>
      </c>
      <c r="J137" s="8" t="str">
        <f>IFERROR(IF(INDEX('ce raw data'!$C$2:$CZ$3000,MATCH(1,INDEX(('ce raw data'!$A$2:$A$3000=G131)*('ce raw data'!$B$2:$B$3000=$B138),,),0),MATCH(SUBSTITUTE(J134,"Allele","Height"),'ce raw data'!$C$1:$CZ$1,0))="","-",INDEX('ce raw data'!$C$2:$CZ$3000,MATCH(1,INDEX(('ce raw data'!$A$2:$A$3000=G131)*('ce raw data'!$B$2:$B$3000=$B138),,),0),MATCH(SUBSTITUTE(J134,"Allele","Height"),'ce raw data'!$C$1:$CZ$1,0))),"-")</f>
        <v>-</v>
      </c>
      <c r="K137" s="22"/>
    </row>
    <row r="138" spans="2:19" x14ac:dyDescent="0.5">
      <c r="B138" s="10" t="str">
        <f>'Allele Call Table'!$A$73</f>
        <v>D3S1358</v>
      </c>
      <c r="C138" s="8" t="str">
        <f>IFERROR(IF(INDEX('ce raw data'!$C$2:$CZ$3000,MATCH(1,INDEX(('ce raw data'!$A$2:$A$3000=C131)*('ce raw data'!$B$2:$B$3000=$B138),,),0),MATCH(C134,'ce raw data'!$C$1:$CZ$1,0))="","-",INDEX('ce raw data'!$C$2:$CZ$3000,MATCH(1,INDEX(('ce raw data'!$A$2:$A$3000=C131)*('ce raw data'!$B$2:$B$3000=$B138),,),0),MATCH(C134,'ce raw data'!$C$1:$CZ$1,0))),"-")</f>
        <v>-</v>
      </c>
      <c r="D138" s="8" t="str">
        <f>IFERROR(IF(INDEX('ce raw data'!$C$2:$CZ$3000,MATCH(1,INDEX(('ce raw data'!$A$2:$A$3000=C131)*('ce raw data'!$B$2:$B$3000=$B138),,),0),MATCH(D134,'ce raw data'!$C$1:$CZ$1,0))="","-",INDEX('ce raw data'!$C$2:$CZ$3000,MATCH(1,INDEX(('ce raw data'!$A$2:$A$3000=C131)*('ce raw data'!$B$2:$B$3000=$B138),,),0),MATCH(D134,'ce raw data'!$C$1:$CZ$1,0))),"-")</f>
        <v>-</v>
      </c>
      <c r="E138" s="8" t="str">
        <f>IFERROR(IF(INDEX('ce raw data'!$C$2:$CZ$3000,MATCH(1,INDEX(('ce raw data'!$A$2:$A$3000=C131)*('ce raw data'!$B$2:$B$3000=$B138),,),0),MATCH(E134,'ce raw data'!$C$1:$CZ$1,0))="","-",INDEX('ce raw data'!$C$2:$CZ$3000,MATCH(1,INDEX(('ce raw data'!$A$2:$A$3000=C131)*('ce raw data'!$B$2:$B$3000=$B138),,),0),MATCH(E134,'ce raw data'!$C$1:$CZ$1,0))),"-")</f>
        <v>-</v>
      </c>
      <c r="F138" s="8" t="str">
        <f>IFERROR(IF(INDEX('ce raw data'!$C$2:$CZ$3000,MATCH(1,INDEX(('ce raw data'!$A$2:$A$3000=C131)*('ce raw data'!$B$2:$B$3000=$B138),,),0),MATCH(F134,'ce raw data'!$C$1:$CZ$1,0))="","-",INDEX('ce raw data'!$C$2:$CZ$3000,MATCH(1,INDEX(('ce raw data'!$A$2:$A$3000=C131)*('ce raw data'!$B$2:$B$3000=$B138),,),0),MATCH(F134,'ce raw data'!$C$1:$CZ$1,0))),"-")</f>
        <v>-</v>
      </c>
      <c r="G138" s="8" t="str">
        <f>IFERROR(IF(INDEX('ce raw data'!$C$2:$CZ$3000,MATCH(1,INDEX(('ce raw data'!$A$2:$A$3000=G131)*('ce raw data'!$B$2:$B$3000=$B138),,),0),MATCH(G134,'ce raw data'!$C$1:$CZ$1,0))="","-",INDEX('ce raw data'!$C$2:$CZ$3000,MATCH(1,INDEX(('ce raw data'!$A$2:$A$3000=G131)*('ce raw data'!$B$2:$B$3000=$B138),,),0),MATCH(G134,'ce raw data'!$C$1:$CZ$1,0))),"-")</f>
        <v>-</v>
      </c>
      <c r="H138" s="8" t="str">
        <f>IFERROR(IF(INDEX('ce raw data'!$C$2:$CZ$3000,MATCH(1,INDEX(('ce raw data'!$A$2:$A$3000=G131)*('ce raw data'!$B$2:$B$3000=$B138),,),0),MATCH(H134,'ce raw data'!$C$1:$CZ$1,0))="","-",INDEX('ce raw data'!$C$2:$CZ$3000,MATCH(1,INDEX(('ce raw data'!$A$2:$A$3000=G131)*('ce raw data'!$B$2:$B$3000=$B138),,),0),MATCH(H134,'ce raw data'!$C$1:$CZ$1,0))),"-")</f>
        <v>-</v>
      </c>
      <c r="I138" s="8" t="str">
        <f>IFERROR(IF(INDEX('ce raw data'!$C$2:$CZ$3000,MATCH(1,INDEX(('ce raw data'!$A$2:$A$3000=G131)*('ce raw data'!$B$2:$B$3000=$B138),,),0),MATCH(I134,'ce raw data'!$C$1:$CZ$1,0))="","-",INDEX('ce raw data'!$C$2:$CZ$3000,MATCH(1,INDEX(('ce raw data'!$A$2:$A$3000=G131)*('ce raw data'!$B$2:$B$3000=$B138),,),0),MATCH(I134,'ce raw data'!$C$1:$CZ$1,0))),"-")</f>
        <v>-</v>
      </c>
      <c r="J138" s="8" t="str">
        <f>IFERROR(IF(INDEX('ce raw data'!$C$2:$CZ$3000,MATCH(1,INDEX(('ce raw data'!$A$2:$A$3000=G131)*('ce raw data'!$B$2:$B$3000=$B138),,),0),MATCH(J134,'ce raw data'!$C$1:$CZ$1,0))="","-",INDEX('ce raw data'!$C$2:$CZ$3000,MATCH(1,INDEX(('ce raw data'!$A$2:$A$3000=G131)*('ce raw data'!$B$2:$B$3000=$B138),,),0),MATCH(J134,'ce raw data'!$C$1:$CZ$1,0))),"-")</f>
        <v>-</v>
      </c>
      <c r="K138" s="22"/>
    </row>
    <row r="139" spans="2:19" hidden="1" x14ac:dyDescent="0.5">
      <c r="B139" s="10"/>
      <c r="C139" s="8" t="str">
        <f>IFERROR(IF(INDEX('ce raw data'!$C$2:$CZ$3000,MATCH(1,INDEX(('ce raw data'!$A$2:$A$3000=C131)*('ce raw data'!$B$2:$B$3000=$B140),,),0),MATCH(SUBSTITUTE(C134,"Allele","Height"),'ce raw data'!$C$1:$CZ$1,0))="","-",INDEX('ce raw data'!$C$2:$CZ$3000,MATCH(1,INDEX(('ce raw data'!$A$2:$A$3000=C131)*('ce raw data'!$B$2:$B$3000=$B140),,),0),MATCH(SUBSTITUTE(C134,"Allele","Height"),'ce raw data'!$C$1:$CZ$1,0))),"-")</f>
        <v>-</v>
      </c>
      <c r="D139" s="8" t="str">
        <f>IFERROR(IF(INDEX('ce raw data'!$C$2:$CZ$3000,MATCH(1,INDEX(('ce raw data'!$A$2:$A$3000=C131)*('ce raw data'!$B$2:$B$3000=$B140),,),0),MATCH(SUBSTITUTE(D134,"Allele","Height"),'ce raw data'!$C$1:$CZ$1,0))="","-",INDEX('ce raw data'!$C$2:$CZ$3000,MATCH(1,INDEX(('ce raw data'!$A$2:$A$3000=C131)*('ce raw data'!$B$2:$B$3000=$B140),,),0),MATCH(SUBSTITUTE(D134,"Allele","Height"),'ce raw data'!$C$1:$CZ$1,0))),"-")</f>
        <v>-</v>
      </c>
      <c r="E139" s="8" t="str">
        <f>IFERROR(IF(INDEX('ce raw data'!$C$2:$CZ$3000,MATCH(1,INDEX(('ce raw data'!$A$2:$A$3000=C131)*('ce raw data'!$B$2:$B$3000=$B140),,),0),MATCH(SUBSTITUTE(E134,"Allele","Height"),'ce raw data'!$C$1:$CZ$1,0))="","-",INDEX('ce raw data'!$C$2:$CZ$3000,MATCH(1,INDEX(('ce raw data'!$A$2:$A$3000=C131)*('ce raw data'!$B$2:$B$3000=$B140),,),0),MATCH(SUBSTITUTE(E134,"Allele","Height"),'ce raw data'!$C$1:$CZ$1,0))),"-")</f>
        <v>-</v>
      </c>
      <c r="F139" s="8" t="str">
        <f>IFERROR(IF(INDEX('ce raw data'!$C$2:$CZ$3000,MATCH(1,INDEX(('ce raw data'!$A$2:$A$3000=C131)*('ce raw data'!$B$2:$B$3000=$B140),,),0),MATCH(SUBSTITUTE(F134,"Allele","Height"),'ce raw data'!$C$1:$CZ$1,0))="","-",INDEX('ce raw data'!$C$2:$CZ$3000,MATCH(1,INDEX(('ce raw data'!$A$2:$A$3000=C131)*('ce raw data'!$B$2:$B$3000=$B140),,),0),MATCH(SUBSTITUTE(F134,"Allele","Height"),'ce raw data'!$C$1:$CZ$1,0))),"-")</f>
        <v>-</v>
      </c>
      <c r="G139" s="8" t="str">
        <f>IFERROR(IF(INDEX('ce raw data'!$C$2:$CZ$3000,MATCH(1,INDEX(('ce raw data'!$A$2:$A$3000=G131)*('ce raw data'!$B$2:$B$3000=$B140),,),0),MATCH(SUBSTITUTE(G134,"Allele","Height"),'ce raw data'!$C$1:$CZ$1,0))="","-",INDEX('ce raw data'!$C$2:$CZ$3000,MATCH(1,INDEX(('ce raw data'!$A$2:$A$3000=G131)*('ce raw data'!$B$2:$B$3000=$B140),,),0),MATCH(SUBSTITUTE(G134,"Allele","Height"),'ce raw data'!$C$1:$CZ$1,0))),"-")</f>
        <v>-</v>
      </c>
      <c r="H139" s="8" t="str">
        <f>IFERROR(IF(INDEX('ce raw data'!$C$2:$CZ$3000,MATCH(1,INDEX(('ce raw data'!$A$2:$A$3000=G131)*('ce raw data'!$B$2:$B$3000=$B140),,),0),MATCH(SUBSTITUTE(H134,"Allele","Height"),'ce raw data'!$C$1:$CZ$1,0))="","-",INDEX('ce raw data'!$C$2:$CZ$3000,MATCH(1,INDEX(('ce raw data'!$A$2:$A$3000=G131)*('ce raw data'!$B$2:$B$3000=$B140),,),0),MATCH(SUBSTITUTE(H134,"Allele","Height"),'ce raw data'!$C$1:$CZ$1,0))),"-")</f>
        <v>-</v>
      </c>
      <c r="I139" s="8" t="str">
        <f>IFERROR(IF(INDEX('ce raw data'!$C$2:$CZ$3000,MATCH(1,INDEX(('ce raw data'!$A$2:$A$3000=G131)*('ce raw data'!$B$2:$B$3000=$B140),,),0),MATCH(SUBSTITUTE(I134,"Allele","Height"),'ce raw data'!$C$1:$CZ$1,0))="","-",INDEX('ce raw data'!$C$2:$CZ$3000,MATCH(1,INDEX(('ce raw data'!$A$2:$A$3000=G131)*('ce raw data'!$B$2:$B$3000=$B140),,),0),MATCH(SUBSTITUTE(I134,"Allele","Height"),'ce raw data'!$C$1:$CZ$1,0))),"-")</f>
        <v>-</v>
      </c>
      <c r="J139" s="8" t="str">
        <f>IFERROR(IF(INDEX('ce raw data'!$C$2:$CZ$3000,MATCH(1,INDEX(('ce raw data'!$A$2:$A$3000=G131)*('ce raw data'!$B$2:$B$3000=$B140),,),0),MATCH(SUBSTITUTE(J134,"Allele","Height"),'ce raw data'!$C$1:$CZ$1,0))="","-",INDEX('ce raw data'!$C$2:$CZ$3000,MATCH(1,INDEX(('ce raw data'!$A$2:$A$3000=G131)*('ce raw data'!$B$2:$B$3000=$B140),,),0),MATCH(SUBSTITUTE(J134,"Allele","Height"),'ce raw data'!$C$1:$CZ$1,0))),"-")</f>
        <v>-</v>
      </c>
      <c r="K139" s="22"/>
    </row>
    <row r="140" spans="2:19" x14ac:dyDescent="0.5">
      <c r="B140" s="10" t="str">
        <f>'Allele Call Table'!$A$75</f>
        <v>D1S1656</v>
      </c>
      <c r="C140" s="8" t="str">
        <f>IFERROR(IF(INDEX('ce raw data'!$C$2:$CZ$3000,MATCH(1,INDEX(('ce raw data'!$A$2:$A$3000=C131)*('ce raw data'!$B$2:$B$3000=$B140),,),0),MATCH(C134,'ce raw data'!$C$1:$CZ$1,0))="","-",INDEX('ce raw data'!$C$2:$CZ$3000,MATCH(1,INDEX(('ce raw data'!$A$2:$A$3000=C131)*('ce raw data'!$B$2:$B$3000=$B140),,),0),MATCH(C134,'ce raw data'!$C$1:$CZ$1,0))),"-")</f>
        <v>-</v>
      </c>
      <c r="D140" s="8" t="str">
        <f>IFERROR(IF(INDEX('ce raw data'!$C$2:$CZ$3000,MATCH(1,INDEX(('ce raw data'!$A$2:$A$3000=C131)*('ce raw data'!$B$2:$B$3000=$B140),,),0),MATCH(D134,'ce raw data'!$C$1:$CZ$1,0))="","-",INDEX('ce raw data'!$C$2:$CZ$3000,MATCH(1,INDEX(('ce raw data'!$A$2:$A$3000=C131)*('ce raw data'!$B$2:$B$3000=$B140),,),0),MATCH(D134,'ce raw data'!$C$1:$CZ$1,0))),"-")</f>
        <v>-</v>
      </c>
      <c r="E140" s="8" t="str">
        <f>IFERROR(IF(INDEX('ce raw data'!$C$2:$CZ$3000,MATCH(1,INDEX(('ce raw data'!$A$2:$A$3000=C131)*('ce raw data'!$B$2:$B$3000=$B140),,),0),MATCH(E134,'ce raw data'!$C$1:$CZ$1,0))="","-",INDEX('ce raw data'!$C$2:$CZ$3000,MATCH(1,INDEX(('ce raw data'!$A$2:$A$3000=C131)*('ce raw data'!$B$2:$B$3000=$B140),,),0),MATCH(E134,'ce raw data'!$C$1:$CZ$1,0))),"-")</f>
        <v>-</v>
      </c>
      <c r="F140" s="8" t="str">
        <f>IFERROR(IF(INDEX('ce raw data'!$C$2:$CZ$3000,MATCH(1,INDEX(('ce raw data'!$A$2:$A$3000=C131)*('ce raw data'!$B$2:$B$3000=$B140),,),0),MATCH(F134,'ce raw data'!$C$1:$CZ$1,0))="","-",INDEX('ce raw data'!$C$2:$CZ$3000,MATCH(1,INDEX(('ce raw data'!$A$2:$A$3000=C131)*('ce raw data'!$B$2:$B$3000=$B140),,),0),MATCH(F134,'ce raw data'!$C$1:$CZ$1,0))),"-")</f>
        <v>-</v>
      </c>
      <c r="G140" s="8" t="str">
        <f>IFERROR(IF(INDEX('ce raw data'!$C$2:$CZ$3000,MATCH(1,INDEX(('ce raw data'!$A$2:$A$3000=G131)*('ce raw data'!$B$2:$B$3000=$B140),,),0),MATCH(G134,'ce raw data'!$C$1:$CZ$1,0))="","-",INDEX('ce raw data'!$C$2:$CZ$3000,MATCH(1,INDEX(('ce raw data'!$A$2:$A$3000=G131)*('ce raw data'!$B$2:$B$3000=$B140),,),0),MATCH(G134,'ce raw data'!$C$1:$CZ$1,0))),"-")</f>
        <v>-</v>
      </c>
      <c r="H140" s="8" t="str">
        <f>IFERROR(IF(INDEX('ce raw data'!$C$2:$CZ$3000,MATCH(1,INDEX(('ce raw data'!$A$2:$A$3000=G131)*('ce raw data'!$B$2:$B$3000=$B140),,),0),MATCH(H134,'ce raw data'!$C$1:$CZ$1,0))="","-",INDEX('ce raw data'!$C$2:$CZ$3000,MATCH(1,INDEX(('ce raw data'!$A$2:$A$3000=G131)*('ce raw data'!$B$2:$B$3000=$B140),,),0),MATCH(H134,'ce raw data'!$C$1:$CZ$1,0))),"-")</f>
        <v>-</v>
      </c>
      <c r="I140" s="8" t="str">
        <f>IFERROR(IF(INDEX('ce raw data'!$C$2:$CZ$3000,MATCH(1,INDEX(('ce raw data'!$A$2:$A$3000=G131)*('ce raw data'!$B$2:$B$3000=$B140),,),0),MATCH(I134,'ce raw data'!$C$1:$CZ$1,0))="","-",INDEX('ce raw data'!$C$2:$CZ$3000,MATCH(1,INDEX(('ce raw data'!$A$2:$A$3000=G131)*('ce raw data'!$B$2:$B$3000=$B140),,),0),MATCH(I134,'ce raw data'!$C$1:$CZ$1,0))),"-")</f>
        <v>-</v>
      </c>
      <c r="J140" s="8" t="str">
        <f>IFERROR(IF(INDEX('ce raw data'!$C$2:$CZ$3000,MATCH(1,INDEX(('ce raw data'!$A$2:$A$3000=G131)*('ce raw data'!$B$2:$B$3000=$B140),,),0),MATCH(J134,'ce raw data'!$C$1:$CZ$1,0))="","-",INDEX('ce raw data'!$C$2:$CZ$3000,MATCH(1,INDEX(('ce raw data'!$A$2:$A$3000=G131)*('ce raw data'!$B$2:$B$3000=$B140),,),0),MATCH(J134,'ce raw data'!$C$1:$CZ$1,0))),"-")</f>
        <v>-</v>
      </c>
      <c r="K140" s="22"/>
    </row>
    <row r="141" spans="2:19" hidden="1" x14ac:dyDescent="0.5">
      <c r="B141" s="10"/>
      <c r="C141" s="8" t="str">
        <f>IFERROR(IF(INDEX('ce raw data'!$C$2:$CZ$3000,MATCH(1,INDEX(('ce raw data'!$A$2:$A$3000=C131)*('ce raw data'!$B$2:$B$3000=$B142),,),0),MATCH(SUBSTITUTE(C134,"Allele","Height"),'ce raw data'!$C$1:$CZ$1,0))="","-",INDEX('ce raw data'!$C$2:$CZ$3000,MATCH(1,INDEX(('ce raw data'!$A$2:$A$3000=C131)*('ce raw data'!$B$2:$B$3000=$B142),,),0),MATCH(SUBSTITUTE(C134,"Allele","Height"),'ce raw data'!$C$1:$CZ$1,0))),"-")</f>
        <v>-</v>
      </c>
      <c r="D141" s="8" t="str">
        <f>IFERROR(IF(INDEX('ce raw data'!$C$2:$CZ$3000,MATCH(1,INDEX(('ce raw data'!$A$2:$A$3000=C131)*('ce raw data'!$B$2:$B$3000=$B142),,),0),MATCH(SUBSTITUTE(D134,"Allele","Height"),'ce raw data'!$C$1:$CZ$1,0))="","-",INDEX('ce raw data'!$C$2:$CZ$3000,MATCH(1,INDEX(('ce raw data'!$A$2:$A$3000=C131)*('ce raw data'!$B$2:$B$3000=$B142),,),0),MATCH(SUBSTITUTE(D134,"Allele","Height"),'ce raw data'!$C$1:$CZ$1,0))),"-")</f>
        <v>-</v>
      </c>
      <c r="E141" s="8" t="str">
        <f>IFERROR(IF(INDEX('ce raw data'!$C$2:$CZ$3000,MATCH(1,INDEX(('ce raw data'!$A$2:$A$3000=C131)*('ce raw data'!$B$2:$B$3000=$B142),,),0),MATCH(SUBSTITUTE(E134,"Allele","Height"),'ce raw data'!$C$1:$CZ$1,0))="","-",INDEX('ce raw data'!$C$2:$CZ$3000,MATCH(1,INDEX(('ce raw data'!$A$2:$A$3000=C131)*('ce raw data'!$B$2:$B$3000=$B142),,),0),MATCH(SUBSTITUTE(E134,"Allele","Height"),'ce raw data'!$C$1:$CZ$1,0))),"-")</f>
        <v>-</v>
      </c>
      <c r="F141" s="8" t="str">
        <f>IFERROR(IF(INDEX('ce raw data'!$C$2:$CZ$3000,MATCH(1,INDEX(('ce raw data'!$A$2:$A$3000=C131)*('ce raw data'!$B$2:$B$3000=$B142),,),0),MATCH(SUBSTITUTE(F134,"Allele","Height"),'ce raw data'!$C$1:$CZ$1,0))="","-",INDEX('ce raw data'!$C$2:$CZ$3000,MATCH(1,INDEX(('ce raw data'!$A$2:$A$3000=C131)*('ce raw data'!$B$2:$B$3000=$B142),,),0),MATCH(SUBSTITUTE(F134,"Allele","Height"),'ce raw data'!$C$1:$CZ$1,0))),"-")</f>
        <v>-</v>
      </c>
      <c r="G141" s="8" t="str">
        <f>IFERROR(IF(INDEX('ce raw data'!$C$2:$CZ$3000,MATCH(1,INDEX(('ce raw data'!$A$2:$A$3000=G131)*('ce raw data'!$B$2:$B$3000=$B142),,),0),MATCH(SUBSTITUTE(G134,"Allele","Height"),'ce raw data'!$C$1:$CZ$1,0))="","-",INDEX('ce raw data'!$C$2:$CZ$3000,MATCH(1,INDEX(('ce raw data'!$A$2:$A$3000=G131)*('ce raw data'!$B$2:$B$3000=$B142),,),0),MATCH(SUBSTITUTE(G134,"Allele","Height"),'ce raw data'!$C$1:$CZ$1,0))),"-")</f>
        <v>-</v>
      </c>
      <c r="H141" s="8" t="str">
        <f>IFERROR(IF(INDEX('ce raw data'!$C$2:$CZ$3000,MATCH(1,INDEX(('ce raw data'!$A$2:$A$3000=G131)*('ce raw data'!$B$2:$B$3000=$B142),,),0),MATCH(SUBSTITUTE(H134,"Allele","Height"),'ce raw data'!$C$1:$CZ$1,0))="","-",INDEX('ce raw data'!$C$2:$CZ$3000,MATCH(1,INDEX(('ce raw data'!$A$2:$A$3000=G131)*('ce raw data'!$B$2:$B$3000=$B142),,),0),MATCH(SUBSTITUTE(H134,"Allele","Height"),'ce raw data'!$C$1:$CZ$1,0))),"-")</f>
        <v>-</v>
      </c>
      <c r="I141" s="8" t="str">
        <f>IFERROR(IF(INDEX('ce raw data'!$C$2:$CZ$3000,MATCH(1,INDEX(('ce raw data'!$A$2:$A$3000=G131)*('ce raw data'!$B$2:$B$3000=$B142),,),0),MATCH(SUBSTITUTE(I134,"Allele","Height"),'ce raw data'!$C$1:$CZ$1,0))="","-",INDEX('ce raw data'!$C$2:$CZ$3000,MATCH(1,INDEX(('ce raw data'!$A$2:$A$3000=G131)*('ce raw data'!$B$2:$B$3000=$B142),,),0),MATCH(SUBSTITUTE(I134,"Allele","Height"),'ce raw data'!$C$1:$CZ$1,0))),"-")</f>
        <v>-</v>
      </c>
      <c r="J141" s="8" t="str">
        <f>IFERROR(IF(INDEX('ce raw data'!$C$2:$CZ$3000,MATCH(1,INDEX(('ce raw data'!$A$2:$A$3000=G131)*('ce raw data'!$B$2:$B$3000=$B142),,),0),MATCH(SUBSTITUTE(J134,"Allele","Height"),'ce raw data'!$C$1:$CZ$1,0))="","-",INDEX('ce raw data'!$C$2:$CZ$3000,MATCH(1,INDEX(('ce raw data'!$A$2:$A$3000=G131)*('ce raw data'!$B$2:$B$3000=$B142),,),0),MATCH(SUBSTITUTE(J134,"Allele","Height"),'ce raw data'!$C$1:$CZ$1,0))),"-")</f>
        <v>-</v>
      </c>
      <c r="S141" s="2"/>
    </row>
    <row r="142" spans="2:19" x14ac:dyDescent="0.5">
      <c r="B142" s="10" t="str">
        <f>'Allele Call Table'!$A$77</f>
        <v>D2S441</v>
      </c>
      <c r="C142" s="8" t="str">
        <f>IFERROR(IF(INDEX('ce raw data'!$C$2:$CZ$3000,MATCH(1,INDEX(('ce raw data'!$A$2:$A$3000=C131)*('ce raw data'!$B$2:$B$3000=$B142),,),0),MATCH(C134,'ce raw data'!$C$1:$CZ$1,0))="","-",INDEX('ce raw data'!$C$2:$CZ$3000,MATCH(1,INDEX(('ce raw data'!$A$2:$A$3000=C131)*('ce raw data'!$B$2:$B$3000=$B142),,),0),MATCH(C134,'ce raw data'!$C$1:$CZ$1,0))),"-")</f>
        <v>-</v>
      </c>
      <c r="D142" s="8" t="str">
        <f>IFERROR(IF(INDEX('ce raw data'!$C$2:$CZ$3000,MATCH(1,INDEX(('ce raw data'!$A$2:$A$3000=C131)*('ce raw data'!$B$2:$B$3000=$B142),,),0),MATCH(D134,'ce raw data'!$C$1:$CZ$1,0))="","-",INDEX('ce raw data'!$C$2:$CZ$3000,MATCH(1,INDEX(('ce raw data'!$A$2:$A$3000=C131)*('ce raw data'!$B$2:$B$3000=$B142),,),0),MATCH(D134,'ce raw data'!$C$1:$CZ$1,0))),"-")</f>
        <v>-</v>
      </c>
      <c r="E142" s="8" t="str">
        <f>IFERROR(IF(INDEX('ce raw data'!$C$2:$CZ$3000,MATCH(1,INDEX(('ce raw data'!$A$2:$A$3000=C131)*('ce raw data'!$B$2:$B$3000=$B142),,),0),MATCH(E134,'ce raw data'!$C$1:$CZ$1,0))="","-",INDEX('ce raw data'!$C$2:$CZ$3000,MATCH(1,INDEX(('ce raw data'!$A$2:$A$3000=C131)*('ce raw data'!$B$2:$B$3000=$B142),,),0),MATCH(E134,'ce raw data'!$C$1:$CZ$1,0))),"-")</f>
        <v>-</v>
      </c>
      <c r="F142" s="8" t="str">
        <f>IFERROR(IF(INDEX('ce raw data'!$C$2:$CZ$3000,MATCH(1,INDEX(('ce raw data'!$A$2:$A$3000=C131)*('ce raw data'!$B$2:$B$3000=$B142),,),0),MATCH(F134,'ce raw data'!$C$1:$CZ$1,0))="","-",INDEX('ce raw data'!$C$2:$CZ$3000,MATCH(1,INDEX(('ce raw data'!$A$2:$A$3000=C131)*('ce raw data'!$B$2:$B$3000=$B142),,),0),MATCH(F134,'ce raw data'!$C$1:$CZ$1,0))),"-")</f>
        <v>-</v>
      </c>
      <c r="G142" s="8" t="str">
        <f>IFERROR(IF(INDEX('ce raw data'!$C$2:$CZ$3000,MATCH(1,INDEX(('ce raw data'!$A$2:$A$3000=G131)*('ce raw data'!$B$2:$B$3000=$B142),,),0),MATCH(G134,'ce raw data'!$C$1:$CZ$1,0))="","-",INDEX('ce raw data'!$C$2:$CZ$3000,MATCH(1,INDEX(('ce raw data'!$A$2:$A$3000=G131)*('ce raw data'!$B$2:$B$3000=$B142),,),0),MATCH(G134,'ce raw data'!$C$1:$CZ$1,0))),"-")</f>
        <v>-</v>
      </c>
      <c r="H142" s="8" t="str">
        <f>IFERROR(IF(INDEX('ce raw data'!$C$2:$CZ$3000,MATCH(1,INDEX(('ce raw data'!$A$2:$A$3000=G131)*('ce raw data'!$B$2:$B$3000=$B142),,),0),MATCH(H134,'ce raw data'!$C$1:$CZ$1,0))="","-",INDEX('ce raw data'!$C$2:$CZ$3000,MATCH(1,INDEX(('ce raw data'!$A$2:$A$3000=G131)*('ce raw data'!$B$2:$B$3000=$B142),,),0),MATCH(H134,'ce raw data'!$C$1:$CZ$1,0))),"-")</f>
        <v>-</v>
      </c>
      <c r="I142" s="8" t="str">
        <f>IFERROR(IF(INDEX('ce raw data'!$C$2:$CZ$3000,MATCH(1,INDEX(('ce raw data'!$A$2:$A$3000=G131)*('ce raw data'!$B$2:$B$3000=$B142),,),0),MATCH(I134,'ce raw data'!$C$1:$CZ$1,0))="","-",INDEX('ce raw data'!$C$2:$CZ$3000,MATCH(1,INDEX(('ce raw data'!$A$2:$A$3000=G131)*('ce raw data'!$B$2:$B$3000=$B142),,),0),MATCH(I134,'ce raw data'!$C$1:$CZ$1,0))),"-")</f>
        <v>-</v>
      </c>
      <c r="J142" s="8" t="str">
        <f>IFERROR(IF(INDEX('ce raw data'!$C$2:$CZ$3000,MATCH(1,INDEX(('ce raw data'!$A$2:$A$3000=G131)*('ce raw data'!$B$2:$B$3000=$B142),,),0),MATCH(J134,'ce raw data'!$C$1:$CZ$1,0))="","-",INDEX('ce raw data'!$C$2:$CZ$3000,MATCH(1,INDEX(('ce raw data'!$A$2:$A$3000=G131)*('ce raw data'!$B$2:$B$3000=$B142),,),0),MATCH(J134,'ce raw data'!$C$1:$CZ$1,0))),"-")</f>
        <v>-</v>
      </c>
    </row>
    <row r="143" spans="2:19" hidden="1" x14ac:dyDescent="0.5">
      <c r="B143" s="10"/>
      <c r="C143" s="8" t="str">
        <f>IFERROR(IF(INDEX('ce raw data'!$C$2:$CZ$3000,MATCH(1,INDEX(('ce raw data'!$A$2:$A$3000=C131)*('ce raw data'!$B$2:$B$3000=$B144),,),0),MATCH(SUBSTITUTE(C134,"Allele","Height"),'ce raw data'!$C$1:$CZ$1,0))="","-",INDEX('ce raw data'!$C$2:$CZ$3000,MATCH(1,INDEX(('ce raw data'!$A$2:$A$3000=C131)*('ce raw data'!$B$2:$B$3000=$B144),,),0),MATCH(SUBSTITUTE(C134,"Allele","Height"),'ce raw data'!$C$1:$CZ$1,0))),"-")</f>
        <v>-</v>
      </c>
      <c r="D143" s="8" t="str">
        <f>IFERROR(IF(INDEX('ce raw data'!$C$2:$CZ$3000,MATCH(1,INDEX(('ce raw data'!$A$2:$A$3000=C131)*('ce raw data'!$B$2:$B$3000=$B144),,),0),MATCH(SUBSTITUTE(D134,"Allele","Height"),'ce raw data'!$C$1:$CZ$1,0))="","-",INDEX('ce raw data'!$C$2:$CZ$3000,MATCH(1,INDEX(('ce raw data'!$A$2:$A$3000=C131)*('ce raw data'!$B$2:$B$3000=$B144),,),0),MATCH(SUBSTITUTE(D134,"Allele","Height"),'ce raw data'!$C$1:$CZ$1,0))),"-")</f>
        <v>-</v>
      </c>
      <c r="E143" s="8" t="str">
        <f>IFERROR(IF(INDEX('ce raw data'!$C$2:$CZ$3000,MATCH(1,INDEX(('ce raw data'!$A$2:$A$3000=C131)*('ce raw data'!$B$2:$B$3000=$B144),,),0),MATCH(SUBSTITUTE(E134,"Allele","Height"),'ce raw data'!$C$1:$CZ$1,0))="","-",INDEX('ce raw data'!$C$2:$CZ$3000,MATCH(1,INDEX(('ce raw data'!$A$2:$A$3000=C131)*('ce raw data'!$B$2:$B$3000=$B144),,),0),MATCH(SUBSTITUTE(E134,"Allele","Height"),'ce raw data'!$C$1:$CZ$1,0))),"-")</f>
        <v>-</v>
      </c>
      <c r="F143" s="8" t="str">
        <f>IFERROR(IF(INDEX('ce raw data'!$C$2:$CZ$3000,MATCH(1,INDEX(('ce raw data'!$A$2:$A$3000=C131)*('ce raw data'!$B$2:$B$3000=$B144),,),0),MATCH(SUBSTITUTE(F134,"Allele","Height"),'ce raw data'!$C$1:$CZ$1,0))="","-",INDEX('ce raw data'!$C$2:$CZ$3000,MATCH(1,INDEX(('ce raw data'!$A$2:$A$3000=C131)*('ce raw data'!$B$2:$B$3000=$B144),,),0),MATCH(SUBSTITUTE(F134,"Allele","Height"),'ce raw data'!$C$1:$CZ$1,0))),"-")</f>
        <v>-</v>
      </c>
      <c r="G143" s="8" t="str">
        <f>IFERROR(IF(INDEX('ce raw data'!$C$2:$CZ$3000,MATCH(1,INDEX(('ce raw data'!$A$2:$A$3000=G131)*('ce raw data'!$B$2:$B$3000=$B144),,),0),MATCH(SUBSTITUTE(G134,"Allele","Height"),'ce raw data'!$C$1:$CZ$1,0))="","-",INDEX('ce raw data'!$C$2:$CZ$3000,MATCH(1,INDEX(('ce raw data'!$A$2:$A$3000=G131)*('ce raw data'!$B$2:$B$3000=$B144),,),0),MATCH(SUBSTITUTE(G134,"Allele","Height"),'ce raw data'!$C$1:$CZ$1,0))),"-")</f>
        <v>-</v>
      </c>
      <c r="H143" s="8" t="str">
        <f>IFERROR(IF(INDEX('ce raw data'!$C$2:$CZ$3000,MATCH(1,INDEX(('ce raw data'!$A$2:$A$3000=G131)*('ce raw data'!$B$2:$B$3000=$B144),,),0),MATCH(SUBSTITUTE(H134,"Allele","Height"),'ce raw data'!$C$1:$CZ$1,0))="","-",INDEX('ce raw data'!$C$2:$CZ$3000,MATCH(1,INDEX(('ce raw data'!$A$2:$A$3000=G131)*('ce raw data'!$B$2:$B$3000=$B144),,),0),MATCH(SUBSTITUTE(H134,"Allele","Height"),'ce raw data'!$C$1:$CZ$1,0))),"-")</f>
        <v>-</v>
      </c>
      <c r="I143" s="8" t="str">
        <f>IFERROR(IF(INDEX('ce raw data'!$C$2:$CZ$3000,MATCH(1,INDEX(('ce raw data'!$A$2:$A$3000=G131)*('ce raw data'!$B$2:$B$3000=$B144),,),0),MATCH(SUBSTITUTE(I134,"Allele","Height"),'ce raw data'!$C$1:$CZ$1,0))="","-",INDEX('ce raw data'!$C$2:$CZ$3000,MATCH(1,INDEX(('ce raw data'!$A$2:$A$3000=G131)*('ce raw data'!$B$2:$B$3000=$B144),,),0),MATCH(SUBSTITUTE(I134,"Allele","Height"),'ce raw data'!$C$1:$CZ$1,0))),"-")</f>
        <v>-</v>
      </c>
      <c r="J143" s="8" t="str">
        <f>IFERROR(IF(INDEX('ce raw data'!$C$2:$CZ$3000,MATCH(1,INDEX(('ce raw data'!$A$2:$A$3000=G131)*('ce raw data'!$B$2:$B$3000=$B144),,),0),MATCH(SUBSTITUTE(J134,"Allele","Height"),'ce raw data'!$C$1:$CZ$1,0))="","-",INDEX('ce raw data'!$C$2:$CZ$3000,MATCH(1,INDEX(('ce raw data'!$A$2:$A$3000=G131)*('ce raw data'!$B$2:$B$3000=$B144),,),0),MATCH(SUBSTITUTE(J134,"Allele","Height"),'ce raw data'!$C$1:$CZ$1,0))),"-")</f>
        <v>-</v>
      </c>
    </row>
    <row r="144" spans="2:19" x14ac:dyDescent="0.5">
      <c r="B144" s="10" t="str">
        <f>'Allele Call Table'!$A$79</f>
        <v>D10S1248</v>
      </c>
      <c r="C144" s="8" t="str">
        <f>IFERROR(IF(INDEX('ce raw data'!$C$2:$CZ$3000,MATCH(1,INDEX(('ce raw data'!$A$2:$A$3000=C131)*('ce raw data'!$B$2:$B$3000=$B144),,),0),MATCH(C134,'ce raw data'!$C$1:$CZ$1,0))="","-",INDEX('ce raw data'!$C$2:$CZ$3000,MATCH(1,INDEX(('ce raw data'!$A$2:$A$3000=C131)*('ce raw data'!$B$2:$B$3000=$B144),,),0),MATCH(C134,'ce raw data'!$C$1:$CZ$1,0))),"-")</f>
        <v>-</v>
      </c>
      <c r="D144" s="8" t="str">
        <f>IFERROR(IF(INDEX('ce raw data'!$C$2:$CZ$3000,MATCH(1,INDEX(('ce raw data'!$A$2:$A$3000=C131)*('ce raw data'!$B$2:$B$3000=$B144),,),0),MATCH(D134,'ce raw data'!$C$1:$CZ$1,0))="","-",INDEX('ce raw data'!$C$2:$CZ$3000,MATCH(1,INDEX(('ce raw data'!$A$2:$A$3000=C131)*('ce raw data'!$B$2:$B$3000=$B144),,),0),MATCH(D134,'ce raw data'!$C$1:$CZ$1,0))),"-")</f>
        <v>-</v>
      </c>
      <c r="E144" s="8" t="str">
        <f>IFERROR(IF(INDEX('ce raw data'!$C$2:$CZ$3000,MATCH(1,INDEX(('ce raw data'!$A$2:$A$3000=C131)*('ce raw data'!$B$2:$B$3000=$B144),,),0),MATCH(E134,'ce raw data'!$C$1:$CZ$1,0))="","-",INDEX('ce raw data'!$C$2:$CZ$3000,MATCH(1,INDEX(('ce raw data'!$A$2:$A$3000=C131)*('ce raw data'!$B$2:$B$3000=$B144),,),0),MATCH(E134,'ce raw data'!$C$1:$CZ$1,0))),"-")</f>
        <v>-</v>
      </c>
      <c r="F144" s="8" t="str">
        <f>IFERROR(IF(INDEX('ce raw data'!$C$2:$CZ$3000,MATCH(1,INDEX(('ce raw data'!$A$2:$A$3000=C131)*('ce raw data'!$B$2:$B$3000=$B144),,),0),MATCH(F134,'ce raw data'!$C$1:$CZ$1,0))="","-",INDEX('ce raw data'!$C$2:$CZ$3000,MATCH(1,INDEX(('ce raw data'!$A$2:$A$3000=C131)*('ce raw data'!$B$2:$B$3000=$B144),,),0),MATCH(F134,'ce raw data'!$C$1:$CZ$1,0))),"-")</f>
        <v>-</v>
      </c>
      <c r="G144" s="8" t="str">
        <f>IFERROR(IF(INDEX('ce raw data'!$C$2:$CZ$3000,MATCH(1,INDEX(('ce raw data'!$A$2:$A$3000=G131)*('ce raw data'!$B$2:$B$3000=$B144),,),0),MATCH(G134,'ce raw data'!$C$1:$CZ$1,0))="","-",INDEX('ce raw data'!$C$2:$CZ$3000,MATCH(1,INDEX(('ce raw data'!$A$2:$A$3000=G131)*('ce raw data'!$B$2:$B$3000=$B144),,),0),MATCH(G134,'ce raw data'!$C$1:$CZ$1,0))),"-")</f>
        <v>-</v>
      </c>
      <c r="H144" s="8" t="str">
        <f>IFERROR(IF(INDEX('ce raw data'!$C$2:$CZ$3000,MATCH(1,INDEX(('ce raw data'!$A$2:$A$3000=G131)*('ce raw data'!$B$2:$B$3000=$B144),,),0),MATCH(H134,'ce raw data'!$C$1:$CZ$1,0))="","-",INDEX('ce raw data'!$C$2:$CZ$3000,MATCH(1,INDEX(('ce raw data'!$A$2:$A$3000=G131)*('ce raw data'!$B$2:$B$3000=$B144),,),0),MATCH(H134,'ce raw data'!$C$1:$CZ$1,0))),"-")</f>
        <v>-</v>
      </c>
      <c r="I144" s="8" t="str">
        <f>IFERROR(IF(INDEX('ce raw data'!$C$2:$CZ$3000,MATCH(1,INDEX(('ce raw data'!$A$2:$A$3000=G131)*('ce raw data'!$B$2:$B$3000=$B144),,),0),MATCH(I134,'ce raw data'!$C$1:$CZ$1,0))="","-",INDEX('ce raw data'!$C$2:$CZ$3000,MATCH(1,INDEX(('ce raw data'!$A$2:$A$3000=G131)*('ce raw data'!$B$2:$B$3000=$B144),,),0),MATCH(I134,'ce raw data'!$C$1:$CZ$1,0))),"-")</f>
        <v>-</v>
      </c>
      <c r="J144" s="8" t="str">
        <f>IFERROR(IF(INDEX('ce raw data'!$C$2:$CZ$3000,MATCH(1,INDEX(('ce raw data'!$A$2:$A$3000=G131)*('ce raw data'!$B$2:$B$3000=$B144),,),0),MATCH(J134,'ce raw data'!$C$1:$CZ$1,0))="","-",INDEX('ce raw data'!$C$2:$CZ$3000,MATCH(1,INDEX(('ce raw data'!$A$2:$A$3000=G131)*('ce raw data'!$B$2:$B$3000=$B144),,),0),MATCH(J134,'ce raw data'!$C$1:$CZ$1,0))),"-")</f>
        <v>-</v>
      </c>
    </row>
    <row r="145" spans="2:10" hidden="1" x14ac:dyDescent="0.5">
      <c r="B145" s="10"/>
      <c r="C145" s="8" t="str">
        <f>IFERROR(IF(INDEX('ce raw data'!$C$2:$CZ$3000,MATCH(1,INDEX(('ce raw data'!$A$2:$A$3000=C131)*('ce raw data'!$B$2:$B$3000=$B146),,),0),MATCH(SUBSTITUTE(C134,"Allele","Height"),'ce raw data'!$C$1:$CZ$1,0))="","-",INDEX('ce raw data'!$C$2:$CZ$3000,MATCH(1,INDEX(('ce raw data'!$A$2:$A$3000=C131)*('ce raw data'!$B$2:$B$3000=$B146),,),0),MATCH(SUBSTITUTE(C134,"Allele","Height"),'ce raw data'!$C$1:$CZ$1,0))),"-")</f>
        <v>-</v>
      </c>
      <c r="D145" s="8" t="str">
        <f>IFERROR(IF(INDEX('ce raw data'!$C$2:$CZ$3000,MATCH(1,INDEX(('ce raw data'!$A$2:$A$3000=C131)*('ce raw data'!$B$2:$B$3000=$B146),,),0),MATCH(SUBSTITUTE(D134,"Allele","Height"),'ce raw data'!$C$1:$CZ$1,0))="","-",INDEX('ce raw data'!$C$2:$CZ$3000,MATCH(1,INDEX(('ce raw data'!$A$2:$A$3000=C131)*('ce raw data'!$B$2:$B$3000=$B146),,),0),MATCH(SUBSTITUTE(D134,"Allele","Height"),'ce raw data'!$C$1:$CZ$1,0))),"-")</f>
        <v>-</v>
      </c>
      <c r="E145" s="8" t="str">
        <f>IFERROR(IF(INDEX('ce raw data'!$C$2:$CZ$3000,MATCH(1,INDEX(('ce raw data'!$A$2:$A$3000=C131)*('ce raw data'!$B$2:$B$3000=$B146),,),0),MATCH(SUBSTITUTE(E134,"Allele","Height"),'ce raw data'!$C$1:$CZ$1,0))="","-",INDEX('ce raw data'!$C$2:$CZ$3000,MATCH(1,INDEX(('ce raw data'!$A$2:$A$3000=C131)*('ce raw data'!$B$2:$B$3000=$B146),,),0),MATCH(SUBSTITUTE(E134,"Allele","Height"),'ce raw data'!$C$1:$CZ$1,0))),"-")</f>
        <v>-</v>
      </c>
      <c r="F145" s="8" t="str">
        <f>IFERROR(IF(INDEX('ce raw data'!$C$2:$CZ$3000,MATCH(1,INDEX(('ce raw data'!$A$2:$A$3000=C131)*('ce raw data'!$B$2:$B$3000=$B146),,),0),MATCH(SUBSTITUTE(F134,"Allele","Height"),'ce raw data'!$C$1:$CZ$1,0))="","-",INDEX('ce raw data'!$C$2:$CZ$3000,MATCH(1,INDEX(('ce raw data'!$A$2:$A$3000=C131)*('ce raw data'!$B$2:$B$3000=$B146),,),0),MATCH(SUBSTITUTE(F134,"Allele","Height"),'ce raw data'!$C$1:$CZ$1,0))),"-")</f>
        <v>-</v>
      </c>
      <c r="G145" s="8" t="str">
        <f>IFERROR(IF(INDEX('ce raw data'!$C$2:$CZ$3000,MATCH(1,INDEX(('ce raw data'!$A$2:$A$3000=G131)*('ce raw data'!$B$2:$B$3000=$B146),,),0),MATCH(SUBSTITUTE(G134,"Allele","Height"),'ce raw data'!$C$1:$CZ$1,0))="","-",INDEX('ce raw data'!$C$2:$CZ$3000,MATCH(1,INDEX(('ce raw data'!$A$2:$A$3000=G131)*('ce raw data'!$B$2:$B$3000=$B146),,),0),MATCH(SUBSTITUTE(G134,"Allele","Height"),'ce raw data'!$C$1:$CZ$1,0))),"-")</f>
        <v>-</v>
      </c>
      <c r="H145" s="8" t="str">
        <f>IFERROR(IF(INDEX('ce raw data'!$C$2:$CZ$3000,MATCH(1,INDEX(('ce raw data'!$A$2:$A$3000=G131)*('ce raw data'!$B$2:$B$3000=$B146),,),0),MATCH(SUBSTITUTE(H134,"Allele","Height"),'ce raw data'!$C$1:$CZ$1,0))="","-",INDEX('ce raw data'!$C$2:$CZ$3000,MATCH(1,INDEX(('ce raw data'!$A$2:$A$3000=G131)*('ce raw data'!$B$2:$B$3000=$B146),,),0),MATCH(SUBSTITUTE(H134,"Allele","Height"),'ce raw data'!$C$1:$CZ$1,0))),"-")</f>
        <v>-</v>
      </c>
      <c r="I145" s="8" t="str">
        <f>IFERROR(IF(INDEX('ce raw data'!$C$2:$CZ$3000,MATCH(1,INDEX(('ce raw data'!$A$2:$A$3000=G131)*('ce raw data'!$B$2:$B$3000=$B146),,),0),MATCH(SUBSTITUTE(I134,"Allele","Height"),'ce raw data'!$C$1:$CZ$1,0))="","-",INDEX('ce raw data'!$C$2:$CZ$3000,MATCH(1,INDEX(('ce raw data'!$A$2:$A$3000=G131)*('ce raw data'!$B$2:$B$3000=$B146),,),0),MATCH(SUBSTITUTE(I134,"Allele","Height"),'ce raw data'!$C$1:$CZ$1,0))),"-")</f>
        <v>-</v>
      </c>
      <c r="J145" s="8" t="str">
        <f>IFERROR(IF(INDEX('ce raw data'!$C$2:$CZ$3000,MATCH(1,INDEX(('ce raw data'!$A$2:$A$3000=G131)*('ce raw data'!$B$2:$B$3000=$B146),,),0),MATCH(SUBSTITUTE(J134,"Allele","Height"),'ce raw data'!$C$1:$CZ$1,0))="","-",INDEX('ce raw data'!$C$2:$CZ$3000,MATCH(1,INDEX(('ce raw data'!$A$2:$A$3000=G131)*('ce raw data'!$B$2:$B$3000=$B146),,),0),MATCH(SUBSTITUTE(J134,"Allele","Height"),'ce raw data'!$C$1:$CZ$1,0))),"-")</f>
        <v>-</v>
      </c>
    </row>
    <row r="146" spans="2:10" x14ac:dyDescent="0.5">
      <c r="B146" s="10" t="str">
        <f>'Allele Call Table'!$A$81</f>
        <v>D13S317</v>
      </c>
      <c r="C146" s="8" t="str">
        <f>IFERROR(IF(INDEX('ce raw data'!$C$2:$CZ$3000,MATCH(1,INDEX(('ce raw data'!$A$2:$A$3000=C131)*('ce raw data'!$B$2:$B$3000=$B146),,),0),MATCH(C134,'ce raw data'!$C$1:$CZ$1,0))="","-",INDEX('ce raw data'!$C$2:$CZ$3000,MATCH(1,INDEX(('ce raw data'!$A$2:$A$3000=C131)*('ce raw data'!$B$2:$B$3000=$B146),,),0),MATCH(C134,'ce raw data'!$C$1:$CZ$1,0))),"-")</f>
        <v>-</v>
      </c>
      <c r="D146" s="8" t="str">
        <f>IFERROR(IF(INDEX('ce raw data'!$C$2:$CZ$3000,MATCH(1,INDEX(('ce raw data'!$A$2:$A$3000=C131)*('ce raw data'!$B$2:$B$3000=$B146),,),0),MATCH(D134,'ce raw data'!$C$1:$CZ$1,0))="","-",INDEX('ce raw data'!$C$2:$CZ$3000,MATCH(1,INDEX(('ce raw data'!$A$2:$A$3000=C131)*('ce raw data'!$B$2:$B$3000=$B146),,),0),MATCH(D134,'ce raw data'!$C$1:$CZ$1,0))),"-")</f>
        <v>-</v>
      </c>
      <c r="E146" s="8" t="str">
        <f>IFERROR(IF(INDEX('ce raw data'!$C$2:$CZ$3000,MATCH(1,INDEX(('ce raw data'!$A$2:$A$3000=C131)*('ce raw data'!$B$2:$B$3000=$B146),,),0),MATCH(E134,'ce raw data'!$C$1:$CZ$1,0))="","-",INDEX('ce raw data'!$C$2:$CZ$3000,MATCH(1,INDEX(('ce raw data'!$A$2:$A$3000=C131)*('ce raw data'!$B$2:$B$3000=$B146),,),0),MATCH(E134,'ce raw data'!$C$1:$CZ$1,0))),"-")</f>
        <v>-</v>
      </c>
      <c r="F146" s="8" t="str">
        <f>IFERROR(IF(INDEX('ce raw data'!$C$2:$CZ$3000,MATCH(1,INDEX(('ce raw data'!$A$2:$A$3000=C131)*('ce raw data'!$B$2:$B$3000=$B146),,),0),MATCH(F134,'ce raw data'!$C$1:$CZ$1,0))="","-",INDEX('ce raw data'!$C$2:$CZ$3000,MATCH(1,INDEX(('ce raw data'!$A$2:$A$3000=C131)*('ce raw data'!$B$2:$B$3000=$B146),,),0),MATCH(F134,'ce raw data'!$C$1:$CZ$1,0))),"-")</f>
        <v>-</v>
      </c>
      <c r="G146" s="8" t="str">
        <f>IFERROR(IF(INDEX('ce raw data'!$C$2:$CZ$3000,MATCH(1,INDEX(('ce raw data'!$A$2:$A$3000=G131)*('ce raw data'!$B$2:$B$3000=$B146),,),0),MATCH(G134,'ce raw data'!$C$1:$CZ$1,0))="","-",INDEX('ce raw data'!$C$2:$CZ$3000,MATCH(1,INDEX(('ce raw data'!$A$2:$A$3000=G131)*('ce raw data'!$B$2:$B$3000=$B146),,),0),MATCH(G134,'ce raw data'!$C$1:$CZ$1,0))),"-")</f>
        <v>-</v>
      </c>
      <c r="H146" s="8" t="str">
        <f>IFERROR(IF(INDEX('ce raw data'!$C$2:$CZ$3000,MATCH(1,INDEX(('ce raw data'!$A$2:$A$3000=G131)*('ce raw data'!$B$2:$B$3000=$B146),,),0),MATCH(H134,'ce raw data'!$C$1:$CZ$1,0))="","-",INDEX('ce raw data'!$C$2:$CZ$3000,MATCH(1,INDEX(('ce raw data'!$A$2:$A$3000=G131)*('ce raw data'!$B$2:$B$3000=$B146),,),0),MATCH(H134,'ce raw data'!$C$1:$CZ$1,0))),"-")</f>
        <v>-</v>
      </c>
      <c r="I146" s="8" t="str">
        <f>IFERROR(IF(INDEX('ce raw data'!$C$2:$CZ$3000,MATCH(1,INDEX(('ce raw data'!$A$2:$A$3000=G131)*('ce raw data'!$B$2:$B$3000=$B146),,),0),MATCH(I134,'ce raw data'!$C$1:$CZ$1,0))="","-",INDEX('ce raw data'!$C$2:$CZ$3000,MATCH(1,INDEX(('ce raw data'!$A$2:$A$3000=G131)*('ce raw data'!$B$2:$B$3000=$B146),,),0),MATCH(I134,'ce raw data'!$C$1:$CZ$1,0))),"-")</f>
        <v>-</v>
      </c>
      <c r="J146" s="8" t="str">
        <f>IFERROR(IF(INDEX('ce raw data'!$C$2:$CZ$3000,MATCH(1,INDEX(('ce raw data'!$A$2:$A$3000=G131)*('ce raw data'!$B$2:$B$3000=$B146),,),0),MATCH(J134,'ce raw data'!$C$1:$CZ$1,0))="","-",INDEX('ce raw data'!$C$2:$CZ$3000,MATCH(1,INDEX(('ce raw data'!$A$2:$A$3000=G131)*('ce raw data'!$B$2:$B$3000=$B146),,),0),MATCH(J134,'ce raw data'!$C$1:$CZ$1,0))),"-")</f>
        <v>-</v>
      </c>
    </row>
    <row r="147" spans="2:10" hidden="1" x14ac:dyDescent="0.5">
      <c r="B147" s="10"/>
      <c r="C147" s="8" t="str">
        <f>IFERROR(IF(INDEX('ce raw data'!$C$2:$CZ$3000,MATCH(1,INDEX(('ce raw data'!$A$2:$A$3000=C131)*('ce raw data'!$B$2:$B$3000=$B148),,),0),MATCH(SUBSTITUTE(C134,"Allele","Height"),'ce raw data'!$C$1:$CZ$1,0))="","-",INDEX('ce raw data'!$C$2:$CZ$3000,MATCH(1,INDEX(('ce raw data'!$A$2:$A$3000=C131)*('ce raw data'!$B$2:$B$3000=$B148),,),0),MATCH(SUBSTITUTE(C134,"Allele","Height"),'ce raw data'!$C$1:$CZ$1,0))),"-")</f>
        <v>-</v>
      </c>
      <c r="D147" s="8" t="str">
        <f>IFERROR(IF(INDEX('ce raw data'!$C$2:$CZ$3000,MATCH(1,INDEX(('ce raw data'!$A$2:$A$3000=C131)*('ce raw data'!$B$2:$B$3000=$B148),,),0),MATCH(SUBSTITUTE(D134,"Allele","Height"),'ce raw data'!$C$1:$CZ$1,0))="","-",INDEX('ce raw data'!$C$2:$CZ$3000,MATCH(1,INDEX(('ce raw data'!$A$2:$A$3000=C131)*('ce raw data'!$B$2:$B$3000=$B148),,),0),MATCH(SUBSTITUTE(D134,"Allele","Height"),'ce raw data'!$C$1:$CZ$1,0))),"-")</f>
        <v>-</v>
      </c>
      <c r="E147" s="8" t="str">
        <f>IFERROR(IF(INDEX('ce raw data'!$C$2:$CZ$3000,MATCH(1,INDEX(('ce raw data'!$A$2:$A$3000=C131)*('ce raw data'!$B$2:$B$3000=$B148),,),0),MATCH(SUBSTITUTE(E134,"Allele","Height"),'ce raw data'!$C$1:$CZ$1,0))="","-",INDEX('ce raw data'!$C$2:$CZ$3000,MATCH(1,INDEX(('ce raw data'!$A$2:$A$3000=C131)*('ce raw data'!$B$2:$B$3000=$B148),,),0),MATCH(SUBSTITUTE(E134,"Allele","Height"),'ce raw data'!$C$1:$CZ$1,0))),"-")</f>
        <v>-</v>
      </c>
      <c r="F147" s="8" t="str">
        <f>IFERROR(IF(INDEX('ce raw data'!$C$2:$CZ$3000,MATCH(1,INDEX(('ce raw data'!$A$2:$A$3000=C131)*('ce raw data'!$B$2:$B$3000=$B148),,),0),MATCH(SUBSTITUTE(F134,"Allele","Height"),'ce raw data'!$C$1:$CZ$1,0))="","-",INDEX('ce raw data'!$C$2:$CZ$3000,MATCH(1,INDEX(('ce raw data'!$A$2:$A$3000=C131)*('ce raw data'!$B$2:$B$3000=$B148),,),0),MATCH(SUBSTITUTE(F134,"Allele","Height"),'ce raw data'!$C$1:$CZ$1,0))),"-")</f>
        <v>-</v>
      </c>
      <c r="G147" s="8" t="str">
        <f>IFERROR(IF(INDEX('ce raw data'!$C$2:$CZ$3000,MATCH(1,INDEX(('ce raw data'!$A$2:$A$3000=G131)*('ce raw data'!$B$2:$B$3000=$B148),,),0),MATCH(SUBSTITUTE(G134,"Allele","Height"),'ce raw data'!$C$1:$CZ$1,0))="","-",INDEX('ce raw data'!$C$2:$CZ$3000,MATCH(1,INDEX(('ce raw data'!$A$2:$A$3000=G131)*('ce raw data'!$B$2:$B$3000=$B148),,),0),MATCH(SUBSTITUTE(G134,"Allele","Height"),'ce raw data'!$C$1:$CZ$1,0))),"-")</f>
        <v>-</v>
      </c>
      <c r="H147" s="8" t="str">
        <f>IFERROR(IF(INDEX('ce raw data'!$C$2:$CZ$3000,MATCH(1,INDEX(('ce raw data'!$A$2:$A$3000=G131)*('ce raw data'!$B$2:$B$3000=$B148),,),0),MATCH(SUBSTITUTE(H134,"Allele","Height"),'ce raw data'!$C$1:$CZ$1,0))="","-",INDEX('ce raw data'!$C$2:$CZ$3000,MATCH(1,INDEX(('ce raw data'!$A$2:$A$3000=G131)*('ce raw data'!$B$2:$B$3000=$B148),,),0),MATCH(SUBSTITUTE(H134,"Allele","Height"),'ce raw data'!$C$1:$CZ$1,0))),"-")</f>
        <v>-</v>
      </c>
      <c r="I147" s="8" t="str">
        <f>IFERROR(IF(INDEX('ce raw data'!$C$2:$CZ$3000,MATCH(1,INDEX(('ce raw data'!$A$2:$A$3000=G131)*('ce raw data'!$B$2:$B$3000=$B148),,),0),MATCH(SUBSTITUTE(I134,"Allele","Height"),'ce raw data'!$C$1:$CZ$1,0))="","-",INDEX('ce raw data'!$C$2:$CZ$3000,MATCH(1,INDEX(('ce raw data'!$A$2:$A$3000=G131)*('ce raw data'!$B$2:$B$3000=$B148),,),0),MATCH(SUBSTITUTE(I134,"Allele","Height"),'ce raw data'!$C$1:$CZ$1,0))),"-")</f>
        <v>-</v>
      </c>
      <c r="J147" s="8" t="str">
        <f>IFERROR(IF(INDEX('ce raw data'!$C$2:$CZ$3000,MATCH(1,INDEX(('ce raw data'!$A$2:$A$3000=G131)*('ce raw data'!$B$2:$B$3000=$B148),,),0),MATCH(SUBSTITUTE(J134,"Allele","Height"),'ce raw data'!$C$1:$CZ$1,0))="","-",INDEX('ce raw data'!$C$2:$CZ$3000,MATCH(1,INDEX(('ce raw data'!$A$2:$A$3000=G131)*('ce raw data'!$B$2:$B$3000=$B148),,),0),MATCH(SUBSTITUTE(J134,"Allele","Height"),'ce raw data'!$C$1:$CZ$1,0))),"-")</f>
        <v>-</v>
      </c>
    </row>
    <row r="148" spans="2:10" x14ac:dyDescent="0.5">
      <c r="B148" s="10" t="str">
        <f>'Allele Call Table'!$A$83</f>
        <v>Penta E</v>
      </c>
      <c r="C148" s="8" t="str">
        <f>IFERROR(IF(INDEX('ce raw data'!$C$2:$CZ$3000,MATCH(1,INDEX(('ce raw data'!$A$2:$A$3000=C131)*('ce raw data'!$B$2:$B$3000=$B148),,),0),MATCH(C134,'ce raw data'!$C$1:$CZ$1,0))="","-",INDEX('ce raw data'!$C$2:$CZ$3000,MATCH(1,INDEX(('ce raw data'!$A$2:$A$3000=C131)*('ce raw data'!$B$2:$B$3000=$B148),,),0),MATCH(C134,'ce raw data'!$C$1:$CZ$1,0))),"-")</f>
        <v>-</v>
      </c>
      <c r="D148" s="8" t="str">
        <f>IFERROR(IF(INDEX('ce raw data'!$C$2:$CZ$3000,MATCH(1,INDEX(('ce raw data'!$A$2:$A$3000=C131)*('ce raw data'!$B$2:$B$3000=$B148),,),0),MATCH(D134,'ce raw data'!$C$1:$CZ$1,0))="","-",INDEX('ce raw data'!$C$2:$CZ$3000,MATCH(1,INDEX(('ce raw data'!$A$2:$A$3000=C131)*('ce raw data'!$B$2:$B$3000=$B148),,),0),MATCH(D134,'ce raw data'!$C$1:$CZ$1,0))),"-")</f>
        <v>-</v>
      </c>
      <c r="E148" s="8" t="str">
        <f>IFERROR(IF(INDEX('ce raw data'!$C$2:$CZ$3000,MATCH(1,INDEX(('ce raw data'!$A$2:$A$3000=C131)*('ce raw data'!$B$2:$B$3000=$B148),,),0),MATCH(E134,'ce raw data'!$C$1:$CZ$1,0))="","-",INDEX('ce raw data'!$C$2:$CZ$3000,MATCH(1,INDEX(('ce raw data'!$A$2:$A$3000=C131)*('ce raw data'!$B$2:$B$3000=$B148),,),0),MATCH(E134,'ce raw data'!$C$1:$CZ$1,0))),"-")</f>
        <v>-</v>
      </c>
      <c r="F148" s="8" t="str">
        <f>IFERROR(IF(INDEX('ce raw data'!$C$2:$CZ$3000,MATCH(1,INDEX(('ce raw data'!$A$2:$A$3000=C131)*('ce raw data'!$B$2:$B$3000=$B148),,),0),MATCH(F134,'ce raw data'!$C$1:$CZ$1,0))="","-",INDEX('ce raw data'!$C$2:$CZ$3000,MATCH(1,INDEX(('ce raw data'!$A$2:$A$3000=C131)*('ce raw data'!$B$2:$B$3000=$B148),,),0),MATCH(F134,'ce raw data'!$C$1:$CZ$1,0))),"-")</f>
        <v>-</v>
      </c>
      <c r="G148" s="8" t="str">
        <f>IFERROR(IF(INDEX('ce raw data'!$C$2:$CZ$3000,MATCH(1,INDEX(('ce raw data'!$A$2:$A$3000=G131)*('ce raw data'!$B$2:$B$3000=$B148),,),0),MATCH(G134,'ce raw data'!$C$1:$CZ$1,0))="","-",INDEX('ce raw data'!$C$2:$CZ$3000,MATCH(1,INDEX(('ce raw data'!$A$2:$A$3000=G131)*('ce raw data'!$B$2:$B$3000=$B148),,),0),MATCH(G134,'ce raw data'!$C$1:$CZ$1,0))),"-")</f>
        <v>-</v>
      </c>
      <c r="H148" s="8" t="str">
        <f>IFERROR(IF(INDEX('ce raw data'!$C$2:$CZ$3000,MATCH(1,INDEX(('ce raw data'!$A$2:$A$3000=G131)*('ce raw data'!$B$2:$B$3000=$B148),,),0),MATCH(H134,'ce raw data'!$C$1:$CZ$1,0))="","-",INDEX('ce raw data'!$C$2:$CZ$3000,MATCH(1,INDEX(('ce raw data'!$A$2:$A$3000=G131)*('ce raw data'!$B$2:$B$3000=$B148),,),0),MATCH(H134,'ce raw data'!$C$1:$CZ$1,0))),"-")</f>
        <v>-</v>
      </c>
      <c r="I148" s="8" t="str">
        <f>IFERROR(IF(INDEX('ce raw data'!$C$2:$CZ$3000,MATCH(1,INDEX(('ce raw data'!$A$2:$A$3000=G131)*('ce raw data'!$B$2:$B$3000=$B148),,),0),MATCH(I134,'ce raw data'!$C$1:$CZ$1,0))="","-",INDEX('ce raw data'!$C$2:$CZ$3000,MATCH(1,INDEX(('ce raw data'!$A$2:$A$3000=G131)*('ce raw data'!$B$2:$B$3000=$B148),,),0),MATCH(I134,'ce raw data'!$C$1:$CZ$1,0))),"-")</f>
        <v>-</v>
      </c>
      <c r="J148" s="8" t="str">
        <f>IFERROR(IF(INDEX('ce raw data'!$C$2:$CZ$3000,MATCH(1,INDEX(('ce raw data'!$A$2:$A$3000=G131)*('ce raw data'!$B$2:$B$3000=$B148),,),0),MATCH(J134,'ce raw data'!$C$1:$CZ$1,0))="","-",INDEX('ce raw data'!$C$2:$CZ$3000,MATCH(1,INDEX(('ce raw data'!$A$2:$A$3000=G131)*('ce raw data'!$B$2:$B$3000=$B148),,),0),MATCH(J134,'ce raw data'!$C$1:$CZ$1,0))),"-")</f>
        <v>-</v>
      </c>
    </row>
    <row r="149" spans="2:10" hidden="1" x14ac:dyDescent="0.5">
      <c r="B149" s="10"/>
      <c r="C149" s="8" t="str">
        <f>IFERROR(IF(INDEX('ce raw data'!$C$2:$CZ$3000,MATCH(1,INDEX(('ce raw data'!$A$2:$A$3000=C131)*('ce raw data'!$B$2:$B$3000=$B150),,),0),MATCH(SUBSTITUTE(C134,"Allele","Height"),'ce raw data'!$C$1:$CZ$1,0))="","-",INDEX('ce raw data'!$C$2:$CZ$3000,MATCH(1,INDEX(('ce raw data'!$A$2:$A$3000=C131)*('ce raw data'!$B$2:$B$3000=$B150),,),0),MATCH(SUBSTITUTE(C134,"Allele","Height"),'ce raw data'!$C$1:$CZ$1,0))),"-")</f>
        <v>-</v>
      </c>
      <c r="D149" s="8" t="str">
        <f>IFERROR(IF(INDEX('ce raw data'!$C$2:$CZ$3000,MATCH(1,INDEX(('ce raw data'!$A$2:$A$3000=C131)*('ce raw data'!$B$2:$B$3000=$B150),,),0),MATCH(SUBSTITUTE(D134,"Allele","Height"),'ce raw data'!$C$1:$CZ$1,0))="","-",INDEX('ce raw data'!$C$2:$CZ$3000,MATCH(1,INDEX(('ce raw data'!$A$2:$A$3000=C131)*('ce raw data'!$B$2:$B$3000=$B150),,),0),MATCH(SUBSTITUTE(D134,"Allele","Height"),'ce raw data'!$C$1:$CZ$1,0))),"-")</f>
        <v>-</v>
      </c>
      <c r="E149" s="8" t="str">
        <f>IFERROR(IF(INDEX('ce raw data'!$C$2:$CZ$3000,MATCH(1,INDEX(('ce raw data'!$A$2:$A$3000=C131)*('ce raw data'!$B$2:$B$3000=$B150),,),0),MATCH(SUBSTITUTE(E134,"Allele","Height"),'ce raw data'!$C$1:$CZ$1,0))="","-",INDEX('ce raw data'!$C$2:$CZ$3000,MATCH(1,INDEX(('ce raw data'!$A$2:$A$3000=C131)*('ce raw data'!$B$2:$B$3000=$B150),,),0),MATCH(SUBSTITUTE(E134,"Allele","Height"),'ce raw data'!$C$1:$CZ$1,0))),"-")</f>
        <v>-</v>
      </c>
      <c r="F149" s="8" t="str">
        <f>IFERROR(IF(INDEX('ce raw data'!$C$2:$CZ$3000,MATCH(1,INDEX(('ce raw data'!$A$2:$A$3000=C131)*('ce raw data'!$B$2:$B$3000=$B150),,),0),MATCH(SUBSTITUTE(F134,"Allele","Height"),'ce raw data'!$C$1:$CZ$1,0))="","-",INDEX('ce raw data'!$C$2:$CZ$3000,MATCH(1,INDEX(('ce raw data'!$A$2:$A$3000=C131)*('ce raw data'!$B$2:$B$3000=$B150),,),0),MATCH(SUBSTITUTE(F134,"Allele","Height"),'ce raw data'!$C$1:$CZ$1,0))),"-")</f>
        <v>-</v>
      </c>
      <c r="G149" s="8" t="str">
        <f>IFERROR(IF(INDEX('ce raw data'!$C$2:$CZ$3000,MATCH(1,INDEX(('ce raw data'!$A$2:$A$3000=G131)*('ce raw data'!$B$2:$B$3000=$B150),,),0),MATCH(SUBSTITUTE(G134,"Allele","Height"),'ce raw data'!$C$1:$CZ$1,0))="","-",INDEX('ce raw data'!$C$2:$CZ$3000,MATCH(1,INDEX(('ce raw data'!$A$2:$A$3000=G131)*('ce raw data'!$B$2:$B$3000=$B150),,),0),MATCH(SUBSTITUTE(G134,"Allele","Height"),'ce raw data'!$C$1:$CZ$1,0))),"-")</f>
        <v>-</v>
      </c>
      <c r="H149" s="8" t="str">
        <f>IFERROR(IF(INDEX('ce raw data'!$C$2:$CZ$3000,MATCH(1,INDEX(('ce raw data'!$A$2:$A$3000=G131)*('ce raw data'!$B$2:$B$3000=$B150),,),0),MATCH(SUBSTITUTE(H134,"Allele","Height"),'ce raw data'!$C$1:$CZ$1,0))="","-",INDEX('ce raw data'!$C$2:$CZ$3000,MATCH(1,INDEX(('ce raw data'!$A$2:$A$3000=G131)*('ce raw data'!$B$2:$B$3000=$B150),,),0),MATCH(SUBSTITUTE(H134,"Allele","Height"),'ce raw data'!$C$1:$CZ$1,0))),"-")</f>
        <v>-</v>
      </c>
      <c r="I149" s="8" t="str">
        <f>IFERROR(IF(INDEX('ce raw data'!$C$2:$CZ$3000,MATCH(1,INDEX(('ce raw data'!$A$2:$A$3000=G131)*('ce raw data'!$B$2:$B$3000=$B150),,),0),MATCH(SUBSTITUTE(I134,"Allele","Height"),'ce raw data'!$C$1:$CZ$1,0))="","-",INDEX('ce raw data'!$C$2:$CZ$3000,MATCH(1,INDEX(('ce raw data'!$A$2:$A$3000=G131)*('ce raw data'!$B$2:$B$3000=$B150),,),0),MATCH(SUBSTITUTE(I134,"Allele","Height"),'ce raw data'!$C$1:$CZ$1,0))),"-")</f>
        <v>-</v>
      </c>
      <c r="J149" s="8" t="str">
        <f>IFERROR(IF(INDEX('ce raw data'!$C$2:$CZ$3000,MATCH(1,INDEX(('ce raw data'!$A$2:$A$3000=G131)*('ce raw data'!$B$2:$B$3000=$B150),,),0),MATCH(SUBSTITUTE(J134,"Allele","Height"),'ce raw data'!$C$1:$CZ$1,0))="","-",INDEX('ce raw data'!$C$2:$CZ$3000,MATCH(1,INDEX(('ce raw data'!$A$2:$A$3000=G131)*('ce raw data'!$B$2:$B$3000=$B150),,),0),MATCH(SUBSTITUTE(J134,"Allele","Height"),'ce raw data'!$C$1:$CZ$1,0))),"-")</f>
        <v>-</v>
      </c>
    </row>
    <row r="150" spans="2:10" x14ac:dyDescent="0.5">
      <c r="B150" s="11" t="str">
        <f>'Allele Call Table'!$A$85</f>
        <v>D16S539</v>
      </c>
      <c r="C150" s="8" t="str">
        <f>IFERROR(IF(INDEX('ce raw data'!$C$2:$CZ$3000,MATCH(1,INDEX(('ce raw data'!$A$2:$A$3000=C131)*('ce raw data'!$B$2:$B$3000=$B150),,),0),MATCH(C134,'ce raw data'!$C$1:$CZ$1,0))="","-",INDEX('ce raw data'!$C$2:$CZ$3000,MATCH(1,INDEX(('ce raw data'!$A$2:$A$3000=C131)*('ce raw data'!$B$2:$B$3000=$B150),,),0),MATCH(C134,'ce raw data'!$C$1:$CZ$1,0))),"-")</f>
        <v>-</v>
      </c>
      <c r="D150" s="8" t="str">
        <f>IFERROR(IF(INDEX('ce raw data'!$C$2:$CZ$3000,MATCH(1,INDEX(('ce raw data'!$A$2:$A$3000=C131)*('ce raw data'!$B$2:$B$3000=$B150),,),0),MATCH(D134,'ce raw data'!$C$1:$CZ$1,0))="","-",INDEX('ce raw data'!$C$2:$CZ$3000,MATCH(1,INDEX(('ce raw data'!$A$2:$A$3000=C131)*('ce raw data'!$B$2:$B$3000=$B150),,),0),MATCH(D134,'ce raw data'!$C$1:$CZ$1,0))),"-")</f>
        <v>-</v>
      </c>
      <c r="E150" s="8" t="str">
        <f>IFERROR(IF(INDEX('ce raw data'!$C$2:$CZ$3000,MATCH(1,INDEX(('ce raw data'!$A$2:$A$3000=C131)*('ce raw data'!$B$2:$B$3000=$B150),,),0),MATCH(E134,'ce raw data'!$C$1:$CZ$1,0))="","-",INDEX('ce raw data'!$C$2:$CZ$3000,MATCH(1,INDEX(('ce raw data'!$A$2:$A$3000=C131)*('ce raw data'!$B$2:$B$3000=$B150),,),0),MATCH(E134,'ce raw data'!$C$1:$CZ$1,0))),"-")</f>
        <v>-</v>
      </c>
      <c r="F150" s="8" t="str">
        <f>IFERROR(IF(INDEX('ce raw data'!$C$2:$CZ$3000,MATCH(1,INDEX(('ce raw data'!$A$2:$A$3000=C131)*('ce raw data'!$B$2:$B$3000=$B150),,),0),MATCH(F134,'ce raw data'!$C$1:$CZ$1,0))="","-",INDEX('ce raw data'!$C$2:$CZ$3000,MATCH(1,INDEX(('ce raw data'!$A$2:$A$3000=C131)*('ce raw data'!$B$2:$B$3000=$B150),,),0),MATCH(F134,'ce raw data'!$C$1:$CZ$1,0))),"-")</f>
        <v>-</v>
      </c>
      <c r="G150" s="8" t="str">
        <f>IFERROR(IF(INDEX('ce raw data'!$C$2:$CZ$3000,MATCH(1,INDEX(('ce raw data'!$A$2:$A$3000=G131)*('ce raw data'!$B$2:$B$3000=$B150),,),0),MATCH(G134,'ce raw data'!$C$1:$CZ$1,0))="","-",INDEX('ce raw data'!$C$2:$CZ$3000,MATCH(1,INDEX(('ce raw data'!$A$2:$A$3000=G131)*('ce raw data'!$B$2:$B$3000=$B150),,),0),MATCH(G134,'ce raw data'!$C$1:$CZ$1,0))),"-")</f>
        <v>-</v>
      </c>
      <c r="H150" s="8" t="str">
        <f>IFERROR(IF(INDEX('ce raw data'!$C$2:$CZ$3000,MATCH(1,INDEX(('ce raw data'!$A$2:$A$3000=G131)*('ce raw data'!$B$2:$B$3000=$B150),,),0),MATCH(H134,'ce raw data'!$C$1:$CZ$1,0))="","-",INDEX('ce raw data'!$C$2:$CZ$3000,MATCH(1,INDEX(('ce raw data'!$A$2:$A$3000=G131)*('ce raw data'!$B$2:$B$3000=$B150),,),0),MATCH(H134,'ce raw data'!$C$1:$CZ$1,0))),"-")</f>
        <v>-</v>
      </c>
      <c r="I150" s="8" t="str">
        <f>IFERROR(IF(INDEX('ce raw data'!$C$2:$CZ$3000,MATCH(1,INDEX(('ce raw data'!$A$2:$A$3000=G131)*('ce raw data'!$B$2:$B$3000=$B150),,),0),MATCH(I134,'ce raw data'!$C$1:$CZ$1,0))="","-",INDEX('ce raw data'!$C$2:$CZ$3000,MATCH(1,INDEX(('ce raw data'!$A$2:$A$3000=G131)*('ce raw data'!$B$2:$B$3000=$B150),,),0),MATCH(I134,'ce raw data'!$C$1:$CZ$1,0))),"-")</f>
        <v>-</v>
      </c>
      <c r="J150" s="8" t="str">
        <f>IFERROR(IF(INDEX('ce raw data'!$C$2:$CZ$3000,MATCH(1,INDEX(('ce raw data'!$A$2:$A$3000=G131)*('ce raw data'!$B$2:$B$3000=$B150),,),0),MATCH(J134,'ce raw data'!$C$1:$CZ$1,0))="","-",INDEX('ce raw data'!$C$2:$CZ$3000,MATCH(1,INDEX(('ce raw data'!$A$2:$A$3000=G131)*('ce raw data'!$B$2:$B$3000=$B150),,),0),MATCH(J134,'ce raw data'!$C$1:$CZ$1,0))),"-")</f>
        <v>-</v>
      </c>
    </row>
    <row r="151" spans="2:10" hidden="1" x14ac:dyDescent="0.5">
      <c r="B151" s="11"/>
      <c r="C151" s="8" t="str">
        <f>IFERROR(IF(INDEX('ce raw data'!$C$2:$CZ$3000,MATCH(1,INDEX(('ce raw data'!$A$2:$A$3000=C131)*('ce raw data'!$B$2:$B$3000=$B152),,),0),MATCH(SUBSTITUTE(C134,"Allele","Height"),'ce raw data'!$C$1:$CZ$1,0))="","-",INDEX('ce raw data'!$C$2:$CZ$3000,MATCH(1,INDEX(('ce raw data'!$A$2:$A$3000=C131)*('ce raw data'!$B$2:$B$3000=$B152),,),0),MATCH(SUBSTITUTE(C134,"Allele","Height"),'ce raw data'!$C$1:$CZ$1,0))),"-")</f>
        <v>-</v>
      </c>
      <c r="D151" s="8" t="str">
        <f>IFERROR(IF(INDEX('ce raw data'!$C$2:$CZ$3000,MATCH(1,INDEX(('ce raw data'!$A$2:$A$3000=C131)*('ce raw data'!$B$2:$B$3000=$B152),,),0),MATCH(SUBSTITUTE(D134,"Allele","Height"),'ce raw data'!$C$1:$CZ$1,0))="","-",INDEX('ce raw data'!$C$2:$CZ$3000,MATCH(1,INDEX(('ce raw data'!$A$2:$A$3000=C131)*('ce raw data'!$B$2:$B$3000=$B152),,),0),MATCH(SUBSTITUTE(D134,"Allele","Height"),'ce raw data'!$C$1:$CZ$1,0))),"-")</f>
        <v>-</v>
      </c>
      <c r="E151" s="8" t="str">
        <f>IFERROR(IF(INDEX('ce raw data'!$C$2:$CZ$3000,MATCH(1,INDEX(('ce raw data'!$A$2:$A$3000=C131)*('ce raw data'!$B$2:$B$3000=$B152),,),0),MATCH(SUBSTITUTE(E134,"Allele","Height"),'ce raw data'!$C$1:$CZ$1,0))="","-",INDEX('ce raw data'!$C$2:$CZ$3000,MATCH(1,INDEX(('ce raw data'!$A$2:$A$3000=C131)*('ce raw data'!$B$2:$B$3000=$B152),,),0),MATCH(SUBSTITUTE(E134,"Allele","Height"),'ce raw data'!$C$1:$CZ$1,0))),"-")</f>
        <v>-</v>
      </c>
      <c r="F151" s="8" t="str">
        <f>IFERROR(IF(INDEX('ce raw data'!$C$2:$CZ$3000,MATCH(1,INDEX(('ce raw data'!$A$2:$A$3000=C131)*('ce raw data'!$B$2:$B$3000=$B152),,),0),MATCH(SUBSTITUTE(F134,"Allele","Height"),'ce raw data'!$C$1:$CZ$1,0))="","-",INDEX('ce raw data'!$C$2:$CZ$3000,MATCH(1,INDEX(('ce raw data'!$A$2:$A$3000=C131)*('ce raw data'!$B$2:$B$3000=$B152),,),0),MATCH(SUBSTITUTE(F134,"Allele","Height"),'ce raw data'!$C$1:$CZ$1,0))),"-")</f>
        <v>-</v>
      </c>
      <c r="G151" s="8" t="str">
        <f>IFERROR(IF(INDEX('ce raw data'!$C$2:$CZ$3000,MATCH(1,INDEX(('ce raw data'!$A$2:$A$3000=G131)*('ce raw data'!$B$2:$B$3000=$B152),,),0),MATCH(SUBSTITUTE(G134,"Allele","Height"),'ce raw data'!$C$1:$CZ$1,0))="","-",INDEX('ce raw data'!$C$2:$CZ$3000,MATCH(1,INDEX(('ce raw data'!$A$2:$A$3000=G131)*('ce raw data'!$B$2:$B$3000=$B152),,),0),MATCH(SUBSTITUTE(G134,"Allele","Height"),'ce raw data'!$C$1:$CZ$1,0))),"-")</f>
        <v>-</v>
      </c>
      <c r="H151" s="8" t="str">
        <f>IFERROR(IF(INDEX('ce raw data'!$C$2:$CZ$3000,MATCH(1,INDEX(('ce raw data'!$A$2:$A$3000=G131)*('ce raw data'!$B$2:$B$3000=$B152),,),0),MATCH(SUBSTITUTE(H134,"Allele","Height"),'ce raw data'!$C$1:$CZ$1,0))="","-",INDEX('ce raw data'!$C$2:$CZ$3000,MATCH(1,INDEX(('ce raw data'!$A$2:$A$3000=G131)*('ce raw data'!$B$2:$B$3000=$B152),,),0),MATCH(SUBSTITUTE(H134,"Allele","Height"),'ce raw data'!$C$1:$CZ$1,0))),"-")</f>
        <v>-</v>
      </c>
      <c r="I151" s="8" t="str">
        <f>IFERROR(IF(INDEX('ce raw data'!$C$2:$CZ$3000,MATCH(1,INDEX(('ce raw data'!$A$2:$A$3000=G131)*('ce raw data'!$B$2:$B$3000=$B152),,),0),MATCH(SUBSTITUTE(I134,"Allele","Height"),'ce raw data'!$C$1:$CZ$1,0))="","-",INDEX('ce raw data'!$C$2:$CZ$3000,MATCH(1,INDEX(('ce raw data'!$A$2:$A$3000=G131)*('ce raw data'!$B$2:$B$3000=$B152),,),0),MATCH(SUBSTITUTE(I134,"Allele","Height"),'ce raw data'!$C$1:$CZ$1,0))),"-")</f>
        <v>-</v>
      </c>
      <c r="J151" s="8" t="str">
        <f>IFERROR(IF(INDEX('ce raw data'!$C$2:$CZ$3000,MATCH(1,INDEX(('ce raw data'!$A$2:$A$3000=G131)*('ce raw data'!$B$2:$B$3000=$B152),,),0),MATCH(SUBSTITUTE(J134,"Allele","Height"),'ce raw data'!$C$1:$CZ$1,0))="","-",INDEX('ce raw data'!$C$2:$CZ$3000,MATCH(1,INDEX(('ce raw data'!$A$2:$A$3000=G131)*('ce raw data'!$B$2:$B$3000=$B152),,),0),MATCH(SUBSTITUTE(J134,"Allele","Height"),'ce raw data'!$C$1:$CZ$1,0))),"-")</f>
        <v>-</v>
      </c>
    </row>
    <row r="152" spans="2:10" x14ac:dyDescent="0.5">
      <c r="B152" s="11" t="str">
        <f>'Allele Call Table'!$A$87</f>
        <v>D18S51</v>
      </c>
      <c r="C152" s="8" t="str">
        <f>IFERROR(IF(INDEX('ce raw data'!$C$2:$CZ$3000,MATCH(1,INDEX(('ce raw data'!$A$2:$A$3000=C131)*('ce raw data'!$B$2:$B$3000=$B152),,),0),MATCH(C134,'ce raw data'!$C$1:$CZ$1,0))="","-",INDEX('ce raw data'!$C$2:$CZ$3000,MATCH(1,INDEX(('ce raw data'!$A$2:$A$3000=C131)*('ce raw data'!$B$2:$B$3000=$B152),,),0),MATCH(C134,'ce raw data'!$C$1:$CZ$1,0))),"-")</f>
        <v>-</v>
      </c>
      <c r="D152" s="8" t="str">
        <f>IFERROR(IF(INDEX('ce raw data'!$C$2:$CZ$3000,MATCH(1,INDEX(('ce raw data'!$A$2:$A$3000=C131)*('ce raw data'!$B$2:$B$3000=$B152),,),0),MATCH(D134,'ce raw data'!$C$1:$CZ$1,0))="","-",INDEX('ce raw data'!$C$2:$CZ$3000,MATCH(1,INDEX(('ce raw data'!$A$2:$A$3000=C131)*('ce raw data'!$B$2:$B$3000=$B152),,),0),MATCH(D134,'ce raw data'!$C$1:$CZ$1,0))),"-")</f>
        <v>-</v>
      </c>
      <c r="E152" s="8" t="str">
        <f>IFERROR(IF(INDEX('ce raw data'!$C$2:$CZ$3000,MATCH(1,INDEX(('ce raw data'!$A$2:$A$3000=C131)*('ce raw data'!$B$2:$B$3000=$B152),,),0),MATCH(E134,'ce raw data'!$C$1:$CZ$1,0))="","-",INDEX('ce raw data'!$C$2:$CZ$3000,MATCH(1,INDEX(('ce raw data'!$A$2:$A$3000=C131)*('ce raw data'!$B$2:$B$3000=$B152),,),0),MATCH(E134,'ce raw data'!$C$1:$CZ$1,0))),"-")</f>
        <v>-</v>
      </c>
      <c r="F152" s="8" t="str">
        <f>IFERROR(IF(INDEX('ce raw data'!$C$2:$CZ$3000,MATCH(1,INDEX(('ce raw data'!$A$2:$A$3000=C131)*('ce raw data'!$B$2:$B$3000=$B152),,),0),MATCH(F134,'ce raw data'!$C$1:$CZ$1,0))="","-",INDEX('ce raw data'!$C$2:$CZ$3000,MATCH(1,INDEX(('ce raw data'!$A$2:$A$3000=C131)*('ce raw data'!$B$2:$B$3000=$B152),,),0),MATCH(F134,'ce raw data'!$C$1:$CZ$1,0))),"-")</f>
        <v>-</v>
      </c>
      <c r="G152" s="8" t="str">
        <f>IFERROR(IF(INDEX('ce raw data'!$C$2:$CZ$3000,MATCH(1,INDEX(('ce raw data'!$A$2:$A$3000=G131)*('ce raw data'!$B$2:$B$3000=$B152),,),0),MATCH(G134,'ce raw data'!$C$1:$CZ$1,0))="","-",INDEX('ce raw data'!$C$2:$CZ$3000,MATCH(1,INDEX(('ce raw data'!$A$2:$A$3000=G131)*('ce raw data'!$B$2:$B$3000=$B152),,),0),MATCH(G134,'ce raw data'!$C$1:$CZ$1,0))),"-")</f>
        <v>-</v>
      </c>
      <c r="H152" s="8" t="str">
        <f>IFERROR(IF(INDEX('ce raw data'!$C$2:$CZ$3000,MATCH(1,INDEX(('ce raw data'!$A$2:$A$3000=G131)*('ce raw data'!$B$2:$B$3000=$B152),,),0),MATCH(H134,'ce raw data'!$C$1:$CZ$1,0))="","-",INDEX('ce raw data'!$C$2:$CZ$3000,MATCH(1,INDEX(('ce raw data'!$A$2:$A$3000=G131)*('ce raw data'!$B$2:$B$3000=$B152),,),0),MATCH(H134,'ce raw data'!$C$1:$CZ$1,0))),"-")</f>
        <v>-</v>
      </c>
      <c r="I152" s="8" t="str">
        <f>IFERROR(IF(INDEX('ce raw data'!$C$2:$CZ$3000,MATCH(1,INDEX(('ce raw data'!$A$2:$A$3000=G131)*('ce raw data'!$B$2:$B$3000=$B152),,),0),MATCH(I134,'ce raw data'!$C$1:$CZ$1,0))="","-",INDEX('ce raw data'!$C$2:$CZ$3000,MATCH(1,INDEX(('ce raw data'!$A$2:$A$3000=G131)*('ce raw data'!$B$2:$B$3000=$B152),,),0),MATCH(I134,'ce raw data'!$C$1:$CZ$1,0))),"-")</f>
        <v>-</v>
      </c>
      <c r="J152" s="8" t="str">
        <f>IFERROR(IF(INDEX('ce raw data'!$C$2:$CZ$3000,MATCH(1,INDEX(('ce raw data'!$A$2:$A$3000=G131)*('ce raw data'!$B$2:$B$3000=$B152),,),0),MATCH(J134,'ce raw data'!$C$1:$CZ$1,0))="","-",INDEX('ce raw data'!$C$2:$CZ$3000,MATCH(1,INDEX(('ce raw data'!$A$2:$A$3000=G131)*('ce raw data'!$B$2:$B$3000=$B152),,),0),MATCH(J134,'ce raw data'!$C$1:$CZ$1,0))),"-")</f>
        <v>-</v>
      </c>
    </row>
    <row r="153" spans="2:10" hidden="1" x14ac:dyDescent="0.5">
      <c r="B153" s="11"/>
      <c r="C153" s="8" t="str">
        <f>IFERROR(IF(INDEX('ce raw data'!$C$2:$CZ$3000,MATCH(1,INDEX(('ce raw data'!$A$2:$A$3000=C131)*('ce raw data'!$B$2:$B$3000=$B154),,),0),MATCH(SUBSTITUTE(C134,"Allele","Height"),'ce raw data'!$C$1:$CZ$1,0))="","-",INDEX('ce raw data'!$C$2:$CZ$3000,MATCH(1,INDEX(('ce raw data'!$A$2:$A$3000=C131)*('ce raw data'!$B$2:$B$3000=$B154),,),0),MATCH(SUBSTITUTE(C134,"Allele","Height"),'ce raw data'!$C$1:$CZ$1,0))),"-")</f>
        <v>-</v>
      </c>
      <c r="D153" s="8" t="str">
        <f>IFERROR(IF(INDEX('ce raw data'!$C$2:$CZ$3000,MATCH(1,INDEX(('ce raw data'!$A$2:$A$3000=C131)*('ce raw data'!$B$2:$B$3000=$B154),,),0),MATCH(SUBSTITUTE(D134,"Allele","Height"),'ce raw data'!$C$1:$CZ$1,0))="","-",INDEX('ce raw data'!$C$2:$CZ$3000,MATCH(1,INDEX(('ce raw data'!$A$2:$A$3000=C131)*('ce raw data'!$B$2:$B$3000=$B154),,),0),MATCH(SUBSTITUTE(D134,"Allele","Height"),'ce raw data'!$C$1:$CZ$1,0))),"-")</f>
        <v>-</v>
      </c>
      <c r="E153" s="8" t="str">
        <f>IFERROR(IF(INDEX('ce raw data'!$C$2:$CZ$3000,MATCH(1,INDEX(('ce raw data'!$A$2:$A$3000=C131)*('ce raw data'!$B$2:$B$3000=$B154),,),0),MATCH(SUBSTITUTE(E134,"Allele","Height"),'ce raw data'!$C$1:$CZ$1,0))="","-",INDEX('ce raw data'!$C$2:$CZ$3000,MATCH(1,INDEX(('ce raw data'!$A$2:$A$3000=C131)*('ce raw data'!$B$2:$B$3000=$B154),,),0),MATCH(SUBSTITUTE(E134,"Allele","Height"),'ce raw data'!$C$1:$CZ$1,0))),"-")</f>
        <v>-</v>
      </c>
      <c r="F153" s="8" t="str">
        <f>IFERROR(IF(INDEX('ce raw data'!$C$2:$CZ$3000,MATCH(1,INDEX(('ce raw data'!$A$2:$A$3000=C131)*('ce raw data'!$B$2:$B$3000=$B154),,),0),MATCH(SUBSTITUTE(F134,"Allele","Height"),'ce raw data'!$C$1:$CZ$1,0))="","-",INDEX('ce raw data'!$C$2:$CZ$3000,MATCH(1,INDEX(('ce raw data'!$A$2:$A$3000=C131)*('ce raw data'!$B$2:$B$3000=$B154),,),0),MATCH(SUBSTITUTE(F134,"Allele","Height"),'ce raw data'!$C$1:$CZ$1,0))),"-")</f>
        <v>-</v>
      </c>
      <c r="G153" s="8" t="str">
        <f>IFERROR(IF(INDEX('ce raw data'!$C$2:$CZ$3000,MATCH(1,INDEX(('ce raw data'!$A$2:$A$3000=G131)*('ce raw data'!$B$2:$B$3000=$B154),,),0),MATCH(SUBSTITUTE(G134,"Allele","Height"),'ce raw data'!$C$1:$CZ$1,0))="","-",INDEX('ce raw data'!$C$2:$CZ$3000,MATCH(1,INDEX(('ce raw data'!$A$2:$A$3000=G131)*('ce raw data'!$B$2:$B$3000=$B154),,),0),MATCH(SUBSTITUTE(G134,"Allele","Height"),'ce raw data'!$C$1:$CZ$1,0))),"-")</f>
        <v>-</v>
      </c>
      <c r="H153" s="8" t="str">
        <f>IFERROR(IF(INDEX('ce raw data'!$C$2:$CZ$3000,MATCH(1,INDEX(('ce raw data'!$A$2:$A$3000=G131)*('ce raw data'!$B$2:$B$3000=$B154),,),0),MATCH(SUBSTITUTE(H134,"Allele","Height"),'ce raw data'!$C$1:$CZ$1,0))="","-",INDEX('ce raw data'!$C$2:$CZ$3000,MATCH(1,INDEX(('ce raw data'!$A$2:$A$3000=G131)*('ce raw data'!$B$2:$B$3000=$B154),,),0),MATCH(SUBSTITUTE(H134,"Allele","Height"),'ce raw data'!$C$1:$CZ$1,0))),"-")</f>
        <v>-</v>
      </c>
      <c r="I153" s="8" t="str">
        <f>IFERROR(IF(INDEX('ce raw data'!$C$2:$CZ$3000,MATCH(1,INDEX(('ce raw data'!$A$2:$A$3000=G131)*('ce raw data'!$B$2:$B$3000=$B154),,),0),MATCH(SUBSTITUTE(I134,"Allele","Height"),'ce raw data'!$C$1:$CZ$1,0))="","-",INDEX('ce raw data'!$C$2:$CZ$3000,MATCH(1,INDEX(('ce raw data'!$A$2:$A$3000=G131)*('ce raw data'!$B$2:$B$3000=$B154),,),0),MATCH(SUBSTITUTE(I134,"Allele","Height"),'ce raw data'!$C$1:$CZ$1,0))),"-")</f>
        <v>-</v>
      </c>
      <c r="J153" s="8" t="str">
        <f>IFERROR(IF(INDEX('ce raw data'!$C$2:$CZ$3000,MATCH(1,INDEX(('ce raw data'!$A$2:$A$3000=G131)*('ce raw data'!$B$2:$B$3000=$B154),,),0),MATCH(SUBSTITUTE(J134,"Allele","Height"),'ce raw data'!$C$1:$CZ$1,0))="","-",INDEX('ce raw data'!$C$2:$CZ$3000,MATCH(1,INDEX(('ce raw data'!$A$2:$A$3000=G131)*('ce raw data'!$B$2:$B$3000=$B154),,),0),MATCH(SUBSTITUTE(J134,"Allele","Height"),'ce raw data'!$C$1:$CZ$1,0))),"-")</f>
        <v>-</v>
      </c>
    </row>
    <row r="154" spans="2:10" x14ac:dyDescent="0.5">
      <c r="B154" s="11" t="str">
        <f>'Allele Call Table'!$A$89</f>
        <v>D2S1338</v>
      </c>
      <c r="C154" s="8" t="str">
        <f>IFERROR(IF(INDEX('ce raw data'!$C$2:$CZ$3000,MATCH(1,INDEX(('ce raw data'!$A$2:$A$3000=C131)*('ce raw data'!$B$2:$B$3000=$B154),,),0),MATCH(C134,'ce raw data'!$C$1:$CZ$1,0))="","-",INDEX('ce raw data'!$C$2:$CZ$3000,MATCH(1,INDEX(('ce raw data'!$A$2:$A$3000=C131)*('ce raw data'!$B$2:$B$3000=$B154),,),0),MATCH(C134,'ce raw data'!$C$1:$CZ$1,0))),"-")</f>
        <v>-</v>
      </c>
      <c r="D154" s="8" t="str">
        <f>IFERROR(IF(INDEX('ce raw data'!$C$2:$CZ$3000,MATCH(1,INDEX(('ce raw data'!$A$2:$A$3000=C131)*('ce raw data'!$B$2:$B$3000=$B154),,),0),MATCH(D134,'ce raw data'!$C$1:$CZ$1,0))="","-",INDEX('ce raw data'!$C$2:$CZ$3000,MATCH(1,INDEX(('ce raw data'!$A$2:$A$3000=C131)*('ce raw data'!$B$2:$B$3000=$B154),,),0),MATCH(D134,'ce raw data'!$C$1:$CZ$1,0))),"-")</f>
        <v>-</v>
      </c>
      <c r="E154" s="8" t="str">
        <f>IFERROR(IF(INDEX('ce raw data'!$C$2:$CZ$3000,MATCH(1,INDEX(('ce raw data'!$A$2:$A$3000=C131)*('ce raw data'!$B$2:$B$3000=$B154),,),0),MATCH(E134,'ce raw data'!$C$1:$CZ$1,0))="","-",INDEX('ce raw data'!$C$2:$CZ$3000,MATCH(1,INDEX(('ce raw data'!$A$2:$A$3000=C131)*('ce raw data'!$B$2:$B$3000=$B154),,),0),MATCH(E134,'ce raw data'!$C$1:$CZ$1,0))),"-")</f>
        <v>-</v>
      </c>
      <c r="F154" s="8" t="str">
        <f>IFERROR(IF(INDEX('ce raw data'!$C$2:$CZ$3000,MATCH(1,INDEX(('ce raw data'!$A$2:$A$3000=C131)*('ce raw data'!$B$2:$B$3000=$B154),,),0),MATCH(F134,'ce raw data'!$C$1:$CZ$1,0))="","-",INDEX('ce raw data'!$C$2:$CZ$3000,MATCH(1,INDEX(('ce raw data'!$A$2:$A$3000=C131)*('ce raw data'!$B$2:$B$3000=$B154),,),0),MATCH(F134,'ce raw data'!$C$1:$CZ$1,0))),"-")</f>
        <v>-</v>
      </c>
      <c r="G154" s="8" t="str">
        <f>IFERROR(IF(INDEX('ce raw data'!$C$2:$CZ$3000,MATCH(1,INDEX(('ce raw data'!$A$2:$A$3000=G131)*('ce raw data'!$B$2:$B$3000=$B154),,),0),MATCH(G134,'ce raw data'!$C$1:$CZ$1,0))="","-",INDEX('ce raw data'!$C$2:$CZ$3000,MATCH(1,INDEX(('ce raw data'!$A$2:$A$3000=G131)*('ce raw data'!$B$2:$B$3000=$B154),,),0),MATCH(G134,'ce raw data'!$C$1:$CZ$1,0))),"-")</f>
        <v>-</v>
      </c>
      <c r="H154" s="8" t="str">
        <f>IFERROR(IF(INDEX('ce raw data'!$C$2:$CZ$3000,MATCH(1,INDEX(('ce raw data'!$A$2:$A$3000=G131)*('ce raw data'!$B$2:$B$3000=$B154),,),0),MATCH(H134,'ce raw data'!$C$1:$CZ$1,0))="","-",INDEX('ce raw data'!$C$2:$CZ$3000,MATCH(1,INDEX(('ce raw data'!$A$2:$A$3000=G131)*('ce raw data'!$B$2:$B$3000=$B154),,),0),MATCH(H134,'ce raw data'!$C$1:$CZ$1,0))),"-")</f>
        <v>-</v>
      </c>
      <c r="I154" s="8" t="str">
        <f>IFERROR(IF(INDEX('ce raw data'!$C$2:$CZ$3000,MATCH(1,INDEX(('ce raw data'!$A$2:$A$3000=G131)*('ce raw data'!$B$2:$B$3000=$B154),,),0),MATCH(I134,'ce raw data'!$C$1:$CZ$1,0))="","-",INDEX('ce raw data'!$C$2:$CZ$3000,MATCH(1,INDEX(('ce raw data'!$A$2:$A$3000=G131)*('ce raw data'!$B$2:$B$3000=$B154),,),0),MATCH(I134,'ce raw data'!$C$1:$CZ$1,0))),"-")</f>
        <v>-</v>
      </c>
      <c r="J154" s="8" t="str">
        <f>IFERROR(IF(INDEX('ce raw data'!$C$2:$CZ$3000,MATCH(1,INDEX(('ce raw data'!$A$2:$A$3000=G131)*('ce raw data'!$B$2:$B$3000=$B154),,),0),MATCH(J134,'ce raw data'!$C$1:$CZ$1,0))="","-",INDEX('ce raw data'!$C$2:$CZ$3000,MATCH(1,INDEX(('ce raw data'!$A$2:$A$3000=G131)*('ce raw data'!$B$2:$B$3000=$B154),,),0),MATCH(J134,'ce raw data'!$C$1:$CZ$1,0))),"-")</f>
        <v>-</v>
      </c>
    </row>
    <row r="155" spans="2:10" hidden="1" x14ac:dyDescent="0.5">
      <c r="B155" s="11"/>
      <c r="C155" s="8" t="str">
        <f>IFERROR(IF(INDEX('ce raw data'!$C$2:$CZ$3000,MATCH(1,INDEX(('ce raw data'!$A$2:$A$3000=C131)*('ce raw data'!$B$2:$B$3000=$B156),,),0),MATCH(SUBSTITUTE(C134,"Allele","Height"),'ce raw data'!$C$1:$CZ$1,0))="","-",INDEX('ce raw data'!$C$2:$CZ$3000,MATCH(1,INDEX(('ce raw data'!$A$2:$A$3000=C131)*('ce raw data'!$B$2:$B$3000=$B156),,),0),MATCH(SUBSTITUTE(C134,"Allele","Height"),'ce raw data'!$C$1:$CZ$1,0))),"-")</f>
        <v>-</v>
      </c>
      <c r="D155" s="8" t="str">
        <f>IFERROR(IF(INDEX('ce raw data'!$C$2:$CZ$3000,MATCH(1,INDEX(('ce raw data'!$A$2:$A$3000=C131)*('ce raw data'!$B$2:$B$3000=$B156),,),0),MATCH(SUBSTITUTE(D134,"Allele","Height"),'ce raw data'!$C$1:$CZ$1,0))="","-",INDEX('ce raw data'!$C$2:$CZ$3000,MATCH(1,INDEX(('ce raw data'!$A$2:$A$3000=C131)*('ce raw data'!$B$2:$B$3000=$B156),,),0),MATCH(SUBSTITUTE(D134,"Allele","Height"),'ce raw data'!$C$1:$CZ$1,0))),"-")</f>
        <v>-</v>
      </c>
      <c r="E155" s="8" t="str">
        <f>IFERROR(IF(INDEX('ce raw data'!$C$2:$CZ$3000,MATCH(1,INDEX(('ce raw data'!$A$2:$A$3000=C131)*('ce raw data'!$B$2:$B$3000=$B156),,),0),MATCH(SUBSTITUTE(E134,"Allele","Height"),'ce raw data'!$C$1:$CZ$1,0))="","-",INDEX('ce raw data'!$C$2:$CZ$3000,MATCH(1,INDEX(('ce raw data'!$A$2:$A$3000=C131)*('ce raw data'!$B$2:$B$3000=$B156),,),0),MATCH(SUBSTITUTE(E134,"Allele","Height"),'ce raw data'!$C$1:$CZ$1,0))),"-")</f>
        <v>-</v>
      </c>
      <c r="F155" s="8" t="str">
        <f>IFERROR(IF(INDEX('ce raw data'!$C$2:$CZ$3000,MATCH(1,INDEX(('ce raw data'!$A$2:$A$3000=C131)*('ce raw data'!$B$2:$B$3000=$B156),,),0),MATCH(SUBSTITUTE(F134,"Allele","Height"),'ce raw data'!$C$1:$CZ$1,0))="","-",INDEX('ce raw data'!$C$2:$CZ$3000,MATCH(1,INDEX(('ce raw data'!$A$2:$A$3000=C131)*('ce raw data'!$B$2:$B$3000=$B156),,),0),MATCH(SUBSTITUTE(F134,"Allele","Height"),'ce raw data'!$C$1:$CZ$1,0))),"-")</f>
        <v>-</v>
      </c>
      <c r="G155" s="8" t="str">
        <f>IFERROR(IF(INDEX('ce raw data'!$C$2:$CZ$3000,MATCH(1,INDEX(('ce raw data'!$A$2:$A$3000=G131)*('ce raw data'!$B$2:$B$3000=$B156),,),0),MATCH(SUBSTITUTE(G134,"Allele","Height"),'ce raw data'!$C$1:$CZ$1,0))="","-",INDEX('ce raw data'!$C$2:$CZ$3000,MATCH(1,INDEX(('ce raw data'!$A$2:$A$3000=G131)*('ce raw data'!$B$2:$B$3000=$B156),,),0),MATCH(SUBSTITUTE(G134,"Allele","Height"),'ce raw data'!$C$1:$CZ$1,0))),"-")</f>
        <v>-</v>
      </c>
      <c r="H155" s="8" t="str">
        <f>IFERROR(IF(INDEX('ce raw data'!$C$2:$CZ$3000,MATCH(1,INDEX(('ce raw data'!$A$2:$A$3000=G131)*('ce raw data'!$B$2:$B$3000=$B156),,),0),MATCH(SUBSTITUTE(H134,"Allele","Height"),'ce raw data'!$C$1:$CZ$1,0))="","-",INDEX('ce raw data'!$C$2:$CZ$3000,MATCH(1,INDEX(('ce raw data'!$A$2:$A$3000=G131)*('ce raw data'!$B$2:$B$3000=$B156),,),0),MATCH(SUBSTITUTE(H134,"Allele","Height"),'ce raw data'!$C$1:$CZ$1,0))),"-")</f>
        <v>-</v>
      </c>
      <c r="I155" s="8" t="str">
        <f>IFERROR(IF(INDEX('ce raw data'!$C$2:$CZ$3000,MATCH(1,INDEX(('ce raw data'!$A$2:$A$3000=G131)*('ce raw data'!$B$2:$B$3000=$B156),,),0),MATCH(SUBSTITUTE(I134,"Allele","Height"),'ce raw data'!$C$1:$CZ$1,0))="","-",INDEX('ce raw data'!$C$2:$CZ$3000,MATCH(1,INDEX(('ce raw data'!$A$2:$A$3000=G131)*('ce raw data'!$B$2:$B$3000=$B156),,),0),MATCH(SUBSTITUTE(I134,"Allele","Height"),'ce raw data'!$C$1:$CZ$1,0))),"-")</f>
        <v>-</v>
      </c>
      <c r="J155" s="8" t="str">
        <f>IFERROR(IF(INDEX('ce raw data'!$C$2:$CZ$3000,MATCH(1,INDEX(('ce raw data'!$A$2:$A$3000=G131)*('ce raw data'!$B$2:$B$3000=$B156),,),0),MATCH(SUBSTITUTE(J134,"Allele","Height"),'ce raw data'!$C$1:$CZ$1,0))="","-",INDEX('ce raw data'!$C$2:$CZ$3000,MATCH(1,INDEX(('ce raw data'!$A$2:$A$3000=G131)*('ce raw data'!$B$2:$B$3000=$B156),,),0),MATCH(SUBSTITUTE(J134,"Allele","Height"),'ce raw data'!$C$1:$CZ$1,0))),"-")</f>
        <v>-</v>
      </c>
    </row>
    <row r="156" spans="2:10" x14ac:dyDescent="0.5">
      <c r="B156" s="11" t="str">
        <f>'Allele Call Table'!$A$91</f>
        <v>CSF1PO</v>
      </c>
      <c r="C156" s="8" t="str">
        <f>IFERROR(IF(INDEX('ce raw data'!$C$2:$CZ$3000,MATCH(1,INDEX(('ce raw data'!$A$2:$A$3000=C131)*('ce raw data'!$B$2:$B$3000=$B156),,),0),MATCH(C134,'ce raw data'!$C$1:$CZ$1,0))="","-",INDEX('ce raw data'!$C$2:$CZ$3000,MATCH(1,INDEX(('ce raw data'!$A$2:$A$3000=C131)*('ce raw data'!$B$2:$B$3000=$B156),,),0),MATCH(C134,'ce raw data'!$C$1:$CZ$1,0))),"-")</f>
        <v>-</v>
      </c>
      <c r="D156" s="8" t="str">
        <f>IFERROR(IF(INDEX('ce raw data'!$C$2:$CZ$3000,MATCH(1,INDEX(('ce raw data'!$A$2:$A$3000=C131)*('ce raw data'!$B$2:$B$3000=$B156),,),0),MATCH(D134,'ce raw data'!$C$1:$CZ$1,0))="","-",INDEX('ce raw data'!$C$2:$CZ$3000,MATCH(1,INDEX(('ce raw data'!$A$2:$A$3000=C131)*('ce raw data'!$B$2:$B$3000=$B156),,),0),MATCH(D134,'ce raw data'!$C$1:$CZ$1,0))),"-")</f>
        <v>-</v>
      </c>
      <c r="E156" s="8" t="str">
        <f>IFERROR(IF(INDEX('ce raw data'!$C$2:$CZ$3000,MATCH(1,INDEX(('ce raw data'!$A$2:$A$3000=C131)*('ce raw data'!$B$2:$B$3000=$B156),,),0),MATCH(E134,'ce raw data'!$C$1:$CZ$1,0))="","-",INDEX('ce raw data'!$C$2:$CZ$3000,MATCH(1,INDEX(('ce raw data'!$A$2:$A$3000=C131)*('ce raw data'!$B$2:$B$3000=$B156),,),0),MATCH(E134,'ce raw data'!$C$1:$CZ$1,0))),"-")</f>
        <v>-</v>
      </c>
      <c r="F156" s="8" t="str">
        <f>IFERROR(IF(INDEX('ce raw data'!$C$2:$CZ$3000,MATCH(1,INDEX(('ce raw data'!$A$2:$A$3000=C131)*('ce raw data'!$B$2:$B$3000=$B156),,),0),MATCH(F134,'ce raw data'!$C$1:$CZ$1,0))="","-",INDEX('ce raw data'!$C$2:$CZ$3000,MATCH(1,INDEX(('ce raw data'!$A$2:$A$3000=C131)*('ce raw data'!$B$2:$B$3000=$B156),,),0),MATCH(F134,'ce raw data'!$C$1:$CZ$1,0))),"-")</f>
        <v>-</v>
      </c>
      <c r="G156" s="8" t="str">
        <f>IFERROR(IF(INDEX('ce raw data'!$C$2:$CZ$3000,MATCH(1,INDEX(('ce raw data'!$A$2:$A$3000=G131)*('ce raw data'!$B$2:$B$3000=$B156),,),0),MATCH(G134,'ce raw data'!$C$1:$CZ$1,0))="","-",INDEX('ce raw data'!$C$2:$CZ$3000,MATCH(1,INDEX(('ce raw data'!$A$2:$A$3000=G131)*('ce raw data'!$B$2:$B$3000=$B156),,),0),MATCH(G134,'ce raw data'!$C$1:$CZ$1,0))),"-")</f>
        <v>-</v>
      </c>
      <c r="H156" s="8" t="str">
        <f>IFERROR(IF(INDEX('ce raw data'!$C$2:$CZ$3000,MATCH(1,INDEX(('ce raw data'!$A$2:$A$3000=G131)*('ce raw data'!$B$2:$B$3000=$B156),,),0),MATCH(H134,'ce raw data'!$C$1:$CZ$1,0))="","-",INDEX('ce raw data'!$C$2:$CZ$3000,MATCH(1,INDEX(('ce raw data'!$A$2:$A$3000=G131)*('ce raw data'!$B$2:$B$3000=$B156),,),0),MATCH(H134,'ce raw data'!$C$1:$CZ$1,0))),"-")</f>
        <v>-</v>
      </c>
      <c r="I156" s="8" t="str">
        <f>IFERROR(IF(INDEX('ce raw data'!$C$2:$CZ$3000,MATCH(1,INDEX(('ce raw data'!$A$2:$A$3000=G131)*('ce raw data'!$B$2:$B$3000=$B156),,),0),MATCH(I134,'ce raw data'!$C$1:$CZ$1,0))="","-",INDEX('ce raw data'!$C$2:$CZ$3000,MATCH(1,INDEX(('ce raw data'!$A$2:$A$3000=G131)*('ce raw data'!$B$2:$B$3000=$B156),,),0),MATCH(I134,'ce raw data'!$C$1:$CZ$1,0))),"-")</f>
        <v>-</v>
      </c>
      <c r="J156" s="8" t="str">
        <f>IFERROR(IF(INDEX('ce raw data'!$C$2:$CZ$3000,MATCH(1,INDEX(('ce raw data'!$A$2:$A$3000=G131)*('ce raw data'!$B$2:$B$3000=$B156),,),0),MATCH(J134,'ce raw data'!$C$1:$CZ$1,0))="","-",INDEX('ce raw data'!$C$2:$CZ$3000,MATCH(1,INDEX(('ce raw data'!$A$2:$A$3000=G131)*('ce raw data'!$B$2:$B$3000=$B156),,),0),MATCH(J134,'ce raw data'!$C$1:$CZ$1,0))),"-")</f>
        <v>-</v>
      </c>
    </row>
    <row r="157" spans="2:10" hidden="1" x14ac:dyDescent="0.5">
      <c r="B157" s="11"/>
      <c r="C157" s="8" t="str">
        <f>IFERROR(IF(INDEX('ce raw data'!$C$2:$CZ$3000,MATCH(1,INDEX(('ce raw data'!$A$2:$A$3000=C131)*('ce raw data'!$B$2:$B$3000=$B158),,),0),MATCH(SUBSTITUTE(C134,"Allele","Height"),'ce raw data'!$C$1:$CZ$1,0))="","-",INDEX('ce raw data'!$C$2:$CZ$3000,MATCH(1,INDEX(('ce raw data'!$A$2:$A$3000=C131)*('ce raw data'!$B$2:$B$3000=$B158),,),0),MATCH(SUBSTITUTE(C134,"Allele","Height"),'ce raw data'!$C$1:$CZ$1,0))),"-")</f>
        <v>-</v>
      </c>
      <c r="D157" s="8" t="str">
        <f>IFERROR(IF(INDEX('ce raw data'!$C$2:$CZ$3000,MATCH(1,INDEX(('ce raw data'!$A$2:$A$3000=C131)*('ce raw data'!$B$2:$B$3000=$B158),,),0),MATCH(SUBSTITUTE(D134,"Allele","Height"),'ce raw data'!$C$1:$CZ$1,0))="","-",INDEX('ce raw data'!$C$2:$CZ$3000,MATCH(1,INDEX(('ce raw data'!$A$2:$A$3000=C131)*('ce raw data'!$B$2:$B$3000=$B158),,),0),MATCH(SUBSTITUTE(D134,"Allele","Height"),'ce raw data'!$C$1:$CZ$1,0))),"-")</f>
        <v>-</v>
      </c>
      <c r="E157" s="8" t="str">
        <f>IFERROR(IF(INDEX('ce raw data'!$C$2:$CZ$3000,MATCH(1,INDEX(('ce raw data'!$A$2:$A$3000=C131)*('ce raw data'!$B$2:$B$3000=$B158),,),0),MATCH(SUBSTITUTE(E134,"Allele","Height"),'ce raw data'!$C$1:$CZ$1,0))="","-",INDEX('ce raw data'!$C$2:$CZ$3000,MATCH(1,INDEX(('ce raw data'!$A$2:$A$3000=C131)*('ce raw data'!$B$2:$B$3000=$B158),,),0),MATCH(SUBSTITUTE(E134,"Allele","Height"),'ce raw data'!$C$1:$CZ$1,0))),"-")</f>
        <v>-</v>
      </c>
      <c r="F157" s="8" t="str">
        <f>IFERROR(IF(INDEX('ce raw data'!$C$2:$CZ$3000,MATCH(1,INDEX(('ce raw data'!$A$2:$A$3000=C131)*('ce raw data'!$B$2:$B$3000=$B158),,),0),MATCH(SUBSTITUTE(F134,"Allele","Height"),'ce raw data'!$C$1:$CZ$1,0))="","-",INDEX('ce raw data'!$C$2:$CZ$3000,MATCH(1,INDEX(('ce raw data'!$A$2:$A$3000=C131)*('ce raw data'!$B$2:$B$3000=$B158),,),0),MATCH(SUBSTITUTE(F134,"Allele","Height"),'ce raw data'!$C$1:$CZ$1,0))),"-")</f>
        <v>-</v>
      </c>
      <c r="G157" s="8" t="str">
        <f>IFERROR(IF(INDEX('ce raw data'!$C$2:$CZ$3000,MATCH(1,INDEX(('ce raw data'!$A$2:$A$3000=G131)*('ce raw data'!$B$2:$B$3000=$B158),,),0),MATCH(SUBSTITUTE(G134,"Allele","Height"),'ce raw data'!$C$1:$CZ$1,0))="","-",INDEX('ce raw data'!$C$2:$CZ$3000,MATCH(1,INDEX(('ce raw data'!$A$2:$A$3000=G131)*('ce raw data'!$B$2:$B$3000=$B158),,),0),MATCH(SUBSTITUTE(G134,"Allele","Height"),'ce raw data'!$C$1:$CZ$1,0))),"-")</f>
        <v>-</v>
      </c>
      <c r="H157" s="8" t="str">
        <f>IFERROR(IF(INDEX('ce raw data'!$C$2:$CZ$3000,MATCH(1,INDEX(('ce raw data'!$A$2:$A$3000=G131)*('ce raw data'!$B$2:$B$3000=$B158),,),0),MATCH(SUBSTITUTE(H134,"Allele","Height"),'ce raw data'!$C$1:$CZ$1,0))="","-",INDEX('ce raw data'!$C$2:$CZ$3000,MATCH(1,INDEX(('ce raw data'!$A$2:$A$3000=G131)*('ce raw data'!$B$2:$B$3000=$B158),,),0),MATCH(SUBSTITUTE(H134,"Allele","Height"),'ce raw data'!$C$1:$CZ$1,0))),"-")</f>
        <v>-</v>
      </c>
      <c r="I157" s="8" t="str">
        <f>IFERROR(IF(INDEX('ce raw data'!$C$2:$CZ$3000,MATCH(1,INDEX(('ce raw data'!$A$2:$A$3000=G131)*('ce raw data'!$B$2:$B$3000=$B158),,),0),MATCH(SUBSTITUTE(I134,"Allele","Height"),'ce raw data'!$C$1:$CZ$1,0))="","-",INDEX('ce raw data'!$C$2:$CZ$3000,MATCH(1,INDEX(('ce raw data'!$A$2:$A$3000=G131)*('ce raw data'!$B$2:$B$3000=$B158),,),0),MATCH(SUBSTITUTE(I134,"Allele","Height"),'ce raw data'!$C$1:$CZ$1,0))),"-")</f>
        <v>-</v>
      </c>
      <c r="J157" s="8" t="str">
        <f>IFERROR(IF(INDEX('ce raw data'!$C$2:$CZ$3000,MATCH(1,INDEX(('ce raw data'!$A$2:$A$3000=G131)*('ce raw data'!$B$2:$B$3000=$B158),,),0),MATCH(SUBSTITUTE(J134,"Allele","Height"),'ce raw data'!$C$1:$CZ$1,0))="","-",INDEX('ce raw data'!$C$2:$CZ$3000,MATCH(1,INDEX(('ce raw data'!$A$2:$A$3000=G131)*('ce raw data'!$B$2:$B$3000=$B158),,),0),MATCH(SUBSTITUTE(J134,"Allele","Height"),'ce raw data'!$C$1:$CZ$1,0))),"-")</f>
        <v>-</v>
      </c>
    </row>
    <row r="158" spans="2:10" x14ac:dyDescent="0.5">
      <c r="B158" s="11" t="str">
        <f>'Allele Call Table'!$A$93</f>
        <v>Penta D</v>
      </c>
      <c r="C158" s="8" t="str">
        <f>IFERROR(IF(INDEX('ce raw data'!$C$2:$CZ$3000,MATCH(1,INDEX(('ce raw data'!$A$2:$A$3000=C131)*('ce raw data'!$B$2:$B$3000=$B158),,),0),MATCH(C134,'ce raw data'!$C$1:$CZ$1,0))="","-",INDEX('ce raw data'!$C$2:$CZ$3000,MATCH(1,INDEX(('ce raw data'!$A$2:$A$3000=C131)*('ce raw data'!$B$2:$B$3000=$B158),,),0),MATCH(C134,'ce raw data'!$C$1:$CZ$1,0))),"-")</f>
        <v>-</v>
      </c>
      <c r="D158" s="8" t="str">
        <f>IFERROR(IF(INDEX('ce raw data'!$C$2:$CZ$3000,MATCH(1,INDEX(('ce raw data'!$A$2:$A$3000=C131)*('ce raw data'!$B$2:$B$3000=$B158),,),0),MATCH(D134,'ce raw data'!$C$1:$CZ$1,0))="","-",INDEX('ce raw data'!$C$2:$CZ$3000,MATCH(1,INDEX(('ce raw data'!$A$2:$A$3000=C131)*('ce raw data'!$B$2:$B$3000=$B158),,),0),MATCH(D134,'ce raw data'!$C$1:$CZ$1,0))),"-")</f>
        <v>-</v>
      </c>
      <c r="E158" s="8" t="str">
        <f>IFERROR(IF(INDEX('ce raw data'!$C$2:$CZ$3000,MATCH(1,INDEX(('ce raw data'!$A$2:$A$3000=C131)*('ce raw data'!$B$2:$B$3000=$B158),,),0),MATCH(E134,'ce raw data'!$C$1:$CZ$1,0))="","-",INDEX('ce raw data'!$C$2:$CZ$3000,MATCH(1,INDEX(('ce raw data'!$A$2:$A$3000=C131)*('ce raw data'!$B$2:$B$3000=$B158),,),0),MATCH(E134,'ce raw data'!$C$1:$CZ$1,0))),"-")</f>
        <v>-</v>
      </c>
      <c r="F158" s="8" t="str">
        <f>IFERROR(IF(INDEX('ce raw data'!$C$2:$CZ$3000,MATCH(1,INDEX(('ce raw data'!$A$2:$A$3000=C131)*('ce raw data'!$B$2:$B$3000=$B158),,),0),MATCH(F134,'ce raw data'!$C$1:$CZ$1,0))="","-",INDEX('ce raw data'!$C$2:$CZ$3000,MATCH(1,INDEX(('ce raw data'!$A$2:$A$3000=C131)*('ce raw data'!$B$2:$B$3000=$B158),,),0),MATCH(F134,'ce raw data'!$C$1:$CZ$1,0))),"-")</f>
        <v>-</v>
      </c>
      <c r="G158" s="8" t="str">
        <f>IFERROR(IF(INDEX('ce raw data'!$C$2:$CZ$3000,MATCH(1,INDEX(('ce raw data'!$A$2:$A$3000=G131)*('ce raw data'!$B$2:$B$3000=$B158),,),0),MATCH(G134,'ce raw data'!$C$1:$CZ$1,0))="","-",INDEX('ce raw data'!$C$2:$CZ$3000,MATCH(1,INDEX(('ce raw data'!$A$2:$A$3000=G131)*('ce raw data'!$B$2:$B$3000=$B158),,),0),MATCH(G134,'ce raw data'!$C$1:$CZ$1,0))),"-")</f>
        <v>-</v>
      </c>
      <c r="H158" s="8" t="str">
        <f>IFERROR(IF(INDEX('ce raw data'!$C$2:$CZ$3000,MATCH(1,INDEX(('ce raw data'!$A$2:$A$3000=G131)*('ce raw data'!$B$2:$B$3000=$B158),,),0),MATCH(H134,'ce raw data'!$C$1:$CZ$1,0))="","-",INDEX('ce raw data'!$C$2:$CZ$3000,MATCH(1,INDEX(('ce raw data'!$A$2:$A$3000=G131)*('ce raw data'!$B$2:$B$3000=$B158),,),0),MATCH(H134,'ce raw data'!$C$1:$CZ$1,0))),"-")</f>
        <v>-</v>
      </c>
      <c r="I158" s="8" t="str">
        <f>IFERROR(IF(INDEX('ce raw data'!$C$2:$CZ$3000,MATCH(1,INDEX(('ce raw data'!$A$2:$A$3000=G131)*('ce raw data'!$B$2:$B$3000=$B158),,),0),MATCH(I134,'ce raw data'!$C$1:$CZ$1,0))="","-",INDEX('ce raw data'!$C$2:$CZ$3000,MATCH(1,INDEX(('ce raw data'!$A$2:$A$3000=G131)*('ce raw data'!$B$2:$B$3000=$B158),,),0),MATCH(I134,'ce raw data'!$C$1:$CZ$1,0))),"-")</f>
        <v>-</v>
      </c>
      <c r="J158" s="8" t="str">
        <f>IFERROR(IF(INDEX('ce raw data'!$C$2:$CZ$3000,MATCH(1,INDEX(('ce raw data'!$A$2:$A$3000=G131)*('ce raw data'!$B$2:$B$3000=$B158),,),0),MATCH(J134,'ce raw data'!$C$1:$CZ$1,0))="","-",INDEX('ce raw data'!$C$2:$CZ$3000,MATCH(1,INDEX(('ce raw data'!$A$2:$A$3000=G131)*('ce raw data'!$B$2:$B$3000=$B158),,),0),MATCH(J134,'ce raw data'!$C$1:$CZ$1,0))),"-")</f>
        <v>-</v>
      </c>
    </row>
    <row r="159" spans="2:10" hidden="1" x14ac:dyDescent="0.5">
      <c r="B159" s="10"/>
      <c r="C159" s="8" t="str">
        <f>IFERROR(IF(INDEX('ce raw data'!$C$2:$CZ$3000,MATCH(1,INDEX(('ce raw data'!$A$2:$A$3000=C131)*('ce raw data'!$B$2:$B$3000=$B160),,),0),MATCH(SUBSTITUTE(C134,"Allele","Height"),'ce raw data'!$C$1:$CZ$1,0))="","-",INDEX('ce raw data'!$C$2:$CZ$3000,MATCH(1,INDEX(('ce raw data'!$A$2:$A$3000=C131)*('ce raw data'!$B$2:$B$3000=$B160),,),0),MATCH(SUBSTITUTE(C134,"Allele","Height"),'ce raw data'!$C$1:$CZ$1,0))),"-")</f>
        <v>-</v>
      </c>
      <c r="D159" s="8" t="str">
        <f>IFERROR(IF(INDEX('ce raw data'!$C$2:$CZ$3000,MATCH(1,INDEX(('ce raw data'!$A$2:$A$3000=C131)*('ce raw data'!$B$2:$B$3000=$B160),,),0),MATCH(SUBSTITUTE(D134,"Allele","Height"),'ce raw data'!$C$1:$CZ$1,0))="","-",INDEX('ce raw data'!$C$2:$CZ$3000,MATCH(1,INDEX(('ce raw data'!$A$2:$A$3000=C131)*('ce raw data'!$B$2:$B$3000=$B160),,),0),MATCH(SUBSTITUTE(D134,"Allele","Height"),'ce raw data'!$C$1:$CZ$1,0))),"-")</f>
        <v>-</v>
      </c>
      <c r="E159" s="8" t="str">
        <f>IFERROR(IF(INDEX('ce raw data'!$C$2:$CZ$3000,MATCH(1,INDEX(('ce raw data'!$A$2:$A$3000=C131)*('ce raw data'!$B$2:$B$3000=$B160),,),0),MATCH(SUBSTITUTE(E134,"Allele","Height"),'ce raw data'!$C$1:$CZ$1,0))="","-",INDEX('ce raw data'!$C$2:$CZ$3000,MATCH(1,INDEX(('ce raw data'!$A$2:$A$3000=C131)*('ce raw data'!$B$2:$B$3000=$B160),,),0),MATCH(SUBSTITUTE(E134,"Allele","Height"),'ce raw data'!$C$1:$CZ$1,0))),"-")</f>
        <v>-</v>
      </c>
      <c r="F159" s="8" t="str">
        <f>IFERROR(IF(INDEX('ce raw data'!$C$2:$CZ$3000,MATCH(1,INDEX(('ce raw data'!$A$2:$A$3000=C131)*('ce raw data'!$B$2:$B$3000=$B160),,),0),MATCH(SUBSTITUTE(F134,"Allele","Height"),'ce raw data'!$C$1:$CZ$1,0))="","-",INDEX('ce raw data'!$C$2:$CZ$3000,MATCH(1,INDEX(('ce raw data'!$A$2:$A$3000=C131)*('ce raw data'!$B$2:$B$3000=$B160),,),0),MATCH(SUBSTITUTE(F134,"Allele","Height"),'ce raw data'!$C$1:$CZ$1,0))),"-")</f>
        <v>-</v>
      </c>
      <c r="G159" s="8" t="str">
        <f>IFERROR(IF(INDEX('ce raw data'!$C$2:$CZ$3000,MATCH(1,INDEX(('ce raw data'!$A$2:$A$3000=G131)*('ce raw data'!$B$2:$B$3000=$B160),,),0),MATCH(SUBSTITUTE(G134,"Allele","Height"),'ce raw data'!$C$1:$CZ$1,0))="","-",INDEX('ce raw data'!$C$2:$CZ$3000,MATCH(1,INDEX(('ce raw data'!$A$2:$A$3000=G131)*('ce raw data'!$B$2:$B$3000=$B160),,),0),MATCH(SUBSTITUTE(G134,"Allele","Height"),'ce raw data'!$C$1:$CZ$1,0))),"-")</f>
        <v>-</v>
      </c>
      <c r="H159" s="8" t="str">
        <f>IFERROR(IF(INDEX('ce raw data'!$C$2:$CZ$3000,MATCH(1,INDEX(('ce raw data'!$A$2:$A$3000=G131)*('ce raw data'!$B$2:$B$3000=$B160),,),0),MATCH(SUBSTITUTE(H134,"Allele","Height"),'ce raw data'!$C$1:$CZ$1,0))="","-",INDEX('ce raw data'!$C$2:$CZ$3000,MATCH(1,INDEX(('ce raw data'!$A$2:$A$3000=G131)*('ce raw data'!$B$2:$B$3000=$B160),,),0),MATCH(SUBSTITUTE(H134,"Allele","Height"),'ce raw data'!$C$1:$CZ$1,0))),"-")</f>
        <v>-</v>
      </c>
      <c r="I159" s="8" t="str">
        <f>IFERROR(IF(INDEX('ce raw data'!$C$2:$CZ$3000,MATCH(1,INDEX(('ce raw data'!$A$2:$A$3000=G131)*('ce raw data'!$B$2:$B$3000=$B160),,),0),MATCH(SUBSTITUTE(I134,"Allele","Height"),'ce raw data'!$C$1:$CZ$1,0))="","-",INDEX('ce raw data'!$C$2:$CZ$3000,MATCH(1,INDEX(('ce raw data'!$A$2:$A$3000=G131)*('ce raw data'!$B$2:$B$3000=$B160),,),0),MATCH(SUBSTITUTE(I134,"Allele","Height"),'ce raw data'!$C$1:$CZ$1,0))),"-")</f>
        <v>-</v>
      </c>
      <c r="J159" s="8" t="str">
        <f>IFERROR(IF(INDEX('ce raw data'!$C$2:$CZ$3000,MATCH(1,INDEX(('ce raw data'!$A$2:$A$3000=G131)*('ce raw data'!$B$2:$B$3000=$B160),,),0),MATCH(SUBSTITUTE(J134,"Allele","Height"),'ce raw data'!$C$1:$CZ$1,0))="","-",INDEX('ce raw data'!$C$2:$CZ$3000,MATCH(1,INDEX(('ce raw data'!$A$2:$A$3000=G131)*('ce raw data'!$B$2:$B$3000=$B160),,),0),MATCH(SUBSTITUTE(J134,"Allele","Height"),'ce raw data'!$C$1:$CZ$1,0))),"-")</f>
        <v>-</v>
      </c>
    </row>
    <row r="160" spans="2:10" x14ac:dyDescent="0.5">
      <c r="B160" s="14" t="str">
        <f>'Allele Call Table'!$A$95</f>
        <v>TH01</v>
      </c>
      <c r="C160" s="8" t="str">
        <f>IFERROR(IF(INDEX('ce raw data'!$C$2:$CZ$3000,MATCH(1,INDEX(('ce raw data'!$A$2:$A$3000=C131)*('ce raw data'!$B$2:$B$3000=$B160),,),0),MATCH(C134,'ce raw data'!$C$1:$CZ$1,0))="","-",INDEX('ce raw data'!$C$2:$CZ$3000,MATCH(1,INDEX(('ce raw data'!$A$2:$A$3000=C131)*('ce raw data'!$B$2:$B$3000=$B160),,),0),MATCH(C134,'ce raw data'!$C$1:$CZ$1,0))),"-")</f>
        <v>-</v>
      </c>
      <c r="D160" s="8" t="str">
        <f>IFERROR(IF(INDEX('ce raw data'!$C$2:$CZ$3000,MATCH(1,INDEX(('ce raw data'!$A$2:$A$3000=C131)*('ce raw data'!$B$2:$B$3000=$B160),,),0),MATCH(D134,'ce raw data'!$C$1:$CZ$1,0))="","-",INDEX('ce raw data'!$C$2:$CZ$3000,MATCH(1,INDEX(('ce raw data'!$A$2:$A$3000=C131)*('ce raw data'!$B$2:$B$3000=$B160),,),0),MATCH(D134,'ce raw data'!$C$1:$CZ$1,0))),"-")</f>
        <v>-</v>
      </c>
      <c r="E160" s="8" t="str">
        <f>IFERROR(IF(INDEX('ce raw data'!$C$2:$CZ$3000,MATCH(1,INDEX(('ce raw data'!$A$2:$A$3000=C131)*('ce raw data'!$B$2:$B$3000=$B160),,),0),MATCH(E134,'ce raw data'!$C$1:$CZ$1,0))="","-",INDEX('ce raw data'!$C$2:$CZ$3000,MATCH(1,INDEX(('ce raw data'!$A$2:$A$3000=C131)*('ce raw data'!$B$2:$B$3000=$B160),,),0),MATCH(E134,'ce raw data'!$C$1:$CZ$1,0))),"-")</f>
        <v>-</v>
      </c>
      <c r="F160" s="8" t="str">
        <f>IFERROR(IF(INDEX('ce raw data'!$C$2:$CZ$3000,MATCH(1,INDEX(('ce raw data'!$A$2:$A$3000=C131)*('ce raw data'!$B$2:$B$3000=$B160),,),0),MATCH(F134,'ce raw data'!$C$1:$CZ$1,0))="","-",INDEX('ce raw data'!$C$2:$CZ$3000,MATCH(1,INDEX(('ce raw data'!$A$2:$A$3000=C131)*('ce raw data'!$B$2:$B$3000=$B160),,),0),MATCH(F134,'ce raw data'!$C$1:$CZ$1,0))),"-")</f>
        <v>-</v>
      </c>
      <c r="G160" s="8" t="str">
        <f>IFERROR(IF(INDEX('ce raw data'!$C$2:$CZ$3000,MATCH(1,INDEX(('ce raw data'!$A$2:$A$3000=G131)*('ce raw data'!$B$2:$B$3000=$B160),,),0),MATCH(G134,'ce raw data'!$C$1:$CZ$1,0))="","-",INDEX('ce raw data'!$C$2:$CZ$3000,MATCH(1,INDEX(('ce raw data'!$A$2:$A$3000=G131)*('ce raw data'!$B$2:$B$3000=$B160),,),0),MATCH(G134,'ce raw data'!$C$1:$CZ$1,0))),"-")</f>
        <v>-</v>
      </c>
      <c r="H160" s="8" t="str">
        <f>IFERROR(IF(INDEX('ce raw data'!$C$2:$CZ$3000,MATCH(1,INDEX(('ce raw data'!$A$2:$A$3000=G131)*('ce raw data'!$B$2:$B$3000=$B160),,),0),MATCH(H134,'ce raw data'!$C$1:$CZ$1,0))="","-",INDEX('ce raw data'!$C$2:$CZ$3000,MATCH(1,INDEX(('ce raw data'!$A$2:$A$3000=G131)*('ce raw data'!$B$2:$B$3000=$B160),,),0),MATCH(H134,'ce raw data'!$C$1:$CZ$1,0))),"-")</f>
        <v>-</v>
      </c>
      <c r="I160" s="8" t="str">
        <f>IFERROR(IF(INDEX('ce raw data'!$C$2:$CZ$3000,MATCH(1,INDEX(('ce raw data'!$A$2:$A$3000=G131)*('ce raw data'!$B$2:$B$3000=$B160),,),0),MATCH(I134,'ce raw data'!$C$1:$CZ$1,0))="","-",INDEX('ce raw data'!$C$2:$CZ$3000,MATCH(1,INDEX(('ce raw data'!$A$2:$A$3000=G131)*('ce raw data'!$B$2:$B$3000=$B160),,),0),MATCH(I134,'ce raw data'!$C$1:$CZ$1,0))),"-")</f>
        <v>-</v>
      </c>
      <c r="J160" s="8" t="str">
        <f>IFERROR(IF(INDEX('ce raw data'!$C$2:$CZ$3000,MATCH(1,INDEX(('ce raw data'!$A$2:$A$3000=G131)*('ce raw data'!$B$2:$B$3000=$B160),,),0),MATCH(J134,'ce raw data'!$C$1:$CZ$1,0))="","-",INDEX('ce raw data'!$C$2:$CZ$3000,MATCH(1,INDEX(('ce raw data'!$A$2:$A$3000=G131)*('ce raw data'!$B$2:$B$3000=$B160),,),0),MATCH(J134,'ce raw data'!$C$1:$CZ$1,0))),"-")</f>
        <v>-</v>
      </c>
    </row>
    <row r="161" spans="2:10" hidden="1" x14ac:dyDescent="0.5">
      <c r="B161" s="14"/>
      <c r="C161" s="8" t="str">
        <f>IFERROR(IF(INDEX('ce raw data'!$C$2:$CZ$3000,MATCH(1,INDEX(('ce raw data'!$A$2:$A$3000=C131)*('ce raw data'!$B$2:$B$3000=$B162),,),0),MATCH(SUBSTITUTE(C134,"Allele","Height"),'ce raw data'!$C$1:$CZ$1,0))="","-",INDEX('ce raw data'!$C$2:$CZ$3000,MATCH(1,INDEX(('ce raw data'!$A$2:$A$3000=C131)*('ce raw data'!$B$2:$B$3000=$B162),,),0),MATCH(SUBSTITUTE(C134,"Allele","Height"),'ce raw data'!$C$1:$CZ$1,0))),"-")</f>
        <v>-</v>
      </c>
      <c r="D161" s="8" t="str">
        <f>IFERROR(IF(INDEX('ce raw data'!$C$2:$CZ$3000,MATCH(1,INDEX(('ce raw data'!$A$2:$A$3000=C131)*('ce raw data'!$B$2:$B$3000=$B162),,),0),MATCH(SUBSTITUTE(D134,"Allele","Height"),'ce raw data'!$C$1:$CZ$1,0))="","-",INDEX('ce raw data'!$C$2:$CZ$3000,MATCH(1,INDEX(('ce raw data'!$A$2:$A$3000=C131)*('ce raw data'!$B$2:$B$3000=$B162),,),0),MATCH(SUBSTITUTE(D134,"Allele","Height"),'ce raw data'!$C$1:$CZ$1,0))),"-")</f>
        <v>-</v>
      </c>
      <c r="E161" s="8" t="str">
        <f>IFERROR(IF(INDEX('ce raw data'!$C$2:$CZ$3000,MATCH(1,INDEX(('ce raw data'!$A$2:$A$3000=C131)*('ce raw data'!$B$2:$B$3000=$B162),,),0),MATCH(SUBSTITUTE(E134,"Allele","Height"),'ce raw data'!$C$1:$CZ$1,0))="","-",INDEX('ce raw data'!$C$2:$CZ$3000,MATCH(1,INDEX(('ce raw data'!$A$2:$A$3000=C131)*('ce raw data'!$B$2:$B$3000=$B162),,),0),MATCH(SUBSTITUTE(E134,"Allele","Height"),'ce raw data'!$C$1:$CZ$1,0))),"-")</f>
        <v>-</v>
      </c>
      <c r="F161" s="8" t="str">
        <f>IFERROR(IF(INDEX('ce raw data'!$C$2:$CZ$3000,MATCH(1,INDEX(('ce raw data'!$A$2:$A$3000=C131)*('ce raw data'!$B$2:$B$3000=$B162),,),0),MATCH(SUBSTITUTE(F134,"Allele","Height"),'ce raw data'!$C$1:$CZ$1,0))="","-",INDEX('ce raw data'!$C$2:$CZ$3000,MATCH(1,INDEX(('ce raw data'!$A$2:$A$3000=C131)*('ce raw data'!$B$2:$B$3000=$B162),,),0),MATCH(SUBSTITUTE(F134,"Allele","Height"),'ce raw data'!$C$1:$CZ$1,0))),"-")</f>
        <v>-</v>
      </c>
      <c r="G161" s="8" t="str">
        <f>IFERROR(IF(INDEX('ce raw data'!$C$2:$CZ$3000,MATCH(1,INDEX(('ce raw data'!$A$2:$A$3000=G131)*('ce raw data'!$B$2:$B$3000=$B162),,),0),MATCH(SUBSTITUTE(G134,"Allele","Height"),'ce raw data'!$C$1:$CZ$1,0))="","-",INDEX('ce raw data'!$C$2:$CZ$3000,MATCH(1,INDEX(('ce raw data'!$A$2:$A$3000=G131)*('ce raw data'!$B$2:$B$3000=$B162),,),0),MATCH(SUBSTITUTE(G134,"Allele","Height"),'ce raw data'!$C$1:$CZ$1,0))),"-")</f>
        <v>-</v>
      </c>
      <c r="H161" s="8" t="str">
        <f>IFERROR(IF(INDEX('ce raw data'!$C$2:$CZ$3000,MATCH(1,INDEX(('ce raw data'!$A$2:$A$3000=G131)*('ce raw data'!$B$2:$B$3000=$B162),,),0),MATCH(SUBSTITUTE(H134,"Allele","Height"),'ce raw data'!$C$1:$CZ$1,0))="","-",INDEX('ce raw data'!$C$2:$CZ$3000,MATCH(1,INDEX(('ce raw data'!$A$2:$A$3000=G131)*('ce raw data'!$B$2:$B$3000=$B162),,),0),MATCH(SUBSTITUTE(H134,"Allele","Height"),'ce raw data'!$C$1:$CZ$1,0))),"-")</f>
        <v>-</v>
      </c>
      <c r="I161" s="8" t="str">
        <f>IFERROR(IF(INDEX('ce raw data'!$C$2:$CZ$3000,MATCH(1,INDEX(('ce raw data'!$A$2:$A$3000=G131)*('ce raw data'!$B$2:$B$3000=$B162),,),0),MATCH(SUBSTITUTE(I134,"Allele","Height"),'ce raw data'!$C$1:$CZ$1,0))="","-",INDEX('ce raw data'!$C$2:$CZ$3000,MATCH(1,INDEX(('ce raw data'!$A$2:$A$3000=G131)*('ce raw data'!$B$2:$B$3000=$B162),,),0),MATCH(SUBSTITUTE(I134,"Allele","Height"),'ce raw data'!$C$1:$CZ$1,0))),"-")</f>
        <v>-</v>
      </c>
      <c r="J161" s="8" t="str">
        <f>IFERROR(IF(INDEX('ce raw data'!$C$2:$CZ$3000,MATCH(1,INDEX(('ce raw data'!$A$2:$A$3000=G131)*('ce raw data'!$B$2:$B$3000=$B162),,),0),MATCH(SUBSTITUTE(J134,"Allele","Height"),'ce raw data'!$C$1:$CZ$1,0))="","-",INDEX('ce raw data'!$C$2:$CZ$3000,MATCH(1,INDEX(('ce raw data'!$A$2:$A$3000=G131)*('ce raw data'!$B$2:$B$3000=$B162),,),0),MATCH(SUBSTITUTE(J134,"Allele","Height"),'ce raw data'!$C$1:$CZ$1,0))),"-")</f>
        <v>-</v>
      </c>
    </row>
    <row r="162" spans="2:10" x14ac:dyDescent="0.5">
      <c r="B162" s="14" t="str">
        <f>'Allele Call Table'!$A$97</f>
        <v>vWA</v>
      </c>
      <c r="C162" s="8" t="str">
        <f>IFERROR(IF(INDEX('ce raw data'!$C$2:$CZ$3000,MATCH(1,INDEX(('ce raw data'!$A$2:$A$3000=C131)*('ce raw data'!$B$2:$B$3000=$B162),,),0),MATCH(C134,'ce raw data'!$C$1:$CZ$1,0))="","-",INDEX('ce raw data'!$C$2:$CZ$3000,MATCH(1,INDEX(('ce raw data'!$A$2:$A$3000=C131)*('ce raw data'!$B$2:$B$3000=$B162),,),0),MATCH(C134,'ce raw data'!$C$1:$CZ$1,0))),"-")</f>
        <v>-</v>
      </c>
      <c r="D162" s="8" t="str">
        <f>IFERROR(IF(INDEX('ce raw data'!$C$2:$CZ$3000,MATCH(1,INDEX(('ce raw data'!$A$2:$A$3000=C131)*('ce raw data'!$B$2:$B$3000=$B162),,),0),MATCH(D134,'ce raw data'!$C$1:$CZ$1,0))="","-",INDEX('ce raw data'!$C$2:$CZ$3000,MATCH(1,INDEX(('ce raw data'!$A$2:$A$3000=C131)*('ce raw data'!$B$2:$B$3000=$B162),,),0),MATCH(D134,'ce raw data'!$C$1:$CZ$1,0))),"-")</f>
        <v>-</v>
      </c>
      <c r="E162" s="8" t="str">
        <f>IFERROR(IF(INDEX('ce raw data'!$C$2:$CZ$3000,MATCH(1,INDEX(('ce raw data'!$A$2:$A$3000=C131)*('ce raw data'!$B$2:$B$3000=$B162),,),0),MATCH(E134,'ce raw data'!$C$1:$CZ$1,0))="","-",INDEX('ce raw data'!$C$2:$CZ$3000,MATCH(1,INDEX(('ce raw data'!$A$2:$A$3000=C131)*('ce raw data'!$B$2:$B$3000=$B162),,),0),MATCH(E134,'ce raw data'!$C$1:$CZ$1,0))),"-")</f>
        <v>-</v>
      </c>
      <c r="F162" s="8" t="str">
        <f>IFERROR(IF(INDEX('ce raw data'!$C$2:$CZ$3000,MATCH(1,INDEX(('ce raw data'!$A$2:$A$3000=C131)*('ce raw data'!$B$2:$B$3000=$B162),,),0),MATCH(F134,'ce raw data'!$C$1:$CZ$1,0))="","-",INDEX('ce raw data'!$C$2:$CZ$3000,MATCH(1,INDEX(('ce raw data'!$A$2:$A$3000=C131)*('ce raw data'!$B$2:$B$3000=$B162),,),0),MATCH(F134,'ce raw data'!$C$1:$CZ$1,0))),"-")</f>
        <v>-</v>
      </c>
      <c r="G162" s="8" t="str">
        <f>IFERROR(IF(INDEX('ce raw data'!$C$2:$CZ$3000,MATCH(1,INDEX(('ce raw data'!$A$2:$A$3000=G131)*('ce raw data'!$B$2:$B$3000=$B162),,),0),MATCH(G134,'ce raw data'!$C$1:$CZ$1,0))="","-",INDEX('ce raw data'!$C$2:$CZ$3000,MATCH(1,INDEX(('ce raw data'!$A$2:$A$3000=G131)*('ce raw data'!$B$2:$B$3000=$B162),,),0),MATCH(G134,'ce raw data'!$C$1:$CZ$1,0))),"-")</f>
        <v>-</v>
      </c>
      <c r="H162" s="8" t="str">
        <f>IFERROR(IF(INDEX('ce raw data'!$C$2:$CZ$3000,MATCH(1,INDEX(('ce raw data'!$A$2:$A$3000=G131)*('ce raw data'!$B$2:$B$3000=$B162),,),0),MATCH(H134,'ce raw data'!$C$1:$CZ$1,0))="","-",INDEX('ce raw data'!$C$2:$CZ$3000,MATCH(1,INDEX(('ce raw data'!$A$2:$A$3000=G131)*('ce raw data'!$B$2:$B$3000=$B162),,),0),MATCH(H134,'ce raw data'!$C$1:$CZ$1,0))),"-")</f>
        <v>-</v>
      </c>
      <c r="I162" s="8" t="str">
        <f>IFERROR(IF(INDEX('ce raw data'!$C$2:$CZ$3000,MATCH(1,INDEX(('ce raw data'!$A$2:$A$3000=G131)*('ce raw data'!$B$2:$B$3000=$B162),,),0),MATCH(I134,'ce raw data'!$C$1:$CZ$1,0))="","-",INDEX('ce raw data'!$C$2:$CZ$3000,MATCH(1,INDEX(('ce raw data'!$A$2:$A$3000=G131)*('ce raw data'!$B$2:$B$3000=$B162),,),0),MATCH(I134,'ce raw data'!$C$1:$CZ$1,0))),"-")</f>
        <v>-</v>
      </c>
      <c r="J162" s="8" t="str">
        <f>IFERROR(IF(INDEX('ce raw data'!$C$2:$CZ$3000,MATCH(1,INDEX(('ce raw data'!$A$2:$A$3000=G131)*('ce raw data'!$B$2:$B$3000=$B162),,),0),MATCH(J134,'ce raw data'!$C$1:$CZ$1,0))="","-",INDEX('ce raw data'!$C$2:$CZ$3000,MATCH(1,INDEX(('ce raw data'!$A$2:$A$3000=G131)*('ce raw data'!$B$2:$B$3000=$B162),,),0),MATCH(J134,'ce raw data'!$C$1:$CZ$1,0))),"-")</f>
        <v>-</v>
      </c>
    </row>
    <row r="163" spans="2:10" hidden="1" x14ac:dyDescent="0.5">
      <c r="B163" s="14"/>
      <c r="C163" s="8" t="str">
        <f>IFERROR(IF(INDEX('ce raw data'!$C$2:$CZ$3000,MATCH(1,INDEX(('ce raw data'!$A$2:$A$3000=C131)*('ce raw data'!$B$2:$B$3000=$B164),,),0),MATCH(SUBSTITUTE(C134,"Allele","Height"),'ce raw data'!$C$1:$CZ$1,0))="","-",INDEX('ce raw data'!$C$2:$CZ$3000,MATCH(1,INDEX(('ce raw data'!$A$2:$A$3000=C131)*('ce raw data'!$B$2:$B$3000=$B164),,),0),MATCH(SUBSTITUTE(C134,"Allele","Height"),'ce raw data'!$C$1:$CZ$1,0))),"-")</f>
        <v>-</v>
      </c>
      <c r="D163" s="8" t="str">
        <f>IFERROR(IF(INDEX('ce raw data'!$C$2:$CZ$3000,MATCH(1,INDEX(('ce raw data'!$A$2:$A$3000=C131)*('ce raw data'!$B$2:$B$3000=$B164),,),0),MATCH(SUBSTITUTE(D134,"Allele","Height"),'ce raw data'!$C$1:$CZ$1,0))="","-",INDEX('ce raw data'!$C$2:$CZ$3000,MATCH(1,INDEX(('ce raw data'!$A$2:$A$3000=C131)*('ce raw data'!$B$2:$B$3000=$B164),,),0),MATCH(SUBSTITUTE(D134,"Allele","Height"),'ce raw data'!$C$1:$CZ$1,0))),"-")</f>
        <v>-</v>
      </c>
      <c r="E163" s="8" t="str">
        <f>IFERROR(IF(INDEX('ce raw data'!$C$2:$CZ$3000,MATCH(1,INDEX(('ce raw data'!$A$2:$A$3000=C131)*('ce raw data'!$B$2:$B$3000=$B164),,),0),MATCH(SUBSTITUTE(E134,"Allele","Height"),'ce raw data'!$C$1:$CZ$1,0))="","-",INDEX('ce raw data'!$C$2:$CZ$3000,MATCH(1,INDEX(('ce raw data'!$A$2:$A$3000=C131)*('ce raw data'!$B$2:$B$3000=$B164),,),0),MATCH(SUBSTITUTE(E134,"Allele","Height"),'ce raw data'!$C$1:$CZ$1,0))),"-")</f>
        <v>-</v>
      </c>
      <c r="F163" s="8" t="str">
        <f>IFERROR(IF(INDEX('ce raw data'!$C$2:$CZ$3000,MATCH(1,INDEX(('ce raw data'!$A$2:$A$3000=C131)*('ce raw data'!$B$2:$B$3000=$B164),,),0),MATCH(SUBSTITUTE(F134,"Allele","Height"),'ce raw data'!$C$1:$CZ$1,0))="","-",INDEX('ce raw data'!$C$2:$CZ$3000,MATCH(1,INDEX(('ce raw data'!$A$2:$A$3000=C131)*('ce raw data'!$B$2:$B$3000=$B164),,),0),MATCH(SUBSTITUTE(F134,"Allele","Height"),'ce raw data'!$C$1:$CZ$1,0))),"-")</f>
        <v>-</v>
      </c>
      <c r="G163" s="8" t="str">
        <f>IFERROR(IF(INDEX('ce raw data'!$C$2:$CZ$3000,MATCH(1,INDEX(('ce raw data'!$A$2:$A$3000=G131)*('ce raw data'!$B$2:$B$3000=$B164),,),0),MATCH(SUBSTITUTE(G134,"Allele","Height"),'ce raw data'!$C$1:$CZ$1,0))="","-",INDEX('ce raw data'!$C$2:$CZ$3000,MATCH(1,INDEX(('ce raw data'!$A$2:$A$3000=G131)*('ce raw data'!$B$2:$B$3000=$B164),,),0),MATCH(SUBSTITUTE(G134,"Allele","Height"),'ce raw data'!$C$1:$CZ$1,0))),"-")</f>
        <v>-</v>
      </c>
      <c r="H163" s="8" t="str">
        <f>IFERROR(IF(INDEX('ce raw data'!$C$2:$CZ$3000,MATCH(1,INDEX(('ce raw data'!$A$2:$A$3000=G131)*('ce raw data'!$B$2:$B$3000=$B164),,),0),MATCH(SUBSTITUTE(H134,"Allele","Height"),'ce raw data'!$C$1:$CZ$1,0))="","-",INDEX('ce raw data'!$C$2:$CZ$3000,MATCH(1,INDEX(('ce raw data'!$A$2:$A$3000=G131)*('ce raw data'!$B$2:$B$3000=$B164),,),0),MATCH(SUBSTITUTE(H134,"Allele","Height"),'ce raw data'!$C$1:$CZ$1,0))),"-")</f>
        <v>-</v>
      </c>
      <c r="I163" s="8" t="str">
        <f>IFERROR(IF(INDEX('ce raw data'!$C$2:$CZ$3000,MATCH(1,INDEX(('ce raw data'!$A$2:$A$3000=G131)*('ce raw data'!$B$2:$B$3000=$B164),,),0),MATCH(SUBSTITUTE(I134,"Allele","Height"),'ce raw data'!$C$1:$CZ$1,0))="","-",INDEX('ce raw data'!$C$2:$CZ$3000,MATCH(1,INDEX(('ce raw data'!$A$2:$A$3000=G131)*('ce raw data'!$B$2:$B$3000=$B164),,),0),MATCH(SUBSTITUTE(I134,"Allele","Height"),'ce raw data'!$C$1:$CZ$1,0))),"-")</f>
        <v>-</v>
      </c>
      <c r="J163" s="8" t="str">
        <f>IFERROR(IF(INDEX('ce raw data'!$C$2:$CZ$3000,MATCH(1,INDEX(('ce raw data'!$A$2:$A$3000=G131)*('ce raw data'!$B$2:$B$3000=$B164),,),0),MATCH(SUBSTITUTE(J134,"Allele","Height"),'ce raw data'!$C$1:$CZ$1,0))="","-",INDEX('ce raw data'!$C$2:$CZ$3000,MATCH(1,INDEX(('ce raw data'!$A$2:$A$3000=G131)*('ce raw data'!$B$2:$B$3000=$B164),,),0),MATCH(SUBSTITUTE(J134,"Allele","Height"),'ce raw data'!$C$1:$CZ$1,0))),"-")</f>
        <v>-</v>
      </c>
    </row>
    <row r="164" spans="2:10" x14ac:dyDescent="0.5">
      <c r="B164" s="14" t="str">
        <f>'Allele Call Table'!$A$99</f>
        <v>D21S11</v>
      </c>
      <c r="C164" s="8" t="str">
        <f>IFERROR(IF(INDEX('ce raw data'!$C$2:$CZ$3000,MATCH(1,INDEX(('ce raw data'!$A$2:$A$3000=C131)*('ce raw data'!$B$2:$B$3000=$B164),,),0),MATCH(C134,'ce raw data'!$C$1:$CZ$1,0))="","-",INDEX('ce raw data'!$C$2:$CZ$3000,MATCH(1,INDEX(('ce raw data'!$A$2:$A$3000=C131)*('ce raw data'!$B$2:$B$3000=$B164),,),0),MATCH(C134,'ce raw data'!$C$1:$CZ$1,0))),"-")</f>
        <v>-</v>
      </c>
      <c r="D164" s="8" t="str">
        <f>IFERROR(IF(INDEX('ce raw data'!$C$2:$CZ$3000,MATCH(1,INDEX(('ce raw data'!$A$2:$A$3000=C131)*('ce raw data'!$B$2:$B$3000=$B164),,),0),MATCH(D134,'ce raw data'!$C$1:$CZ$1,0))="","-",INDEX('ce raw data'!$C$2:$CZ$3000,MATCH(1,INDEX(('ce raw data'!$A$2:$A$3000=C131)*('ce raw data'!$B$2:$B$3000=$B164),,),0),MATCH(D134,'ce raw data'!$C$1:$CZ$1,0))),"-")</f>
        <v>-</v>
      </c>
      <c r="E164" s="8" t="str">
        <f>IFERROR(IF(INDEX('ce raw data'!$C$2:$CZ$3000,MATCH(1,INDEX(('ce raw data'!$A$2:$A$3000=C131)*('ce raw data'!$B$2:$B$3000=$B164),,),0),MATCH(E134,'ce raw data'!$C$1:$CZ$1,0))="","-",INDEX('ce raw data'!$C$2:$CZ$3000,MATCH(1,INDEX(('ce raw data'!$A$2:$A$3000=C131)*('ce raw data'!$B$2:$B$3000=$B164),,),0),MATCH(E134,'ce raw data'!$C$1:$CZ$1,0))),"-")</f>
        <v>-</v>
      </c>
      <c r="F164" s="8" t="str">
        <f>IFERROR(IF(INDEX('ce raw data'!$C$2:$CZ$3000,MATCH(1,INDEX(('ce raw data'!$A$2:$A$3000=C131)*('ce raw data'!$B$2:$B$3000=$B164),,),0),MATCH(F134,'ce raw data'!$C$1:$CZ$1,0))="","-",INDEX('ce raw data'!$C$2:$CZ$3000,MATCH(1,INDEX(('ce raw data'!$A$2:$A$3000=C131)*('ce raw data'!$B$2:$B$3000=$B164),,),0),MATCH(F134,'ce raw data'!$C$1:$CZ$1,0))),"-")</f>
        <v>-</v>
      </c>
      <c r="G164" s="8" t="str">
        <f>IFERROR(IF(INDEX('ce raw data'!$C$2:$CZ$3000,MATCH(1,INDEX(('ce raw data'!$A$2:$A$3000=G131)*('ce raw data'!$B$2:$B$3000=$B164),,),0),MATCH(G134,'ce raw data'!$C$1:$CZ$1,0))="","-",INDEX('ce raw data'!$C$2:$CZ$3000,MATCH(1,INDEX(('ce raw data'!$A$2:$A$3000=G131)*('ce raw data'!$B$2:$B$3000=$B164),,),0),MATCH(G134,'ce raw data'!$C$1:$CZ$1,0))),"-")</f>
        <v>-</v>
      </c>
      <c r="H164" s="8" t="str">
        <f>IFERROR(IF(INDEX('ce raw data'!$C$2:$CZ$3000,MATCH(1,INDEX(('ce raw data'!$A$2:$A$3000=G131)*('ce raw data'!$B$2:$B$3000=$B164),,),0),MATCH(H134,'ce raw data'!$C$1:$CZ$1,0))="","-",INDEX('ce raw data'!$C$2:$CZ$3000,MATCH(1,INDEX(('ce raw data'!$A$2:$A$3000=G131)*('ce raw data'!$B$2:$B$3000=$B164),,),0),MATCH(H134,'ce raw data'!$C$1:$CZ$1,0))),"-")</f>
        <v>-</v>
      </c>
      <c r="I164" s="8" t="str">
        <f>IFERROR(IF(INDEX('ce raw data'!$C$2:$CZ$3000,MATCH(1,INDEX(('ce raw data'!$A$2:$A$3000=G131)*('ce raw data'!$B$2:$B$3000=$B164),,),0),MATCH(I134,'ce raw data'!$C$1:$CZ$1,0))="","-",INDEX('ce raw data'!$C$2:$CZ$3000,MATCH(1,INDEX(('ce raw data'!$A$2:$A$3000=G131)*('ce raw data'!$B$2:$B$3000=$B164),,),0),MATCH(I134,'ce raw data'!$C$1:$CZ$1,0))),"-")</f>
        <v>-</v>
      </c>
      <c r="J164" s="8" t="str">
        <f>IFERROR(IF(INDEX('ce raw data'!$C$2:$CZ$3000,MATCH(1,INDEX(('ce raw data'!$A$2:$A$3000=G131)*('ce raw data'!$B$2:$B$3000=$B164),,),0),MATCH(J134,'ce raw data'!$C$1:$CZ$1,0))="","-",INDEX('ce raw data'!$C$2:$CZ$3000,MATCH(1,INDEX(('ce raw data'!$A$2:$A$3000=G131)*('ce raw data'!$B$2:$B$3000=$B164),,),0),MATCH(J134,'ce raw data'!$C$1:$CZ$1,0))),"-")</f>
        <v>-</v>
      </c>
    </row>
    <row r="165" spans="2:10" hidden="1" x14ac:dyDescent="0.5">
      <c r="B165" s="14"/>
      <c r="C165" s="8" t="str">
        <f>IFERROR(IF(INDEX('ce raw data'!$C$2:$CZ$3000,MATCH(1,INDEX(('ce raw data'!$A$2:$A$3000=C131)*('ce raw data'!$B$2:$B$3000=$B166),,),0),MATCH(SUBSTITUTE(C134,"Allele","Height"),'ce raw data'!$C$1:$CZ$1,0))="","-",INDEX('ce raw data'!$C$2:$CZ$3000,MATCH(1,INDEX(('ce raw data'!$A$2:$A$3000=C131)*('ce raw data'!$B$2:$B$3000=$B166),,),0),MATCH(SUBSTITUTE(C134,"Allele","Height"),'ce raw data'!$C$1:$CZ$1,0))),"-")</f>
        <v>-</v>
      </c>
      <c r="D165" s="8" t="str">
        <f>IFERROR(IF(INDEX('ce raw data'!$C$2:$CZ$3000,MATCH(1,INDEX(('ce raw data'!$A$2:$A$3000=C131)*('ce raw data'!$B$2:$B$3000=$B166),,),0),MATCH(SUBSTITUTE(D134,"Allele","Height"),'ce raw data'!$C$1:$CZ$1,0))="","-",INDEX('ce raw data'!$C$2:$CZ$3000,MATCH(1,INDEX(('ce raw data'!$A$2:$A$3000=C131)*('ce raw data'!$B$2:$B$3000=$B166),,),0),MATCH(SUBSTITUTE(D134,"Allele","Height"),'ce raw data'!$C$1:$CZ$1,0))),"-")</f>
        <v>-</v>
      </c>
      <c r="E165" s="8" t="str">
        <f>IFERROR(IF(INDEX('ce raw data'!$C$2:$CZ$3000,MATCH(1,INDEX(('ce raw data'!$A$2:$A$3000=C131)*('ce raw data'!$B$2:$B$3000=$B166),,),0),MATCH(SUBSTITUTE(E134,"Allele","Height"),'ce raw data'!$C$1:$CZ$1,0))="","-",INDEX('ce raw data'!$C$2:$CZ$3000,MATCH(1,INDEX(('ce raw data'!$A$2:$A$3000=C131)*('ce raw data'!$B$2:$B$3000=$B166),,),0),MATCH(SUBSTITUTE(E134,"Allele","Height"),'ce raw data'!$C$1:$CZ$1,0))),"-")</f>
        <v>-</v>
      </c>
      <c r="F165" s="8" t="str">
        <f>IFERROR(IF(INDEX('ce raw data'!$C$2:$CZ$3000,MATCH(1,INDEX(('ce raw data'!$A$2:$A$3000=C131)*('ce raw data'!$B$2:$B$3000=$B166),,),0),MATCH(SUBSTITUTE(F134,"Allele","Height"),'ce raw data'!$C$1:$CZ$1,0))="","-",INDEX('ce raw data'!$C$2:$CZ$3000,MATCH(1,INDEX(('ce raw data'!$A$2:$A$3000=C131)*('ce raw data'!$B$2:$B$3000=$B166),,),0),MATCH(SUBSTITUTE(F134,"Allele","Height"),'ce raw data'!$C$1:$CZ$1,0))),"-")</f>
        <v>-</v>
      </c>
      <c r="G165" s="8" t="str">
        <f>IFERROR(IF(INDEX('ce raw data'!$C$2:$CZ$3000,MATCH(1,INDEX(('ce raw data'!$A$2:$A$3000=G131)*('ce raw data'!$B$2:$B$3000=$B166),,),0),MATCH(SUBSTITUTE(G134,"Allele","Height"),'ce raw data'!$C$1:$CZ$1,0))="","-",INDEX('ce raw data'!$C$2:$CZ$3000,MATCH(1,INDEX(('ce raw data'!$A$2:$A$3000=G131)*('ce raw data'!$B$2:$B$3000=$B166),,),0),MATCH(SUBSTITUTE(G134,"Allele","Height"),'ce raw data'!$C$1:$CZ$1,0))),"-")</f>
        <v>-</v>
      </c>
      <c r="H165" s="8" t="str">
        <f>IFERROR(IF(INDEX('ce raw data'!$C$2:$CZ$3000,MATCH(1,INDEX(('ce raw data'!$A$2:$A$3000=G131)*('ce raw data'!$B$2:$B$3000=$B166),,),0),MATCH(SUBSTITUTE(H134,"Allele","Height"),'ce raw data'!$C$1:$CZ$1,0))="","-",INDEX('ce raw data'!$C$2:$CZ$3000,MATCH(1,INDEX(('ce raw data'!$A$2:$A$3000=G131)*('ce raw data'!$B$2:$B$3000=$B166),,),0),MATCH(SUBSTITUTE(H134,"Allele","Height"),'ce raw data'!$C$1:$CZ$1,0))),"-")</f>
        <v>-</v>
      </c>
      <c r="I165" s="8" t="str">
        <f>IFERROR(IF(INDEX('ce raw data'!$C$2:$CZ$3000,MATCH(1,INDEX(('ce raw data'!$A$2:$A$3000=G131)*('ce raw data'!$B$2:$B$3000=$B166),,),0),MATCH(SUBSTITUTE(I134,"Allele","Height"),'ce raw data'!$C$1:$CZ$1,0))="","-",INDEX('ce raw data'!$C$2:$CZ$3000,MATCH(1,INDEX(('ce raw data'!$A$2:$A$3000=G131)*('ce raw data'!$B$2:$B$3000=$B166),,),0),MATCH(SUBSTITUTE(I134,"Allele","Height"),'ce raw data'!$C$1:$CZ$1,0))),"-")</f>
        <v>-</v>
      </c>
      <c r="J165" s="8" t="str">
        <f>IFERROR(IF(INDEX('ce raw data'!$C$2:$CZ$3000,MATCH(1,INDEX(('ce raw data'!$A$2:$A$3000=G131)*('ce raw data'!$B$2:$B$3000=$B166),,),0),MATCH(SUBSTITUTE(J134,"Allele","Height"),'ce raw data'!$C$1:$CZ$1,0))="","-",INDEX('ce raw data'!$C$2:$CZ$3000,MATCH(1,INDEX(('ce raw data'!$A$2:$A$3000=G131)*('ce raw data'!$B$2:$B$3000=$B166),,),0),MATCH(SUBSTITUTE(J134,"Allele","Height"),'ce raw data'!$C$1:$CZ$1,0))),"-")</f>
        <v>-</v>
      </c>
    </row>
    <row r="166" spans="2:10" x14ac:dyDescent="0.5">
      <c r="B166" s="14" t="str">
        <f>'Allele Call Table'!$A$101</f>
        <v>D7S820</v>
      </c>
      <c r="C166" s="8" t="str">
        <f>IFERROR(IF(INDEX('ce raw data'!$C$2:$CZ$3000,MATCH(1,INDEX(('ce raw data'!$A$2:$A$3000=C131)*('ce raw data'!$B$2:$B$3000=$B166),,),0),MATCH(C134,'ce raw data'!$C$1:$CZ$1,0))="","-",INDEX('ce raw data'!$C$2:$CZ$3000,MATCH(1,INDEX(('ce raw data'!$A$2:$A$3000=C131)*('ce raw data'!$B$2:$B$3000=$B166),,),0),MATCH(C134,'ce raw data'!$C$1:$CZ$1,0))),"-")</f>
        <v>-</v>
      </c>
      <c r="D166" s="8" t="str">
        <f>IFERROR(IF(INDEX('ce raw data'!$C$2:$CZ$3000,MATCH(1,INDEX(('ce raw data'!$A$2:$A$3000=C131)*('ce raw data'!$B$2:$B$3000=$B166),,),0),MATCH(D134,'ce raw data'!$C$1:$CZ$1,0))="","-",INDEX('ce raw data'!$C$2:$CZ$3000,MATCH(1,INDEX(('ce raw data'!$A$2:$A$3000=C131)*('ce raw data'!$B$2:$B$3000=$B166),,),0),MATCH(D134,'ce raw data'!$C$1:$CZ$1,0))),"-")</f>
        <v>-</v>
      </c>
      <c r="E166" s="8" t="str">
        <f>IFERROR(IF(INDEX('ce raw data'!$C$2:$CZ$3000,MATCH(1,INDEX(('ce raw data'!$A$2:$A$3000=C131)*('ce raw data'!$B$2:$B$3000=$B166),,),0),MATCH(E134,'ce raw data'!$C$1:$CZ$1,0))="","-",INDEX('ce raw data'!$C$2:$CZ$3000,MATCH(1,INDEX(('ce raw data'!$A$2:$A$3000=C131)*('ce raw data'!$B$2:$B$3000=$B166),,),0),MATCH(E134,'ce raw data'!$C$1:$CZ$1,0))),"-")</f>
        <v>-</v>
      </c>
      <c r="F166" s="8" t="str">
        <f>IFERROR(IF(INDEX('ce raw data'!$C$2:$CZ$3000,MATCH(1,INDEX(('ce raw data'!$A$2:$A$3000=C131)*('ce raw data'!$B$2:$B$3000=$B166),,),0),MATCH(F134,'ce raw data'!$C$1:$CZ$1,0))="","-",INDEX('ce raw data'!$C$2:$CZ$3000,MATCH(1,INDEX(('ce raw data'!$A$2:$A$3000=C131)*('ce raw data'!$B$2:$B$3000=$B166),,),0),MATCH(F134,'ce raw data'!$C$1:$CZ$1,0))),"-")</f>
        <v>-</v>
      </c>
      <c r="G166" s="8" t="str">
        <f>IFERROR(IF(INDEX('ce raw data'!$C$2:$CZ$3000,MATCH(1,INDEX(('ce raw data'!$A$2:$A$3000=G131)*('ce raw data'!$B$2:$B$3000=$B166),,),0),MATCH(G134,'ce raw data'!$C$1:$CZ$1,0))="","-",INDEX('ce raw data'!$C$2:$CZ$3000,MATCH(1,INDEX(('ce raw data'!$A$2:$A$3000=G131)*('ce raw data'!$B$2:$B$3000=$B166),,),0),MATCH(G134,'ce raw data'!$C$1:$CZ$1,0))),"-")</f>
        <v>-</v>
      </c>
      <c r="H166" s="8" t="str">
        <f>IFERROR(IF(INDEX('ce raw data'!$C$2:$CZ$3000,MATCH(1,INDEX(('ce raw data'!$A$2:$A$3000=G131)*('ce raw data'!$B$2:$B$3000=$B166),,),0),MATCH(H134,'ce raw data'!$C$1:$CZ$1,0))="","-",INDEX('ce raw data'!$C$2:$CZ$3000,MATCH(1,INDEX(('ce raw data'!$A$2:$A$3000=G131)*('ce raw data'!$B$2:$B$3000=$B166),,),0),MATCH(H134,'ce raw data'!$C$1:$CZ$1,0))),"-")</f>
        <v>-</v>
      </c>
      <c r="I166" s="8" t="str">
        <f>IFERROR(IF(INDEX('ce raw data'!$C$2:$CZ$3000,MATCH(1,INDEX(('ce raw data'!$A$2:$A$3000=G131)*('ce raw data'!$B$2:$B$3000=$B166),,),0),MATCH(I134,'ce raw data'!$C$1:$CZ$1,0))="","-",INDEX('ce raw data'!$C$2:$CZ$3000,MATCH(1,INDEX(('ce raw data'!$A$2:$A$3000=G131)*('ce raw data'!$B$2:$B$3000=$B166),,),0),MATCH(I134,'ce raw data'!$C$1:$CZ$1,0))),"-")</f>
        <v>-</v>
      </c>
      <c r="J166" s="8" t="str">
        <f>IFERROR(IF(INDEX('ce raw data'!$C$2:$CZ$3000,MATCH(1,INDEX(('ce raw data'!$A$2:$A$3000=G131)*('ce raw data'!$B$2:$B$3000=$B166),,),0),MATCH(J134,'ce raw data'!$C$1:$CZ$1,0))="","-",INDEX('ce raw data'!$C$2:$CZ$3000,MATCH(1,INDEX(('ce raw data'!$A$2:$A$3000=G131)*('ce raw data'!$B$2:$B$3000=$B166),,),0),MATCH(J134,'ce raw data'!$C$1:$CZ$1,0))),"-")</f>
        <v>-</v>
      </c>
    </row>
    <row r="167" spans="2:10" hidden="1" x14ac:dyDescent="0.5">
      <c r="B167" s="14"/>
      <c r="C167" s="8" t="str">
        <f>IFERROR(IF(INDEX('ce raw data'!$C$2:$CZ$3000,MATCH(1,INDEX(('ce raw data'!$A$2:$A$3000=C131)*('ce raw data'!$B$2:$B$3000=$B168),,),0),MATCH(SUBSTITUTE(C134,"Allele","Height"),'ce raw data'!$C$1:$CZ$1,0))="","-",INDEX('ce raw data'!$C$2:$CZ$3000,MATCH(1,INDEX(('ce raw data'!$A$2:$A$3000=C131)*('ce raw data'!$B$2:$B$3000=$B168),,),0),MATCH(SUBSTITUTE(C134,"Allele","Height"),'ce raw data'!$C$1:$CZ$1,0))),"-")</f>
        <v>-</v>
      </c>
      <c r="D167" s="8" t="str">
        <f>IFERROR(IF(INDEX('ce raw data'!$C$2:$CZ$3000,MATCH(1,INDEX(('ce raw data'!$A$2:$A$3000=C131)*('ce raw data'!$B$2:$B$3000=$B168),,),0),MATCH(SUBSTITUTE(D134,"Allele","Height"),'ce raw data'!$C$1:$CZ$1,0))="","-",INDEX('ce raw data'!$C$2:$CZ$3000,MATCH(1,INDEX(('ce raw data'!$A$2:$A$3000=C131)*('ce raw data'!$B$2:$B$3000=$B168),,),0),MATCH(SUBSTITUTE(D134,"Allele","Height"),'ce raw data'!$C$1:$CZ$1,0))),"-")</f>
        <v>-</v>
      </c>
      <c r="E167" s="8" t="str">
        <f>IFERROR(IF(INDEX('ce raw data'!$C$2:$CZ$3000,MATCH(1,INDEX(('ce raw data'!$A$2:$A$3000=C131)*('ce raw data'!$B$2:$B$3000=$B168),,),0),MATCH(SUBSTITUTE(E134,"Allele","Height"),'ce raw data'!$C$1:$CZ$1,0))="","-",INDEX('ce raw data'!$C$2:$CZ$3000,MATCH(1,INDEX(('ce raw data'!$A$2:$A$3000=C131)*('ce raw data'!$B$2:$B$3000=$B168),,),0),MATCH(SUBSTITUTE(E134,"Allele","Height"),'ce raw data'!$C$1:$CZ$1,0))),"-")</f>
        <v>-</v>
      </c>
      <c r="F167" s="8" t="str">
        <f>IFERROR(IF(INDEX('ce raw data'!$C$2:$CZ$3000,MATCH(1,INDEX(('ce raw data'!$A$2:$A$3000=C131)*('ce raw data'!$B$2:$B$3000=$B168),,),0),MATCH(SUBSTITUTE(F134,"Allele","Height"),'ce raw data'!$C$1:$CZ$1,0))="","-",INDEX('ce raw data'!$C$2:$CZ$3000,MATCH(1,INDEX(('ce raw data'!$A$2:$A$3000=C131)*('ce raw data'!$B$2:$B$3000=$B168),,),0),MATCH(SUBSTITUTE(F134,"Allele","Height"),'ce raw data'!$C$1:$CZ$1,0))),"-")</f>
        <v>-</v>
      </c>
      <c r="G167" s="8" t="str">
        <f>IFERROR(IF(INDEX('ce raw data'!$C$2:$CZ$3000,MATCH(1,INDEX(('ce raw data'!$A$2:$A$3000=G131)*('ce raw data'!$B$2:$B$3000=$B168),,),0),MATCH(SUBSTITUTE(G134,"Allele","Height"),'ce raw data'!$C$1:$CZ$1,0))="","-",INDEX('ce raw data'!$C$2:$CZ$3000,MATCH(1,INDEX(('ce raw data'!$A$2:$A$3000=G131)*('ce raw data'!$B$2:$B$3000=$B168),,),0),MATCH(SUBSTITUTE(G134,"Allele","Height"),'ce raw data'!$C$1:$CZ$1,0))),"-")</f>
        <v>-</v>
      </c>
      <c r="H167" s="8" t="str">
        <f>IFERROR(IF(INDEX('ce raw data'!$C$2:$CZ$3000,MATCH(1,INDEX(('ce raw data'!$A$2:$A$3000=G131)*('ce raw data'!$B$2:$B$3000=$B168),,),0),MATCH(SUBSTITUTE(H134,"Allele","Height"),'ce raw data'!$C$1:$CZ$1,0))="","-",INDEX('ce raw data'!$C$2:$CZ$3000,MATCH(1,INDEX(('ce raw data'!$A$2:$A$3000=G131)*('ce raw data'!$B$2:$B$3000=$B168),,),0),MATCH(SUBSTITUTE(H134,"Allele","Height"),'ce raw data'!$C$1:$CZ$1,0))),"-")</f>
        <v>-</v>
      </c>
      <c r="I167" s="8" t="str">
        <f>IFERROR(IF(INDEX('ce raw data'!$C$2:$CZ$3000,MATCH(1,INDEX(('ce raw data'!$A$2:$A$3000=G131)*('ce raw data'!$B$2:$B$3000=$B168),,),0),MATCH(SUBSTITUTE(I134,"Allele","Height"),'ce raw data'!$C$1:$CZ$1,0))="","-",INDEX('ce raw data'!$C$2:$CZ$3000,MATCH(1,INDEX(('ce raw data'!$A$2:$A$3000=G131)*('ce raw data'!$B$2:$B$3000=$B168),,),0),MATCH(SUBSTITUTE(I134,"Allele","Height"),'ce raw data'!$C$1:$CZ$1,0))),"-")</f>
        <v>-</v>
      </c>
      <c r="J167" s="8" t="str">
        <f>IFERROR(IF(INDEX('ce raw data'!$C$2:$CZ$3000,MATCH(1,INDEX(('ce raw data'!$A$2:$A$3000=G131)*('ce raw data'!$B$2:$B$3000=$B168),,),0),MATCH(SUBSTITUTE(J134,"Allele","Height"),'ce raw data'!$C$1:$CZ$1,0))="","-",INDEX('ce raw data'!$C$2:$CZ$3000,MATCH(1,INDEX(('ce raw data'!$A$2:$A$3000=G131)*('ce raw data'!$B$2:$B$3000=$B168),,),0),MATCH(SUBSTITUTE(J134,"Allele","Height"),'ce raw data'!$C$1:$CZ$1,0))),"-")</f>
        <v>-</v>
      </c>
    </row>
    <row r="168" spans="2:10" x14ac:dyDescent="0.5">
      <c r="B168" s="14" t="str">
        <f>'Allele Call Table'!$A$103</f>
        <v>D5S818</v>
      </c>
      <c r="C168" s="8" t="str">
        <f>IFERROR(IF(INDEX('ce raw data'!$C$2:$CZ$3000,MATCH(1,INDEX(('ce raw data'!$A$2:$A$3000=C131)*('ce raw data'!$B$2:$B$3000=$B168),,),0),MATCH(C134,'ce raw data'!$C$1:$CZ$1,0))="","-",INDEX('ce raw data'!$C$2:$CZ$3000,MATCH(1,INDEX(('ce raw data'!$A$2:$A$3000=C131)*('ce raw data'!$B$2:$B$3000=$B168),,),0),MATCH(C134,'ce raw data'!$C$1:$CZ$1,0))),"-")</f>
        <v>-</v>
      </c>
      <c r="D168" s="8" t="str">
        <f>IFERROR(IF(INDEX('ce raw data'!$C$2:$CZ$3000,MATCH(1,INDEX(('ce raw data'!$A$2:$A$3000=C131)*('ce raw data'!$B$2:$B$3000=$B168),,),0),MATCH(D134,'ce raw data'!$C$1:$CZ$1,0))="","-",INDEX('ce raw data'!$C$2:$CZ$3000,MATCH(1,INDEX(('ce raw data'!$A$2:$A$3000=C131)*('ce raw data'!$B$2:$B$3000=$B168),,),0),MATCH(D134,'ce raw data'!$C$1:$CZ$1,0))),"-")</f>
        <v>-</v>
      </c>
      <c r="E168" s="8" t="str">
        <f>IFERROR(IF(INDEX('ce raw data'!$C$2:$CZ$3000,MATCH(1,INDEX(('ce raw data'!$A$2:$A$3000=C131)*('ce raw data'!$B$2:$B$3000=$B168),,),0),MATCH(E134,'ce raw data'!$C$1:$CZ$1,0))="","-",INDEX('ce raw data'!$C$2:$CZ$3000,MATCH(1,INDEX(('ce raw data'!$A$2:$A$3000=C131)*('ce raw data'!$B$2:$B$3000=$B168),,),0),MATCH(E134,'ce raw data'!$C$1:$CZ$1,0))),"-")</f>
        <v>-</v>
      </c>
      <c r="F168" s="8" t="str">
        <f>IFERROR(IF(INDEX('ce raw data'!$C$2:$CZ$3000,MATCH(1,INDEX(('ce raw data'!$A$2:$A$3000=C131)*('ce raw data'!$B$2:$B$3000=$B168),,),0),MATCH(F134,'ce raw data'!$C$1:$CZ$1,0))="","-",INDEX('ce raw data'!$C$2:$CZ$3000,MATCH(1,INDEX(('ce raw data'!$A$2:$A$3000=C131)*('ce raw data'!$B$2:$B$3000=$B168),,),0),MATCH(F134,'ce raw data'!$C$1:$CZ$1,0))),"-")</f>
        <v>-</v>
      </c>
      <c r="G168" s="8" t="str">
        <f>IFERROR(IF(INDEX('ce raw data'!$C$2:$CZ$3000,MATCH(1,INDEX(('ce raw data'!$A$2:$A$3000=G131)*('ce raw data'!$B$2:$B$3000=$B168),,),0),MATCH(G134,'ce raw data'!$C$1:$CZ$1,0))="","-",INDEX('ce raw data'!$C$2:$CZ$3000,MATCH(1,INDEX(('ce raw data'!$A$2:$A$3000=G131)*('ce raw data'!$B$2:$B$3000=$B168),,),0),MATCH(G134,'ce raw data'!$C$1:$CZ$1,0))),"-")</f>
        <v>-</v>
      </c>
      <c r="H168" s="8" t="str">
        <f>IFERROR(IF(INDEX('ce raw data'!$C$2:$CZ$3000,MATCH(1,INDEX(('ce raw data'!$A$2:$A$3000=G131)*('ce raw data'!$B$2:$B$3000=$B168),,),0),MATCH(H134,'ce raw data'!$C$1:$CZ$1,0))="","-",INDEX('ce raw data'!$C$2:$CZ$3000,MATCH(1,INDEX(('ce raw data'!$A$2:$A$3000=G131)*('ce raw data'!$B$2:$B$3000=$B168),,),0),MATCH(H134,'ce raw data'!$C$1:$CZ$1,0))),"-")</f>
        <v>-</v>
      </c>
      <c r="I168" s="8" t="str">
        <f>IFERROR(IF(INDEX('ce raw data'!$C$2:$CZ$3000,MATCH(1,INDEX(('ce raw data'!$A$2:$A$3000=G131)*('ce raw data'!$B$2:$B$3000=$B168),,),0),MATCH(I134,'ce raw data'!$C$1:$CZ$1,0))="","-",INDEX('ce raw data'!$C$2:$CZ$3000,MATCH(1,INDEX(('ce raw data'!$A$2:$A$3000=G131)*('ce raw data'!$B$2:$B$3000=$B168),,),0),MATCH(I134,'ce raw data'!$C$1:$CZ$1,0))),"-")</f>
        <v>-</v>
      </c>
      <c r="J168" s="8" t="str">
        <f>IFERROR(IF(INDEX('ce raw data'!$C$2:$CZ$3000,MATCH(1,INDEX(('ce raw data'!$A$2:$A$3000=G131)*('ce raw data'!$B$2:$B$3000=$B168),,),0),MATCH(J134,'ce raw data'!$C$1:$CZ$1,0))="","-",INDEX('ce raw data'!$C$2:$CZ$3000,MATCH(1,INDEX(('ce raw data'!$A$2:$A$3000=G131)*('ce raw data'!$B$2:$B$3000=$B168),,),0),MATCH(J134,'ce raw data'!$C$1:$CZ$1,0))),"-")</f>
        <v>-</v>
      </c>
    </row>
    <row r="169" spans="2:10" hidden="1" x14ac:dyDescent="0.5">
      <c r="B169" s="14"/>
      <c r="C169" s="8" t="str">
        <f>IFERROR(IF(INDEX('ce raw data'!$C$2:$CZ$3000,MATCH(1,INDEX(('ce raw data'!$A$2:$A$3000=C131)*('ce raw data'!$B$2:$B$3000=$B170),,),0),MATCH(SUBSTITUTE(C134,"Allele","Height"),'ce raw data'!$C$1:$CZ$1,0))="","-",INDEX('ce raw data'!$C$2:$CZ$3000,MATCH(1,INDEX(('ce raw data'!$A$2:$A$3000=C131)*('ce raw data'!$B$2:$B$3000=$B170),,),0),MATCH(SUBSTITUTE(C134,"Allele","Height"),'ce raw data'!$C$1:$CZ$1,0))),"-")</f>
        <v>-</v>
      </c>
      <c r="D169" s="8" t="str">
        <f>IFERROR(IF(INDEX('ce raw data'!$C$2:$CZ$3000,MATCH(1,INDEX(('ce raw data'!$A$2:$A$3000=C131)*('ce raw data'!$B$2:$B$3000=$B170),,),0),MATCH(SUBSTITUTE(D134,"Allele","Height"),'ce raw data'!$C$1:$CZ$1,0))="","-",INDEX('ce raw data'!$C$2:$CZ$3000,MATCH(1,INDEX(('ce raw data'!$A$2:$A$3000=C131)*('ce raw data'!$B$2:$B$3000=$B170),,),0),MATCH(SUBSTITUTE(D134,"Allele","Height"),'ce raw data'!$C$1:$CZ$1,0))),"-")</f>
        <v>-</v>
      </c>
      <c r="E169" s="8" t="str">
        <f>IFERROR(IF(INDEX('ce raw data'!$C$2:$CZ$3000,MATCH(1,INDEX(('ce raw data'!$A$2:$A$3000=C131)*('ce raw data'!$B$2:$B$3000=$B170),,),0),MATCH(SUBSTITUTE(E134,"Allele","Height"),'ce raw data'!$C$1:$CZ$1,0))="","-",INDEX('ce raw data'!$C$2:$CZ$3000,MATCH(1,INDEX(('ce raw data'!$A$2:$A$3000=C131)*('ce raw data'!$B$2:$B$3000=$B170),,),0),MATCH(SUBSTITUTE(E134,"Allele","Height"),'ce raw data'!$C$1:$CZ$1,0))),"-")</f>
        <v>-</v>
      </c>
      <c r="F169" s="8" t="str">
        <f>IFERROR(IF(INDEX('ce raw data'!$C$2:$CZ$3000,MATCH(1,INDEX(('ce raw data'!$A$2:$A$3000=C131)*('ce raw data'!$B$2:$B$3000=$B170),,),0),MATCH(SUBSTITUTE(F134,"Allele","Height"),'ce raw data'!$C$1:$CZ$1,0))="","-",INDEX('ce raw data'!$C$2:$CZ$3000,MATCH(1,INDEX(('ce raw data'!$A$2:$A$3000=C131)*('ce raw data'!$B$2:$B$3000=$B170),,),0),MATCH(SUBSTITUTE(F134,"Allele","Height"),'ce raw data'!$C$1:$CZ$1,0))),"-")</f>
        <v>-</v>
      </c>
      <c r="G169" s="8" t="str">
        <f>IFERROR(IF(INDEX('ce raw data'!$C$2:$CZ$3000,MATCH(1,INDEX(('ce raw data'!$A$2:$A$3000=G131)*('ce raw data'!$B$2:$B$3000=$B170),,),0),MATCH(SUBSTITUTE(G134,"Allele","Height"),'ce raw data'!$C$1:$CZ$1,0))="","-",INDEX('ce raw data'!$C$2:$CZ$3000,MATCH(1,INDEX(('ce raw data'!$A$2:$A$3000=G131)*('ce raw data'!$B$2:$B$3000=$B170),,),0),MATCH(SUBSTITUTE(G134,"Allele","Height"),'ce raw data'!$C$1:$CZ$1,0))),"-")</f>
        <v>-</v>
      </c>
      <c r="H169" s="8" t="str">
        <f>IFERROR(IF(INDEX('ce raw data'!$C$2:$CZ$3000,MATCH(1,INDEX(('ce raw data'!$A$2:$A$3000=G131)*('ce raw data'!$B$2:$B$3000=$B170),,),0),MATCH(SUBSTITUTE(H134,"Allele","Height"),'ce raw data'!$C$1:$CZ$1,0))="","-",INDEX('ce raw data'!$C$2:$CZ$3000,MATCH(1,INDEX(('ce raw data'!$A$2:$A$3000=G131)*('ce raw data'!$B$2:$B$3000=$B170),,),0),MATCH(SUBSTITUTE(H134,"Allele","Height"),'ce raw data'!$C$1:$CZ$1,0))),"-")</f>
        <v>-</v>
      </c>
      <c r="I169" s="8" t="str">
        <f>IFERROR(IF(INDEX('ce raw data'!$C$2:$CZ$3000,MATCH(1,INDEX(('ce raw data'!$A$2:$A$3000=G131)*('ce raw data'!$B$2:$B$3000=$B170),,),0),MATCH(SUBSTITUTE(I134,"Allele","Height"),'ce raw data'!$C$1:$CZ$1,0))="","-",INDEX('ce raw data'!$C$2:$CZ$3000,MATCH(1,INDEX(('ce raw data'!$A$2:$A$3000=G131)*('ce raw data'!$B$2:$B$3000=$B170),,),0),MATCH(SUBSTITUTE(I134,"Allele","Height"),'ce raw data'!$C$1:$CZ$1,0))),"-")</f>
        <v>-</v>
      </c>
      <c r="J169" s="8" t="str">
        <f>IFERROR(IF(INDEX('ce raw data'!$C$2:$CZ$3000,MATCH(1,INDEX(('ce raw data'!$A$2:$A$3000=G131)*('ce raw data'!$B$2:$B$3000=$B170),,),0),MATCH(SUBSTITUTE(J134,"Allele","Height"),'ce raw data'!$C$1:$CZ$1,0))="","-",INDEX('ce raw data'!$C$2:$CZ$3000,MATCH(1,INDEX(('ce raw data'!$A$2:$A$3000=G131)*('ce raw data'!$B$2:$B$3000=$B170),,),0),MATCH(SUBSTITUTE(J134,"Allele","Height"),'ce raw data'!$C$1:$CZ$1,0))),"-")</f>
        <v>-</v>
      </c>
    </row>
    <row r="170" spans="2:10" x14ac:dyDescent="0.5">
      <c r="B170" s="14" t="str">
        <f>'Allele Call Table'!$A$105</f>
        <v>TPOX</v>
      </c>
      <c r="C170" s="8" t="str">
        <f>IFERROR(IF(INDEX('ce raw data'!$C$2:$CZ$3000,MATCH(1,INDEX(('ce raw data'!$A$2:$A$3000=C131)*('ce raw data'!$B$2:$B$3000=$B170),,),0),MATCH(C134,'ce raw data'!$C$1:$CZ$1,0))="","-",INDEX('ce raw data'!$C$2:$CZ$3000,MATCH(1,INDEX(('ce raw data'!$A$2:$A$3000=C131)*('ce raw data'!$B$2:$B$3000=$B170),,),0),MATCH(C134,'ce raw data'!$C$1:$CZ$1,0))),"-")</f>
        <v>-</v>
      </c>
      <c r="D170" s="8" t="str">
        <f>IFERROR(IF(INDEX('ce raw data'!$C$2:$CZ$3000,MATCH(1,INDEX(('ce raw data'!$A$2:$A$3000=C131)*('ce raw data'!$B$2:$B$3000=$B170),,),0),MATCH(D134,'ce raw data'!$C$1:$CZ$1,0))="","-",INDEX('ce raw data'!$C$2:$CZ$3000,MATCH(1,INDEX(('ce raw data'!$A$2:$A$3000=C131)*('ce raw data'!$B$2:$B$3000=$B170),,),0),MATCH(D134,'ce raw data'!$C$1:$CZ$1,0))),"-")</f>
        <v>-</v>
      </c>
      <c r="E170" s="8" t="str">
        <f>IFERROR(IF(INDEX('ce raw data'!$C$2:$CZ$3000,MATCH(1,INDEX(('ce raw data'!$A$2:$A$3000=C131)*('ce raw data'!$B$2:$B$3000=$B170),,),0),MATCH(E134,'ce raw data'!$C$1:$CZ$1,0))="","-",INDEX('ce raw data'!$C$2:$CZ$3000,MATCH(1,INDEX(('ce raw data'!$A$2:$A$3000=C131)*('ce raw data'!$B$2:$B$3000=$B170),,),0),MATCH(E134,'ce raw data'!$C$1:$CZ$1,0))),"-")</f>
        <v>-</v>
      </c>
      <c r="F170" s="8" t="str">
        <f>IFERROR(IF(INDEX('ce raw data'!$C$2:$CZ$3000,MATCH(1,INDEX(('ce raw data'!$A$2:$A$3000=C131)*('ce raw data'!$B$2:$B$3000=$B170),,),0),MATCH(F134,'ce raw data'!$C$1:$CZ$1,0))="","-",INDEX('ce raw data'!$C$2:$CZ$3000,MATCH(1,INDEX(('ce raw data'!$A$2:$A$3000=C131)*('ce raw data'!$B$2:$B$3000=$B170),,),0),MATCH(F134,'ce raw data'!$C$1:$CZ$1,0))),"-")</f>
        <v>-</v>
      </c>
      <c r="G170" s="8" t="str">
        <f>IFERROR(IF(INDEX('ce raw data'!$C$2:$CZ$3000,MATCH(1,INDEX(('ce raw data'!$A$2:$A$3000=G131)*('ce raw data'!$B$2:$B$3000=$B170),,),0),MATCH(G134,'ce raw data'!$C$1:$CZ$1,0))="","-",INDEX('ce raw data'!$C$2:$CZ$3000,MATCH(1,INDEX(('ce raw data'!$A$2:$A$3000=G131)*('ce raw data'!$B$2:$B$3000=$B170),,),0),MATCH(G134,'ce raw data'!$C$1:$CZ$1,0))),"-")</f>
        <v>-</v>
      </c>
      <c r="H170" s="8" t="str">
        <f>IFERROR(IF(INDEX('ce raw data'!$C$2:$CZ$3000,MATCH(1,INDEX(('ce raw data'!$A$2:$A$3000=G131)*('ce raw data'!$B$2:$B$3000=$B170),,),0),MATCH(H134,'ce raw data'!$C$1:$CZ$1,0))="","-",INDEX('ce raw data'!$C$2:$CZ$3000,MATCH(1,INDEX(('ce raw data'!$A$2:$A$3000=G131)*('ce raw data'!$B$2:$B$3000=$B170),,),0),MATCH(H134,'ce raw data'!$C$1:$CZ$1,0))),"-")</f>
        <v>-</v>
      </c>
      <c r="I170" s="8" t="str">
        <f>IFERROR(IF(INDEX('ce raw data'!$C$2:$CZ$3000,MATCH(1,INDEX(('ce raw data'!$A$2:$A$3000=G131)*('ce raw data'!$B$2:$B$3000=$B170),,),0),MATCH(I134,'ce raw data'!$C$1:$CZ$1,0))="","-",INDEX('ce raw data'!$C$2:$CZ$3000,MATCH(1,INDEX(('ce raw data'!$A$2:$A$3000=G131)*('ce raw data'!$B$2:$B$3000=$B170),,),0),MATCH(I134,'ce raw data'!$C$1:$CZ$1,0))),"-")</f>
        <v>-</v>
      </c>
      <c r="J170" s="8" t="str">
        <f>IFERROR(IF(INDEX('ce raw data'!$C$2:$CZ$3000,MATCH(1,INDEX(('ce raw data'!$A$2:$A$3000=G131)*('ce raw data'!$B$2:$B$3000=$B170),,),0),MATCH(J134,'ce raw data'!$C$1:$CZ$1,0))="","-",INDEX('ce raw data'!$C$2:$CZ$3000,MATCH(1,INDEX(('ce raw data'!$A$2:$A$3000=G131)*('ce raw data'!$B$2:$B$3000=$B170),,),0),MATCH(J134,'ce raw data'!$C$1:$CZ$1,0))),"-")</f>
        <v>-</v>
      </c>
    </row>
    <row r="171" spans="2:10" hidden="1" x14ac:dyDescent="0.5">
      <c r="B171" s="10"/>
      <c r="C171" s="8" t="str">
        <f>IFERROR(IF(INDEX('ce raw data'!$C$2:$CZ$3000,MATCH(1,INDEX(('ce raw data'!$A$2:$A$3000=C131)*('ce raw data'!$B$2:$B$3000=$B172),,),0),MATCH(SUBSTITUTE(C134,"Allele","Height"),'ce raw data'!$C$1:$CZ$1,0))="","-",INDEX('ce raw data'!$C$2:$CZ$3000,MATCH(1,INDEX(('ce raw data'!$A$2:$A$3000=C131)*('ce raw data'!$B$2:$B$3000=$B172),,),0),MATCH(SUBSTITUTE(C134,"Allele","Height"),'ce raw data'!$C$1:$CZ$1,0))),"-")</f>
        <v>-</v>
      </c>
      <c r="D171" s="8" t="str">
        <f>IFERROR(IF(INDEX('ce raw data'!$C$2:$CZ$3000,MATCH(1,INDEX(('ce raw data'!$A$2:$A$3000=C131)*('ce raw data'!$B$2:$B$3000=$B172),,),0),MATCH(SUBSTITUTE(D134,"Allele","Height"),'ce raw data'!$C$1:$CZ$1,0))="","-",INDEX('ce raw data'!$C$2:$CZ$3000,MATCH(1,INDEX(('ce raw data'!$A$2:$A$3000=C131)*('ce raw data'!$B$2:$B$3000=$B172),,),0),MATCH(SUBSTITUTE(D134,"Allele","Height"),'ce raw data'!$C$1:$CZ$1,0))),"-")</f>
        <v>-</v>
      </c>
      <c r="E171" s="8" t="str">
        <f>IFERROR(IF(INDEX('ce raw data'!$C$2:$CZ$3000,MATCH(1,INDEX(('ce raw data'!$A$2:$A$3000=C131)*('ce raw data'!$B$2:$B$3000=$B172),,),0),MATCH(SUBSTITUTE(E134,"Allele","Height"),'ce raw data'!$C$1:$CZ$1,0))="","-",INDEX('ce raw data'!$C$2:$CZ$3000,MATCH(1,INDEX(('ce raw data'!$A$2:$A$3000=C131)*('ce raw data'!$B$2:$B$3000=$B172),,),0),MATCH(SUBSTITUTE(E134,"Allele","Height"),'ce raw data'!$C$1:$CZ$1,0))),"-")</f>
        <v>-</v>
      </c>
      <c r="F171" s="8" t="str">
        <f>IFERROR(IF(INDEX('ce raw data'!$C$2:$CZ$3000,MATCH(1,INDEX(('ce raw data'!$A$2:$A$3000=C131)*('ce raw data'!$B$2:$B$3000=$B172),,),0),MATCH(SUBSTITUTE(F134,"Allele","Height"),'ce raw data'!$C$1:$CZ$1,0))="","-",INDEX('ce raw data'!$C$2:$CZ$3000,MATCH(1,INDEX(('ce raw data'!$A$2:$A$3000=C131)*('ce raw data'!$B$2:$B$3000=$B172),,),0),MATCH(SUBSTITUTE(F134,"Allele","Height"),'ce raw data'!$C$1:$CZ$1,0))),"-")</f>
        <v>-</v>
      </c>
      <c r="G171" s="8" t="str">
        <f>IFERROR(IF(INDEX('ce raw data'!$C$2:$CZ$3000,MATCH(1,INDEX(('ce raw data'!$A$2:$A$3000=G131)*('ce raw data'!$B$2:$B$3000=$B172),,),0),MATCH(SUBSTITUTE(G134,"Allele","Height"),'ce raw data'!$C$1:$CZ$1,0))="","-",INDEX('ce raw data'!$C$2:$CZ$3000,MATCH(1,INDEX(('ce raw data'!$A$2:$A$3000=G131)*('ce raw data'!$B$2:$B$3000=$B172),,),0),MATCH(SUBSTITUTE(G134,"Allele","Height"),'ce raw data'!$C$1:$CZ$1,0))),"-")</f>
        <v>-</v>
      </c>
      <c r="H171" s="8" t="str">
        <f>IFERROR(IF(INDEX('ce raw data'!$C$2:$CZ$3000,MATCH(1,INDEX(('ce raw data'!$A$2:$A$3000=G131)*('ce raw data'!$B$2:$B$3000=$B172),,),0),MATCH(SUBSTITUTE(H134,"Allele","Height"),'ce raw data'!$C$1:$CZ$1,0))="","-",INDEX('ce raw data'!$C$2:$CZ$3000,MATCH(1,INDEX(('ce raw data'!$A$2:$A$3000=G131)*('ce raw data'!$B$2:$B$3000=$B172),,),0),MATCH(SUBSTITUTE(H134,"Allele","Height"),'ce raw data'!$C$1:$CZ$1,0))),"-")</f>
        <v>-</v>
      </c>
      <c r="I171" s="8" t="str">
        <f>IFERROR(IF(INDEX('ce raw data'!$C$2:$CZ$3000,MATCH(1,INDEX(('ce raw data'!$A$2:$A$3000=G131)*('ce raw data'!$B$2:$B$3000=$B172),,),0),MATCH(SUBSTITUTE(I134,"Allele","Height"),'ce raw data'!$C$1:$CZ$1,0))="","-",INDEX('ce raw data'!$C$2:$CZ$3000,MATCH(1,INDEX(('ce raw data'!$A$2:$A$3000=G131)*('ce raw data'!$B$2:$B$3000=$B172),,),0),MATCH(SUBSTITUTE(I134,"Allele","Height"),'ce raw data'!$C$1:$CZ$1,0))),"-")</f>
        <v>-</v>
      </c>
      <c r="J171" s="8" t="str">
        <f>IFERROR(IF(INDEX('ce raw data'!$C$2:$CZ$3000,MATCH(1,INDEX(('ce raw data'!$A$2:$A$3000=G131)*('ce raw data'!$B$2:$B$3000=$B172),,),0),MATCH(SUBSTITUTE(J134,"Allele","Height"),'ce raw data'!$C$1:$CZ$1,0))="","-",INDEX('ce raw data'!$C$2:$CZ$3000,MATCH(1,INDEX(('ce raw data'!$A$2:$A$3000=G131)*('ce raw data'!$B$2:$B$3000=$B172),,),0),MATCH(SUBSTITUTE(J134,"Allele","Height"),'ce raw data'!$C$1:$CZ$1,0))),"-")</f>
        <v>-</v>
      </c>
    </row>
    <row r="172" spans="2:10" x14ac:dyDescent="0.5">
      <c r="B172" s="12" t="str">
        <f>'Allele Call Table'!$A$107</f>
        <v>D8S1179</v>
      </c>
      <c r="C172" s="8" t="str">
        <f>IFERROR(IF(INDEX('ce raw data'!$C$2:$CZ$3000,MATCH(1,INDEX(('ce raw data'!$A$2:$A$3000=C131)*('ce raw data'!$B$2:$B$3000=$B172),,),0),MATCH(C134,'ce raw data'!$C$1:$CZ$1,0))="","-",INDEX('ce raw data'!$C$2:$CZ$3000,MATCH(1,INDEX(('ce raw data'!$A$2:$A$3000=C131)*('ce raw data'!$B$2:$B$3000=$B172),,),0),MATCH(C134,'ce raw data'!$C$1:$CZ$1,0))),"-")</f>
        <v>-</v>
      </c>
      <c r="D172" s="8" t="str">
        <f>IFERROR(IF(INDEX('ce raw data'!$C$2:$CZ$3000,MATCH(1,INDEX(('ce raw data'!$A$2:$A$3000=C131)*('ce raw data'!$B$2:$B$3000=$B172),,),0),MATCH(D134,'ce raw data'!$C$1:$CZ$1,0))="","-",INDEX('ce raw data'!$C$2:$CZ$3000,MATCH(1,INDEX(('ce raw data'!$A$2:$A$3000=C131)*('ce raw data'!$B$2:$B$3000=$B172),,),0),MATCH(D134,'ce raw data'!$C$1:$CZ$1,0))),"-")</f>
        <v>-</v>
      </c>
      <c r="E172" s="8" t="str">
        <f>IFERROR(IF(INDEX('ce raw data'!$C$2:$CZ$3000,MATCH(1,INDEX(('ce raw data'!$A$2:$A$3000=C131)*('ce raw data'!$B$2:$B$3000=$B172),,),0),MATCH(E134,'ce raw data'!$C$1:$CZ$1,0))="","-",INDEX('ce raw data'!$C$2:$CZ$3000,MATCH(1,INDEX(('ce raw data'!$A$2:$A$3000=C131)*('ce raw data'!$B$2:$B$3000=$B172),,),0),MATCH(E134,'ce raw data'!$C$1:$CZ$1,0))),"-")</f>
        <v>-</v>
      </c>
      <c r="F172" s="8" t="str">
        <f>IFERROR(IF(INDEX('ce raw data'!$C$2:$CZ$3000,MATCH(1,INDEX(('ce raw data'!$A$2:$A$3000=C131)*('ce raw data'!$B$2:$B$3000=$B172),,),0),MATCH(F134,'ce raw data'!$C$1:$CZ$1,0))="","-",INDEX('ce raw data'!$C$2:$CZ$3000,MATCH(1,INDEX(('ce raw data'!$A$2:$A$3000=C131)*('ce raw data'!$B$2:$B$3000=$B172),,),0),MATCH(F134,'ce raw data'!$C$1:$CZ$1,0))),"-")</f>
        <v>-</v>
      </c>
      <c r="G172" s="8" t="str">
        <f>IFERROR(IF(INDEX('ce raw data'!$C$2:$CZ$3000,MATCH(1,INDEX(('ce raw data'!$A$2:$A$3000=G131)*('ce raw data'!$B$2:$B$3000=$B172),,),0),MATCH(G134,'ce raw data'!$C$1:$CZ$1,0))="","-",INDEX('ce raw data'!$C$2:$CZ$3000,MATCH(1,INDEX(('ce raw data'!$A$2:$A$3000=G131)*('ce raw data'!$B$2:$B$3000=$B172),,),0),MATCH(G134,'ce raw data'!$C$1:$CZ$1,0))),"-")</f>
        <v>-</v>
      </c>
      <c r="H172" s="8" t="str">
        <f>IFERROR(IF(INDEX('ce raw data'!$C$2:$CZ$3000,MATCH(1,INDEX(('ce raw data'!$A$2:$A$3000=G131)*('ce raw data'!$B$2:$B$3000=$B172),,),0),MATCH(H134,'ce raw data'!$C$1:$CZ$1,0))="","-",INDEX('ce raw data'!$C$2:$CZ$3000,MATCH(1,INDEX(('ce raw data'!$A$2:$A$3000=G131)*('ce raw data'!$B$2:$B$3000=$B172),,),0),MATCH(H134,'ce raw data'!$C$1:$CZ$1,0))),"-")</f>
        <v>-</v>
      </c>
      <c r="I172" s="8" t="str">
        <f>IFERROR(IF(INDEX('ce raw data'!$C$2:$CZ$3000,MATCH(1,INDEX(('ce raw data'!$A$2:$A$3000=G131)*('ce raw data'!$B$2:$B$3000=$B172),,),0),MATCH(I134,'ce raw data'!$C$1:$CZ$1,0))="","-",INDEX('ce raw data'!$C$2:$CZ$3000,MATCH(1,INDEX(('ce raw data'!$A$2:$A$3000=G131)*('ce raw data'!$B$2:$B$3000=$B172),,),0),MATCH(I134,'ce raw data'!$C$1:$CZ$1,0))),"-")</f>
        <v>-</v>
      </c>
      <c r="J172" s="8" t="str">
        <f>IFERROR(IF(INDEX('ce raw data'!$C$2:$CZ$3000,MATCH(1,INDEX(('ce raw data'!$A$2:$A$3000=G131)*('ce raw data'!$B$2:$B$3000=$B172),,),0),MATCH(J134,'ce raw data'!$C$1:$CZ$1,0))="","-",INDEX('ce raw data'!$C$2:$CZ$3000,MATCH(1,INDEX(('ce raw data'!$A$2:$A$3000=G131)*('ce raw data'!$B$2:$B$3000=$B172),,),0),MATCH(J134,'ce raw data'!$C$1:$CZ$1,0))),"-")</f>
        <v>-</v>
      </c>
    </row>
    <row r="173" spans="2:10" hidden="1" x14ac:dyDescent="0.5">
      <c r="B173" s="12"/>
      <c r="C173" s="8" t="str">
        <f>IFERROR(IF(INDEX('ce raw data'!$C$2:$CZ$3000,MATCH(1,INDEX(('ce raw data'!$A$2:$A$3000=C131)*('ce raw data'!$B$2:$B$3000=$B174),,),0),MATCH(SUBSTITUTE(C134,"Allele","Height"),'ce raw data'!$C$1:$CZ$1,0))="","-",INDEX('ce raw data'!$C$2:$CZ$3000,MATCH(1,INDEX(('ce raw data'!$A$2:$A$3000=C131)*('ce raw data'!$B$2:$B$3000=$B174),,),0),MATCH(SUBSTITUTE(C134,"Allele","Height"),'ce raw data'!$C$1:$CZ$1,0))),"-")</f>
        <v>-</v>
      </c>
      <c r="D173" s="8" t="str">
        <f>IFERROR(IF(INDEX('ce raw data'!$C$2:$CZ$3000,MATCH(1,INDEX(('ce raw data'!$A$2:$A$3000=C131)*('ce raw data'!$B$2:$B$3000=$B174),,),0),MATCH(SUBSTITUTE(D134,"Allele","Height"),'ce raw data'!$C$1:$CZ$1,0))="","-",INDEX('ce raw data'!$C$2:$CZ$3000,MATCH(1,INDEX(('ce raw data'!$A$2:$A$3000=C131)*('ce raw data'!$B$2:$B$3000=$B174),,),0),MATCH(SUBSTITUTE(D134,"Allele","Height"),'ce raw data'!$C$1:$CZ$1,0))),"-")</f>
        <v>-</v>
      </c>
      <c r="E173" s="8" t="str">
        <f>IFERROR(IF(INDEX('ce raw data'!$C$2:$CZ$3000,MATCH(1,INDEX(('ce raw data'!$A$2:$A$3000=C131)*('ce raw data'!$B$2:$B$3000=$B174),,),0),MATCH(SUBSTITUTE(E134,"Allele","Height"),'ce raw data'!$C$1:$CZ$1,0))="","-",INDEX('ce raw data'!$C$2:$CZ$3000,MATCH(1,INDEX(('ce raw data'!$A$2:$A$3000=C131)*('ce raw data'!$B$2:$B$3000=$B174),,),0),MATCH(SUBSTITUTE(E134,"Allele","Height"),'ce raw data'!$C$1:$CZ$1,0))),"-")</f>
        <v>-</v>
      </c>
      <c r="F173" s="8" t="str">
        <f>IFERROR(IF(INDEX('ce raw data'!$C$2:$CZ$3000,MATCH(1,INDEX(('ce raw data'!$A$2:$A$3000=C131)*('ce raw data'!$B$2:$B$3000=$B174),,),0),MATCH(SUBSTITUTE(F134,"Allele","Height"),'ce raw data'!$C$1:$CZ$1,0))="","-",INDEX('ce raw data'!$C$2:$CZ$3000,MATCH(1,INDEX(('ce raw data'!$A$2:$A$3000=C131)*('ce raw data'!$B$2:$B$3000=$B174),,),0),MATCH(SUBSTITUTE(F134,"Allele","Height"),'ce raw data'!$C$1:$CZ$1,0))),"-")</f>
        <v>-</v>
      </c>
      <c r="G173" s="8" t="str">
        <f>IFERROR(IF(INDEX('ce raw data'!$C$2:$CZ$3000,MATCH(1,INDEX(('ce raw data'!$A$2:$A$3000=G131)*('ce raw data'!$B$2:$B$3000=$B174),,),0),MATCH(SUBSTITUTE(G134,"Allele","Height"),'ce raw data'!$C$1:$CZ$1,0))="","-",INDEX('ce raw data'!$C$2:$CZ$3000,MATCH(1,INDEX(('ce raw data'!$A$2:$A$3000=G131)*('ce raw data'!$B$2:$B$3000=$B174),,),0),MATCH(SUBSTITUTE(G134,"Allele","Height"),'ce raw data'!$C$1:$CZ$1,0))),"-")</f>
        <v>-</v>
      </c>
      <c r="H173" s="8" t="str">
        <f>IFERROR(IF(INDEX('ce raw data'!$C$2:$CZ$3000,MATCH(1,INDEX(('ce raw data'!$A$2:$A$3000=G131)*('ce raw data'!$B$2:$B$3000=$B174),,),0),MATCH(SUBSTITUTE(H134,"Allele","Height"),'ce raw data'!$C$1:$CZ$1,0))="","-",INDEX('ce raw data'!$C$2:$CZ$3000,MATCH(1,INDEX(('ce raw data'!$A$2:$A$3000=G131)*('ce raw data'!$B$2:$B$3000=$B174),,),0),MATCH(SUBSTITUTE(H134,"Allele","Height"),'ce raw data'!$C$1:$CZ$1,0))),"-")</f>
        <v>-</v>
      </c>
      <c r="I173" s="8" t="str">
        <f>IFERROR(IF(INDEX('ce raw data'!$C$2:$CZ$3000,MATCH(1,INDEX(('ce raw data'!$A$2:$A$3000=G131)*('ce raw data'!$B$2:$B$3000=$B174),,),0),MATCH(SUBSTITUTE(I134,"Allele","Height"),'ce raw data'!$C$1:$CZ$1,0))="","-",INDEX('ce raw data'!$C$2:$CZ$3000,MATCH(1,INDEX(('ce raw data'!$A$2:$A$3000=G131)*('ce raw data'!$B$2:$B$3000=$B174),,),0),MATCH(SUBSTITUTE(I134,"Allele","Height"),'ce raw data'!$C$1:$CZ$1,0))),"-")</f>
        <v>-</v>
      </c>
      <c r="J173" s="8" t="str">
        <f>IFERROR(IF(INDEX('ce raw data'!$C$2:$CZ$3000,MATCH(1,INDEX(('ce raw data'!$A$2:$A$3000=G131)*('ce raw data'!$B$2:$B$3000=$B174),,),0),MATCH(SUBSTITUTE(J134,"Allele","Height"),'ce raw data'!$C$1:$CZ$1,0))="","-",INDEX('ce raw data'!$C$2:$CZ$3000,MATCH(1,INDEX(('ce raw data'!$A$2:$A$3000=G131)*('ce raw data'!$B$2:$B$3000=$B174),,),0),MATCH(SUBSTITUTE(J134,"Allele","Height"),'ce raw data'!$C$1:$CZ$1,0))),"-")</f>
        <v>-</v>
      </c>
    </row>
    <row r="174" spans="2:10" x14ac:dyDescent="0.5">
      <c r="B174" s="12" t="str">
        <f>'Allele Call Table'!$A$109</f>
        <v>D12S391</v>
      </c>
      <c r="C174" s="8" t="str">
        <f>IFERROR(IF(INDEX('ce raw data'!$C$2:$CZ$3000,MATCH(1,INDEX(('ce raw data'!$A$2:$A$3000=C131)*('ce raw data'!$B$2:$B$3000=$B174),,),0),MATCH(C134,'ce raw data'!$C$1:$CZ$1,0))="","-",INDEX('ce raw data'!$C$2:$CZ$3000,MATCH(1,INDEX(('ce raw data'!$A$2:$A$3000=C131)*('ce raw data'!$B$2:$B$3000=$B174),,),0),MATCH(C134,'ce raw data'!$C$1:$CZ$1,0))),"-")</f>
        <v>-</v>
      </c>
      <c r="D174" s="8" t="str">
        <f>IFERROR(IF(INDEX('ce raw data'!$C$2:$CZ$3000,MATCH(1,INDEX(('ce raw data'!$A$2:$A$3000=C131)*('ce raw data'!$B$2:$B$3000=$B174),,),0),MATCH(D134,'ce raw data'!$C$1:$CZ$1,0))="","-",INDEX('ce raw data'!$C$2:$CZ$3000,MATCH(1,INDEX(('ce raw data'!$A$2:$A$3000=C131)*('ce raw data'!$B$2:$B$3000=$B174),,),0),MATCH(D134,'ce raw data'!$C$1:$CZ$1,0))),"-")</f>
        <v>-</v>
      </c>
      <c r="E174" s="8" t="str">
        <f>IFERROR(IF(INDEX('ce raw data'!$C$2:$CZ$3000,MATCH(1,INDEX(('ce raw data'!$A$2:$A$3000=C131)*('ce raw data'!$B$2:$B$3000=$B174),,),0),MATCH(E134,'ce raw data'!$C$1:$CZ$1,0))="","-",INDEX('ce raw data'!$C$2:$CZ$3000,MATCH(1,INDEX(('ce raw data'!$A$2:$A$3000=C131)*('ce raw data'!$B$2:$B$3000=$B174),,),0),MATCH(E134,'ce raw data'!$C$1:$CZ$1,0))),"-")</f>
        <v>-</v>
      </c>
      <c r="F174" s="8" t="str">
        <f>IFERROR(IF(INDEX('ce raw data'!$C$2:$CZ$3000,MATCH(1,INDEX(('ce raw data'!$A$2:$A$3000=C131)*('ce raw data'!$B$2:$B$3000=$B174),,),0),MATCH(F134,'ce raw data'!$C$1:$CZ$1,0))="","-",INDEX('ce raw data'!$C$2:$CZ$3000,MATCH(1,INDEX(('ce raw data'!$A$2:$A$3000=C131)*('ce raw data'!$B$2:$B$3000=$B174),,),0),MATCH(F134,'ce raw data'!$C$1:$CZ$1,0))),"-")</f>
        <v>-</v>
      </c>
      <c r="G174" s="8" t="str">
        <f>IFERROR(IF(INDEX('ce raw data'!$C$2:$CZ$3000,MATCH(1,INDEX(('ce raw data'!$A$2:$A$3000=G131)*('ce raw data'!$B$2:$B$3000=$B174),,),0),MATCH(G134,'ce raw data'!$C$1:$CZ$1,0))="","-",INDEX('ce raw data'!$C$2:$CZ$3000,MATCH(1,INDEX(('ce raw data'!$A$2:$A$3000=G131)*('ce raw data'!$B$2:$B$3000=$B174),,),0),MATCH(G134,'ce raw data'!$C$1:$CZ$1,0))),"-")</f>
        <v>-</v>
      </c>
      <c r="H174" s="8" t="str">
        <f>IFERROR(IF(INDEX('ce raw data'!$C$2:$CZ$3000,MATCH(1,INDEX(('ce raw data'!$A$2:$A$3000=G131)*('ce raw data'!$B$2:$B$3000=$B174),,),0),MATCH(H134,'ce raw data'!$C$1:$CZ$1,0))="","-",INDEX('ce raw data'!$C$2:$CZ$3000,MATCH(1,INDEX(('ce raw data'!$A$2:$A$3000=G131)*('ce raw data'!$B$2:$B$3000=$B174),,),0),MATCH(H134,'ce raw data'!$C$1:$CZ$1,0))),"-")</f>
        <v>-</v>
      </c>
      <c r="I174" s="8" t="str">
        <f>IFERROR(IF(INDEX('ce raw data'!$C$2:$CZ$3000,MATCH(1,INDEX(('ce raw data'!$A$2:$A$3000=G131)*('ce raw data'!$B$2:$B$3000=$B174),,),0),MATCH(I134,'ce raw data'!$C$1:$CZ$1,0))="","-",INDEX('ce raw data'!$C$2:$CZ$3000,MATCH(1,INDEX(('ce raw data'!$A$2:$A$3000=G131)*('ce raw data'!$B$2:$B$3000=$B174),,),0),MATCH(I134,'ce raw data'!$C$1:$CZ$1,0))),"-")</f>
        <v>-</v>
      </c>
      <c r="J174" s="8" t="str">
        <f>IFERROR(IF(INDEX('ce raw data'!$C$2:$CZ$3000,MATCH(1,INDEX(('ce raw data'!$A$2:$A$3000=G131)*('ce raw data'!$B$2:$B$3000=$B174),,),0),MATCH(J134,'ce raw data'!$C$1:$CZ$1,0))="","-",INDEX('ce raw data'!$C$2:$CZ$3000,MATCH(1,INDEX(('ce raw data'!$A$2:$A$3000=G131)*('ce raw data'!$B$2:$B$3000=$B174),,),0),MATCH(J134,'ce raw data'!$C$1:$CZ$1,0))),"-")</f>
        <v>-</v>
      </c>
    </row>
    <row r="175" spans="2:10" hidden="1" x14ac:dyDescent="0.5">
      <c r="B175" s="12"/>
      <c r="C175" s="8" t="str">
        <f>IFERROR(IF(INDEX('ce raw data'!$C$2:$CZ$3000,MATCH(1,INDEX(('ce raw data'!$A$2:$A$3000=C131)*('ce raw data'!$B$2:$B$3000=$B176),,),0),MATCH(SUBSTITUTE(C134,"Allele","Height"),'ce raw data'!$C$1:$CZ$1,0))="","-",INDEX('ce raw data'!$C$2:$CZ$3000,MATCH(1,INDEX(('ce raw data'!$A$2:$A$3000=C131)*('ce raw data'!$B$2:$B$3000=$B176),,),0),MATCH(SUBSTITUTE(C134,"Allele","Height"),'ce raw data'!$C$1:$CZ$1,0))),"-")</f>
        <v>-</v>
      </c>
      <c r="D175" s="8" t="str">
        <f>IFERROR(IF(INDEX('ce raw data'!$C$2:$CZ$3000,MATCH(1,INDEX(('ce raw data'!$A$2:$A$3000=C131)*('ce raw data'!$B$2:$B$3000=$B176),,),0),MATCH(SUBSTITUTE(D134,"Allele","Height"),'ce raw data'!$C$1:$CZ$1,0))="","-",INDEX('ce raw data'!$C$2:$CZ$3000,MATCH(1,INDEX(('ce raw data'!$A$2:$A$3000=C131)*('ce raw data'!$B$2:$B$3000=$B176),,),0),MATCH(SUBSTITUTE(D134,"Allele","Height"),'ce raw data'!$C$1:$CZ$1,0))),"-")</f>
        <v>-</v>
      </c>
      <c r="E175" s="8" t="str">
        <f>IFERROR(IF(INDEX('ce raw data'!$C$2:$CZ$3000,MATCH(1,INDEX(('ce raw data'!$A$2:$A$3000=C131)*('ce raw data'!$B$2:$B$3000=$B176),,),0),MATCH(SUBSTITUTE(E134,"Allele","Height"),'ce raw data'!$C$1:$CZ$1,0))="","-",INDEX('ce raw data'!$C$2:$CZ$3000,MATCH(1,INDEX(('ce raw data'!$A$2:$A$3000=C131)*('ce raw data'!$B$2:$B$3000=$B176),,),0),MATCH(SUBSTITUTE(E134,"Allele","Height"),'ce raw data'!$C$1:$CZ$1,0))),"-")</f>
        <v>-</v>
      </c>
      <c r="F175" s="8" t="str">
        <f>IFERROR(IF(INDEX('ce raw data'!$C$2:$CZ$3000,MATCH(1,INDEX(('ce raw data'!$A$2:$A$3000=C131)*('ce raw data'!$B$2:$B$3000=$B176),,),0),MATCH(SUBSTITUTE(F134,"Allele","Height"),'ce raw data'!$C$1:$CZ$1,0))="","-",INDEX('ce raw data'!$C$2:$CZ$3000,MATCH(1,INDEX(('ce raw data'!$A$2:$A$3000=C131)*('ce raw data'!$B$2:$B$3000=$B176),,),0),MATCH(SUBSTITUTE(F134,"Allele","Height"),'ce raw data'!$C$1:$CZ$1,0))),"-")</f>
        <v>-</v>
      </c>
      <c r="G175" s="8" t="str">
        <f>IFERROR(IF(INDEX('ce raw data'!$C$2:$CZ$3000,MATCH(1,INDEX(('ce raw data'!$A$2:$A$3000=G131)*('ce raw data'!$B$2:$B$3000=$B176),,),0),MATCH(SUBSTITUTE(G134,"Allele","Height"),'ce raw data'!$C$1:$CZ$1,0))="","-",INDEX('ce raw data'!$C$2:$CZ$3000,MATCH(1,INDEX(('ce raw data'!$A$2:$A$3000=G131)*('ce raw data'!$B$2:$B$3000=$B176),,),0),MATCH(SUBSTITUTE(G134,"Allele","Height"),'ce raw data'!$C$1:$CZ$1,0))),"-")</f>
        <v>-</v>
      </c>
      <c r="H175" s="8" t="str">
        <f>IFERROR(IF(INDEX('ce raw data'!$C$2:$CZ$3000,MATCH(1,INDEX(('ce raw data'!$A$2:$A$3000=G131)*('ce raw data'!$B$2:$B$3000=$B176),,),0),MATCH(SUBSTITUTE(H134,"Allele","Height"),'ce raw data'!$C$1:$CZ$1,0))="","-",INDEX('ce raw data'!$C$2:$CZ$3000,MATCH(1,INDEX(('ce raw data'!$A$2:$A$3000=G131)*('ce raw data'!$B$2:$B$3000=$B176),,),0),MATCH(SUBSTITUTE(H134,"Allele","Height"),'ce raw data'!$C$1:$CZ$1,0))),"-")</f>
        <v>-</v>
      </c>
      <c r="I175" s="8" t="str">
        <f>IFERROR(IF(INDEX('ce raw data'!$C$2:$CZ$3000,MATCH(1,INDEX(('ce raw data'!$A$2:$A$3000=G131)*('ce raw data'!$B$2:$B$3000=$B176),,),0),MATCH(SUBSTITUTE(I134,"Allele","Height"),'ce raw data'!$C$1:$CZ$1,0))="","-",INDEX('ce raw data'!$C$2:$CZ$3000,MATCH(1,INDEX(('ce raw data'!$A$2:$A$3000=G131)*('ce raw data'!$B$2:$B$3000=$B176),,),0),MATCH(SUBSTITUTE(I134,"Allele","Height"),'ce raw data'!$C$1:$CZ$1,0))),"-")</f>
        <v>-</v>
      </c>
      <c r="J175" s="8" t="str">
        <f>IFERROR(IF(INDEX('ce raw data'!$C$2:$CZ$3000,MATCH(1,INDEX(('ce raw data'!$A$2:$A$3000=G131)*('ce raw data'!$B$2:$B$3000=$B176),,),0),MATCH(SUBSTITUTE(J134,"Allele","Height"),'ce raw data'!$C$1:$CZ$1,0))="","-",INDEX('ce raw data'!$C$2:$CZ$3000,MATCH(1,INDEX(('ce raw data'!$A$2:$A$3000=G131)*('ce raw data'!$B$2:$B$3000=$B176),,),0),MATCH(SUBSTITUTE(J134,"Allele","Height"),'ce raw data'!$C$1:$CZ$1,0))),"-")</f>
        <v>-</v>
      </c>
    </row>
    <row r="176" spans="2:10" x14ac:dyDescent="0.5">
      <c r="B176" s="12" t="str">
        <f>'Allele Call Table'!$A$111</f>
        <v>D19S433</v>
      </c>
      <c r="C176" s="8" t="str">
        <f>IFERROR(IF(INDEX('ce raw data'!$C$2:$CZ$3000,MATCH(1,INDEX(('ce raw data'!$A$2:$A$3000=C131)*('ce raw data'!$B$2:$B$3000=$B176),,),0),MATCH(C134,'ce raw data'!$C$1:$CZ$1,0))="","-",INDEX('ce raw data'!$C$2:$CZ$3000,MATCH(1,INDEX(('ce raw data'!$A$2:$A$3000=C131)*('ce raw data'!$B$2:$B$3000=$B176),,),0),MATCH(C134,'ce raw data'!$C$1:$CZ$1,0))),"-")</f>
        <v>-</v>
      </c>
      <c r="D176" s="8" t="str">
        <f>IFERROR(IF(INDEX('ce raw data'!$C$2:$CZ$3000,MATCH(1,INDEX(('ce raw data'!$A$2:$A$3000=C131)*('ce raw data'!$B$2:$B$3000=$B176),,),0),MATCH(D134,'ce raw data'!$C$1:$CZ$1,0))="","-",INDEX('ce raw data'!$C$2:$CZ$3000,MATCH(1,INDEX(('ce raw data'!$A$2:$A$3000=C131)*('ce raw data'!$B$2:$B$3000=$B176),,),0),MATCH(D134,'ce raw data'!$C$1:$CZ$1,0))),"-")</f>
        <v>-</v>
      </c>
      <c r="E176" s="8" t="str">
        <f>IFERROR(IF(INDEX('ce raw data'!$C$2:$CZ$3000,MATCH(1,INDEX(('ce raw data'!$A$2:$A$3000=C131)*('ce raw data'!$B$2:$B$3000=$B176),,),0),MATCH(E134,'ce raw data'!$C$1:$CZ$1,0))="","-",INDEX('ce raw data'!$C$2:$CZ$3000,MATCH(1,INDEX(('ce raw data'!$A$2:$A$3000=C131)*('ce raw data'!$B$2:$B$3000=$B176),,),0),MATCH(E134,'ce raw data'!$C$1:$CZ$1,0))),"-")</f>
        <v>-</v>
      </c>
      <c r="F176" s="8" t="str">
        <f>IFERROR(IF(INDEX('ce raw data'!$C$2:$CZ$3000,MATCH(1,INDEX(('ce raw data'!$A$2:$A$3000=C131)*('ce raw data'!$B$2:$B$3000=$B176),,),0),MATCH(F134,'ce raw data'!$C$1:$CZ$1,0))="","-",INDEX('ce raw data'!$C$2:$CZ$3000,MATCH(1,INDEX(('ce raw data'!$A$2:$A$3000=C131)*('ce raw data'!$B$2:$B$3000=$B176),,),0),MATCH(F134,'ce raw data'!$C$1:$CZ$1,0))),"-")</f>
        <v>-</v>
      </c>
      <c r="G176" s="8" t="str">
        <f>IFERROR(IF(INDEX('ce raw data'!$C$2:$CZ$3000,MATCH(1,INDEX(('ce raw data'!$A$2:$A$3000=G131)*('ce raw data'!$B$2:$B$3000=$B176),,),0),MATCH(G134,'ce raw data'!$C$1:$CZ$1,0))="","-",INDEX('ce raw data'!$C$2:$CZ$3000,MATCH(1,INDEX(('ce raw data'!$A$2:$A$3000=G131)*('ce raw data'!$B$2:$B$3000=$B176),,),0),MATCH(G134,'ce raw data'!$C$1:$CZ$1,0))),"-")</f>
        <v>-</v>
      </c>
      <c r="H176" s="8" t="str">
        <f>IFERROR(IF(INDEX('ce raw data'!$C$2:$CZ$3000,MATCH(1,INDEX(('ce raw data'!$A$2:$A$3000=G131)*('ce raw data'!$B$2:$B$3000=$B176),,),0),MATCH(H134,'ce raw data'!$C$1:$CZ$1,0))="","-",INDEX('ce raw data'!$C$2:$CZ$3000,MATCH(1,INDEX(('ce raw data'!$A$2:$A$3000=G131)*('ce raw data'!$B$2:$B$3000=$B176),,),0),MATCH(H134,'ce raw data'!$C$1:$CZ$1,0))),"-")</f>
        <v>-</v>
      </c>
      <c r="I176" s="8" t="str">
        <f>IFERROR(IF(INDEX('ce raw data'!$C$2:$CZ$3000,MATCH(1,INDEX(('ce raw data'!$A$2:$A$3000=G131)*('ce raw data'!$B$2:$B$3000=$B176),,),0),MATCH(I134,'ce raw data'!$C$1:$CZ$1,0))="","-",INDEX('ce raw data'!$C$2:$CZ$3000,MATCH(1,INDEX(('ce raw data'!$A$2:$A$3000=G131)*('ce raw data'!$B$2:$B$3000=$B176),,),0),MATCH(I134,'ce raw data'!$C$1:$CZ$1,0))),"-")</f>
        <v>-</v>
      </c>
      <c r="J176" s="8" t="str">
        <f>IFERROR(IF(INDEX('ce raw data'!$C$2:$CZ$3000,MATCH(1,INDEX(('ce raw data'!$A$2:$A$3000=G131)*('ce raw data'!$B$2:$B$3000=$B176),,),0),MATCH(J134,'ce raw data'!$C$1:$CZ$1,0))="","-",INDEX('ce raw data'!$C$2:$CZ$3000,MATCH(1,INDEX(('ce raw data'!$A$2:$A$3000=G131)*('ce raw data'!$B$2:$B$3000=$B176),,),0),MATCH(J134,'ce raw data'!$C$1:$CZ$1,0))),"-")</f>
        <v>-</v>
      </c>
    </row>
    <row r="177" spans="2:10" hidden="1" x14ac:dyDescent="0.5">
      <c r="B177" s="12"/>
      <c r="C177" s="8" t="str">
        <f>IFERROR(IF(INDEX('ce raw data'!$C$2:$CZ$3000,MATCH(1,INDEX(('ce raw data'!$A$2:$A$3000=C131)*('ce raw data'!$B$2:$B$3000=$B178),,),0),MATCH(SUBSTITUTE(C134,"Allele","Height"),'ce raw data'!$C$1:$CZ$1,0))="","-",INDEX('ce raw data'!$C$2:$CZ$3000,MATCH(1,INDEX(('ce raw data'!$A$2:$A$3000=C131)*('ce raw data'!$B$2:$B$3000=$B178),,),0),MATCH(SUBSTITUTE(C134,"Allele","Height"),'ce raw data'!$C$1:$CZ$1,0))),"-")</f>
        <v>-</v>
      </c>
      <c r="D177" s="8" t="str">
        <f>IFERROR(IF(INDEX('ce raw data'!$C$2:$CZ$3000,MATCH(1,INDEX(('ce raw data'!$A$2:$A$3000=C131)*('ce raw data'!$B$2:$B$3000=$B178),,),0),MATCH(SUBSTITUTE(D134,"Allele","Height"),'ce raw data'!$C$1:$CZ$1,0))="","-",INDEX('ce raw data'!$C$2:$CZ$3000,MATCH(1,INDEX(('ce raw data'!$A$2:$A$3000=C131)*('ce raw data'!$B$2:$B$3000=$B178),,),0),MATCH(SUBSTITUTE(D134,"Allele","Height"),'ce raw data'!$C$1:$CZ$1,0))),"-")</f>
        <v>-</v>
      </c>
      <c r="E177" s="8" t="str">
        <f>IFERROR(IF(INDEX('ce raw data'!$C$2:$CZ$3000,MATCH(1,INDEX(('ce raw data'!$A$2:$A$3000=C131)*('ce raw data'!$B$2:$B$3000=$B178),,),0),MATCH(SUBSTITUTE(E134,"Allele","Height"),'ce raw data'!$C$1:$CZ$1,0))="","-",INDEX('ce raw data'!$C$2:$CZ$3000,MATCH(1,INDEX(('ce raw data'!$A$2:$A$3000=C131)*('ce raw data'!$B$2:$B$3000=$B178),,),0),MATCH(SUBSTITUTE(E134,"Allele","Height"),'ce raw data'!$C$1:$CZ$1,0))),"-")</f>
        <v>-</v>
      </c>
      <c r="F177" s="8" t="str">
        <f>IFERROR(IF(INDEX('ce raw data'!$C$2:$CZ$3000,MATCH(1,INDEX(('ce raw data'!$A$2:$A$3000=C131)*('ce raw data'!$B$2:$B$3000=$B178),,),0),MATCH(SUBSTITUTE(F134,"Allele","Height"),'ce raw data'!$C$1:$CZ$1,0))="","-",INDEX('ce raw data'!$C$2:$CZ$3000,MATCH(1,INDEX(('ce raw data'!$A$2:$A$3000=C131)*('ce raw data'!$B$2:$B$3000=$B178),,),0),MATCH(SUBSTITUTE(F134,"Allele","Height"),'ce raw data'!$C$1:$CZ$1,0))),"-")</f>
        <v>-</v>
      </c>
      <c r="G177" s="8" t="str">
        <f>IFERROR(IF(INDEX('ce raw data'!$C$2:$CZ$3000,MATCH(1,INDEX(('ce raw data'!$A$2:$A$3000=G131)*('ce raw data'!$B$2:$B$3000=$B178),,),0),MATCH(SUBSTITUTE(G134,"Allele","Height"),'ce raw data'!$C$1:$CZ$1,0))="","-",INDEX('ce raw data'!$C$2:$CZ$3000,MATCH(1,INDEX(('ce raw data'!$A$2:$A$3000=G131)*('ce raw data'!$B$2:$B$3000=$B178),,),0),MATCH(SUBSTITUTE(G134,"Allele","Height"),'ce raw data'!$C$1:$CZ$1,0))),"-")</f>
        <v>-</v>
      </c>
      <c r="H177" s="8" t="str">
        <f>IFERROR(IF(INDEX('ce raw data'!$C$2:$CZ$3000,MATCH(1,INDEX(('ce raw data'!$A$2:$A$3000=G131)*('ce raw data'!$B$2:$B$3000=$B178),,),0),MATCH(SUBSTITUTE(H134,"Allele","Height"),'ce raw data'!$C$1:$CZ$1,0))="","-",INDEX('ce raw data'!$C$2:$CZ$3000,MATCH(1,INDEX(('ce raw data'!$A$2:$A$3000=G131)*('ce raw data'!$B$2:$B$3000=$B178),,),0),MATCH(SUBSTITUTE(H134,"Allele","Height"),'ce raw data'!$C$1:$CZ$1,0))),"-")</f>
        <v>-</v>
      </c>
      <c r="I177" s="8" t="str">
        <f>IFERROR(IF(INDEX('ce raw data'!$C$2:$CZ$3000,MATCH(1,INDEX(('ce raw data'!$A$2:$A$3000=G131)*('ce raw data'!$B$2:$B$3000=$B178),,),0),MATCH(SUBSTITUTE(I134,"Allele","Height"),'ce raw data'!$C$1:$CZ$1,0))="","-",INDEX('ce raw data'!$C$2:$CZ$3000,MATCH(1,INDEX(('ce raw data'!$A$2:$A$3000=G131)*('ce raw data'!$B$2:$B$3000=$B178),,),0),MATCH(SUBSTITUTE(I134,"Allele","Height"),'ce raw data'!$C$1:$CZ$1,0))),"-")</f>
        <v>-</v>
      </c>
      <c r="J177" s="8" t="str">
        <f>IFERROR(IF(INDEX('ce raw data'!$C$2:$CZ$3000,MATCH(1,INDEX(('ce raw data'!$A$2:$A$3000=G131)*('ce raw data'!$B$2:$B$3000=$B178),,),0),MATCH(SUBSTITUTE(J134,"Allele","Height"),'ce raw data'!$C$1:$CZ$1,0))="","-",INDEX('ce raw data'!$C$2:$CZ$3000,MATCH(1,INDEX(('ce raw data'!$A$2:$A$3000=G131)*('ce raw data'!$B$2:$B$3000=$B178),,),0),MATCH(SUBSTITUTE(J134,"Allele","Height"),'ce raw data'!$C$1:$CZ$1,0))),"-")</f>
        <v>-</v>
      </c>
    </row>
    <row r="178" spans="2:10" x14ac:dyDescent="0.5">
      <c r="B178" s="12" t="str">
        <f>'Allele Call Table'!$A$113</f>
        <v>SE33</v>
      </c>
      <c r="C178" s="8" t="str">
        <f>IFERROR(IF(INDEX('ce raw data'!$C$2:$CZ$3000,MATCH(1,INDEX(('ce raw data'!$A$2:$A$3000=C131)*('ce raw data'!$B$2:$B$3000=$B178),,),0),MATCH(C134,'ce raw data'!$C$1:$CZ$1,0))="","-",INDEX('ce raw data'!$C$2:$CZ$3000,MATCH(1,INDEX(('ce raw data'!$A$2:$A$3000=C131)*('ce raw data'!$B$2:$B$3000=$B178),,),0),MATCH(C134,'ce raw data'!$C$1:$CZ$1,0))),"-")</f>
        <v>-</v>
      </c>
      <c r="D178" s="8" t="str">
        <f>IFERROR(IF(INDEX('ce raw data'!$C$2:$CZ$3000,MATCH(1,INDEX(('ce raw data'!$A$2:$A$3000=C131)*('ce raw data'!$B$2:$B$3000=$B178),,),0),MATCH(D134,'ce raw data'!$C$1:$CZ$1,0))="","-",INDEX('ce raw data'!$C$2:$CZ$3000,MATCH(1,INDEX(('ce raw data'!$A$2:$A$3000=C131)*('ce raw data'!$B$2:$B$3000=$B178),,),0),MATCH(D134,'ce raw data'!$C$1:$CZ$1,0))),"-")</f>
        <v>-</v>
      </c>
      <c r="E178" s="8" t="str">
        <f>IFERROR(IF(INDEX('ce raw data'!$C$2:$CZ$3000,MATCH(1,INDEX(('ce raw data'!$A$2:$A$3000=C131)*('ce raw data'!$B$2:$B$3000=$B178),,),0),MATCH(E134,'ce raw data'!$C$1:$CZ$1,0))="","-",INDEX('ce raw data'!$C$2:$CZ$3000,MATCH(1,INDEX(('ce raw data'!$A$2:$A$3000=C131)*('ce raw data'!$B$2:$B$3000=$B178),,),0),MATCH(E134,'ce raw data'!$C$1:$CZ$1,0))),"-")</f>
        <v>-</v>
      </c>
      <c r="F178" s="8" t="str">
        <f>IFERROR(IF(INDEX('ce raw data'!$C$2:$CZ$3000,MATCH(1,INDEX(('ce raw data'!$A$2:$A$3000=C131)*('ce raw data'!$B$2:$B$3000=$B178),,),0),MATCH(F134,'ce raw data'!$C$1:$CZ$1,0))="","-",INDEX('ce raw data'!$C$2:$CZ$3000,MATCH(1,INDEX(('ce raw data'!$A$2:$A$3000=C131)*('ce raw data'!$B$2:$B$3000=$B178),,),0),MATCH(F134,'ce raw data'!$C$1:$CZ$1,0))),"-")</f>
        <v>-</v>
      </c>
      <c r="G178" s="8" t="str">
        <f>IFERROR(IF(INDEX('ce raw data'!$C$2:$CZ$3000,MATCH(1,INDEX(('ce raw data'!$A$2:$A$3000=G131)*('ce raw data'!$B$2:$B$3000=$B178),,),0),MATCH(G134,'ce raw data'!$C$1:$CZ$1,0))="","-",INDEX('ce raw data'!$C$2:$CZ$3000,MATCH(1,INDEX(('ce raw data'!$A$2:$A$3000=G131)*('ce raw data'!$B$2:$B$3000=$B178),,),0),MATCH(G134,'ce raw data'!$C$1:$CZ$1,0))),"-")</f>
        <v>-</v>
      </c>
      <c r="H178" s="8" t="str">
        <f>IFERROR(IF(INDEX('ce raw data'!$C$2:$CZ$3000,MATCH(1,INDEX(('ce raw data'!$A$2:$A$3000=G131)*('ce raw data'!$B$2:$B$3000=$B178),,),0),MATCH(H134,'ce raw data'!$C$1:$CZ$1,0))="","-",INDEX('ce raw data'!$C$2:$CZ$3000,MATCH(1,INDEX(('ce raw data'!$A$2:$A$3000=G131)*('ce raw data'!$B$2:$B$3000=$B178),,),0),MATCH(H134,'ce raw data'!$C$1:$CZ$1,0))),"-")</f>
        <v>-</v>
      </c>
      <c r="I178" s="8" t="str">
        <f>IFERROR(IF(INDEX('ce raw data'!$C$2:$CZ$3000,MATCH(1,INDEX(('ce raw data'!$A$2:$A$3000=G131)*('ce raw data'!$B$2:$B$3000=$B178),,),0),MATCH(I134,'ce raw data'!$C$1:$CZ$1,0))="","-",INDEX('ce raw data'!$C$2:$CZ$3000,MATCH(1,INDEX(('ce raw data'!$A$2:$A$3000=G131)*('ce raw data'!$B$2:$B$3000=$B178),,),0),MATCH(I134,'ce raw data'!$C$1:$CZ$1,0))),"-")</f>
        <v>-</v>
      </c>
      <c r="J178" s="8" t="str">
        <f>IFERROR(IF(INDEX('ce raw data'!$C$2:$CZ$3000,MATCH(1,INDEX(('ce raw data'!$A$2:$A$3000=G131)*('ce raw data'!$B$2:$B$3000=$B178),,),0),MATCH(J134,'ce raw data'!$C$1:$CZ$1,0))="","-",INDEX('ce raw data'!$C$2:$CZ$3000,MATCH(1,INDEX(('ce raw data'!$A$2:$A$3000=G131)*('ce raw data'!$B$2:$B$3000=$B178),,),0),MATCH(J134,'ce raw data'!$C$1:$CZ$1,0))),"-")</f>
        <v>-</v>
      </c>
    </row>
    <row r="179" spans="2:10" hidden="1" x14ac:dyDescent="0.5">
      <c r="B179" s="12"/>
      <c r="C179" s="8" t="str">
        <f>IFERROR(IF(INDEX('ce raw data'!$C$2:$CZ$3000,MATCH(1,INDEX(('ce raw data'!$A$2:$A$3000=C131)*('ce raw data'!$B$2:$B$3000=$B180),,),0),MATCH(SUBSTITUTE(C134,"Allele","Height"),'ce raw data'!$C$1:$CZ$1,0))="","-",INDEX('ce raw data'!$C$2:$CZ$3000,MATCH(1,INDEX(('ce raw data'!$A$2:$A$3000=C131)*('ce raw data'!$B$2:$B$3000=$B180),,),0),MATCH(SUBSTITUTE(C134,"Allele","Height"),'ce raw data'!$C$1:$CZ$1,0))),"-")</f>
        <v>-</v>
      </c>
      <c r="D179" s="8" t="str">
        <f>IFERROR(IF(INDEX('ce raw data'!$C$2:$CZ$3000,MATCH(1,INDEX(('ce raw data'!$A$2:$A$3000=C131)*('ce raw data'!$B$2:$B$3000=$B180),,),0),MATCH(SUBSTITUTE(D134,"Allele","Height"),'ce raw data'!$C$1:$CZ$1,0))="","-",INDEX('ce raw data'!$C$2:$CZ$3000,MATCH(1,INDEX(('ce raw data'!$A$2:$A$3000=C131)*('ce raw data'!$B$2:$B$3000=$B180),,),0),MATCH(SUBSTITUTE(D134,"Allele","Height"),'ce raw data'!$C$1:$CZ$1,0))),"-")</f>
        <v>-</v>
      </c>
      <c r="E179" s="8" t="str">
        <f>IFERROR(IF(INDEX('ce raw data'!$C$2:$CZ$3000,MATCH(1,INDEX(('ce raw data'!$A$2:$A$3000=C131)*('ce raw data'!$B$2:$B$3000=$B180),,),0),MATCH(SUBSTITUTE(E134,"Allele","Height"),'ce raw data'!$C$1:$CZ$1,0))="","-",INDEX('ce raw data'!$C$2:$CZ$3000,MATCH(1,INDEX(('ce raw data'!$A$2:$A$3000=C131)*('ce raw data'!$B$2:$B$3000=$B180),,),0),MATCH(SUBSTITUTE(E134,"Allele","Height"),'ce raw data'!$C$1:$CZ$1,0))),"-")</f>
        <v>-</v>
      </c>
      <c r="F179" s="8" t="str">
        <f>IFERROR(IF(INDEX('ce raw data'!$C$2:$CZ$3000,MATCH(1,INDEX(('ce raw data'!$A$2:$A$3000=C131)*('ce raw data'!$B$2:$B$3000=$B180),,),0),MATCH(SUBSTITUTE(F134,"Allele","Height"),'ce raw data'!$C$1:$CZ$1,0))="","-",INDEX('ce raw data'!$C$2:$CZ$3000,MATCH(1,INDEX(('ce raw data'!$A$2:$A$3000=C131)*('ce raw data'!$B$2:$B$3000=$B180),,),0),MATCH(SUBSTITUTE(F134,"Allele","Height"),'ce raw data'!$C$1:$CZ$1,0))),"-")</f>
        <v>-</v>
      </c>
      <c r="G179" s="8" t="str">
        <f>IFERROR(IF(INDEX('ce raw data'!$C$2:$CZ$3000,MATCH(1,INDEX(('ce raw data'!$A$2:$A$3000=G131)*('ce raw data'!$B$2:$B$3000=$B180),,),0),MATCH(SUBSTITUTE(G134,"Allele","Height"),'ce raw data'!$C$1:$CZ$1,0))="","-",INDEX('ce raw data'!$C$2:$CZ$3000,MATCH(1,INDEX(('ce raw data'!$A$2:$A$3000=G131)*('ce raw data'!$B$2:$B$3000=$B180),,),0),MATCH(SUBSTITUTE(G134,"Allele","Height"),'ce raw data'!$C$1:$CZ$1,0))),"-")</f>
        <v>-</v>
      </c>
      <c r="H179" s="8" t="str">
        <f>IFERROR(IF(INDEX('ce raw data'!$C$2:$CZ$3000,MATCH(1,INDEX(('ce raw data'!$A$2:$A$3000=G131)*('ce raw data'!$B$2:$B$3000=$B180),,),0),MATCH(SUBSTITUTE(H134,"Allele","Height"),'ce raw data'!$C$1:$CZ$1,0))="","-",INDEX('ce raw data'!$C$2:$CZ$3000,MATCH(1,INDEX(('ce raw data'!$A$2:$A$3000=G131)*('ce raw data'!$B$2:$B$3000=$B180),,),0),MATCH(SUBSTITUTE(H134,"Allele","Height"),'ce raw data'!$C$1:$CZ$1,0))),"-")</f>
        <v>-</v>
      </c>
      <c r="I179" s="8" t="str">
        <f>IFERROR(IF(INDEX('ce raw data'!$C$2:$CZ$3000,MATCH(1,INDEX(('ce raw data'!$A$2:$A$3000=G131)*('ce raw data'!$B$2:$B$3000=$B180),,),0),MATCH(SUBSTITUTE(I134,"Allele","Height"),'ce raw data'!$C$1:$CZ$1,0))="","-",INDEX('ce raw data'!$C$2:$CZ$3000,MATCH(1,INDEX(('ce raw data'!$A$2:$A$3000=G131)*('ce raw data'!$B$2:$B$3000=$B180),,),0),MATCH(SUBSTITUTE(I134,"Allele","Height"),'ce raw data'!$C$1:$CZ$1,0))),"-")</f>
        <v>-</v>
      </c>
      <c r="J179" s="8" t="str">
        <f>IFERROR(IF(INDEX('ce raw data'!$C$2:$CZ$3000,MATCH(1,INDEX(('ce raw data'!$A$2:$A$3000=G131)*('ce raw data'!$B$2:$B$3000=$B180),,),0),MATCH(SUBSTITUTE(J134,"Allele","Height"),'ce raw data'!$C$1:$CZ$1,0))="","-",INDEX('ce raw data'!$C$2:$CZ$3000,MATCH(1,INDEX(('ce raw data'!$A$2:$A$3000=G131)*('ce raw data'!$B$2:$B$3000=$B180),,),0),MATCH(SUBSTITUTE(J134,"Allele","Height"),'ce raw data'!$C$1:$CZ$1,0))),"-")</f>
        <v>-</v>
      </c>
    </row>
    <row r="180" spans="2:10" x14ac:dyDescent="0.5">
      <c r="B180" s="12" t="str">
        <f>'Allele Call Table'!$A$115</f>
        <v>D22S1045</v>
      </c>
      <c r="C180" s="8" t="str">
        <f>IFERROR(IF(INDEX('ce raw data'!$C$2:$CZ$3000,MATCH(1,INDEX(('ce raw data'!$A$2:$A$3000=C131)*('ce raw data'!$B$2:$B$3000=$B180),,),0),MATCH(C134,'ce raw data'!$C$1:$CZ$1,0))="","-",INDEX('ce raw data'!$C$2:$CZ$3000,MATCH(1,INDEX(('ce raw data'!$A$2:$A$3000=C131)*('ce raw data'!$B$2:$B$3000=$B180),,),0),MATCH(C134,'ce raw data'!$C$1:$CZ$1,0))),"-")</f>
        <v>-</v>
      </c>
      <c r="D180" s="8" t="str">
        <f>IFERROR(IF(INDEX('ce raw data'!$C$2:$CZ$3000,MATCH(1,INDEX(('ce raw data'!$A$2:$A$3000=C131)*('ce raw data'!$B$2:$B$3000=$B180),,),0),MATCH(D134,'ce raw data'!$C$1:$CZ$1,0))="","-",INDEX('ce raw data'!$C$2:$CZ$3000,MATCH(1,INDEX(('ce raw data'!$A$2:$A$3000=C131)*('ce raw data'!$B$2:$B$3000=$B180),,),0),MATCH(D134,'ce raw data'!$C$1:$CZ$1,0))),"-")</f>
        <v>-</v>
      </c>
      <c r="E180" s="8" t="str">
        <f>IFERROR(IF(INDEX('ce raw data'!$C$2:$CZ$3000,MATCH(1,INDEX(('ce raw data'!$A$2:$A$3000=C131)*('ce raw data'!$B$2:$B$3000=$B180),,),0),MATCH(E134,'ce raw data'!$C$1:$CZ$1,0))="","-",INDEX('ce raw data'!$C$2:$CZ$3000,MATCH(1,INDEX(('ce raw data'!$A$2:$A$3000=C131)*('ce raw data'!$B$2:$B$3000=$B180),,),0),MATCH(E134,'ce raw data'!$C$1:$CZ$1,0))),"-")</f>
        <v>-</v>
      </c>
      <c r="F180" s="8" t="str">
        <f>IFERROR(IF(INDEX('ce raw data'!$C$2:$CZ$3000,MATCH(1,INDEX(('ce raw data'!$A$2:$A$3000=C131)*('ce raw data'!$B$2:$B$3000=$B180),,),0),MATCH(F134,'ce raw data'!$C$1:$CZ$1,0))="","-",INDEX('ce raw data'!$C$2:$CZ$3000,MATCH(1,INDEX(('ce raw data'!$A$2:$A$3000=C131)*('ce raw data'!$B$2:$B$3000=$B180),,),0),MATCH(F134,'ce raw data'!$C$1:$CZ$1,0))),"-")</f>
        <v>-</v>
      </c>
      <c r="G180" s="8" t="str">
        <f>IFERROR(IF(INDEX('ce raw data'!$C$2:$CZ$3000,MATCH(1,INDEX(('ce raw data'!$A$2:$A$3000=G131)*('ce raw data'!$B$2:$B$3000=$B180),,),0),MATCH(G134,'ce raw data'!$C$1:$CZ$1,0))="","-",INDEX('ce raw data'!$C$2:$CZ$3000,MATCH(1,INDEX(('ce raw data'!$A$2:$A$3000=G131)*('ce raw data'!$B$2:$B$3000=$B180),,),0),MATCH(G134,'ce raw data'!$C$1:$CZ$1,0))),"-")</f>
        <v>-</v>
      </c>
      <c r="H180" s="8" t="str">
        <f>IFERROR(IF(INDEX('ce raw data'!$C$2:$CZ$3000,MATCH(1,INDEX(('ce raw data'!$A$2:$A$3000=G131)*('ce raw data'!$B$2:$B$3000=$B180),,),0),MATCH(H134,'ce raw data'!$C$1:$CZ$1,0))="","-",INDEX('ce raw data'!$C$2:$CZ$3000,MATCH(1,INDEX(('ce raw data'!$A$2:$A$3000=G131)*('ce raw data'!$B$2:$B$3000=$B180),,),0),MATCH(H134,'ce raw data'!$C$1:$CZ$1,0))),"-")</f>
        <v>-</v>
      </c>
      <c r="I180" s="8" t="str">
        <f>IFERROR(IF(INDEX('ce raw data'!$C$2:$CZ$3000,MATCH(1,INDEX(('ce raw data'!$A$2:$A$3000=G131)*('ce raw data'!$B$2:$B$3000=$B180),,),0),MATCH(I134,'ce raw data'!$C$1:$CZ$1,0))="","-",INDEX('ce raw data'!$C$2:$CZ$3000,MATCH(1,INDEX(('ce raw data'!$A$2:$A$3000=G131)*('ce raw data'!$B$2:$B$3000=$B180),,),0),MATCH(I134,'ce raw data'!$C$1:$CZ$1,0))),"-")</f>
        <v>-</v>
      </c>
      <c r="J180" s="8" t="str">
        <f>IFERROR(IF(INDEX('ce raw data'!$C$2:$CZ$3000,MATCH(1,INDEX(('ce raw data'!$A$2:$A$3000=G131)*('ce raw data'!$B$2:$B$3000=$B180),,),0),MATCH(J134,'ce raw data'!$C$1:$CZ$1,0))="","-",INDEX('ce raw data'!$C$2:$CZ$3000,MATCH(1,INDEX(('ce raw data'!$A$2:$A$3000=G131)*('ce raw data'!$B$2:$B$3000=$B180),,),0),MATCH(J134,'ce raw data'!$C$1:$CZ$1,0))),"-")</f>
        <v>-</v>
      </c>
    </row>
    <row r="181" spans="2:10" hidden="1" x14ac:dyDescent="0.5">
      <c r="B181" s="10"/>
      <c r="C181" s="8" t="str">
        <f>IFERROR(IF(INDEX('ce raw data'!$C$2:$CZ$3000,MATCH(1,INDEX(('ce raw data'!$A$2:$A$3000=C131)*('ce raw data'!$B$2:$B$3000=$B182),,),0),MATCH(SUBSTITUTE(C134,"Allele","Height"),'ce raw data'!$C$1:$CZ$1,0))="","-",INDEX('ce raw data'!$C$2:$CZ$3000,MATCH(1,INDEX(('ce raw data'!$A$2:$A$3000=C131)*('ce raw data'!$B$2:$B$3000=$B182),,),0),MATCH(SUBSTITUTE(C134,"Allele","Height"),'ce raw data'!$C$1:$CZ$1,0))),"-")</f>
        <v>-</v>
      </c>
      <c r="D181" s="8" t="str">
        <f>IFERROR(IF(INDEX('ce raw data'!$C$2:$CZ$3000,MATCH(1,INDEX(('ce raw data'!$A$2:$A$3000=C131)*('ce raw data'!$B$2:$B$3000=$B182),,),0),MATCH(SUBSTITUTE(D134,"Allele","Height"),'ce raw data'!$C$1:$CZ$1,0))="","-",INDEX('ce raw data'!$C$2:$CZ$3000,MATCH(1,INDEX(('ce raw data'!$A$2:$A$3000=C131)*('ce raw data'!$B$2:$B$3000=$B182),,),0),MATCH(SUBSTITUTE(D134,"Allele","Height"),'ce raw data'!$C$1:$CZ$1,0))),"-")</f>
        <v>-</v>
      </c>
      <c r="E181" s="8" t="str">
        <f>IFERROR(IF(INDEX('ce raw data'!$C$2:$CZ$3000,MATCH(1,INDEX(('ce raw data'!$A$2:$A$3000=C131)*('ce raw data'!$B$2:$B$3000=$B182),,),0),MATCH(SUBSTITUTE(E134,"Allele","Height"),'ce raw data'!$C$1:$CZ$1,0))="","-",INDEX('ce raw data'!$C$2:$CZ$3000,MATCH(1,INDEX(('ce raw data'!$A$2:$A$3000=C131)*('ce raw data'!$B$2:$B$3000=$B182),,),0),MATCH(SUBSTITUTE(E134,"Allele","Height"),'ce raw data'!$C$1:$CZ$1,0))),"-")</f>
        <v>-</v>
      </c>
      <c r="F181" s="8" t="str">
        <f>IFERROR(IF(INDEX('ce raw data'!$C$2:$CZ$3000,MATCH(1,INDEX(('ce raw data'!$A$2:$A$3000=C131)*('ce raw data'!$B$2:$B$3000=$B182),,),0),MATCH(SUBSTITUTE(F134,"Allele","Height"),'ce raw data'!$C$1:$CZ$1,0))="","-",INDEX('ce raw data'!$C$2:$CZ$3000,MATCH(1,INDEX(('ce raw data'!$A$2:$A$3000=C131)*('ce raw data'!$B$2:$B$3000=$B182),,),0),MATCH(SUBSTITUTE(F134,"Allele","Height"),'ce raw data'!$C$1:$CZ$1,0))),"-")</f>
        <v>-</v>
      </c>
      <c r="G181" s="8" t="str">
        <f>IFERROR(IF(INDEX('ce raw data'!$C$2:$CZ$3000,MATCH(1,INDEX(('ce raw data'!$A$2:$A$3000=G131)*('ce raw data'!$B$2:$B$3000=$B182),,),0),MATCH(SUBSTITUTE(G134,"Allele","Height"),'ce raw data'!$C$1:$CZ$1,0))="","-",INDEX('ce raw data'!$C$2:$CZ$3000,MATCH(1,INDEX(('ce raw data'!$A$2:$A$3000=G131)*('ce raw data'!$B$2:$B$3000=$B182),,),0),MATCH(SUBSTITUTE(G134,"Allele","Height"),'ce raw data'!$C$1:$CZ$1,0))),"-")</f>
        <v>-</v>
      </c>
      <c r="H181" s="8" t="str">
        <f>IFERROR(IF(INDEX('ce raw data'!$C$2:$CZ$3000,MATCH(1,INDEX(('ce raw data'!$A$2:$A$3000=G131)*('ce raw data'!$B$2:$B$3000=$B182),,),0),MATCH(SUBSTITUTE(H134,"Allele","Height"),'ce raw data'!$C$1:$CZ$1,0))="","-",INDEX('ce raw data'!$C$2:$CZ$3000,MATCH(1,INDEX(('ce raw data'!$A$2:$A$3000=G131)*('ce raw data'!$B$2:$B$3000=$B182),,),0),MATCH(SUBSTITUTE(H134,"Allele","Height"),'ce raw data'!$C$1:$CZ$1,0))),"-")</f>
        <v>-</v>
      </c>
      <c r="I181" s="8" t="str">
        <f>IFERROR(IF(INDEX('ce raw data'!$C$2:$CZ$3000,MATCH(1,INDEX(('ce raw data'!$A$2:$A$3000=G131)*('ce raw data'!$B$2:$B$3000=$B182),,),0),MATCH(SUBSTITUTE(I134,"Allele","Height"),'ce raw data'!$C$1:$CZ$1,0))="","-",INDEX('ce raw data'!$C$2:$CZ$3000,MATCH(1,INDEX(('ce raw data'!$A$2:$A$3000=G131)*('ce raw data'!$B$2:$B$3000=$B182),,),0),MATCH(SUBSTITUTE(I134,"Allele","Height"),'ce raw data'!$C$1:$CZ$1,0))),"-")</f>
        <v>-</v>
      </c>
      <c r="J181" s="8" t="str">
        <f>IFERROR(IF(INDEX('ce raw data'!$C$2:$CZ$3000,MATCH(1,INDEX(('ce raw data'!$A$2:$A$3000=G131)*('ce raw data'!$B$2:$B$3000=$B182),,),0),MATCH(SUBSTITUTE(J134,"Allele","Height"),'ce raw data'!$C$1:$CZ$1,0))="","-",INDEX('ce raw data'!$C$2:$CZ$3000,MATCH(1,INDEX(('ce raw data'!$A$2:$A$3000=G131)*('ce raw data'!$B$2:$B$3000=$B182),,),0),MATCH(SUBSTITUTE(J134,"Allele","Height"),'ce raw data'!$C$1:$CZ$1,0))),"-")</f>
        <v>-</v>
      </c>
    </row>
    <row r="182" spans="2:10" x14ac:dyDescent="0.5">
      <c r="B182" s="13" t="str">
        <f>'Allele Call Table'!$A$117</f>
        <v>DYS391</v>
      </c>
      <c r="C182" s="8" t="str">
        <f>IFERROR(IF(INDEX('ce raw data'!$C$2:$CZ$3000,MATCH(1,INDEX(('ce raw data'!$A$2:$A$3000=C131)*('ce raw data'!$B$2:$B$3000=$B182),,),0),MATCH(C134,'ce raw data'!$C$1:$CZ$1,0))="","-",INDEX('ce raw data'!$C$2:$CZ$3000,MATCH(1,INDEX(('ce raw data'!$A$2:$A$3000=C131)*('ce raw data'!$B$2:$B$3000=$B182),,),0),MATCH(C134,'ce raw data'!$C$1:$CZ$1,0))),"-")</f>
        <v>-</v>
      </c>
      <c r="D182" s="8" t="str">
        <f>IFERROR(IF(INDEX('ce raw data'!$C$2:$CZ$3000,MATCH(1,INDEX(('ce raw data'!$A$2:$A$3000=C131)*('ce raw data'!$B$2:$B$3000=$B182),,),0),MATCH(D134,'ce raw data'!$C$1:$CZ$1,0))="","-",INDEX('ce raw data'!$C$2:$CZ$3000,MATCH(1,INDEX(('ce raw data'!$A$2:$A$3000=C131)*('ce raw data'!$B$2:$B$3000=$B182),,),0),MATCH(D134,'ce raw data'!$C$1:$CZ$1,0))),"-")</f>
        <v>-</v>
      </c>
      <c r="E182" s="8" t="str">
        <f>IFERROR(IF(INDEX('ce raw data'!$C$2:$CZ$3000,MATCH(1,INDEX(('ce raw data'!$A$2:$A$3000=C131)*('ce raw data'!$B$2:$B$3000=$B182),,),0),MATCH(E134,'ce raw data'!$C$1:$CZ$1,0))="","-",INDEX('ce raw data'!$C$2:$CZ$3000,MATCH(1,INDEX(('ce raw data'!$A$2:$A$3000=C131)*('ce raw data'!$B$2:$B$3000=$B182),,),0),MATCH(E134,'ce raw data'!$C$1:$CZ$1,0))),"-")</f>
        <v>-</v>
      </c>
      <c r="F182" s="8" t="str">
        <f>IFERROR(IF(INDEX('ce raw data'!$C$2:$CZ$3000,MATCH(1,INDEX(('ce raw data'!$A$2:$A$3000=C131)*('ce raw data'!$B$2:$B$3000=$B182),,),0),MATCH(F134,'ce raw data'!$C$1:$CZ$1,0))="","-",INDEX('ce raw data'!$C$2:$CZ$3000,MATCH(1,INDEX(('ce raw data'!$A$2:$A$3000=C131)*('ce raw data'!$B$2:$B$3000=$B182),,),0),MATCH(F134,'ce raw data'!$C$1:$CZ$1,0))),"-")</f>
        <v>-</v>
      </c>
      <c r="G182" s="8" t="str">
        <f>IFERROR(IF(INDEX('ce raw data'!$C$2:$CZ$3000,MATCH(1,INDEX(('ce raw data'!$A$2:$A$3000=G131)*('ce raw data'!$B$2:$B$3000=$B182),,),0),MATCH(G134,'ce raw data'!$C$1:$CZ$1,0))="","-",INDEX('ce raw data'!$C$2:$CZ$3000,MATCH(1,INDEX(('ce raw data'!$A$2:$A$3000=G131)*('ce raw data'!$B$2:$B$3000=$B182),,),0),MATCH(G134,'ce raw data'!$C$1:$CZ$1,0))),"-")</f>
        <v>-</v>
      </c>
      <c r="H182" s="8" t="str">
        <f>IFERROR(IF(INDEX('ce raw data'!$C$2:$CZ$3000,MATCH(1,INDEX(('ce raw data'!$A$2:$A$3000=G131)*('ce raw data'!$B$2:$B$3000=$B182),,),0),MATCH(H134,'ce raw data'!$C$1:$CZ$1,0))="","-",INDEX('ce raw data'!$C$2:$CZ$3000,MATCH(1,INDEX(('ce raw data'!$A$2:$A$3000=G131)*('ce raw data'!$B$2:$B$3000=$B182),,),0),MATCH(H134,'ce raw data'!$C$1:$CZ$1,0))),"-")</f>
        <v>-</v>
      </c>
      <c r="I182" s="8" t="str">
        <f>IFERROR(IF(INDEX('ce raw data'!$C$2:$CZ$3000,MATCH(1,INDEX(('ce raw data'!$A$2:$A$3000=G131)*('ce raw data'!$B$2:$B$3000=$B182),,),0),MATCH(I134,'ce raw data'!$C$1:$CZ$1,0))="","-",INDEX('ce raw data'!$C$2:$CZ$3000,MATCH(1,INDEX(('ce raw data'!$A$2:$A$3000=G131)*('ce raw data'!$B$2:$B$3000=$B182),,),0),MATCH(I134,'ce raw data'!$C$1:$CZ$1,0))),"-")</f>
        <v>-</v>
      </c>
      <c r="J182" s="8" t="str">
        <f>IFERROR(IF(INDEX('ce raw data'!$C$2:$CZ$3000,MATCH(1,INDEX(('ce raw data'!$A$2:$A$3000=G131)*('ce raw data'!$B$2:$B$3000=$B182),,),0),MATCH(J134,'ce raw data'!$C$1:$CZ$1,0))="","-",INDEX('ce raw data'!$C$2:$CZ$3000,MATCH(1,INDEX(('ce raw data'!$A$2:$A$3000=G131)*('ce raw data'!$B$2:$B$3000=$B182),,),0),MATCH(J134,'ce raw data'!$C$1:$CZ$1,0))),"-")</f>
        <v>-</v>
      </c>
    </row>
    <row r="183" spans="2:10" hidden="1" x14ac:dyDescent="0.5">
      <c r="B183" s="13"/>
      <c r="C183" s="8" t="str">
        <f>IFERROR(IF(INDEX('ce raw data'!$C$2:$CZ$3000,MATCH(1,INDEX(('ce raw data'!$A$2:$A$3000=C131)*('ce raw data'!$B$2:$B$3000=$B184),,),0),MATCH(SUBSTITUTE(C134,"Allele","Height"),'ce raw data'!$C$1:$CZ$1,0))="","-",INDEX('ce raw data'!$C$2:$CZ$3000,MATCH(1,INDEX(('ce raw data'!$A$2:$A$3000=C131)*('ce raw data'!$B$2:$B$3000=$B184),,),0),MATCH(SUBSTITUTE(C134,"Allele","Height"),'ce raw data'!$C$1:$CZ$1,0))),"-")</f>
        <v>-</v>
      </c>
      <c r="D183" s="8" t="str">
        <f>IFERROR(IF(INDEX('ce raw data'!$C$2:$CZ$3000,MATCH(1,INDEX(('ce raw data'!$A$2:$A$3000=C131)*('ce raw data'!$B$2:$B$3000=$B184),,),0),MATCH(SUBSTITUTE(D134,"Allele","Height"),'ce raw data'!$C$1:$CZ$1,0))="","-",INDEX('ce raw data'!$C$2:$CZ$3000,MATCH(1,INDEX(('ce raw data'!$A$2:$A$3000=C131)*('ce raw data'!$B$2:$B$3000=$B184),,),0),MATCH(SUBSTITUTE(D134,"Allele","Height"),'ce raw data'!$C$1:$CZ$1,0))),"-")</f>
        <v>-</v>
      </c>
      <c r="E183" s="8" t="str">
        <f>IFERROR(IF(INDEX('ce raw data'!$C$2:$CZ$3000,MATCH(1,INDEX(('ce raw data'!$A$2:$A$3000=C131)*('ce raw data'!$B$2:$B$3000=$B184),,),0),MATCH(SUBSTITUTE(E134,"Allele","Height"),'ce raw data'!$C$1:$CZ$1,0))="","-",INDEX('ce raw data'!$C$2:$CZ$3000,MATCH(1,INDEX(('ce raw data'!$A$2:$A$3000=C131)*('ce raw data'!$B$2:$B$3000=$B184),,),0),MATCH(SUBSTITUTE(E134,"Allele","Height"),'ce raw data'!$C$1:$CZ$1,0))),"-")</f>
        <v>-</v>
      </c>
      <c r="F183" s="8" t="str">
        <f>IFERROR(IF(INDEX('ce raw data'!$C$2:$CZ$3000,MATCH(1,INDEX(('ce raw data'!$A$2:$A$3000=C131)*('ce raw data'!$B$2:$B$3000=$B184),,),0),MATCH(SUBSTITUTE(F134,"Allele","Height"),'ce raw data'!$C$1:$CZ$1,0))="","-",INDEX('ce raw data'!$C$2:$CZ$3000,MATCH(1,INDEX(('ce raw data'!$A$2:$A$3000=C131)*('ce raw data'!$B$2:$B$3000=$B184),,),0),MATCH(SUBSTITUTE(F134,"Allele","Height"),'ce raw data'!$C$1:$CZ$1,0))),"-")</f>
        <v>-</v>
      </c>
      <c r="G183" s="8" t="str">
        <f>IFERROR(IF(INDEX('ce raw data'!$C$2:$CZ$3000,MATCH(1,INDEX(('ce raw data'!$A$2:$A$3000=G131)*('ce raw data'!$B$2:$B$3000=$B184),,),0),MATCH(SUBSTITUTE(G134,"Allele","Height"),'ce raw data'!$C$1:$CZ$1,0))="","-",INDEX('ce raw data'!$C$2:$CZ$3000,MATCH(1,INDEX(('ce raw data'!$A$2:$A$3000=G131)*('ce raw data'!$B$2:$B$3000=$B184),,),0),MATCH(SUBSTITUTE(G134,"Allele","Height"),'ce raw data'!$C$1:$CZ$1,0))),"-")</f>
        <v>-</v>
      </c>
      <c r="H183" s="8" t="str">
        <f>IFERROR(IF(INDEX('ce raw data'!$C$2:$CZ$3000,MATCH(1,INDEX(('ce raw data'!$A$2:$A$3000=G131)*('ce raw data'!$B$2:$B$3000=$B184),,),0),MATCH(SUBSTITUTE(H134,"Allele","Height"),'ce raw data'!$C$1:$CZ$1,0))="","-",INDEX('ce raw data'!$C$2:$CZ$3000,MATCH(1,INDEX(('ce raw data'!$A$2:$A$3000=G131)*('ce raw data'!$B$2:$B$3000=$B184),,),0),MATCH(SUBSTITUTE(H134,"Allele","Height"),'ce raw data'!$C$1:$CZ$1,0))),"-")</f>
        <v>-</v>
      </c>
      <c r="I183" s="8" t="str">
        <f>IFERROR(IF(INDEX('ce raw data'!$C$2:$CZ$3000,MATCH(1,INDEX(('ce raw data'!$A$2:$A$3000=G131)*('ce raw data'!$B$2:$B$3000=$B184),,),0),MATCH(SUBSTITUTE(I134,"Allele","Height"),'ce raw data'!$C$1:$CZ$1,0))="","-",INDEX('ce raw data'!$C$2:$CZ$3000,MATCH(1,INDEX(('ce raw data'!$A$2:$A$3000=G131)*('ce raw data'!$B$2:$B$3000=$B184),,),0),MATCH(SUBSTITUTE(I134,"Allele","Height"),'ce raw data'!$C$1:$CZ$1,0))),"-")</f>
        <v>-</v>
      </c>
      <c r="J183" s="8" t="str">
        <f>IFERROR(IF(INDEX('ce raw data'!$C$2:$CZ$3000,MATCH(1,INDEX(('ce raw data'!$A$2:$A$3000=G131)*('ce raw data'!$B$2:$B$3000=$B184),,),0),MATCH(SUBSTITUTE(J134,"Allele","Height"),'ce raw data'!$C$1:$CZ$1,0))="","-",INDEX('ce raw data'!$C$2:$CZ$3000,MATCH(1,INDEX(('ce raw data'!$A$2:$A$3000=G131)*('ce raw data'!$B$2:$B$3000=$B184),,),0),MATCH(SUBSTITUTE(J134,"Allele","Height"),'ce raw data'!$C$1:$CZ$1,0))),"-")</f>
        <v>-</v>
      </c>
    </row>
    <row r="184" spans="2:10" x14ac:dyDescent="0.5">
      <c r="B184" s="13" t="str">
        <f>'Allele Call Table'!$A$119</f>
        <v>FGA</v>
      </c>
      <c r="C184" s="8" t="str">
        <f>IFERROR(IF(INDEX('ce raw data'!$C$2:$CZ$3000,MATCH(1,INDEX(('ce raw data'!$A$2:$A$3000=C131)*('ce raw data'!$B$2:$B$3000=$B184),,),0),MATCH(C134,'ce raw data'!$C$1:$CZ$1,0))="","-",INDEX('ce raw data'!$C$2:$CZ$3000,MATCH(1,INDEX(('ce raw data'!$A$2:$A$3000=C131)*('ce raw data'!$B$2:$B$3000=$B184),,),0),MATCH(C134,'ce raw data'!$C$1:$CZ$1,0))),"-")</f>
        <v>-</v>
      </c>
      <c r="D184" s="8" t="str">
        <f>IFERROR(IF(INDEX('ce raw data'!$C$2:$CZ$3000,MATCH(1,INDEX(('ce raw data'!$A$2:$A$3000=C131)*('ce raw data'!$B$2:$B$3000=$B184),,),0),MATCH(D134,'ce raw data'!$C$1:$CZ$1,0))="","-",INDEX('ce raw data'!$C$2:$CZ$3000,MATCH(1,INDEX(('ce raw data'!$A$2:$A$3000=C131)*('ce raw data'!$B$2:$B$3000=$B184),,),0),MATCH(D134,'ce raw data'!$C$1:$CZ$1,0))),"-")</f>
        <v>-</v>
      </c>
      <c r="E184" s="8" t="str">
        <f>IFERROR(IF(INDEX('ce raw data'!$C$2:$CZ$3000,MATCH(1,INDEX(('ce raw data'!$A$2:$A$3000=C131)*('ce raw data'!$B$2:$B$3000=$B184),,),0),MATCH(E134,'ce raw data'!$C$1:$CZ$1,0))="","-",INDEX('ce raw data'!$C$2:$CZ$3000,MATCH(1,INDEX(('ce raw data'!$A$2:$A$3000=C131)*('ce raw data'!$B$2:$B$3000=$B184),,),0),MATCH(E134,'ce raw data'!$C$1:$CZ$1,0))),"-")</f>
        <v>-</v>
      </c>
      <c r="F184" s="8" t="str">
        <f>IFERROR(IF(INDEX('ce raw data'!$C$2:$CZ$3000,MATCH(1,INDEX(('ce raw data'!$A$2:$A$3000=C131)*('ce raw data'!$B$2:$B$3000=$B184),,),0),MATCH(F134,'ce raw data'!$C$1:$CZ$1,0))="","-",INDEX('ce raw data'!$C$2:$CZ$3000,MATCH(1,INDEX(('ce raw data'!$A$2:$A$3000=C131)*('ce raw data'!$B$2:$B$3000=$B184),,),0),MATCH(F134,'ce raw data'!$C$1:$CZ$1,0))),"-")</f>
        <v>-</v>
      </c>
      <c r="G184" s="8" t="str">
        <f>IFERROR(IF(INDEX('ce raw data'!$C$2:$CZ$3000,MATCH(1,INDEX(('ce raw data'!$A$2:$A$3000=G131)*('ce raw data'!$B$2:$B$3000=$B184),,),0),MATCH(G134,'ce raw data'!$C$1:$CZ$1,0))="","-",INDEX('ce raw data'!$C$2:$CZ$3000,MATCH(1,INDEX(('ce raw data'!$A$2:$A$3000=G131)*('ce raw data'!$B$2:$B$3000=$B184),,),0),MATCH(G134,'ce raw data'!$C$1:$CZ$1,0))),"-")</f>
        <v>-</v>
      </c>
      <c r="H184" s="8" t="str">
        <f>IFERROR(IF(INDEX('ce raw data'!$C$2:$CZ$3000,MATCH(1,INDEX(('ce raw data'!$A$2:$A$3000=G131)*('ce raw data'!$B$2:$B$3000=$B184),,),0),MATCH(H134,'ce raw data'!$C$1:$CZ$1,0))="","-",INDEX('ce raw data'!$C$2:$CZ$3000,MATCH(1,INDEX(('ce raw data'!$A$2:$A$3000=G131)*('ce raw data'!$B$2:$B$3000=$B184),,),0),MATCH(H134,'ce raw data'!$C$1:$CZ$1,0))),"-")</f>
        <v>-</v>
      </c>
      <c r="I184" s="8" t="str">
        <f>IFERROR(IF(INDEX('ce raw data'!$C$2:$CZ$3000,MATCH(1,INDEX(('ce raw data'!$A$2:$A$3000=G131)*('ce raw data'!$B$2:$B$3000=$B184),,),0),MATCH(I134,'ce raw data'!$C$1:$CZ$1,0))="","-",INDEX('ce raw data'!$C$2:$CZ$3000,MATCH(1,INDEX(('ce raw data'!$A$2:$A$3000=G131)*('ce raw data'!$B$2:$B$3000=$B184),,),0),MATCH(I134,'ce raw data'!$C$1:$CZ$1,0))),"-")</f>
        <v>-</v>
      </c>
      <c r="J184" s="8" t="str">
        <f>IFERROR(IF(INDEX('ce raw data'!$C$2:$CZ$3000,MATCH(1,INDEX(('ce raw data'!$A$2:$A$3000=G131)*('ce raw data'!$B$2:$B$3000=$B184),,),0),MATCH(J134,'ce raw data'!$C$1:$CZ$1,0))="","-",INDEX('ce raw data'!$C$2:$CZ$3000,MATCH(1,INDEX(('ce raw data'!$A$2:$A$3000=G131)*('ce raw data'!$B$2:$B$3000=$B184),,),0),MATCH(J134,'ce raw data'!$C$1:$CZ$1,0))),"-")</f>
        <v>-</v>
      </c>
    </row>
    <row r="185" spans="2:10" hidden="1" x14ac:dyDescent="0.5">
      <c r="B185" s="13"/>
      <c r="C185" s="8" t="str">
        <f>IFERROR(IF(INDEX('ce raw data'!$C$2:$CZ$3000,MATCH(1,INDEX(('ce raw data'!$A$2:$A$3000=C131)*('ce raw data'!$B$2:$B$3000=$B186),,),0),MATCH(SUBSTITUTE(C134,"Allele","Height"),'ce raw data'!$C$1:$CZ$1,0))="","-",INDEX('ce raw data'!$C$2:$CZ$3000,MATCH(1,INDEX(('ce raw data'!$A$2:$A$3000=C131)*('ce raw data'!$B$2:$B$3000=$B186),,),0),MATCH(SUBSTITUTE(C134,"Allele","Height"),'ce raw data'!$C$1:$CZ$1,0))),"-")</f>
        <v>-</v>
      </c>
      <c r="D185" s="8" t="str">
        <f>IFERROR(IF(INDEX('ce raw data'!$C$2:$CZ$3000,MATCH(1,INDEX(('ce raw data'!$A$2:$A$3000=C131)*('ce raw data'!$B$2:$B$3000=$B186),,),0),MATCH(SUBSTITUTE(D134,"Allele","Height"),'ce raw data'!$C$1:$CZ$1,0))="","-",INDEX('ce raw data'!$C$2:$CZ$3000,MATCH(1,INDEX(('ce raw data'!$A$2:$A$3000=C131)*('ce raw data'!$B$2:$B$3000=$B186),,),0),MATCH(SUBSTITUTE(D134,"Allele","Height"),'ce raw data'!$C$1:$CZ$1,0))),"-")</f>
        <v>-</v>
      </c>
      <c r="E185" s="8" t="str">
        <f>IFERROR(IF(INDEX('ce raw data'!$C$2:$CZ$3000,MATCH(1,INDEX(('ce raw data'!$A$2:$A$3000=C131)*('ce raw data'!$B$2:$B$3000=$B186),,),0),MATCH(SUBSTITUTE(E134,"Allele","Height"),'ce raw data'!$C$1:$CZ$1,0))="","-",INDEX('ce raw data'!$C$2:$CZ$3000,MATCH(1,INDEX(('ce raw data'!$A$2:$A$3000=C131)*('ce raw data'!$B$2:$B$3000=$B186),,),0),MATCH(SUBSTITUTE(E134,"Allele","Height"),'ce raw data'!$C$1:$CZ$1,0))),"-")</f>
        <v>-</v>
      </c>
      <c r="F185" s="8" t="str">
        <f>IFERROR(IF(INDEX('ce raw data'!$C$2:$CZ$3000,MATCH(1,INDEX(('ce raw data'!$A$2:$A$3000=C131)*('ce raw data'!$B$2:$B$3000=$B186),,),0),MATCH(SUBSTITUTE(F134,"Allele","Height"),'ce raw data'!$C$1:$CZ$1,0))="","-",INDEX('ce raw data'!$C$2:$CZ$3000,MATCH(1,INDEX(('ce raw data'!$A$2:$A$3000=C131)*('ce raw data'!$B$2:$B$3000=$B186),,),0),MATCH(SUBSTITUTE(F134,"Allele","Height"),'ce raw data'!$C$1:$CZ$1,0))),"-")</f>
        <v>-</v>
      </c>
      <c r="G185" s="8" t="str">
        <f>IFERROR(IF(INDEX('ce raw data'!$C$2:$CZ$3000,MATCH(1,INDEX(('ce raw data'!$A$2:$A$3000=G131)*('ce raw data'!$B$2:$B$3000=$B186),,),0),MATCH(SUBSTITUTE(G134,"Allele","Height"),'ce raw data'!$C$1:$CZ$1,0))="","-",INDEX('ce raw data'!$C$2:$CZ$3000,MATCH(1,INDEX(('ce raw data'!$A$2:$A$3000=G131)*('ce raw data'!$B$2:$B$3000=$B186),,),0),MATCH(SUBSTITUTE(G134,"Allele","Height"),'ce raw data'!$C$1:$CZ$1,0))),"-")</f>
        <v>-</v>
      </c>
      <c r="H185" s="8" t="str">
        <f>IFERROR(IF(INDEX('ce raw data'!$C$2:$CZ$3000,MATCH(1,INDEX(('ce raw data'!$A$2:$A$3000=G131)*('ce raw data'!$B$2:$B$3000=$B186),,),0),MATCH(SUBSTITUTE(H134,"Allele","Height"),'ce raw data'!$C$1:$CZ$1,0))="","-",INDEX('ce raw data'!$C$2:$CZ$3000,MATCH(1,INDEX(('ce raw data'!$A$2:$A$3000=G131)*('ce raw data'!$B$2:$B$3000=$B186),,),0),MATCH(SUBSTITUTE(H134,"Allele","Height"),'ce raw data'!$C$1:$CZ$1,0))),"-")</f>
        <v>-</v>
      </c>
      <c r="I185" s="8" t="str">
        <f>IFERROR(IF(INDEX('ce raw data'!$C$2:$CZ$3000,MATCH(1,INDEX(('ce raw data'!$A$2:$A$3000=G131)*('ce raw data'!$B$2:$B$3000=$B186),,),0),MATCH(SUBSTITUTE(I134,"Allele","Height"),'ce raw data'!$C$1:$CZ$1,0))="","-",INDEX('ce raw data'!$C$2:$CZ$3000,MATCH(1,INDEX(('ce raw data'!$A$2:$A$3000=G131)*('ce raw data'!$B$2:$B$3000=$B186),,),0),MATCH(SUBSTITUTE(I134,"Allele","Height"),'ce raw data'!$C$1:$CZ$1,0))),"-")</f>
        <v>-</v>
      </c>
      <c r="J185" s="8" t="str">
        <f>IFERROR(IF(INDEX('ce raw data'!$C$2:$CZ$3000,MATCH(1,INDEX(('ce raw data'!$A$2:$A$3000=G131)*('ce raw data'!$B$2:$B$3000=$B186),,),0),MATCH(SUBSTITUTE(J134,"Allele","Height"),'ce raw data'!$C$1:$CZ$1,0))="","-",INDEX('ce raw data'!$C$2:$CZ$3000,MATCH(1,INDEX(('ce raw data'!$A$2:$A$3000=G131)*('ce raw data'!$B$2:$B$3000=$B186),,),0),MATCH(SUBSTITUTE(J134,"Allele","Height"),'ce raw data'!$C$1:$CZ$1,0))),"-")</f>
        <v>-</v>
      </c>
    </row>
    <row r="186" spans="2:10" x14ac:dyDescent="0.5">
      <c r="B186" s="13" t="str">
        <f>'Allele Call Table'!$A$121</f>
        <v>DYS576</v>
      </c>
      <c r="C186" s="8" t="str">
        <f>IFERROR(IF(INDEX('ce raw data'!$C$2:$CZ$3000,MATCH(1,INDEX(('ce raw data'!$A$2:$A$3000=C131)*('ce raw data'!$B$2:$B$3000=$B186),,),0),MATCH(C134,'ce raw data'!$C$1:$CZ$1,0))="","-",INDEX('ce raw data'!$C$2:$CZ$3000,MATCH(1,INDEX(('ce raw data'!$A$2:$A$3000=C131)*('ce raw data'!$B$2:$B$3000=$B186),,),0),MATCH(C134,'ce raw data'!$C$1:$CZ$1,0))),"-")</f>
        <v>-</v>
      </c>
      <c r="D186" s="8" t="str">
        <f>IFERROR(IF(INDEX('ce raw data'!$C$2:$CZ$3000,MATCH(1,INDEX(('ce raw data'!$A$2:$A$3000=C131)*('ce raw data'!$B$2:$B$3000=$B186),,),0),MATCH(D134,'ce raw data'!$C$1:$CZ$1,0))="","-",INDEX('ce raw data'!$C$2:$CZ$3000,MATCH(1,INDEX(('ce raw data'!$A$2:$A$3000=C131)*('ce raw data'!$B$2:$B$3000=$B186),,),0),MATCH(D134,'ce raw data'!$C$1:$CZ$1,0))),"-")</f>
        <v>-</v>
      </c>
      <c r="E186" s="8" t="str">
        <f>IFERROR(IF(INDEX('ce raw data'!$C$2:$CZ$3000,MATCH(1,INDEX(('ce raw data'!$A$2:$A$3000=C131)*('ce raw data'!$B$2:$B$3000=$B186),,),0),MATCH(E134,'ce raw data'!$C$1:$CZ$1,0))="","-",INDEX('ce raw data'!$C$2:$CZ$3000,MATCH(1,INDEX(('ce raw data'!$A$2:$A$3000=C131)*('ce raw data'!$B$2:$B$3000=$B186),,),0),MATCH(E134,'ce raw data'!$C$1:$CZ$1,0))),"-")</f>
        <v>-</v>
      </c>
      <c r="F186" s="8" t="str">
        <f>IFERROR(IF(INDEX('ce raw data'!$C$2:$CZ$3000,MATCH(1,INDEX(('ce raw data'!$A$2:$A$3000=C131)*('ce raw data'!$B$2:$B$3000=$B186),,),0),MATCH(F134,'ce raw data'!$C$1:$CZ$1,0))="","-",INDEX('ce raw data'!$C$2:$CZ$3000,MATCH(1,INDEX(('ce raw data'!$A$2:$A$3000=C131)*('ce raw data'!$B$2:$B$3000=$B186),,),0),MATCH(F134,'ce raw data'!$C$1:$CZ$1,0))),"-")</f>
        <v>-</v>
      </c>
      <c r="G186" s="8" t="str">
        <f>IFERROR(IF(INDEX('ce raw data'!$C$2:$CZ$3000,MATCH(1,INDEX(('ce raw data'!$A$2:$A$3000=G131)*('ce raw data'!$B$2:$B$3000=$B186),,),0),MATCH(G134,'ce raw data'!$C$1:$CZ$1,0))="","-",INDEX('ce raw data'!$C$2:$CZ$3000,MATCH(1,INDEX(('ce raw data'!$A$2:$A$3000=G131)*('ce raw data'!$B$2:$B$3000=$B186),,),0),MATCH(G134,'ce raw data'!$C$1:$CZ$1,0))),"-")</f>
        <v>-</v>
      </c>
      <c r="H186" s="8" t="str">
        <f>IFERROR(IF(INDEX('ce raw data'!$C$2:$CZ$3000,MATCH(1,INDEX(('ce raw data'!$A$2:$A$3000=G131)*('ce raw data'!$B$2:$B$3000=$B186),,),0),MATCH(H134,'ce raw data'!$C$1:$CZ$1,0))="","-",INDEX('ce raw data'!$C$2:$CZ$3000,MATCH(1,INDEX(('ce raw data'!$A$2:$A$3000=G131)*('ce raw data'!$B$2:$B$3000=$B186),,),0),MATCH(H134,'ce raw data'!$C$1:$CZ$1,0))),"-")</f>
        <v>-</v>
      </c>
      <c r="I186" s="8" t="str">
        <f>IFERROR(IF(INDEX('ce raw data'!$C$2:$CZ$3000,MATCH(1,INDEX(('ce raw data'!$A$2:$A$3000=G131)*('ce raw data'!$B$2:$B$3000=$B186),,),0),MATCH(I134,'ce raw data'!$C$1:$CZ$1,0))="","-",INDEX('ce raw data'!$C$2:$CZ$3000,MATCH(1,INDEX(('ce raw data'!$A$2:$A$3000=G131)*('ce raw data'!$B$2:$B$3000=$B186),,),0),MATCH(I134,'ce raw data'!$C$1:$CZ$1,0))),"-")</f>
        <v>-</v>
      </c>
      <c r="J186" s="8" t="str">
        <f>IFERROR(IF(INDEX('ce raw data'!$C$2:$CZ$3000,MATCH(1,INDEX(('ce raw data'!$A$2:$A$3000=G131)*('ce raw data'!$B$2:$B$3000=$B186),,),0),MATCH(J134,'ce raw data'!$C$1:$CZ$1,0))="","-",INDEX('ce raw data'!$C$2:$CZ$3000,MATCH(1,INDEX(('ce raw data'!$A$2:$A$3000=G131)*('ce raw data'!$B$2:$B$3000=$B186),,),0),MATCH(J134,'ce raw data'!$C$1:$CZ$1,0))),"-")</f>
        <v>-</v>
      </c>
    </row>
    <row r="187" spans="2:10" hidden="1" x14ac:dyDescent="0.5">
      <c r="B187" s="13"/>
      <c r="C187" s="8" t="str">
        <f>IFERROR(IF(INDEX('ce raw data'!$C$2:$CZ$3000,MATCH(1,INDEX(('ce raw data'!$A$2:$A$3000=C131)*('ce raw data'!$B$2:$B$3000=$B188),,),0),MATCH(SUBSTITUTE(C134,"Allele","Height"),'ce raw data'!$C$1:$CZ$1,0))="","-",INDEX('ce raw data'!$C$2:$CZ$3000,MATCH(1,INDEX(('ce raw data'!$A$2:$A$3000=C131)*('ce raw data'!$B$2:$B$3000=$B188),,),0),MATCH(SUBSTITUTE(C134,"Allele","Height"),'ce raw data'!$C$1:$CZ$1,0))),"-")</f>
        <v>-</v>
      </c>
      <c r="D187" s="8" t="str">
        <f>IFERROR(IF(INDEX('ce raw data'!$C$2:$CZ$3000,MATCH(1,INDEX(('ce raw data'!$A$2:$A$3000=C131)*('ce raw data'!$B$2:$B$3000=$B188),,),0),MATCH(SUBSTITUTE(D134,"Allele","Height"),'ce raw data'!$C$1:$CZ$1,0))="","-",INDEX('ce raw data'!$C$2:$CZ$3000,MATCH(1,INDEX(('ce raw data'!$A$2:$A$3000=C131)*('ce raw data'!$B$2:$B$3000=$B188),,),0),MATCH(SUBSTITUTE(D134,"Allele","Height"),'ce raw data'!$C$1:$CZ$1,0))),"-")</f>
        <v>-</v>
      </c>
      <c r="E187" s="8" t="str">
        <f>IFERROR(IF(INDEX('ce raw data'!$C$2:$CZ$3000,MATCH(1,INDEX(('ce raw data'!$A$2:$A$3000=C131)*('ce raw data'!$B$2:$B$3000=$B188),,),0),MATCH(SUBSTITUTE(E134,"Allele","Height"),'ce raw data'!$C$1:$CZ$1,0))="","-",INDEX('ce raw data'!$C$2:$CZ$3000,MATCH(1,INDEX(('ce raw data'!$A$2:$A$3000=C131)*('ce raw data'!$B$2:$B$3000=$B188),,),0),MATCH(SUBSTITUTE(E134,"Allele","Height"),'ce raw data'!$C$1:$CZ$1,0))),"-")</f>
        <v>-</v>
      </c>
      <c r="F187" s="8" t="str">
        <f>IFERROR(IF(INDEX('ce raw data'!$C$2:$CZ$3000,MATCH(1,INDEX(('ce raw data'!$A$2:$A$3000=C131)*('ce raw data'!$B$2:$B$3000=$B188),,),0),MATCH(SUBSTITUTE(F134,"Allele","Height"),'ce raw data'!$C$1:$CZ$1,0))="","-",INDEX('ce raw data'!$C$2:$CZ$3000,MATCH(1,INDEX(('ce raw data'!$A$2:$A$3000=C131)*('ce raw data'!$B$2:$B$3000=$B188),,),0),MATCH(SUBSTITUTE(F134,"Allele","Height"),'ce raw data'!$C$1:$CZ$1,0))),"-")</f>
        <v>-</v>
      </c>
      <c r="G187" s="8" t="str">
        <f>IFERROR(IF(INDEX('ce raw data'!$C$2:$CZ$3000,MATCH(1,INDEX(('ce raw data'!$A$2:$A$3000=G131)*('ce raw data'!$B$2:$B$3000=$B188),,),0),MATCH(SUBSTITUTE(G134,"Allele","Height"),'ce raw data'!$C$1:$CZ$1,0))="","-",INDEX('ce raw data'!$C$2:$CZ$3000,MATCH(1,INDEX(('ce raw data'!$A$2:$A$3000=G131)*('ce raw data'!$B$2:$B$3000=$B188),,),0),MATCH(SUBSTITUTE(G134,"Allele","Height"),'ce raw data'!$C$1:$CZ$1,0))),"-")</f>
        <v>-</v>
      </c>
      <c r="H187" s="8" t="str">
        <f>IFERROR(IF(INDEX('ce raw data'!$C$2:$CZ$3000,MATCH(1,INDEX(('ce raw data'!$A$2:$A$3000=G131)*('ce raw data'!$B$2:$B$3000=$B188),,),0),MATCH(SUBSTITUTE(H134,"Allele","Height"),'ce raw data'!$C$1:$CZ$1,0))="","-",INDEX('ce raw data'!$C$2:$CZ$3000,MATCH(1,INDEX(('ce raw data'!$A$2:$A$3000=G131)*('ce raw data'!$B$2:$B$3000=$B188),,),0),MATCH(SUBSTITUTE(H134,"Allele","Height"),'ce raw data'!$C$1:$CZ$1,0))),"-")</f>
        <v>-</v>
      </c>
      <c r="I187" s="8" t="str">
        <f>IFERROR(IF(INDEX('ce raw data'!$C$2:$CZ$3000,MATCH(1,INDEX(('ce raw data'!$A$2:$A$3000=G131)*('ce raw data'!$B$2:$B$3000=$B188),,),0),MATCH(SUBSTITUTE(I134,"Allele","Height"),'ce raw data'!$C$1:$CZ$1,0))="","-",INDEX('ce raw data'!$C$2:$CZ$3000,MATCH(1,INDEX(('ce raw data'!$A$2:$A$3000=G131)*('ce raw data'!$B$2:$B$3000=$B188),,),0),MATCH(SUBSTITUTE(I134,"Allele","Height"),'ce raw data'!$C$1:$CZ$1,0))),"-")</f>
        <v>-</v>
      </c>
      <c r="J187" s="8" t="str">
        <f>IFERROR(IF(INDEX('ce raw data'!$C$2:$CZ$3000,MATCH(1,INDEX(('ce raw data'!$A$2:$A$3000=G131)*('ce raw data'!$B$2:$B$3000=$B188),,),0),MATCH(SUBSTITUTE(J134,"Allele","Height"),'ce raw data'!$C$1:$CZ$1,0))="","-",INDEX('ce raw data'!$C$2:$CZ$3000,MATCH(1,INDEX(('ce raw data'!$A$2:$A$3000=G131)*('ce raw data'!$B$2:$B$3000=$B188),,),0),MATCH(SUBSTITUTE(J134,"Allele","Height"),'ce raw data'!$C$1:$CZ$1,0))),"-")</f>
        <v>-</v>
      </c>
    </row>
    <row r="188" spans="2:10" x14ac:dyDescent="0.5">
      <c r="B188" s="13" t="str">
        <f>'Allele Call Table'!$A$123</f>
        <v>DYS570</v>
      </c>
      <c r="C188" s="8" t="str">
        <f>IFERROR(IF(INDEX('ce raw data'!$C$2:$CZ$3000,MATCH(1,INDEX(('ce raw data'!$A$2:$A$3000=C131)*('ce raw data'!$B$2:$B$3000=$B188),,),0),MATCH(C134,'ce raw data'!$C$1:$CZ$1,0))="","-",INDEX('ce raw data'!$C$2:$CZ$3000,MATCH(1,INDEX(('ce raw data'!$A$2:$A$3000=C131)*('ce raw data'!$B$2:$B$3000=$B188),,),0),MATCH(C134,'ce raw data'!$C$1:$CZ$1,0))),"-")</f>
        <v>-</v>
      </c>
      <c r="D188" s="8" t="str">
        <f>IFERROR(IF(INDEX('ce raw data'!$C$2:$CZ$3000,MATCH(1,INDEX(('ce raw data'!$A$2:$A$3000=C131)*('ce raw data'!$B$2:$B$3000=$B188),,),0),MATCH(D134,'ce raw data'!$C$1:$CZ$1,0))="","-",INDEX('ce raw data'!$C$2:$CZ$3000,MATCH(1,INDEX(('ce raw data'!$A$2:$A$3000=C131)*('ce raw data'!$B$2:$B$3000=$B188),,),0),MATCH(D134,'ce raw data'!$C$1:$CZ$1,0))),"-")</f>
        <v>-</v>
      </c>
      <c r="E188" s="8" t="str">
        <f>IFERROR(IF(INDEX('ce raw data'!$C$2:$CZ$3000,MATCH(1,INDEX(('ce raw data'!$A$2:$A$3000=C131)*('ce raw data'!$B$2:$B$3000=$B188),,),0),MATCH(E134,'ce raw data'!$C$1:$CZ$1,0))="","-",INDEX('ce raw data'!$C$2:$CZ$3000,MATCH(1,INDEX(('ce raw data'!$A$2:$A$3000=C131)*('ce raw data'!$B$2:$B$3000=$B188),,),0),MATCH(E134,'ce raw data'!$C$1:$CZ$1,0))),"-")</f>
        <v>-</v>
      </c>
      <c r="F188" s="8" t="str">
        <f>IFERROR(IF(INDEX('ce raw data'!$C$2:$CZ$3000,MATCH(1,INDEX(('ce raw data'!$A$2:$A$3000=C131)*('ce raw data'!$B$2:$B$3000=$B188),,),0),MATCH(F134,'ce raw data'!$C$1:$CZ$1,0))="","-",INDEX('ce raw data'!$C$2:$CZ$3000,MATCH(1,INDEX(('ce raw data'!$A$2:$A$3000=C131)*('ce raw data'!$B$2:$B$3000=$B188),,),0),MATCH(F134,'ce raw data'!$C$1:$CZ$1,0))),"-")</f>
        <v>-</v>
      </c>
      <c r="G188" s="8" t="str">
        <f>IFERROR(IF(INDEX('ce raw data'!$C$2:$CZ$3000,MATCH(1,INDEX(('ce raw data'!$A$2:$A$3000=G131)*('ce raw data'!$B$2:$B$3000=$B188),,),0),MATCH(G134,'ce raw data'!$C$1:$CZ$1,0))="","-",INDEX('ce raw data'!$C$2:$CZ$3000,MATCH(1,INDEX(('ce raw data'!$A$2:$A$3000=G131)*('ce raw data'!$B$2:$B$3000=$B188),,),0),MATCH(G134,'ce raw data'!$C$1:$CZ$1,0))),"-")</f>
        <v>-</v>
      </c>
      <c r="H188" s="8" t="str">
        <f>IFERROR(IF(INDEX('ce raw data'!$C$2:$CZ$3000,MATCH(1,INDEX(('ce raw data'!$A$2:$A$3000=G131)*('ce raw data'!$B$2:$B$3000=$B188),,),0),MATCH(H134,'ce raw data'!$C$1:$CZ$1,0))="","-",INDEX('ce raw data'!$C$2:$CZ$3000,MATCH(1,INDEX(('ce raw data'!$A$2:$A$3000=G131)*('ce raw data'!$B$2:$B$3000=$B188),,),0),MATCH(H134,'ce raw data'!$C$1:$CZ$1,0))),"-")</f>
        <v>-</v>
      </c>
      <c r="I188" s="8" t="str">
        <f>IFERROR(IF(INDEX('ce raw data'!$C$2:$CZ$3000,MATCH(1,INDEX(('ce raw data'!$A$2:$A$3000=G131)*('ce raw data'!$B$2:$B$3000=$B188),,),0),MATCH(I134,'ce raw data'!$C$1:$CZ$1,0))="","-",INDEX('ce raw data'!$C$2:$CZ$3000,MATCH(1,INDEX(('ce raw data'!$A$2:$A$3000=G131)*('ce raw data'!$B$2:$B$3000=$B188),,),0),MATCH(I134,'ce raw data'!$C$1:$CZ$1,0))),"-")</f>
        <v>-</v>
      </c>
      <c r="J188" s="8" t="str">
        <f>IFERROR(IF(INDEX('ce raw data'!$C$2:$CZ$3000,MATCH(1,INDEX(('ce raw data'!$A$2:$A$3000=G131)*('ce raw data'!$B$2:$B$3000=$B188),,),0),MATCH(J134,'ce raw data'!$C$1:$CZ$1,0))="","-",INDEX('ce raw data'!$C$2:$CZ$3000,MATCH(1,INDEX(('ce raw data'!$A$2:$A$3000=G131)*('ce raw data'!$B$2:$B$3000=$B188),,),0),MATCH(J134,'ce raw data'!$C$1:$CZ$1,0))),"-")</f>
        <v>-</v>
      </c>
    </row>
    <row r="189" spans="2:10" x14ac:dyDescent="0.5">
      <c r="B189" s="15"/>
    </row>
    <row r="190" spans="2:10" x14ac:dyDescent="0.5">
      <c r="B190" s="15"/>
    </row>
    <row r="191" spans="2:10" x14ac:dyDescent="0.5">
      <c r="B191" s="15"/>
    </row>
    <row r="192" spans="2:10" x14ac:dyDescent="0.5">
      <c r="B192" s="15"/>
    </row>
    <row r="193" spans="2:19" x14ac:dyDescent="0.5">
      <c r="B193" s="15"/>
    </row>
    <row r="194" spans="2:19" x14ac:dyDescent="0.5">
      <c r="B194" s="15"/>
    </row>
    <row r="195" spans="2:19" x14ac:dyDescent="0.5">
      <c r="B195" s="6" t="s">
        <v>4</v>
      </c>
      <c r="C195" s="36" t="str">
        <f>IF(INDEX('ce raw data'!$A:$A,2+27*6)="","blank",INDEX('ce raw data'!$A:$A,2+27*6))</f>
        <v>blank</v>
      </c>
      <c r="D195" s="36"/>
      <c r="E195" s="36"/>
      <c r="F195" s="36"/>
      <c r="G195" s="36" t="str">
        <f>IF(INDEX('ce raw data'!$A:$A,2+27*7)="","blank",INDEX('ce raw data'!$A:$A,2+27*7))</f>
        <v>blank</v>
      </c>
      <c r="H195" s="36"/>
      <c r="I195" s="36"/>
      <c r="J195" s="36"/>
    </row>
    <row r="196" spans="2:19" ht="25.2" x14ac:dyDescent="0.5">
      <c r="B196" s="6" t="s">
        <v>5</v>
      </c>
      <c r="C196" s="38"/>
      <c r="D196" s="38"/>
      <c r="E196" s="38"/>
      <c r="F196" s="38"/>
      <c r="G196" s="38"/>
      <c r="H196" s="38"/>
      <c r="I196" s="38"/>
      <c r="J196" s="38"/>
    </row>
    <row r="197" spans="2:19" x14ac:dyDescent="0.5">
      <c r="B197" s="7"/>
      <c r="C197" s="39"/>
      <c r="D197" s="39"/>
      <c r="E197" s="39"/>
      <c r="F197" s="39"/>
      <c r="G197" s="39"/>
      <c r="H197" s="39"/>
      <c r="I197" s="39"/>
      <c r="J197" s="39"/>
    </row>
    <row r="198" spans="2:19" x14ac:dyDescent="0.5">
      <c r="B198" s="5" t="s">
        <v>7</v>
      </c>
      <c r="C198" s="21" t="s">
        <v>8</v>
      </c>
      <c r="D198" s="21" t="s">
        <v>9</v>
      </c>
      <c r="E198" s="21" t="s">
        <v>40</v>
      </c>
      <c r="F198" s="21" t="s">
        <v>41</v>
      </c>
      <c r="G198" s="21" t="s">
        <v>8</v>
      </c>
      <c r="H198" s="21" t="s">
        <v>9</v>
      </c>
      <c r="I198" s="21" t="s">
        <v>40</v>
      </c>
      <c r="J198" s="21" t="s">
        <v>41</v>
      </c>
    </row>
    <row r="199" spans="2:19" hidden="1" x14ac:dyDescent="0.5">
      <c r="B199" s="28"/>
      <c r="C199" s="28" t="str">
        <f>IFERROR(IF(INDEX('ce raw data'!$C$2:$CZ$3000,MATCH(1,INDEX(('ce raw data'!$A$2:$A$3000=C195)*('ce raw data'!$B$2:$B$3000=$B200),,),0),MATCH(SUBSTITUTE(C198,"Allele","Height"),'ce raw data'!$C$1:$CZ$1,0))="","-",INDEX('ce raw data'!$C$2:$CZ$3000,MATCH(1,INDEX(('ce raw data'!$A$2:$A$3000=C195)*('ce raw data'!$B$2:$B$3000=$B200),,),0),MATCH(SUBSTITUTE(C198,"Allele","Height"),'ce raw data'!$C$1:$CZ$1,0))),"-")</f>
        <v>-</v>
      </c>
      <c r="D199" s="28" t="str">
        <f>IFERROR(IF(INDEX('ce raw data'!$C$2:$CZ$3000,MATCH(1,INDEX(('ce raw data'!$A$2:$A$3000=C195)*('ce raw data'!$B$2:$B$3000=$B200),,),0),MATCH(SUBSTITUTE(D198,"Allele","Height"),'ce raw data'!$C$1:$CZ$1,0))="","-",INDEX('ce raw data'!$C$2:$CZ$3000,MATCH(1,INDEX(('ce raw data'!$A$2:$A$3000=C195)*('ce raw data'!$B$2:$B$3000=$B200),,),0),MATCH(SUBSTITUTE(D198,"Allele","Height"),'ce raw data'!$C$1:$CZ$1,0))),"-")</f>
        <v>-</v>
      </c>
      <c r="E199" s="28" t="str">
        <f>IFERROR(IF(INDEX('ce raw data'!$C$2:$CZ$3000,MATCH(1,INDEX(('ce raw data'!$A$2:$A$3000=C195)*('ce raw data'!$B$2:$B$3000=$B200),,),0),MATCH(SUBSTITUTE(E198,"Allele","Height"),'ce raw data'!$C$1:$CZ$1,0))="","-",INDEX('ce raw data'!$C$2:$CZ$3000,MATCH(1,INDEX(('ce raw data'!$A$2:$A$3000=C195)*('ce raw data'!$B$2:$B$3000=$B200),,),0),MATCH(SUBSTITUTE(E198,"Allele","Height"),'ce raw data'!$C$1:$CZ$1,0))),"-")</f>
        <v>-</v>
      </c>
      <c r="F199" s="28" t="str">
        <f>IFERROR(IF(INDEX('ce raw data'!$C$2:$CZ$3000,MATCH(1,INDEX(('ce raw data'!$A$2:$A$3000=C195)*('ce raw data'!$B$2:$B$3000=$B200),,),0),MATCH(SUBSTITUTE(F198,"Allele","Height"),'ce raw data'!$C$1:$CZ$1,0))="","-",INDEX('ce raw data'!$C$2:$CZ$3000,MATCH(1,INDEX(('ce raw data'!$A$2:$A$3000=C195)*('ce raw data'!$B$2:$B$3000=$B200),,),0),MATCH(SUBSTITUTE(F198,"Allele","Height"),'ce raw data'!$C$1:$CZ$1,0))),"-")</f>
        <v>-</v>
      </c>
      <c r="G199" s="28" t="str">
        <f>IFERROR(IF(INDEX('ce raw data'!$C$2:$CZ$3000,MATCH(1,INDEX(('ce raw data'!$A$2:$A$3000=G195)*('ce raw data'!$B$2:$B$3000=$B200),,),0),MATCH(SUBSTITUTE(G198,"Allele","Height"),'ce raw data'!$C$1:$CZ$1,0))="","-",INDEX('ce raw data'!$C$2:$CZ$3000,MATCH(1,INDEX(('ce raw data'!$A$2:$A$3000=G195)*('ce raw data'!$B$2:$B$3000=$B200),,),0),MATCH(SUBSTITUTE(G198,"Allele","Height"),'ce raw data'!$C$1:$CZ$1,0))),"-")</f>
        <v>-</v>
      </c>
      <c r="H199" s="28" t="str">
        <f>IFERROR(IF(INDEX('ce raw data'!$C$2:$CZ$3000,MATCH(1,INDEX(('ce raw data'!$A$2:$A$3000=G195)*('ce raw data'!$B$2:$B$3000=$B200),,),0),MATCH(SUBSTITUTE(H198,"Allele","Height"),'ce raw data'!$C$1:$CZ$1,0))="","-",INDEX('ce raw data'!$C$2:$CZ$3000,MATCH(1,INDEX(('ce raw data'!$A$2:$A$3000=G195)*('ce raw data'!$B$2:$B$3000=$B200),,),0),MATCH(SUBSTITUTE(H198,"Allele","Height"),'ce raw data'!$C$1:$CZ$1,0))),"-")</f>
        <v>-</v>
      </c>
      <c r="I199" s="28" t="str">
        <f>IFERROR(IF(INDEX('ce raw data'!$C$2:$CZ$3000,MATCH(1,INDEX(('ce raw data'!$A$2:$A$3000=G195)*('ce raw data'!$B$2:$B$3000=$B200),,),0),MATCH(SUBSTITUTE(I198,"Allele","Height"),'ce raw data'!$C$1:$CZ$1,0))="","-",INDEX('ce raw data'!$C$2:$CZ$3000,MATCH(1,INDEX(('ce raw data'!$A$2:$A$3000=G195)*('ce raw data'!$B$2:$B$3000=$B200),,),0),MATCH(SUBSTITUTE(I198,"Allele","Height"),'ce raw data'!$C$1:$CZ$1,0))),"-")</f>
        <v>-</v>
      </c>
      <c r="J199" s="28" t="str">
        <f>IFERROR(IF(INDEX('ce raw data'!$C$2:$CZ$3000,MATCH(1,INDEX(('ce raw data'!$A$2:$A$3000=G195)*('ce raw data'!$B$2:$B$3000=$B200),,),0),MATCH(SUBSTITUTE(J198,"Allele","Height"),'ce raw data'!$C$1:$CZ$1,0))="","-",INDEX('ce raw data'!$C$2:$CZ$3000,MATCH(1,INDEX(('ce raw data'!$A$2:$A$3000=G195)*('ce raw data'!$B$2:$B$3000=$B200),,),0),MATCH(SUBSTITUTE(J198,"Allele","Height"),'ce raw data'!$C$1:$CZ$1,0))),"-")</f>
        <v>-</v>
      </c>
    </row>
    <row r="200" spans="2:19" x14ac:dyDescent="0.5">
      <c r="B200" s="10" t="str">
        <f>'Allele Call Table'!$A$71</f>
        <v>AMEL</v>
      </c>
      <c r="C200" s="8" t="str">
        <f>IFERROR(IF(INDEX('ce raw data'!$C$2:$CZ$3000,MATCH(1,INDEX(('ce raw data'!$A$2:$A$3000=C195)*('ce raw data'!$B$2:$B$3000=$B200),,),0),MATCH(C198,'ce raw data'!$C$1:$CZ$1,0))="","-",INDEX('ce raw data'!$C$2:$CZ$3000,MATCH(1,INDEX(('ce raw data'!$A$2:$A$3000=C195)*('ce raw data'!$B$2:$B$3000=$B200),,),0),MATCH(C198,'ce raw data'!$C$1:$CZ$1,0))),"-")</f>
        <v>-</v>
      </c>
      <c r="D200" s="8" t="str">
        <f>IFERROR(IF(INDEX('ce raw data'!$C$2:$CZ$3000,MATCH(1,INDEX(('ce raw data'!$A$2:$A$3000=C195)*('ce raw data'!$B$2:$B$3000=$B200),,),0),MATCH(D198,'ce raw data'!$C$1:$CZ$1,0))="","-",INDEX('ce raw data'!$C$2:$CZ$3000,MATCH(1,INDEX(('ce raw data'!$A$2:$A$3000=C195)*('ce raw data'!$B$2:$B$3000=$B200),,),0),MATCH(D198,'ce raw data'!$C$1:$CZ$1,0))),"-")</f>
        <v>-</v>
      </c>
      <c r="E200" s="8" t="str">
        <f>IFERROR(IF(INDEX('ce raw data'!$C$2:$CZ$3000,MATCH(1,INDEX(('ce raw data'!$A$2:$A$3000=C195)*('ce raw data'!$B$2:$B$3000=$B200),,),0),MATCH(E198,'ce raw data'!$C$1:$CZ$1,0))="","-",INDEX('ce raw data'!$C$2:$CZ$3000,MATCH(1,INDEX(('ce raw data'!$A$2:$A$3000=C195)*('ce raw data'!$B$2:$B$3000=$B200),,),0),MATCH(E198,'ce raw data'!$C$1:$CZ$1,0))),"-")</f>
        <v>-</v>
      </c>
      <c r="F200" s="8" t="str">
        <f>IFERROR(IF(INDEX('ce raw data'!$C$2:$CZ$3000,MATCH(1,INDEX(('ce raw data'!$A$2:$A$3000=C195)*('ce raw data'!$B$2:$B$3000=$B200),,),0),MATCH(F198,'ce raw data'!$C$1:$CZ$1,0))="","-",INDEX('ce raw data'!$C$2:$CZ$3000,MATCH(1,INDEX(('ce raw data'!$A$2:$A$3000=C195)*('ce raw data'!$B$2:$B$3000=$B200),,),0),MATCH(F198,'ce raw data'!$C$1:$CZ$1,0))),"-")</f>
        <v>-</v>
      </c>
      <c r="G200" s="8" t="str">
        <f>IFERROR(IF(INDEX('ce raw data'!$C$2:$CZ$3000,MATCH(1,INDEX(('ce raw data'!$A$2:$A$3000=G195)*('ce raw data'!$B$2:$B$3000=$B200),,),0),MATCH(G198,'ce raw data'!$C$1:$CZ$1,0))="","-",INDEX('ce raw data'!$C$2:$CZ$3000,MATCH(1,INDEX(('ce raw data'!$A$2:$A$3000=G195)*('ce raw data'!$B$2:$B$3000=$B200),,),0),MATCH(G198,'ce raw data'!$C$1:$CZ$1,0))),"-")</f>
        <v>-</v>
      </c>
      <c r="H200" s="8" t="str">
        <f>IFERROR(IF(INDEX('ce raw data'!$C$2:$CZ$3000,MATCH(1,INDEX(('ce raw data'!$A$2:$A$3000=G195)*('ce raw data'!$B$2:$B$3000=$B200),,),0),MATCH(H198,'ce raw data'!$C$1:$CZ$1,0))="","-",INDEX('ce raw data'!$C$2:$CZ$3000,MATCH(1,INDEX(('ce raw data'!$A$2:$A$3000=G195)*('ce raw data'!$B$2:$B$3000=$B200),,),0),MATCH(H198,'ce raw data'!$C$1:$CZ$1,0))),"-")</f>
        <v>-</v>
      </c>
      <c r="I200" s="8" t="str">
        <f>IFERROR(IF(INDEX('ce raw data'!$C$2:$CZ$3000,MATCH(1,INDEX(('ce raw data'!$A$2:$A$3000=G195)*('ce raw data'!$B$2:$B$3000=$B200),,),0),MATCH(I198,'ce raw data'!$C$1:$CZ$1,0))="","-",INDEX('ce raw data'!$C$2:$CZ$3000,MATCH(1,INDEX(('ce raw data'!$A$2:$A$3000=G195)*('ce raw data'!$B$2:$B$3000=$B200),,),0),MATCH(I198,'ce raw data'!$C$1:$CZ$1,0))),"-")</f>
        <v>-</v>
      </c>
      <c r="J200" s="8" t="str">
        <f>IFERROR(IF(INDEX('ce raw data'!$C$2:$CZ$3000,MATCH(1,INDEX(('ce raw data'!$A$2:$A$3000=G195)*('ce raw data'!$B$2:$B$3000=$B200),,),0),MATCH(J198,'ce raw data'!$C$1:$CZ$1,0))="","-",INDEX('ce raw data'!$C$2:$CZ$3000,MATCH(1,INDEX(('ce raw data'!$A$2:$A$3000=G195)*('ce raw data'!$B$2:$B$3000=$B200),,),0),MATCH(J198,'ce raw data'!$C$1:$CZ$1,0))),"-")</f>
        <v>-</v>
      </c>
    </row>
    <row r="201" spans="2:19" hidden="1" x14ac:dyDescent="0.5">
      <c r="B201" s="10"/>
      <c r="C201" s="8" t="str">
        <f>IFERROR(IF(INDEX('ce raw data'!$C$2:$CZ$3000,MATCH(1,INDEX(('ce raw data'!$A$2:$A$3000=C195)*('ce raw data'!$B$2:$B$3000=$B202),,),0),MATCH(SUBSTITUTE(C198,"Allele","Height"),'ce raw data'!$C$1:$CZ$1,0))="","-",INDEX('ce raw data'!$C$2:$CZ$3000,MATCH(1,INDEX(('ce raw data'!$A$2:$A$3000=C195)*('ce raw data'!$B$2:$B$3000=$B202),,),0),MATCH(SUBSTITUTE(C198,"Allele","Height"),'ce raw data'!$C$1:$CZ$1,0))),"-")</f>
        <v>-</v>
      </c>
      <c r="D201" s="8" t="str">
        <f>IFERROR(IF(INDEX('ce raw data'!$C$2:$CZ$3000,MATCH(1,INDEX(('ce raw data'!$A$2:$A$3000=C195)*('ce raw data'!$B$2:$B$3000=$B202),,),0),MATCH(SUBSTITUTE(D198,"Allele","Height"),'ce raw data'!$C$1:$CZ$1,0))="","-",INDEX('ce raw data'!$C$2:$CZ$3000,MATCH(1,INDEX(('ce raw data'!$A$2:$A$3000=C195)*('ce raw data'!$B$2:$B$3000=$B202),,),0),MATCH(SUBSTITUTE(D198,"Allele","Height"),'ce raw data'!$C$1:$CZ$1,0))),"-")</f>
        <v>-</v>
      </c>
      <c r="E201" s="8" t="str">
        <f>IFERROR(IF(INDEX('ce raw data'!$C$2:$CZ$3000,MATCH(1,INDEX(('ce raw data'!$A$2:$A$3000=C195)*('ce raw data'!$B$2:$B$3000=$B202),,),0),MATCH(SUBSTITUTE(E198,"Allele","Height"),'ce raw data'!$C$1:$CZ$1,0))="","-",INDEX('ce raw data'!$C$2:$CZ$3000,MATCH(1,INDEX(('ce raw data'!$A$2:$A$3000=C195)*('ce raw data'!$B$2:$B$3000=$B202),,),0),MATCH(SUBSTITUTE(E198,"Allele","Height"),'ce raw data'!$C$1:$CZ$1,0))),"-")</f>
        <v>-</v>
      </c>
      <c r="F201" s="8" t="str">
        <f>IFERROR(IF(INDEX('ce raw data'!$C$2:$CZ$3000,MATCH(1,INDEX(('ce raw data'!$A$2:$A$3000=C195)*('ce raw data'!$B$2:$B$3000=$B202),,),0),MATCH(SUBSTITUTE(F198,"Allele","Height"),'ce raw data'!$C$1:$CZ$1,0))="","-",INDEX('ce raw data'!$C$2:$CZ$3000,MATCH(1,INDEX(('ce raw data'!$A$2:$A$3000=C195)*('ce raw data'!$B$2:$B$3000=$B202),,),0),MATCH(SUBSTITUTE(F198,"Allele","Height"),'ce raw data'!$C$1:$CZ$1,0))),"-")</f>
        <v>-</v>
      </c>
      <c r="G201" s="8" t="str">
        <f>IFERROR(IF(INDEX('ce raw data'!$C$2:$CZ$3000,MATCH(1,INDEX(('ce raw data'!$A$2:$A$3000=G195)*('ce raw data'!$B$2:$B$3000=$B202),,),0),MATCH(SUBSTITUTE(G198,"Allele","Height"),'ce raw data'!$C$1:$CZ$1,0))="","-",INDEX('ce raw data'!$C$2:$CZ$3000,MATCH(1,INDEX(('ce raw data'!$A$2:$A$3000=G195)*('ce raw data'!$B$2:$B$3000=$B202),,),0),MATCH(SUBSTITUTE(G198,"Allele","Height"),'ce raw data'!$C$1:$CZ$1,0))),"-")</f>
        <v>-</v>
      </c>
      <c r="H201" s="8" t="str">
        <f>IFERROR(IF(INDEX('ce raw data'!$C$2:$CZ$3000,MATCH(1,INDEX(('ce raw data'!$A$2:$A$3000=G195)*('ce raw data'!$B$2:$B$3000=$B202),,),0),MATCH(SUBSTITUTE(H198,"Allele","Height"),'ce raw data'!$C$1:$CZ$1,0))="","-",INDEX('ce raw data'!$C$2:$CZ$3000,MATCH(1,INDEX(('ce raw data'!$A$2:$A$3000=G195)*('ce raw data'!$B$2:$B$3000=$B202),,),0),MATCH(SUBSTITUTE(H198,"Allele","Height"),'ce raw data'!$C$1:$CZ$1,0))),"-")</f>
        <v>-</v>
      </c>
      <c r="I201" s="8" t="str">
        <f>IFERROR(IF(INDEX('ce raw data'!$C$2:$CZ$3000,MATCH(1,INDEX(('ce raw data'!$A$2:$A$3000=G195)*('ce raw data'!$B$2:$B$3000=$B202),,),0),MATCH(SUBSTITUTE(I198,"Allele","Height"),'ce raw data'!$C$1:$CZ$1,0))="","-",INDEX('ce raw data'!$C$2:$CZ$3000,MATCH(1,INDEX(('ce raw data'!$A$2:$A$3000=G195)*('ce raw data'!$B$2:$B$3000=$B202),,),0),MATCH(SUBSTITUTE(I198,"Allele","Height"),'ce raw data'!$C$1:$CZ$1,0))),"-")</f>
        <v>-</v>
      </c>
      <c r="J201" s="8" t="str">
        <f>IFERROR(IF(INDEX('ce raw data'!$C$2:$CZ$3000,MATCH(1,INDEX(('ce raw data'!$A$2:$A$3000=G195)*('ce raw data'!$B$2:$B$3000=$B202),,),0),MATCH(SUBSTITUTE(J198,"Allele","Height"),'ce raw data'!$C$1:$CZ$1,0))="","-",INDEX('ce raw data'!$C$2:$CZ$3000,MATCH(1,INDEX(('ce raw data'!$A$2:$A$3000=G195)*('ce raw data'!$B$2:$B$3000=$B202),,),0),MATCH(SUBSTITUTE(J198,"Allele","Height"),'ce raw data'!$C$1:$CZ$1,0))),"-")</f>
        <v>-</v>
      </c>
    </row>
    <row r="202" spans="2:19" x14ac:dyDescent="0.5">
      <c r="B202" s="10" t="str">
        <f>'Allele Call Table'!$A$73</f>
        <v>D3S1358</v>
      </c>
      <c r="C202" s="8" t="str">
        <f>IFERROR(IF(INDEX('ce raw data'!$C$2:$CZ$3000,MATCH(1,INDEX(('ce raw data'!$A$2:$A$3000=C195)*('ce raw data'!$B$2:$B$3000=$B202),,),0),MATCH(C198,'ce raw data'!$C$1:$CZ$1,0))="","-",INDEX('ce raw data'!$C$2:$CZ$3000,MATCH(1,INDEX(('ce raw data'!$A$2:$A$3000=C195)*('ce raw data'!$B$2:$B$3000=$B202),,),0),MATCH(C198,'ce raw data'!$C$1:$CZ$1,0))),"-")</f>
        <v>-</v>
      </c>
      <c r="D202" s="8" t="str">
        <f>IFERROR(IF(INDEX('ce raw data'!$C$2:$CZ$3000,MATCH(1,INDEX(('ce raw data'!$A$2:$A$3000=C195)*('ce raw data'!$B$2:$B$3000=$B202),,),0),MATCH(D198,'ce raw data'!$C$1:$CZ$1,0))="","-",INDEX('ce raw data'!$C$2:$CZ$3000,MATCH(1,INDEX(('ce raw data'!$A$2:$A$3000=C195)*('ce raw data'!$B$2:$B$3000=$B202),,),0),MATCH(D198,'ce raw data'!$C$1:$CZ$1,0))),"-")</f>
        <v>-</v>
      </c>
      <c r="E202" s="8" t="str">
        <f>IFERROR(IF(INDEX('ce raw data'!$C$2:$CZ$3000,MATCH(1,INDEX(('ce raw data'!$A$2:$A$3000=C195)*('ce raw data'!$B$2:$B$3000=$B202),,),0),MATCH(E198,'ce raw data'!$C$1:$CZ$1,0))="","-",INDEX('ce raw data'!$C$2:$CZ$3000,MATCH(1,INDEX(('ce raw data'!$A$2:$A$3000=C195)*('ce raw data'!$B$2:$B$3000=$B202),,),0),MATCH(E198,'ce raw data'!$C$1:$CZ$1,0))),"-")</f>
        <v>-</v>
      </c>
      <c r="F202" s="8" t="str">
        <f>IFERROR(IF(INDEX('ce raw data'!$C$2:$CZ$3000,MATCH(1,INDEX(('ce raw data'!$A$2:$A$3000=C195)*('ce raw data'!$B$2:$B$3000=$B202),,),0),MATCH(F198,'ce raw data'!$C$1:$CZ$1,0))="","-",INDEX('ce raw data'!$C$2:$CZ$3000,MATCH(1,INDEX(('ce raw data'!$A$2:$A$3000=C195)*('ce raw data'!$B$2:$B$3000=$B202),,),0),MATCH(F198,'ce raw data'!$C$1:$CZ$1,0))),"-")</f>
        <v>-</v>
      </c>
      <c r="G202" s="8" t="str">
        <f>IFERROR(IF(INDEX('ce raw data'!$C$2:$CZ$3000,MATCH(1,INDEX(('ce raw data'!$A$2:$A$3000=G195)*('ce raw data'!$B$2:$B$3000=$B202),,),0),MATCH(G198,'ce raw data'!$C$1:$CZ$1,0))="","-",INDEX('ce raw data'!$C$2:$CZ$3000,MATCH(1,INDEX(('ce raw data'!$A$2:$A$3000=G195)*('ce raw data'!$B$2:$B$3000=$B202),,),0),MATCH(G198,'ce raw data'!$C$1:$CZ$1,0))),"-")</f>
        <v>-</v>
      </c>
      <c r="H202" s="8" t="str">
        <f>IFERROR(IF(INDEX('ce raw data'!$C$2:$CZ$3000,MATCH(1,INDEX(('ce raw data'!$A$2:$A$3000=G195)*('ce raw data'!$B$2:$B$3000=$B202),,),0),MATCH(H198,'ce raw data'!$C$1:$CZ$1,0))="","-",INDEX('ce raw data'!$C$2:$CZ$3000,MATCH(1,INDEX(('ce raw data'!$A$2:$A$3000=G195)*('ce raw data'!$B$2:$B$3000=$B202),,),0),MATCH(H198,'ce raw data'!$C$1:$CZ$1,0))),"-")</f>
        <v>-</v>
      </c>
      <c r="I202" s="8" t="str">
        <f>IFERROR(IF(INDEX('ce raw data'!$C$2:$CZ$3000,MATCH(1,INDEX(('ce raw data'!$A$2:$A$3000=G195)*('ce raw data'!$B$2:$B$3000=$B202),,),0),MATCH(I198,'ce raw data'!$C$1:$CZ$1,0))="","-",INDEX('ce raw data'!$C$2:$CZ$3000,MATCH(1,INDEX(('ce raw data'!$A$2:$A$3000=G195)*('ce raw data'!$B$2:$B$3000=$B202),,),0),MATCH(I198,'ce raw data'!$C$1:$CZ$1,0))),"-")</f>
        <v>-</v>
      </c>
      <c r="J202" s="8" t="str">
        <f>IFERROR(IF(INDEX('ce raw data'!$C$2:$CZ$3000,MATCH(1,INDEX(('ce raw data'!$A$2:$A$3000=G195)*('ce raw data'!$B$2:$B$3000=$B202),,),0),MATCH(J198,'ce raw data'!$C$1:$CZ$1,0))="","-",INDEX('ce raw data'!$C$2:$CZ$3000,MATCH(1,INDEX(('ce raw data'!$A$2:$A$3000=G195)*('ce raw data'!$B$2:$B$3000=$B202),,),0),MATCH(J198,'ce raw data'!$C$1:$CZ$1,0))),"-")</f>
        <v>-</v>
      </c>
      <c r="K202" s="15"/>
      <c r="L202" s="9"/>
      <c r="M202" s="9"/>
      <c r="N202" s="9"/>
      <c r="O202" s="9"/>
      <c r="P202" s="9"/>
      <c r="Q202" s="9"/>
      <c r="R202" s="9"/>
      <c r="S202" s="9"/>
    </row>
    <row r="203" spans="2:19" hidden="1" x14ac:dyDescent="0.5">
      <c r="B203" s="10"/>
      <c r="C203" s="8" t="str">
        <f>IFERROR(IF(INDEX('ce raw data'!$C$2:$CZ$3000,MATCH(1,INDEX(('ce raw data'!$A$2:$A$3000=C195)*('ce raw data'!$B$2:$B$3000=$B204),,),0),MATCH(SUBSTITUTE(C198,"Allele","Height"),'ce raw data'!$C$1:$CZ$1,0))="","-",INDEX('ce raw data'!$C$2:$CZ$3000,MATCH(1,INDEX(('ce raw data'!$A$2:$A$3000=C195)*('ce raw data'!$B$2:$B$3000=$B204),,),0),MATCH(SUBSTITUTE(C198,"Allele","Height"),'ce raw data'!$C$1:$CZ$1,0))),"-")</f>
        <v>-</v>
      </c>
      <c r="D203" s="8" t="str">
        <f>IFERROR(IF(INDEX('ce raw data'!$C$2:$CZ$3000,MATCH(1,INDEX(('ce raw data'!$A$2:$A$3000=C195)*('ce raw data'!$B$2:$B$3000=$B204),,),0),MATCH(SUBSTITUTE(D198,"Allele","Height"),'ce raw data'!$C$1:$CZ$1,0))="","-",INDEX('ce raw data'!$C$2:$CZ$3000,MATCH(1,INDEX(('ce raw data'!$A$2:$A$3000=C195)*('ce raw data'!$B$2:$B$3000=$B204),,),0),MATCH(SUBSTITUTE(D198,"Allele","Height"),'ce raw data'!$C$1:$CZ$1,0))),"-")</f>
        <v>-</v>
      </c>
      <c r="E203" s="8" t="str">
        <f>IFERROR(IF(INDEX('ce raw data'!$C$2:$CZ$3000,MATCH(1,INDEX(('ce raw data'!$A$2:$A$3000=C195)*('ce raw data'!$B$2:$B$3000=$B204),,),0),MATCH(SUBSTITUTE(E198,"Allele","Height"),'ce raw data'!$C$1:$CZ$1,0))="","-",INDEX('ce raw data'!$C$2:$CZ$3000,MATCH(1,INDEX(('ce raw data'!$A$2:$A$3000=C195)*('ce raw data'!$B$2:$B$3000=$B204),,),0),MATCH(SUBSTITUTE(E198,"Allele","Height"),'ce raw data'!$C$1:$CZ$1,0))),"-")</f>
        <v>-</v>
      </c>
      <c r="F203" s="8" t="str">
        <f>IFERROR(IF(INDEX('ce raw data'!$C$2:$CZ$3000,MATCH(1,INDEX(('ce raw data'!$A$2:$A$3000=C195)*('ce raw data'!$B$2:$B$3000=$B204),,),0),MATCH(SUBSTITUTE(F198,"Allele","Height"),'ce raw data'!$C$1:$CZ$1,0))="","-",INDEX('ce raw data'!$C$2:$CZ$3000,MATCH(1,INDEX(('ce raw data'!$A$2:$A$3000=C195)*('ce raw data'!$B$2:$B$3000=$B204),,),0),MATCH(SUBSTITUTE(F198,"Allele","Height"),'ce raw data'!$C$1:$CZ$1,0))),"-")</f>
        <v>-</v>
      </c>
      <c r="G203" s="8" t="str">
        <f>IFERROR(IF(INDEX('ce raw data'!$C$2:$CZ$3000,MATCH(1,INDEX(('ce raw data'!$A$2:$A$3000=G195)*('ce raw data'!$B$2:$B$3000=$B204),,),0),MATCH(SUBSTITUTE(G198,"Allele","Height"),'ce raw data'!$C$1:$CZ$1,0))="","-",INDEX('ce raw data'!$C$2:$CZ$3000,MATCH(1,INDEX(('ce raw data'!$A$2:$A$3000=G195)*('ce raw data'!$B$2:$B$3000=$B204),,),0),MATCH(SUBSTITUTE(G198,"Allele","Height"),'ce raw data'!$C$1:$CZ$1,0))),"-")</f>
        <v>-</v>
      </c>
      <c r="H203" s="8" t="str">
        <f>IFERROR(IF(INDEX('ce raw data'!$C$2:$CZ$3000,MATCH(1,INDEX(('ce raw data'!$A$2:$A$3000=G195)*('ce raw data'!$B$2:$B$3000=$B204),,),0),MATCH(SUBSTITUTE(H198,"Allele","Height"),'ce raw data'!$C$1:$CZ$1,0))="","-",INDEX('ce raw data'!$C$2:$CZ$3000,MATCH(1,INDEX(('ce raw data'!$A$2:$A$3000=G195)*('ce raw data'!$B$2:$B$3000=$B204),,),0),MATCH(SUBSTITUTE(H198,"Allele","Height"),'ce raw data'!$C$1:$CZ$1,0))),"-")</f>
        <v>-</v>
      </c>
      <c r="I203" s="8" t="str">
        <f>IFERROR(IF(INDEX('ce raw data'!$C$2:$CZ$3000,MATCH(1,INDEX(('ce raw data'!$A$2:$A$3000=G195)*('ce raw data'!$B$2:$B$3000=$B204),,),0),MATCH(SUBSTITUTE(I198,"Allele","Height"),'ce raw data'!$C$1:$CZ$1,0))="","-",INDEX('ce raw data'!$C$2:$CZ$3000,MATCH(1,INDEX(('ce raw data'!$A$2:$A$3000=G195)*('ce raw data'!$B$2:$B$3000=$B204),,),0),MATCH(SUBSTITUTE(I198,"Allele","Height"),'ce raw data'!$C$1:$CZ$1,0))),"-")</f>
        <v>-</v>
      </c>
      <c r="J203" s="8" t="str">
        <f>IFERROR(IF(INDEX('ce raw data'!$C$2:$CZ$3000,MATCH(1,INDEX(('ce raw data'!$A$2:$A$3000=G195)*('ce raw data'!$B$2:$B$3000=$B204),,),0),MATCH(SUBSTITUTE(J198,"Allele","Height"),'ce raw data'!$C$1:$CZ$1,0))="","-",INDEX('ce raw data'!$C$2:$CZ$3000,MATCH(1,INDEX(('ce raw data'!$A$2:$A$3000=G195)*('ce raw data'!$B$2:$B$3000=$B204),,),0),MATCH(SUBSTITUTE(J198,"Allele","Height"),'ce raw data'!$C$1:$CZ$1,0))),"-")</f>
        <v>-</v>
      </c>
      <c r="K203" s="15"/>
      <c r="L203" s="9"/>
      <c r="M203" s="9"/>
      <c r="N203" s="9"/>
      <c r="O203" s="9"/>
      <c r="P203" s="9"/>
      <c r="Q203" s="9"/>
      <c r="R203" s="9"/>
      <c r="S203" s="9"/>
    </row>
    <row r="204" spans="2:19" x14ac:dyDescent="0.5">
      <c r="B204" s="10" t="str">
        <f>'Allele Call Table'!$A$75</f>
        <v>D1S1656</v>
      </c>
      <c r="C204" s="8" t="str">
        <f>IFERROR(IF(INDEX('ce raw data'!$C$2:$CZ$3000,MATCH(1,INDEX(('ce raw data'!$A$2:$A$3000=C195)*('ce raw data'!$B$2:$B$3000=$B204),,),0),MATCH(C198,'ce raw data'!$C$1:$CZ$1,0))="","-",INDEX('ce raw data'!$C$2:$CZ$3000,MATCH(1,INDEX(('ce raw data'!$A$2:$A$3000=C195)*('ce raw data'!$B$2:$B$3000=$B204),,),0),MATCH(C198,'ce raw data'!$C$1:$CZ$1,0))),"-")</f>
        <v>-</v>
      </c>
      <c r="D204" s="8" t="str">
        <f>IFERROR(IF(INDEX('ce raw data'!$C$2:$CZ$3000,MATCH(1,INDEX(('ce raw data'!$A$2:$A$3000=C195)*('ce raw data'!$B$2:$B$3000=$B204),,),0),MATCH(D198,'ce raw data'!$C$1:$CZ$1,0))="","-",INDEX('ce raw data'!$C$2:$CZ$3000,MATCH(1,INDEX(('ce raw data'!$A$2:$A$3000=C195)*('ce raw data'!$B$2:$B$3000=$B204),,),0),MATCH(D198,'ce raw data'!$C$1:$CZ$1,0))),"-")</f>
        <v>-</v>
      </c>
      <c r="E204" s="8" t="str">
        <f>IFERROR(IF(INDEX('ce raw data'!$C$2:$CZ$3000,MATCH(1,INDEX(('ce raw data'!$A$2:$A$3000=C195)*('ce raw data'!$B$2:$B$3000=$B204),,),0),MATCH(E198,'ce raw data'!$C$1:$CZ$1,0))="","-",INDEX('ce raw data'!$C$2:$CZ$3000,MATCH(1,INDEX(('ce raw data'!$A$2:$A$3000=C195)*('ce raw data'!$B$2:$B$3000=$B204),,),0),MATCH(E198,'ce raw data'!$C$1:$CZ$1,0))),"-")</f>
        <v>-</v>
      </c>
      <c r="F204" s="8" t="str">
        <f>IFERROR(IF(INDEX('ce raw data'!$C$2:$CZ$3000,MATCH(1,INDEX(('ce raw data'!$A$2:$A$3000=C195)*('ce raw data'!$B$2:$B$3000=$B204),,),0),MATCH(F198,'ce raw data'!$C$1:$CZ$1,0))="","-",INDEX('ce raw data'!$C$2:$CZ$3000,MATCH(1,INDEX(('ce raw data'!$A$2:$A$3000=C195)*('ce raw data'!$B$2:$B$3000=$B204),,),0),MATCH(F198,'ce raw data'!$C$1:$CZ$1,0))),"-")</f>
        <v>-</v>
      </c>
      <c r="G204" s="8" t="str">
        <f>IFERROR(IF(INDEX('ce raw data'!$C$2:$CZ$3000,MATCH(1,INDEX(('ce raw data'!$A$2:$A$3000=G195)*('ce raw data'!$B$2:$B$3000=$B204),,),0),MATCH(G198,'ce raw data'!$C$1:$CZ$1,0))="","-",INDEX('ce raw data'!$C$2:$CZ$3000,MATCH(1,INDEX(('ce raw data'!$A$2:$A$3000=G195)*('ce raw data'!$B$2:$B$3000=$B204),,),0),MATCH(G198,'ce raw data'!$C$1:$CZ$1,0))),"-")</f>
        <v>-</v>
      </c>
      <c r="H204" s="8" t="str">
        <f>IFERROR(IF(INDEX('ce raw data'!$C$2:$CZ$3000,MATCH(1,INDEX(('ce raw data'!$A$2:$A$3000=G195)*('ce raw data'!$B$2:$B$3000=$B204),,),0),MATCH(H198,'ce raw data'!$C$1:$CZ$1,0))="","-",INDEX('ce raw data'!$C$2:$CZ$3000,MATCH(1,INDEX(('ce raw data'!$A$2:$A$3000=G195)*('ce raw data'!$B$2:$B$3000=$B204),,),0),MATCH(H198,'ce raw data'!$C$1:$CZ$1,0))),"-")</f>
        <v>-</v>
      </c>
      <c r="I204" s="8" t="str">
        <f>IFERROR(IF(INDEX('ce raw data'!$C$2:$CZ$3000,MATCH(1,INDEX(('ce raw data'!$A$2:$A$3000=G195)*('ce raw data'!$B$2:$B$3000=$B204),,),0),MATCH(I198,'ce raw data'!$C$1:$CZ$1,0))="","-",INDEX('ce raw data'!$C$2:$CZ$3000,MATCH(1,INDEX(('ce raw data'!$A$2:$A$3000=G195)*('ce raw data'!$B$2:$B$3000=$B204),,),0),MATCH(I198,'ce raw data'!$C$1:$CZ$1,0))),"-")</f>
        <v>-</v>
      </c>
      <c r="J204" s="8" t="str">
        <f>IFERROR(IF(INDEX('ce raw data'!$C$2:$CZ$3000,MATCH(1,INDEX(('ce raw data'!$A$2:$A$3000=G195)*('ce raw data'!$B$2:$B$3000=$B204),,),0),MATCH(J198,'ce raw data'!$C$1:$CZ$1,0))="","-",INDEX('ce raw data'!$C$2:$CZ$3000,MATCH(1,INDEX(('ce raw data'!$A$2:$A$3000=G195)*('ce raw data'!$B$2:$B$3000=$B204),,),0),MATCH(J198,'ce raw data'!$C$1:$CZ$1,0))),"-")</f>
        <v>-</v>
      </c>
      <c r="K204" s="15"/>
      <c r="L204" s="9"/>
      <c r="M204" s="9"/>
      <c r="N204" s="9"/>
      <c r="O204" s="9"/>
      <c r="P204" s="9"/>
      <c r="Q204" s="9"/>
      <c r="R204" s="9"/>
      <c r="S204" s="9"/>
    </row>
    <row r="205" spans="2:19" hidden="1" x14ac:dyDescent="0.5">
      <c r="B205" s="10"/>
      <c r="C205" s="8" t="str">
        <f>IFERROR(IF(INDEX('ce raw data'!$C$2:$CZ$3000,MATCH(1,INDEX(('ce raw data'!$A$2:$A$3000=C195)*('ce raw data'!$B$2:$B$3000=$B206),,),0),MATCH(SUBSTITUTE(C198,"Allele","Height"),'ce raw data'!$C$1:$CZ$1,0))="","-",INDEX('ce raw data'!$C$2:$CZ$3000,MATCH(1,INDEX(('ce raw data'!$A$2:$A$3000=C195)*('ce raw data'!$B$2:$B$3000=$B206),,),0),MATCH(SUBSTITUTE(C198,"Allele","Height"),'ce raw data'!$C$1:$CZ$1,0))),"-")</f>
        <v>-</v>
      </c>
      <c r="D205" s="8" t="str">
        <f>IFERROR(IF(INDEX('ce raw data'!$C$2:$CZ$3000,MATCH(1,INDEX(('ce raw data'!$A$2:$A$3000=C195)*('ce raw data'!$B$2:$B$3000=$B206),,),0),MATCH(SUBSTITUTE(D198,"Allele","Height"),'ce raw data'!$C$1:$CZ$1,0))="","-",INDEX('ce raw data'!$C$2:$CZ$3000,MATCH(1,INDEX(('ce raw data'!$A$2:$A$3000=C195)*('ce raw data'!$B$2:$B$3000=$B206),,),0),MATCH(SUBSTITUTE(D198,"Allele","Height"),'ce raw data'!$C$1:$CZ$1,0))),"-")</f>
        <v>-</v>
      </c>
      <c r="E205" s="8" t="str">
        <f>IFERROR(IF(INDEX('ce raw data'!$C$2:$CZ$3000,MATCH(1,INDEX(('ce raw data'!$A$2:$A$3000=C195)*('ce raw data'!$B$2:$B$3000=$B206),,),0),MATCH(SUBSTITUTE(E198,"Allele","Height"),'ce raw data'!$C$1:$CZ$1,0))="","-",INDEX('ce raw data'!$C$2:$CZ$3000,MATCH(1,INDEX(('ce raw data'!$A$2:$A$3000=C195)*('ce raw data'!$B$2:$B$3000=$B206),,),0),MATCH(SUBSTITUTE(E198,"Allele","Height"),'ce raw data'!$C$1:$CZ$1,0))),"-")</f>
        <v>-</v>
      </c>
      <c r="F205" s="8" t="str">
        <f>IFERROR(IF(INDEX('ce raw data'!$C$2:$CZ$3000,MATCH(1,INDEX(('ce raw data'!$A$2:$A$3000=C195)*('ce raw data'!$B$2:$B$3000=$B206),,),0),MATCH(SUBSTITUTE(F198,"Allele","Height"),'ce raw data'!$C$1:$CZ$1,0))="","-",INDEX('ce raw data'!$C$2:$CZ$3000,MATCH(1,INDEX(('ce raw data'!$A$2:$A$3000=C195)*('ce raw data'!$B$2:$B$3000=$B206),,),0),MATCH(SUBSTITUTE(F198,"Allele","Height"),'ce raw data'!$C$1:$CZ$1,0))),"-")</f>
        <v>-</v>
      </c>
      <c r="G205" s="8" t="str">
        <f>IFERROR(IF(INDEX('ce raw data'!$C$2:$CZ$3000,MATCH(1,INDEX(('ce raw data'!$A$2:$A$3000=G195)*('ce raw data'!$B$2:$B$3000=$B206),,),0),MATCH(SUBSTITUTE(G198,"Allele","Height"),'ce raw data'!$C$1:$CZ$1,0))="","-",INDEX('ce raw data'!$C$2:$CZ$3000,MATCH(1,INDEX(('ce raw data'!$A$2:$A$3000=G195)*('ce raw data'!$B$2:$B$3000=$B206),,),0),MATCH(SUBSTITUTE(G198,"Allele","Height"),'ce raw data'!$C$1:$CZ$1,0))),"-")</f>
        <v>-</v>
      </c>
      <c r="H205" s="8" t="str">
        <f>IFERROR(IF(INDEX('ce raw data'!$C$2:$CZ$3000,MATCH(1,INDEX(('ce raw data'!$A$2:$A$3000=G195)*('ce raw data'!$B$2:$B$3000=$B206),,),0),MATCH(SUBSTITUTE(H198,"Allele","Height"),'ce raw data'!$C$1:$CZ$1,0))="","-",INDEX('ce raw data'!$C$2:$CZ$3000,MATCH(1,INDEX(('ce raw data'!$A$2:$A$3000=G195)*('ce raw data'!$B$2:$B$3000=$B206),,),0),MATCH(SUBSTITUTE(H198,"Allele","Height"),'ce raw data'!$C$1:$CZ$1,0))),"-")</f>
        <v>-</v>
      </c>
      <c r="I205" s="8" t="str">
        <f>IFERROR(IF(INDEX('ce raw data'!$C$2:$CZ$3000,MATCH(1,INDEX(('ce raw data'!$A$2:$A$3000=G195)*('ce raw data'!$B$2:$B$3000=$B206),,),0),MATCH(SUBSTITUTE(I198,"Allele","Height"),'ce raw data'!$C$1:$CZ$1,0))="","-",INDEX('ce raw data'!$C$2:$CZ$3000,MATCH(1,INDEX(('ce raw data'!$A$2:$A$3000=G195)*('ce raw data'!$B$2:$B$3000=$B206),,),0),MATCH(SUBSTITUTE(I198,"Allele","Height"),'ce raw data'!$C$1:$CZ$1,0))),"-")</f>
        <v>-</v>
      </c>
      <c r="J205" s="8" t="str">
        <f>IFERROR(IF(INDEX('ce raw data'!$C$2:$CZ$3000,MATCH(1,INDEX(('ce raw data'!$A$2:$A$3000=G195)*('ce raw data'!$B$2:$B$3000=$B206),,),0),MATCH(SUBSTITUTE(J198,"Allele","Height"),'ce raw data'!$C$1:$CZ$1,0))="","-",INDEX('ce raw data'!$C$2:$CZ$3000,MATCH(1,INDEX(('ce raw data'!$A$2:$A$3000=G195)*('ce raw data'!$B$2:$B$3000=$B206),,),0),MATCH(SUBSTITUTE(J198,"Allele","Height"),'ce raw data'!$C$1:$CZ$1,0))),"-")</f>
        <v>-</v>
      </c>
      <c r="K205" s="15"/>
      <c r="L205" s="9"/>
      <c r="M205" s="9"/>
      <c r="N205" s="9"/>
      <c r="O205" s="9"/>
      <c r="P205" s="9"/>
      <c r="Q205" s="9"/>
      <c r="R205" s="9"/>
      <c r="S205" s="9"/>
    </row>
    <row r="206" spans="2:19" x14ac:dyDescent="0.5">
      <c r="B206" s="10" t="str">
        <f>'Allele Call Table'!$A$77</f>
        <v>D2S441</v>
      </c>
      <c r="C206" s="8" t="str">
        <f>IFERROR(IF(INDEX('ce raw data'!$C$2:$CZ$3000,MATCH(1,INDEX(('ce raw data'!$A$2:$A$3000=C195)*('ce raw data'!$B$2:$B$3000=$B206),,),0),MATCH(C198,'ce raw data'!$C$1:$CZ$1,0))="","-",INDEX('ce raw data'!$C$2:$CZ$3000,MATCH(1,INDEX(('ce raw data'!$A$2:$A$3000=C195)*('ce raw data'!$B$2:$B$3000=$B206),,),0),MATCH(C198,'ce raw data'!$C$1:$CZ$1,0))),"-")</f>
        <v>-</v>
      </c>
      <c r="D206" s="8" t="str">
        <f>IFERROR(IF(INDEX('ce raw data'!$C$2:$CZ$3000,MATCH(1,INDEX(('ce raw data'!$A$2:$A$3000=C195)*('ce raw data'!$B$2:$B$3000=$B206),,),0),MATCH(D198,'ce raw data'!$C$1:$CZ$1,0))="","-",INDEX('ce raw data'!$C$2:$CZ$3000,MATCH(1,INDEX(('ce raw data'!$A$2:$A$3000=C195)*('ce raw data'!$B$2:$B$3000=$B206),,),0),MATCH(D198,'ce raw data'!$C$1:$CZ$1,0))),"-")</f>
        <v>-</v>
      </c>
      <c r="E206" s="8" t="str">
        <f>IFERROR(IF(INDEX('ce raw data'!$C$2:$CZ$3000,MATCH(1,INDEX(('ce raw data'!$A$2:$A$3000=C195)*('ce raw data'!$B$2:$B$3000=$B206),,),0),MATCH(E198,'ce raw data'!$C$1:$CZ$1,0))="","-",INDEX('ce raw data'!$C$2:$CZ$3000,MATCH(1,INDEX(('ce raw data'!$A$2:$A$3000=C195)*('ce raw data'!$B$2:$B$3000=$B206),,),0),MATCH(E198,'ce raw data'!$C$1:$CZ$1,0))),"-")</f>
        <v>-</v>
      </c>
      <c r="F206" s="8" t="str">
        <f>IFERROR(IF(INDEX('ce raw data'!$C$2:$CZ$3000,MATCH(1,INDEX(('ce raw data'!$A$2:$A$3000=C195)*('ce raw data'!$B$2:$B$3000=$B206),,),0),MATCH(F198,'ce raw data'!$C$1:$CZ$1,0))="","-",INDEX('ce raw data'!$C$2:$CZ$3000,MATCH(1,INDEX(('ce raw data'!$A$2:$A$3000=C195)*('ce raw data'!$B$2:$B$3000=$B206),,),0),MATCH(F198,'ce raw data'!$C$1:$CZ$1,0))),"-")</f>
        <v>-</v>
      </c>
      <c r="G206" s="8" t="str">
        <f>IFERROR(IF(INDEX('ce raw data'!$C$2:$CZ$3000,MATCH(1,INDEX(('ce raw data'!$A$2:$A$3000=G195)*('ce raw data'!$B$2:$B$3000=$B206),,),0),MATCH(G198,'ce raw data'!$C$1:$CZ$1,0))="","-",INDEX('ce raw data'!$C$2:$CZ$3000,MATCH(1,INDEX(('ce raw data'!$A$2:$A$3000=G195)*('ce raw data'!$B$2:$B$3000=$B206),,),0),MATCH(G198,'ce raw data'!$C$1:$CZ$1,0))),"-")</f>
        <v>-</v>
      </c>
      <c r="H206" s="8" t="str">
        <f>IFERROR(IF(INDEX('ce raw data'!$C$2:$CZ$3000,MATCH(1,INDEX(('ce raw data'!$A$2:$A$3000=G195)*('ce raw data'!$B$2:$B$3000=$B206),,),0),MATCH(H198,'ce raw data'!$C$1:$CZ$1,0))="","-",INDEX('ce raw data'!$C$2:$CZ$3000,MATCH(1,INDEX(('ce raw data'!$A$2:$A$3000=G195)*('ce raw data'!$B$2:$B$3000=$B206),,),0),MATCH(H198,'ce raw data'!$C$1:$CZ$1,0))),"-")</f>
        <v>-</v>
      </c>
      <c r="I206" s="8" t="str">
        <f>IFERROR(IF(INDEX('ce raw data'!$C$2:$CZ$3000,MATCH(1,INDEX(('ce raw data'!$A$2:$A$3000=G195)*('ce raw data'!$B$2:$B$3000=$B206),,),0),MATCH(I198,'ce raw data'!$C$1:$CZ$1,0))="","-",INDEX('ce raw data'!$C$2:$CZ$3000,MATCH(1,INDEX(('ce raw data'!$A$2:$A$3000=G195)*('ce raw data'!$B$2:$B$3000=$B206),,),0),MATCH(I198,'ce raw data'!$C$1:$CZ$1,0))),"-")</f>
        <v>-</v>
      </c>
      <c r="J206" s="8" t="str">
        <f>IFERROR(IF(INDEX('ce raw data'!$C$2:$CZ$3000,MATCH(1,INDEX(('ce raw data'!$A$2:$A$3000=G195)*('ce raw data'!$B$2:$B$3000=$B206),,),0),MATCH(J198,'ce raw data'!$C$1:$CZ$1,0))="","-",INDEX('ce raw data'!$C$2:$CZ$3000,MATCH(1,INDEX(('ce raw data'!$A$2:$A$3000=G195)*('ce raw data'!$B$2:$B$3000=$B206),,),0),MATCH(J198,'ce raw data'!$C$1:$CZ$1,0))),"-")</f>
        <v>-</v>
      </c>
      <c r="K206" s="15"/>
      <c r="L206" s="9"/>
      <c r="M206" s="9"/>
      <c r="N206" s="9"/>
      <c r="O206" s="9"/>
      <c r="P206" s="9"/>
      <c r="Q206" s="9"/>
      <c r="R206" s="9"/>
      <c r="S206" s="9"/>
    </row>
    <row r="207" spans="2:19" hidden="1" x14ac:dyDescent="0.5">
      <c r="B207" s="10"/>
      <c r="C207" s="8" t="str">
        <f>IFERROR(IF(INDEX('ce raw data'!$C$2:$CZ$3000,MATCH(1,INDEX(('ce raw data'!$A$2:$A$3000=C195)*('ce raw data'!$B$2:$B$3000=$B208),,),0),MATCH(SUBSTITUTE(C198,"Allele","Height"),'ce raw data'!$C$1:$CZ$1,0))="","-",INDEX('ce raw data'!$C$2:$CZ$3000,MATCH(1,INDEX(('ce raw data'!$A$2:$A$3000=C195)*('ce raw data'!$B$2:$B$3000=$B208),,),0),MATCH(SUBSTITUTE(C198,"Allele","Height"),'ce raw data'!$C$1:$CZ$1,0))),"-")</f>
        <v>-</v>
      </c>
      <c r="D207" s="8" t="str">
        <f>IFERROR(IF(INDEX('ce raw data'!$C$2:$CZ$3000,MATCH(1,INDEX(('ce raw data'!$A$2:$A$3000=C195)*('ce raw data'!$B$2:$B$3000=$B208),,),0),MATCH(SUBSTITUTE(D198,"Allele","Height"),'ce raw data'!$C$1:$CZ$1,0))="","-",INDEX('ce raw data'!$C$2:$CZ$3000,MATCH(1,INDEX(('ce raw data'!$A$2:$A$3000=C195)*('ce raw data'!$B$2:$B$3000=$B208),,),0),MATCH(SUBSTITUTE(D198,"Allele","Height"),'ce raw data'!$C$1:$CZ$1,0))),"-")</f>
        <v>-</v>
      </c>
      <c r="E207" s="8" t="str">
        <f>IFERROR(IF(INDEX('ce raw data'!$C$2:$CZ$3000,MATCH(1,INDEX(('ce raw data'!$A$2:$A$3000=C195)*('ce raw data'!$B$2:$B$3000=$B208),,),0),MATCH(SUBSTITUTE(E198,"Allele","Height"),'ce raw data'!$C$1:$CZ$1,0))="","-",INDEX('ce raw data'!$C$2:$CZ$3000,MATCH(1,INDEX(('ce raw data'!$A$2:$A$3000=C195)*('ce raw data'!$B$2:$B$3000=$B208),,),0),MATCH(SUBSTITUTE(E198,"Allele","Height"),'ce raw data'!$C$1:$CZ$1,0))),"-")</f>
        <v>-</v>
      </c>
      <c r="F207" s="8" t="str">
        <f>IFERROR(IF(INDEX('ce raw data'!$C$2:$CZ$3000,MATCH(1,INDEX(('ce raw data'!$A$2:$A$3000=C195)*('ce raw data'!$B$2:$B$3000=$B208),,),0),MATCH(SUBSTITUTE(F198,"Allele","Height"),'ce raw data'!$C$1:$CZ$1,0))="","-",INDEX('ce raw data'!$C$2:$CZ$3000,MATCH(1,INDEX(('ce raw data'!$A$2:$A$3000=C195)*('ce raw data'!$B$2:$B$3000=$B208),,),0),MATCH(SUBSTITUTE(F198,"Allele","Height"),'ce raw data'!$C$1:$CZ$1,0))),"-")</f>
        <v>-</v>
      </c>
      <c r="G207" s="8" t="str">
        <f>IFERROR(IF(INDEX('ce raw data'!$C$2:$CZ$3000,MATCH(1,INDEX(('ce raw data'!$A$2:$A$3000=G195)*('ce raw data'!$B$2:$B$3000=$B208),,),0),MATCH(SUBSTITUTE(G198,"Allele","Height"),'ce raw data'!$C$1:$CZ$1,0))="","-",INDEX('ce raw data'!$C$2:$CZ$3000,MATCH(1,INDEX(('ce raw data'!$A$2:$A$3000=G195)*('ce raw data'!$B$2:$B$3000=$B208),,),0),MATCH(SUBSTITUTE(G198,"Allele","Height"),'ce raw data'!$C$1:$CZ$1,0))),"-")</f>
        <v>-</v>
      </c>
      <c r="H207" s="8" t="str">
        <f>IFERROR(IF(INDEX('ce raw data'!$C$2:$CZ$3000,MATCH(1,INDEX(('ce raw data'!$A$2:$A$3000=G195)*('ce raw data'!$B$2:$B$3000=$B208),,),0),MATCH(SUBSTITUTE(H198,"Allele","Height"),'ce raw data'!$C$1:$CZ$1,0))="","-",INDEX('ce raw data'!$C$2:$CZ$3000,MATCH(1,INDEX(('ce raw data'!$A$2:$A$3000=G195)*('ce raw data'!$B$2:$B$3000=$B208),,),0),MATCH(SUBSTITUTE(H198,"Allele","Height"),'ce raw data'!$C$1:$CZ$1,0))),"-")</f>
        <v>-</v>
      </c>
      <c r="I207" s="8" t="str">
        <f>IFERROR(IF(INDEX('ce raw data'!$C$2:$CZ$3000,MATCH(1,INDEX(('ce raw data'!$A$2:$A$3000=G195)*('ce raw data'!$B$2:$B$3000=$B208),,),0),MATCH(SUBSTITUTE(I198,"Allele","Height"),'ce raw data'!$C$1:$CZ$1,0))="","-",INDEX('ce raw data'!$C$2:$CZ$3000,MATCH(1,INDEX(('ce raw data'!$A$2:$A$3000=G195)*('ce raw data'!$B$2:$B$3000=$B208),,),0),MATCH(SUBSTITUTE(I198,"Allele","Height"),'ce raw data'!$C$1:$CZ$1,0))),"-")</f>
        <v>-</v>
      </c>
      <c r="J207" s="8" t="str">
        <f>IFERROR(IF(INDEX('ce raw data'!$C$2:$CZ$3000,MATCH(1,INDEX(('ce raw data'!$A$2:$A$3000=G195)*('ce raw data'!$B$2:$B$3000=$B208),,),0),MATCH(SUBSTITUTE(J198,"Allele","Height"),'ce raw data'!$C$1:$CZ$1,0))="","-",INDEX('ce raw data'!$C$2:$CZ$3000,MATCH(1,INDEX(('ce raw data'!$A$2:$A$3000=G195)*('ce raw data'!$B$2:$B$3000=$B208),,),0),MATCH(SUBSTITUTE(J198,"Allele","Height"),'ce raw data'!$C$1:$CZ$1,0))),"-")</f>
        <v>-</v>
      </c>
      <c r="K207" s="15"/>
      <c r="L207" s="9"/>
      <c r="M207" s="9"/>
      <c r="N207" s="9"/>
      <c r="O207" s="9"/>
      <c r="P207" s="9"/>
      <c r="Q207" s="9"/>
      <c r="R207" s="9"/>
      <c r="S207" s="9"/>
    </row>
    <row r="208" spans="2:19" x14ac:dyDescent="0.5">
      <c r="B208" s="10" t="str">
        <f>'Allele Call Table'!$A$79</f>
        <v>D10S1248</v>
      </c>
      <c r="C208" s="8" t="str">
        <f>IFERROR(IF(INDEX('ce raw data'!$C$2:$CZ$3000,MATCH(1,INDEX(('ce raw data'!$A$2:$A$3000=C195)*('ce raw data'!$B$2:$B$3000=$B208),,),0),MATCH(C198,'ce raw data'!$C$1:$CZ$1,0))="","-",INDEX('ce raw data'!$C$2:$CZ$3000,MATCH(1,INDEX(('ce raw data'!$A$2:$A$3000=C195)*('ce raw data'!$B$2:$B$3000=$B208),,),0),MATCH(C198,'ce raw data'!$C$1:$CZ$1,0))),"-")</f>
        <v>-</v>
      </c>
      <c r="D208" s="8" t="str">
        <f>IFERROR(IF(INDEX('ce raw data'!$C$2:$CZ$3000,MATCH(1,INDEX(('ce raw data'!$A$2:$A$3000=C195)*('ce raw data'!$B$2:$B$3000=$B208),,),0),MATCH(D198,'ce raw data'!$C$1:$CZ$1,0))="","-",INDEX('ce raw data'!$C$2:$CZ$3000,MATCH(1,INDEX(('ce raw data'!$A$2:$A$3000=C195)*('ce raw data'!$B$2:$B$3000=$B208),,),0),MATCH(D198,'ce raw data'!$C$1:$CZ$1,0))),"-")</f>
        <v>-</v>
      </c>
      <c r="E208" s="8" t="str">
        <f>IFERROR(IF(INDEX('ce raw data'!$C$2:$CZ$3000,MATCH(1,INDEX(('ce raw data'!$A$2:$A$3000=C195)*('ce raw data'!$B$2:$B$3000=$B208),,),0),MATCH(E198,'ce raw data'!$C$1:$CZ$1,0))="","-",INDEX('ce raw data'!$C$2:$CZ$3000,MATCH(1,INDEX(('ce raw data'!$A$2:$A$3000=C195)*('ce raw data'!$B$2:$B$3000=$B208),,),0),MATCH(E198,'ce raw data'!$C$1:$CZ$1,0))),"-")</f>
        <v>-</v>
      </c>
      <c r="F208" s="8" t="str">
        <f>IFERROR(IF(INDEX('ce raw data'!$C$2:$CZ$3000,MATCH(1,INDEX(('ce raw data'!$A$2:$A$3000=C195)*('ce raw data'!$B$2:$B$3000=$B208),,),0),MATCH(F198,'ce raw data'!$C$1:$CZ$1,0))="","-",INDEX('ce raw data'!$C$2:$CZ$3000,MATCH(1,INDEX(('ce raw data'!$A$2:$A$3000=C195)*('ce raw data'!$B$2:$B$3000=$B208),,),0),MATCH(F198,'ce raw data'!$C$1:$CZ$1,0))),"-")</f>
        <v>-</v>
      </c>
      <c r="G208" s="8" t="str">
        <f>IFERROR(IF(INDEX('ce raw data'!$C$2:$CZ$3000,MATCH(1,INDEX(('ce raw data'!$A$2:$A$3000=G195)*('ce raw data'!$B$2:$B$3000=$B208),,),0),MATCH(G198,'ce raw data'!$C$1:$CZ$1,0))="","-",INDEX('ce raw data'!$C$2:$CZ$3000,MATCH(1,INDEX(('ce raw data'!$A$2:$A$3000=G195)*('ce raw data'!$B$2:$B$3000=$B208),,),0),MATCH(G198,'ce raw data'!$C$1:$CZ$1,0))),"-")</f>
        <v>-</v>
      </c>
      <c r="H208" s="8" t="str">
        <f>IFERROR(IF(INDEX('ce raw data'!$C$2:$CZ$3000,MATCH(1,INDEX(('ce raw data'!$A$2:$A$3000=G195)*('ce raw data'!$B$2:$B$3000=$B208),,),0),MATCH(H198,'ce raw data'!$C$1:$CZ$1,0))="","-",INDEX('ce raw data'!$C$2:$CZ$3000,MATCH(1,INDEX(('ce raw data'!$A$2:$A$3000=G195)*('ce raw data'!$B$2:$B$3000=$B208),,),0),MATCH(H198,'ce raw data'!$C$1:$CZ$1,0))),"-")</f>
        <v>-</v>
      </c>
      <c r="I208" s="8" t="str">
        <f>IFERROR(IF(INDEX('ce raw data'!$C$2:$CZ$3000,MATCH(1,INDEX(('ce raw data'!$A$2:$A$3000=G195)*('ce raw data'!$B$2:$B$3000=$B208),,),0),MATCH(I198,'ce raw data'!$C$1:$CZ$1,0))="","-",INDEX('ce raw data'!$C$2:$CZ$3000,MATCH(1,INDEX(('ce raw data'!$A$2:$A$3000=G195)*('ce raw data'!$B$2:$B$3000=$B208),,),0),MATCH(I198,'ce raw data'!$C$1:$CZ$1,0))),"-")</f>
        <v>-</v>
      </c>
      <c r="J208" s="8" t="str">
        <f>IFERROR(IF(INDEX('ce raw data'!$C$2:$CZ$3000,MATCH(1,INDEX(('ce raw data'!$A$2:$A$3000=G195)*('ce raw data'!$B$2:$B$3000=$B208),,),0),MATCH(J198,'ce raw data'!$C$1:$CZ$1,0))="","-",INDEX('ce raw data'!$C$2:$CZ$3000,MATCH(1,INDEX(('ce raw data'!$A$2:$A$3000=G195)*('ce raw data'!$B$2:$B$3000=$B208),,),0),MATCH(J198,'ce raw data'!$C$1:$CZ$1,0))),"-")</f>
        <v>-</v>
      </c>
      <c r="K208" s="15"/>
      <c r="L208" s="9"/>
      <c r="M208" s="9"/>
      <c r="N208" s="9"/>
      <c r="O208" s="9"/>
      <c r="P208" s="9"/>
      <c r="Q208" s="9"/>
      <c r="R208" s="9"/>
      <c r="S208" s="9"/>
    </row>
    <row r="209" spans="2:19" hidden="1" x14ac:dyDescent="0.5">
      <c r="B209" s="10"/>
      <c r="C209" s="8" t="str">
        <f>IFERROR(IF(INDEX('ce raw data'!$C$2:$CZ$3000,MATCH(1,INDEX(('ce raw data'!$A$2:$A$3000=C195)*('ce raw data'!$B$2:$B$3000=$B210),,),0),MATCH(SUBSTITUTE(C198,"Allele","Height"),'ce raw data'!$C$1:$CZ$1,0))="","-",INDEX('ce raw data'!$C$2:$CZ$3000,MATCH(1,INDEX(('ce raw data'!$A$2:$A$3000=C195)*('ce raw data'!$B$2:$B$3000=$B210),,),0),MATCH(SUBSTITUTE(C198,"Allele","Height"),'ce raw data'!$C$1:$CZ$1,0))),"-")</f>
        <v>-</v>
      </c>
      <c r="D209" s="8" t="str">
        <f>IFERROR(IF(INDEX('ce raw data'!$C$2:$CZ$3000,MATCH(1,INDEX(('ce raw data'!$A$2:$A$3000=C195)*('ce raw data'!$B$2:$B$3000=$B210),,),0),MATCH(SUBSTITUTE(D198,"Allele","Height"),'ce raw data'!$C$1:$CZ$1,0))="","-",INDEX('ce raw data'!$C$2:$CZ$3000,MATCH(1,INDEX(('ce raw data'!$A$2:$A$3000=C195)*('ce raw data'!$B$2:$B$3000=$B210),,),0),MATCH(SUBSTITUTE(D198,"Allele","Height"),'ce raw data'!$C$1:$CZ$1,0))),"-")</f>
        <v>-</v>
      </c>
      <c r="E209" s="8" t="str">
        <f>IFERROR(IF(INDEX('ce raw data'!$C$2:$CZ$3000,MATCH(1,INDEX(('ce raw data'!$A$2:$A$3000=C195)*('ce raw data'!$B$2:$B$3000=$B210),,),0),MATCH(SUBSTITUTE(E198,"Allele","Height"),'ce raw data'!$C$1:$CZ$1,0))="","-",INDEX('ce raw data'!$C$2:$CZ$3000,MATCH(1,INDEX(('ce raw data'!$A$2:$A$3000=C195)*('ce raw data'!$B$2:$B$3000=$B210),,),0),MATCH(SUBSTITUTE(E198,"Allele","Height"),'ce raw data'!$C$1:$CZ$1,0))),"-")</f>
        <v>-</v>
      </c>
      <c r="F209" s="8" t="str">
        <f>IFERROR(IF(INDEX('ce raw data'!$C$2:$CZ$3000,MATCH(1,INDEX(('ce raw data'!$A$2:$A$3000=C195)*('ce raw data'!$B$2:$B$3000=$B210),,),0),MATCH(SUBSTITUTE(F198,"Allele","Height"),'ce raw data'!$C$1:$CZ$1,0))="","-",INDEX('ce raw data'!$C$2:$CZ$3000,MATCH(1,INDEX(('ce raw data'!$A$2:$A$3000=C195)*('ce raw data'!$B$2:$B$3000=$B210),,),0),MATCH(SUBSTITUTE(F198,"Allele","Height"),'ce raw data'!$C$1:$CZ$1,0))),"-")</f>
        <v>-</v>
      </c>
      <c r="G209" s="8" t="str">
        <f>IFERROR(IF(INDEX('ce raw data'!$C$2:$CZ$3000,MATCH(1,INDEX(('ce raw data'!$A$2:$A$3000=G195)*('ce raw data'!$B$2:$B$3000=$B210),,),0),MATCH(SUBSTITUTE(G198,"Allele","Height"),'ce raw data'!$C$1:$CZ$1,0))="","-",INDEX('ce raw data'!$C$2:$CZ$3000,MATCH(1,INDEX(('ce raw data'!$A$2:$A$3000=G195)*('ce raw data'!$B$2:$B$3000=$B210),,),0),MATCH(SUBSTITUTE(G198,"Allele","Height"),'ce raw data'!$C$1:$CZ$1,0))),"-")</f>
        <v>-</v>
      </c>
      <c r="H209" s="8" t="str">
        <f>IFERROR(IF(INDEX('ce raw data'!$C$2:$CZ$3000,MATCH(1,INDEX(('ce raw data'!$A$2:$A$3000=G195)*('ce raw data'!$B$2:$B$3000=$B210),,),0),MATCH(SUBSTITUTE(H198,"Allele","Height"),'ce raw data'!$C$1:$CZ$1,0))="","-",INDEX('ce raw data'!$C$2:$CZ$3000,MATCH(1,INDEX(('ce raw data'!$A$2:$A$3000=G195)*('ce raw data'!$B$2:$B$3000=$B210),,),0),MATCH(SUBSTITUTE(H198,"Allele","Height"),'ce raw data'!$C$1:$CZ$1,0))),"-")</f>
        <v>-</v>
      </c>
      <c r="I209" s="8" t="str">
        <f>IFERROR(IF(INDEX('ce raw data'!$C$2:$CZ$3000,MATCH(1,INDEX(('ce raw data'!$A$2:$A$3000=G195)*('ce raw data'!$B$2:$B$3000=$B210),,),0),MATCH(SUBSTITUTE(I198,"Allele","Height"),'ce raw data'!$C$1:$CZ$1,0))="","-",INDEX('ce raw data'!$C$2:$CZ$3000,MATCH(1,INDEX(('ce raw data'!$A$2:$A$3000=G195)*('ce raw data'!$B$2:$B$3000=$B210),,),0),MATCH(SUBSTITUTE(I198,"Allele","Height"),'ce raw data'!$C$1:$CZ$1,0))),"-")</f>
        <v>-</v>
      </c>
      <c r="J209" s="8" t="str">
        <f>IFERROR(IF(INDEX('ce raw data'!$C$2:$CZ$3000,MATCH(1,INDEX(('ce raw data'!$A$2:$A$3000=G195)*('ce raw data'!$B$2:$B$3000=$B210),,),0),MATCH(SUBSTITUTE(J198,"Allele","Height"),'ce raw data'!$C$1:$CZ$1,0))="","-",INDEX('ce raw data'!$C$2:$CZ$3000,MATCH(1,INDEX(('ce raw data'!$A$2:$A$3000=G195)*('ce raw data'!$B$2:$B$3000=$B210),,),0),MATCH(SUBSTITUTE(J198,"Allele","Height"),'ce raw data'!$C$1:$CZ$1,0))),"-")</f>
        <v>-</v>
      </c>
      <c r="K209" s="15"/>
      <c r="L209" s="9"/>
      <c r="M209" s="9"/>
      <c r="N209" s="9"/>
      <c r="O209" s="9"/>
      <c r="P209" s="9"/>
      <c r="Q209" s="9"/>
      <c r="R209" s="9"/>
      <c r="S209" s="9"/>
    </row>
    <row r="210" spans="2:19" x14ac:dyDescent="0.5">
      <c r="B210" s="10" t="str">
        <f>'Allele Call Table'!$A$81</f>
        <v>D13S317</v>
      </c>
      <c r="C210" s="8" t="str">
        <f>IFERROR(IF(INDEX('ce raw data'!$C$2:$CZ$3000,MATCH(1,INDEX(('ce raw data'!$A$2:$A$3000=C195)*('ce raw data'!$B$2:$B$3000=$B210),,),0),MATCH(C198,'ce raw data'!$C$1:$CZ$1,0))="","-",INDEX('ce raw data'!$C$2:$CZ$3000,MATCH(1,INDEX(('ce raw data'!$A$2:$A$3000=C195)*('ce raw data'!$B$2:$B$3000=$B210),,),0),MATCH(C198,'ce raw data'!$C$1:$CZ$1,0))),"-")</f>
        <v>-</v>
      </c>
      <c r="D210" s="8" t="str">
        <f>IFERROR(IF(INDEX('ce raw data'!$C$2:$CZ$3000,MATCH(1,INDEX(('ce raw data'!$A$2:$A$3000=C195)*('ce raw data'!$B$2:$B$3000=$B210),,),0),MATCH(D198,'ce raw data'!$C$1:$CZ$1,0))="","-",INDEX('ce raw data'!$C$2:$CZ$3000,MATCH(1,INDEX(('ce raw data'!$A$2:$A$3000=C195)*('ce raw data'!$B$2:$B$3000=$B210),,),0),MATCH(D198,'ce raw data'!$C$1:$CZ$1,0))),"-")</f>
        <v>-</v>
      </c>
      <c r="E210" s="8" t="str">
        <f>IFERROR(IF(INDEX('ce raw data'!$C$2:$CZ$3000,MATCH(1,INDEX(('ce raw data'!$A$2:$A$3000=C195)*('ce raw data'!$B$2:$B$3000=$B210),,),0),MATCH(E198,'ce raw data'!$C$1:$CZ$1,0))="","-",INDEX('ce raw data'!$C$2:$CZ$3000,MATCH(1,INDEX(('ce raw data'!$A$2:$A$3000=C195)*('ce raw data'!$B$2:$B$3000=$B210),,),0),MATCH(E198,'ce raw data'!$C$1:$CZ$1,0))),"-")</f>
        <v>-</v>
      </c>
      <c r="F210" s="8" t="str">
        <f>IFERROR(IF(INDEX('ce raw data'!$C$2:$CZ$3000,MATCH(1,INDEX(('ce raw data'!$A$2:$A$3000=C195)*('ce raw data'!$B$2:$B$3000=$B210),,),0),MATCH(F198,'ce raw data'!$C$1:$CZ$1,0))="","-",INDEX('ce raw data'!$C$2:$CZ$3000,MATCH(1,INDEX(('ce raw data'!$A$2:$A$3000=C195)*('ce raw data'!$B$2:$B$3000=$B210),,),0),MATCH(F198,'ce raw data'!$C$1:$CZ$1,0))),"-")</f>
        <v>-</v>
      </c>
      <c r="G210" s="8" t="str">
        <f>IFERROR(IF(INDEX('ce raw data'!$C$2:$CZ$3000,MATCH(1,INDEX(('ce raw data'!$A$2:$A$3000=G195)*('ce raw data'!$B$2:$B$3000=$B210),,),0),MATCH(G198,'ce raw data'!$C$1:$CZ$1,0))="","-",INDEX('ce raw data'!$C$2:$CZ$3000,MATCH(1,INDEX(('ce raw data'!$A$2:$A$3000=G195)*('ce raw data'!$B$2:$B$3000=$B210),,),0),MATCH(G198,'ce raw data'!$C$1:$CZ$1,0))),"-")</f>
        <v>-</v>
      </c>
      <c r="H210" s="8" t="str">
        <f>IFERROR(IF(INDEX('ce raw data'!$C$2:$CZ$3000,MATCH(1,INDEX(('ce raw data'!$A$2:$A$3000=G195)*('ce raw data'!$B$2:$B$3000=$B210),,),0),MATCH(H198,'ce raw data'!$C$1:$CZ$1,0))="","-",INDEX('ce raw data'!$C$2:$CZ$3000,MATCH(1,INDEX(('ce raw data'!$A$2:$A$3000=G195)*('ce raw data'!$B$2:$B$3000=$B210),,),0),MATCH(H198,'ce raw data'!$C$1:$CZ$1,0))),"-")</f>
        <v>-</v>
      </c>
      <c r="I210" s="8" t="str">
        <f>IFERROR(IF(INDEX('ce raw data'!$C$2:$CZ$3000,MATCH(1,INDEX(('ce raw data'!$A$2:$A$3000=G195)*('ce raw data'!$B$2:$B$3000=$B210),,),0),MATCH(I198,'ce raw data'!$C$1:$CZ$1,0))="","-",INDEX('ce raw data'!$C$2:$CZ$3000,MATCH(1,INDEX(('ce raw data'!$A$2:$A$3000=G195)*('ce raw data'!$B$2:$B$3000=$B210),,),0),MATCH(I198,'ce raw data'!$C$1:$CZ$1,0))),"-")</f>
        <v>-</v>
      </c>
      <c r="J210" s="8" t="str">
        <f>IFERROR(IF(INDEX('ce raw data'!$C$2:$CZ$3000,MATCH(1,INDEX(('ce raw data'!$A$2:$A$3000=G195)*('ce raw data'!$B$2:$B$3000=$B210),,),0),MATCH(J198,'ce raw data'!$C$1:$CZ$1,0))="","-",INDEX('ce raw data'!$C$2:$CZ$3000,MATCH(1,INDEX(('ce raw data'!$A$2:$A$3000=G195)*('ce raw data'!$B$2:$B$3000=$B210),,),0),MATCH(J198,'ce raw data'!$C$1:$CZ$1,0))),"-")</f>
        <v>-</v>
      </c>
      <c r="K210" s="15"/>
      <c r="L210" s="9"/>
      <c r="M210" s="9"/>
      <c r="N210" s="9"/>
      <c r="O210" s="9"/>
      <c r="P210" s="9"/>
      <c r="Q210" s="9"/>
      <c r="R210" s="9"/>
      <c r="S210" s="9"/>
    </row>
    <row r="211" spans="2:19" hidden="1" x14ac:dyDescent="0.5">
      <c r="B211" s="10"/>
      <c r="C211" s="8" t="str">
        <f>IFERROR(IF(INDEX('ce raw data'!$C$2:$CZ$3000,MATCH(1,INDEX(('ce raw data'!$A$2:$A$3000=C195)*('ce raw data'!$B$2:$B$3000=$B212),,),0),MATCH(SUBSTITUTE(C198,"Allele","Height"),'ce raw data'!$C$1:$CZ$1,0))="","-",INDEX('ce raw data'!$C$2:$CZ$3000,MATCH(1,INDEX(('ce raw data'!$A$2:$A$3000=C195)*('ce raw data'!$B$2:$B$3000=$B212),,),0),MATCH(SUBSTITUTE(C198,"Allele","Height"),'ce raw data'!$C$1:$CZ$1,0))),"-")</f>
        <v>-</v>
      </c>
      <c r="D211" s="8" t="str">
        <f>IFERROR(IF(INDEX('ce raw data'!$C$2:$CZ$3000,MATCH(1,INDEX(('ce raw data'!$A$2:$A$3000=C195)*('ce raw data'!$B$2:$B$3000=$B212),,),0),MATCH(SUBSTITUTE(D198,"Allele","Height"),'ce raw data'!$C$1:$CZ$1,0))="","-",INDEX('ce raw data'!$C$2:$CZ$3000,MATCH(1,INDEX(('ce raw data'!$A$2:$A$3000=C195)*('ce raw data'!$B$2:$B$3000=$B212),,),0),MATCH(SUBSTITUTE(D198,"Allele","Height"),'ce raw data'!$C$1:$CZ$1,0))),"-")</f>
        <v>-</v>
      </c>
      <c r="E211" s="8" t="str">
        <f>IFERROR(IF(INDEX('ce raw data'!$C$2:$CZ$3000,MATCH(1,INDEX(('ce raw data'!$A$2:$A$3000=C195)*('ce raw data'!$B$2:$B$3000=$B212),,),0),MATCH(SUBSTITUTE(E198,"Allele","Height"),'ce raw data'!$C$1:$CZ$1,0))="","-",INDEX('ce raw data'!$C$2:$CZ$3000,MATCH(1,INDEX(('ce raw data'!$A$2:$A$3000=C195)*('ce raw data'!$B$2:$B$3000=$B212),,),0),MATCH(SUBSTITUTE(E198,"Allele","Height"),'ce raw data'!$C$1:$CZ$1,0))),"-")</f>
        <v>-</v>
      </c>
      <c r="F211" s="8" t="str">
        <f>IFERROR(IF(INDEX('ce raw data'!$C$2:$CZ$3000,MATCH(1,INDEX(('ce raw data'!$A$2:$A$3000=C195)*('ce raw data'!$B$2:$B$3000=$B212),,),0),MATCH(SUBSTITUTE(F198,"Allele","Height"),'ce raw data'!$C$1:$CZ$1,0))="","-",INDEX('ce raw data'!$C$2:$CZ$3000,MATCH(1,INDEX(('ce raw data'!$A$2:$A$3000=C195)*('ce raw data'!$B$2:$B$3000=$B212),,),0),MATCH(SUBSTITUTE(F198,"Allele","Height"),'ce raw data'!$C$1:$CZ$1,0))),"-")</f>
        <v>-</v>
      </c>
      <c r="G211" s="8" t="str">
        <f>IFERROR(IF(INDEX('ce raw data'!$C$2:$CZ$3000,MATCH(1,INDEX(('ce raw data'!$A$2:$A$3000=G195)*('ce raw data'!$B$2:$B$3000=$B212),,),0),MATCH(SUBSTITUTE(G198,"Allele","Height"),'ce raw data'!$C$1:$CZ$1,0))="","-",INDEX('ce raw data'!$C$2:$CZ$3000,MATCH(1,INDEX(('ce raw data'!$A$2:$A$3000=G195)*('ce raw data'!$B$2:$B$3000=$B212),,),0),MATCH(SUBSTITUTE(G198,"Allele","Height"),'ce raw data'!$C$1:$CZ$1,0))),"-")</f>
        <v>-</v>
      </c>
      <c r="H211" s="8" t="str">
        <f>IFERROR(IF(INDEX('ce raw data'!$C$2:$CZ$3000,MATCH(1,INDEX(('ce raw data'!$A$2:$A$3000=G195)*('ce raw data'!$B$2:$B$3000=$B212),,),0),MATCH(SUBSTITUTE(H198,"Allele","Height"),'ce raw data'!$C$1:$CZ$1,0))="","-",INDEX('ce raw data'!$C$2:$CZ$3000,MATCH(1,INDEX(('ce raw data'!$A$2:$A$3000=G195)*('ce raw data'!$B$2:$B$3000=$B212),,),0),MATCH(SUBSTITUTE(H198,"Allele","Height"),'ce raw data'!$C$1:$CZ$1,0))),"-")</f>
        <v>-</v>
      </c>
      <c r="I211" s="8" t="str">
        <f>IFERROR(IF(INDEX('ce raw data'!$C$2:$CZ$3000,MATCH(1,INDEX(('ce raw data'!$A$2:$A$3000=G195)*('ce raw data'!$B$2:$B$3000=$B212),,),0),MATCH(SUBSTITUTE(I198,"Allele","Height"),'ce raw data'!$C$1:$CZ$1,0))="","-",INDEX('ce raw data'!$C$2:$CZ$3000,MATCH(1,INDEX(('ce raw data'!$A$2:$A$3000=G195)*('ce raw data'!$B$2:$B$3000=$B212),,),0),MATCH(SUBSTITUTE(I198,"Allele","Height"),'ce raw data'!$C$1:$CZ$1,0))),"-")</f>
        <v>-</v>
      </c>
      <c r="J211" s="8" t="str">
        <f>IFERROR(IF(INDEX('ce raw data'!$C$2:$CZ$3000,MATCH(1,INDEX(('ce raw data'!$A$2:$A$3000=G195)*('ce raw data'!$B$2:$B$3000=$B212),,),0),MATCH(SUBSTITUTE(J198,"Allele","Height"),'ce raw data'!$C$1:$CZ$1,0))="","-",INDEX('ce raw data'!$C$2:$CZ$3000,MATCH(1,INDEX(('ce raw data'!$A$2:$A$3000=G195)*('ce raw data'!$B$2:$B$3000=$B212),,),0),MATCH(SUBSTITUTE(J198,"Allele","Height"),'ce raw data'!$C$1:$CZ$1,0))),"-")</f>
        <v>-</v>
      </c>
      <c r="K211" s="15"/>
      <c r="L211" s="9"/>
      <c r="M211" s="9"/>
      <c r="N211" s="9"/>
      <c r="O211" s="9"/>
      <c r="P211" s="9"/>
      <c r="Q211" s="9"/>
      <c r="R211" s="9"/>
      <c r="S211" s="9"/>
    </row>
    <row r="212" spans="2:19" x14ac:dyDescent="0.5">
      <c r="B212" s="10" t="str">
        <f>'Allele Call Table'!$A$83</f>
        <v>Penta E</v>
      </c>
      <c r="C212" s="8" t="str">
        <f>IFERROR(IF(INDEX('ce raw data'!$C$2:$CZ$3000,MATCH(1,INDEX(('ce raw data'!$A$2:$A$3000=C195)*('ce raw data'!$B$2:$B$3000=$B212),,),0),MATCH(C198,'ce raw data'!$C$1:$CZ$1,0))="","-",INDEX('ce raw data'!$C$2:$CZ$3000,MATCH(1,INDEX(('ce raw data'!$A$2:$A$3000=C195)*('ce raw data'!$B$2:$B$3000=$B212),,),0),MATCH(C198,'ce raw data'!$C$1:$CZ$1,0))),"-")</f>
        <v>-</v>
      </c>
      <c r="D212" s="8" t="str">
        <f>IFERROR(IF(INDEX('ce raw data'!$C$2:$CZ$3000,MATCH(1,INDEX(('ce raw data'!$A$2:$A$3000=C195)*('ce raw data'!$B$2:$B$3000=$B212),,),0),MATCH(D198,'ce raw data'!$C$1:$CZ$1,0))="","-",INDEX('ce raw data'!$C$2:$CZ$3000,MATCH(1,INDEX(('ce raw data'!$A$2:$A$3000=C195)*('ce raw data'!$B$2:$B$3000=$B212),,),0),MATCH(D198,'ce raw data'!$C$1:$CZ$1,0))),"-")</f>
        <v>-</v>
      </c>
      <c r="E212" s="8" t="str">
        <f>IFERROR(IF(INDEX('ce raw data'!$C$2:$CZ$3000,MATCH(1,INDEX(('ce raw data'!$A$2:$A$3000=C195)*('ce raw data'!$B$2:$B$3000=$B212),,),0),MATCH(E198,'ce raw data'!$C$1:$CZ$1,0))="","-",INDEX('ce raw data'!$C$2:$CZ$3000,MATCH(1,INDEX(('ce raw data'!$A$2:$A$3000=C195)*('ce raw data'!$B$2:$B$3000=$B212),,),0),MATCH(E198,'ce raw data'!$C$1:$CZ$1,0))),"-")</f>
        <v>-</v>
      </c>
      <c r="F212" s="8" t="str">
        <f>IFERROR(IF(INDEX('ce raw data'!$C$2:$CZ$3000,MATCH(1,INDEX(('ce raw data'!$A$2:$A$3000=C195)*('ce raw data'!$B$2:$B$3000=$B212),,),0),MATCH(F198,'ce raw data'!$C$1:$CZ$1,0))="","-",INDEX('ce raw data'!$C$2:$CZ$3000,MATCH(1,INDEX(('ce raw data'!$A$2:$A$3000=C195)*('ce raw data'!$B$2:$B$3000=$B212),,),0),MATCH(F198,'ce raw data'!$C$1:$CZ$1,0))),"-")</f>
        <v>-</v>
      </c>
      <c r="G212" s="8" t="str">
        <f>IFERROR(IF(INDEX('ce raw data'!$C$2:$CZ$3000,MATCH(1,INDEX(('ce raw data'!$A$2:$A$3000=G195)*('ce raw data'!$B$2:$B$3000=$B212),,),0),MATCH(G198,'ce raw data'!$C$1:$CZ$1,0))="","-",INDEX('ce raw data'!$C$2:$CZ$3000,MATCH(1,INDEX(('ce raw data'!$A$2:$A$3000=G195)*('ce raw data'!$B$2:$B$3000=$B212),,),0),MATCH(G198,'ce raw data'!$C$1:$CZ$1,0))),"-")</f>
        <v>-</v>
      </c>
      <c r="H212" s="8" t="str">
        <f>IFERROR(IF(INDEX('ce raw data'!$C$2:$CZ$3000,MATCH(1,INDEX(('ce raw data'!$A$2:$A$3000=G195)*('ce raw data'!$B$2:$B$3000=$B212),,),0),MATCH(H198,'ce raw data'!$C$1:$CZ$1,0))="","-",INDEX('ce raw data'!$C$2:$CZ$3000,MATCH(1,INDEX(('ce raw data'!$A$2:$A$3000=G195)*('ce raw data'!$B$2:$B$3000=$B212),,),0),MATCH(H198,'ce raw data'!$C$1:$CZ$1,0))),"-")</f>
        <v>-</v>
      </c>
      <c r="I212" s="8" t="str">
        <f>IFERROR(IF(INDEX('ce raw data'!$C$2:$CZ$3000,MATCH(1,INDEX(('ce raw data'!$A$2:$A$3000=G195)*('ce raw data'!$B$2:$B$3000=$B212),,),0),MATCH(I198,'ce raw data'!$C$1:$CZ$1,0))="","-",INDEX('ce raw data'!$C$2:$CZ$3000,MATCH(1,INDEX(('ce raw data'!$A$2:$A$3000=G195)*('ce raw data'!$B$2:$B$3000=$B212),,),0),MATCH(I198,'ce raw data'!$C$1:$CZ$1,0))),"-")</f>
        <v>-</v>
      </c>
      <c r="J212" s="8" t="str">
        <f>IFERROR(IF(INDEX('ce raw data'!$C$2:$CZ$3000,MATCH(1,INDEX(('ce raw data'!$A$2:$A$3000=G195)*('ce raw data'!$B$2:$B$3000=$B212),,),0),MATCH(J198,'ce raw data'!$C$1:$CZ$1,0))="","-",INDEX('ce raw data'!$C$2:$CZ$3000,MATCH(1,INDEX(('ce raw data'!$A$2:$A$3000=G195)*('ce raw data'!$B$2:$B$3000=$B212),,),0),MATCH(J198,'ce raw data'!$C$1:$CZ$1,0))),"-")</f>
        <v>-</v>
      </c>
      <c r="K212" s="22"/>
    </row>
    <row r="213" spans="2:19" hidden="1" x14ac:dyDescent="0.5">
      <c r="B213" s="10"/>
      <c r="C213" s="8" t="str">
        <f>IFERROR(IF(INDEX('ce raw data'!$C$2:$CZ$3000,MATCH(1,INDEX(('ce raw data'!$A$2:$A$3000=C195)*('ce raw data'!$B$2:$B$3000=$B214),,),0),MATCH(SUBSTITUTE(C198,"Allele","Height"),'ce raw data'!$C$1:$CZ$1,0))="","-",INDEX('ce raw data'!$C$2:$CZ$3000,MATCH(1,INDEX(('ce raw data'!$A$2:$A$3000=C195)*('ce raw data'!$B$2:$B$3000=$B214),,),0),MATCH(SUBSTITUTE(C198,"Allele","Height"),'ce raw data'!$C$1:$CZ$1,0))),"-")</f>
        <v>-</v>
      </c>
      <c r="D213" s="8" t="str">
        <f>IFERROR(IF(INDEX('ce raw data'!$C$2:$CZ$3000,MATCH(1,INDEX(('ce raw data'!$A$2:$A$3000=C195)*('ce raw data'!$B$2:$B$3000=$B214),,),0),MATCH(SUBSTITUTE(D198,"Allele","Height"),'ce raw data'!$C$1:$CZ$1,0))="","-",INDEX('ce raw data'!$C$2:$CZ$3000,MATCH(1,INDEX(('ce raw data'!$A$2:$A$3000=C195)*('ce raw data'!$B$2:$B$3000=$B214),,),0),MATCH(SUBSTITUTE(D198,"Allele","Height"),'ce raw data'!$C$1:$CZ$1,0))),"-")</f>
        <v>-</v>
      </c>
      <c r="E213" s="8" t="str">
        <f>IFERROR(IF(INDEX('ce raw data'!$C$2:$CZ$3000,MATCH(1,INDEX(('ce raw data'!$A$2:$A$3000=C195)*('ce raw data'!$B$2:$B$3000=$B214),,),0),MATCH(SUBSTITUTE(E198,"Allele","Height"),'ce raw data'!$C$1:$CZ$1,0))="","-",INDEX('ce raw data'!$C$2:$CZ$3000,MATCH(1,INDEX(('ce raw data'!$A$2:$A$3000=C195)*('ce raw data'!$B$2:$B$3000=$B214),,),0),MATCH(SUBSTITUTE(E198,"Allele","Height"),'ce raw data'!$C$1:$CZ$1,0))),"-")</f>
        <v>-</v>
      </c>
      <c r="F213" s="8" t="str">
        <f>IFERROR(IF(INDEX('ce raw data'!$C$2:$CZ$3000,MATCH(1,INDEX(('ce raw data'!$A$2:$A$3000=C195)*('ce raw data'!$B$2:$B$3000=$B214),,),0),MATCH(SUBSTITUTE(F198,"Allele","Height"),'ce raw data'!$C$1:$CZ$1,0))="","-",INDEX('ce raw data'!$C$2:$CZ$3000,MATCH(1,INDEX(('ce raw data'!$A$2:$A$3000=C195)*('ce raw data'!$B$2:$B$3000=$B214),,),0),MATCH(SUBSTITUTE(F198,"Allele","Height"),'ce raw data'!$C$1:$CZ$1,0))),"-")</f>
        <v>-</v>
      </c>
      <c r="G213" s="8" t="str">
        <f>IFERROR(IF(INDEX('ce raw data'!$C$2:$CZ$3000,MATCH(1,INDEX(('ce raw data'!$A$2:$A$3000=G195)*('ce raw data'!$B$2:$B$3000=$B214),,),0),MATCH(SUBSTITUTE(G198,"Allele","Height"),'ce raw data'!$C$1:$CZ$1,0))="","-",INDEX('ce raw data'!$C$2:$CZ$3000,MATCH(1,INDEX(('ce raw data'!$A$2:$A$3000=G195)*('ce raw data'!$B$2:$B$3000=$B214),,),0),MATCH(SUBSTITUTE(G198,"Allele","Height"),'ce raw data'!$C$1:$CZ$1,0))),"-")</f>
        <v>-</v>
      </c>
      <c r="H213" s="8" t="str">
        <f>IFERROR(IF(INDEX('ce raw data'!$C$2:$CZ$3000,MATCH(1,INDEX(('ce raw data'!$A$2:$A$3000=G195)*('ce raw data'!$B$2:$B$3000=$B214),,),0),MATCH(SUBSTITUTE(H198,"Allele","Height"),'ce raw data'!$C$1:$CZ$1,0))="","-",INDEX('ce raw data'!$C$2:$CZ$3000,MATCH(1,INDEX(('ce raw data'!$A$2:$A$3000=G195)*('ce raw data'!$B$2:$B$3000=$B214),,),0),MATCH(SUBSTITUTE(H198,"Allele","Height"),'ce raw data'!$C$1:$CZ$1,0))),"-")</f>
        <v>-</v>
      </c>
      <c r="I213" s="8" t="str">
        <f>IFERROR(IF(INDEX('ce raw data'!$C$2:$CZ$3000,MATCH(1,INDEX(('ce raw data'!$A$2:$A$3000=G195)*('ce raw data'!$B$2:$B$3000=$B214),,),0),MATCH(SUBSTITUTE(I198,"Allele","Height"),'ce raw data'!$C$1:$CZ$1,0))="","-",INDEX('ce raw data'!$C$2:$CZ$3000,MATCH(1,INDEX(('ce raw data'!$A$2:$A$3000=G195)*('ce raw data'!$B$2:$B$3000=$B214),,),0),MATCH(SUBSTITUTE(I198,"Allele","Height"),'ce raw data'!$C$1:$CZ$1,0))),"-")</f>
        <v>-</v>
      </c>
      <c r="J213" s="8" t="str">
        <f>IFERROR(IF(INDEX('ce raw data'!$C$2:$CZ$3000,MATCH(1,INDEX(('ce raw data'!$A$2:$A$3000=G195)*('ce raw data'!$B$2:$B$3000=$B214),,),0),MATCH(SUBSTITUTE(J198,"Allele","Height"),'ce raw data'!$C$1:$CZ$1,0))="","-",INDEX('ce raw data'!$C$2:$CZ$3000,MATCH(1,INDEX(('ce raw data'!$A$2:$A$3000=G195)*('ce raw data'!$B$2:$B$3000=$B214),,),0),MATCH(SUBSTITUTE(J198,"Allele","Height"),'ce raw data'!$C$1:$CZ$1,0))),"-")</f>
        <v>-</v>
      </c>
      <c r="S213" s="2"/>
    </row>
    <row r="214" spans="2:19" x14ac:dyDescent="0.5">
      <c r="B214" s="11" t="str">
        <f>'Allele Call Table'!$A$85</f>
        <v>D16S539</v>
      </c>
      <c r="C214" s="8" t="str">
        <f>IFERROR(IF(INDEX('ce raw data'!$C$2:$CZ$3000,MATCH(1,INDEX(('ce raw data'!$A$2:$A$3000=C195)*('ce raw data'!$B$2:$B$3000=$B214),,),0),MATCH(C198,'ce raw data'!$C$1:$CZ$1,0))="","-",INDEX('ce raw data'!$C$2:$CZ$3000,MATCH(1,INDEX(('ce raw data'!$A$2:$A$3000=C195)*('ce raw data'!$B$2:$B$3000=$B214),,),0),MATCH(C198,'ce raw data'!$C$1:$CZ$1,0))),"-")</f>
        <v>-</v>
      </c>
      <c r="D214" s="8" t="str">
        <f>IFERROR(IF(INDEX('ce raw data'!$C$2:$CZ$3000,MATCH(1,INDEX(('ce raw data'!$A$2:$A$3000=C195)*('ce raw data'!$B$2:$B$3000=$B214),,),0),MATCH(D198,'ce raw data'!$C$1:$CZ$1,0))="","-",INDEX('ce raw data'!$C$2:$CZ$3000,MATCH(1,INDEX(('ce raw data'!$A$2:$A$3000=C195)*('ce raw data'!$B$2:$B$3000=$B214),,),0),MATCH(D198,'ce raw data'!$C$1:$CZ$1,0))),"-")</f>
        <v>-</v>
      </c>
      <c r="E214" s="8" t="str">
        <f>IFERROR(IF(INDEX('ce raw data'!$C$2:$CZ$3000,MATCH(1,INDEX(('ce raw data'!$A$2:$A$3000=C195)*('ce raw data'!$B$2:$B$3000=$B214),,),0),MATCH(E198,'ce raw data'!$C$1:$CZ$1,0))="","-",INDEX('ce raw data'!$C$2:$CZ$3000,MATCH(1,INDEX(('ce raw data'!$A$2:$A$3000=C195)*('ce raw data'!$B$2:$B$3000=$B214),,),0),MATCH(E198,'ce raw data'!$C$1:$CZ$1,0))),"-")</f>
        <v>-</v>
      </c>
      <c r="F214" s="8" t="str">
        <f>IFERROR(IF(INDEX('ce raw data'!$C$2:$CZ$3000,MATCH(1,INDEX(('ce raw data'!$A$2:$A$3000=C195)*('ce raw data'!$B$2:$B$3000=$B214),,),0),MATCH(F198,'ce raw data'!$C$1:$CZ$1,0))="","-",INDEX('ce raw data'!$C$2:$CZ$3000,MATCH(1,INDEX(('ce raw data'!$A$2:$A$3000=C195)*('ce raw data'!$B$2:$B$3000=$B214),,),0),MATCH(F198,'ce raw data'!$C$1:$CZ$1,0))),"-")</f>
        <v>-</v>
      </c>
      <c r="G214" s="8" t="str">
        <f>IFERROR(IF(INDEX('ce raw data'!$C$2:$CZ$3000,MATCH(1,INDEX(('ce raw data'!$A$2:$A$3000=G195)*('ce raw data'!$B$2:$B$3000=$B214),,),0),MATCH(G198,'ce raw data'!$C$1:$CZ$1,0))="","-",INDEX('ce raw data'!$C$2:$CZ$3000,MATCH(1,INDEX(('ce raw data'!$A$2:$A$3000=G195)*('ce raw data'!$B$2:$B$3000=$B214),,),0),MATCH(G198,'ce raw data'!$C$1:$CZ$1,0))),"-")</f>
        <v>-</v>
      </c>
      <c r="H214" s="8" t="str">
        <f>IFERROR(IF(INDEX('ce raw data'!$C$2:$CZ$3000,MATCH(1,INDEX(('ce raw data'!$A$2:$A$3000=G195)*('ce raw data'!$B$2:$B$3000=$B214),,),0),MATCH(H198,'ce raw data'!$C$1:$CZ$1,0))="","-",INDEX('ce raw data'!$C$2:$CZ$3000,MATCH(1,INDEX(('ce raw data'!$A$2:$A$3000=G195)*('ce raw data'!$B$2:$B$3000=$B214),,),0),MATCH(H198,'ce raw data'!$C$1:$CZ$1,0))),"-")</f>
        <v>-</v>
      </c>
      <c r="I214" s="8" t="str">
        <f>IFERROR(IF(INDEX('ce raw data'!$C$2:$CZ$3000,MATCH(1,INDEX(('ce raw data'!$A$2:$A$3000=G195)*('ce raw data'!$B$2:$B$3000=$B214),,),0),MATCH(I198,'ce raw data'!$C$1:$CZ$1,0))="","-",INDEX('ce raw data'!$C$2:$CZ$3000,MATCH(1,INDEX(('ce raw data'!$A$2:$A$3000=G195)*('ce raw data'!$B$2:$B$3000=$B214),,),0),MATCH(I198,'ce raw data'!$C$1:$CZ$1,0))),"-")</f>
        <v>-</v>
      </c>
      <c r="J214" s="8" t="str">
        <f>IFERROR(IF(INDEX('ce raw data'!$C$2:$CZ$3000,MATCH(1,INDEX(('ce raw data'!$A$2:$A$3000=G195)*('ce raw data'!$B$2:$B$3000=$B214),,),0),MATCH(J198,'ce raw data'!$C$1:$CZ$1,0))="","-",INDEX('ce raw data'!$C$2:$CZ$3000,MATCH(1,INDEX(('ce raw data'!$A$2:$A$3000=G195)*('ce raw data'!$B$2:$B$3000=$B214),,),0),MATCH(J198,'ce raw data'!$C$1:$CZ$1,0))),"-")</f>
        <v>-</v>
      </c>
    </row>
    <row r="215" spans="2:19" hidden="1" x14ac:dyDescent="0.5">
      <c r="B215" s="11"/>
      <c r="C215" s="8" t="str">
        <f>IFERROR(IF(INDEX('ce raw data'!$C$2:$CZ$3000,MATCH(1,INDEX(('ce raw data'!$A$2:$A$3000=C195)*('ce raw data'!$B$2:$B$3000=$B216),,),0),MATCH(SUBSTITUTE(C198,"Allele","Height"),'ce raw data'!$C$1:$CZ$1,0))="","-",INDEX('ce raw data'!$C$2:$CZ$3000,MATCH(1,INDEX(('ce raw data'!$A$2:$A$3000=C195)*('ce raw data'!$B$2:$B$3000=$B216),,),0),MATCH(SUBSTITUTE(C198,"Allele","Height"),'ce raw data'!$C$1:$CZ$1,0))),"-")</f>
        <v>-</v>
      </c>
      <c r="D215" s="8" t="str">
        <f>IFERROR(IF(INDEX('ce raw data'!$C$2:$CZ$3000,MATCH(1,INDEX(('ce raw data'!$A$2:$A$3000=C195)*('ce raw data'!$B$2:$B$3000=$B216),,),0),MATCH(SUBSTITUTE(D198,"Allele","Height"),'ce raw data'!$C$1:$CZ$1,0))="","-",INDEX('ce raw data'!$C$2:$CZ$3000,MATCH(1,INDEX(('ce raw data'!$A$2:$A$3000=C195)*('ce raw data'!$B$2:$B$3000=$B216),,),0),MATCH(SUBSTITUTE(D198,"Allele","Height"),'ce raw data'!$C$1:$CZ$1,0))),"-")</f>
        <v>-</v>
      </c>
      <c r="E215" s="8" t="str">
        <f>IFERROR(IF(INDEX('ce raw data'!$C$2:$CZ$3000,MATCH(1,INDEX(('ce raw data'!$A$2:$A$3000=C195)*('ce raw data'!$B$2:$B$3000=$B216),,),0),MATCH(SUBSTITUTE(E198,"Allele","Height"),'ce raw data'!$C$1:$CZ$1,0))="","-",INDEX('ce raw data'!$C$2:$CZ$3000,MATCH(1,INDEX(('ce raw data'!$A$2:$A$3000=C195)*('ce raw data'!$B$2:$B$3000=$B216),,),0),MATCH(SUBSTITUTE(E198,"Allele","Height"),'ce raw data'!$C$1:$CZ$1,0))),"-")</f>
        <v>-</v>
      </c>
      <c r="F215" s="8" t="str">
        <f>IFERROR(IF(INDEX('ce raw data'!$C$2:$CZ$3000,MATCH(1,INDEX(('ce raw data'!$A$2:$A$3000=C195)*('ce raw data'!$B$2:$B$3000=$B216),,),0),MATCH(SUBSTITUTE(F198,"Allele","Height"),'ce raw data'!$C$1:$CZ$1,0))="","-",INDEX('ce raw data'!$C$2:$CZ$3000,MATCH(1,INDEX(('ce raw data'!$A$2:$A$3000=C195)*('ce raw data'!$B$2:$B$3000=$B216),,),0),MATCH(SUBSTITUTE(F198,"Allele","Height"),'ce raw data'!$C$1:$CZ$1,0))),"-")</f>
        <v>-</v>
      </c>
      <c r="G215" s="8" t="str">
        <f>IFERROR(IF(INDEX('ce raw data'!$C$2:$CZ$3000,MATCH(1,INDEX(('ce raw data'!$A$2:$A$3000=G195)*('ce raw data'!$B$2:$B$3000=$B216),,),0),MATCH(SUBSTITUTE(G198,"Allele","Height"),'ce raw data'!$C$1:$CZ$1,0))="","-",INDEX('ce raw data'!$C$2:$CZ$3000,MATCH(1,INDEX(('ce raw data'!$A$2:$A$3000=G195)*('ce raw data'!$B$2:$B$3000=$B216),,),0),MATCH(SUBSTITUTE(G198,"Allele","Height"),'ce raw data'!$C$1:$CZ$1,0))),"-")</f>
        <v>-</v>
      </c>
      <c r="H215" s="8" t="str">
        <f>IFERROR(IF(INDEX('ce raw data'!$C$2:$CZ$3000,MATCH(1,INDEX(('ce raw data'!$A$2:$A$3000=G195)*('ce raw data'!$B$2:$B$3000=$B216),,),0),MATCH(SUBSTITUTE(H198,"Allele","Height"),'ce raw data'!$C$1:$CZ$1,0))="","-",INDEX('ce raw data'!$C$2:$CZ$3000,MATCH(1,INDEX(('ce raw data'!$A$2:$A$3000=G195)*('ce raw data'!$B$2:$B$3000=$B216),,),0),MATCH(SUBSTITUTE(H198,"Allele","Height"),'ce raw data'!$C$1:$CZ$1,0))),"-")</f>
        <v>-</v>
      </c>
      <c r="I215" s="8" t="str">
        <f>IFERROR(IF(INDEX('ce raw data'!$C$2:$CZ$3000,MATCH(1,INDEX(('ce raw data'!$A$2:$A$3000=G195)*('ce raw data'!$B$2:$B$3000=$B216),,),0),MATCH(SUBSTITUTE(I198,"Allele","Height"),'ce raw data'!$C$1:$CZ$1,0))="","-",INDEX('ce raw data'!$C$2:$CZ$3000,MATCH(1,INDEX(('ce raw data'!$A$2:$A$3000=G195)*('ce raw data'!$B$2:$B$3000=$B216),,),0),MATCH(SUBSTITUTE(I198,"Allele","Height"),'ce raw data'!$C$1:$CZ$1,0))),"-")</f>
        <v>-</v>
      </c>
      <c r="J215" s="8" t="str">
        <f>IFERROR(IF(INDEX('ce raw data'!$C$2:$CZ$3000,MATCH(1,INDEX(('ce raw data'!$A$2:$A$3000=G195)*('ce raw data'!$B$2:$B$3000=$B216),,),0),MATCH(SUBSTITUTE(J198,"Allele","Height"),'ce raw data'!$C$1:$CZ$1,0))="","-",INDEX('ce raw data'!$C$2:$CZ$3000,MATCH(1,INDEX(('ce raw data'!$A$2:$A$3000=G195)*('ce raw data'!$B$2:$B$3000=$B216),,),0),MATCH(SUBSTITUTE(J198,"Allele","Height"),'ce raw data'!$C$1:$CZ$1,0))),"-")</f>
        <v>-</v>
      </c>
    </row>
    <row r="216" spans="2:19" x14ac:dyDescent="0.5">
      <c r="B216" s="11" t="str">
        <f>'Allele Call Table'!$A$87</f>
        <v>D18S51</v>
      </c>
      <c r="C216" s="8" t="str">
        <f>IFERROR(IF(INDEX('ce raw data'!$C$2:$CZ$3000,MATCH(1,INDEX(('ce raw data'!$A$2:$A$3000=C195)*('ce raw data'!$B$2:$B$3000=$B216),,),0),MATCH(C198,'ce raw data'!$C$1:$CZ$1,0))="","-",INDEX('ce raw data'!$C$2:$CZ$3000,MATCH(1,INDEX(('ce raw data'!$A$2:$A$3000=C195)*('ce raw data'!$B$2:$B$3000=$B216),,),0),MATCH(C198,'ce raw data'!$C$1:$CZ$1,0))),"-")</f>
        <v>-</v>
      </c>
      <c r="D216" s="8" t="str">
        <f>IFERROR(IF(INDEX('ce raw data'!$C$2:$CZ$3000,MATCH(1,INDEX(('ce raw data'!$A$2:$A$3000=C195)*('ce raw data'!$B$2:$B$3000=$B216),,),0),MATCH(D198,'ce raw data'!$C$1:$CZ$1,0))="","-",INDEX('ce raw data'!$C$2:$CZ$3000,MATCH(1,INDEX(('ce raw data'!$A$2:$A$3000=C195)*('ce raw data'!$B$2:$B$3000=$B216),,),0),MATCH(D198,'ce raw data'!$C$1:$CZ$1,0))),"-")</f>
        <v>-</v>
      </c>
      <c r="E216" s="8" t="str">
        <f>IFERROR(IF(INDEX('ce raw data'!$C$2:$CZ$3000,MATCH(1,INDEX(('ce raw data'!$A$2:$A$3000=C195)*('ce raw data'!$B$2:$B$3000=$B216),,),0),MATCH(E198,'ce raw data'!$C$1:$CZ$1,0))="","-",INDEX('ce raw data'!$C$2:$CZ$3000,MATCH(1,INDEX(('ce raw data'!$A$2:$A$3000=C195)*('ce raw data'!$B$2:$B$3000=$B216),,),0),MATCH(E198,'ce raw data'!$C$1:$CZ$1,0))),"-")</f>
        <v>-</v>
      </c>
      <c r="F216" s="8" t="str">
        <f>IFERROR(IF(INDEX('ce raw data'!$C$2:$CZ$3000,MATCH(1,INDEX(('ce raw data'!$A$2:$A$3000=C195)*('ce raw data'!$B$2:$B$3000=$B216),,),0),MATCH(F198,'ce raw data'!$C$1:$CZ$1,0))="","-",INDEX('ce raw data'!$C$2:$CZ$3000,MATCH(1,INDEX(('ce raw data'!$A$2:$A$3000=C195)*('ce raw data'!$B$2:$B$3000=$B216),,),0),MATCH(F198,'ce raw data'!$C$1:$CZ$1,0))),"-")</f>
        <v>-</v>
      </c>
      <c r="G216" s="8" t="str">
        <f>IFERROR(IF(INDEX('ce raw data'!$C$2:$CZ$3000,MATCH(1,INDEX(('ce raw data'!$A$2:$A$3000=G195)*('ce raw data'!$B$2:$B$3000=$B216),,),0),MATCH(G198,'ce raw data'!$C$1:$CZ$1,0))="","-",INDEX('ce raw data'!$C$2:$CZ$3000,MATCH(1,INDEX(('ce raw data'!$A$2:$A$3000=G195)*('ce raw data'!$B$2:$B$3000=$B216),,),0),MATCH(G198,'ce raw data'!$C$1:$CZ$1,0))),"-")</f>
        <v>-</v>
      </c>
      <c r="H216" s="8" t="str">
        <f>IFERROR(IF(INDEX('ce raw data'!$C$2:$CZ$3000,MATCH(1,INDEX(('ce raw data'!$A$2:$A$3000=G195)*('ce raw data'!$B$2:$B$3000=$B216),,),0),MATCH(H198,'ce raw data'!$C$1:$CZ$1,0))="","-",INDEX('ce raw data'!$C$2:$CZ$3000,MATCH(1,INDEX(('ce raw data'!$A$2:$A$3000=G195)*('ce raw data'!$B$2:$B$3000=$B216),,),0),MATCH(H198,'ce raw data'!$C$1:$CZ$1,0))),"-")</f>
        <v>-</v>
      </c>
      <c r="I216" s="8" t="str">
        <f>IFERROR(IF(INDEX('ce raw data'!$C$2:$CZ$3000,MATCH(1,INDEX(('ce raw data'!$A$2:$A$3000=G195)*('ce raw data'!$B$2:$B$3000=$B216),,),0),MATCH(I198,'ce raw data'!$C$1:$CZ$1,0))="","-",INDEX('ce raw data'!$C$2:$CZ$3000,MATCH(1,INDEX(('ce raw data'!$A$2:$A$3000=G195)*('ce raw data'!$B$2:$B$3000=$B216),,),0),MATCH(I198,'ce raw data'!$C$1:$CZ$1,0))),"-")</f>
        <v>-</v>
      </c>
      <c r="J216" s="8" t="str">
        <f>IFERROR(IF(INDEX('ce raw data'!$C$2:$CZ$3000,MATCH(1,INDEX(('ce raw data'!$A$2:$A$3000=G195)*('ce raw data'!$B$2:$B$3000=$B216),,),0),MATCH(J198,'ce raw data'!$C$1:$CZ$1,0))="","-",INDEX('ce raw data'!$C$2:$CZ$3000,MATCH(1,INDEX(('ce raw data'!$A$2:$A$3000=G195)*('ce raw data'!$B$2:$B$3000=$B216),,),0),MATCH(J198,'ce raw data'!$C$1:$CZ$1,0))),"-")</f>
        <v>-</v>
      </c>
    </row>
    <row r="217" spans="2:19" hidden="1" x14ac:dyDescent="0.5">
      <c r="B217" s="11"/>
      <c r="C217" s="8" t="str">
        <f>IFERROR(IF(INDEX('ce raw data'!$C$2:$CZ$3000,MATCH(1,INDEX(('ce raw data'!$A$2:$A$3000=C195)*('ce raw data'!$B$2:$B$3000=$B218),,),0),MATCH(SUBSTITUTE(C198,"Allele","Height"),'ce raw data'!$C$1:$CZ$1,0))="","-",INDEX('ce raw data'!$C$2:$CZ$3000,MATCH(1,INDEX(('ce raw data'!$A$2:$A$3000=C195)*('ce raw data'!$B$2:$B$3000=$B218),,),0),MATCH(SUBSTITUTE(C198,"Allele","Height"),'ce raw data'!$C$1:$CZ$1,0))),"-")</f>
        <v>-</v>
      </c>
      <c r="D217" s="8" t="str">
        <f>IFERROR(IF(INDEX('ce raw data'!$C$2:$CZ$3000,MATCH(1,INDEX(('ce raw data'!$A$2:$A$3000=C195)*('ce raw data'!$B$2:$B$3000=$B218),,),0),MATCH(SUBSTITUTE(D198,"Allele","Height"),'ce raw data'!$C$1:$CZ$1,0))="","-",INDEX('ce raw data'!$C$2:$CZ$3000,MATCH(1,INDEX(('ce raw data'!$A$2:$A$3000=C195)*('ce raw data'!$B$2:$B$3000=$B218),,),0),MATCH(SUBSTITUTE(D198,"Allele","Height"),'ce raw data'!$C$1:$CZ$1,0))),"-")</f>
        <v>-</v>
      </c>
      <c r="E217" s="8" t="str">
        <f>IFERROR(IF(INDEX('ce raw data'!$C$2:$CZ$3000,MATCH(1,INDEX(('ce raw data'!$A$2:$A$3000=C195)*('ce raw data'!$B$2:$B$3000=$B218),,),0),MATCH(SUBSTITUTE(E198,"Allele","Height"),'ce raw data'!$C$1:$CZ$1,0))="","-",INDEX('ce raw data'!$C$2:$CZ$3000,MATCH(1,INDEX(('ce raw data'!$A$2:$A$3000=C195)*('ce raw data'!$B$2:$B$3000=$B218),,),0),MATCH(SUBSTITUTE(E198,"Allele","Height"),'ce raw data'!$C$1:$CZ$1,0))),"-")</f>
        <v>-</v>
      </c>
      <c r="F217" s="8" t="str">
        <f>IFERROR(IF(INDEX('ce raw data'!$C$2:$CZ$3000,MATCH(1,INDEX(('ce raw data'!$A$2:$A$3000=C195)*('ce raw data'!$B$2:$B$3000=$B218),,),0),MATCH(SUBSTITUTE(F198,"Allele","Height"),'ce raw data'!$C$1:$CZ$1,0))="","-",INDEX('ce raw data'!$C$2:$CZ$3000,MATCH(1,INDEX(('ce raw data'!$A$2:$A$3000=C195)*('ce raw data'!$B$2:$B$3000=$B218),,),0),MATCH(SUBSTITUTE(F198,"Allele","Height"),'ce raw data'!$C$1:$CZ$1,0))),"-")</f>
        <v>-</v>
      </c>
      <c r="G217" s="8" t="str">
        <f>IFERROR(IF(INDEX('ce raw data'!$C$2:$CZ$3000,MATCH(1,INDEX(('ce raw data'!$A$2:$A$3000=G195)*('ce raw data'!$B$2:$B$3000=$B218),,),0),MATCH(SUBSTITUTE(G198,"Allele","Height"),'ce raw data'!$C$1:$CZ$1,0))="","-",INDEX('ce raw data'!$C$2:$CZ$3000,MATCH(1,INDEX(('ce raw data'!$A$2:$A$3000=G195)*('ce raw data'!$B$2:$B$3000=$B218),,),0),MATCH(SUBSTITUTE(G198,"Allele","Height"),'ce raw data'!$C$1:$CZ$1,0))),"-")</f>
        <v>-</v>
      </c>
      <c r="H217" s="8" t="str">
        <f>IFERROR(IF(INDEX('ce raw data'!$C$2:$CZ$3000,MATCH(1,INDEX(('ce raw data'!$A$2:$A$3000=G195)*('ce raw data'!$B$2:$B$3000=$B218),,),0),MATCH(SUBSTITUTE(H198,"Allele","Height"),'ce raw data'!$C$1:$CZ$1,0))="","-",INDEX('ce raw data'!$C$2:$CZ$3000,MATCH(1,INDEX(('ce raw data'!$A$2:$A$3000=G195)*('ce raw data'!$B$2:$B$3000=$B218),,),0),MATCH(SUBSTITUTE(H198,"Allele","Height"),'ce raw data'!$C$1:$CZ$1,0))),"-")</f>
        <v>-</v>
      </c>
      <c r="I217" s="8" t="str">
        <f>IFERROR(IF(INDEX('ce raw data'!$C$2:$CZ$3000,MATCH(1,INDEX(('ce raw data'!$A$2:$A$3000=G195)*('ce raw data'!$B$2:$B$3000=$B218),,),0),MATCH(SUBSTITUTE(I198,"Allele","Height"),'ce raw data'!$C$1:$CZ$1,0))="","-",INDEX('ce raw data'!$C$2:$CZ$3000,MATCH(1,INDEX(('ce raw data'!$A$2:$A$3000=G195)*('ce raw data'!$B$2:$B$3000=$B218),,),0),MATCH(SUBSTITUTE(I198,"Allele","Height"),'ce raw data'!$C$1:$CZ$1,0))),"-")</f>
        <v>-</v>
      </c>
      <c r="J217" s="8" t="str">
        <f>IFERROR(IF(INDEX('ce raw data'!$C$2:$CZ$3000,MATCH(1,INDEX(('ce raw data'!$A$2:$A$3000=G195)*('ce raw data'!$B$2:$B$3000=$B218),,),0),MATCH(SUBSTITUTE(J198,"Allele","Height"),'ce raw data'!$C$1:$CZ$1,0))="","-",INDEX('ce raw data'!$C$2:$CZ$3000,MATCH(1,INDEX(('ce raw data'!$A$2:$A$3000=G195)*('ce raw data'!$B$2:$B$3000=$B218),,),0),MATCH(SUBSTITUTE(J198,"Allele","Height"),'ce raw data'!$C$1:$CZ$1,0))),"-")</f>
        <v>-</v>
      </c>
    </row>
    <row r="218" spans="2:19" x14ac:dyDescent="0.5">
      <c r="B218" s="11" t="str">
        <f>'Allele Call Table'!$A$89</f>
        <v>D2S1338</v>
      </c>
      <c r="C218" s="8" t="str">
        <f>IFERROR(IF(INDEX('ce raw data'!$C$2:$CZ$3000,MATCH(1,INDEX(('ce raw data'!$A$2:$A$3000=C195)*('ce raw data'!$B$2:$B$3000=$B218),,),0),MATCH(C198,'ce raw data'!$C$1:$CZ$1,0))="","-",INDEX('ce raw data'!$C$2:$CZ$3000,MATCH(1,INDEX(('ce raw data'!$A$2:$A$3000=C195)*('ce raw data'!$B$2:$B$3000=$B218),,),0),MATCH(C198,'ce raw data'!$C$1:$CZ$1,0))),"-")</f>
        <v>-</v>
      </c>
      <c r="D218" s="8" t="str">
        <f>IFERROR(IF(INDEX('ce raw data'!$C$2:$CZ$3000,MATCH(1,INDEX(('ce raw data'!$A$2:$A$3000=C195)*('ce raw data'!$B$2:$B$3000=$B218),,),0),MATCH(D198,'ce raw data'!$C$1:$CZ$1,0))="","-",INDEX('ce raw data'!$C$2:$CZ$3000,MATCH(1,INDEX(('ce raw data'!$A$2:$A$3000=C195)*('ce raw data'!$B$2:$B$3000=$B218),,),0),MATCH(D198,'ce raw data'!$C$1:$CZ$1,0))),"-")</f>
        <v>-</v>
      </c>
      <c r="E218" s="8" t="str">
        <f>IFERROR(IF(INDEX('ce raw data'!$C$2:$CZ$3000,MATCH(1,INDEX(('ce raw data'!$A$2:$A$3000=C195)*('ce raw data'!$B$2:$B$3000=$B218),,),0),MATCH(E198,'ce raw data'!$C$1:$CZ$1,0))="","-",INDEX('ce raw data'!$C$2:$CZ$3000,MATCH(1,INDEX(('ce raw data'!$A$2:$A$3000=C195)*('ce raw data'!$B$2:$B$3000=$B218),,),0),MATCH(E198,'ce raw data'!$C$1:$CZ$1,0))),"-")</f>
        <v>-</v>
      </c>
      <c r="F218" s="8" t="str">
        <f>IFERROR(IF(INDEX('ce raw data'!$C$2:$CZ$3000,MATCH(1,INDEX(('ce raw data'!$A$2:$A$3000=C195)*('ce raw data'!$B$2:$B$3000=$B218),,),0),MATCH(F198,'ce raw data'!$C$1:$CZ$1,0))="","-",INDEX('ce raw data'!$C$2:$CZ$3000,MATCH(1,INDEX(('ce raw data'!$A$2:$A$3000=C195)*('ce raw data'!$B$2:$B$3000=$B218),,),0),MATCH(F198,'ce raw data'!$C$1:$CZ$1,0))),"-")</f>
        <v>-</v>
      </c>
      <c r="G218" s="8" t="str">
        <f>IFERROR(IF(INDEX('ce raw data'!$C$2:$CZ$3000,MATCH(1,INDEX(('ce raw data'!$A$2:$A$3000=G195)*('ce raw data'!$B$2:$B$3000=$B218),,),0),MATCH(G198,'ce raw data'!$C$1:$CZ$1,0))="","-",INDEX('ce raw data'!$C$2:$CZ$3000,MATCH(1,INDEX(('ce raw data'!$A$2:$A$3000=G195)*('ce raw data'!$B$2:$B$3000=$B218),,),0),MATCH(G198,'ce raw data'!$C$1:$CZ$1,0))),"-")</f>
        <v>-</v>
      </c>
      <c r="H218" s="8" t="str">
        <f>IFERROR(IF(INDEX('ce raw data'!$C$2:$CZ$3000,MATCH(1,INDEX(('ce raw data'!$A$2:$A$3000=G195)*('ce raw data'!$B$2:$B$3000=$B218),,),0),MATCH(H198,'ce raw data'!$C$1:$CZ$1,0))="","-",INDEX('ce raw data'!$C$2:$CZ$3000,MATCH(1,INDEX(('ce raw data'!$A$2:$A$3000=G195)*('ce raw data'!$B$2:$B$3000=$B218),,),0),MATCH(H198,'ce raw data'!$C$1:$CZ$1,0))),"-")</f>
        <v>-</v>
      </c>
      <c r="I218" s="8" t="str">
        <f>IFERROR(IF(INDEX('ce raw data'!$C$2:$CZ$3000,MATCH(1,INDEX(('ce raw data'!$A$2:$A$3000=G195)*('ce raw data'!$B$2:$B$3000=$B218),,),0),MATCH(I198,'ce raw data'!$C$1:$CZ$1,0))="","-",INDEX('ce raw data'!$C$2:$CZ$3000,MATCH(1,INDEX(('ce raw data'!$A$2:$A$3000=G195)*('ce raw data'!$B$2:$B$3000=$B218),,),0),MATCH(I198,'ce raw data'!$C$1:$CZ$1,0))),"-")</f>
        <v>-</v>
      </c>
      <c r="J218" s="8" t="str">
        <f>IFERROR(IF(INDEX('ce raw data'!$C$2:$CZ$3000,MATCH(1,INDEX(('ce raw data'!$A$2:$A$3000=G195)*('ce raw data'!$B$2:$B$3000=$B218),,),0),MATCH(J198,'ce raw data'!$C$1:$CZ$1,0))="","-",INDEX('ce raw data'!$C$2:$CZ$3000,MATCH(1,INDEX(('ce raw data'!$A$2:$A$3000=G195)*('ce raw data'!$B$2:$B$3000=$B218),,),0),MATCH(J198,'ce raw data'!$C$1:$CZ$1,0))),"-")</f>
        <v>-</v>
      </c>
    </row>
    <row r="219" spans="2:19" hidden="1" x14ac:dyDescent="0.5">
      <c r="B219" s="11"/>
      <c r="C219" s="8" t="str">
        <f>IFERROR(IF(INDEX('ce raw data'!$C$2:$CZ$3000,MATCH(1,INDEX(('ce raw data'!$A$2:$A$3000=C195)*('ce raw data'!$B$2:$B$3000=$B220),,),0),MATCH(SUBSTITUTE(C198,"Allele","Height"),'ce raw data'!$C$1:$CZ$1,0))="","-",INDEX('ce raw data'!$C$2:$CZ$3000,MATCH(1,INDEX(('ce raw data'!$A$2:$A$3000=C195)*('ce raw data'!$B$2:$B$3000=$B220),,),0),MATCH(SUBSTITUTE(C198,"Allele","Height"),'ce raw data'!$C$1:$CZ$1,0))),"-")</f>
        <v>-</v>
      </c>
      <c r="D219" s="8" t="str">
        <f>IFERROR(IF(INDEX('ce raw data'!$C$2:$CZ$3000,MATCH(1,INDEX(('ce raw data'!$A$2:$A$3000=C195)*('ce raw data'!$B$2:$B$3000=$B220),,),0),MATCH(SUBSTITUTE(D198,"Allele","Height"),'ce raw data'!$C$1:$CZ$1,0))="","-",INDEX('ce raw data'!$C$2:$CZ$3000,MATCH(1,INDEX(('ce raw data'!$A$2:$A$3000=C195)*('ce raw data'!$B$2:$B$3000=$B220),,),0),MATCH(SUBSTITUTE(D198,"Allele","Height"),'ce raw data'!$C$1:$CZ$1,0))),"-")</f>
        <v>-</v>
      </c>
      <c r="E219" s="8" t="str">
        <f>IFERROR(IF(INDEX('ce raw data'!$C$2:$CZ$3000,MATCH(1,INDEX(('ce raw data'!$A$2:$A$3000=C195)*('ce raw data'!$B$2:$B$3000=$B220),,),0),MATCH(SUBSTITUTE(E198,"Allele","Height"),'ce raw data'!$C$1:$CZ$1,0))="","-",INDEX('ce raw data'!$C$2:$CZ$3000,MATCH(1,INDEX(('ce raw data'!$A$2:$A$3000=C195)*('ce raw data'!$B$2:$B$3000=$B220),,),0),MATCH(SUBSTITUTE(E198,"Allele","Height"),'ce raw data'!$C$1:$CZ$1,0))),"-")</f>
        <v>-</v>
      </c>
      <c r="F219" s="8" t="str">
        <f>IFERROR(IF(INDEX('ce raw data'!$C$2:$CZ$3000,MATCH(1,INDEX(('ce raw data'!$A$2:$A$3000=C195)*('ce raw data'!$B$2:$B$3000=$B220),,),0),MATCH(SUBSTITUTE(F198,"Allele","Height"),'ce raw data'!$C$1:$CZ$1,0))="","-",INDEX('ce raw data'!$C$2:$CZ$3000,MATCH(1,INDEX(('ce raw data'!$A$2:$A$3000=C195)*('ce raw data'!$B$2:$B$3000=$B220),,),0),MATCH(SUBSTITUTE(F198,"Allele","Height"),'ce raw data'!$C$1:$CZ$1,0))),"-")</f>
        <v>-</v>
      </c>
      <c r="G219" s="8" t="str">
        <f>IFERROR(IF(INDEX('ce raw data'!$C$2:$CZ$3000,MATCH(1,INDEX(('ce raw data'!$A$2:$A$3000=G195)*('ce raw data'!$B$2:$B$3000=$B220),,),0),MATCH(SUBSTITUTE(G198,"Allele","Height"),'ce raw data'!$C$1:$CZ$1,0))="","-",INDEX('ce raw data'!$C$2:$CZ$3000,MATCH(1,INDEX(('ce raw data'!$A$2:$A$3000=G195)*('ce raw data'!$B$2:$B$3000=$B220),,),0),MATCH(SUBSTITUTE(G198,"Allele","Height"),'ce raw data'!$C$1:$CZ$1,0))),"-")</f>
        <v>-</v>
      </c>
      <c r="H219" s="8" t="str">
        <f>IFERROR(IF(INDEX('ce raw data'!$C$2:$CZ$3000,MATCH(1,INDEX(('ce raw data'!$A$2:$A$3000=G195)*('ce raw data'!$B$2:$B$3000=$B220),,),0),MATCH(SUBSTITUTE(H198,"Allele","Height"),'ce raw data'!$C$1:$CZ$1,0))="","-",INDEX('ce raw data'!$C$2:$CZ$3000,MATCH(1,INDEX(('ce raw data'!$A$2:$A$3000=G195)*('ce raw data'!$B$2:$B$3000=$B220),,),0),MATCH(SUBSTITUTE(H198,"Allele","Height"),'ce raw data'!$C$1:$CZ$1,0))),"-")</f>
        <v>-</v>
      </c>
      <c r="I219" s="8" t="str">
        <f>IFERROR(IF(INDEX('ce raw data'!$C$2:$CZ$3000,MATCH(1,INDEX(('ce raw data'!$A$2:$A$3000=G195)*('ce raw data'!$B$2:$B$3000=$B220),,),0),MATCH(SUBSTITUTE(I198,"Allele","Height"),'ce raw data'!$C$1:$CZ$1,0))="","-",INDEX('ce raw data'!$C$2:$CZ$3000,MATCH(1,INDEX(('ce raw data'!$A$2:$A$3000=G195)*('ce raw data'!$B$2:$B$3000=$B220),,),0),MATCH(SUBSTITUTE(I198,"Allele","Height"),'ce raw data'!$C$1:$CZ$1,0))),"-")</f>
        <v>-</v>
      </c>
      <c r="J219" s="8" t="str">
        <f>IFERROR(IF(INDEX('ce raw data'!$C$2:$CZ$3000,MATCH(1,INDEX(('ce raw data'!$A$2:$A$3000=G195)*('ce raw data'!$B$2:$B$3000=$B220),,),0),MATCH(SUBSTITUTE(J198,"Allele","Height"),'ce raw data'!$C$1:$CZ$1,0))="","-",INDEX('ce raw data'!$C$2:$CZ$3000,MATCH(1,INDEX(('ce raw data'!$A$2:$A$3000=G195)*('ce raw data'!$B$2:$B$3000=$B220),,),0),MATCH(SUBSTITUTE(J198,"Allele","Height"),'ce raw data'!$C$1:$CZ$1,0))),"-")</f>
        <v>-</v>
      </c>
    </row>
    <row r="220" spans="2:19" x14ac:dyDescent="0.5">
      <c r="B220" s="11" t="str">
        <f>'Allele Call Table'!$A$91</f>
        <v>CSF1PO</v>
      </c>
      <c r="C220" s="8" t="str">
        <f>IFERROR(IF(INDEX('ce raw data'!$C$2:$CZ$3000,MATCH(1,INDEX(('ce raw data'!$A$2:$A$3000=C195)*('ce raw data'!$B$2:$B$3000=$B220),,),0),MATCH(C198,'ce raw data'!$C$1:$CZ$1,0))="","-",INDEX('ce raw data'!$C$2:$CZ$3000,MATCH(1,INDEX(('ce raw data'!$A$2:$A$3000=C195)*('ce raw data'!$B$2:$B$3000=$B220),,),0),MATCH(C198,'ce raw data'!$C$1:$CZ$1,0))),"-")</f>
        <v>-</v>
      </c>
      <c r="D220" s="8" t="str">
        <f>IFERROR(IF(INDEX('ce raw data'!$C$2:$CZ$3000,MATCH(1,INDEX(('ce raw data'!$A$2:$A$3000=C195)*('ce raw data'!$B$2:$B$3000=$B220),,),0),MATCH(D198,'ce raw data'!$C$1:$CZ$1,0))="","-",INDEX('ce raw data'!$C$2:$CZ$3000,MATCH(1,INDEX(('ce raw data'!$A$2:$A$3000=C195)*('ce raw data'!$B$2:$B$3000=$B220),,),0),MATCH(D198,'ce raw data'!$C$1:$CZ$1,0))),"-")</f>
        <v>-</v>
      </c>
      <c r="E220" s="8" t="str">
        <f>IFERROR(IF(INDEX('ce raw data'!$C$2:$CZ$3000,MATCH(1,INDEX(('ce raw data'!$A$2:$A$3000=C195)*('ce raw data'!$B$2:$B$3000=$B220),,),0),MATCH(E198,'ce raw data'!$C$1:$CZ$1,0))="","-",INDEX('ce raw data'!$C$2:$CZ$3000,MATCH(1,INDEX(('ce raw data'!$A$2:$A$3000=C195)*('ce raw data'!$B$2:$B$3000=$B220),,),0),MATCH(E198,'ce raw data'!$C$1:$CZ$1,0))),"-")</f>
        <v>-</v>
      </c>
      <c r="F220" s="8" t="str">
        <f>IFERROR(IF(INDEX('ce raw data'!$C$2:$CZ$3000,MATCH(1,INDEX(('ce raw data'!$A$2:$A$3000=C195)*('ce raw data'!$B$2:$B$3000=$B220),,),0),MATCH(F198,'ce raw data'!$C$1:$CZ$1,0))="","-",INDEX('ce raw data'!$C$2:$CZ$3000,MATCH(1,INDEX(('ce raw data'!$A$2:$A$3000=C195)*('ce raw data'!$B$2:$B$3000=$B220),,),0),MATCH(F198,'ce raw data'!$C$1:$CZ$1,0))),"-")</f>
        <v>-</v>
      </c>
      <c r="G220" s="8" t="str">
        <f>IFERROR(IF(INDEX('ce raw data'!$C$2:$CZ$3000,MATCH(1,INDEX(('ce raw data'!$A$2:$A$3000=G195)*('ce raw data'!$B$2:$B$3000=$B220),,),0),MATCH(G198,'ce raw data'!$C$1:$CZ$1,0))="","-",INDEX('ce raw data'!$C$2:$CZ$3000,MATCH(1,INDEX(('ce raw data'!$A$2:$A$3000=G195)*('ce raw data'!$B$2:$B$3000=$B220),,),0),MATCH(G198,'ce raw data'!$C$1:$CZ$1,0))),"-")</f>
        <v>-</v>
      </c>
      <c r="H220" s="8" t="str">
        <f>IFERROR(IF(INDEX('ce raw data'!$C$2:$CZ$3000,MATCH(1,INDEX(('ce raw data'!$A$2:$A$3000=G195)*('ce raw data'!$B$2:$B$3000=$B220),,),0),MATCH(H198,'ce raw data'!$C$1:$CZ$1,0))="","-",INDEX('ce raw data'!$C$2:$CZ$3000,MATCH(1,INDEX(('ce raw data'!$A$2:$A$3000=G195)*('ce raw data'!$B$2:$B$3000=$B220),,),0),MATCH(H198,'ce raw data'!$C$1:$CZ$1,0))),"-")</f>
        <v>-</v>
      </c>
      <c r="I220" s="8" t="str">
        <f>IFERROR(IF(INDEX('ce raw data'!$C$2:$CZ$3000,MATCH(1,INDEX(('ce raw data'!$A$2:$A$3000=G195)*('ce raw data'!$B$2:$B$3000=$B220),,),0),MATCH(I198,'ce raw data'!$C$1:$CZ$1,0))="","-",INDEX('ce raw data'!$C$2:$CZ$3000,MATCH(1,INDEX(('ce raw data'!$A$2:$A$3000=G195)*('ce raw data'!$B$2:$B$3000=$B220),,),0),MATCH(I198,'ce raw data'!$C$1:$CZ$1,0))),"-")</f>
        <v>-</v>
      </c>
      <c r="J220" s="8" t="str">
        <f>IFERROR(IF(INDEX('ce raw data'!$C$2:$CZ$3000,MATCH(1,INDEX(('ce raw data'!$A$2:$A$3000=G195)*('ce raw data'!$B$2:$B$3000=$B220),,),0),MATCH(J198,'ce raw data'!$C$1:$CZ$1,0))="","-",INDEX('ce raw data'!$C$2:$CZ$3000,MATCH(1,INDEX(('ce raw data'!$A$2:$A$3000=G195)*('ce raw data'!$B$2:$B$3000=$B220),,),0),MATCH(J198,'ce raw data'!$C$1:$CZ$1,0))),"-")</f>
        <v>-</v>
      </c>
    </row>
    <row r="221" spans="2:19" hidden="1" x14ac:dyDescent="0.5">
      <c r="B221" s="11"/>
      <c r="C221" s="8" t="str">
        <f>IFERROR(IF(INDEX('ce raw data'!$C$2:$CZ$3000,MATCH(1,INDEX(('ce raw data'!$A$2:$A$3000=C195)*('ce raw data'!$B$2:$B$3000=$B222),,),0),MATCH(SUBSTITUTE(C198,"Allele","Height"),'ce raw data'!$C$1:$CZ$1,0))="","-",INDEX('ce raw data'!$C$2:$CZ$3000,MATCH(1,INDEX(('ce raw data'!$A$2:$A$3000=C195)*('ce raw data'!$B$2:$B$3000=$B222),,),0),MATCH(SUBSTITUTE(C198,"Allele","Height"),'ce raw data'!$C$1:$CZ$1,0))),"-")</f>
        <v>-</v>
      </c>
      <c r="D221" s="8" t="str">
        <f>IFERROR(IF(INDEX('ce raw data'!$C$2:$CZ$3000,MATCH(1,INDEX(('ce raw data'!$A$2:$A$3000=C195)*('ce raw data'!$B$2:$B$3000=$B222),,),0),MATCH(SUBSTITUTE(D198,"Allele","Height"),'ce raw data'!$C$1:$CZ$1,0))="","-",INDEX('ce raw data'!$C$2:$CZ$3000,MATCH(1,INDEX(('ce raw data'!$A$2:$A$3000=C195)*('ce raw data'!$B$2:$B$3000=$B222),,),0),MATCH(SUBSTITUTE(D198,"Allele","Height"),'ce raw data'!$C$1:$CZ$1,0))),"-")</f>
        <v>-</v>
      </c>
      <c r="E221" s="8" t="str">
        <f>IFERROR(IF(INDEX('ce raw data'!$C$2:$CZ$3000,MATCH(1,INDEX(('ce raw data'!$A$2:$A$3000=C195)*('ce raw data'!$B$2:$B$3000=$B222),,),0),MATCH(SUBSTITUTE(E198,"Allele","Height"),'ce raw data'!$C$1:$CZ$1,0))="","-",INDEX('ce raw data'!$C$2:$CZ$3000,MATCH(1,INDEX(('ce raw data'!$A$2:$A$3000=C195)*('ce raw data'!$B$2:$B$3000=$B222),,),0),MATCH(SUBSTITUTE(E198,"Allele","Height"),'ce raw data'!$C$1:$CZ$1,0))),"-")</f>
        <v>-</v>
      </c>
      <c r="F221" s="8" t="str">
        <f>IFERROR(IF(INDEX('ce raw data'!$C$2:$CZ$3000,MATCH(1,INDEX(('ce raw data'!$A$2:$A$3000=C195)*('ce raw data'!$B$2:$B$3000=$B222),,),0),MATCH(SUBSTITUTE(F198,"Allele","Height"),'ce raw data'!$C$1:$CZ$1,0))="","-",INDEX('ce raw data'!$C$2:$CZ$3000,MATCH(1,INDEX(('ce raw data'!$A$2:$A$3000=C195)*('ce raw data'!$B$2:$B$3000=$B222),,),0),MATCH(SUBSTITUTE(F198,"Allele","Height"),'ce raw data'!$C$1:$CZ$1,0))),"-")</f>
        <v>-</v>
      </c>
      <c r="G221" s="8" t="str">
        <f>IFERROR(IF(INDEX('ce raw data'!$C$2:$CZ$3000,MATCH(1,INDEX(('ce raw data'!$A$2:$A$3000=G195)*('ce raw data'!$B$2:$B$3000=$B222),,),0),MATCH(SUBSTITUTE(G198,"Allele","Height"),'ce raw data'!$C$1:$CZ$1,0))="","-",INDEX('ce raw data'!$C$2:$CZ$3000,MATCH(1,INDEX(('ce raw data'!$A$2:$A$3000=G195)*('ce raw data'!$B$2:$B$3000=$B222),,),0),MATCH(SUBSTITUTE(G198,"Allele","Height"),'ce raw data'!$C$1:$CZ$1,0))),"-")</f>
        <v>-</v>
      </c>
      <c r="H221" s="8" t="str">
        <f>IFERROR(IF(INDEX('ce raw data'!$C$2:$CZ$3000,MATCH(1,INDEX(('ce raw data'!$A$2:$A$3000=G195)*('ce raw data'!$B$2:$B$3000=$B222),,),0),MATCH(SUBSTITUTE(H198,"Allele","Height"),'ce raw data'!$C$1:$CZ$1,0))="","-",INDEX('ce raw data'!$C$2:$CZ$3000,MATCH(1,INDEX(('ce raw data'!$A$2:$A$3000=G195)*('ce raw data'!$B$2:$B$3000=$B222),,),0),MATCH(SUBSTITUTE(H198,"Allele","Height"),'ce raw data'!$C$1:$CZ$1,0))),"-")</f>
        <v>-</v>
      </c>
      <c r="I221" s="8" t="str">
        <f>IFERROR(IF(INDEX('ce raw data'!$C$2:$CZ$3000,MATCH(1,INDEX(('ce raw data'!$A$2:$A$3000=G195)*('ce raw data'!$B$2:$B$3000=$B222),,),0),MATCH(SUBSTITUTE(I198,"Allele","Height"),'ce raw data'!$C$1:$CZ$1,0))="","-",INDEX('ce raw data'!$C$2:$CZ$3000,MATCH(1,INDEX(('ce raw data'!$A$2:$A$3000=G195)*('ce raw data'!$B$2:$B$3000=$B222),,),0),MATCH(SUBSTITUTE(I198,"Allele","Height"),'ce raw data'!$C$1:$CZ$1,0))),"-")</f>
        <v>-</v>
      </c>
      <c r="J221" s="8" t="str">
        <f>IFERROR(IF(INDEX('ce raw data'!$C$2:$CZ$3000,MATCH(1,INDEX(('ce raw data'!$A$2:$A$3000=G195)*('ce raw data'!$B$2:$B$3000=$B222),,),0),MATCH(SUBSTITUTE(J198,"Allele","Height"),'ce raw data'!$C$1:$CZ$1,0))="","-",INDEX('ce raw data'!$C$2:$CZ$3000,MATCH(1,INDEX(('ce raw data'!$A$2:$A$3000=G195)*('ce raw data'!$B$2:$B$3000=$B222),,),0),MATCH(SUBSTITUTE(J198,"Allele","Height"),'ce raw data'!$C$1:$CZ$1,0))),"-")</f>
        <v>-</v>
      </c>
    </row>
    <row r="222" spans="2:19" x14ac:dyDescent="0.5">
      <c r="B222" s="11" t="str">
        <f>'Allele Call Table'!$A$93</f>
        <v>Penta D</v>
      </c>
      <c r="C222" s="8" t="str">
        <f>IFERROR(IF(INDEX('ce raw data'!$C$2:$CZ$3000,MATCH(1,INDEX(('ce raw data'!$A$2:$A$3000=C195)*('ce raw data'!$B$2:$B$3000=$B222),,),0),MATCH(C198,'ce raw data'!$C$1:$CZ$1,0))="","-",INDEX('ce raw data'!$C$2:$CZ$3000,MATCH(1,INDEX(('ce raw data'!$A$2:$A$3000=C195)*('ce raw data'!$B$2:$B$3000=$B222),,),0),MATCH(C198,'ce raw data'!$C$1:$CZ$1,0))),"-")</f>
        <v>-</v>
      </c>
      <c r="D222" s="8" t="str">
        <f>IFERROR(IF(INDEX('ce raw data'!$C$2:$CZ$3000,MATCH(1,INDEX(('ce raw data'!$A$2:$A$3000=C195)*('ce raw data'!$B$2:$B$3000=$B222),,),0),MATCH(D198,'ce raw data'!$C$1:$CZ$1,0))="","-",INDEX('ce raw data'!$C$2:$CZ$3000,MATCH(1,INDEX(('ce raw data'!$A$2:$A$3000=C195)*('ce raw data'!$B$2:$B$3000=$B222),,),0),MATCH(D198,'ce raw data'!$C$1:$CZ$1,0))),"-")</f>
        <v>-</v>
      </c>
      <c r="E222" s="8" t="str">
        <f>IFERROR(IF(INDEX('ce raw data'!$C$2:$CZ$3000,MATCH(1,INDEX(('ce raw data'!$A$2:$A$3000=C195)*('ce raw data'!$B$2:$B$3000=$B222),,),0),MATCH(E198,'ce raw data'!$C$1:$CZ$1,0))="","-",INDEX('ce raw data'!$C$2:$CZ$3000,MATCH(1,INDEX(('ce raw data'!$A$2:$A$3000=C195)*('ce raw data'!$B$2:$B$3000=$B222),,),0),MATCH(E198,'ce raw data'!$C$1:$CZ$1,0))),"-")</f>
        <v>-</v>
      </c>
      <c r="F222" s="8" t="str">
        <f>IFERROR(IF(INDEX('ce raw data'!$C$2:$CZ$3000,MATCH(1,INDEX(('ce raw data'!$A$2:$A$3000=C195)*('ce raw data'!$B$2:$B$3000=$B222),,),0),MATCH(F198,'ce raw data'!$C$1:$CZ$1,0))="","-",INDEX('ce raw data'!$C$2:$CZ$3000,MATCH(1,INDEX(('ce raw data'!$A$2:$A$3000=C195)*('ce raw data'!$B$2:$B$3000=$B222),,),0),MATCH(F198,'ce raw data'!$C$1:$CZ$1,0))),"-")</f>
        <v>-</v>
      </c>
      <c r="G222" s="8" t="str">
        <f>IFERROR(IF(INDEX('ce raw data'!$C$2:$CZ$3000,MATCH(1,INDEX(('ce raw data'!$A$2:$A$3000=G195)*('ce raw data'!$B$2:$B$3000=$B222),,),0),MATCH(G198,'ce raw data'!$C$1:$CZ$1,0))="","-",INDEX('ce raw data'!$C$2:$CZ$3000,MATCH(1,INDEX(('ce raw data'!$A$2:$A$3000=G195)*('ce raw data'!$B$2:$B$3000=$B222),,),0),MATCH(G198,'ce raw data'!$C$1:$CZ$1,0))),"-")</f>
        <v>-</v>
      </c>
      <c r="H222" s="8" t="str">
        <f>IFERROR(IF(INDEX('ce raw data'!$C$2:$CZ$3000,MATCH(1,INDEX(('ce raw data'!$A$2:$A$3000=G195)*('ce raw data'!$B$2:$B$3000=$B222),,),0),MATCH(H198,'ce raw data'!$C$1:$CZ$1,0))="","-",INDEX('ce raw data'!$C$2:$CZ$3000,MATCH(1,INDEX(('ce raw data'!$A$2:$A$3000=G195)*('ce raw data'!$B$2:$B$3000=$B222),,),0),MATCH(H198,'ce raw data'!$C$1:$CZ$1,0))),"-")</f>
        <v>-</v>
      </c>
      <c r="I222" s="8" t="str">
        <f>IFERROR(IF(INDEX('ce raw data'!$C$2:$CZ$3000,MATCH(1,INDEX(('ce raw data'!$A$2:$A$3000=G195)*('ce raw data'!$B$2:$B$3000=$B222),,),0),MATCH(I198,'ce raw data'!$C$1:$CZ$1,0))="","-",INDEX('ce raw data'!$C$2:$CZ$3000,MATCH(1,INDEX(('ce raw data'!$A$2:$A$3000=G195)*('ce raw data'!$B$2:$B$3000=$B222),,),0),MATCH(I198,'ce raw data'!$C$1:$CZ$1,0))),"-")</f>
        <v>-</v>
      </c>
      <c r="J222" s="8" t="str">
        <f>IFERROR(IF(INDEX('ce raw data'!$C$2:$CZ$3000,MATCH(1,INDEX(('ce raw data'!$A$2:$A$3000=G195)*('ce raw data'!$B$2:$B$3000=$B222),,),0),MATCH(J198,'ce raw data'!$C$1:$CZ$1,0))="","-",INDEX('ce raw data'!$C$2:$CZ$3000,MATCH(1,INDEX(('ce raw data'!$A$2:$A$3000=G195)*('ce raw data'!$B$2:$B$3000=$B222),,),0),MATCH(J198,'ce raw data'!$C$1:$CZ$1,0))),"-")</f>
        <v>-</v>
      </c>
    </row>
    <row r="223" spans="2:19" hidden="1" x14ac:dyDescent="0.5">
      <c r="B223" s="10"/>
      <c r="C223" s="8" t="str">
        <f>IFERROR(IF(INDEX('ce raw data'!$C$2:$CZ$3000,MATCH(1,INDEX(('ce raw data'!$A$2:$A$3000=C195)*('ce raw data'!$B$2:$B$3000=$B224),,),0),MATCH(SUBSTITUTE(C198,"Allele","Height"),'ce raw data'!$C$1:$CZ$1,0))="","-",INDEX('ce raw data'!$C$2:$CZ$3000,MATCH(1,INDEX(('ce raw data'!$A$2:$A$3000=C195)*('ce raw data'!$B$2:$B$3000=$B224),,),0),MATCH(SUBSTITUTE(C198,"Allele","Height"),'ce raw data'!$C$1:$CZ$1,0))),"-")</f>
        <v>-</v>
      </c>
      <c r="D223" s="8" t="str">
        <f>IFERROR(IF(INDEX('ce raw data'!$C$2:$CZ$3000,MATCH(1,INDEX(('ce raw data'!$A$2:$A$3000=C195)*('ce raw data'!$B$2:$B$3000=$B224),,),0),MATCH(SUBSTITUTE(D198,"Allele","Height"),'ce raw data'!$C$1:$CZ$1,0))="","-",INDEX('ce raw data'!$C$2:$CZ$3000,MATCH(1,INDEX(('ce raw data'!$A$2:$A$3000=C195)*('ce raw data'!$B$2:$B$3000=$B224),,),0),MATCH(SUBSTITUTE(D198,"Allele","Height"),'ce raw data'!$C$1:$CZ$1,0))),"-")</f>
        <v>-</v>
      </c>
      <c r="E223" s="8" t="str">
        <f>IFERROR(IF(INDEX('ce raw data'!$C$2:$CZ$3000,MATCH(1,INDEX(('ce raw data'!$A$2:$A$3000=C195)*('ce raw data'!$B$2:$B$3000=$B224),,),0),MATCH(SUBSTITUTE(E198,"Allele","Height"),'ce raw data'!$C$1:$CZ$1,0))="","-",INDEX('ce raw data'!$C$2:$CZ$3000,MATCH(1,INDEX(('ce raw data'!$A$2:$A$3000=C195)*('ce raw data'!$B$2:$B$3000=$B224),,),0),MATCH(SUBSTITUTE(E198,"Allele","Height"),'ce raw data'!$C$1:$CZ$1,0))),"-")</f>
        <v>-</v>
      </c>
      <c r="F223" s="8" t="str">
        <f>IFERROR(IF(INDEX('ce raw data'!$C$2:$CZ$3000,MATCH(1,INDEX(('ce raw data'!$A$2:$A$3000=C195)*('ce raw data'!$B$2:$B$3000=$B224),,),0),MATCH(SUBSTITUTE(F198,"Allele","Height"),'ce raw data'!$C$1:$CZ$1,0))="","-",INDEX('ce raw data'!$C$2:$CZ$3000,MATCH(1,INDEX(('ce raw data'!$A$2:$A$3000=C195)*('ce raw data'!$B$2:$B$3000=$B224),,),0),MATCH(SUBSTITUTE(F198,"Allele","Height"),'ce raw data'!$C$1:$CZ$1,0))),"-")</f>
        <v>-</v>
      </c>
      <c r="G223" s="8" t="str">
        <f>IFERROR(IF(INDEX('ce raw data'!$C$2:$CZ$3000,MATCH(1,INDEX(('ce raw data'!$A$2:$A$3000=G195)*('ce raw data'!$B$2:$B$3000=$B224),,),0),MATCH(SUBSTITUTE(G198,"Allele","Height"),'ce raw data'!$C$1:$CZ$1,0))="","-",INDEX('ce raw data'!$C$2:$CZ$3000,MATCH(1,INDEX(('ce raw data'!$A$2:$A$3000=G195)*('ce raw data'!$B$2:$B$3000=$B224),,),0),MATCH(SUBSTITUTE(G198,"Allele","Height"),'ce raw data'!$C$1:$CZ$1,0))),"-")</f>
        <v>-</v>
      </c>
      <c r="H223" s="8" t="str">
        <f>IFERROR(IF(INDEX('ce raw data'!$C$2:$CZ$3000,MATCH(1,INDEX(('ce raw data'!$A$2:$A$3000=G195)*('ce raw data'!$B$2:$B$3000=$B224),,),0),MATCH(SUBSTITUTE(H198,"Allele","Height"),'ce raw data'!$C$1:$CZ$1,0))="","-",INDEX('ce raw data'!$C$2:$CZ$3000,MATCH(1,INDEX(('ce raw data'!$A$2:$A$3000=G195)*('ce raw data'!$B$2:$B$3000=$B224),,),0),MATCH(SUBSTITUTE(H198,"Allele","Height"),'ce raw data'!$C$1:$CZ$1,0))),"-")</f>
        <v>-</v>
      </c>
      <c r="I223" s="8" t="str">
        <f>IFERROR(IF(INDEX('ce raw data'!$C$2:$CZ$3000,MATCH(1,INDEX(('ce raw data'!$A$2:$A$3000=G195)*('ce raw data'!$B$2:$B$3000=$B224),,),0),MATCH(SUBSTITUTE(I198,"Allele","Height"),'ce raw data'!$C$1:$CZ$1,0))="","-",INDEX('ce raw data'!$C$2:$CZ$3000,MATCH(1,INDEX(('ce raw data'!$A$2:$A$3000=G195)*('ce raw data'!$B$2:$B$3000=$B224),,),0),MATCH(SUBSTITUTE(I198,"Allele","Height"),'ce raw data'!$C$1:$CZ$1,0))),"-")</f>
        <v>-</v>
      </c>
      <c r="J223" s="8" t="str">
        <f>IFERROR(IF(INDEX('ce raw data'!$C$2:$CZ$3000,MATCH(1,INDEX(('ce raw data'!$A$2:$A$3000=G195)*('ce raw data'!$B$2:$B$3000=$B224),,),0),MATCH(SUBSTITUTE(J198,"Allele","Height"),'ce raw data'!$C$1:$CZ$1,0))="","-",INDEX('ce raw data'!$C$2:$CZ$3000,MATCH(1,INDEX(('ce raw data'!$A$2:$A$3000=G195)*('ce raw data'!$B$2:$B$3000=$B224),,),0),MATCH(SUBSTITUTE(J198,"Allele","Height"),'ce raw data'!$C$1:$CZ$1,0))),"-")</f>
        <v>-</v>
      </c>
    </row>
    <row r="224" spans="2:19" x14ac:dyDescent="0.5">
      <c r="B224" s="14" t="str">
        <f>'Allele Call Table'!$A$95</f>
        <v>TH01</v>
      </c>
      <c r="C224" s="8" t="str">
        <f>IFERROR(IF(INDEX('ce raw data'!$C$2:$CZ$3000,MATCH(1,INDEX(('ce raw data'!$A$2:$A$3000=C195)*('ce raw data'!$B$2:$B$3000=$B224),,),0),MATCH(C198,'ce raw data'!$C$1:$CZ$1,0))="","-",INDEX('ce raw data'!$C$2:$CZ$3000,MATCH(1,INDEX(('ce raw data'!$A$2:$A$3000=C195)*('ce raw data'!$B$2:$B$3000=$B224),,),0),MATCH(C198,'ce raw data'!$C$1:$CZ$1,0))),"-")</f>
        <v>-</v>
      </c>
      <c r="D224" s="8" t="str">
        <f>IFERROR(IF(INDEX('ce raw data'!$C$2:$CZ$3000,MATCH(1,INDEX(('ce raw data'!$A$2:$A$3000=C195)*('ce raw data'!$B$2:$B$3000=$B224),,),0),MATCH(D198,'ce raw data'!$C$1:$CZ$1,0))="","-",INDEX('ce raw data'!$C$2:$CZ$3000,MATCH(1,INDEX(('ce raw data'!$A$2:$A$3000=C195)*('ce raw data'!$B$2:$B$3000=$B224),,),0),MATCH(D198,'ce raw data'!$C$1:$CZ$1,0))),"-")</f>
        <v>-</v>
      </c>
      <c r="E224" s="8" t="str">
        <f>IFERROR(IF(INDEX('ce raw data'!$C$2:$CZ$3000,MATCH(1,INDEX(('ce raw data'!$A$2:$A$3000=C195)*('ce raw data'!$B$2:$B$3000=$B224),,),0),MATCH(E198,'ce raw data'!$C$1:$CZ$1,0))="","-",INDEX('ce raw data'!$C$2:$CZ$3000,MATCH(1,INDEX(('ce raw data'!$A$2:$A$3000=C195)*('ce raw data'!$B$2:$B$3000=$B224),,),0),MATCH(E198,'ce raw data'!$C$1:$CZ$1,0))),"-")</f>
        <v>-</v>
      </c>
      <c r="F224" s="8" t="str">
        <f>IFERROR(IF(INDEX('ce raw data'!$C$2:$CZ$3000,MATCH(1,INDEX(('ce raw data'!$A$2:$A$3000=C195)*('ce raw data'!$B$2:$B$3000=$B224),,),0),MATCH(F198,'ce raw data'!$C$1:$CZ$1,0))="","-",INDEX('ce raw data'!$C$2:$CZ$3000,MATCH(1,INDEX(('ce raw data'!$A$2:$A$3000=C195)*('ce raw data'!$B$2:$B$3000=$B224),,),0),MATCH(F198,'ce raw data'!$C$1:$CZ$1,0))),"-")</f>
        <v>-</v>
      </c>
      <c r="G224" s="8" t="str">
        <f>IFERROR(IF(INDEX('ce raw data'!$C$2:$CZ$3000,MATCH(1,INDEX(('ce raw data'!$A$2:$A$3000=G195)*('ce raw data'!$B$2:$B$3000=$B224),,),0),MATCH(G198,'ce raw data'!$C$1:$CZ$1,0))="","-",INDEX('ce raw data'!$C$2:$CZ$3000,MATCH(1,INDEX(('ce raw data'!$A$2:$A$3000=G195)*('ce raw data'!$B$2:$B$3000=$B224),,),0),MATCH(G198,'ce raw data'!$C$1:$CZ$1,0))),"-")</f>
        <v>-</v>
      </c>
      <c r="H224" s="8" t="str">
        <f>IFERROR(IF(INDEX('ce raw data'!$C$2:$CZ$3000,MATCH(1,INDEX(('ce raw data'!$A$2:$A$3000=G195)*('ce raw data'!$B$2:$B$3000=$B224),,),0),MATCH(H198,'ce raw data'!$C$1:$CZ$1,0))="","-",INDEX('ce raw data'!$C$2:$CZ$3000,MATCH(1,INDEX(('ce raw data'!$A$2:$A$3000=G195)*('ce raw data'!$B$2:$B$3000=$B224),,),0),MATCH(H198,'ce raw data'!$C$1:$CZ$1,0))),"-")</f>
        <v>-</v>
      </c>
      <c r="I224" s="8" t="str">
        <f>IFERROR(IF(INDEX('ce raw data'!$C$2:$CZ$3000,MATCH(1,INDEX(('ce raw data'!$A$2:$A$3000=G195)*('ce raw data'!$B$2:$B$3000=$B224),,),0),MATCH(I198,'ce raw data'!$C$1:$CZ$1,0))="","-",INDEX('ce raw data'!$C$2:$CZ$3000,MATCH(1,INDEX(('ce raw data'!$A$2:$A$3000=G195)*('ce raw data'!$B$2:$B$3000=$B224),,),0),MATCH(I198,'ce raw data'!$C$1:$CZ$1,0))),"-")</f>
        <v>-</v>
      </c>
      <c r="J224" s="8" t="str">
        <f>IFERROR(IF(INDEX('ce raw data'!$C$2:$CZ$3000,MATCH(1,INDEX(('ce raw data'!$A$2:$A$3000=G195)*('ce raw data'!$B$2:$B$3000=$B224),,),0),MATCH(J198,'ce raw data'!$C$1:$CZ$1,0))="","-",INDEX('ce raw data'!$C$2:$CZ$3000,MATCH(1,INDEX(('ce raw data'!$A$2:$A$3000=G195)*('ce raw data'!$B$2:$B$3000=$B224),,),0),MATCH(J198,'ce raw data'!$C$1:$CZ$1,0))),"-")</f>
        <v>-</v>
      </c>
    </row>
    <row r="225" spans="2:10" hidden="1" x14ac:dyDescent="0.5">
      <c r="B225" s="14"/>
      <c r="C225" s="8" t="str">
        <f>IFERROR(IF(INDEX('ce raw data'!$C$2:$CZ$3000,MATCH(1,INDEX(('ce raw data'!$A$2:$A$3000=C195)*('ce raw data'!$B$2:$B$3000=$B226),,),0),MATCH(SUBSTITUTE(C198,"Allele","Height"),'ce raw data'!$C$1:$CZ$1,0))="","-",INDEX('ce raw data'!$C$2:$CZ$3000,MATCH(1,INDEX(('ce raw data'!$A$2:$A$3000=C195)*('ce raw data'!$B$2:$B$3000=$B226),,),0),MATCH(SUBSTITUTE(C198,"Allele","Height"),'ce raw data'!$C$1:$CZ$1,0))),"-")</f>
        <v>-</v>
      </c>
      <c r="D225" s="8" t="str">
        <f>IFERROR(IF(INDEX('ce raw data'!$C$2:$CZ$3000,MATCH(1,INDEX(('ce raw data'!$A$2:$A$3000=C195)*('ce raw data'!$B$2:$B$3000=$B226),,),0),MATCH(SUBSTITUTE(D198,"Allele","Height"),'ce raw data'!$C$1:$CZ$1,0))="","-",INDEX('ce raw data'!$C$2:$CZ$3000,MATCH(1,INDEX(('ce raw data'!$A$2:$A$3000=C195)*('ce raw data'!$B$2:$B$3000=$B226),,),0),MATCH(SUBSTITUTE(D198,"Allele","Height"),'ce raw data'!$C$1:$CZ$1,0))),"-")</f>
        <v>-</v>
      </c>
      <c r="E225" s="8" t="str">
        <f>IFERROR(IF(INDEX('ce raw data'!$C$2:$CZ$3000,MATCH(1,INDEX(('ce raw data'!$A$2:$A$3000=C195)*('ce raw data'!$B$2:$B$3000=$B226),,),0),MATCH(SUBSTITUTE(E198,"Allele","Height"),'ce raw data'!$C$1:$CZ$1,0))="","-",INDEX('ce raw data'!$C$2:$CZ$3000,MATCH(1,INDEX(('ce raw data'!$A$2:$A$3000=C195)*('ce raw data'!$B$2:$B$3000=$B226),,),0),MATCH(SUBSTITUTE(E198,"Allele","Height"),'ce raw data'!$C$1:$CZ$1,0))),"-")</f>
        <v>-</v>
      </c>
      <c r="F225" s="8" t="str">
        <f>IFERROR(IF(INDEX('ce raw data'!$C$2:$CZ$3000,MATCH(1,INDEX(('ce raw data'!$A$2:$A$3000=C195)*('ce raw data'!$B$2:$B$3000=$B226),,),0),MATCH(SUBSTITUTE(F198,"Allele","Height"),'ce raw data'!$C$1:$CZ$1,0))="","-",INDEX('ce raw data'!$C$2:$CZ$3000,MATCH(1,INDEX(('ce raw data'!$A$2:$A$3000=C195)*('ce raw data'!$B$2:$B$3000=$B226),,),0),MATCH(SUBSTITUTE(F198,"Allele","Height"),'ce raw data'!$C$1:$CZ$1,0))),"-")</f>
        <v>-</v>
      </c>
      <c r="G225" s="8" t="str">
        <f>IFERROR(IF(INDEX('ce raw data'!$C$2:$CZ$3000,MATCH(1,INDEX(('ce raw data'!$A$2:$A$3000=G195)*('ce raw data'!$B$2:$B$3000=$B226),,),0),MATCH(SUBSTITUTE(G198,"Allele","Height"),'ce raw data'!$C$1:$CZ$1,0))="","-",INDEX('ce raw data'!$C$2:$CZ$3000,MATCH(1,INDEX(('ce raw data'!$A$2:$A$3000=G195)*('ce raw data'!$B$2:$B$3000=$B226),,),0),MATCH(SUBSTITUTE(G198,"Allele","Height"),'ce raw data'!$C$1:$CZ$1,0))),"-")</f>
        <v>-</v>
      </c>
      <c r="H225" s="8" t="str">
        <f>IFERROR(IF(INDEX('ce raw data'!$C$2:$CZ$3000,MATCH(1,INDEX(('ce raw data'!$A$2:$A$3000=G195)*('ce raw data'!$B$2:$B$3000=$B226),,),0),MATCH(SUBSTITUTE(H198,"Allele","Height"),'ce raw data'!$C$1:$CZ$1,0))="","-",INDEX('ce raw data'!$C$2:$CZ$3000,MATCH(1,INDEX(('ce raw data'!$A$2:$A$3000=G195)*('ce raw data'!$B$2:$B$3000=$B226),,),0),MATCH(SUBSTITUTE(H198,"Allele","Height"),'ce raw data'!$C$1:$CZ$1,0))),"-")</f>
        <v>-</v>
      </c>
      <c r="I225" s="8" t="str">
        <f>IFERROR(IF(INDEX('ce raw data'!$C$2:$CZ$3000,MATCH(1,INDEX(('ce raw data'!$A$2:$A$3000=G195)*('ce raw data'!$B$2:$B$3000=$B226),,),0),MATCH(SUBSTITUTE(I198,"Allele","Height"),'ce raw data'!$C$1:$CZ$1,0))="","-",INDEX('ce raw data'!$C$2:$CZ$3000,MATCH(1,INDEX(('ce raw data'!$A$2:$A$3000=G195)*('ce raw data'!$B$2:$B$3000=$B226),,),0),MATCH(SUBSTITUTE(I198,"Allele","Height"),'ce raw data'!$C$1:$CZ$1,0))),"-")</f>
        <v>-</v>
      </c>
      <c r="J225" s="8" t="str">
        <f>IFERROR(IF(INDEX('ce raw data'!$C$2:$CZ$3000,MATCH(1,INDEX(('ce raw data'!$A$2:$A$3000=G195)*('ce raw data'!$B$2:$B$3000=$B226),,),0),MATCH(SUBSTITUTE(J198,"Allele","Height"),'ce raw data'!$C$1:$CZ$1,0))="","-",INDEX('ce raw data'!$C$2:$CZ$3000,MATCH(1,INDEX(('ce raw data'!$A$2:$A$3000=G195)*('ce raw data'!$B$2:$B$3000=$B226),,),0),MATCH(SUBSTITUTE(J198,"Allele","Height"),'ce raw data'!$C$1:$CZ$1,0))),"-")</f>
        <v>-</v>
      </c>
    </row>
    <row r="226" spans="2:10" x14ac:dyDescent="0.5">
      <c r="B226" s="14" t="str">
        <f>'Allele Call Table'!$A$97</f>
        <v>vWA</v>
      </c>
      <c r="C226" s="8" t="str">
        <f>IFERROR(IF(INDEX('ce raw data'!$C$2:$CZ$3000,MATCH(1,INDEX(('ce raw data'!$A$2:$A$3000=C195)*('ce raw data'!$B$2:$B$3000=$B226),,),0),MATCH(C198,'ce raw data'!$C$1:$CZ$1,0))="","-",INDEX('ce raw data'!$C$2:$CZ$3000,MATCH(1,INDEX(('ce raw data'!$A$2:$A$3000=C195)*('ce raw data'!$B$2:$B$3000=$B226),,),0),MATCH(C198,'ce raw data'!$C$1:$CZ$1,0))),"-")</f>
        <v>-</v>
      </c>
      <c r="D226" s="8" t="str">
        <f>IFERROR(IF(INDEX('ce raw data'!$C$2:$CZ$3000,MATCH(1,INDEX(('ce raw data'!$A$2:$A$3000=C195)*('ce raw data'!$B$2:$B$3000=$B226),,),0),MATCH(D198,'ce raw data'!$C$1:$CZ$1,0))="","-",INDEX('ce raw data'!$C$2:$CZ$3000,MATCH(1,INDEX(('ce raw data'!$A$2:$A$3000=C195)*('ce raw data'!$B$2:$B$3000=$B226),,),0),MATCH(D198,'ce raw data'!$C$1:$CZ$1,0))),"-")</f>
        <v>-</v>
      </c>
      <c r="E226" s="8" t="str">
        <f>IFERROR(IF(INDEX('ce raw data'!$C$2:$CZ$3000,MATCH(1,INDEX(('ce raw data'!$A$2:$A$3000=C195)*('ce raw data'!$B$2:$B$3000=$B226),,),0),MATCH(E198,'ce raw data'!$C$1:$CZ$1,0))="","-",INDEX('ce raw data'!$C$2:$CZ$3000,MATCH(1,INDEX(('ce raw data'!$A$2:$A$3000=C195)*('ce raw data'!$B$2:$B$3000=$B226),,),0),MATCH(E198,'ce raw data'!$C$1:$CZ$1,0))),"-")</f>
        <v>-</v>
      </c>
      <c r="F226" s="8" t="str">
        <f>IFERROR(IF(INDEX('ce raw data'!$C$2:$CZ$3000,MATCH(1,INDEX(('ce raw data'!$A$2:$A$3000=C195)*('ce raw data'!$B$2:$B$3000=$B226),,),0),MATCH(F198,'ce raw data'!$C$1:$CZ$1,0))="","-",INDEX('ce raw data'!$C$2:$CZ$3000,MATCH(1,INDEX(('ce raw data'!$A$2:$A$3000=C195)*('ce raw data'!$B$2:$B$3000=$B226),,),0),MATCH(F198,'ce raw data'!$C$1:$CZ$1,0))),"-")</f>
        <v>-</v>
      </c>
      <c r="G226" s="8" t="str">
        <f>IFERROR(IF(INDEX('ce raw data'!$C$2:$CZ$3000,MATCH(1,INDEX(('ce raw data'!$A$2:$A$3000=G195)*('ce raw data'!$B$2:$B$3000=$B226),,),0),MATCH(G198,'ce raw data'!$C$1:$CZ$1,0))="","-",INDEX('ce raw data'!$C$2:$CZ$3000,MATCH(1,INDEX(('ce raw data'!$A$2:$A$3000=G195)*('ce raw data'!$B$2:$B$3000=$B226),,),0),MATCH(G198,'ce raw data'!$C$1:$CZ$1,0))),"-")</f>
        <v>-</v>
      </c>
      <c r="H226" s="8" t="str">
        <f>IFERROR(IF(INDEX('ce raw data'!$C$2:$CZ$3000,MATCH(1,INDEX(('ce raw data'!$A$2:$A$3000=G195)*('ce raw data'!$B$2:$B$3000=$B226),,),0),MATCH(H198,'ce raw data'!$C$1:$CZ$1,0))="","-",INDEX('ce raw data'!$C$2:$CZ$3000,MATCH(1,INDEX(('ce raw data'!$A$2:$A$3000=G195)*('ce raw data'!$B$2:$B$3000=$B226),,),0),MATCH(H198,'ce raw data'!$C$1:$CZ$1,0))),"-")</f>
        <v>-</v>
      </c>
      <c r="I226" s="8" t="str">
        <f>IFERROR(IF(INDEX('ce raw data'!$C$2:$CZ$3000,MATCH(1,INDEX(('ce raw data'!$A$2:$A$3000=G195)*('ce raw data'!$B$2:$B$3000=$B226),,),0),MATCH(I198,'ce raw data'!$C$1:$CZ$1,0))="","-",INDEX('ce raw data'!$C$2:$CZ$3000,MATCH(1,INDEX(('ce raw data'!$A$2:$A$3000=G195)*('ce raw data'!$B$2:$B$3000=$B226),,),0),MATCH(I198,'ce raw data'!$C$1:$CZ$1,0))),"-")</f>
        <v>-</v>
      </c>
      <c r="J226" s="8" t="str">
        <f>IFERROR(IF(INDEX('ce raw data'!$C$2:$CZ$3000,MATCH(1,INDEX(('ce raw data'!$A$2:$A$3000=G195)*('ce raw data'!$B$2:$B$3000=$B226),,),0),MATCH(J198,'ce raw data'!$C$1:$CZ$1,0))="","-",INDEX('ce raw data'!$C$2:$CZ$3000,MATCH(1,INDEX(('ce raw data'!$A$2:$A$3000=G195)*('ce raw data'!$B$2:$B$3000=$B226),,),0),MATCH(J198,'ce raw data'!$C$1:$CZ$1,0))),"-")</f>
        <v>-</v>
      </c>
    </row>
    <row r="227" spans="2:10" hidden="1" x14ac:dyDescent="0.5">
      <c r="B227" s="14"/>
      <c r="C227" s="8" t="str">
        <f>IFERROR(IF(INDEX('ce raw data'!$C$2:$CZ$3000,MATCH(1,INDEX(('ce raw data'!$A$2:$A$3000=C195)*('ce raw data'!$B$2:$B$3000=$B228),,),0),MATCH(SUBSTITUTE(C198,"Allele","Height"),'ce raw data'!$C$1:$CZ$1,0))="","-",INDEX('ce raw data'!$C$2:$CZ$3000,MATCH(1,INDEX(('ce raw data'!$A$2:$A$3000=C195)*('ce raw data'!$B$2:$B$3000=$B228),,),0),MATCH(SUBSTITUTE(C198,"Allele","Height"),'ce raw data'!$C$1:$CZ$1,0))),"-")</f>
        <v>-</v>
      </c>
      <c r="D227" s="8" t="str">
        <f>IFERROR(IF(INDEX('ce raw data'!$C$2:$CZ$3000,MATCH(1,INDEX(('ce raw data'!$A$2:$A$3000=C195)*('ce raw data'!$B$2:$B$3000=$B228),,),0),MATCH(SUBSTITUTE(D198,"Allele","Height"),'ce raw data'!$C$1:$CZ$1,0))="","-",INDEX('ce raw data'!$C$2:$CZ$3000,MATCH(1,INDEX(('ce raw data'!$A$2:$A$3000=C195)*('ce raw data'!$B$2:$B$3000=$B228),,),0),MATCH(SUBSTITUTE(D198,"Allele","Height"),'ce raw data'!$C$1:$CZ$1,0))),"-")</f>
        <v>-</v>
      </c>
      <c r="E227" s="8" t="str">
        <f>IFERROR(IF(INDEX('ce raw data'!$C$2:$CZ$3000,MATCH(1,INDEX(('ce raw data'!$A$2:$A$3000=C195)*('ce raw data'!$B$2:$B$3000=$B228),,),0),MATCH(SUBSTITUTE(E198,"Allele","Height"),'ce raw data'!$C$1:$CZ$1,0))="","-",INDEX('ce raw data'!$C$2:$CZ$3000,MATCH(1,INDEX(('ce raw data'!$A$2:$A$3000=C195)*('ce raw data'!$B$2:$B$3000=$B228),,),0),MATCH(SUBSTITUTE(E198,"Allele","Height"),'ce raw data'!$C$1:$CZ$1,0))),"-")</f>
        <v>-</v>
      </c>
      <c r="F227" s="8" t="str">
        <f>IFERROR(IF(INDEX('ce raw data'!$C$2:$CZ$3000,MATCH(1,INDEX(('ce raw data'!$A$2:$A$3000=C195)*('ce raw data'!$B$2:$B$3000=$B228),,),0),MATCH(SUBSTITUTE(F198,"Allele","Height"),'ce raw data'!$C$1:$CZ$1,0))="","-",INDEX('ce raw data'!$C$2:$CZ$3000,MATCH(1,INDEX(('ce raw data'!$A$2:$A$3000=C195)*('ce raw data'!$B$2:$B$3000=$B228),,),0),MATCH(SUBSTITUTE(F198,"Allele","Height"),'ce raw data'!$C$1:$CZ$1,0))),"-")</f>
        <v>-</v>
      </c>
      <c r="G227" s="8" t="str">
        <f>IFERROR(IF(INDEX('ce raw data'!$C$2:$CZ$3000,MATCH(1,INDEX(('ce raw data'!$A$2:$A$3000=G195)*('ce raw data'!$B$2:$B$3000=$B228),,),0),MATCH(SUBSTITUTE(G198,"Allele","Height"),'ce raw data'!$C$1:$CZ$1,0))="","-",INDEX('ce raw data'!$C$2:$CZ$3000,MATCH(1,INDEX(('ce raw data'!$A$2:$A$3000=G195)*('ce raw data'!$B$2:$B$3000=$B228),,),0),MATCH(SUBSTITUTE(G198,"Allele","Height"),'ce raw data'!$C$1:$CZ$1,0))),"-")</f>
        <v>-</v>
      </c>
      <c r="H227" s="8" t="str">
        <f>IFERROR(IF(INDEX('ce raw data'!$C$2:$CZ$3000,MATCH(1,INDEX(('ce raw data'!$A$2:$A$3000=G195)*('ce raw data'!$B$2:$B$3000=$B228),,),0),MATCH(SUBSTITUTE(H198,"Allele","Height"),'ce raw data'!$C$1:$CZ$1,0))="","-",INDEX('ce raw data'!$C$2:$CZ$3000,MATCH(1,INDEX(('ce raw data'!$A$2:$A$3000=G195)*('ce raw data'!$B$2:$B$3000=$B228),,),0),MATCH(SUBSTITUTE(H198,"Allele","Height"),'ce raw data'!$C$1:$CZ$1,0))),"-")</f>
        <v>-</v>
      </c>
      <c r="I227" s="8" t="str">
        <f>IFERROR(IF(INDEX('ce raw data'!$C$2:$CZ$3000,MATCH(1,INDEX(('ce raw data'!$A$2:$A$3000=G195)*('ce raw data'!$B$2:$B$3000=$B228),,),0),MATCH(SUBSTITUTE(I198,"Allele","Height"),'ce raw data'!$C$1:$CZ$1,0))="","-",INDEX('ce raw data'!$C$2:$CZ$3000,MATCH(1,INDEX(('ce raw data'!$A$2:$A$3000=G195)*('ce raw data'!$B$2:$B$3000=$B228),,),0),MATCH(SUBSTITUTE(I198,"Allele","Height"),'ce raw data'!$C$1:$CZ$1,0))),"-")</f>
        <v>-</v>
      </c>
      <c r="J227" s="8" t="str">
        <f>IFERROR(IF(INDEX('ce raw data'!$C$2:$CZ$3000,MATCH(1,INDEX(('ce raw data'!$A$2:$A$3000=G195)*('ce raw data'!$B$2:$B$3000=$B228),,),0),MATCH(SUBSTITUTE(J198,"Allele","Height"),'ce raw data'!$C$1:$CZ$1,0))="","-",INDEX('ce raw data'!$C$2:$CZ$3000,MATCH(1,INDEX(('ce raw data'!$A$2:$A$3000=G195)*('ce raw data'!$B$2:$B$3000=$B228),,),0),MATCH(SUBSTITUTE(J198,"Allele","Height"),'ce raw data'!$C$1:$CZ$1,0))),"-")</f>
        <v>-</v>
      </c>
    </row>
    <row r="228" spans="2:10" x14ac:dyDescent="0.5">
      <c r="B228" s="14" t="str">
        <f>'Allele Call Table'!$A$99</f>
        <v>D21S11</v>
      </c>
      <c r="C228" s="8" t="str">
        <f>IFERROR(IF(INDEX('ce raw data'!$C$2:$CZ$3000,MATCH(1,INDEX(('ce raw data'!$A$2:$A$3000=C195)*('ce raw data'!$B$2:$B$3000=$B228),,),0),MATCH(C198,'ce raw data'!$C$1:$CZ$1,0))="","-",INDEX('ce raw data'!$C$2:$CZ$3000,MATCH(1,INDEX(('ce raw data'!$A$2:$A$3000=C195)*('ce raw data'!$B$2:$B$3000=$B228),,),0),MATCH(C198,'ce raw data'!$C$1:$CZ$1,0))),"-")</f>
        <v>-</v>
      </c>
      <c r="D228" s="8" t="str">
        <f>IFERROR(IF(INDEX('ce raw data'!$C$2:$CZ$3000,MATCH(1,INDEX(('ce raw data'!$A$2:$A$3000=C195)*('ce raw data'!$B$2:$B$3000=$B228),,),0),MATCH(D198,'ce raw data'!$C$1:$CZ$1,0))="","-",INDEX('ce raw data'!$C$2:$CZ$3000,MATCH(1,INDEX(('ce raw data'!$A$2:$A$3000=C195)*('ce raw data'!$B$2:$B$3000=$B228),,),0),MATCH(D198,'ce raw data'!$C$1:$CZ$1,0))),"-")</f>
        <v>-</v>
      </c>
      <c r="E228" s="8" t="str">
        <f>IFERROR(IF(INDEX('ce raw data'!$C$2:$CZ$3000,MATCH(1,INDEX(('ce raw data'!$A$2:$A$3000=C195)*('ce raw data'!$B$2:$B$3000=$B228),,),0),MATCH(E198,'ce raw data'!$C$1:$CZ$1,0))="","-",INDEX('ce raw data'!$C$2:$CZ$3000,MATCH(1,INDEX(('ce raw data'!$A$2:$A$3000=C195)*('ce raw data'!$B$2:$B$3000=$B228),,),0),MATCH(E198,'ce raw data'!$C$1:$CZ$1,0))),"-")</f>
        <v>-</v>
      </c>
      <c r="F228" s="8" t="str">
        <f>IFERROR(IF(INDEX('ce raw data'!$C$2:$CZ$3000,MATCH(1,INDEX(('ce raw data'!$A$2:$A$3000=C195)*('ce raw data'!$B$2:$B$3000=$B228),,),0),MATCH(F198,'ce raw data'!$C$1:$CZ$1,0))="","-",INDEX('ce raw data'!$C$2:$CZ$3000,MATCH(1,INDEX(('ce raw data'!$A$2:$A$3000=C195)*('ce raw data'!$B$2:$B$3000=$B228),,),0),MATCH(F198,'ce raw data'!$C$1:$CZ$1,0))),"-")</f>
        <v>-</v>
      </c>
      <c r="G228" s="8" t="str">
        <f>IFERROR(IF(INDEX('ce raw data'!$C$2:$CZ$3000,MATCH(1,INDEX(('ce raw data'!$A$2:$A$3000=G195)*('ce raw data'!$B$2:$B$3000=$B228),,),0),MATCH(G198,'ce raw data'!$C$1:$CZ$1,0))="","-",INDEX('ce raw data'!$C$2:$CZ$3000,MATCH(1,INDEX(('ce raw data'!$A$2:$A$3000=G195)*('ce raw data'!$B$2:$B$3000=$B228),,),0),MATCH(G198,'ce raw data'!$C$1:$CZ$1,0))),"-")</f>
        <v>-</v>
      </c>
      <c r="H228" s="8" t="str">
        <f>IFERROR(IF(INDEX('ce raw data'!$C$2:$CZ$3000,MATCH(1,INDEX(('ce raw data'!$A$2:$A$3000=G195)*('ce raw data'!$B$2:$B$3000=$B228),,),0),MATCH(H198,'ce raw data'!$C$1:$CZ$1,0))="","-",INDEX('ce raw data'!$C$2:$CZ$3000,MATCH(1,INDEX(('ce raw data'!$A$2:$A$3000=G195)*('ce raw data'!$B$2:$B$3000=$B228),,),0),MATCH(H198,'ce raw data'!$C$1:$CZ$1,0))),"-")</f>
        <v>-</v>
      </c>
      <c r="I228" s="8" t="str">
        <f>IFERROR(IF(INDEX('ce raw data'!$C$2:$CZ$3000,MATCH(1,INDEX(('ce raw data'!$A$2:$A$3000=G195)*('ce raw data'!$B$2:$B$3000=$B228),,),0),MATCH(I198,'ce raw data'!$C$1:$CZ$1,0))="","-",INDEX('ce raw data'!$C$2:$CZ$3000,MATCH(1,INDEX(('ce raw data'!$A$2:$A$3000=G195)*('ce raw data'!$B$2:$B$3000=$B228),,),0),MATCH(I198,'ce raw data'!$C$1:$CZ$1,0))),"-")</f>
        <v>-</v>
      </c>
      <c r="J228" s="8" t="str">
        <f>IFERROR(IF(INDEX('ce raw data'!$C$2:$CZ$3000,MATCH(1,INDEX(('ce raw data'!$A$2:$A$3000=G195)*('ce raw data'!$B$2:$B$3000=$B228),,),0),MATCH(J198,'ce raw data'!$C$1:$CZ$1,0))="","-",INDEX('ce raw data'!$C$2:$CZ$3000,MATCH(1,INDEX(('ce raw data'!$A$2:$A$3000=G195)*('ce raw data'!$B$2:$B$3000=$B228),,),0),MATCH(J198,'ce raw data'!$C$1:$CZ$1,0))),"-")</f>
        <v>-</v>
      </c>
    </row>
    <row r="229" spans="2:10" hidden="1" x14ac:dyDescent="0.5">
      <c r="B229" s="14"/>
      <c r="C229" s="8" t="str">
        <f>IFERROR(IF(INDEX('ce raw data'!$C$2:$CZ$3000,MATCH(1,INDEX(('ce raw data'!$A$2:$A$3000=C195)*('ce raw data'!$B$2:$B$3000=$B230),,),0),MATCH(SUBSTITUTE(C198,"Allele","Height"),'ce raw data'!$C$1:$CZ$1,0))="","-",INDEX('ce raw data'!$C$2:$CZ$3000,MATCH(1,INDEX(('ce raw data'!$A$2:$A$3000=C195)*('ce raw data'!$B$2:$B$3000=$B230),,),0),MATCH(SUBSTITUTE(C198,"Allele","Height"),'ce raw data'!$C$1:$CZ$1,0))),"-")</f>
        <v>-</v>
      </c>
      <c r="D229" s="8" t="str">
        <f>IFERROR(IF(INDEX('ce raw data'!$C$2:$CZ$3000,MATCH(1,INDEX(('ce raw data'!$A$2:$A$3000=C195)*('ce raw data'!$B$2:$B$3000=$B230),,),0),MATCH(SUBSTITUTE(D198,"Allele","Height"),'ce raw data'!$C$1:$CZ$1,0))="","-",INDEX('ce raw data'!$C$2:$CZ$3000,MATCH(1,INDEX(('ce raw data'!$A$2:$A$3000=C195)*('ce raw data'!$B$2:$B$3000=$B230),,),0),MATCH(SUBSTITUTE(D198,"Allele","Height"),'ce raw data'!$C$1:$CZ$1,0))),"-")</f>
        <v>-</v>
      </c>
      <c r="E229" s="8" t="str">
        <f>IFERROR(IF(INDEX('ce raw data'!$C$2:$CZ$3000,MATCH(1,INDEX(('ce raw data'!$A$2:$A$3000=C195)*('ce raw data'!$B$2:$B$3000=$B230),,),0),MATCH(SUBSTITUTE(E198,"Allele","Height"),'ce raw data'!$C$1:$CZ$1,0))="","-",INDEX('ce raw data'!$C$2:$CZ$3000,MATCH(1,INDEX(('ce raw data'!$A$2:$A$3000=C195)*('ce raw data'!$B$2:$B$3000=$B230),,),0),MATCH(SUBSTITUTE(E198,"Allele","Height"),'ce raw data'!$C$1:$CZ$1,0))),"-")</f>
        <v>-</v>
      </c>
      <c r="F229" s="8" t="str">
        <f>IFERROR(IF(INDEX('ce raw data'!$C$2:$CZ$3000,MATCH(1,INDEX(('ce raw data'!$A$2:$A$3000=C195)*('ce raw data'!$B$2:$B$3000=$B230),,),0),MATCH(SUBSTITUTE(F198,"Allele","Height"),'ce raw data'!$C$1:$CZ$1,0))="","-",INDEX('ce raw data'!$C$2:$CZ$3000,MATCH(1,INDEX(('ce raw data'!$A$2:$A$3000=C195)*('ce raw data'!$B$2:$B$3000=$B230),,),0),MATCH(SUBSTITUTE(F198,"Allele","Height"),'ce raw data'!$C$1:$CZ$1,0))),"-")</f>
        <v>-</v>
      </c>
      <c r="G229" s="8" t="str">
        <f>IFERROR(IF(INDEX('ce raw data'!$C$2:$CZ$3000,MATCH(1,INDEX(('ce raw data'!$A$2:$A$3000=G195)*('ce raw data'!$B$2:$B$3000=$B230),,),0),MATCH(SUBSTITUTE(G198,"Allele","Height"),'ce raw data'!$C$1:$CZ$1,0))="","-",INDEX('ce raw data'!$C$2:$CZ$3000,MATCH(1,INDEX(('ce raw data'!$A$2:$A$3000=G195)*('ce raw data'!$B$2:$B$3000=$B230),,),0),MATCH(SUBSTITUTE(G198,"Allele","Height"),'ce raw data'!$C$1:$CZ$1,0))),"-")</f>
        <v>-</v>
      </c>
      <c r="H229" s="8" t="str">
        <f>IFERROR(IF(INDEX('ce raw data'!$C$2:$CZ$3000,MATCH(1,INDEX(('ce raw data'!$A$2:$A$3000=G195)*('ce raw data'!$B$2:$B$3000=$B230),,),0),MATCH(SUBSTITUTE(H198,"Allele","Height"),'ce raw data'!$C$1:$CZ$1,0))="","-",INDEX('ce raw data'!$C$2:$CZ$3000,MATCH(1,INDEX(('ce raw data'!$A$2:$A$3000=G195)*('ce raw data'!$B$2:$B$3000=$B230),,),0),MATCH(SUBSTITUTE(H198,"Allele","Height"),'ce raw data'!$C$1:$CZ$1,0))),"-")</f>
        <v>-</v>
      </c>
      <c r="I229" s="8" t="str">
        <f>IFERROR(IF(INDEX('ce raw data'!$C$2:$CZ$3000,MATCH(1,INDEX(('ce raw data'!$A$2:$A$3000=G195)*('ce raw data'!$B$2:$B$3000=$B230),,),0),MATCH(SUBSTITUTE(I198,"Allele","Height"),'ce raw data'!$C$1:$CZ$1,0))="","-",INDEX('ce raw data'!$C$2:$CZ$3000,MATCH(1,INDEX(('ce raw data'!$A$2:$A$3000=G195)*('ce raw data'!$B$2:$B$3000=$B230),,),0),MATCH(SUBSTITUTE(I198,"Allele","Height"),'ce raw data'!$C$1:$CZ$1,0))),"-")</f>
        <v>-</v>
      </c>
      <c r="J229" s="8" t="str">
        <f>IFERROR(IF(INDEX('ce raw data'!$C$2:$CZ$3000,MATCH(1,INDEX(('ce raw data'!$A$2:$A$3000=G195)*('ce raw data'!$B$2:$B$3000=$B230),,),0),MATCH(SUBSTITUTE(J198,"Allele","Height"),'ce raw data'!$C$1:$CZ$1,0))="","-",INDEX('ce raw data'!$C$2:$CZ$3000,MATCH(1,INDEX(('ce raw data'!$A$2:$A$3000=G195)*('ce raw data'!$B$2:$B$3000=$B230),,),0),MATCH(SUBSTITUTE(J198,"Allele","Height"),'ce raw data'!$C$1:$CZ$1,0))),"-")</f>
        <v>-</v>
      </c>
    </row>
    <row r="230" spans="2:10" x14ac:dyDescent="0.5">
      <c r="B230" s="14" t="str">
        <f>'Allele Call Table'!$A$101</f>
        <v>D7S820</v>
      </c>
      <c r="C230" s="8" t="str">
        <f>IFERROR(IF(INDEX('ce raw data'!$C$2:$CZ$3000,MATCH(1,INDEX(('ce raw data'!$A$2:$A$3000=C195)*('ce raw data'!$B$2:$B$3000=$B230),,),0),MATCH(C198,'ce raw data'!$C$1:$CZ$1,0))="","-",INDEX('ce raw data'!$C$2:$CZ$3000,MATCH(1,INDEX(('ce raw data'!$A$2:$A$3000=C195)*('ce raw data'!$B$2:$B$3000=$B230),,),0),MATCH(C198,'ce raw data'!$C$1:$CZ$1,0))),"-")</f>
        <v>-</v>
      </c>
      <c r="D230" s="8" t="str">
        <f>IFERROR(IF(INDEX('ce raw data'!$C$2:$CZ$3000,MATCH(1,INDEX(('ce raw data'!$A$2:$A$3000=C195)*('ce raw data'!$B$2:$B$3000=$B230),,),0),MATCH(D198,'ce raw data'!$C$1:$CZ$1,0))="","-",INDEX('ce raw data'!$C$2:$CZ$3000,MATCH(1,INDEX(('ce raw data'!$A$2:$A$3000=C195)*('ce raw data'!$B$2:$B$3000=$B230),,),0),MATCH(D198,'ce raw data'!$C$1:$CZ$1,0))),"-")</f>
        <v>-</v>
      </c>
      <c r="E230" s="8" t="str">
        <f>IFERROR(IF(INDEX('ce raw data'!$C$2:$CZ$3000,MATCH(1,INDEX(('ce raw data'!$A$2:$A$3000=C195)*('ce raw data'!$B$2:$B$3000=$B230),,),0),MATCH(E198,'ce raw data'!$C$1:$CZ$1,0))="","-",INDEX('ce raw data'!$C$2:$CZ$3000,MATCH(1,INDEX(('ce raw data'!$A$2:$A$3000=C195)*('ce raw data'!$B$2:$B$3000=$B230),,),0),MATCH(E198,'ce raw data'!$C$1:$CZ$1,0))),"-")</f>
        <v>-</v>
      </c>
      <c r="F230" s="8" t="str">
        <f>IFERROR(IF(INDEX('ce raw data'!$C$2:$CZ$3000,MATCH(1,INDEX(('ce raw data'!$A$2:$A$3000=C195)*('ce raw data'!$B$2:$B$3000=$B230),,),0),MATCH(F198,'ce raw data'!$C$1:$CZ$1,0))="","-",INDEX('ce raw data'!$C$2:$CZ$3000,MATCH(1,INDEX(('ce raw data'!$A$2:$A$3000=C195)*('ce raw data'!$B$2:$B$3000=$B230),,),0),MATCH(F198,'ce raw data'!$C$1:$CZ$1,0))),"-")</f>
        <v>-</v>
      </c>
      <c r="G230" s="8" t="str">
        <f>IFERROR(IF(INDEX('ce raw data'!$C$2:$CZ$3000,MATCH(1,INDEX(('ce raw data'!$A$2:$A$3000=G195)*('ce raw data'!$B$2:$B$3000=$B230),,),0),MATCH(G198,'ce raw data'!$C$1:$CZ$1,0))="","-",INDEX('ce raw data'!$C$2:$CZ$3000,MATCH(1,INDEX(('ce raw data'!$A$2:$A$3000=G195)*('ce raw data'!$B$2:$B$3000=$B230),,),0),MATCH(G198,'ce raw data'!$C$1:$CZ$1,0))),"-")</f>
        <v>-</v>
      </c>
      <c r="H230" s="8" t="str">
        <f>IFERROR(IF(INDEX('ce raw data'!$C$2:$CZ$3000,MATCH(1,INDEX(('ce raw data'!$A$2:$A$3000=G195)*('ce raw data'!$B$2:$B$3000=$B230),,),0),MATCH(H198,'ce raw data'!$C$1:$CZ$1,0))="","-",INDEX('ce raw data'!$C$2:$CZ$3000,MATCH(1,INDEX(('ce raw data'!$A$2:$A$3000=G195)*('ce raw data'!$B$2:$B$3000=$B230),,),0),MATCH(H198,'ce raw data'!$C$1:$CZ$1,0))),"-")</f>
        <v>-</v>
      </c>
      <c r="I230" s="8" t="str">
        <f>IFERROR(IF(INDEX('ce raw data'!$C$2:$CZ$3000,MATCH(1,INDEX(('ce raw data'!$A$2:$A$3000=G195)*('ce raw data'!$B$2:$B$3000=$B230),,),0),MATCH(I198,'ce raw data'!$C$1:$CZ$1,0))="","-",INDEX('ce raw data'!$C$2:$CZ$3000,MATCH(1,INDEX(('ce raw data'!$A$2:$A$3000=G195)*('ce raw data'!$B$2:$B$3000=$B230),,),0),MATCH(I198,'ce raw data'!$C$1:$CZ$1,0))),"-")</f>
        <v>-</v>
      </c>
      <c r="J230" s="8" t="str">
        <f>IFERROR(IF(INDEX('ce raw data'!$C$2:$CZ$3000,MATCH(1,INDEX(('ce raw data'!$A$2:$A$3000=G195)*('ce raw data'!$B$2:$B$3000=$B230),,),0),MATCH(J198,'ce raw data'!$C$1:$CZ$1,0))="","-",INDEX('ce raw data'!$C$2:$CZ$3000,MATCH(1,INDEX(('ce raw data'!$A$2:$A$3000=G195)*('ce raw data'!$B$2:$B$3000=$B230),,),0),MATCH(J198,'ce raw data'!$C$1:$CZ$1,0))),"-")</f>
        <v>-</v>
      </c>
    </row>
    <row r="231" spans="2:10" hidden="1" x14ac:dyDescent="0.5">
      <c r="B231" s="14"/>
      <c r="C231" s="8" t="str">
        <f>IFERROR(IF(INDEX('ce raw data'!$C$2:$CZ$3000,MATCH(1,INDEX(('ce raw data'!$A$2:$A$3000=C195)*('ce raw data'!$B$2:$B$3000=$B232),,),0),MATCH(SUBSTITUTE(C198,"Allele","Height"),'ce raw data'!$C$1:$CZ$1,0))="","-",INDEX('ce raw data'!$C$2:$CZ$3000,MATCH(1,INDEX(('ce raw data'!$A$2:$A$3000=C195)*('ce raw data'!$B$2:$B$3000=$B232),,),0),MATCH(SUBSTITUTE(C198,"Allele","Height"),'ce raw data'!$C$1:$CZ$1,0))),"-")</f>
        <v>-</v>
      </c>
      <c r="D231" s="8" t="str">
        <f>IFERROR(IF(INDEX('ce raw data'!$C$2:$CZ$3000,MATCH(1,INDEX(('ce raw data'!$A$2:$A$3000=C195)*('ce raw data'!$B$2:$B$3000=$B232),,),0),MATCH(SUBSTITUTE(D198,"Allele","Height"),'ce raw data'!$C$1:$CZ$1,0))="","-",INDEX('ce raw data'!$C$2:$CZ$3000,MATCH(1,INDEX(('ce raw data'!$A$2:$A$3000=C195)*('ce raw data'!$B$2:$B$3000=$B232),,),0),MATCH(SUBSTITUTE(D198,"Allele","Height"),'ce raw data'!$C$1:$CZ$1,0))),"-")</f>
        <v>-</v>
      </c>
      <c r="E231" s="8" t="str">
        <f>IFERROR(IF(INDEX('ce raw data'!$C$2:$CZ$3000,MATCH(1,INDEX(('ce raw data'!$A$2:$A$3000=C195)*('ce raw data'!$B$2:$B$3000=$B232),,),0),MATCH(SUBSTITUTE(E198,"Allele","Height"),'ce raw data'!$C$1:$CZ$1,0))="","-",INDEX('ce raw data'!$C$2:$CZ$3000,MATCH(1,INDEX(('ce raw data'!$A$2:$A$3000=C195)*('ce raw data'!$B$2:$B$3000=$B232),,),0),MATCH(SUBSTITUTE(E198,"Allele","Height"),'ce raw data'!$C$1:$CZ$1,0))),"-")</f>
        <v>-</v>
      </c>
      <c r="F231" s="8" t="str">
        <f>IFERROR(IF(INDEX('ce raw data'!$C$2:$CZ$3000,MATCH(1,INDEX(('ce raw data'!$A$2:$A$3000=C195)*('ce raw data'!$B$2:$B$3000=$B232),,),0),MATCH(SUBSTITUTE(F198,"Allele","Height"),'ce raw data'!$C$1:$CZ$1,0))="","-",INDEX('ce raw data'!$C$2:$CZ$3000,MATCH(1,INDEX(('ce raw data'!$A$2:$A$3000=C195)*('ce raw data'!$B$2:$B$3000=$B232),,),0),MATCH(SUBSTITUTE(F198,"Allele","Height"),'ce raw data'!$C$1:$CZ$1,0))),"-")</f>
        <v>-</v>
      </c>
      <c r="G231" s="8" t="str">
        <f>IFERROR(IF(INDEX('ce raw data'!$C$2:$CZ$3000,MATCH(1,INDEX(('ce raw data'!$A$2:$A$3000=G195)*('ce raw data'!$B$2:$B$3000=$B232),,),0),MATCH(SUBSTITUTE(G198,"Allele","Height"),'ce raw data'!$C$1:$CZ$1,0))="","-",INDEX('ce raw data'!$C$2:$CZ$3000,MATCH(1,INDEX(('ce raw data'!$A$2:$A$3000=G195)*('ce raw data'!$B$2:$B$3000=$B232),,),0),MATCH(SUBSTITUTE(G198,"Allele","Height"),'ce raw data'!$C$1:$CZ$1,0))),"-")</f>
        <v>-</v>
      </c>
      <c r="H231" s="8" t="str">
        <f>IFERROR(IF(INDEX('ce raw data'!$C$2:$CZ$3000,MATCH(1,INDEX(('ce raw data'!$A$2:$A$3000=G195)*('ce raw data'!$B$2:$B$3000=$B232),,),0),MATCH(SUBSTITUTE(H198,"Allele","Height"),'ce raw data'!$C$1:$CZ$1,0))="","-",INDEX('ce raw data'!$C$2:$CZ$3000,MATCH(1,INDEX(('ce raw data'!$A$2:$A$3000=G195)*('ce raw data'!$B$2:$B$3000=$B232),,),0),MATCH(SUBSTITUTE(H198,"Allele","Height"),'ce raw data'!$C$1:$CZ$1,0))),"-")</f>
        <v>-</v>
      </c>
      <c r="I231" s="8" t="str">
        <f>IFERROR(IF(INDEX('ce raw data'!$C$2:$CZ$3000,MATCH(1,INDEX(('ce raw data'!$A$2:$A$3000=G195)*('ce raw data'!$B$2:$B$3000=$B232),,),0),MATCH(SUBSTITUTE(I198,"Allele","Height"),'ce raw data'!$C$1:$CZ$1,0))="","-",INDEX('ce raw data'!$C$2:$CZ$3000,MATCH(1,INDEX(('ce raw data'!$A$2:$A$3000=G195)*('ce raw data'!$B$2:$B$3000=$B232),,),0),MATCH(SUBSTITUTE(I198,"Allele","Height"),'ce raw data'!$C$1:$CZ$1,0))),"-")</f>
        <v>-</v>
      </c>
      <c r="J231" s="8" t="str">
        <f>IFERROR(IF(INDEX('ce raw data'!$C$2:$CZ$3000,MATCH(1,INDEX(('ce raw data'!$A$2:$A$3000=G195)*('ce raw data'!$B$2:$B$3000=$B232),,),0),MATCH(SUBSTITUTE(J198,"Allele","Height"),'ce raw data'!$C$1:$CZ$1,0))="","-",INDEX('ce raw data'!$C$2:$CZ$3000,MATCH(1,INDEX(('ce raw data'!$A$2:$A$3000=G195)*('ce raw data'!$B$2:$B$3000=$B232),,),0),MATCH(SUBSTITUTE(J198,"Allele","Height"),'ce raw data'!$C$1:$CZ$1,0))),"-")</f>
        <v>-</v>
      </c>
    </row>
    <row r="232" spans="2:10" x14ac:dyDescent="0.5">
      <c r="B232" s="14" t="str">
        <f>'Allele Call Table'!$A$103</f>
        <v>D5S818</v>
      </c>
      <c r="C232" s="8" t="str">
        <f>IFERROR(IF(INDEX('ce raw data'!$C$2:$CZ$3000,MATCH(1,INDEX(('ce raw data'!$A$2:$A$3000=C195)*('ce raw data'!$B$2:$B$3000=$B232),,),0),MATCH(C198,'ce raw data'!$C$1:$CZ$1,0))="","-",INDEX('ce raw data'!$C$2:$CZ$3000,MATCH(1,INDEX(('ce raw data'!$A$2:$A$3000=C195)*('ce raw data'!$B$2:$B$3000=$B232),,),0),MATCH(C198,'ce raw data'!$C$1:$CZ$1,0))),"-")</f>
        <v>-</v>
      </c>
      <c r="D232" s="8" t="str">
        <f>IFERROR(IF(INDEX('ce raw data'!$C$2:$CZ$3000,MATCH(1,INDEX(('ce raw data'!$A$2:$A$3000=C195)*('ce raw data'!$B$2:$B$3000=$B232),,),0),MATCH(D198,'ce raw data'!$C$1:$CZ$1,0))="","-",INDEX('ce raw data'!$C$2:$CZ$3000,MATCH(1,INDEX(('ce raw data'!$A$2:$A$3000=C195)*('ce raw data'!$B$2:$B$3000=$B232),,),0),MATCH(D198,'ce raw data'!$C$1:$CZ$1,0))),"-")</f>
        <v>-</v>
      </c>
      <c r="E232" s="8" t="str">
        <f>IFERROR(IF(INDEX('ce raw data'!$C$2:$CZ$3000,MATCH(1,INDEX(('ce raw data'!$A$2:$A$3000=C195)*('ce raw data'!$B$2:$B$3000=$B232),,),0),MATCH(E198,'ce raw data'!$C$1:$CZ$1,0))="","-",INDEX('ce raw data'!$C$2:$CZ$3000,MATCH(1,INDEX(('ce raw data'!$A$2:$A$3000=C195)*('ce raw data'!$B$2:$B$3000=$B232),,),0),MATCH(E198,'ce raw data'!$C$1:$CZ$1,0))),"-")</f>
        <v>-</v>
      </c>
      <c r="F232" s="8" t="str">
        <f>IFERROR(IF(INDEX('ce raw data'!$C$2:$CZ$3000,MATCH(1,INDEX(('ce raw data'!$A$2:$A$3000=C195)*('ce raw data'!$B$2:$B$3000=$B232),,),0),MATCH(F198,'ce raw data'!$C$1:$CZ$1,0))="","-",INDEX('ce raw data'!$C$2:$CZ$3000,MATCH(1,INDEX(('ce raw data'!$A$2:$A$3000=C195)*('ce raw data'!$B$2:$B$3000=$B232),,),0),MATCH(F198,'ce raw data'!$C$1:$CZ$1,0))),"-")</f>
        <v>-</v>
      </c>
      <c r="G232" s="8" t="str">
        <f>IFERROR(IF(INDEX('ce raw data'!$C$2:$CZ$3000,MATCH(1,INDEX(('ce raw data'!$A$2:$A$3000=G195)*('ce raw data'!$B$2:$B$3000=$B232),,),0),MATCH(G198,'ce raw data'!$C$1:$CZ$1,0))="","-",INDEX('ce raw data'!$C$2:$CZ$3000,MATCH(1,INDEX(('ce raw data'!$A$2:$A$3000=G195)*('ce raw data'!$B$2:$B$3000=$B232),,),0),MATCH(G198,'ce raw data'!$C$1:$CZ$1,0))),"-")</f>
        <v>-</v>
      </c>
      <c r="H232" s="8" t="str">
        <f>IFERROR(IF(INDEX('ce raw data'!$C$2:$CZ$3000,MATCH(1,INDEX(('ce raw data'!$A$2:$A$3000=G195)*('ce raw data'!$B$2:$B$3000=$B232),,),0),MATCH(H198,'ce raw data'!$C$1:$CZ$1,0))="","-",INDEX('ce raw data'!$C$2:$CZ$3000,MATCH(1,INDEX(('ce raw data'!$A$2:$A$3000=G195)*('ce raw data'!$B$2:$B$3000=$B232),,),0),MATCH(H198,'ce raw data'!$C$1:$CZ$1,0))),"-")</f>
        <v>-</v>
      </c>
      <c r="I232" s="8" t="str">
        <f>IFERROR(IF(INDEX('ce raw data'!$C$2:$CZ$3000,MATCH(1,INDEX(('ce raw data'!$A$2:$A$3000=G195)*('ce raw data'!$B$2:$B$3000=$B232),,),0),MATCH(I198,'ce raw data'!$C$1:$CZ$1,0))="","-",INDEX('ce raw data'!$C$2:$CZ$3000,MATCH(1,INDEX(('ce raw data'!$A$2:$A$3000=G195)*('ce raw data'!$B$2:$B$3000=$B232),,),0),MATCH(I198,'ce raw data'!$C$1:$CZ$1,0))),"-")</f>
        <v>-</v>
      </c>
      <c r="J232" s="8" t="str">
        <f>IFERROR(IF(INDEX('ce raw data'!$C$2:$CZ$3000,MATCH(1,INDEX(('ce raw data'!$A$2:$A$3000=G195)*('ce raw data'!$B$2:$B$3000=$B232),,),0),MATCH(J198,'ce raw data'!$C$1:$CZ$1,0))="","-",INDEX('ce raw data'!$C$2:$CZ$3000,MATCH(1,INDEX(('ce raw data'!$A$2:$A$3000=G195)*('ce raw data'!$B$2:$B$3000=$B232),,),0),MATCH(J198,'ce raw data'!$C$1:$CZ$1,0))),"-")</f>
        <v>-</v>
      </c>
    </row>
    <row r="233" spans="2:10" hidden="1" x14ac:dyDescent="0.5">
      <c r="B233" s="14"/>
      <c r="C233" s="8" t="str">
        <f>IFERROR(IF(INDEX('ce raw data'!$C$2:$CZ$3000,MATCH(1,INDEX(('ce raw data'!$A$2:$A$3000=C195)*('ce raw data'!$B$2:$B$3000=$B234),,),0),MATCH(SUBSTITUTE(C198,"Allele","Height"),'ce raw data'!$C$1:$CZ$1,0))="","-",INDEX('ce raw data'!$C$2:$CZ$3000,MATCH(1,INDEX(('ce raw data'!$A$2:$A$3000=C195)*('ce raw data'!$B$2:$B$3000=$B234),,),0),MATCH(SUBSTITUTE(C198,"Allele","Height"),'ce raw data'!$C$1:$CZ$1,0))),"-")</f>
        <v>-</v>
      </c>
      <c r="D233" s="8" t="str">
        <f>IFERROR(IF(INDEX('ce raw data'!$C$2:$CZ$3000,MATCH(1,INDEX(('ce raw data'!$A$2:$A$3000=C195)*('ce raw data'!$B$2:$B$3000=$B234),,),0),MATCH(SUBSTITUTE(D198,"Allele","Height"),'ce raw data'!$C$1:$CZ$1,0))="","-",INDEX('ce raw data'!$C$2:$CZ$3000,MATCH(1,INDEX(('ce raw data'!$A$2:$A$3000=C195)*('ce raw data'!$B$2:$B$3000=$B234),,),0),MATCH(SUBSTITUTE(D198,"Allele","Height"),'ce raw data'!$C$1:$CZ$1,0))),"-")</f>
        <v>-</v>
      </c>
      <c r="E233" s="8" t="str">
        <f>IFERROR(IF(INDEX('ce raw data'!$C$2:$CZ$3000,MATCH(1,INDEX(('ce raw data'!$A$2:$A$3000=C195)*('ce raw data'!$B$2:$B$3000=$B234),,),0),MATCH(SUBSTITUTE(E198,"Allele","Height"),'ce raw data'!$C$1:$CZ$1,0))="","-",INDEX('ce raw data'!$C$2:$CZ$3000,MATCH(1,INDEX(('ce raw data'!$A$2:$A$3000=C195)*('ce raw data'!$B$2:$B$3000=$B234),,),0),MATCH(SUBSTITUTE(E198,"Allele","Height"),'ce raw data'!$C$1:$CZ$1,0))),"-")</f>
        <v>-</v>
      </c>
      <c r="F233" s="8" t="str">
        <f>IFERROR(IF(INDEX('ce raw data'!$C$2:$CZ$3000,MATCH(1,INDEX(('ce raw data'!$A$2:$A$3000=C195)*('ce raw data'!$B$2:$B$3000=$B234),,),0),MATCH(SUBSTITUTE(F198,"Allele","Height"),'ce raw data'!$C$1:$CZ$1,0))="","-",INDEX('ce raw data'!$C$2:$CZ$3000,MATCH(1,INDEX(('ce raw data'!$A$2:$A$3000=C195)*('ce raw data'!$B$2:$B$3000=$B234),,),0),MATCH(SUBSTITUTE(F198,"Allele","Height"),'ce raw data'!$C$1:$CZ$1,0))),"-")</f>
        <v>-</v>
      </c>
      <c r="G233" s="8" t="str">
        <f>IFERROR(IF(INDEX('ce raw data'!$C$2:$CZ$3000,MATCH(1,INDEX(('ce raw data'!$A$2:$A$3000=G195)*('ce raw data'!$B$2:$B$3000=$B234),,),0),MATCH(SUBSTITUTE(G198,"Allele","Height"),'ce raw data'!$C$1:$CZ$1,0))="","-",INDEX('ce raw data'!$C$2:$CZ$3000,MATCH(1,INDEX(('ce raw data'!$A$2:$A$3000=G195)*('ce raw data'!$B$2:$B$3000=$B234),,),0),MATCH(SUBSTITUTE(G198,"Allele","Height"),'ce raw data'!$C$1:$CZ$1,0))),"-")</f>
        <v>-</v>
      </c>
      <c r="H233" s="8" t="str">
        <f>IFERROR(IF(INDEX('ce raw data'!$C$2:$CZ$3000,MATCH(1,INDEX(('ce raw data'!$A$2:$A$3000=G195)*('ce raw data'!$B$2:$B$3000=$B234),,),0),MATCH(SUBSTITUTE(H198,"Allele","Height"),'ce raw data'!$C$1:$CZ$1,0))="","-",INDEX('ce raw data'!$C$2:$CZ$3000,MATCH(1,INDEX(('ce raw data'!$A$2:$A$3000=G195)*('ce raw data'!$B$2:$B$3000=$B234),,),0),MATCH(SUBSTITUTE(H198,"Allele","Height"),'ce raw data'!$C$1:$CZ$1,0))),"-")</f>
        <v>-</v>
      </c>
      <c r="I233" s="8" t="str">
        <f>IFERROR(IF(INDEX('ce raw data'!$C$2:$CZ$3000,MATCH(1,INDEX(('ce raw data'!$A$2:$A$3000=G195)*('ce raw data'!$B$2:$B$3000=$B234),,),0),MATCH(SUBSTITUTE(I198,"Allele","Height"),'ce raw data'!$C$1:$CZ$1,0))="","-",INDEX('ce raw data'!$C$2:$CZ$3000,MATCH(1,INDEX(('ce raw data'!$A$2:$A$3000=G195)*('ce raw data'!$B$2:$B$3000=$B234),,),0),MATCH(SUBSTITUTE(I198,"Allele","Height"),'ce raw data'!$C$1:$CZ$1,0))),"-")</f>
        <v>-</v>
      </c>
      <c r="J233" s="8" t="str">
        <f>IFERROR(IF(INDEX('ce raw data'!$C$2:$CZ$3000,MATCH(1,INDEX(('ce raw data'!$A$2:$A$3000=G195)*('ce raw data'!$B$2:$B$3000=$B234),,),0),MATCH(SUBSTITUTE(J198,"Allele","Height"),'ce raw data'!$C$1:$CZ$1,0))="","-",INDEX('ce raw data'!$C$2:$CZ$3000,MATCH(1,INDEX(('ce raw data'!$A$2:$A$3000=G195)*('ce raw data'!$B$2:$B$3000=$B234),,),0),MATCH(SUBSTITUTE(J198,"Allele","Height"),'ce raw data'!$C$1:$CZ$1,0))),"-")</f>
        <v>-</v>
      </c>
    </row>
    <row r="234" spans="2:10" x14ac:dyDescent="0.5">
      <c r="B234" s="14" t="str">
        <f>'Allele Call Table'!$A$105</f>
        <v>TPOX</v>
      </c>
      <c r="C234" s="8" t="str">
        <f>IFERROR(IF(INDEX('ce raw data'!$C$2:$CZ$3000,MATCH(1,INDEX(('ce raw data'!$A$2:$A$3000=C195)*('ce raw data'!$B$2:$B$3000=$B234),,),0),MATCH(C198,'ce raw data'!$C$1:$CZ$1,0))="","-",INDEX('ce raw data'!$C$2:$CZ$3000,MATCH(1,INDEX(('ce raw data'!$A$2:$A$3000=C195)*('ce raw data'!$B$2:$B$3000=$B234),,),0),MATCH(C198,'ce raw data'!$C$1:$CZ$1,0))),"-")</f>
        <v>-</v>
      </c>
      <c r="D234" s="8" t="str">
        <f>IFERROR(IF(INDEX('ce raw data'!$C$2:$CZ$3000,MATCH(1,INDEX(('ce raw data'!$A$2:$A$3000=C195)*('ce raw data'!$B$2:$B$3000=$B234),,),0),MATCH(D198,'ce raw data'!$C$1:$CZ$1,0))="","-",INDEX('ce raw data'!$C$2:$CZ$3000,MATCH(1,INDEX(('ce raw data'!$A$2:$A$3000=C195)*('ce raw data'!$B$2:$B$3000=$B234),,),0),MATCH(D198,'ce raw data'!$C$1:$CZ$1,0))),"-")</f>
        <v>-</v>
      </c>
      <c r="E234" s="8" t="str">
        <f>IFERROR(IF(INDEX('ce raw data'!$C$2:$CZ$3000,MATCH(1,INDEX(('ce raw data'!$A$2:$A$3000=C195)*('ce raw data'!$B$2:$B$3000=$B234),,),0),MATCH(E198,'ce raw data'!$C$1:$CZ$1,0))="","-",INDEX('ce raw data'!$C$2:$CZ$3000,MATCH(1,INDEX(('ce raw data'!$A$2:$A$3000=C195)*('ce raw data'!$B$2:$B$3000=$B234),,),0),MATCH(E198,'ce raw data'!$C$1:$CZ$1,0))),"-")</f>
        <v>-</v>
      </c>
      <c r="F234" s="8" t="str">
        <f>IFERROR(IF(INDEX('ce raw data'!$C$2:$CZ$3000,MATCH(1,INDEX(('ce raw data'!$A$2:$A$3000=C195)*('ce raw data'!$B$2:$B$3000=$B234),,),0),MATCH(F198,'ce raw data'!$C$1:$CZ$1,0))="","-",INDEX('ce raw data'!$C$2:$CZ$3000,MATCH(1,INDEX(('ce raw data'!$A$2:$A$3000=C195)*('ce raw data'!$B$2:$B$3000=$B234),,),0),MATCH(F198,'ce raw data'!$C$1:$CZ$1,0))),"-")</f>
        <v>-</v>
      </c>
      <c r="G234" s="8" t="str">
        <f>IFERROR(IF(INDEX('ce raw data'!$C$2:$CZ$3000,MATCH(1,INDEX(('ce raw data'!$A$2:$A$3000=G195)*('ce raw data'!$B$2:$B$3000=$B234),,),0),MATCH(G198,'ce raw data'!$C$1:$CZ$1,0))="","-",INDEX('ce raw data'!$C$2:$CZ$3000,MATCH(1,INDEX(('ce raw data'!$A$2:$A$3000=G195)*('ce raw data'!$B$2:$B$3000=$B234),,),0),MATCH(G198,'ce raw data'!$C$1:$CZ$1,0))),"-")</f>
        <v>-</v>
      </c>
      <c r="H234" s="8" t="str">
        <f>IFERROR(IF(INDEX('ce raw data'!$C$2:$CZ$3000,MATCH(1,INDEX(('ce raw data'!$A$2:$A$3000=G195)*('ce raw data'!$B$2:$B$3000=$B234),,),0),MATCH(H198,'ce raw data'!$C$1:$CZ$1,0))="","-",INDEX('ce raw data'!$C$2:$CZ$3000,MATCH(1,INDEX(('ce raw data'!$A$2:$A$3000=G195)*('ce raw data'!$B$2:$B$3000=$B234),,),0),MATCH(H198,'ce raw data'!$C$1:$CZ$1,0))),"-")</f>
        <v>-</v>
      </c>
      <c r="I234" s="8" t="str">
        <f>IFERROR(IF(INDEX('ce raw data'!$C$2:$CZ$3000,MATCH(1,INDEX(('ce raw data'!$A$2:$A$3000=G195)*('ce raw data'!$B$2:$B$3000=$B234),,),0),MATCH(I198,'ce raw data'!$C$1:$CZ$1,0))="","-",INDEX('ce raw data'!$C$2:$CZ$3000,MATCH(1,INDEX(('ce raw data'!$A$2:$A$3000=G195)*('ce raw data'!$B$2:$B$3000=$B234),,),0),MATCH(I198,'ce raw data'!$C$1:$CZ$1,0))),"-")</f>
        <v>-</v>
      </c>
      <c r="J234" s="8" t="str">
        <f>IFERROR(IF(INDEX('ce raw data'!$C$2:$CZ$3000,MATCH(1,INDEX(('ce raw data'!$A$2:$A$3000=G195)*('ce raw data'!$B$2:$B$3000=$B234),,),0),MATCH(J198,'ce raw data'!$C$1:$CZ$1,0))="","-",INDEX('ce raw data'!$C$2:$CZ$3000,MATCH(1,INDEX(('ce raw data'!$A$2:$A$3000=G195)*('ce raw data'!$B$2:$B$3000=$B234),,),0),MATCH(J198,'ce raw data'!$C$1:$CZ$1,0))),"-")</f>
        <v>-</v>
      </c>
    </row>
    <row r="235" spans="2:10" hidden="1" x14ac:dyDescent="0.5">
      <c r="B235" s="10"/>
      <c r="C235" s="8" t="str">
        <f>IFERROR(IF(INDEX('ce raw data'!$C$2:$CZ$3000,MATCH(1,INDEX(('ce raw data'!$A$2:$A$3000=C195)*('ce raw data'!$B$2:$B$3000=$B236),,),0),MATCH(SUBSTITUTE(C198,"Allele","Height"),'ce raw data'!$C$1:$CZ$1,0))="","-",INDEX('ce raw data'!$C$2:$CZ$3000,MATCH(1,INDEX(('ce raw data'!$A$2:$A$3000=C195)*('ce raw data'!$B$2:$B$3000=$B236),,),0),MATCH(SUBSTITUTE(C198,"Allele","Height"),'ce raw data'!$C$1:$CZ$1,0))),"-")</f>
        <v>-</v>
      </c>
      <c r="D235" s="8" t="str">
        <f>IFERROR(IF(INDEX('ce raw data'!$C$2:$CZ$3000,MATCH(1,INDEX(('ce raw data'!$A$2:$A$3000=C195)*('ce raw data'!$B$2:$B$3000=$B236),,),0),MATCH(SUBSTITUTE(D198,"Allele","Height"),'ce raw data'!$C$1:$CZ$1,0))="","-",INDEX('ce raw data'!$C$2:$CZ$3000,MATCH(1,INDEX(('ce raw data'!$A$2:$A$3000=C195)*('ce raw data'!$B$2:$B$3000=$B236),,),0),MATCH(SUBSTITUTE(D198,"Allele","Height"),'ce raw data'!$C$1:$CZ$1,0))),"-")</f>
        <v>-</v>
      </c>
      <c r="E235" s="8" t="str">
        <f>IFERROR(IF(INDEX('ce raw data'!$C$2:$CZ$3000,MATCH(1,INDEX(('ce raw data'!$A$2:$A$3000=C195)*('ce raw data'!$B$2:$B$3000=$B236),,),0),MATCH(SUBSTITUTE(E198,"Allele","Height"),'ce raw data'!$C$1:$CZ$1,0))="","-",INDEX('ce raw data'!$C$2:$CZ$3000,MATCH(1,INDEX(('ce raw data'!$A$2:$A$3000=C195)*('ce raw data'!$B$2:$B$3000=$B236),,),0),MATCH(SUBSTITUTE(E198,"Allele","Height"),'ce raw data'!$C$1:$CZ$1,0))),"-")</f>
        <v>-</v>
      </c>
      <c r="F235" s="8" t="str">
        <f>IFERROR(IF(INDEX('ce raw data'!$C$2:$CZ$3000,MATCH(1,INDEX(('ce raw data'!$A$2:$A$3000=C195)*('ce raw data'!$B$2:$B$3000=$B236),,),0),MATCH(SUBSTITUTE(F198,"Allele","Height"),'ce raw data'!$C$1:$CZ$1,0))="","-",INDEX('ce raw data'!$C$2:$CZ$3000,MATCH(1,INDEX(('ce raw data'!$A$2:$A$3000=C195)*('ce raw data'!$B$2:$B$3000=$B236),,),0),MATCH(SUBSTITUTE(F198,"Allele","Height"),'ce raw data'!$C$1:$CZ$1,0))),"-")</f>
        <v>-</v>
      </c>
      <c r="G235" s="8" t="str">
        <f>IFERROR(IF(INDEX('ce raw data'!$C$2:$CZ$3000,MATCH(1,INDEX(('ce raw data'!$A$2:$A$3000=G195)*('ce raw data'!$B$2:$B$3000=$B236),,),0),MATCH(SUBSTITUTE(G198,"Allele","Height"),'ce raw data'!$C$1:$CZ$1,0))="","-",INDEX('ce raw data'!$C$2:$CZ$3000,MATCH(1,INDEX(('ce raw data'!$A$2:$A$3000=G195)*('ce raw data'!$B$2:$B$3000=$B236),,),0),MATCH(SUBSTITUTE(G198,"Allele","Height"),'ce raw data'!$C$1:$CZ$1,0))),"-")</f>
        <v>-</v>
      </c>
      <c r="H235" s="8" t="str">
        <f>IFERROR(IF(INDEX('ce raw data'!$C$2:$CZ$3000,MATCH(1,INDEX(('ce raw data'!$A$2:$A$3000=G195)*('ce raw data'!$B$2:$B$3000=$B236),,),0),MATCH(SUBSTITUTE(H198,"Allele","Height"),'ce raw data'!$C$1:$CZ$1,0))="","-",INDEX('ce raw data'!$C$2:$CZ$3000,MATCH(1,INDEX(('ce raw data'!$A$2:$A$3000=G195)*('ce raw data'!$B$2:$B$3000=$B236),,),0),MATCH(SUBSTITUTE(H198,"Allele","Height"),'ce raw data'!$C$1:$CZ$1,0))),"-")</f>
        <v>-</v>
      </c>
      <c r="I235" s="8" t="str">
        <f>IFERROR(IF(INDEX('ce raw data'!$C$2:$CZ$3000,MATCH(1,INDEX(('ce raw data'!$A$2:$A$3000=G195)*('ce raw data'!$B$2:$B$3000=$B236),,),0),MATCH(SUBSTITUTE(I198,"Allele","Height"),'ce raw data'!$C$1:$CZ$1,0))="","-",INDEX('ce raw data'!$C$2:$CZ$3000,MATCH(1,INDEX(('ce raw data'!$A$2:$A$3000=G195)*('ce raw data'!$B$2:$B$3000=$B236),,),0),MATCH(SUBSTITUTE(I198,"Allele","Height"),'ce raw data'!$C$1:$CZ$1,0))),"-")</f>
        <v>-</v>
      </c>
      <c r="J235" s="8" t="str">
        <f>IFERROR(IF(INDEX('ce raw data'!$C$2:$CZ$3000,MATCH(1,INDEX(('ce raw data'!$A$2:$A$3000=G195)*('ce raw data'!$B$2:$B$3000=$B236),,),0),MATCH(SUBSTITUTE(J198,"Allele","Height"),'ce raw data'!$C$1:$CZ$1,0))="","-",INDEX('ce raw data'!$C$2:$CZ$3000,MATCH(1,INDEX(('ce raw data'!$A$2:$A$3000=G195)*('ce raw data'!$B$2:$B$3000=$B236),,),0),MATCH(SUBSTITUTE(J198,"Allele","Height"),'ce raw data'!$C$1:$CZ$1,0))),"-")</f>
        <v>-</v>
      </c>
    </row>
    <row r="236" spans="2:10" x14ac:dyDescent="0.5">
      <c r="B236" s="12" t="str">
        <f>'Allele Call Table'!$A$107</f>
        <v>D8S1179</v>
      </c>
      <c r="C236" s="8" t="str">
        <f>IFERROR(IF(INDEX('ce raw data'!$C$2:$CZ$3000,MATCH(1,INDEX(('ce raw data'!$A$2:$A$3000=C195)*('ce raw data'!$B$2:$B$3000=$B236),,),0),MATCH(C198,'ce raw data'!$C$1:$CZ$1,0))="","-",INDEX('ce raw data'!$C$2:$CZ$3000,MATCH(1,INDEX(('ce raw data'!$A$2:$A$3000=C195)*('ce raw data'!$B$2:$B$3000=$B236),,),0),MATCH(C198,'ce raw data'!$C$1:$CZ$1,0))),"-")</f>
        <v>-</v>
      </c>
      <c r="D236" s="8" t="str">
        <f>IFERROR(IF(INDEX('ce raw data'!$C$2:$CZ$3000,MATCH(1,INDEX(('ce raw data'!$A$2:$A$3000=C195)*('ce raw data'!$B$2:$B$3000=$B236),,),0),MATCH(D198,'ce raw data'!$C$1:$CZ$1,0))="","-",INDEX('ce raw data'!$C$2:$CZ$3000,MATCH(1,INDEX(('ce raw data'!$A$2:$A$3000=C195)*('ce raw data'!$B$2:$B$3000=$B236),,),0),MATCH(D198,'ce raw data'!$C$1:$CZ$1,0))),"-")</f>
        <v>-</v>
      </c>
      <c r="E236" s="8" t="str">
        <f>IFERROR(IF(INDEX('ce raw data'!$C$2:$CZ$3000,MATCH(1,INDEX(('ce raw data'!$A$2:$A$3000=C195)*('ce raw data'!$B$2:$B$3000=$B236),,),0),MATCH(E198,'ce raw data'!$C$1:$CZ$1,0))="","-",INDEX('ce raw data'!$C$2:$CZ$3000,MATCH(1,INDEX(('ce raw data'!$A$2:$A$3000=C195)*('ce raw data'!$B$2:$B$3000=$B236),,),0),MATCH(E198,'ce raw data'!$C$1:$CZ$1,0))),"-")</f>
        <v>-</v>
      </c>
      <c r="F236" s="8" t="str">
        <f>IFERROR(IF(INDEX('ce raw data'!$C$2:$CZ$3000,MATCH(1,INDEX(('ce raw data'!$A$2:$A$3000=C195)*('ce raw data'!$B$2:$B$3000=$B236),,),0),MATCH(F198,'ce raw data'!$C$1:$CZ$1,0))="","-",INDEX('ce raw data'!$C$2:$CZ$3000,MATCH(1,INDEX(('ce raw data'!$A$2:$A$3000=C195)*('ce raw data'!$B$2:$B$3000=$B236),,),0),MATCH(F198,'ce raw data'!$C$1:$CZ$1,0))),"-")</f>
        <v>-</v>
      </c>
      <c r="G236" s="8" t="str">
        <f>IFERROR(IF(INDEX('ce raw data'!$C$2:$CZ$3000,MATCH(1,INDEX(('ce raw data'!$A$2:$A$3000=G195)*('ce raw data'!$B$2:$B$3000=$B236),,),0),MATCH(G198,'ce raw data'!$C$1:$CZ$1,0))="","-",INDEX('ce raw data'!$C$2:$CZ$3000,MATCH(1,INDEX(('ce raw data'!$A$2:$A$3000=G195)*('ce raw data'!$B$2:$B$3000=$B236),,),0),MATCH(G198,'ce raw data'!$C$1:$CZ$1,0))),"-")</f>
        <v>-</v>
      </c>
      <c r="H236" s="8" t="str">
        <f>IFERROR(IF(INDEX('ce raw data'!$C$2:$CZ$3000,MATCH(1,INDEX(('ce raw data'!$A$2:$A$3000=G195)*('ce raw data'!$B$2:$B$3000=$B236),,),0),MATCH(H198,'ce raw data'!$C$1:$CZ$1,0))="","-",INDEX('ce raw data'!$C$2:$CZ$3000,MATCH(1,INDEX(('ce raw data'!$A$2:$A$3000=G195)*('ce raw data'!$B$2:$B$3000=$B236),,),0),MATCH(H198,'ce raw data'!$C$1:$CZ$1,0))),"-")</f>
        <v>-</v>
      </c>
      <c r="I236" s="8" t="str">
        <f>IFERROR(IF(INDEX('ce raw data'!$C$2:$CZ$3000,MATCH(1,INDEX(('ce raw data'!$A$2:$A$3000=G195)*('ce raw data'!$B$2:$B$3000=$B236),,),0),MATCH(I198,'ce raw data'!$C$1:$CZ$1,0))="","-",INDEX('ce raw data'!$C$2:$CZ$3000,MATCH(1,INDEX(('ce raw data'!$A$2:$A$3000=G195)*('ce raw data'!$B$2:$B$3000=$B236),,),0),MATCH(I198,'ce raw data'!$C$1:$CZ$1,0))),"-")</f>
        <v>-</v>
      </c>
      <c r="J236" s="8" t="str">
        <f>IFERROR(IF(INDEX('ce raw data'!$C$2:$CZ$3000,MATCH(1,INDEX(('ce raw data'!$A$2:$A$3000=G195)*('ce raw data'!$B$2:$B$3000=$B236),,),0),MATCH(J198,'ce raw data'!$C$1:$CZ$1,0))="","-",INDEX('ce raw data'!$C$2:$CZ$3000,MATCH(1,INDEX(('ce raw data'!$A$2:$A$3000=G195)*('ce raw data'!$B$2:$B$3000=$B236),,),0),MATCH(J198,'ce raw data'!$C$1:$CZ$1,0))),"-")</f>
        <v>-</v>
      </c>
    </row>
    <row r="237" spans="2:10" hidden="1" x14ac:dyDescent="0.5">
      <c r="B237" s="12"/>
      <c r="C237" s="8" t="str">
        <f>IFERROR(IF(INDEX('ce raw data'!$C$2:$CZ$3000,MATCH(1,INDEX(('ce raw data'!$A$2:$A$3000=C195)*('ce raw data'!$B$2:$B$3000=$B238),,),0),MATCH(SUBSTITUTE(C198,"Allele","Height"),'ce raw data'!$C$1:$CZ$1,0))="","-",INDEX('ce raw data'!$C$2:$CZ$3000,MATCH(1,INDEX(('ce raw data'!$A$2:$A$3000=C195)*('ce raw data'!$B$2:$B$3000=$B238),,),0),MATCH(SUBSTITUTE(C198,"Allele","Height"),'ce raw data'!$C$1:$CZ$1,0))),"-")</f>
        <v>-</v>
      </c>
      <c r="D237" s="8" t="str">
        <f>IFERROR(IF(INDEX('ce raw data'!$C$2:$CZ$3000,MATCH(1,INDEX(('ce raw data'!$A$2:$A$3000=C195)*('ce raw data'!$B$2:$B$3000=$B238),,),0),MATCH(SUBSTITUTE(D198,"Allele","Height"),'ce raw data'!$C$1:$CZ$1,0))="","-",INDEX('ce raw data'!$C$2:$CZ$3000,MATCH(1,INDEX(('ce raw data'!$A$2:$A$3000=C195)*('ce raw data'!$B$2:$B$3000=$B238),,),0),MATCH(SUBSTITUTE(D198,"Allele","Height"),'ce raw data'!$C$1:$CZ$1,0))),"-")</f>
        <v>-</v>
      </c>
      <c r="E237" s="8" t="str">
        <f>IFERROR(IF(INDEX('ce raw data'!$C$2:$CZ$3000,MATCH(1,INDEX(('ce raw data'!$A$2:$A$3000=C195)*('ce raw data'!$B$2:$B$3000=$B238),,),0),MATCH(SUBSTITUTE(E198,"Allele","Height"),'ce raw data'!$C$1:$CZ$1,0))="","-",INDEX('ce raw data'!$C$2:$CZ$3000,MATCH(1,INDEX(('ce raw data'!$A$2:$A$3000=C195)*('ce raw data'!$B$2:$B$3000=$B238),,),0),MATCH(SUBSTITUTE(E198,"Allele","Height"),'ce raw data'!$C$1:$CZ$1,0))),"-")</f>
        <v>-</v>
      </c>
      <c r="F237" s="8" t="str">
        <f>IFERROR(IF(INDEX('ce raw data'!$C$2:$CZ$3000,MATCH(1,INDEX(('ce raw data'!$A$2:$A$3000=C195)*('ce raw data'!$B$2:$B$3000=$B238),,),0),MATCH(SUBSTITUTE(F198,"Allele","Height"),'ce raw data'!$C$1:$CZ$1,0))="","-",INDEX('ce raw data'!$C$2:$CZ$3000,MATCH(1,INDEX(('ce raw data'!$A$2:$A$3000=C195)*('ce raw data'!$B$2:$B$3000=$B238),,),0),MATCH(SUBSTITUTE(F198,"Allele","Height"),'ce raw data'!$C$1:$CZ$1,0))),"-")</f>
        <v>-</v>
      </c>
      <c r="G237" s="8" t="str">
        <f>IFERROR(IF(INDEX('ce raw data'!$C$2:$CZ$3000,MATCH(1,INDEX(('ce raw data'!$A$2:$A$3000=G195)*('ce raw data'!$B$2:$B$3000=$B238),,),0),MATCH(SUBSTITUTE(G198,"Allele","Height"),'ce raw data'!$C$1:$CZ$1,0))="","-",INDEX('ce raw data'!$C$2:$CZ$3000,MATCH(1,INDEX(('ce raw data'!$A$2:$A$3000=G195)*('ce raw data'!$B$2:$B$3000=$B238),,),0),MATCH(SUBSTITUTE(G198,"Allele","Height"),'ce raw data'!$C$1:$CZ$1,0))),"-")</f>
        <v>-</v>
      </c>
      <c r="H237" s="8" t="str">
        <f>IFERROR(IF(INDEX('ce raw data'!$C$2:$CZ$3000,MATCH(1,INDEX(('ce raw data'!$A$2:$A$3000=G195)*('ce raw data'!$B$2:$B$3000=$B238),,),0),MATCH(SUBSTITUTE(H198,"Allele","Height"),'ce raw data'!$C$1:$CZ$1,0))="","-",INDEX('ce raw data'!$C$2:$CZ$3000,MATCH(1,INDEX(('ce raw data'!$A$2:$A$3000=G195)*('ce raw data'!$B$2:$B$3000=$B238),,),0),MATCH(SUBSTITUTE(H198,"Allele","Height"),'ce raw data'!$C$1:$CZ$1,0))),"-")</f>
        <v>-</v>
      </c>
      <c r="I237" s="8" t="str">
        <f>IFERROR(IF(INDEX('ce raw data'!$C$2:$CZ$3000,MATCH(1,INDEX(('ce raw data'!$A$2:$A$3000=G195)*('ce raw data'!$B$2:$B$3000=$B238),,),0),MATCH(SUBSTITUTE(I198,"Allele","Height"),'ce raw data'!$C$1:$CZ$1,0))="","-",INDEX('ce raw data'!$C$2:$CZ$3000,MATCH(1,INDEX(('ce raw data'!$A$2:$A$3000=G195)*('ce raw data'!$B$2:$B$3000=$B238),,),0),MATCH(SUBSTITUTE(I198,"Allele","Height"),'ce raw data'!$C$1:$CZ$1,0))),"-")</f>
        <v>-</v>
      </c>
      <c r="J237" s="8" t="str">
        <f>IFERROR(IF(INDEX('ce raw data'!$C$2:$CZ$3000,MATCH(1,INDEX(('ce raw data'!$A$2:$A$3000=G195)*('ce raw data'!$B$2:$B$3000=$B238),,),0),MATCH(SUBSTITUTE(J198,"Allele","Height"),'ce raw data'!$C$1:$CZ$1,0))="","-",INDEX('ce raw data'!$C$2:$CZ$3000,MATCH(1,INDEX(('ce raw data'!$A$2:$A$3000=G195)*('ce raw data'!$B$2:$B$3000=$B238),,),0),MATCH(SUBSTITUTE(J198,"Allele","Height"),'ce raw data'!$C$1:$CZ$1,0))),"-")</f>
        <v>-</v>
      </c>
    </row>
    <row r="238" spans="2:10" x14ac:dyDescent="0.5">
      <c r="B238" s="12" t="str">
        <f>'Allele Call Table'!$A$109</f>
        <v>D12S391</v>
      </c>
      <c r="C238" s="8" t="str">
        <f>IFERROR(IF(INDEX('ce raw data'!$C$2:$CZ$3000,MATCH(1,INDEX(('ce raw data'!$A$2:$A$3000=C195)*('ce raw data'!$B$2:$B$3000=$B238),,),0),MATCH(C198,'ce raw data'!$C$1:$CZ$1,0))="","-",INDEX('ce raw data'!$C$2:$CZ$3000,MATCH(1,INDEX(('ce raw data'!$A$2:$A$3000=C195)*('ce raw data'!$B$2:$B$3000=$B238),,),0),MATCH(C198,'ce raw data'!$C$1:$CZ$1,0))),"-")</f>
        <v>-</v>
      </c>
      <c r="D238" s="8" t="str">
        <f>IFERROR(IF(INDEX('ce raw data'!$C$2:$CZ$3000,MATCH(1,INDEX(('ce raw data'!$A$2:$A$3000=C195)*('ce raw data'!$B$2:$B$3000=$B238),,),0),MATCH(D198,'ce raw data'!$C$1:$CZ$1,0))="","-",INDEX('ce raw data'!$C$2:$CZ$3000,MATCH(1,INDEX(('ce raw data'!$A$2:$A$3000=C195)*('ce raw data'!$B$2:$B$3000=$B238),,),0),MATCH(D198,'ce raw data'!$C$1:$CZ$1,0))),"-")</f>
        <v>-</v>
      </c>
      <c r="E238" s="8" t="str">
        <f>IFERROR(IF(INDEX('ce raw data'!$C$2:$CZ$3000,MATCH(1,INDEX(('ce raw data'!$A$2:$A$3000=C195)*('ce raw data'!$B$2:$B$3000=$B238),,),0),MATCH(E198,'ce raw data'!$C$1:$CZ$1,0))="","-",INDEX('ce raw data'!$C$2:$CZ$3000,MATCH(1,INDEX(('ce raw data'!$A$2:$A$3000=C195)*('ce raw data'!$B$2:$B$3000=$B238),,),0),MATCH(E198,'ce raw data'!$C$1:$CZ$1,0))),"-")</f>
        <v>-</v>
      </c>
      <c r="F238" s="8" t="str">
        <f>IFERROR(IF(INDEX('ce raw data'!$C$2:$CZ$3000,MATCH(1,INDEX(('ce raw data'!$A$2:$A$3000=C195)*('ce raw data'!$B$2:$B$3000=$B238),,),0),MATCH(F198,'ce raw data'!$C$1:$CZ$1,0))="","-",INDEX('ce raw data'!$C$2:$CZ$3000,MATCH(1,INDEX(('ce raw data'!$A$2:$A$3000=C195)*('ce raw data'!$B$2:$B$3000=$B238),,),0),MATCH(F198,'ce raw data'!$C$1:$CZ$1,0))),"-")</f>
        <v>-</v>
      </c>
      <c r="G238" s="8" t="str">
        <f>IFERROR(IF(INDEX('ce raw data'!$C$2:$CZ$3000,MATCH(1,INDEX(('ce raw data'!$A$2:$A$3000=G195)*('ce raw data'!$B$2:$B$3000=$B238),,),0),MATCH(G198,'ce raw data'!$C$1:$CZ$1,0))="","-",INDEX('ce raw data'!$C$2:$CZ$3000,MATCH(1,INDEX(('ce raw data'!$A$2:$A$3000=G195)*('ce raw data'!$B$2:$B$3000=$B238),,),0),MATCH(G198,'ce raw data'!$C$1:$CZ$1,0))),"-")</f>
        <v>-</v>
      </c>
      <c r="H238" s="8" t="str">
        <f>IFERROR(IF(INDEX('ce raw data'!$C$2:$CZ$3000,MATCH(1,INDEX(('ce raw data'!$A$2:$A$3000=G195)*('ce raw data'!$B$2:$B$3000=$B238),,),0),MATCH(H198,'ce raw data'!$C$1:$CZ$1,0))="","-",INDEX('ce raw data'!$C$2:$CZ$3000,MATCH(1,INDEX(('ce raw data'!$A$2:$A$3000=G195)*('ce raw data'!$B$2:$B$3000=$B238),,),0),MATCH(H198,'ce raw data'!$C$1:$CZ$1,0))),"-")</f>
        <v>-</v>
      </c>
      <c r="I238" s="8" t="str">
        <f>IFERROR(IF(INDEX('ce raw data'!$C$2:$CZ$3000,MATCH(1,INDEX(('ce raw data'!$A$2:$A$3000=G195)*('ce raw data'!$B$2:$B$3000=$B238),,),0),MATCH(I198,'ce raw data'!$C$1:$CZ$1,0))="","-",INDEX('ce raw data'!$C$2:$CZ$3000,MATCH(1,INDEX(('ce raw data'!$A$2:$A$3000=G195)*('ce raw data'!$B$2:$B$3000=$B238),,),0),MATCH(I198,'ce raw data'!$C$1:$CZ$1,0))),"-")</f>
        <v>-</v>
      </c>
      <c r="J238" s="8" t="str">
        <f>IFERROR(IF(INDEX('ce raw data'!$C$2:$CZ$3000,MATCH(1,INDEX(('ce raw data'!$A$2:$A$3000=G195)*('ce raw data'!$B$2:$B$3000=$B238),,),0),MATCH(J198,'ce raw data'!$C$1:$CZ$1,0))="","-",INDEX('ce raw data'!$C$2:$CZ$3000,MATCH(1,INDEX(('ce raw data'!$A$2:$A$3000=G195)*('ce raw data'!$B$2:$B$3000=$B238),,),0),MATCH(J198,'ce raw data'!$C$1:$CZ$1,0))),"-")</f>
        <v>-</v>
      </c>
    </row>
    <row r="239" spans="2:10" hidden="1" x14ac:dyDescent="0.5">
      <c r="B239" s="12"/>
      <c r="C239" s="8" t="str">
        <f>IFERROR(IF(INDEX('ce raw data'!$C$2:$CZ$3000,MATCH(1,INDEX(('ce raw data'!$A$2:$A$3000=C195)*('ce raw data'!$B$2:$B$3000=$B240),,),0),MATCH(SUBSTITUTE(C198,"Allele","Height"),'ce raw data'!$C$1:$CZ$1,0))="","-",INDEX('ce raw data'!$C$2:$CZ$3000,MATCH(1,INDEX(('ce raw data'!$A$2:$A$3000=C195)*('ce raw data'!$B$2:$B$3000=$B240),,),0),MATCH(SUBSTITUTE(C198,"Allele","Height"),'ce raw data'!$C$1:$CZ$1,0))),"-")</f>
        <v>-</v>
      </c>
      <c r="D239" s="8" t="str">
        <f>IFERROR(IF(INDEX('ce raw data'!$C$2:$CZ$3000,MATCH(1,INDEX(('ce raw data'!$A$2:$A$3000=C195)*('ce raw data'!$B$2:$B$3000=$B240),,),0),MATCH(SUBSTITUTE(D198,"Allele","Height"),'ce raw data'!$C$1:$CZ$1,0))="","-",INDEX('ce raw data'!$C$2:$CZ$3000,MATCH(1,INDEX(('ce raw data'!$A$2:$A$3000=C195)*('ce raw data'!$B$2:$B$3000=$B240),,),0),MATCH(SUBSTITUTE(D198,"Allele","Height"),'ce raw data'!$C$1:$CZ$1,0))),"-")</f>
        <v>-</v>
      </c>
      <c r="E239" s="8" t="str">
        <f>IFERROR(IF(INDEX('ce raw data'!$C$2:$CZ$3000,MATCH(1,INDEX(('ce raw data'!$A$2:$A$3000=C195)*('ce raw data'!$B$2:$B$3000=$B240),,),0),MATCH(SUBSTITUTE(E198,"Allele","Height"),'ce raw data'!$C$1:$CZ$1,0))="","-",INDEX('ce raw data'!$C$2:$CZ$3000,MATCH(1,INDEX(('ce raw data'!$A$2:$A$3000=C195)*('ce raw data'!$B$2:$B$3000=$B240),,),0),MATCH(SUBSTITUTE(E198,"Allele","Height"),'ce raw data'!$C$1:$CZ$1,0))),"-")</f>
        <v>-</v>
      </c>
      <c r="F239" s="8" t="str">
        <f>IFERROR(IF(INDEX('ce raw data'!$C$2:$CZ$3000,MATCH(1,INDEX(('ce raw data'!$A$2:$A$3000=C195)*('ce raw data'!$B$2:$B$3000=$B240),,),0),MATCH(SUBSTITUTE(F198,"Allele","Height"),'ce raw data'!$C$1:$CZ$1,0))="","-",INDEX('ce raw data'!$C$2:$CZ$3000,MATCH(1,INDEX(('ce raw data'!$A$2:$A$3000=C195)*('ce raw data'!$B$2:$B$3000=$B240),,),0),MATCH(SUBSTITUTE(F198,"Allele","Height"),'ce raw data'!$C$1:$CZ$1,0))),"-")</f>
        <v>-</v>
      </c>
      <c r="G239" s="8" t="str">
        <f>IFERROR(IF(INDEX('ce raw data'!$C$2:$CZ$3000,MATCH(1,INDEX(('ce raw data'!$A$2:$A$3000=G195)*('ce raw data'!$B$2:$B$3000=$B240),,),0),MATCH(SUBSTITUTE(G198,"Allele","Height"),'ce raw data'!$C$1:$CZ$1,0))="","-",INDEX('ce raw data'!$C$2:$CZ$3000,MATCH(1,INDEX(('ce raw data'!$A$2:$A$3000=G195)*('ce raw data'!$B$2:$B$3000=$B240),,),0),MATCH(SUBSTITUTE(G198,"Allele","Height"),'ce raw data'!$C$1:$CZ$1,0))),"-")</f>
        <v>-</v>
      </c>
      <c r="H239" s="8" t="str">
        <f>IFERROR(IF(INDEX('ce raw data'!$C$2:$CZ$3000,MATCH(1,INDEX(('ce raw data'!$A$2:$A$3000=G195)*('ce raw data'!$B$2:$B$3000=$B240),,),0),MATCH(SUBSTITUTE(H198,"Allele","Height"),'ce raw data'!$C$1:$CZ$1,0))="","-",INDEX('ce raw data'!$C$2:$CZ$3000,MATCH(1,INDEX(('ce raw data'!$A$2:$A$3000=G195)*('ce raw data'!$B$2:$B$3000=$B240),,),0),MATCH(SUBSTITUTE(H198,"Allele","Height"),'ce raw data'!$C$1:$CZ$1,0))),"-")</f>
        <v>-</v>
      </c>
      <c r="I239" s="8" t="str">
        <f>IFERROR(IF(INDEX('ce raw data'!$C$2:$CZ$3000,MATCH(1,INDEX(('ce raw data'!$A$2:$A$3000=G195)*('ce raw data'!$B$2:$B$3000=$B240),,),0),MATCH(SUBSTITUTE(I198,"Allele","Height"),'ce raw data'!$C$1:$CZ$1,0))="","-",INDEX('ce raw data'!$C$2:$CZ$3000,MATCH(1,INDEX(('ce raw data'!$A$2:$A$3000=G195)*('ce raw data'!$B$2:$B$3000=$B240),,),0),MATCH(SUBSTITUTE(I198,"Allele","Height"),'ce raw data'!$C$1:$CZ$1,0))),"-")</f>
        <v>-</v>
      </c>
      <c r="J239" s="8" t="str">
        <f>IFERROR(IF(INDEX('ce raw data'!$C$2:$CZ$3000,MATCH(1,INDEX(('ce raw data'!$A$2:$A$3000=G195)*('ce raw data'!$B$2:$B$3000=$B240),,),0),MATCH(SUBSTITUTE(J198,"Allele","Height"),'ce raw data'!$C$1:$CZ$1,0))="","-",INDEX('ce raw data'!$C$2:$CZ$3000,MATCH(1,INDEX(('ce raw data'!$A$2:$A$3000=G195)*('ce raw data'!$B$2:$B$3000=$B240),,),0),MATCH(SUBSTITUTE(J198,"Allele","Height"),'ce raw data'!$C$1:$CZ$1,0))),"-")</f>
        <v>-</v>
      </c>
    </row>
    <row r="240" spans="2:10" x14ac:dyDescent="0.5">
      <c r="B240" s="12" t="str">
        <f>'Allele Call Table'!$A$111</f>
        <v>D19S433</v>
      </c>
      <c r="C240" s="8" t="str">
        <f>IFERROR(IF(INDEX('ce raw data'!$C$2:$CZ$3000,MATCH(1,INDEX(('ce raw data'!$A$2:$A$3000=C195)*('ce raw data'!$B$2:$B$3000=$B240),,),0),MATCH(C198,'ce raw data'!$C$1:$CZ$1,0))="","-",INDEX('ce raw data'!$C$2:$CZ$3000,MATCH(1,INDEX(('ce raw data'!$A$2:$A$3000=C195)*('ce raw data'!$B$2:$B$3000=$B240),,),0),MATCH(C198,'ce raw data'!$C$1:$CZ$1,0))),"-")</f>
        <v>-</v>
      </c>
      <c r="D240" s="8" t="str">
        <f>IFERROR(IF(INDEX('ce raw data'!$C$2:$CZ$3000,MATCH(1,INDEX(('ce raw data'!$A$2:$A$3000=C195)*('ce raw data'!$B$2:$B$3000=$B240),,),0),MATCH(D198,'ce raw data'!$C$1:$CZ$1,0))="","-",INDEX('ce raw data'!$C$2:$CZ$3000,MATCH(1,INDEX(('ce raw data'!$A$2:$A$3000=C195)*('ce raw data'!$B$2:$B$3000=$B240),,),0),MATCH(D198,'ce raw data'!$C$1:$CZ$1,0))),"-")</f>
        <v>-</v>
      </c>
      <c r="E240" s="8" t="str">
        <f>IFERROR(IF(INDEX('ce raw data'!$C$2:$CZ$3000,MATCH(1,INDEX(('ce raw data'!$A$2:$A$3000=C195)*('ce raw data'!$B$2:$B$3000=$B240),,),0),MATCH(E198,'ce raw data'!$C$1:$CZ$1,0))="","-",INDEX('ce raw data'!$C$2:$CZ$3000,MATCH(1,INDEX(('ce raw data'!$A$2:$A$3000=C195)*('ce raw data'!$B$2:$B$3000=$B240),,),0),MATCH(E198,'ce raw data'!$C$1:$CZ$1,0))),"-")</f>
        <v>-</v>
      </c>
      <c r="F240" s="8" t="str">
        <f>IFERROR(IF(INDEX('ce raw data'!$C$2:$CZ$3000,MATCH(1,INDEX(('ce raw data'!$A$2:$A$3000=C195)*('ce raw data'!$B$2:$B$3000=$B240),,),0),MATCH(F198,'ce raw data'!$C$1:$CZ$1,0))="","-",INDEX('ce raw data'!$C$2:$CZ$3000,MATCH(1,INDEX(('ce raw data'!$A$2:$A$3000=C195)*('ce raw data'!$B$2:$B$3000=$B240),,),0),MATCH(F198,'ce raw data'!$C$1:$CZ$1,0))),"-")</f>
        <v>-</v>
      </c>
      <c r="G240" s="8" t="str">
        <f>IFERROR(IF(INDEX('ce raw data'!$C$2:$CZ$3000,MATCH(1,INDEX(('ce raw data'!$A$2:$A$3000=G195)*('ce raw data'!$B$2:$B$3000=$B240),,),0),MATCH(G198,'ce raw data'!$C$1:$CZ$1,0))="","-",INDEX('ce raw data'!$C$2:$CZ$3000,MATCH(1,INDEX(('ce raw data'!$A$2:$A$3000=G195)*('ce raw data'!$B$2:$B$3000=$B240),,),0),MATCH(G198,'ce raw data'!$C$1:$CZ$1,0))),"-")</f>
        <v>-</v>
      </c>
      <c r="H240" s="8" t="str">
        <f>IFERROR(IF(INDEX('ce raw data'!$C$2:$CZ$3000,MATCH(1,INDEX(('ce raw data'!$A$2:$A$3000=G195)*('ce raw data'!$B$2:$B$3000=$B240),,),0),MATCH(H198,'ce raw data'!$C$1:$CZ$1,0))="","-",INDEX('ce raw data'!$C$2:$CZ$3000,MATCH(1,INDEX(('ce raw data'!$A$2:$A$3000=G195)*('ce raw data'!$B$2:$B$3000=$B240),,),0),MATCH(H198,'ce raw data'!$C$1:$CZ$1,0))),"-")</f>
        <v>-</v>
      </c>
      <c r="I240" s="8" t="str">
        <f>IFERROR(IF(INDEX('ce raw data'!$C$2:$CZ$3000,MATCH(1,INDEX(('ce raw data'!$A$2:$A$3000=G195)*('ce raw data'!$B$2:$B$3000=$B240),,),0),MATCH(I198,'ce raw data'!$C$1:$CZ$1,0))="","-",INDEX('ce raw data'!$C$2:$CZ$3000,MATCH(1,INDEX(('ce raw data'!$A$2:$A$3000=G195)*('ce raw data'!$B$2:$B$3000=$B240),,),0),MATCH(I198,'ce raw data'!$C$1:$CZ$1,0))),"-")</f>
        <v>-</v>
      </c>
      <c r="J240" s="8" t="str">
        <f>IFERROR(IF(INDEX('ce raw data'!$C$2:$CZ$3000,MATCH(1,INDEX(('ce raw data'!$A$2:$A$3000=G195)*('ce raw data'!$B$2:$B$3000=$B240),,),0),MATCH(J198,'ce raw data'!$C$1:$CZ$1,0))="","-",INDEX('ce raw data'!$C$2:$CZ$3000,MATCH(1,INDEX(('ce raw data'!$A$2:$A$3000=G195)*('ce raw data'!$B$2:$B$3000=$B240),,),0),MATCH(J198,'ce raw data'!$C$1:$CZ$1,0))),"-")</f>
        <v>-</v>
      </c>
    </row>
    <row r="241" spans="2:10" hidden="1" x14ac:dyDescent="0.5">
      <c r="B241" s="12"/>
      <c r="C241" s="8" t="str">
        <f>IFERROR(IF(INDEX('ce raw data'!$C$2:$CZ$3000,MATCH(1,INDEX(('ce raw data'!$A$2:$A$3000=C195)*('ce raw data'!$B$2:$B$3000=$B242),,),0),MATCH(SUBSTITUTE(C198,"Allele","Height"),'ce raw data'!$C$1:$CZ$1,0))="","-",INDEX('ce raw data'!$C$2:$CZ$3000,MATCH(1,INDEX(('ce raw data'!$A$2:$A$3000=C195)*('ce raw data'!$B$2:$B$3000=$B242),,),0),MATCH(SUBSTITUTE(C198,"Allele","Height"),'ce raw data'!$C$1:$CZ$1,0))),"-")</f>
        <v>-</v>
      </c>
      <c r="D241" s="8" t="str">
        <f>IFERROR(IF(INDEX('ce raw data'!$C$2:$CZ$3000,MATCH(1,INDEX(('ce raw data'!$A$2:$A$3000=C195)*('ce raw data'!$B$2:$B$3000=$B242),,),0),MATCH(SUBSTITUTE(D198,"Allele","Height"),'ce raw data'!$C$1:$CZ$1,0))="","-",INDEX('ce raw data'!$C$2:$CZ$3000,MATCH(1,INDEX(('ce raw data'!$A$2:$A$3000=C195)*('ce raw data'!$B$2:$B$3000=$B242),,),0),MATCH(SUBSTITUTE(D198,"Allele","Height"),'ce raw data'!$C$1:$CZ$1,0))),"-")</f>
        <v>-</v>
      </c>
      <c r="E241" s="8" t="str">
        <f>IFERROR(IF(INDEX('ce raw data'!$C$2:$CZ$3000,MATCH(1,INDEX(('ce raw data'!$A$2:$A$3000=C195)*('ce raw data'!$B$2:$B$3000=$B242),,),0),MATCH(SUBSTITUTE(E198,"Allele","Height"),'ce raw data'!$C$1:$CZ$1,0))="","-",INDEX('ce raw data'!$C$2:$CZ$3000,MATCH(1,INDEX(('ce raw data'!$A$2:$A$3000=C195)*('ce raw data'!$B$2:$B$3000=$B242),,),0),MATCH(SUBSTITUTE(E198,"Allele","Height"),'ce raw data'!$C$1:$CZ$1,0))),"-")</f>
        <v>-</v>
      </c>
      <c r="F241" s="8" t="str">
        <f>IFERROR(IF(INDEX('ce raw data'!$C$2:$CZ$3000,MATCH(1,INDEX(('ce raw data'!$A$2:$A$3000=C195)*('ce raw data'!$B$2:$B$3000=$B242),,),0),MATCH(SUBSTITUTE(F198,"Allele","Height"),'ce raw data'!$C$1:$CZ$1,0))="","-",INDEX('ce raw data'!$C$2:$CZ$3000,MATCH(1,INDEX(('ce raw data'!$A$2:$A$3000=C195)*('ce raw data'!$B$2:$B$3000=$B242),,),0),MATCH(SUBSTITUTE(F198,"Allele","Height"),'ce raw data'!$C$1:$CZ$1,0))),"-")</f>
        <v>-</v>
      </c>
      <c r="G241" s="8" t="str">
        <f>IFERROR(IF(INDEX('ce raw data'!$C$2:$CZ$3000,MATCH(1,INDEX(('ce raw data'!$A$2:$A$3000=G195)*('ce raw data'!$B$2:$B$3000=$B242),,),0),MATCH(SUBSTITUTE(G198,"Allele","Height"),'ce raw data'!$C$1:$CZ$1,0))="","-",INDEX('ce raw data'!$C$2:$CZ$3000,MATCH(1,INDEX(('ce raw data'!$A$2:$A$3000=G195)*('ce raw data'!$B$2:$B$3000=$B242),,),0),MATCH(SUBSTITUTE(G198,"Allele","Height"),'ce raw data'!$C$1:$CZ$1,0))),"-")</f>
        <v>-</v>
      </c>
      <c r="H241" s="8" t="str">
        <f>IFERROR(IF(INDEX('ce raw data'!$C$2:$CZ$3000,MATCH(1,INDEX(('ce raw data'!$A$2:$A$3000=G195)*('ce raw data'!$B$2:$B$3000=$B242),,),0),MATCH(SUBSTITUTE(H198,"Allele","Height"),'ce raw data'!$C$1:$CZ$1,0))="","-",INDEX('ce raw data'!$C$2:$CZ$3000,MATCH(1,INDEX(('ce raw data'!$A$2:$A$3000=G195)*('ce raw data'!$B$2:$B$3000=$B242),,),0),MATCH(SUBSTITUTE(H198,"Allele","Height"),'ce raw data'!$C$1:$CZ$1,0))),"-")</f>
        <v>-</v>
      </c>
      <c r="I241" s="8" t="str">
        <f>IFERROR(IF(INDEX('ce raw data'!$C$2:$CZ$3000,MATCH(1,INDEX(('ce raw data'!$A$2:$A$3000=G195)*('ce raw data'!$B$2:$B$3000=$B242),,),0),MATCH(SUBSTITUTE(I198,"Allele","Height"),'ce raw data'!$C$1:$CZ$1,0))="","-",INDEX('ce raw data'!$C$2:$CZ$3000,MATCH(1,INDEX(('ce raw data'!$A$2:$A$3000=G195)*('ce raw data'!$B$2:$B$3000=$B242),,),0),MATCH(SUBSTITUTE(I198,"Allele","Height"),'ce raw data'!$C$1:$CZ$1,0))),"-")</f>
        <v>-</v>
      </c>
      <c r="J241" s="8" t="str">
        <f>IFERROR(IF(INDEX('ce raw data'!$C$2:$CZ$3000,MATCH(1,INDEX(('ce raw data'!$A$2:$A$3000=G195)*('ce raw data'!$B$2:$B$3000=$B242),,),0),MATCH(SUBSTITUTE(J198,"Allele","Height"),'ce raw data'!$C$1:$CZ$1,0))="","-",INDEX('ce raw data'!$C$2:$CZ$3000,MATCH(1,INDEX(('ce raw data'!$A$2:$A$3000=G195)*('ce raw data'!$B$2:$B$3000=$B242),,),0),MATCH(SUBSTITUTE(J198,"Allele","Height"),'ce raw data'!$C$1:$CZ$1,0))),"-")</f>
        <v>-</v>
      </c>
    </row>
    <row r="242" spans="2:10" x14ac:dyDescent="0.5">
      <c r="B242" s="12" t="str">
        <f>'Allele Call Table'!$A$113</f>
        <v>SE33</v>
      </c>
      <c r="C242" s="8" t="str">
        <f>IFERROR(IF(INDEX('ce raw data'!$C$2:$CZ$3000,MATCH(1,INDEX(('ce raw data'!$A$2:$A$3000=C195)*('ce raw data'!$B$2:$B$3000=$B242),,),0),MATCH(C198,'ce raw data'!$C$1:$CZ$1,0))="","-",INDEX('ce raw data'!$C$2:$CZ$3000,MATCH(1,INDEX(('ce raw data'!$A$2:$A$3000=C195)*('ce raw data'!$B$2:$B$3000=$B242),,),0),MATCH(C198,'ce raw data'!$C$1:$CZ$1,0))),"-")</f>
        <v>-</v>
      </c>
      <c r="D242" s="8" t="str">
        <f>IFERROR(IF(INDEX('ce raw data'!$C$2:$CZ$3000,MATCH(1,INDEX(('ce raw data'!$A$2:$A$3000=C195)*('ce raw data'!$B$2:$B$3000=$B242),,),0),MATCH(D198,'ce raw data'!$C$1:$CZ$1,0))="","-",INDEX('ce raw data'!$C$2:$CZ$3000,MATCH(1,INDEX(('ce raw data'!$A$2:$A$3000=C195)*('ce raw data'!$B$2:$B$3000=$B242),,),0),MATCH(D198,'ce raw data'!$C$1:$CZ$1,0))),"-")</f>
        <v>-</v>
      </c>
      <c r="E242" s="8" t="str">
        <f>IFERROR(IF(INDEX('ce raw data'!$C$2:$CZ$3000,MATCH(1,INDEX(('ce raw data'!$A$2:$A$3000=C195)*('ce raw data'!$B$2:$B$3000=$B242),,),0),MATCH(E198,'ce raw data'!$C$1:$CZ$1,0))="","-",INDEX('ce raw data'!$C$2:$CZ$3000,MATCH(1,INDEX(('ce raw data'!$A$2:$A$3000=C195)*('ce raw data'!$B$2:$B$3000=$B242),,),0),MATCH(E198,'ce raw data'!$C$1:$CZ$1,0))),"-")</f>
        <v>-</v>
      </c>
      <c r="F242" s="8" t="str">
        <f>IFERROR(IF(INDEX('ce raw data'!$C$2:$CZ$3000,MATCH(1,INDEX(('ce raw data'!$A$2:$A$3000=C195)*('ce raw data'!$B$2:$B$3000=$B242),,),0),MATCH(F198,'ce raw data'!$C$1:$CZ$1,0))="","-",INDEX('ce raw data'!$C$2:$CZ$3000,MATCH(1,INDEX(('ce raw data'!$A$2:$A$3000=C195)*('ce raw data'!$B$2:$B$3000=$B242),,),0),MATCH(F198,'ce raw data'!$C$1:$CZ$1,0))),"-")</f>
        <v>-</v>
      </c>
      <c r="G242" s="8" t="str">
        <f>IFERROR(IF(INDEX('ce raw data'!$C$2:$CZ$3000,MATCH(1,INDEX(('ce raw data'!$A$2:$A$3000=G195)*('ce raw data'!$B$2:$B$3000=$B242),,),0),MATCH(G198,'ce raw data'!$C$1:$CZ$1,0))="","-",INDEX('ce raw data'!$C$2:$CZ$3000,MATCH(1,INDEX(('ce raw data'!$A$2:$A$3000=G195)*('ce raw data'!$B$2:$B$3000=$B242),,),0),MATCH(G198,'ce raw data'!$C$1:$CZ$1,0))),"-")</f>
        <v>-</v>
      </c>
      <c r="H242" s="8" t="str">
        <f>IFERROR(IF(INDEX('ce raw data'!$C$2:$CZ$3000,MATCH(1,INDEX(('ce raw data'!$A$2:$A$3000=G195)*('ce raw data'!$B$2:$B$3000=$B242),,),0),MATCH(H198,'ce raw data'!$C$1:$CZ$1,0))="","-",INDEX('ce raw data'!$C$2:$CZ$3000,MATCH(1,INDEX(('ce raw data'!$A$2:$A$3000=G195)*('ce raw data'!$B$2:$B$3000=$B242),,),0),MATCH(H198,'ce raw data'!$C$1:$CZ$1,0))),"-")</f>
        <v>-</v>
      </c>
      <c r="I242" s="8" t="str">
        <f>IFERROR(IF(INDEX('ce raw data'!$C$2:$CZ$3000,MATCH(1,INDEX(('ce raw data'!$A$2:$A$3000=G195)*('ce raw data'!$B$2:$B$3000=$B242),,),0),MATCH(I198,'ce raw data'!$C$1:$CZ$1,0))="","-",INDEX('ce raw data'!$C$2:$CZ$3000,MATCH(1,INDEX(('ce raw data'!$A$2:$A$3000=G195)*('ce raw data'!$B$2:$B$3000=$B242),,),0),MATCH(I198,'ce raw data'!$C$1:$CZ$1,0))),"-")</f>
        <v>-</v>
      </c>
      <c r="J242" s="8" t="str">
        <f>IFERROR(IF(INDEX('ce raw data'!$C$2:$CZ$3000,MATCH(1,INDEX(('ce raw data'!$A$2:$A$3000=G195)*('ce raw data'!$B$2:$B$3000=$B242),,),0),MATCH(J198,'ce raw data'!$C$1:$CZ$1,0))="","-",INDEX('ce raw data'!$C$2:$CZ$3000,MATCH(1,INDEX(('ce raw data'!$A$2:$A$3000=G195)*('ce raw data'!$B$2:$B$3000=$B242),,),0),MATCH(J198,'ce raw data'!$C$1:$CZ$1,0))),"-")</f>
        <v>-</v>
      </c>
    </row>
    <row r="243" spans="2:10" hidden="1" x14ac:dyDescent="0.5">
      <c r="B243" s="12"/>
      <c r="C243" s="8" t="str">
        <f>IFERROR(IF(INDEX('ce raw data'!$C$2:$CZ$3000,MATCH(1,INDEX(('ce raw data'!$A$2:$A$3000=C195)*('ce raw data'!$B$2:$B$3000=$B244),,),0),MATCH(SUBSTITUTE(C198,"Allele","Height"),'ce raw data'!$C$1:$CZ$1,0))="","-",INDEX('ce raw data'!$C$2:$CZ$3000,MATCH(1,INDEX(('ce raw data'!$A$2:$A$3000=C195)*('ce raw data'!$B$2:$B$3000=$B244),,),0),MATCH(SUBSTITUTE(C198,"Allele","Height"),'ce raw data'!$C$1:$CZ$1,0))),"-")</f>
        <v>-</v>
      </c>
      <c r="D243" s="8" t="str">
        <f>IFERROR(IF(INDEX('ce raw data'!$C$2:$CZ$3000,MATCH(1,INDEX(('ce raw data'!$A$2:$A$3000=C195)*('ce raw data'!$B$2:$B$3000=$B244),,),0),MATCH(SUBSTITUTE(D198,"Allele","Height"),'ce raw data'!$C$1:$CZ$1,0))="","-",INDEX('ce raw data'!$C$2:$CZ$3000,MATCH(1,INDEX(('ce raw data'!$A$2:$A$3000=C195)*('ce raw data'!$B$2:$B$3000=$B244),,),0),MATCH(SUBSTITUTE(D198,"Allele","Height"),'ce raw data'!$C$1:$CZ$1,0))),"-")</f>
        <v>-</v>
      </c>
      <c r="E243" s="8" t="str">
        <f>IFERROR(IF(INDEX('ce raw data'!$C$2:$CZ$3000,MATCH(1,INDEX(('ce raw data'!$A$2:$A$3000=C195)*('ce raw data'!$B$2:$B$3000=$B244),,),0),MATCH(SUBSTITUTE(E198,"Allele","Height"),'ce raw data'!$C$1:$CZ$1,0))="","-",INDEX('ce raw data'!$C$2:$CZ$3000,MATCH(1,INDEX(('ce raw data'!$A$2:$A$3000=C195)*('ce raw data'!$B$2:$B$3000=$B244),,),0),MATCH(SUBSTITUTE(E198,"Allele","Height"),'ce raw data'!$C$1:$CZ$1,0))),"-")</f>
        <v>-</v>
      </c>
      <c r="F243" s="8" t="str">
        <f>IFERROR(IF(INDEX('ce raw data'!$C$2:$CZ$3000,MATCH(1,INDEX(('ce raw data'!$A$2:$A$3000=C195)*('ce raw data'!$B$2:$B$3000=$B244),,),0),MATCH(SUBSTITUTE(F198,"Allele","Height"),'ce raw data'!$C$1:$CZ$1,0))="","-",INDEX('ce raw data'!$C$2:$CZ$3000,MATCH(1,INDEX(('ce raw data'!$A$2:$A$3000=C195)*('ce raw data'!$B$2:$B$3000=$B244),,),0),MATCH(SUBSTITUTE(F198,"Allele","Height"),'ce raw data'!$C$1:$CZ$1,0))),"-")</f>
        <v>-</v>
      </c>
      <c r="G243" s="8" t="str">
        <f>IFERROR(IF(INDEX('ce raw data'!$C$2:$CZ$3000,MATCH(1,INDEX(('ce raw data'!$A$2:$A$3000=G195)*('ce raw data'!$B$2:$B$3000=$B244),,),0),MATCH(SUBSTITUTE(G198,"Allele","Height"),'ce raw data'!$C$1:$CZ$1,0))="","-",INDEX('ce raw data'!$C$2:$CZ$3000,MATCH(1,INDEX(('ce raw data'!$A$2:$A$3000=G195)*('ce raw data'!$B$2:$B$3000=$B244),,),0),MATCH(SUBSTITUTE(G198,"Allele","Height"),'ce raw data'!$C$1:$CZ$1,0))),"-")</f>
        <v>-</v>
      </c>
      <c r="H243" s="8" t="str">
        <f>IFERROR(IF(INDEX('ce raw data'!$C$2:$CZ$3000,MATCH(1,INDEX(('ce raw data'!$A$2:$A$3000=G195)*('ce raw data'!$B$2:$B$3000=$B244),,),0),MATCH(SUBSTITUTE(H198,"Allele","Height"),'ce raw data'!$C$1:$CZ$1,0))="","-",INDEX('ce raw data'!$C$2:$CZ$3000,MATCH(1,INDEX(('ce raw data'!$A$2:$A$3000=G195)*('ce raw data'!$B$2:$B$3000=$B244),,),0),MATCH(SUBSTITUTE(H198,"Allele","Height"),'ce raw data'!$C$1:$CZ$1,0))),"-")</f>
        <v>-</v>
      </c>
      <c r="I243" s="8" t="str">
        <f>IFERROR(IF(INDEX('ce raw data'!$C$2:$CZ$3000,MATCH(1,INDEX(('ce raw data'!$A$2:$A$3000=G195)*('ce raw data'!$B$2:$B$3000=$B244),,),0),MATCH(SUBSTITUTE(I198,"Allele","Height"),'ce raw data'!$C$1:$CZ$1,0))="","-",INDEX('ce raw data'!$C$2:$CZ$3000,MATCH(1,INDEX(('ce raw data'!$A$2:$A$3000=G195)*('ce raw data'!$B$2:$B$3000=$B244),,),0),MATCH(SUBSTITUTE(I198,"Allele","Height"),'ce raw data'!$C$1:$CZ$1,0))),"-")</f>
        <v>-</v>
      </c>
      <c r="J243" s="8" t="str">
        <f>IFERROR(IF(INDEX('ce raw data'!$C$2:$CZ$3000,MATCH(1,INDEX(('ce raw data'!$A$2:$A$3000=G195)*('ce raw data'!$B$2:$B$3000=$B244),,),0),MATCH(SUBSTITUTE(J198,"Allele","Height"),'ce raw data'!$C$1:$CZ$1,0))="","-",INDEX('ce raw data'!$C$2:$CZ$3000,MATCH(1,INDEX(('ce raw data'!$A$2:$A$3000=G195)*('ce raw data'!$B$2:$B$3000=$B244),,),0),MATCH(SUBSTITUTE(J198,"Allele","Height"),'ce raw data'!$C$1:$CZ$1,0))),"-")</f>
        <v>-</v>
      </c>
    </row>
    <row r="244" spans="2:10" x14ac:dyDescent="0.5">
      <c r="B244" s="12" t="str">
        <f>'Allele Call Table'!$A$115</f>
        <v>D22S1045</v>
      </c>
      <c r="C244" s="8" t="str">
        <f>IFERROR(IF(INDEX('ce raw data'!$C$2:$CZ$3000,MATCH(1,INDEX(('ce raw data'!$A$2:$A$3000=C195)*('ce raw data'!$B$2:$B$3000=$B244),,),0),MATCH(C198,'ce raw data'!$C$1:$CZ$1,0))="","-",INDEX('ce raw data'!$C$2:$CZ$3000,MATCH(1,INDEX(('ce raw data'!$A$2:$A$3000=C195)*('ce raw data'!$B$2:$B$3000=$B244),,),0),MATCH(C198,'ce raw data'!$C$1:$CZ$1,0))),"-")</f>
        <v>-</v>
      </c>
      <c r="D244" s="8" t="str">
        <f>IFERROR(IF(INDEX('ce raw data'!$C$2:$CZ$3000,MATCH(1,INDEX(('ce raw data'!$A$2:$A$3000=C195)*('ce raw data'!$B$2:$B$3000=$B244),,),0),MATCH(D198,'ce raw data'!$C$1:$CZ$1,0))="","-",INDEX('ce raw data'!$C$2:$CZ$3000,MATCH(1,INDEX(('ce raw data'!$A$2:$A$3000=C195)*('ce raw data'!$B$2:$B$3000=$B244),,),0),MATCH(D198,'ce raw data'!$C$1:$CZ$1,0))),"-")</f>
        <v>-</v>
      </c>
      <c r="E244" s="8" t="str">
        <f>IFERROR(IF(INDEX('ce raw data'!$C$2:$CZ$3000,MATCH(1,INDEX(('ce raw data'!$A$2:$A$3000=C195)*('ce raw data'!$B$2:$B$3000=$B244),,),0),MATCH(E198,'ce raw data'!$C$1:$CZ$1,0))="","-",INDEX('ce raw data'!$C$2:$CZ$3000,MATCH(1,INDEX(('ce raw data'!$A$2:$A$3000=C195)*('ce raw data'!$B$2:$B$3000=$B244),,),0),MATCH(E198,'ce raw data'!$C$1:$CZ$1,0))),"-")</f>
        <v>-</v>
      </c>
      <c r="F244" s="8" t="str">
        <f>IFERROR(IF(INDEX('ce raw data'!$C$2:$CZ$3000,MATCH(1,INDEX(('ce raw data'!$A$2:$A$3000=C195)*('ce raw data'!$B$2:$B$3000=$B244),,),0),MATCH(F198,'ce raw data'!$C$1:$CZ$1,0))="","-",INDEX('ce raw data'!$C$2:$CZ$3000,MATCH(1,INDEX(('ce raw data'!$A$2:$A$3000=C195)*('ce raw data'!$B$2:$B$3000=$B244),,),0),MATCH(F198,'ce raw data'!$C$1:$CZ$1,0))),"-")</f>
        <v>-</v>
      </c>
      <c r="G244" s="8" t="str">
        <f>IFERROR(IF(INDEX('ce raw data'!$C$2:$CZ$3000,MATCH(1,INDEX(('ce raw data'!$A$2:$A$3000=G195)*('ce raw data'!$B$2:$B$3000=$B244),,),0),MATCH(G198,'ce raw data'!$C$1:$CZ$1,0))="","-",INDEX('ce raw data'!$C$2:$CZ$3000,MATCH(1,INDEX(('ce raw data'!$A$2:$A$3000=G195)*('ce raw data'!$B$2:$B$3000=$B244),,),0),MATCH(G198,'ce raw data'!$C$1:$CZ$1,0))),"-")</f>
        <v>-</v>
      </c>
      <c r="H244" s="8" t="str">
        <f>IFERROR(IF(INDEX('ce raw data'!$C$2:$CZ$3000,MATCH(1,INDEX(('ce raw data'!$A$2:$A$3000=G195)*('ce raw data'!$B$2:$B$3000=$B244),,),0),MATCH(H198,'ce raw data'!$C$1:$CZ$1,0))="","-",INDEX('ce raw data'!$C$2:$CZ$3000,MATCH(1,INDEX(('ce raw data'!$A$2:$A$3000=G195)*('ce raw data'!$B$2:$B$3000=$B244),,),0),MATCH(H198,'ce raw data'!$C$1:$CZ$1,0))),"-")</f>
        <v>-</v>
      </c>
      <c r="I244" s="8" t="str">
        <f>IFERROR(IF(INDEX('ce raw data'!$C$2:$CZ$3000,MATCH(1,INDEX(('ce raw data'!$A$2:$A$3000=G195)*('ce raw data'!$B$2:$B$3000=$B244),,),0),MATCH(I198,'ce raw data'!$C$1:$CZ$1,0))="","-",INDEX('ce raw data'!$C$2:$CZ$3000,MATCH(1,INDEX(('ce raw data'!$A$2:$A$3000=G195)*('ce raw data'!$B$2:$B$3000=$B244),,),0),MATCH(I198,'ce raw data'!$C$1:$CZ$1,0))),"-")</f>
        <v>-</v>
      </c>
      <c r="J244" s="8" t="str">
        <f>IFERROR(IF(INDEX('ce raw data'!$C$2:$CZ$3000,MATCH(1,INDEX(('ce raw data'!$A$2:$A$3000=G195)*('ce raw data'!$B$2:$B$3000=$B244),,),0),MATCH(J198,'ce raw data'!$C$1:$CZ$1,0))="","-",INDEX('ce raw data'!$C$2:$CZ$3000,MATCH(1,INDEX(('ce raw data'!$A$2:$A$3000=G195)*('ce raw data'!$B$2:$B$3000=$B244),,),0),MATCH(J198,'ce raw data'!$C$1:$CZ$1,0))),"-")</f>
        <v>-</v>
      </c>
    </row>
    <row r="245" spans="2:10" hidden="1" x14ac:dyDescent="0.5">
      <c r="B245" s="10"/>
      <c r="C245" s="8" t="str">
        <f>IFERROR(IF(INDEX('ce raw data'!$C$2:$CZ$3000,MATCH(1,INDEX(('ce raw data'!$A$2:$A$3000=C195)*('ce raw data'!$B$2:$B$3000=$B246),,),0),MATCH(SUBSTITUTE(C198,"Allele","Height"),'ce raw data'!$C$1:$CZ$1,0))="","-",INDEX('ce raw data'!$C$2:$CZ$3000,MATCH(1,INDEX(('ce raw data'!$A$2:$A$3000=C195)*('ce raw data'!$B$2:$B$3000=$B246),,),0),MATCH(SUBSTITUTE(C198,"Allele","Height"),'ce raw data'!$C$1:$CZ$1,0))),"-")</f>
        <v>-</v>
      </c>
      <c r="D245" s="8" t="str">
        <f>IFERROR(IF(INDEX('ce raw data'!$C$2:$CZ$3000,MATCH(1,INDEX(('ce raw data'!$A$2:$A$3000=C195)*('ce raw data'!$B$2:$B$3000=$B246),,),0),MATCH(SUBSTITUTE(D198,"Allele","Height"),'ce raw data'!$C$1:$CZ$1,0))="","-",INDEX('ce raw data'!$C$2:$CZ$3000,MATCH(1,INDEX(('ce raw data'!$A$2:$A$3000=C195)*('ce raw data'!$B$2:$B$3000=$B246),,),0),MATCH(SUBSTITUTE(D198,"Allele","Height"),'ce raw data'!$C$1:$CZ$1,0))),"-")</f>
        <v>-</v>
      </c>
      <c r="E245" s="8" t="str">
        <f>IFERROR(IF(INDEX('ce raw data'!$C$2:$CZ$3000,MATCH(1,INDEX(('ce raw data'!$A$2:$A$3000=C195)*('ce raw data'!$B$2:$B$3000=$B246),,),0),MATCH(SUBSTITUTE(E198,"Allele","Height"),'ce raw data'!$C$1:$CZ$1,0))="","-",INDEX('ce raw data'!$C$2:$CZ$3000,MATCH(1,INDEX(('ce raw data'!$A$2:$A$3000=C195)*('ce raw data'!$B$2:$B$3000=$B246),,),0),MATCH(SUBSTITUTE(E198,"Allele","Height"),'ce raw data'!$C$1:$CZ$1,0))),"-")</f>
        <v>-</v>
      </c>
      <c r="F245" s="8" t="str">
        <f>IFERROR(IF(INDEX('ce raw data'!$C$2:$CZ$3000,MATCH(1,INDEX(('ce raw data'!$A$2:$A$3000=C195)*('ce raw data'!$B$2:$B$3000=$B246),,),0),MATCH(SUBSTITUTE(F198,"Allele","Height"),'ce raw data'!$C$1:$CZ$1,0))="","-",INDEX('ce raw data'!$C$2:$CZ$3000,MATCH(1,INDEX(('ce raw data'!$A$2:$A$3000=C195)*('ce raw data'!$B$2:$B$3000=$B246),,),0),MATCH(SUBSTITUTE(F198,"Allele","Height"),'ce raw data'!$C$1:$CZ$1,0))),"-")</f>
        <v>-</v>
      </c>
      <c r="G245" s="8" t="str">
        <f>IFERROR(IF(INDEX('ce raw data'!$C$2:$CZ$3000,MATCH(1,INDEX(('ce raw data'!$A$2:$A$3000=G195)*('ce raw data'!$B$2:$B$3000=$B246),,),0),MATCH(SUBSTITUTE(G198,"Allele","Height"),'ce raw data'!$C$1:$CZ$1,0))="","-",INDEX('ce raw data'!$C$2:$CZ$3000,MATCH(1,INDEX(('ce raw data'!$A$2:$A$3000=G195)*('ce raw data'!$B$2:$B$3000=$B246),,),0),MATCH(SUBSTITUTE(G198,"Allele","Height"),'ce raw data'!$C$1:$CZ$1,0))),"-")</f>
        <v>-</v>
      </c>
      <c r="H245" s="8" t="str">
        <f>IFERROR(IF(INDEX('ce raw data'!$C$2:$CZ$3000,MATCH(1,INDEX(('ce raw data'!$A$2:$A$3000=G195)*('ce raw data'!$B$2:$B$3000=$B246),,),0),MATCH(SUBSTITUTE(H198,"Allele","Height"),'ce raw data'!$C$1:$CZ$1,0))="","-",INDEX('ce raw data'!$C$2:$CZ$3000,MATCH(1,INDEX(('ce raw data'!$A$2:$A$3000=G195)*('ce raw data'!$B$2:$B$3000=$B246),,),0),MATCH(SUBSTITUTE(H198,"Allele","Height"),'ce raw data'!$C$1:$CZ$1,0))),"-")</f>
        <v>-</v>
      </c>
      <c r="I245" s="8" t="str">
        <f>IFERROR(IF(INDEX('ce raw data'!$C$2:$CZ$3000,MATCH(1,INDEX(('ce raw data'!$A$2:$A$3000=G195)*('ce raw data'!$B$2:$B$3000=$B246),,),0),MATCH(SUBSTITUTE(I198,"Allele","Height"),'ce raw data'!$C$1:$CZ$1,0))="","-",INDEX('ce raw data'!$C$2:$CZ$3000,MATCH(1,INDEX(('ce raw data'!$A$2:$A$3000=G195)*('ce raw data'!$B$2:$B$3000=$B246),,),0),MATCH(SUBSTITUTE(I198,"Allele","Height"),'ce raw data'!$C$1:$CZ$1,0))),"-")</f>
        <v>-</v>
      </c>
      <c r="J245" s="8" t="str">
        <f>IFERROR(IF(INDEX('ce raw data'!$C$2:$CZ$3000,MATCH(1,INDEX(('ce raw data'!$A$2:$A$3000=G195)*('ce raw data'!$B$2:$B$3000=$B246),,),0),MATCH(SUBSTITUTE(J198,"Allele","Height"),'ce raw data'!$C$1:$CZ$1,0))="","-",INDEX('ce raw data'!$C$2:$CZ$3000,MATCH(1,INDEX(('ce raw data'!$A$2:$A$3000=G195)*('ce raw data'!$B$2:$B$3000=$B246),,),0),MATCH(SUBSTITUTE(J198,"Allele","Height"),'ce raw data'!$C$1:$CZ$1,0))),"-")</f>
        <v>-</v>
      </c>
    </row>
    <row r="246" spans="2:10" x14ac:dyDescent="0.5">
      <c r="B246" s="13" t="str">
        <f>'Allele Call Table'!$A$117</f>
        <v>DYS391</v>
      </c>
      <c r="C246" s="8" t="str">
        <f>IFERROR(IF(INDEX('ce raw data'!$C$2:$CZ$3000,MATCH(1,INDEX(('ce raw data'!$A$2:$A$3000=C195)*('ce raw data'!$B$2:$B$3000=$B246),,),0),MATCH(C198,'ce raw data'!$C$1:$CZ$1,0))="","-",INDEX('ce raw data'!$C$2:$CZ$3000,MATCH(1,INDEX(('ce raw data'!$A$2:$A$3000=C195)*('ce raw data'!$B$2:$B$3000=$B246),,),0),MATCH(C198,'ce raw data'!$C$1:$CZ$1,0))),"-")</f>
        <v>-</v>
      </c>
      <c r="D246" s="8" t="str">
        <f>IFERROR(IF(INDEX('ce raw data'!$C$2:$CZ$3000,MATCH(1,INDEX(('ce raw data'!$A$2:$A$3000=C195)*('ce raw data'!$B$2:$B$3000=$B246),,),0),MATCH(D198,'ce raw data'!$C$1:$CZ$1,0))="","-",INDEX('ce raw data'!$C$2:$CZ$3000,MATCH(1,INDEX(('ce raw data'!$A$2:$A$3000=C195)*('ce raw data'!$B$2:$B$3000=$B246),,),0),MATCH(D198,'ce raw data'!$C$1:$CZ$1,0))),"-")</f>
        <v>-</v>
      </c>
      <c r="E246" s="8" t="str">
        <f>IFERROR(IF(INDEX('ce raw data'!$C$2:$CZ$3000,MATCH(1,INDEX(('ce raw data'!$A$2:$A$3000=C195)*('ce raw data'!$B$2:$B$3000=$B246),,),0),MATCH(E198,'ce raw data'!$C$1:$CZ$1,0))="","-",INDEX('ce raw data'!$C$2:$CZ$3000,MATCH(1,INDEX(('ce raw data'!$A$2:$A$3000=C195)*('ce raw data'!$B$2:$B$3000=$B246),,),0),MATCH(E198,'ce raw data'!$C$1:$CZ$1,0))),"-")</f>
        <v>-</v>
      </c>
      <c r="F246" s="8" t="str">
        <f>IFERROR(IF(INDEX('ce raw data'!$C$2:$CZ$3000,MATCH(1,INDEX(('ce raw data'!$A$2:$A$3000=C195)*('ce raw data'!$B$2:$B$3000=$B246),,),0),MATCH(F198,'ce raw data'!$C$1:$CZ$1,0))="","-",INDEX('ce raw data'!$C$2:$CZ$3000,MATCH(1,INDEX(('ce raw data'!$A$2:$A$3000=C195)*('ce raw data'!$B$2:$B$3000=$B246),,),0),MATCH(F198,'ce raw data'!$C$1:$CZ$1,0))),"-")</f>
        <v>-</v>
      </c>
      <c r="G246" s="8" t="str">
        <f>IFERROR(IF(INDEX('ce raw data'!$C$2:$CZ$3000,MATCH(1,INDEX(('ce raw data'!$A$2:$A$3000=G195)*('ce raw data'!$B$2:$B$3000=$B246),,),0),MATCH(G198,'ce raw data'!$C$1:$CZ$1,0))="","-",INDEX('ce raw data'!$C$2:$CZ$3000,MATCH(1,INDEX(('ce raw data'!$A$2:$A$3000=G195)*('ce raw data'!$B$2:$B$3000=$B246),,),0),MATCH(G198,'ce raw data'!$C$1:$CZ$1,0))),"-")</f>
        <v>-</v>
      </c>
      <c r="H246" s="8" t="str">
        <f>IFERROR(IF(INDEX('ce raw data'!$C$2:$CZ$3000,MATCH(1,INDEX(('ce raw data'!$A$2:$A$3000=G195)*('ce raw data'!$B$2:$B$3000=$B246),,),0),MATCH(H198,'ce raw data'!$C$1:$CZ$1,0))="","-",INDEX('ce raw data'!$C$2:$CZ$3000,MATCH(1,INDEX(('ce raw data'!$A$2:$A$3000=G195)*('ce raw data'!$B$2:$B$3000=$B246),,),0),MATCH(H198,'ce raw data'!$C$1:$CZ$1,0))),"-")</f>
        <v>-</v>
      </c>
      <c r="I246" s="8" t="str">
        <f>IFERROR(IF(INDEX('ce raw data'!$C$2:$CZ$3000,MATCH(1,INDEX(('ce raw data'!$A$2:$A$3000=G195)*('ce raw data'!$B$2:$B$3000=$B246),,),0),MATCH(I198,'ce raw data'!$C$1:$CZ$1,0))="","-",INDEX('ce raw data'!$C$2:$CZ$3000,MATCH(1,INDEX(('ce raw data'!$A$2:$A$3000=G195)*('ce raw data'!$B$2:$B$3000=$B246),,),0),MATCH(I198,'ce raw data'!$C$1:$CZ$1,0))),"-")</f>
        <v>-</v>
      </c>
      <c r="J246" s="8" t="str">
        <f>IFERROR(IF(INDEX('ce raw data'!$C$2:$CZ$3000,MATCH(1,INDEX(('ce raw data'!$A$2:$A$3000=G195)*('ce raw data'!$B$2:$B$3000=$B246),,),0),MATCH(J198,'ce raw data'!$C$1:$CZ$1,0))="","-",INDEX('ce raw data'!$C$2:$CZ$3000,MATCH(1,INDEX(('ce raw data'!$A$2:$A$3000=G195)*('ce raw data'!$B$2:$B$3000=$B246),,),0),MATCH(J198,'ce raw data'!$C$1:$CZ$1,0))),"-")</f>
        <v>-</v>
      </c>
    </row>
    <row r="247" spans="2:10" hidden="1" x14ac:dyDescent="0.5">
      <c r="B247" s="13"/>
      <c r="C247" s="8" t="str">
        <f>IFERROR(IF(INDEX('ce raw data'!$C$2:$CZ$3000,MATCH(1,INDEX(('ce raw data'!$A$2:$A$3000=C195)*('ce raw data'!$B$2:$B$3000=$B248),,),0),MATCH(SUBSTITUTE(C198,"Allele","Height"),'ce raw data'!$C$1:$CZ$1,0))="","-",INDEX('ce raw data'!$C$2:$CZ$3000,MATCH(1,INDEX(('ce raw data'!$A$2:$A$3000=C195)*('ce raw data'!$B$2:$B$3000=$B248),,),0),MATCH(SUBSTITUTE(C198,"Allele","Height"),'ce raw data'!$C$1:$CZ$1,0))),"-")</f>
        <v>-</v>
      </c>
      <c r="D247" s="8" t="str">
        <f>IFERROR(IF(INDEX('ce raw data'!$C$2:$CZ$3000,MATCH(1,INDEX(('ce raw data'!$A$2:$A$3000=C195)*('ce raw data'!$B$2:$B$3000=$B248),,),0),MATCH(SUBSTITUTE(D198,"Allele","Height"),'ce raw data'!$C$1:$CZ$1,0))="","-",INDEX('ce raw data'!$C$2:$CZ$3000,MATCH(1,INDEX(('ce raw data'!$A$2:$A$3000=C195)*('ce raw data'!$B$2:$B$3000=$B248),,),0),MATCH(SUBSTITUTE(D198,"Allele","Height"),'ce raw data'!$C$1:$CZ$1,0))),"-")</f>
        <v>-</v>
      </c>
      <c r="E247" s="8" t="str">
        <f>IFERROR(IF(INDEX('ce raw data'!$C$2:$CZ$3000,MATCH(1,INDEX(('ce raw data'!$A$2:$A$3000=C195)*('ce raw data'!$B$2:$B$3000=$B248),,),0),MATCH(SUBSTITUTE(E198,"Allele","Height"),'ce raw data'!$C$1:$CZ$1,0))="","-",INDEX('ce raw data'!$C$2:$CZ$3000,MATCH(1,INDEX(('ce raw data'!$A$2:$A$3000=C195)*('ce raw data'!$B$2:$B$3000=$B248),,),0),MATCH(SUBSTITUTE(E198,"Allele","Height"),'ce raw data'!$C$1:$CZ$1,0))),"-")</f>
        <v>-</v>
      </c>
      <c r="F247" s="8" t="str">
        <f>IFERROR(IF(INDEX('ce raw data'!$C$2:$CZ$3000,MATCH(1,INDEX(('ce raw data'!$A$2:$A$3000=C195)*('ce raw data'!$B$2:$B$3000=$B248),,),0),MATCH(SUBSTITUTE(F198,"Allele","Height"),'ce raw data'!$C$1:$CZ$1,0))="","-",INDEX('ce raw data'!$C$2:$CZ$3000,MATCH(1,INDEX(('ce raw data'!$A$2:$A$3000=C195)*('ce raw data'!$B$2:$B$3000=$B248),,),0),MATCH(SUBSTITUTE(F198,"Allele","Height"),'ce raw data'!$C$1:$CZ$1,0))),"-")</f>
        <v>-</v>
      </c>
      <c r="G247" s="8" t="str">
        <f>IFERROR(IF(INDEX('ce raw data'!$C$2:$CZ$3000,MATCH(1,INDEX(('ce raw data'!$A$2:$A$3000=G195)*('ce raw data'!$B$2:$B$3000=$B248),,),0),MATCH(SUBSTITUTE(G198,"Allele","Height"),'ce raw data'!$C$1:$CZ$1,0))="","-",INDEX('ce raw data'!$C$2:$CZ$3000,MATCH(1,INDEX(('ce raw data'!$A$2:$A$3000=G195)*('ce raw data'!$B$2:$B$3000=$B248),,),0),MATCH(SUBSTITUTE(G198,"Allele","Height"),'ce raw data'!$C$1:$CZ$1,0))),"-")</f>
        <v>-</v>
      </c>
      <c r="H247" s="8" t="str">
        <f>IFERROR(IF(INDEX('ce raw data'!$C$2:$CZ$3000,MATCH(1,INDEX(('ce raw data'!$A$2:$A$3000=G195)*('ce raw data'!$B$2:$B$3000=$B248),,),0),MATCH(SUBSTITUTE(H198,"Allele","Height"),'ce raw data'!$C$1:$CZ$1,0))="","-",INDEX('ce raw data'!$C$2:$CZ$3000,MATCH(1,INDEX(('ce raw data'!$A$2:$A$3000=G195)*('ce raw data'!$B$2:$B$3000=$B248),,),0),MATCH(SUBSTITUTE(H198,"Allele","Height"),'ce raw data'!$C$1:$CZ$1,0))),"-")</f>
        <v>-</v>
      </c>
      <c r="I247" s="8" t="str">
        <f>IFERROR(IF(INDEX('ce raw data'!$C$2:$CZ$3000,MATCH(1,INDEX(('ce raw data'!$A$2:$A$3000=G195)*('ce raw data'!$B$2:$B$3000=$B248),,),0),MATCH(SUBSTITUTE(I198,"Allele","Height"),'ce raw data'!$C$1:$CZ$1,0))="","-",INDEX('ce raw data'!$C$2:$CZ$3000,MATCH(1,INDEX(('ce raw data'!$A$2:$A$3000=G195)*('ce raw data'!$B$2:$B$3000=$B248),,),0),MATCH(SUBSTITUTE(I198,"Allele","Height"),'ce raw data'!$C$1:$CZ$1,0))),"-")</f>
        <v>-</v>
      </c>
      <c r="J247" s="8" t="str">
        <f>IFERROR(IF(INDEX('ce raw data'!$C$2:$CZ$3000,MATCH(1,INDEX(('ce raw data'!$A$2:$A$3000=G195)*('ce raw data'!$B$2:$B$3000=$B248),,),0),MATCH(SUBSTITUTE(J198,"Allele","Height"),'ce raw data'!$C$1:$CZ$1,0))="","-",INDEX('ce raw data'!$C$2:$CZ$3000,MATCH(1,INDEX(('ce raw data'!$A$2:$A$3000=G195)*('ce raw data'!$B$2:$B$3000=$B248),,),0),MATCH(SUBSTITUTE(J198,"Allele","Height"),'ce raw data'!$C$1:$CZ$1,0))),"-")</f>
        <v>-</v>
      </c>
    </row>
    <row r="248" spans="2:10" x14ac:dyDescent="0.5">
      <c r="B248" s="13" t="str">
        <f>'Allele Call Table'!$A$119</f>
        <v>FGA</v>
      </c>
      <c r="C248" s="8" t="str">
        <f>IFERROR(IF(INDEX('ce raw data'!$C$2:$CZ$3000,MATCH(1,INDEX(('ce raw data'!$A$2:$A$3000=C195)*('ce raw data'!$B$2:$B$3000=$B248),,),0),MATCH(C198,'ce raw data'!$C$1:$CZ$1,0))="","-",INDEX('ce raw data'!$C$2:$CZ$3000,MATCH(1,INDEX(('ce raw data'!$A$2:$A$3000=C195)*('ce raw data'!$B$2:$B$3000=$B248),,),0),MATCH(C198,'ce raw data'!$C$1:$CZ$1,0))),"-")</f>
        <v>-</v>
      </c>
      <c r="D248" s="8" t="str">
        <f>IFERROR(IF(INDEX('ce raw data'!$C$2:$CZ$3000,MATCH(1,INDEX(('ce raw data'!$A$2:$A$3000=C195)*('ce raw data'!$B$2:$B$3000=$B248),,),0),MATCH(D198,'ce raw data'!$C$1:$CZ$1,0))="","-",INDEX('ce raw data'!$C$2:$CZ$3000,MATCH(1,INDEX(('ce raw data'!$A$2:$A$3000=C195)*('ce raw data'!$B$2:$B$3000=$B248),,),0),MATCH(D198,'ce raw data'!$C$1:$CZ$1,0))),"-")</f>
        <v>-</v>
      </c>
      <c r="E248" s="8" t="str">
        <f>IFERROR(IF(INDEX('ce raw data'!$C$2:$CZ$3000,MATCH(1,INDEX(('ce raw data'!$A$2:$A$3000=C195)*('ce raw data'!$B$2:$B$3000=$B248),,),0),MATCH(E198,'ce raw data'!$C$1:$CZ$1,0))="","-",INDEX('ce raw data'!$C$2:$CZ$3000,MATCH(1,INDEX(('ce raw data'!$A$2:$A$3000=C195)*('ce raw data'!$B$2:$B$3000=$B248),,),0),MATCH(E198,'ce raw data'!$C$1:$CZ$1,0))),"-")</f>
        <v>-</v>
      </c>
      <c r="F248" s="8" t="str">
        <f>IFERROR(IF(INDEX('ce raw data'!$C$2:$CZ$3000,MATCH(1,INDEX(('ce raw data'!$A$2:$A$3000=C195)*('ce raw data'!$B$2:$B$3000=$B248),,),0),MATCH(F198,'ce raw data'!$C$1:$CZ$1,0))="","-",INDEX('ce raw data'!$C$2:$CZ$3000,MATCH(1,INDEX(('ce raw data'!$A$2:$A$3000=C195)*('ce raw data'!$B$2:$B$3000=$B248),,),0),MATCH(F198,'ce raw data'!$C$1:$CZ$1,0))),"-")</f>
        <v>-</v>
      </c>
      <c r="G248" s="8" t="str">
        <f>IFERROR(IF(INDEX('ce raw data'!$C$2:$CZ$3000,MATCH(1,INDEX(('ce raw data'!$A$2:$A$3000=G195)*('ce raw data'!$B$2:$B$3000=$B248),,),0),MATCH(G198,'ce raw data'!$C$1:$CZ$1,0))="","-",INDEX('ce raw data'!$C$2:$CZ$3000,MATCH(1,INDEX(('ce raw data'!$A$2:$A$3000=G195)*('ce raw data'!$B$2:$B$3000=$B248),,),0),MATCH(G198,'ce raw data'!$C$1:$CZ$1,0))),"-")</f>
        <v>-</v>
      </c>
      <c r="H248" s="8" t="str">
        <f>IFERROR(IF(INDEX('ce raw data'!$C$2:$CZ$3000,MATCH(1,INDEX(('ce raw data'!$A$2:$A$3000=G195)*('ce raw data'!$B$2:$B$3000=$B248),,),0),MATCH(H198,'ce raw data'!$C$1:$CZ$1,0))="","-",INDEX('ce raw data'!$C$2:$CZ$3000,MATCH(1,INDEX(('ce raw data'!$A$2:$A$3000=G195)*('ce raw data'!$B$2:$B$3000=$B248),,),0),MATCH(H198,'ce raw data'!$C$1:$CZ$1,0))),"-")</f>
        <v>-</v>
      </c>
      <c r="I248" s="8" t="str">
        <f>IFERROR(IF(INDEX('ce raw data'!$C$2:$CZ$3000,MATCH(1,INDEX(('ce raw data'!$A$2:$A$3000=G195)*('ce raw data'!$B$2:$B$3000=$B248),,),0),MATCH(I198,'ce raw data'!$C$1:$CZ$1,0))="","-",INDEX('ce raw data'!$C$2:$CZ$3000,MATCH(1,INDEX(('ce raw data'!$A$2:$A$3000=G195)*('ce raw data'!$B$2:$B$3000=$B248),,),0),MATCH(I198,'ce raw data'!$C$1:$CZ$1,0))),"-")</f>
        <v>-</v>
      </c>
      <c r="J248" s="8" t="str">
        <f>IFERROR(IF(INDEX('ce raw data'!$C$2:$CZ$3000,MATCH(1,INDEX(('ce raw data'!$A$2:$A$3000=G195)*('ce raw data'!$B$2:$B$3000=$B248),,),0),MATCH(J198,'ce raw data'!$C$1:$CZ$1,0))="","-",INDEX('ce raw data'!$C$2:$CZ$3000,MATCH(1,INDEX(('ce raw data'!$A$2:$A$3000=G195)*('ce raw data'!$B$2:$B$3000=$B248),,),0),MATCH(J198,'ce raw data'!$C$1:$CZ$1,0))),"-")</f>
        <v>-</v>
      </c>
    </row>
    <row r="249" spans="2:10" hidden="1" x14ac:dyDescent="0.5">
      <c r="B249" s="13"/>
      <c r="C249" s="8" t="str">
        <f>IFERROR(IF(INDEX('ce raw data'!$C$2:$CZ$3000,MATCH(1,INDEX(('ce raw data'!$A$2:$A$3000=C195)*('ce raw data'!$B$2:$B$3000=$B250),,),0),MATCH(SUBSTITUTE(C198,"Allele","Height"),'ce raw data'!$C$1:$CZ$1,0))="","-",INDEX('ce raw data'!$C$2:$CZ$3000,MATCH(1,INDEX(('ce raw data'!$A$2:$A$3000=C195)*('ce raw data'!$B$2:$B$3000=$B250),,),0),MATCH(SUBSTITUTE(C198,"Allele","Height"),'ce raw data'!$C$1:$CZ$1,0))),"-")</f>
        <v>-</v>
      </c>
      <c r="D249" s="8" t="str">
        <f>IFERROR(IF(INDEX('ce raw data'!$C$2:$CZ$3000,MATCH(1,INDEX(('ce raw data'!$A$2:$A$3000=C195)*('ce raw data'!$B$2:$B$3000=$B250),,),0),MATCH(SUBSTITUTE(D198,"Allele","Height"),'ce raw data'!$C$1:$CZ$1,0))="","-",INDEX('ce raw data'!$C$2:$CZ$3000,MATCH(1,INDEX(('ce raw data'!$A$2:$A$3000=C195)*('ce raw data'!$B$2:$B$3000=$B250),,),0),MATCH(SUBSTITUTE(D198,"Allele","Height"),'ce raw data'!$C$1:$CZ$1,0))),"-")</f>
        <v>-</v>
      </c>
      <c r="E249" s="8" t="str">
        <f>IFERROR(IF(INDEX('ce raw data'!$C$2:$CZ$3000,MATCH(1,INDEX(('ce raw data'!$A$2:$A$3000=C195)*('ce raw data'!$B$2:$B$3000=$B250),,),0),MATCH(SUBSTITUTE(E198,"Allele","Height"),'ce raw data'!$C$1:$CZ$1,0))="","-",INDEX('ce raw data'!$C$2:$CZ$3000,MATCH(1,INDEX(('ce raw data'!$A$2:$A$3000=C195)*('ce raw data'!$B$2:$B$3000=$B250),,),0),MATCH(SUBSTITUTE(E198,"Allele","Height"),'ce raw data'!$C$1:$CZ$1,0))),"-")</f>
        <v>-</v>
      </c>
      <c r="F249" s="8" t="str">
        <f>IFERROR(IF(INDEX('ce raw data'!$C$2:$CZ$3000,MATCH(1,INDEX(('ce raw data'!$A$2:$A$3000=C195)*('ce raw data'!$B$2:$B$3000=$B250),,),0),MATCH(SUBSTITUTE(F198,"Allele","Height"),'ce raw data'!$C$1:$CZ$1,0))="","-",INDEX('ce raw data'!$C$2:$CZ$3000,MATCH(1,INDEX(('ce raw data'!$A$2:$A$3000=C195)*('ce raw data'!$B$2:$B$3000=$B250),,),0),MATCH(SUBSTITUTE(F198,"Allele","Height"),'ce raw data'!$C$1:$CZ$1,0))),"-")</f>
        <v>-</v>
      </c>
      <c r="G249" s="8" t="str">
        <f>IFERROR(IF(INDEX('ce raw data'!$C$2:$CZ$3000,MATCH(1,INDEX(('ce raw data'!$A$2:$A$3000=G195)*('ce raw data'!$B$2:$B$3000=$B250),,),0),MATCH(SUBSTITUTE(G198,"Allele","Height"),'ce raw data'!$C$1:$CZ$1,0))="","-",INDEX('ce raw data'!$C$2:$CZ$3000,MATCH(1,INDEX(('ce raw data'!$A$2:$A$3000=G195)*('ce raw data'!$B$2:$B$3000=$B250),,),0),MATCH(SUBSTITUTE(G198,"Allele","Height"),'ce raw data'!$C$1:$CZ$1,0))),"-")</f>
        <v>-</v>
      </c>
      <c r="H249" s="8" t="str">
        <f>IFERROR(IF(INDEX('ce raw data'!$C$2:$CZ$3000,MATCH(1,INDEX(('ce raw data'!$A$2:$A$3000=G195)*('ce raw data'!$B$2:$B$3000=$B250),,),0),MATCH(SUBSTITUTE(H198,"Allele","Height"),'ce raw data'!$C$1:$CZ$1,0))="","-",INDEX('ce raw data'!$C$2:$CZ$3000,MATCH(1,INDEX(('ce raw data'!$A$2:$A$3000=G195)*('ce raw data'!$B$2:$B$3000=$B250),,),0),MATCH(SUBSTITUTE(H198,"Allele","Height"),'ce raw data'!$C$1:$CZ$1,0))),"-")</f>
        <v>-</v>
      </c>
      <c r="I249" s="8" t="str">
        <f>IFERROR(IF(INDEX('ce raw data'!$C$2:$CZ$3000,MATCH(1,INDEX(('ce raw data'!$A$2:$A$3000=G195)*('ce raw data'!$B$2:$B$3000=$B250),,),0),MATCH(SUBSTITUTE(I198,"Allele","Height"),'ce raw data'!$C$1:$CZ$1,0))="","-",INDEX('ce raw data'!$C$2:$CZ$3000,MATCH(1,INDEX(('ce raw data'!$A$2:$A$3000=G195)*('ce raw data'!$B$2:$B$3000=$B250),,),0),MATCH(SUBSTITUTE(I198,"Allele","Height"),'ce raw data'!$C$1:$CZ$1,0))),"-")</f>
        <v>-</v>
      </c>
      <c r="J249" s="8" t="str">
        <f>IFERROR(IF(INDEX('ce raw data'!$C$2:$CZ$3000,MATCH(1,INDEX(('ce raw data'!$A$2:$A$3000=G195)*('ce raw data'!$B$2:$B$3000=$B250),,),0),MATCH(SUBSTITUTE(J198,"Allele","Height"),'ce raw data'!$C$1:$CZ$1,0))="","-",INDEX('ce raw data'!$C$2:$CZ$3000,MATCH(1,INDEX(('ce raw data'!$A$2:$A$3000=G195)*('ce raw data'!$B$2:$B$3000=$B250),,),0),MATCH(SUBSTITUTE(J198,"Allele","Height"),'ce raw data'!$C$1:$CZ$1,0))),"-")</f>
        <v>-</v>
      </c>
    </row>
    <row r="250" spans="2:10" x14ac:dyDescent="0.5">
      <c r="B250" s="13" t="str">
        <f>'Allele Call Table'!$A$121</f>
        <v>DYS576</v>
      </c>
      <c r="C250" s="8" t="str">
        <f>IFERROR(IF(INDEX('ce raw data'!$C$2:$CZ$3000,MATCH(1,INDEX(('ce raw data'!$A$2:$A$3000=C195)*('ce raw data'!$B$2:$B$3000=$B250),,),0),MATCH(C198,'ce raw data'!$C$1:$CZ$1,0))="","-",INDEX('ce raw data'!$C$2:$CZ$3000,MATCH(1,INDEX(('ce raw data'!$A$2:$A$3000=C195)*('ce raw data'!$B$2:$B$3000=$B250),,),0),MATCH(C198,'ce raw data'!$C$1:$CZ$1,0))),"-")</f>
        <v>-</v>
      </c>
      <c r="D250" s="8" t="str">
        <f>IFERROR(IF(INDEX('ce raw data'!$C$2:$CZ$3000,MATCH(1,INDEX(('ce raw data'!$A$2:$A$3000=C195)*('ce raw data'!$B$2:$B$3000=$B250),,),0),MATCH(D198,'ce raw data'!$C$1:$CZ$1,0))="","-",INDEX('ce raw data'!$C$2:$CZ$3000,MATCH(1,INDEX(('ce raw data'!$A$2:$A$3000=C195)*('ce raw data'!$B$2:$B$3000=$B250),,),0),MATCH(D198,'ce raw data'!$C$1:$CZ$1,0))),"-")</f>
        <v>-</v>
      </c>
      <c r="E250" s="8" t="str">
        <f>IFERROR(IF(INDEX('ce raw data'!$C$2:$CZ$3000,MATCH(1,INDEX(('ce raw data'!$A$2:$A$3000=C195)*('ce raw data'!$B$2:$B$3000=$B250),,),0),MATCH(E198,'ce raw data'!$C$1:$CZ$1,0))="","-",INDEX('ce raw data'!$C$2:$CZ$3000,MATCH(1,INDEX(('ce raw data'!$A$2:$A$3000=C195)*('ce raw data'!$B$2:$B$3000=$B250),,),0),MATCH(E198,'ce raw data'!$C$1:$CZ$1,0))),"-")</f>
        <v>-</v>
      </c>
      <c r="F250" s="8" t="str">
        <f>IFERROR(IF(INDEX('ce raw data'!$C$2:$CZ$3000,MATCH(1,INDEX(('ce raw data'!$A$2:$A$3000=C195)*('ce raw data'!$B$2:$B$3000=$B250),,),0),MATCH(F198,'ce raw data'!$C$1:$CZ$1,0))="","-",INDEX('ce raw data'!$C$2:$CZ$3000,MATCH(1,INDEX(('ce raw data'!$A$2:$A$3000=C195)*('ce raw data'!$B$2:$B$3000=$B250),,),0),MATCH(F198,'ce raw data'!$C$1:$CZ$1,0))),"-")</f>
        <v>-</v>
      </c>
      <c r="G250" s="8" t="str">
        <f>IFERROR(IF(INDEX('ce raw data'!$C$2:$CZ$3000,MATCH(1,INDEX(('ce raw data'!$A$2:$A$3000=G195)*('ce raw data'!$B$2:$B$3000=$B250),,),0),MATCH(G198,'ce raw data'!$C$1:$CZ$1,0))="","-",INDEX('ce raw data'!$C$2:$CZ$3000,MATCH(1,INDEX(('ce raw data'!$A$2:$A$3000=G195)*('ce raw data'!$B$2:$B$3000=$B250),,),0),MATCH(G198,'ce raw data'!$C$1:$CZ$1,0))),"-")</f>
        <v>-</v>
      </c>
      <c r="H250" s="8" t="str">
        <f>IFERROR(IF(INDEX('ce raw data'!$C$2:$CZ$3000,MATCH(1,INDEX(('ce raw data'!$A$2:$A$3000=G195)*('ce raw data'!$B$2:$B$3000=$B250),,),0),MATCH(H198,'ce raw data'!$C$1:$CZ$1,0))="","-",INDEX('ce raw data'!$C$2:$CZ$3000,MATCH(1,INDEX(('ce raw data'!$A$2:$A$3000=G195)*('ce raw data'!$B$2:$B$3000=$B250),,),0),MATCH(H198,'ce raw data'!$C$1:$CZ$1,0))),"-")</f>
        <v>-</v>
      </c>
      <c r="I250" s="8" t="str">
        <f>IFERROR(IF(INDEX('ce raw data'!$C$2:$CZ$3000,MATCH(1,INDEX(('ce raw data'!$A$2:$A$3000=G195)*('ce raw data'!$B$2:$B$3000=$B250),,),0),MATCH(I198,'ce raw data'!$C$1:$CZ$1,0))="","-",INDEX('ce raw data'!$C$2:$CZ$3000,MATCH(1,INDEX(('ce raw data'!$A$2:$A$3000=G195)*('ce raw data'!$B$2:$B$3000=$B250),,),0),MATCH(I198,'ce raw data'!$C$1:$CZ$1,0))),"-")</f>
        <v>-</v>
      </c>
      <c r="J250" s="8" t="str">
        <f>IFERROR(IF(INDEX('ce raw data'!$C$2:$CZ$3000,MATCH(1,INDEX(('ce raw data'!$A$2:$A$3000=G195)*('ce raw data'!$B$2:$B$3000=$B250),,),0),MATCH(J198,'ce raw data'!$C$1:$CZ$1,0))="","-",INDEX('ce raw data'!$C$2:$CZ$3000,MATCH(1,INDEX(('ce raw data'!$A$2:$A$3000=G195)*('ce raw data'!$B$2:$B$3000=$B250),,),0),MATCH(J198,'ce raw data'!$C$1:$CZ$1,0))),"-")</f>
        <v>-</v>
      </c>
    </row>
    <row r="251" spans="2:10" hidden="1" x14ac:dyDescent="0.5">
      <c r="B251" s="13"/>
      <c r="C251" s="8" t="str">
        <f>IFERROR(IF(INDEX('ce raw data'!$C$2:$CZ$3000,MATCH(1,INDEX(('ce raw data'!$A$2:$A$3000=C195)*('ce raw data'!$B$2:$B$3000=$B252),,),0),MATCH(SUBSTITUTE(C198,"Allele","Height"),'ce raw data'!$C$1:$CZ$1,0))="","-",INDEX('ce raw data'!$C$2:$CZ$3000,MATCH(1,INDEX(('ce raw data'!$A$2:$A$3000=C195)*('ce raw data'!$B$2:$B$3000=$B252),,),0),MATCH(SUBSTITUTE(C198,"Allele","Height"),'ce raw data'!$C$1:$CZ$1,0))),"-")</f>
        <v>-</v>
      </c>
      <c r="D251" s="8" t="str">
        <f>IFERROR(IF(INDEX('ce raw data'!$C$2:$CZ$3000,MATCH(1,INDEX(('ce raw data'!$A$2:$A$3000=C195)*('ce raw data'!$B$2:$B$3000=$B252),,),0),MATCH(SUBSTITUTE(D198,"Allele","Height"),'ce raw data'!$C$1:$CZ$1,0))="","-",INDEX('ce raw data'!$C$2:$CZ$3000,MATCH(1,INDEX(('ce raw data'!$A$2:$A$3000=C195)*('ce raw data'!$B$2:$B$3000=$B252),,),0),MATCH(SUBSTITUTE(D198,"Allele","Height"),'ce raw data'!$C$1:$CZ$1,0))),"-")</f>
        <v>-</v>
      </c>
      <c r="E251" s="8" t="str">
        <f>IFERROR(IF(INDEX('ce raw data'!$C$2:$CZ$3000,MATCH(1,INDEX(('ce raw data'!$A$2:$A$3000=C195)*('ce raw data'!$B$2:$B$3000=$B252),,),0),MATCH(SUBSTITUTE(E198,"Allele","Height"),'ce raw data'!$C$1:$CZ$1,0))="","-",INDEX('ce raw data'!$C$2:$CZ$3000,MATCH(1,INDEX(('ce raw data'!$A$2:$A$3000=C195)*('ce raw data'!$B$2:$B$3000=$B252),,),0),MATCH(SUBSTITUTE(E198,"Allele","Height"),'ce raw data'!$C$1:$CZ$1,0))),"-")</f>
        <v>-</v>
      </c>
      <c r="F251" s="8" t="str">
        <f>IFERROR(IF(INDEX('ce raw data'!$C$2:$CZ$3000,MATCH(1,INDEX(('ce raw data'!$A$2:$A$3000=C195)*('ce raw data'!$B$2:$B$3000=$B252),,),0),MATCH(SUBSTITUTE(F198,"Allele","Height"),'ce raw data'!$C$1:$CZ$1,0))="","-",INDEX('ce raw data'!$C$2:$CZ$3000,MATCH(1,INDEX(('ce raw data'!$A$2:$A$3000=C195)*('ce raw data'!$B$2:$B$3000=$B252),,),0),MATCH(SUBSTITUTE(F198,"Allele","Height"),'ce raw data'!$C$1:$CZ$1,0))),"-")</f>
        <v>-</v>
      </c>
      <c r="G251" s="8" t="str">
        <f>IFERROR(IF(INDEX('ce raw data'!$C$2:$CZ$3000,MATCH(1,INDEX(('ce raw data'!$A$2:$A$3000=G195)*('ce raw data'!$B$2:$B$3000=$B252),,),0),MATCH(SUBSTITUTE(G198,"Allele","Height"),'ce raw data'!$C$1:$CZ$1,0))="","-",INDEX('ce raw data'!$C$2:$CZ$3000,MATCH(1,INDEX(('ce raw data'!$A$2:$A$3000=G195)*('ce raw data'!$B$2:$B$3000=$B252),,),0),MATCH(SUBSTITUTE(G198,"Allele","Height"),'ce raw data'!$C$1:$CZ$1,0))),"-")</f>
        <v>-</v>
      </c>
      <c r="H251" s="8" t="str">
        <f>IFERROR(IF(INDEX('ce raw data'!$C$2:$CZ$3000,MATCH(1,INDEX(('ce raw data'!$A$2:$A$3000=G195)*('ce raw data'!$B$2:$B$3000=$B252),,),0),MATCH(SUBSTITUTE(H198,"Allele","Height"),'ce raw data'!$C$1:$CZ$1,0))="","-",INDEX('ce raw data'!$C$2:$CZ$3000,MATCH(1,INDEX(('ce raw data'!$A$2:$A$3000=G195)*('ce raw data'!$B$2:$B$3000=$B252),,),0),MATCH(SUBSTITUTE(H198,"Allele","Height"),'ce raw data'!$C$1:$CZ$1,0))),"-")</f>
        <v>-</v>
      </c>
      <c r="I251" s="8" t="str">
        <f>IFERROR(IF(INDEX('ce raw data'!$C$2:$CZ$3000,MATCH(1,INDEX(('ce raw data'!$A$2:$A$3000=G195)*('ce raw data'!$B$2:$B$3000=$B252),,),0),MATCH(SUBSTITUTE(I198,"Allele","Height"),'ce raw data'!$C$1:$CZ$1,0))="","-",INDEX('ce raw data'!$C$2:$CZ$3000,MATCH(1,INDEX(('ce raw data'!$A$2:$A$3000=G195)*('ce raw data'!$B$2:$B$3000=$B252),,),0),MATCH(SUBSTITUTE(I198,"Allele","Height"),'ce raw data'!$C$1:$CZ$1,0))),"-")</f>
        <v>-</v>
      </c>
      <c r="J251" s="8" t="str">
        <f>IFERROR(IF(INDEX('ce raw data'!$C$2:$CZ$3000,MATCH(1,INDEX(('ce raw data'!$A$2:$A$3000=G195)*('ce raw data'!$B$2:$B$3000=$B252),,),0),MATCH(SUBSTITUTE(J198,"Allele","Height"),'ce raw data'!$C$1:$CZ$1,0))="","-",INDEX('ce raw data'!$C$2:$CZ$3000,MATCH(1,INDEX(('ce raw data'!$A$2:$A$3000=G195)*('ce raw data'!$B$2:$B$3000=$B252),,),0),MATCH(SUBSTITUTE(J198,"Allele","Height"),'ce raw data'!$C$1:$CZ$1,0))),"-")</f>
        <v>-</v>
      </c>
    </row>
    <row r="252" spans="2:10" x14ac:dyDescent="0.5">
      <c r="B252" s="13" t="str">
        <f>'Allele Call Table'!$A$123</f>
        <v>DYS570</v>
      </c>
      <c r="C252" s="8" t="str">
        <f>IFERROR(IF(INDEX('ce raw data'!$C$2:$CZ$3000,MATCH(1,INDEX(('ce raw data'!$A$2:$A$3000=C195)*('ce raw data'!$B$2:$B$3000=$B252),,),0),MATCH(C198,'ce raw data'!$C$1:$CZ$1,0))="","-",INDEX('ce raw data'!$C$2:$CZ$3000,MATCH(1,INDEX(('ce raw data'!$A$2:$A$3000=C195)*('ce raw data'!$B$2:$B$3000=$B252),,),0),MATCH(C198,'ce raw data'!$C$1:$CZ$1,0))),"-")</f>
        <v>-</v>
      </c>
      <c r="D252" s="8" t="str">
        <f>IFERROR(IF(INDEX('ce raw data'!$C$2:$CZ$3000,MATCH(1,INDEX(('ce raw data'!$A$2:$A$3000=C195)*('ce raw data'!$B$2:$B$3000=$B252),,),0),MATCH(D198,'ce raw data'!$C$1:$CZ$1,0))="","-",INDEX('ce raw data'!$C$2:$CZ$3000,MATCH(1,INDEX(('ce raw data'!$A$2:$A$3000=C195)*('ce raw data'!$B$2:$B$3000=$B252),,),0),MATCH(D198,'ce raw data'!$C$1:$CZ$1,0))),"-")</f>
        <v>-</v>
      </c>
      <c r="E252" s="8" t="str">
        <f>IFERROR(IF(INDEX('ce raw data'!$C$2:$CZ$3000,MATCH(1,INDEX(('ce raw data'!$A$2:$A$3000=C195)*('ce raw data'!$B$2:$B$3000=$B252),,),0),MATCH(E198,'ce raw data'!$C$1:$CZ$1,0))="","-",INDEX('ce raw data'!$C$2:$CZ$3000,MATCH(1,INDEX(('ce raw data'!$A$2:$A$3000=C195)*('ce raw data'!$B$2:$B$3000=$B252),,),0),MATCH(E198,'ce raw data'!$C$1:$CZ$1,0))),"-")</f>
        <v>-</v>
      </c>
      <c r="F252" s="8" t="str">
        <f>IFERROR(IF(INDEX('ce raw data'!$C$2:$CZ$3000,MATCH(1,INDEX(('ce raw data'!$A$2:$A$3000=C195)*('ce raw data'!$B$2:$B$3000=$B252),,),0),MATCH(F198,'ce raw data'!$C$1:$CZ$1,0))="","-",INDEX('ce raw data'!$C$2:$CZ$3000,MATCH(1,INDEX(('ce raw data'!$A$2:$A$3000=C195)*('ce raw data'!$B$2:$B$3000=$B252),,),0),MATCH(F198,'ce raw data'!$C$1:$CZ$1,0))),"-")</f>
        <v>-</v>
      </c>
      <c r="G252" s="8" t="str">
        <f>IFERROR(IF(INDEX('ce raw data'!$C$2:$CZ$3000,MATCH(1,INDEX(('ce raw data'!$A$2:$A$3000=G195)*('ce raw data'!$B$2:$B$3000=$B252),,),0),MATCH(G198,'ce raw data'!$C$1:$CZ$1,0))="","-",INDEX('ce raw data'!$C$2:$CZ$3000,MATCH(1,INDEX(('ce raw data'!$A$2:$A$3000=G195)*('ce raw data'!$B$2:$B$3000=$B252),,),0),MATCH(G198,'ce raw data'!$C$1:$CZ$1,0))),"-")</f>
        <v>-</v>
      </c>
      <c r="H252" s="8" t="str">
        <f>IFERROR(IF(INDEX('ce raw data'!$C$2:$CZ$3000,MATCH(1,INDEX(('ce raw data'!$A$2:$A$3000=G195)*('ce raw data'!$B$2:$B$3000=$B252),,),0),MATCH(H198,'ce raw data'!$C$1:$CZ$1,0))="","-",INDEX('ce raw data'!$C$2:$CZ$3000,MATCH(1,INDEX(('ce raw data'!$A$2:$A$3000=G195)*('ce raw data'!$B$2:$B$3000=$B252),,),0),MATCH(H198,'ce raw data'!$C$1:$CZ$1,0))),"-")</f>
        <v>-</v>
      </c>
      <c r="I252" s="8" t="str">
        <f>IFERROR(IF(INDEX('ce raw data'!$C$2:$CZ$3000,MATCH(1,INDEX(('ce raw data'!$A$2:$A$3000=G195)*('ce raw data'!$B$2:$B$3000=$B252),,),0),MATCH(I198,'ce raw data'!$C$1:$CZ$1,0))="","-",INDEX('ce raw data'!$C$2:$CZ$3000,MATCH(1,INDEX(('ce raw data'!$A$2:$A$3000=G195)*('ce raw data'!$B$2:$B$3000=$B252),,),0),MATCH(I198,'ce raw data'!$C$1:$CZ$1,0))),"-")</f>
        <v>-</v>
      </c>
      <c r="J252" s="8" t="str">
        <f>IFERROR(IF(INDEX('ce raw data'!$C$2:$CZ$3000,MATCH(1,INDEX(('ce raw data'!$A$2:$A$3000=G195)*('ce raw data'!$B$2:$B$3000=$B252),,),0),MATCH(J198,'ce raw data'!$C$1:$CZ$1,0))="","-",INDEX('ce raw data'!$C$2:$CZ$3000,MATCH(1,INDEX(('ce raw data'!$A$2:$A$3000=G195)*('ce raw data'!$B$2:$B$3000=$B252),,),0),MATCH(J198,'ce raw data'!$C$1:$CZ$1,0))),"-")</f>
        <v>-</v>
      </c>
    </row>
    <row r="253" spans="2:10" x14ac:dyDescent="0.5">
      <c r="B253" s="15"/>
    </row>
    <row r="254" spans="2:10" x14ac:dyDescent="0.5">
      <c r="B254" s="15"/>
    </row>
    <row r="255" spans="2:10" x14ac:dyDescent="0.5">
      <c r="B255" s="15"/>
    </row>
    <row r="256" spans="2:10" x14ac:dyDescent="0.5">
      <c r="B256" s="15"/>
    </row>
    <row r="257" spans="2:10" x14ac:dyDescent="0.5">
      <c r="B257" s="15"/>
    </row>
    <row r="258" spans="2:10" x14ac:dyDescent="0.5">
      <c r="B258" s="22"/>
    </row>
    <row r="259" spans="2:10" x14ac:dyDescent="0.5">
      <c r="B259" s="27" t="s">
        <v>1</v>
      </c>
      <c r="C259" s="3">
        <f ca="1">TODAY()</f>
        <v>44028</v>
      </c>
      <c r="D259" s="18"/>
      <c r="E259" s="18"/>
      <c r="F259" s="19" t="s">
        <v>2</v>
      </c>
      <c r="G259" s="2" t="str">
        <f>G1</f>
        <v/>
      </c>
    </row>
    <row r="260" spans="2:10" x14ac:dyDescent="0.5">
      <c r="B260" s="6" t="s">
        <v>4</v>
      </c>
      <c r="C260" s="36" t="str">
        <f>IF(INDEX('ce raw data'!$A:$A,2+27*8)="","blank",INDEX('ce raw data'!$A:$A,2+27*8))</f>
        <v>blank</v>
      </c>
      <c r="D260" s="36"/>
      <c r="E260" s="36"/>
      <c r="F260" s="36"/>
      <c r="G260" s="36" t="str">
        <f>IF(INDEX('ce raw data'!$A:$A,2+27*9)="","blank",INDEX('ce raw data'!$A:$A,2+27*9))</f>
        <v>blank</v>
      </c>
      <c r="H260" s="36"/>
      <c r="I260" s="36"/>
      <c r="J260" s="36"/>
    </row>
    <row r="261" spans="2:10" ht="25.2" x14ac:dyDescent="0.5">
      <c r="B261" s="6" t="s">
        <v>5</v>
      </c>
      <c r="C261" s="38"/>
      <c r="D261" s="38"/>
      <c r="E261" s="38"/>
      <c r="F261" s="38"/>
      <c r="G261" s="38"/>
      <c r="H261" s="38"/>
      <c r="I261" s="38"/>
      <c r="J261" s="38"/>
    </row>
    <row r="262" spans="2:10" x14ac:dyDescent="0.5">
      <c r="B262" s="7"/>
      <c r="C262" s="39"/>
      <c r="D262" s="39"/>
      <c r="E262" s="39"/>
      <c r="F262" s="39"/>
      <c r="G262" s="39"/>
      <c r="H262" s="39"/>
      <c r="I262" s="39"/>
      <c r="J262" s="39"/>
    </row>
    <row r="263" spans="2:10" x14ac:dyDescent="0.5">
      <c r="B263" s="5" t="s">
        <v>7</v>
      </c>
      <c r="C263" s="21" t="s">
        <v>8</v>
      </c>
      <c r="D263" s="21" t="s">
        <v>9</v>
      </c>
      <c r="E263" s="21" t="s">
        <v>40</v>
      </c>
      <c r="F263" s="21" t="s">
        <v>41</v>
      </c>
      <c r="G263" s="21" t="s">
        <v>8</v>
      </c>
      <c r="H263" s="21" t="s">
        <v>9</v>
      </c>
      <c r="I263" s="21" t="s">
        <v>40</v>
      </c>
      <c r="J263" s="21" t="s">
        <v>41</v>
      </c>
    </row>
    <row r="264" spans="2:10" hidden="1" x14ac:dyDescent="0.5">
      <c r="B264" s="28"/>
      <c r="C264" s="28" t="str">
        <f>IFERROR(IF(INDEX('ce raw data'!$C$2:$CZ$3000,MATCH(1,INDEX(('ce raw data'!$A$2:$A$3000=C260)*('ce raw data'!$B$2:$B$3000=$B265),,),0),MATCH(SUBSTITUTE(C263,"Allele","Height"),'ce raw data'!$C$1:$CZ$1,0))="","-",INDEX('ce raw data'!$C$2:$CZ$3000,MATCH(1,INDEX(('ce raw data'!$A$2:$A$3000=C260)*('ce raw data'!$B$2:$B$3000=$B265),,),0),MATCH(SUBSTITUTE(C263,"Allele","Height"),'ce raw data'!$C$1:$CZ$1,0))),"-")</f>
        <v>-</v>
      </c>
      <c r="D264" s="28" t="str">
        <f>IFERROR(IF(INDEX('ce raw data'!$C$2:$CZ$3000,MATCH(1,INDEX(('ce raw data'!$A$2:$A$3000=C260)*('ce raw data'!$B$2:$B$3000=$B265),,),0),MATCH(SUBSTITUTE(D263,"Allele","Height"),'ce raw data'!$C$1:$CZ$1,0))="","-",INDEX('ce raw data'!$C$2:$CZ$3000,MATCH(1,INDEX(('ce raw data'!$A$2:$A$3000=C260)*('ce raw data'!$B$2:$B$3000=$B265),,),0),MATCH(SUBSTITUTE(D263,"Allele","Height"),'ce raw data'!$C$1:$CZ$1,0))),"-")</f>
        <v>-</v>
      </c>
      <c r="E264" s="28" t="str">
        <f>IFERROR(IF(INDEX('ce raw data'!$C$2:$CZ$3000,MATCH(1,INDEX(('ce raw data'!$A$2:$A$3000=C260)*('ce raw data'!$B$2:$B$3000=$B265),,),0),MATCH(SUBSTITUTE(E263,"Allele","Height"),'ce raw data'!$C$1:$CZ$1,0))="","-",INDEX('ce raw data'!$C$2:$CZ$3000,MATCH(1,INDEX(('ce raw data'!$A$2:$A$3000=C260)*('ce raw data'!$B$2:$B$3000=$B265),,),0),MATCH(SUBSTITUTE(E263,"Allele","Height"),'ce raw data'!$C$1:$CZ$1,0))),"-")</f>
        <v>-</v>
      </c>
      <c r="F264" s="28" t="str">
        <f>IFERROR(IF(INDEX('ce raw data'!$C$2:$CZ$3000,MATCH(1,INDEX(('ce raw data'!$A$2:$A$3000=C260)*('ce raw data'!$B$2:$B$3000=$B265),,),0),MATCH(SUBSTITUTE(F263,"Allele","Height"),'ce raw data'!$C$1:$CZ$1,0))="","-",INDEX('ce raw data'!$C$2:$CZ$3000,MATCH(1,INDEX(('ce raw data'!$A$2:$A$3000=C260)*('ce raw data'!$B$2:$B$3000=$B265),,),0),MATCH(SUBSTITUTE(F263,"Allele","Height"),'ce raw data'!$C$1:$CZ$1,0))),"-")</f>
        <v>-</v>
      </c>
      <c r="G264" s="28" t="str">
        <f>IFERROR(IF(INDEX('ce raw data'!$C$2:$CZ$3000,MATCH(1,INDEX(('ce raw data'!$A$2:$A$3000=G260)*('ce raw data'!$B$2:$B$3000=$B265),,),0),MATCH(SUBSTITUTE(G263,"Allele","Height"),'ce raw data'!$C$1:$CZ$1,0))="","-",INDEX('ce raw data'!$C$2:$CZ$3000,MATCH(1,INDEX(('ce raw data'!$A$2:$A$3000=G260)*('ce raw data'!$B$2:$B$3000=$B265),,),0),MATCH(SUBSTITUTE(G263,"Allele","Height"),'ce raw data'!$C$1:$CZ$1,0))),"-")</f>
        <v>-</v>
      </c>
      <c r="H264" s="28" t="str">
        <f>IFERROR(IF(INDEX('ce raw data'!$C$2:$CZ$3000,MATCH(1,INDEX(('ce raw data'!$A$2:$A$3000=G260)*('ce raw data'!$B$2:$B$3000=$B265),,),0),MATCH(SUBSTITUTE(H263,"Allele","Height"),'ce raw data'!$C$1:$CZ$1,0))="","-",INDEX('ce raw data'!$C$2:$CZ$3000,MATCH(1,INDEX(('ce raw data'!$A$2:$A$3000=G260)*('ce raw data'!$B$2:$B$3000=$B265),,),0),MATCH(SUBSTITUTE(H263,"Allele","Height"),'ce raw data'!$C$1:$CZ$1,0))),"-")</f>
        <v>-</v>
      </c>
      <c r="I264" s="28" t="str">
        <f>IFERROR(IF(INDEX('ce raw data'!$C$2:$CZ$3000,MATCH(1,INDEX(('ce raw data'!$A$2:$A$3000=G260)*('ce raw data'!$B$2:$B$3000=$B265),,),0),MATCH(SUBSTITUTE(I263,"Allele","Height"),'ce raw data'!$C$1:$CZ$1,0))="","-",INDEX('ce raw data'!$C$2:$CZ$3000,MATCH(1,INDEX(('ce raw data'!$A$2:$A$3000=G260)*('ce raw data'!$B$2:$B$3000=$B265),,),0),MATCH(SUBSTITUTE(I263,"Allele","Height"),'ce raw data'!$C$1:$CZ$1,0))),"-")</f>
        <v>-</v>
      </c>
      <c r="J264" s="28" t="str">
        <f>IFERROR(IF(INDEX('ce raw data'!$C$2:$CZ$3000,MATCH(1,INDEX(('ce raw data'!$A$2:$A$3000=G260)*('ce raw data'!$B$2:$B$3000=$B265),,),0),MATCH(SUBSTITUTE(J263,"Allele","Height"),'ce raw data'!$C$1:$CZ$1,0))="","-",INDEX('ce raw data'!$C$2:$CZ$3000,MATCH(1,INDEX(('ce raw data'!$A$2:$A$3000=G260)*('ce raw data'!$B$2:$B$3000=$B265),,),0),MATCH(SUBSTITUTE(J263,"Allele","Height"),'ce raw data'!$C$1:$CZ$1,0))),"-")</f>
        <v>-</v>
      </c>
    </row>
    <row r="265" spans="2:10" x14ac:dyDescent="0.5">
      <c r="B265" s="10" t="str">
        <f>'Allele Call Table'!$A$71</f>
        <v>AMEL</v>
      </c>
      <c r="C265" s="8" t="str">
        <f>IFERROR(IF(INDEX('ce raw data'!$C$2:$CZ$3000,MATCH(1,INDEX(('ce raw data'!$A$2:$A$3000=C260)*('ce raw data'!$B$2:$B$3000=$B265),,),0),MATCH(C263,'ce raw data'!$C$1:$CZ$1,0))="","-",INDEX('ce raw data'!$C$2:$CZ$3000,MATCH(1,INDEX(('ce raw data'!$A$2:$A$3000=C260)*('ce raw data'!$B$2:$B$3000=$B265),,),0),MATCH(C263,'ce raw data'!$C$1:$CZ$1,0))),"-")</f>
        <v>-</v>
      </c>
      <c r="D265" s="8" t="str">
        <f>IFERROR(IF(INDEX('ce raw data'!$C$2:$CZ$3000,MATCH(1,INDEX(('ce raw data'!$A$2:$A$3000=C260)*('ce raw data'!$B$2:$B$3000=$B265),,),0),MATCH(D263,'ce raw data'!$C$1:$CZ$1,0))="","-",INDEX('ce raw data'!$C$2:$CZ$3000,MATCH(1,INDEX(('ce raw data'!$A$2:$A$3000=C260)*('ce raw data'!$B$2:$B$3000=$B265),,),0),MATCH(D263,'ce raw data'!$C$1:$CZ$1,0))),"-")</f>
        <v>-</v>
      </c>
      <c r="E265" s="8" t="str">
        <f>IFERROR(IF(INDEX('ce raw data'!$C$2:$CZ$3000,MATCH(1,INDEX(('ce raw data'!$A$2:$A$3000=C260)*('ce raw data'!$B$2:$B$3000=$B265),,),0),MATCH(E263,'ce raw data'!$C$1:$CZ$1,0))="","-",INDEX('ce raw data'!$C$2:$CZ$3000,MATCH(1,INDEX(('ce raw data'!$A$2:$A$3000=C260)*('ce raw data'!$B$2:$B$3000=$B265),,),0),MATCH(E263,'ce raw data'!$C$1:$CZ$1,0))),"-")</f>
        <v>-</v>
      </c>
      <c r="F265" s="8" t="str">
        <f>IFERROR(IF(INDEX('ce raw data'!$C$2:$CZ$3000,MATCH(1,INDEX(('ce raw data'!$A$2:$A$3000=C260)*('ce raw data'!$B$2:$B$3000=$B265),,),0),MATCH(F263,'ce raw data'!$C$1:$CZ$1,0))="","-",INDEX('ce raw data'!$C$2:$CZ$3000,MATCH(1,INDEX(('ce raw data'!$A$2:$A$3000=C260)*('ce raw data'!$B$2:$B$3000=$B265),,),0),MATCH(F263,'ce raw data'!$C$1:$CZ$1,0))),"-")</f>
        <v>-</v>
      </c>
      <c r="G265" s="8" t="str">
        <f>IFERROR(IF(INDEX('ce raw data'!$C$2:$CZ$3000,MATCH(1,INDEX(('ce raw data'!$A$2:$A$3000=G260)*('ce raw data'!$B$2:$B$3000=$B265),,),0),MATCH(G263,'ce raw data'!$C$1:$CZ$1,0))="","-",INDEX('ce raw data'!$C$2:$CZ$3000,MATCH(1,INDEX(('ce raw data'!$A$2:$A$3000=G260)*('ce raw data'!$B$2:$B$3000=$B265),,),0),MATCH(G263,'ce raw data'!$C$1:$CZ$1,0))),"-")</f>
        <v>-</v>
      </c>
      <c r="H265" s="8" t="str">
        <f>IFERROR(IF(INDEX('ce raw data'!$C$2:$CZ$3000,MATCH(1,INDEX(('ce raw data'!$A$2:$A$3000=G260)*('ce raw data'!$B$2:$B$3000=$B265),,),0),MATCH(H263,'ce raw data'!$C$1:$CZ$1,0))="","-",INDEX('ce raw data'!$C$2:$CZ$3000,MATCH(1,INDEX(('ce raw data'!$A$2:$A$3000=G260)*('ce raw data'!$B$2:$B$3000=$B265),,),0),MATCH(H263,'ce raw data'!$C$1:$CZ$1,0))),"-")</f>
        <v>-</v>
      </c>
      <c r="I265" s="8" t="str">
        <f>IFERROR(IF(INDEX('ce raw data'!$C$2:$CZ$3000,MATCH(1,INDEX(('ce raw data'!$A$2:$A$3000=G260)*('ce raw data'!$B$2:$B$3000=$B265),,),0),MATCH(I263,'ce raw data'!$C$1:$CZ$1,0))="","-",INDEX('ce raw data'!$C$2:$CZ$3000,MATCH(1,INDEX(('ce raw data'!$A$2:$A$3000=G260)*('ce raw data'!$B$2:$B$3000=$B265),,),0),MATCH(I263,'ce raw data'!$C$1:$CZ$1,0))),"-")</f>
        <v>-</v>
      </c>
      <c r="J265" s="8" t="str">
        <f>IFERROR(IF(INDEX('ce raw data'!$C$2:$CZ$3000,MATCH(1,INDEX(('ce raw data'!$A$2:$A$3000=G260)*('ce raw data'!$B$2:$B$3000=$B265),,),0),MATCH(J263,'ce raw data'!$C$1:$CZ$1,0))="","-",INDEX('ce raw data'!$C$2:$CZ$3000,MATCH(1,INDEX(('ce raw data'!$A$2:$A$3000=G260)*('ce raw data'!$B$2:$B$3000=$B265),,),0),MATCH(J263,'ce raw data'!$C$1:$CZ$1,0))),"-")</f>
        <v>-</v>
      </c>
    </row>
    <row r="266" spans="2:10" hidden="1" x14ac:dyDescent="0.5">
      <c r="B266" s="10"/>
      <c r="C266" s="8" t="str">
        <f>IFERROR(IF(INDEX('ce raw data'!$C$2:$CZ$3000,MATCH(1,INDEX(('ce raw data'!$A$2:$A$3000=C260)*('ce raw data'!$B$2:$B$3000=$B267),,),0),MATCH(SUBSTITUTE(C263,"Allele","Height"),'ce raw data'!$C$1:$CZ$1,0))="","-",INDEX('ce raw data'!$C$2:$CZ$3000,MATCH(1,INDEX(('ce raw data'!$A$2:$A$3000=C260)*('ce raw data'!$B$2:$B$3000=$B267),,),0),MATCH(SUBSTITUTE(C263,"Allele","Height"),'ce raw data'!$C$1:$CZ$1,0))),"-")</f>
        <v>-</v>
      </c>
      <c r="D266" s="8" t="str">
        <f>IFERROR(IF(INDEX('ce raw data'!$C$2:$CZ$3000,MATCH(1,INDEX(('ce raw data'!$A$2:$A$3000=C260)*('ce raw data'!$B$2:$B$3000=$B267),,),0),MATCH(SUBSTITUTE(D263,"Allele","Height"),'ce raw data'!$C$1:$CZ$1,0))="","-",INDEX('ce raw data'!$C$2:$CZ$3000,MATCH(1,INDEX(('ce raw data'!$A$2:$A$3000=C260)*('ce raw data'!$B$2:$B$3000=$B267),,),0),MATCH(SUBSTITUTE(D263,"Allele","Height"),'ce raw data'!$C$1:$CZ$1,0))),"-")</f>
        <v>-</v>
      </c>
      <c r="E266" s="8" t="str">
        <f>IFERROR(IF(INDEX('ce raw data'!$C$2:$CZ$3000,MATCH(1,INDEX(('ce raw data'!$A$2:$A$3000=C260)*('ce raw data'!$B$2:$B$3000=$B267),,),0),MATCH(SUBSTITUTE(E263,"Allele","Height"),'ce raw data'!$C$1:$CZ$1,0))="","-",INDEX('ce raw data'!$C$2:$CZ$3000,MATCH(1,INDEX(('ce raw data'!$A$2:$A$3000=C260)*('ce raw data'!$B$2:$B$3000=$B267),,),0),MATCH(SUBSTITUTE(E263,"Allele","Height"),'ce raw data'!$C$1:$CZ$1,0))),"-")</f>
        <v>-</v>
      </c>
      <c r="F266" s="8" t="str">
        <f>IFERROR(IF(INDEX('ce raw data'!$C$2:$CZ$3000,MATCH(1,INDEX(('ce raw data'!$A$2:$A$3000=C260)*('ce raw data'!$B$2:$B$3000=$B267),,),0),MATCH(SUBSTITUTE(F263,"Allele","Height"),'ce raw data'!$C$1:$CZ$1,0))="","-",INDEX('ce raw data'!$C$2:$CZ$3000,MATCH(1,INDEX(('ce raw data'!$A$2:$A$3000=C260)*('ce raw data'!$B$2:$B$3000=$B267),,),0),MATCH(SUBSTITUTE(F263,"Allele","Height"),'ce raw data'!$C$1:$CZ$1,0))),"-")</f>
        <v>-</v>
      </c>
      <c r="G266" s="8" t="str">
        <f>IFERROR(IF(INDEX('ce raw data'!$C$2:$CZ$3000,MATCH(1,INDEX(('ce raw data'!$A$2:$A$3000=G260)*('ce raw data'!$B$2:$B$3000=$B267),,),0),MATCH(SUBSTITUTE(G263,"Allele","Height"),'ce raw data'!$C$1:$CZ$1,0))="","-",INDEX('ce raw data'!$C$2:$CZ$3000,MATCH(1,INDEX(('ce raw data'!$A$2:$A$3000=G260)*('ce raw data'!$B$2:$B$3000=$B267),,),0),MATCH(SUBSTITUTE(G263,"Allele","Height"),'ce raw data'!$C$1:$CZ$1,0))),"-")</f>
        <v>-</v>
      </c>
      <c r="H266" s="8" t="str">
        <f>IFERROR(IF(INDEX('ce raw data'!$C$2:$CZ$3000,MATCH(1,INDEX(('ce raw data'!$A$2:$A$3000=G260)*('ce raw data'!$B$2:$B$3000=$B267),,),0),MATCH(SUBSTITUTE(H263,"Allele","Height"),'ce raw data'!$C$1:$CZ$1,0))="","-",INDEX('ce raw data'!$C$2:$CZ$3000,MATCH(1,INDEX(('ce raw data'!$A$2:$A$3000=G260)*('ce raw data'!$B$2:$B$3000=$B267),,),0),MATCH(SUBSTITUTE(H263,"Allele","Height"),'ce raw data'!$C$1:$CZ$1,0))),"-")</f>
        <v>-</v>
      </c>
      <c r="I266" s="8" t="str">
        <f>IFERROR(IF(INDEX('ce raw data'!$C$2:$CZ$3000,MATCH(1,INDEX(('ce raw data'!$A$2:$A$3000=G260)*('ce raw data'!$B$2:$B$3000=$B267),,),0),MATCH(SUBSTITUTE(I263,"Allele","Height"),'ce raw data'!$C$1:$CZ$1,0))="","-",INDEX('ce raw data'!$C$2:$CZ$3000,MATCH(1,INDEX(('ce raw data'!$A$2:$A$3000=G260)*('ce raw data'!$B$2:$B$3000=$B267),,),0),MATCH(SUBSTITUTE(I263,"Allele","Height"),'ce raw data'!$C$1:$CZ$1,0))),"-")</f>
        <v>-</v>
      </c>
      <c r="J266" s="8" t="str">
        <f>IFERROR(IF(INDEX('ce raw data'!$C$2:$CZ$3000,MATCH(1,INDEX(('ce raw data'!$A$2:$A$3000=G260)*('ce raw data'!$B$2:$B$3000=$B267),,),0),MATCH(SUBSTITUTE(J263,"Allele","Height"),'ce raw data'!$C$1:$CZ$1,0))="","-",INDEX('ce raw data'!$C$2:$CZ$3000,MATCH(1,INDEX(('ce raw data'!$A$2:$A$3000=G260)*('ce raw data'!$B$2:$B$3000=$B267),,),0),MATCH(SUBSTITUTE(J263,"Allele","Height"),'ce raw data'!$C$1:$CZ$1,0))),"-")</f>
        <v>-</v>
      </c>
    </row>
    <row r="267" spans="2:10" x14ac:dyDescent="0.5">
      <c r="B267" s="10" t="str">
        <f>'Allele Call Table'!$A$73</f>
        <v>D3S1358</v>
      </c>
      <c r="C267" s="8" t="str">
        <f>IFERROR(IF(INDEX('ce raw data'!$C$2:$CZ$3000,MATCH(1,INDEX(('ce raw data'!$A$2:$A$3000=C260)*('ce raw data'!$B$2:$B$3000=$B267),,),0),MATCH(C263,'ce raw data'!$C$1:$CZ$1,0))="","-",INDEX('ce raw data'!$C$2:$CZ$3000,MATCH(1,INDEX(('ce raw data'!$A$2:$A$3000=C260)*('ce raw data'!$B$2:$B$3000=$B267),,),0),MATCH(C263,'ce raw data'!$C$1:$CZ$1,0))),"-")</f>
        <v>-</v>
      </c>
      <c r="D267" s="8" t="str">
        <f>IFERROR(IF(INDEX('ce raw data'!$C$2:$CZ$3000,MATCH(1,INDEX(('ce raw data'!$A$2:$A$3000=C260)*('ce raw data'!$B$2:$B$3000=$B267),,),0),MATCH(D263,'ce raw data'!$C$1:$CZ$1,0))="","-",INDEX('ce raw data'!$C$2:$CZ$3000,MATCH(1,INDEX(('ce raw data'!$A$2:$A$3000=C260)*('ce raw data'!$B$2:$B$3000=$B267),,),0),MATCH(D263,'ce raw data'!$C$1:$CZ$1,0))),"-")</f>
        <v>-</v>
      </c>
      <c r="E267" s="8" t="str">
        <f>IFERROR(IF(INDEX('ce raw data'!$C$2:$CZ$3000,MATCH(1,INDEX(('ce raw data'!$A$2:$A$3000=C260)*('ce raw data'!$B$2:$B$3000=$B267),,),0),MATCH(E263,'ce raw data'!$C$1:$CZ$1,0))="","-",INDEX('ce raw data'!$C$2:$CZ$3000,MATCH(1,INDEX(('ce raw data'!$A$2:$A$3000=C260)*('ce raw data'!$B$2:$B$3000=$B267),,),0),MATCH(E263,'ce raw data'!$C$1:$CZ$1,0))),"-")</f>
        <v>-</v>
      </c>
      <c r="F267" s="8" t="str">
        <f>IFERROR(IF(INDEX('ce raw data'!$C$2:$CZ$3000,MATCH(1,INDEX(('ce raw data'!$A$2:$A$3000=C260)*('ce raw data'!$B$2:$B$3000=$B267),,),0),MATCH(F263,'ce raw data'!$C$1:$CZ$1,0))="","-",INDEX('ce raw data'!$C$2:$CZ$3000,MATCH(1,INDEX(('ce raw data'!$A$2:$A$3000=C260)*('ce raw data'!$B$2:$B$3000=$B267),,),0),MATCH(F263,'ce raw data'!$C$1:$CZ$1,0))),"-")</f>
        <v>-</v>
      </c>
      <c r="G267" s="8" t="str">
        <f>IFERROR(IF(INDEX('ce raw data'!$C$2:$CZ$3000,MATCH(1,INDEX(('ce raw data'!$A$2:$A$3000=G260)*('ce raw data'!$B$2:$B$3000=$B267),,),0),MATCH(G263,'ce raw data'!$C$1:$CZ$1,0))="","-",INDEX('ce raw data'!$C$2:$CZ$3000,MATCH(1,INDEX(('ce raw data'!$A$2:$A$3000=G260)*('ce raw data'!$B$2:$B$3000=$B267),,),0),MATCH(G263,'ce raw data'!$C$1:$CZ$1,0))),"-")</f>
        <v>-</v>
      </c>
      <c r="H267" s="8" t="str">
        <f>IFERROR(IF(INDEX('ce raw data'!$C$2:$CZ$3000,MATCH(1,INDEX(('ce raw data'!$A$2:$A$3000=G260)*('ce raw data'!$B$2:$B$3000=$B267),,),0),MATCH(H263,'ce raw data'!$C$1:$CZ$1,0))="","-",INDEX('ce raw data'!$C$2:$CZ$3000,MATCH(1,INDEX(('ce raw data'!$A$2:$A$3000=G260)*('ce raw data'!$B$2:$B$3000=$B267),,),0),MATCH(H263,'ce raw data'!$C$1:$CZ$1,0))),"-")</f>
        <v>-</v>
      </c>
      <c r="I267" s="8" t="str">
        <f>IFERROR(IF(INDEX('ce raw data'!$C$2:$CZ$3000,MATCH(1,INDEX(('ce raw data'!$A$2:$A$3000=G260)*('ce raw data'!$B$2:$B$3000=$B267),,),0),MATCH(I263,'ce raw data'!$C$1:$CZ$1,0))="","-",INDEX('ce raw data'!$C$2:$CZ$3000,MATCH(1,INDEX(('ce raw data'!$A$2:$A$3000=G260)*('ce raw data'!$B$2:$B$3000=$B267),,),0),MATCH(I263,'ce raw data'!$C$1:$CZ$1,0))),"-")</f>
        <v>-</v>
      </c>
      <c r="J267" s="8" t="str">
        <f>IFERROR(IF(INDEX('ce raw data'!$C$2:$CZ$3000,MATCH(1,INDEX(('ce raw data'!$A$2:$A$3000=G260)*('ce raw data'!$B$2:$B$3000=$B267),,),0),MATCH(J263,'ce raw data'!$C$1:$CZ$1,0))="","-",INDEX('ce raw data'!$C$2:$CZ$3000,MATCH(1,INDEX(('ce raw data'!$A$2:$A$3000=G260)*('ce raw data'!$B$2:$B$3000=$B267),,),0),MATCH(J263,'ce raw data'!$C$1:$CZ$1,0))),"-")</f>
        <v>-</v>
      </c>
    </row>
    <row r="268" spans="2:10" hidden="1" x14ac:dyDescent="0.5">
      <c r="B268" s="10"/>
      <c r="C268" s="8" t="str">
        <f>IFERROR(IF(INDEX('ce raw data'!$C$2:$CZ$3000,MATCH(1,INDEX(('ce raw data'!$A$2:$A$3000=C260)*('ce raw data'!$B$2:$B$3000=$B269),,),0),MATCH(SUBSTITUTE(C263,"Allele","Height"),'ce raw data'!$C$1:$CZ$1,0))="","-",INDEX('ce raw data'!$C$2:$CZ$3000,MATCH(1,INDEX(('ce raw data'!$A$2:$A$3000=C260)*('ce raw data'!$B$2:$B$3000=$B269),,),0),MATCH(SUBSTITUTE(C263,"Allele","Height"),'ce raw data'!$C$1:$CZ$1,0))),"-")</f>
        <v>-</v>
      </c>
      <c r="D268" s="8" t="str">
        <f>IFERROR(IF(INDEX('ce raw data'!$C$2:$CZ$3000,MATCH(1,INDEX(('ce raw data'!$A$2:$A$3000=C260)*('ce raw data'!$B$2:$B$3000=$B269),,),0),MATCH(SUBSTITUTE(D263,"Allele","Height"),'ce raw data'!$C$1:$CZ$1,0))="","-",INDEX('ce raw data'!$C$2:$CZ$3000,MATCH(1,INDEX(('ce raw data'!$A$2:$A$3000=C260)*('ce raw data'!$B$2:$B$3000=$B269),,),0),MATCH(SUBSTITUTE(D263,"Allele","Height"),'ce raw data'!$C$1:$CZ$1,0))),"-")</f>
        <v>-</v>
      </c>
      <c r="E268" s="8" t="str">
        <f>IFERROR(IF(INDEX('ce raw data'!$C$2:$CZ$3000,MATCH(1,INDEX(('ce raw data'!$A$2:$A$3000=C260)*('ce raw data'!$B$2:$B$3000=$B269),,),0),MATCH(SUBSTITUTE(E263,"Allele","Height"),'ce raw data'!$C$1:$CZ$1,0))="","-",INDEX('ce raw data'!$C$2:$CZ$3000,MATCH(1,INDEX(('ce raw data'!$A$2:$A$3000=C260)*('ce raw data'!$B$2:$B$3000=$B269),,),0),MATCH(SUBSTITUTE(E263,"Allele","Height"),'ce raw data'!$C$1:$CZ$1,0))),"-")</f>
        <v>-</v>
      </c>
      <c r="F268" s="8" t="str">
        <f>IFERROR(IF(INDEX('ce raw data'!$C$2:$CZ$3000,MATCH(1,INDEX(('ce raw data'!$A$2:$A$3000=C260)*('ce raw data'!$B$2:$B$3000=$B269),,),0),MATCH(SUBSTITUTE(F263,"Allele","Height"),'ce raw data'!$C$1:$CZ$1,0))="","-",INDEX('ce raw data'!$C$2:$CZ$3000,MATCH(1,INDEX(('ce raw data'!$A$2:$A$3000=C260)*('ce raw data'!$B$2:$B$3000=$B269),,),0),MATCH(SUBSTITUTE(F263,"Allele","Height"),'ce raw data'!$C$1:$CZ$1,0))),"-")</f>
        <v>-</v>
      </c>
      <c r="G268" s="8" t="str">
        <f>IFERROR(IF(INDEX('ce raw data'!$C$2:$CZ$3000,MATCH(1,INDEX(('ce raw data'!$A$2:$A$3000=G260)*('ce raw data'!$B$2:$B$3000=$B269),,),0),MATCH(SUBSTITUTE(G263,"Allele","Height"),'ce raw data'!$C$1:$CZ$1,0))="","-",INDEX('ce raw data'!$C$2:$CZ$3000,MATCH(1,INDEX(('ce raw data'!$A$2:$A$3000=G260)*('ce raw data'!$B$2:$B$3000=$B269),,),0),MATCH(SUBSTITUTE(G263,"Allele","Height"),'ce raw data'!$C$1:$CZ$1,0))),"-")</f>
        <v>-</v>
      </c>
      <c r="H268" s="8" t="str">
        <f>IFERROR(IF(INDEX('ce raw data'!$C$2:$CZ$3000,MATCH(1,INDEX(('ce raw data'!$A$2:$A$3000=G260)*('ce raw data'!$B$2:$B$3000=$B269),,),0),MATCH(SUBSTITUTE(H263,"Allele","Height"),'ce raw data'!$C$1:$CZ$1,0))="","-",INDEX('ce raw data'!$C$2:$CZ$3000,MATCH(1,INDEX(('ce raw data'!$A$2:$A$3000=G260)*('ce raw data'!$B$2:$B$3000=$B269),,),0),MATCH(SUBSTITUTE(H263,"Allele","Height"),'ce raw data'!$C$1:$CZ$1,0))),"-")</f>
        <v>-</v>
      </c>
      <c r="I268" s="8" t="str">
        <f>IFERROR(IF(INDEX('ce raw data'!$C$2:$CZ$3000,MATCH(1,INDEX(('ce raw data'!$A$2:$A$3000=G260)*('ce raw data'!$B$2:$B$3000=$B269),,),0),MATCH(SUBSTITUTE(I263,"Allele","Height"),'ce raw data'!$C$1:$CZ$1,0))="","-",INDEX('ce raw data'!$C$2:$CZ$3000,MATCH(1,INDEX(('ce raw data'!$A$2:$A$3000=G260)*('ce raw data'!$B$2:$B$3000=$B269),,),0),MATCH(SUBSTITUTE(I263,"Allele","Height"),'ce raw data'!$C$1:$CZ$1,0))),"-")</f>
        <v>-</v>
      </c>
      <c r="J268" s="8" t="str">
        <f>IFERROR(IF(INDEX('ce raw data'!$C$2:$CZ$3000,MATCH(1,INDEX(('ce raw data'!$A$2:$A$3000=G260)*('ce raw data'!$B$2:$B$3000=$B269),,),0),MATCH(SUBSTITUTE(J263,"Allele","Height"),'ce raw data'!$C$1:$CZ$1,0))="","-",INDEX('ce raw data'!$C$2:$CZ$3000,MATCH(1,INDEX(('ce raw data'!$A$2:$A$3000=G260)*('ce raw data'!$B$2:$B$3000=$B269),,),0),MATCH(SUBSTITUTE(J263,"Allele","Height"),'ce raw data'!$C$1:$CZ$1,0))),"-")</f>
        <v>-</v>
      </c>
    </row>
    <row r="269" spans="2:10" x14ac:dyDescent="0.5">
      <c r="B269" s="10" t="str">
        <f>'Allele Call Table'!$A$75</f>
        <v>D1S1656</v>
      </c>
      <c r="C269" s="8" t="str">
        <f>IFERROR(IF(INDEX('ce raw data'!$C$2:$CZ$3000,MATCH(1,INDEX(('ce raw data'!$A$2:$A$3000=C260)*('ce raw data'!$B$2:$B$3000=$B269),,),0),MATCH(C263,'ce raw data'!$C$1:$CZ$1,0))="","-",INDEX('ce raw data'!$C$2:$CZ$3000,MATCH(1,INDEX(('ce raw data'!$A$2:$A$3000=C260)*('ce raw data'!$B$2:$B$3000=$B269),,),0),MATCH(C263,'ce raw data'!$C$1:$CZ$1,0))),"-")</f>
        <v>-</v>
      </c>
      <c r="D269" s="8" t="str">
        <f>IFERROR(IF(INDEX('ce raw data'!$C$2:$CZ$3000,MATCH(1,INDEX(('ce raw data'!$A$2:$A$3000=C260)*('ce raw data'!$B$2:$B$3000=$B269),,),0),MATCH(D263,'ce raw data'!$C$1:$CZ$1,0))="","-",INDEX('ce raw data'!$C$2:$CZ$3000,MATCH(1,INDEX(('ce raw data'!$A$2:$A$3000=C260)*('ce raw data'!$B$2:$B$3000=$B269),,),0),MATCH(D263,'ce raw data'!$C$1:$CZ$1,0))),"-")</f>
        <v>-</v>
      </c>
      <c r="E269" s="8" t="str">
        <f>IFERROR(IF(INDEX('ce raw data'!$C$2:$CZ$3000,MATCH(1,INDEX(('ce raw data'!$A$2:$A$3000=C260)*('ce raw data'!$B$2:$B$3000=$B269),,),0),MATCH(E263,'ce raw data'!$C$1:$CZ$1,0))="","-",INDEX('ce raw data'!$C$2:$CZ$3000,MATCH(1,INDEX(('ce raw data'!$A$2:$A$3000=C260)*('ce raw data'!$B$2:$B$3000=$B269),,),0),MATCH(E263,'ce raw data'!$C$1:$CZ$1,0))),"-")</f>
        <v>-</v>
      </c>
      <c r="F269" s="8" t="str">
        <f>IFERROR(IF(INDEX('ce raw data'!$C$2:$CZ$3000,MATCH(1,INDEX(('ce raw data'!$A$2:$A$3000=C260)*('ce raw data'!$B$2:$B$3000=$B269),,),0),MATCH(F263,'ce raw data'!$C$1:$CZ$1,0))="","-",INDEX('ce raw data'!$C$2:$CZ$3000,MATCH(1,INDEX(('ce raw data'!$A$2:$A$3000=C260)*('ce raw data'!$B$2:$B$3000=$B269),,),0),MATCH(F263,'ce raw data'!$C$1:$CZ$1,0))),"-")</f>
        <v>-</v>
      </c>
      <c r="G269" s="8" t="str">
        <f>IFERROR(IF(INDEX('ce raw data'!$C$2:$CZ$3000,MATCH(1,INDEX(('ce raw data'!$A$2:$A$3000=G260)*('ce raw data'!$B$2:$B$3000=$B269),,),0),MATCH(G263,'ce raw data'!$C$1:$CZ$1,0))="","-",INDEX('ce raw data'!$C$2:$CZ$3000,MATCH(1,INDEX(('ce raw data'!$A$2:$A$3000=G260)*('ce raw data'!$B$2:$B$3000=$B269),,),0),MATCH(G263,'ce raw data'!$C$1:$CZ$1,0))),"-")</f>
        <v>-</v>
      </c>
      <c r="H269" s="8" t="str">
        <f>IFERROR(IF(INDEX('ce raw data'!$C$2:$CZ$3000,MATCH(1,INDEX(('ce raw data'!$A$2:$A$3000=G260)*('ce raw data'!$B$2:$B$3000=$B269),,),0),MATCH(H263,'ce raw data'!$C$1:$CZ$1,0))="","-",INDEX('ce raw data'!$C$2:$CZ$3000,MATCH(1,INDEX(('ce raw data'!$A$2:$A$3000=G260)*('ce raw data'!$B$2:$B$3000=$B269),,),0),MATCH(H263,'ce raw data'!$C$1:$CZ$1,0))),"-")</f>
        <v>-</v>
      </c>
      <c r="I269" s="8" t="str">
        <f>IFERROR(IF(INDEX('ce raw data'!$C$2:$CZ$3000,MATCH(1,INDEX(('ce raw data'!$A$2:$A$3000=G260)*('ce raw data'!$B$2:$B$3000=$B269),,),0),MATCH(I263,'ce raw data'!$C$1:$CZ$1,0))="","-",INDEX('ce raw data'!$C$2:$CZ$3000,MATCH(1,INDEX(('ce raw data'!$A$2:$A$3000=G260)*('ce raw data'!$B$2:$B$3000=$B269),,),0),MATCH(I263,'ce raw data'!$C$1:$CZ$1,0))),"-")</f>
        <v>-</v>
      </c>
      <c r="J269" s="8" t="str">
        <f>IFERROR(IF(INDEX('ce raw data'!$C$2:$CZ$3000,MATCH(1,INDEX(('ce raw data'!$A$2:$A$3000=G260)*('ce raw data'!$B$2:$B$3000=$B269),,),0),MATCH(J263,'ce raw data'!$C$1:$CZ$1,0))="","-",INDEX('ce raw data'!$C$2:$CZ$3000,MATCH(1,INDEX(('ce raw data'!$A$2:$A$3000=G260)*('ce raw data'!$B$2:$B$3000=$B269),,),0),MATCH(J263,'ce raw data'!$C$1:$CZ$1,0))),"-")</f>
        <v>-</v>
      </c>
    </row>
    <row r="270" spans="2:10" hidden="1" x14ac:dyDescent="0.5">
      <c r="B270" s="10"/>
      <c r="C270" s="8" t="str">
        <f>IFERROR(IF(INDEX('ce raw data'!$C$2:$CZ$3000,MATCH(1,INDEX(('ce raw data'!$A$2:$A$3000=C260)*('ce raw data'!$B$2:$B$3000=$B271),,),0),MATCH(SUBSTITUTE(C263,"Allele","Height"),'ce raw data'!$C$1:$CZ$1,0))="","-",INDEX('ce raw data'!$C$2:$CZ$3000,MATCH(1,INDEX(('ce raw data'!$A$2:$A$3000=C260)*('ce raw data'!$B$2:$B$3000=$B271),,),0),MATCH(SUBSTITUTE(C263,"Allele","Height"),'ce raw data'!$C$1:$CZ$1,0))),"-")</f>
        <v>-</v>
      </c>
      <c r="D270" s="8" t="str">
        <f>IFERROR(IF(INDEX('ce raw data'!$C$2:$CZ$3000,MATCH(1,INDEX(('ce raw data'!$A$2:$A$3000=C260)*('ce raw data'!$B$2:$B$3000=$B271),,),0),MATCH(SUBSTITUTE(D263,"Allele","Height"),'ce raw data'!$C$1:$CZ$1,0))="","-",INDEX('ce raw data'!$C$2:$CZ$3000,MATCH(1,INDEX(('ce raw data'!$A$2:$A$3000=C260)*('ce raw data'!$B$2:$B$3000=$B271),,),0),MATCH(SUBSTITUTE(D263,"Allele","Height"),'ce raw data'!$C$1:$CZ$1,0))),"-")</f>
        <v>-</v>
      </c>
      <c r="E270" s="8" t="str">
        <f>IFERROR(IF(INDEX('ce raw data'!$C$2:$CZ$3000,MATCH(1,INDEX(('ce raw data'!$A$2:$A$3000=C260)*('ce raw data'!$B$2:$B$3000=$B271),,),0),MATCH(SUBSTITUTE(E263,"Allele","Height"),'ce raw data'!$C$1:$CZ$1,0))="","-",INDEX('ce raw data'!$C$2:$CZ$3000,MATCH(1,INDEX(('ce raw data'!$A$2:$A$3000=C260)*('ce raw data'!$B$2:$B$3000=$B271),,),0),MATCH(SUBSTITUTE(E263,"Allele","Height"),'ce raw data'!$C$1:$CZ$1,0))),"-")</f>
        <v>-</v>
      </c>
      <c r="F270" s="8" t="str">
        <f>IFERROR(IF(INDEX('ce raw data'!$C$2:$CZ$3000,MATCH(1,INDEX(('ce raw data'!$A$2:$A$3000=C260)*('ce raw data'!$B$2:$B$3000=$B271),,),0),MATCH(SUBSTITUTE(F263,"Allele","Height"),'ce raw data'!$C$1:$CZ$1,0))="","-",INDEX('ce raw data'!$C$2:$CZ$3000,MATCH(1,INDEX(('ce raw data'!$A$2:$A$3000=C260)*('ce raw data'!$B$2:$B$3000=$B271),,),0),MATCH(SUBSTITUTE(F263,"Allele","Height"),'ce raw data'!$C$1:$CZ$1,0))),"-")</f>
        <v>-</v>
      </c>
      <c r="G270" s="8" t="str">
        <f>IFERROR(IF(INDEX('ce raw data'!$C$2:$CZ$3000,MATCH(1,INDEX(('ce raw data'!$A$2:$A$3000=G260)*('ce raw data'!$B$2:$B$3000=$B271),,),0),MATCH(SUBSTITUTE(G263,"Allele","Height"),'ce raw data'!$C$1:$CZ$1,0))="","-",INDEX('ce raw data'!$C$2:$CZ$3000,MATCH(1,INDEX(('ce raw data'!$A$2:$A$3000=G260)*('ce raw data'!$B$2:$B$3000=$B271),,),0),MATCH(SUBSTITUTE(G263,"Allele","Height"),'ce raw data'!$C$1:$CZ$1,0))),"-")</f>
        <v>-</v>
      </c>
      <c r="H270" s="8" t="str">
        <f>IFERROR(IF(INDEX('ce raw data'!$C$2:$CZ$3000,MATCH(1,INDEX(('ce raw data'!$A$2:$A$3000=G260)*('ce raw data'!$B$2:$B$3000=$B271),,),0),MATCH(SUBSTITUTE(H263,"Allele","Height"),'ce raw data'!$C$1:$CZ$1,0))="","-",INDEX('ce raw data'!$C$2:$CZ$3000,MATCH(1,INDEX(('ce raw data'!$A$2:$A$3000=G260)*('ce raw data'!$B$2:$B$3000=$B271),,),0),MATCH(SUBSTITUTE(H263,"Allele","Height"),'ce raw data'!$C$1:$CZ$1,0))),"-")</f>
        <v>-</v>
      </c>
      <c r="I270" s="8" t="str">
        <f>IFERROR(IF(INDEX('ce raw data'!$C$2:$CZ$3000,MATCH(1,INDEX(('ce raw data'!$A$2:$A$3000=G260)*('ce raw data'!$B$2:$B$3000=$B271),,),0),MATCH(SUBSTITUTE(I263,"Allele","Height"),'ce raw data'!$C$1:$CZ$1,0))="","-",INDEX('ce raw data'!$C$2:$CZ$3000,MATCH(1,INDEX(('ce raw data'!$A$2:$A$3000=G260)*('ce raw data'!$B$2:$B$3000=$B271),,),0),MATCH(SUBSTITUTE(I263,"Allele","Height"),'ce raw data'!$C$1:$CZ$1,0))),"-")</f>
        <v>-</v>
      </c>
      <c r="J270" s="8" t="str">
        <f>IFERROR(IF(INDEX('ce raw data'!$C$2:$CZ$3000,MATCH(1,INDEX(('ce raw data'!$A$2:$A$3000=G260)*('ce raw data'!$B$2:$B$3000=$B271),,),0),MATCH(SUBSTITUTE(J263,"Allele","Height"),'ce raw data'!$C$1:$CZ$1,0))="","-",INDEX('ce raw data'!$C$2:$CZ$3000,MATCH(1,INDEX(('ce raw data'!$A$2:$A$3000=G260)*('ce raw data'!$B$2:$B$3000=$B271),,),0),MATCH(SUBSTITUTE(J263,"Allele","Height"),'ce raw data'!$C$1:$CZ$1,0))),"-")</f>
        <v>-</v>
      </c>
    </row>
    <row r="271" spans="2:10" x14ac:dyDescent="0.5">
      <c r="B271" s="10" t="str">
        <f>'Allele Call Table'!$A$77</f>
        <v>D2S441</v>
      </c>
      <c r="C271" s="8" t="str">
        <f>IFERROR(IF(INDEX('ce raw data'!$C$2:$CZ$3000,MATCH(1,INDEX(('ce raw data'!$A$2:$A$3000=C260)*('ce raw data'!$B$2:$B$3000=$B271),,),0),MATCH(C263,'ce raw data'!$C$1:$CZ$1,0))="","-",INDEX('ce raw data'!$C$2:$CZ$3000,MATCH(1,INDEX(('ce raw data'!$A$2:$A$3000=C260)*('ce raw data'!$B$2:$B$3000=$B271),,),0),MATCH(C263,'ce raw data'!$C$1:$CZ$1,0))),"-")</f>
        <v>-</v>
      </c>
      <c r="D271" s="8" t="str">
        <f>IFERROR(IF(INDEX('ce raw data'!$C$2:$CZ$3000,MATCH(1,INDEX(('ce raw data'!$A$2:$A$3000=C260)*('ce raw data'!$B$2:$B$3000=$B271),,),0),MATCH(D263,'ce raw data'!$C$1:$CZ$1,0))="","-",INDEX('ce raw data'!$C$2:$CZ$3000,MATCH(1,INDEX(('ce raw data'!$A$2:$A$3000=C260)*('ce raw data'!$B$2:$B$3000=$B271),,),0),MATCH(D263,'ce raw data'!$C$1:$CZ$1,0))),"-")</f>
        <v>-</v>
      </c>
      <c r="E271" s="8" t="str">
        <f>IFERROR(IF(INDEX('ce raw data'!$C$2:$CZ$3000,MATCH(1,INDEX(('ce raw data'!$A$2:$A$3000=C260)*('ce raw data'!$B$2:$B$3000=$B271),,),0),MATCH(E263,'ce raw data'!$C$1:$CZ$1,0))="","-",INDEX('ce raw data'!$C$2:$CZ$3000,MATCH(1,INDEX(('ce raw data'!$A$2:$A$3000=C260)*('ce raw data'!$B$2:$B$3000=$B271),,),0),MATCH(E263,'ce raw data'!$C$1:$CZ$1,0))),"-")</f>
        <v>-</v>
      </c>
      <c r="F271" s="8" t="str">
        <f>IFERROR(IF(INDEX('ce raw data'!$C$2:$CZ$3000,MATCH(1,INDEX(('ce raw data'!$A$2:$A$3000=C260)*('ce raw data'!$B$2:$B$3000=$B271),,),0),MATCH(F263,'ce raw data'!$C$1:$CZ$1,0))="","-",INDEX('ce raw data'!$C$2:$CZ$3000,MATCH(1,INDEX(('ce raw data'!$A$2:$A$3000=C260)*('ce raw data'!$B$2:$B$3000=$B271),,),0),MATCH(F263,'ce raw data'!$C$1:$CZ$1,0))),"-")</f>
        <v>-</v>
      </c>
      <c r="G271" s="8" t="str">
        <f>IFERROR(IF(INDEX('ce raw data'!$C$2:$CZ$3000,MATCH(1,INDEX(('ce raw data'!$A$2:$A$3000=G260)*('ce raw data'!$B$2:$B$3000=$B271),,),0),MATCH(G263,'ce raw data'!$C$1:$CZ$1,0))="","-",INDEX('ce raw data'!$C$2:$CZ$3000,MATCH(1,INDEX(('ce raw data'!$A$2:$A$3000=G260)*('ce raw data'!$B$2:$B$3000=$B271),,),0),MATCH(G263,'ce raw data'!$C$1:$CZ$1,0))),"-")</f>
        <v>-</v>
      </c>
      <c r="H271" s="8" t="str">
        <f>IFERROR(IF(INDEX('ce raw data'!$C$2:$CZ$3000,MATCH(1,INDEX(('ce raw data'!$A$2:$A$3000=G260)*('ce raw data'!$B$2:$B$3000=$B271),,),0),MATCH(H263,'ce raw data'!$C$1:$CZ$1,0))="","-",INDEX('ce raw data'!$C$2:$CZ$3000,MATCH(1,INDEX(('ce raw data'!$A$2:$A$3000=G260)*('ce raw data'!$B$2:$B$3000=$B271),,),0),MATCH(H263,'ce raw data'!$C$1:$CZ$1,0))),"-")</f>
        <v>-</v>
      </c>
      <c r="I271" s="8" t="str">
        <f>IFERROR(IF(INDEX('ce raw data'!$C$2:$CZ$3000,MATCH(1,INDEX(('ce raw data'!$A$2:$A$3000=G260)*('ce raw data'!$B$2:$B$3000=$B271),,),0),MATCH(I263,'ce raw data'!$C$1:$CZ$1,0))="","-",INDEX('ce raw data'!$C$2:$CZ$3000,MATCH(1,INDEX(('ce raw data'!$A$2:$A$3000=G260)*('ce raw data'!$B$2:$B$3000=$B271),,),0),MATCH(I263,'ce raw data'!$C$1:$CZ$1,0))),"-")</f>
        <v>-</v>
      </c>
      <c r="J271" s="8" t="str">
        <f>IFERROR(IF(INDEX('ce raw data'!$C$2:$CZ$3000,MATCH(1,INDEX(('ce raw data'!$A$2:$A$3000=G260)*('ce raw data'!$B$2:$B$3000=$B271),,),0),MATCH(J263,'ce raw data'!$C$1:$CZ$1,0))="","-",INDEX('ce raw data'!$C$2:$CZ$3000,MATCH(1,INDEX(('ce raw data'!$A$2:$A$3000=G260)*('ce raw data'!$B$2:$B$3000=$B271),,),0),MATCH(J263,'ce raw data'!$C$1:$CZ$1,0))),"-")</f>
        <v>-</v>
      </c>
    </row>
    <row r="272" spans="2:10" hidden="1" x14ac:dyDescent="0.5">
      <c r="B272" s="10"/>
      <c r="C272" s="8" t="str">
        <f>IFERROR(IF(INDEX('ce raw data'!$C$2:$CZ$3000,MATCH(1,INDEX(('ce raw data'!$A$2:$A$3000=C260)*('ce raw data'!$B$2:$B$3000=$B273),,),0),MATCH(SUBSTITUTE(C263,"Allele","Height"),'ce raw data'!$C$1:$CZ$1,0))="","-",INDEX('ce raw data'!$C$2:$CZ$3000,MATCH(1,INDEX(('ce raw data'!$A$2:$A$3000=C260)*('ce raw data'!$B$2:$B$3000=$B273),,),0),MATCH(SUBSTITUTE(C263,"Allele","Height"),'ce raw data'!$C$1:$CZ$1,0))),"-")</f>
        <v>-</v>
      </c>
      <c r="D272" s="8" t="str">
        <f>IFERROR(IF(INDEX('ce raw data'!$C$2:$CZ$3000,MATCH(1,INDEX(('ce raw data'!$A$2:$A$3000=C260)*('ce raw data'!$B$2:$B$3000=$B273),,),0),MATCH(SUBSTITUTE(D263,"Allele","Height"),'ce raw data'!$C$1:$CZ$1,0))="","-",INDEX('ce raw data'!$C$2:$CZ$3000,MATCH(1,INDEX(('ce raw data'!$A$2:$A$3000=C260)*('ce raw data'!$B$2:$B$3000=$B273),,),0),MATCH(SUBSTITUTE(D263,"Allele","Height"),'ce raw data'!$C$1:$CZ$1,0))),"-")</f>
        <v>-</v>
      </c>
      <c r="E272" s="8" t="str">
        <f>IFERROR(IF(INDEX('ce raw data'!$C$2:$CZ$3000,MATCH(1,INDEX(('ce raw data'!$A$2:$A$3000=C260)*('ce raw data'!$B$2:$B$3000=$B273),,),0),MATCH(SUBSTITUTE(E263,"Allele","Height"),'ce raw data'!$C$1:$CZ$1,0))="","-",INDEX('ce raw data'!$C$2:$CZ$3000,MATCH(1,INDEX(('ce raw data'!$A$2:$A$3000=C260)*('ce raw data'!$B$2:$B$3000=$B273),,),0),MATCH(SUBSTITUTE(E263,"Allele","Height"),'ce raw data'!$C$1:$CZ$1,0))),"-")</f>
        <v>-</v>
      </c>
      <c r="F272" s="8" t="str">
        <f>IFERROR(IF(INDEX('ce raw data'!$C$2:$CZ$3000,MATCH(1,INDEX(('ce raw data'!$A$2:$A$3000=C260)*('ce raw data'!$B$2:$B$3000=$B273),,),0),MATCH(SUBSTITUTE(F263,"Allele","Height"),'ce raw data'!$C$1:$CZ$1,0))="","-",INDEX('ce raw data'!$C$2:$CZ$3000,MATCH(1,INDEX(('ce raw data'!$A$2:$A$3000=C260)*('ce raw data'!$B$2:$B$3000=$B273),,),0),MATCH(SUBSTITUTE(F263,"Allele","Height"),'ce raw data'!$C$1:$CZ$1,0))),"-")</f>
        <v>-</v>
      </c>
      <c r="G272" s="8" t="str">
        <f>IFERROR(IF(INDEX('ce raw data'!$C$2:$CZ$3000,MATCH(1,INDEX(('ce raw data'!$A$2:$A$3000=G260)*('ce raw data'!$B$2:$B$3000=$B273),,),0),MATCH(SUBSTITUTE(G263,"Allele","Height"),'ce raw data'!$C$1:$CZ$1,0))="","-",INDEX('ce raw data'!$C$2:$CZ$3000,MATCH(1,INDEX(('ce raw data'!$A$2:$A$3000=G260)*('ce raw data'!$B$2:$B$3000=$B273),,),0),MATCH(SUBSTITUTE(G263,"Allele","Height"),'ce raw data'!$C$1:$CZ$1,0))),"-")</f>
        <v>-</v>
      </c>
      <c r="H272" s="8" t="str">
        <f>IFERROR(IF(INDEX('ce raw data'!$C$2:$CZ$3000,MATCH(1,INDEX(('ce raw data'!$A$2:$A$3000=G260)*('ce raw data'!$B$2:$B$3000=$B273),,),0),MATCH(SUBSTITUTE(H263,"Allele","Height"),'ce raw data'!$C$1:$CZ$1,0))="","-",INDEX('ce raw data'!$C$2:$CZ$3000,MATCH(1,INDEX(('ce raw data'!$A$2:$A$3000=G260)*('ce raw data'!$B$2:$B$3000=$B273),,),0),MATCH(SUBSTITUTE(H263,"Allele","Height"),'ce raw data'!$C$1:$CZ$1,0))),"-")</f>
        <v>-</v>
      </c>
      <c r="I272" s="8" t="str">
        <f>IFERROR(IF(INDEX('ce raw data'!$C$2:$CZ$3000,MATCH(1,INDEX(('ce raw data'!$A$2:$A$3000=G260)*('ce raw data'!$B$2:$B$3000=$B273),,),0),MATCH(SUBSTITUTE(I263,"Allele","Height"),'ce raw data'!$C$1:$CZ$1,0))="","-",INDEX('ce raw data'!$C$2:$CZ$3000,MATCH(1,INDEX(('ce raw data'!$A$2:$A$3000=G260)*('ce raw data'!$B$2:$B$3000=$B273),,),0),MATCH(SUBSTITUTE(I263,"Allele","Height"),'ce raw data'!$C$1:$CZ$1,0))),"-")</f>
        <v>-</v>
      </c>
      <c r="J272" s="8" t="str">
        <f>IFERROR(IF(INDEX('ce raw data'!$C$2:$CZ$3000,MATCH(1,INDEX(('ce raw data'!$A$2:$A$3000=G260)*('ce raw data'!$B$2:$B$3000=$B273),,),0),MATCH(SUBSTITUTE(J263,"Allele","Height"),'ce raw data'!$C$1:$CZ$1,0))="","-",INDEX('ce raw data'!$C$2:$CZ$3000,MATCH(1,INDEX(('ce raw data'!$A$2:$A$3000=G260)*('ce raw data'!$B$2:$B$3000=$B273),,),0),MATCH(SUBSTITUTE(J263,"Allele","Height"),'ce raw data'!$C$1:$CZ$1,0))),"-")</f>
        <v>-</v>
      </c>
    </row>
    <row r="273" spans="2:19" x14ac:dyDescent="0.5">
      <c r="B273" s="10" t="str">
        <f>'Allele Call Table'!$A$79</f>
        <v>D10S1248</v>
      </c>
      <c r="C273" s="8" t="str">
        <f>IFERROR(IF(INDEX('ce raw data'!$C$2:$CZ$3000,MATCH(1,INDEX(('ce raw data'!$A$2:$A$3000=C260)*('ce raw data'!$B$2:$B$3000=$B273),,),0),MATCH(C263,'ce raw data'!$C$1:$CZ$1,0))="","-",INDEX('ce raw data'!$C$2:$CZ$3000,MATCH(1,INDEX(('ce raw data'!$A$2:$A$3000=C260)*('ce raw data'!$B$2:$B$3000=$B273),,),0),MATCH(C263,'ce raw data'!$C$1:$CZ$1,0))),"-")</f>
        <v>-</v>
      </c>
      <c r="D273" s="8" t="str">
        <f>IFERROR(IF(INDEX('ce raw data'!$C$2:$CZ$3000,MATCH(1,INDEX(('ce raw data'!$A$2:$A$3000=C260)*('ce raw data'!$B$2:$B$3000=$B273),,),0),MATCH(D263,'ce raw data'!$C$1:$CZ$1,0))="","-",INDEX('ce raw data'!$C$2:$CZ$3000,MATCH(1,INDEX(('ce raw data'!$A$2:$A$3000=C260)*('ce raw data'!$B$2:$B$3000=$B273),,),0),MATCH(D263,'ce raw data'!$C$1:$CZ$1,0))),"-")</f>
        <v>-</v>
      </c>
      <c r="E273" s="8" t="str">
        <f>IFERROR(IF(INDEX('ce raw data'!$C$2:$CZ$3000,MATCH(1,INDEX(('ce raw data'!$A$2:$A$3000=C260)*('ce raw data'!$B$2:$B$3000=$B273),,),0),MATCH(E263,'ce raw data'!$C$1:$CZ$1,0))="","-",INDEX('ce raw data'!$C$2:$CZ$3000,MATCH(1,INDEX(('ce raw data'!$A$2:$A$3000=C260)*('ce raw data'!$B$2:$B$3000=$B273),,),0),MATCH(E263,'ce raw data'!$C$1:$CZ$1,0))),"-")</f>
        <v>-</v>
      </c>
      <c r="F273" s="8" t="str">
        <f>IFERROR(IF(INDEX('ce raw data'!$C$2:$CZ$3000,MATCH(1,INDEX(('ce raw data'!$A$2:$A$3000=C260)*('ce raw data'!$B$2:$B$3000=$B273),,),0),MATCH(F263,'ce raw data'!$C$1:$CZ$1,0))="","-",INDEX('ce raw data'!$C$2:$CZ$3000,MATCH(1,INDEX(('ce raw data'!$A$2:$A$3000=C260)*('ce raw data'!$B$2:$B$3000=$B273),,),0),MATCH(F263,'ce raw data'!$C$1:$CZ$1,0))),"-")</f>
        <v>-</v>
      </c>
      <c r="G273" s="8" t="str">
        <f>IFERROR(IF(INDEX('ce raw data'!$C$2:$CZ$3000,MATCH(1,INDEX(('ce raw data'!$A$2:$A$3000=G260)*('ce raw data'!$B$2:$B$3000=$B273),,),0),MATCH(G263,'ce raw data'!$C$1:$CZ$1,0))="","-",INDEX('ce raw data'!$C$2:$CZ$3000,MATCH(1,INDEX(('ce raw data'!$A$2:$A$3000=G260)*('ce raw data'!$B$2:$B$3000=$B273),,),0),MATCH(G263,'ce raw data'!$C$1:$CZ$1,0))),"-")</f>
        <v>-</v>
      </c>
      <c r="H273" s="8" t="str">
        <f>IFERROR(IF(INDEX('ce raw data'!$C$2:$CZ$3000,MATCH(1,INDEX(('ce raw data'!$A$2:$A$3000=G260)*('ce raw data'!$B$2:$B$3000=$B273),,),0),MATCH(H263,'ce raw data'!$C$1:$CZ$1,0))="","-",INDEX('ce raw data'!$C$2:$CZ$3000,MATCH(1,INDEX(('ce raw data'!$A$2:$A$3000=G260)*('ce raw data'!$B$2:$B$3000=$B273),,),0),MATCH(H263,'ce raw data'!$C$1:$CZ$1,0))),"-")</f>
        <v>-</v>
      </c>
      <c r="I273" s="8" t="str">
        <f>IFERROR(IF(INDEX('ce raw data'!$C$2:$CZ$3000,MATCH(1,INDEX(('ce raw data'!$A$2:$A$3000=G260)*('ce raw data'!$B$2:$B$3000=$B273),,),0),MATCH(I263,'ce raw data'!$C$1:$CZ$1,0))="","-",INDEX('ce raw data'!$C$2:$CZ$3000,MATCH(1,INDEX(('ce raw data'!$A$2:$A$3000=G260)*('ce raw data'!$B$2:$B$3000=$B273),,),0),MATCH(I263,'ce raw data'!$C$1:$CZ$1,0))),"-")</f>
        <v>-</v>
      </c>
      <c r="J273" s="8" t="str">
        <f>IFERROR(IF(INDEX('ce raw data'!$C$2:$CZ$3000,MATCH(1,INDEX(('ce raw data'!$A$2:$A$3000=G260)*('ce raw data'!$B$2:$B$3000=$B273),,),0),MATCH(J263,'ce raw data'!$C$1:$CZ$1,0))="","-",INDEX('ce raw data'!$C$2:$CZ$3000,MATCH(1,INDEX(('ce raw data'!$A$2:$A$3000=G260)*('ce raw data'!$B$2:$B$3000=$B273),,),0),MATCH(J263,'ce raw data'!$C$1:$CZ$1,0))),"-")</f>
        <v>-</v>
      </c>
      <c r="K273" s="15"/>
      <c r="L273" s="9"/>
      <c r="M273" s="9"/>
      <c r="N273" s="9"/>
      <c r="O273" s="9"/>
      <c r="P273" s="9"/>
      <c r="Q273" s="9"/>
      <c r="R273" s="9"/>
      <c r="S273" s="9"/>
    </row>
    <row r="274" spans="2:19" hidden="1" x14ac:dyDescent="0.5">
      <c r="B274" s="10"/>
      <c r="C274" s="8" t="str">
        <f>IFERROR(IF(INDEX('ce raw data'!$C$2:$CZ$3000,MATCH(1,INDEX(('ce raw data'!$A$2:$A$3000=C260)*('ce raw data'!$B$2:$B$3000=$B275),,),0),MATCH(SUBSTITUTE(C263,"Allele","Height"),'ce raw data'!$C$1:$CZ$1,0))="","-",INDEX('ce raw data'!$C$2:$CZ$3000,MATCH(1,INDEX(('ce raw data'!$A$2:$A$3000=C260)*('ce raw data'!$B$2:$B$3000=$B275),,),0),MATCH(SUBSTITUTE(C263,"Allele","Height"),'ce raw data'!$C$1:$CZ$1,0))),"-")</f>
        <v>-</v>
      </c>
      <c r="D274" s="8" t="str">
        <f>IFERROR(IF(INDEX('ce raw data'!$C$2:$CZ$3000,MATCH(1,INDEX(('ce raw data'!$A$2:$A$3000=C260)*('ce raw data'!$B$2:$B$3000=$B275),,),0),MATCH(SUBSTITUTE(D263,"Allele","Height"),'ce raw data'!$C$1:$CZ$1,0))="","-",INDEX('ce raw data'!$C$2:$CZ$3000,MATCH(1,INDEX(('ce raw data'!$A$2:$A$3000=C260)*('ce raw data'!$B$2:$B$3000=$B275),,),0),MATCH(SUBSTITUTE(D263,"Allele","Height"),'ce raw data'!$C$1:$CZ$1,0))),"-")</f>
        <v>-</v>
      </c>
      <c r="E274" s="8" t="str">
        <f>IFERROR(IF(INDEX('ce raw data'!$C$2:$CZ$3000,MATCH(1,INDEX(('ce raw data'!$A$2:$A$3000=C260)*('ce raw data'!$B$2:$B$3000=$B275),,),0),MATCH(SUBSTITUTE(E263,"Allele","Height"),'ce raw data'!$C$1:$CZ$1,0))="","-",INDEX('ce raw data'!$C$2:$CZ$3000,MATCH(1,INDEX(('ce raw data'!$A$2:$A$3000=C260)*('ce raw data'!$B$2:$B$3000=$B275),,),0),MATCH(SUBSTITUTE(E263,"Allele","Height"),'ce raw data'!$C$1:$CZ$1,0))),"-")</f>
        <v>-</v>
      </c>
      <c r="F274" s="8" t="str">
        <f>IFERROR(IF(INDEX('ce raw data'!$C$2:$CZ$3000,MATCH(1,INDEX(('ce raw data'!$A$2:$A$3000=C260)*('ce raw data'!$B$2:$B$3000=$B275),,),0),MATCH(SUBSTITUTE(F263,"Allele","Height"),'ce raw data'!$C$1:$CZ$1,0))="","-",INDEX('ce raw data'!$C$2:$CZ$3000,MATCH(1,INDEX(('ce raw data'!$A$2:$A$3000=C260)*('ce raw data'!$B$2:$B$3000=$B275),,),0),MATCH(SUBSTITUTE(F263,"Allele","Height"),'ce raw data'!$C$1:$CZ$1,0))),"-")</f>
        <v>-</v>
      </c>
      <c r="G274" s="8" t="str">
        <f>IFERROR(IF(INDEX('ce raw data'!$C$2:$CZ$3000,MATCH(1,INDEX(('ce raw data'!$A$2:$A$3000=G260)*('ce raw data'!$B$2:$B$3000=$B275),,),0),MATCH(SUBSTITUTE(G263,"Allele","Height"),'ce raw data'!$C$1:$CZ$1,0))="","-",INDEX('ce raw data'!$C$2:$CZ$3000,MATCH(1,INDEX(('ce raw data'!$A$2:$A$3000=G260)*('ce raw data'!$B$2:$B$3000=$B275),,),0),MATCH(SUBSTITUTE(G263,"Allele","Height"),'ce raw data'!$C$1:$CZ$1,0))),"-")</f>
        <v>-</v>
      </c>
      <c r="H274" s="8" t="str">
        <f>IFERROR(IF(INDEX('ce raw data'!$C$2:$CZ$3000,MATCH(1,INDEX(('ce raw data'!$A$2:$A$3000=G260)*('ce raw data'!$B$2:$B$3000=$B275),,),0),MATCH(SUBSTITUTE(H263,"Allele","Height"),'ce raw data'!$C$1:$CZ$1,0))="","-",INDEX('ce raw data'!$C$2:$CZ$3000,MATCH(1,INDEX(('ce raw data'!$A$2:$A$3000=G260)*('ce raw data'!$B$2:$B$3000=$B275),,),0),MATCH(SUBSTITUTE(H263,"Allele","Height"),'ce raw data'!$C$1:$CZ$1,0))),"-")</f>
        <v>-</v>
      </c>
      <c r="I274" s="8" t="str">
        <f>IFERROR(IF(INDEX('ce raw data'!$C$2:$CZ$3000,MATCH(1,INDEX(('ce raw data'!$A$2:$A$3000=G260)*('ce raw data'!$B$2:$B$3000=$B275),,),0),MATCH(SUBSTITUTE(I263,"Allele","Height"),'ce raw data'!$C$1:$CZ$1,0))="","-",INDEX('ce raw data'!$C$2:$CZ$3000,MATCH(1,INDEX(('ce raw data'!$A$2:$A$3000=G260)*('ce raw data'!$B$2:$B$3000=$B275),,),0),MATCH(SUBSTITUTE(I263,"Allele","Height"),'ce raw data'!$C$1:$CZ$1,0))),"-")</f>
        <v>-</v>
      </c>
      <c r="J274" s="8" t="str">
        <f>IFERROR(IF(INDEX('ce raw data'!$C$2:$CZ$3000,MATCH(1,INDEX(('ce raw data'!$A$2:$A$3000=G260)*('ce raw data'!$B$2:$B$3000=$B275),,),0),MATCH(SUBSTITUTE(J263,"Allele","Height"),'ce raw data'!$C$1:$CZ$1,0))="","-",INDEX('ce raw data'!$C$2:$CZ$3000,MATCH(1,INDEX(('ce raw data'!$A$2:$A$3000=G260)*('ce raw data'!$B$2:$B$3000=$B275),,),0),MATCH(SUBSTITUTE(J263,"Allele","Height"),'ce raw data'!$C$1:$CZ$1,0))),"-")</f>
        <v>-</v>
      </c>
      <c r="K274" s="15"/>
      <c r="L274" s="9"/>
      <c r="M274" s="9"/>
      <c r="N274" s="9"/>
      <c r="O274" s="9"/>
      <c r="P274" s="9"/>
      <c r="Q274" s="9"/>
      <c r="R274" s="9"/>
      <c r="S274" s="9"/>
    </row>
    <row r="275" spans="2:19" x14ac:dyDescent="0.5">
      <c r="B275" s="10" t="str">
        <f>'Allele Call Table'!$A$81</f>
        <v>D13S317</v>
      </c>
      <c r="C275" s="8" t="str">
        <f>IFERROR(IF(INDEX('ce raw data'!$C$2:$CZ$3000,MATCH(1,INDEX(('ce raw data'!$A$2:$A$3000=C260)*('ce raw data'!$B$2:$B$3000=$B275),,),0),MATCH(C263,'ce raw data'!$C$1:$CZ$1,0))="","-",INDEX('ce raw data'!$C$2:$CZ$3000,MATCH(1,INDEX(('ce raw data'!$A$2:$A$3000=C260)*('ce raw data'!$B$2:$B$3000=$B275),,),0),MATCH(C263,'ce raw data'!$C$1:$CZ$1,0))),"-")</f>
        <v>-</v>
      </c>
      <c r="D275" s="8" t="str">
        <f>IFERROR(IF(INDEX('ce raw data'!$C$2:$CZ$3000,MATCH(1,INDEX(('ce raw data'!$A$2:$A$3000=C260)*('ce raw data'!$B$2:$B$3000=$B275),,),0),MATCH(D263,'ce raw data'!$C$1:$CZ$1,0))="","-",INDEX('ce raw data'!$C$2:$CZ$3000,MATCH(1,INDEX(('ce raw data'!$A$2:$A$3000=C260)*('ce raw data'!$B$2:$B$3000=$B275),,),0),MATCH(D263,'ce raw data'!$C$1:$CZ$1,0))),"-")</f>
        <v>-</v>
      </c>
      <c r="E275" s="8" t="str">
        <f>IFERROR(IF(INDEX('ce raw data'!$C$2:$CZ$3000,MATCH(1,INDEX(('ce raw data'!$A$2:$A$3000=C260)*('ce raw data'!$B$2:$B$3000=$B275),,),0),MATCH(E263,'ce raw data'!$C$1:$CZ$1,0))="","-",INDEX('ce raw data'!$C$2:$CZ$3000,MATCH(1,INDEX(('ce raw data'!$A$2:$A$3000=C260)*('ce raw data'!$B$2:$B$3000=$B275),,),0),MATCH(E263,'ce raw data'!$C$1:$CZ$1,0))),"-")</f>
        <v>-</v>
      </c>
      <c r="F275" s="8" t="str">
        <f>IFERROR(IF(INDEX('ce raw data'!$C$2:$CZ$3000,MATCH(1,INDEX(('ce raw data'!$A$2:$A$3000=C260)*('ce raw data'!$B$2:$B$3000=$B275),,),0),MATCH(F263,'ce raw data'!$C$1:$CZ$1,0))="","-",INDEX('ce raw data'!$C$2:$CZ$3000,MATCH(1,INDEX(('ce raw data'!$A$2:$A$3000=C260)*('ce raw data'!$B$2:$B$3000=$B275),,),0),MATCH(F263,'ce raw data'!$C$1:$CZ$1,0))),"-")</f>
        <v>-</v>
      </c>
      <c r="G275" s="8" t="str">
        <f>IFERROR(IF(INDEX('ce raw data'!$C$2:$CZ$3000,MATCH(1,INDEX(('ce raw data'!$A$2:$A$3000=G260)*('ce raw data'!$B$2:$B$3000=$B275),,),0),MATCH(G263,'ce raw data'!$C$1:$CZ$1,0))="","-",INDEX('ce raw data'!$C$2:$CZ$3000,MATCH(1,INDEX(('ce raw data'!$A$2:$A$3000=G260)*('ce raw data'!$B$2:$B$3000=$B275),,),0),MATCH(G263,'ce raw data'!$C$1:$CZ$1,0))),"-")</f>
        <v>-</v>
      </c>
      <c r="H275" s="8" t="str">
        <f>IFERROR(IF(INDEX('ce raw data'!$C$2:$CZ$3000,MATCH(1,INDEX(('ce raw data'!$A$2:$A$3000=G260)*('ce raw data'!$B$2:$B$3000=$B275),,),0),MATCH(H263,'ce raw data'!$C$1:$CZ$1,0))="","-",INDEX('ce raw data'!$C$2:$CZ$3000,MATCH(1,INDEX(('ce raw data'!$A$2:$A$3000=G260)*('ce raw data'!$B$2:$B$3000=$B275),,),0),MATCH(H263,'ce raw data'!$C$1:$CZ$1,0))),"-")</f>
        <v>-</v>
      </c>
      <c r="I275" s="8" t="str">
        <f>IFERROR(IF(INDEX('ce raw data'!$C$2:$CZ$3000,MATCH(1,INDEX(('ce raw data'!$A$2:$A$3000=G260)*('ce raw data'!$B$2:$B$3000=$B275),,),0),MATCH(I263,'ce raw data'!$C$1:$CZ$1,0))="","-",INDEX('ce raw data'!$C$2:$CZ$3000,MATCH(1,INDEX(('ce raw data'!$A$2:$A$3000=G260)*('ce raw data'!$B$2:$B$3000=$B275),,),0),MATCH(I263,'ce raw data'!$C$1:$CZ$1,0))),"-")</f>
        <v>-</v>
      </c>
      <c r="J275" s="8" t="str">
        <f>IFERROR(IF(INDEX('ce raw data'!$C$2:$CZ$3000,MATCH(1,INDEX(('ce raw data'!$A$2:$A$3000=G260)*('ce raw data'!$B$2:$B$3000=$B275),,),0),MATCH(J263,'ce raw data'!$C$1:$CZ$1,0))="","-",INDEX('ce raw data'!$C$2:$CZ$3000,MATCH(1,INDEX(('ce raw data'!$A$2:$A$3000=G260)*('ce raw data'!$B$2:$B$3000=$B275),,),0),MATCH(J263,'ce raw data'!$C$1:$CZ$1,0))),"-")</f>
        <v>-</v>
      </c>
      <c r="K275" s="15"/>
      <c r="L275" s="9"/>
      <c r="M275" s="9"/>
      <c r="N275" s="9"/>
      <c r="O275" s="9"/>
      <c r="P275" s="9"/>
      <c r="Q275" s="9"/>
      <c r="R275" s="9"/>
      <c r="S275" s="9"/>
    </row>
    <row r="276" spans="2:19" hidden="1" x14ac:dyDescent="0.5">
      <c r="B276" s="10"/>
      <c r="C276" s="8" t="str">
        <f>IFERROR(IF(INDEX('ce raw data'!$C$2:$CZ$3000,MATCH(1,INDEX(('ce raw data'!$A$2:$A$3000=C260)*('ce raw data'!$B$2:$B$3000=$B277),,),0),MATCH(SUBSTITUTE(C263,"Allele","Height"),'ce raw data'!$C$1:$CZ$1,0))="","-",INDEX('ce raw data'!$C$2:$CZ$3000,MATCH(1,INDEX(('ce raw data'!$A$2:$A$3000=C260)*('ce raw data'!$B$2:$B$3000=$B277),,),0),MATCH(SUBSTITUTE(C263,"Allele","Height"),'ce raw data'!$C$1:$CZ$1,0))),"-")</f>
        <v>-</v>
      </c>
      <c r="D276" s="8" t="str">
        <f>IFERROR(IF(INDEX('ce raw data'!$C$2:$CZ$3000,MATCH(1,INDEX(('ce raw data'!$A$2:$A$3000=C260)*('ce raw data'!$B$2:$B$3000=$B277),,),0),MATCH(SUBSTITUTE(D263,"Allele","Height"),'ce raw data'!$C$1:$CZ$1,0))="","-",INDEX('ce raw data'!$C$2:$CZ$3000,MATCH(1,INDEX(('ce raw data'!$A$2:$A$3000=C260)*('ce raw data'!$B$2:$B$3000=$B277),,),0),MATCH(SUBSTITUTE(D263,"Allele","Height"),'ce raw data'!$C$1:$CZ$1,0))),"-")</f>
        <v>-</v>
      </c>
      <c r="E276" s="8" t="str">
        <f>IFERROR(IF(INDEX('ce raw data'!$C$2:$CZ$3000,MATCH(1,INDEX(('ce raw data'!$A$2:$A$3000=C260)*('ce raw data'!$B$2:$B$3000=$B277),,),0),MATCH(SUBSTITUTE(E263,"Allele","Height"),'ce raw data'!$C$1:$CZ$1,0))="","-",INDEX('ce raw data'!$C$2:$CZ$3000,MATCH(1,INDEX(('ce raw data'!$A$2:$A$3000=C260)*('ce raw data'!$B$2:$B$3000=$B277),,),0),MATCH(SUBSTITUTE(E263,"Allele","Height"),'ce raw data'!$C$1:$CZ$1,0))),"-")</f>
        <v>-</v>
      </c>
      <c r="F276" s="8" t="str">
        <f>IFERROR(IF(INDEX('ce raw data'!$C$2:$CZ$3000,MATCH(1,INDEX(('ce raw data'!$A$2:$A$3000=C260)*('ce raw data'!$B$2:$B$3000=$B277),,),0),MATCH(SUBSTITUTE(F263,"Allele","Height"),'ce raw data'!$C$1:$CZ$1,0))="","-",INDEX('ce raw data'!$C$2:$CZ$3000,MATCH(1,INDEX(('ce raw data'!$A$2:$A$3000=C260)*('ce raw data'!$B$2:$B$3000=$B277),,),0),MATCH(SUBSTITUTE(F263,"Allele","Height"),'ce raw data'!$C$1:$CZ$1,0))),"-")</f>
        <v>-</v>
      </c>
      <c r="G276" s="8" t="str">
        <f>IFERROR(IF(INDEX('ce raw data'!$C$2:$CZ$3000,MATCH(1,INDEX(('ce raw data'!$A$2:$A$3000=G260)*('ce raw data'!$B$2:$B$3000=$B277),,),0),MATCH(SUBSTITUTE(G263,"Allele","Height"),'ce raw data'!$C$1:$CZ$1,0))="","-",INDEX('ce raw data'!$C$2:$CZ$3000,MATCH(1,INDEX(('ce raw data'!$A$2:$A$3000=G260)*('ce raw data'!$B$2:$B$3000=$B277),,),0),MATCH(SUBSTITUTE(G263,"Allele","Height"),'ce raw data'!$C$1:$CZ$1,0))),"-")</f>
        <v>-</v>
      </c>
      <c r="H276" s="8" t="str">
        <f>IFERROR(IF(INDEX('ce raw data'!$C$2:$CZ$3000,MATCH(1,INDEX(('ce raw data'!$A$2:$A$3000=G260)*('ce raw data'!$B$2:$B$3000=$B277),,),0),MATCH(SUBSTITUTE(H263,"Allele","Height"),'ce raw data'!$C$1:$CZ$1,0))="","-",INDEX('ce raw data'!$C$2:$CZ$3000,MATCH(1,INDEX(('ce raw data'!$A$2:$A$3000=G260)*('ce raw data'!$B$2:$B$3000=$B277),,),0),MATCH(SUBSTITUTE(H263,"Allele","Height"),'ce raw data'!$C$1:$CZ$1,0))),"-")</f>
        <v>-</v>
      </c>
      <c r="I276" s="8" t="str">
        <f>IFERROR(IF(INDEX('ce raw data'!$C$2:$CZ$3000,MATCH(1,INDEX(('ce raw data'!$A$2:$A$3000=G260)*('ce raw data'!$B$2:$B$3000=$B277),,),0),MATCH(SUBSTITUTE(I263,"Allele","Height"),'ce raw data'!$C$1:$CZ$1,0))="","-",INDEX('ce raw data'!$C$2:$CZ$3000,MATCH(1,INDEX(('ce raw data'!$A$2:$A$3000=G260)*('ce raw data'!$B$2:$B$3000=$B277),,),0),MATCH(SUBSTITUTE(I263,"Allele","Height"),'ce raw data'!$C$1:$CZ$1,0))),"-")</f>
        <v>-</v>
      </c>
      <c r="J276" s="8" t="str">
        <f>IFERROR(IF(INDEX('ce raw data'!$C$2:$CZ$3000,MATCH(1,INDEX(('ce raw data'!$A$2:$A$3000=G260)*('ce raw data'!$B$2:$B$3000=$B277),,),0),MATCH(SUBSTITUTE(J263,"Allele","Height"),'ce raw data'!$C$1:$CZ$1,0))="","-",INDEX('ce raw data'!$C$2:$CZ$3000,MATCH(1,INDEX(('ce raw data'!$A$2:$A$3000=G260)*('ce raw data'!$B$2:$B$3000=$B277),,),0),MATCH(SUBSTITUTE(J263,"Allele","Height"),'ce raw data'!$C$1:$CZ$1,0))),"-")</f>
        <v>-</v>
      </c>
      <c r="K276" s="15"/>
      <c r="L276" s="9"/>
      <c r="M276" s="9"/>
      <c r="N276" s="9"/>
      <c r="O276" s="9"/>
      <c r="P276" s="9"/>
      <c r="Q276" s="9"/>
      <c r="R276" s="9"/>
      <c r="S276" s="9"/>
    </row>
    <row r="277" spans="2:19" x14ac:dyDescent="0.5">
      <c r="B277" s="10" t="str">
        <f>'Allele Call Table'!$A$83</f>
        <v>Penta E</v>
      </c>
      <c r="C277" s="8" t="str">
        <f>IFERROR(IF(INDEX('ce raw data'!$C$2:$CZ$3000,MATCH(1,INDEX(('ce raw data'!$A$2:$A$3000=C260)*('ce raw data'!$B$2:$B$3000=$B277),,),0),MATCH(C263,'ce raw data'!$C$1:$CZ$1,0))="","-",INDEX('ce raw data'!$C$2:$CZ$3000,MATCH(1,INDEX(('ce raw data'!$A$2:$A$3000=C260)*('ce raw data'!$B$2:$B$3000=$B277),,),0),MATCH(C263,'ce raw data'!$C$1:$CZ$1,0))),"-")</f>
        <v>-</v>
      </c>
      <c r="D277" s="8" t="str">
        <f>IFERROR(IF(INDEX('ce raw data'!$C$2:$CZ$3000,MATCH(1,INDEX(('ce raw data'!$A$2:$A$3000=C260)*('ce raw data'!$B$2:$B$3000=$B277),,),0),MATCH(D263,'ce raw data'!$C$1:$CZ$1,0))="","-",INDEX('ce raw data'!$C$2:$CZ$3000,MATCH(1,INDEX(('ce raw data'!$A$2:$A$3000=C260)*('ce raw data'!$B$2:$B$3000=$B277),,),0),MATCH(D263,'ce raw data'!$C$1:$CZ$1,0))),"-")</f>
        <v>-</v>
      </c>
      <c r="E277" s="8" t="str">
        <f>IFERROR(IF(INDEX('ce raw data'!$C$2:$CZ$3000,MATCH(1,INDEX(('ce raw data'!$A$2:$A$3000=C260)*('ce raw data'!$B$2:$B$3000=$B277),,),0),MATCH(E263,'ce raw data'!$C$1:$CZ$1,0))="","-",INDEX('ce raw data'!$C$2:$CZ$3000,MATCH(1,INDEX(('ce raw data'!$A$2:$A$3000=C260)*('ce raw data'!$B$2:$B$3000=$B277),,),0),MATCH(E263,'ce raw data'!$C$1:$CZ$1,0))),"-")</f>
        <v>-</v>
      </c>
      <c r="F277" s="8" t="str">
        <f>IFERROR(IF(INDEX('ce raw data'!$C$2:$CZ$3000,MATCH(1,INDEX(('ce raw data'!$A$2:$A$3000=C260)*('ce raw data'!$B$2:$B$3000=$B277),,),0),MATCH(F263,'ce raw data'!$C$1:$CZ$1,0))="","-",INDEX('ce raw data'!$C$2:$CZ$3000,MATCH(1,INDEX(('ce raw data'!$A$2:$A$3000=C260)*('ce raw data'!$B$2:$B$3000=$B277),,),0),MATCH(F263,'ce raw data'!$C$1:$CZ$1,0))),"-")</f>
        <v>-</v>
      </c>
      <c r="G277" s="8" t="str">
        <f>IFERROR(IF(INDEX('ce raw data'!$C$2:$CZ$3000,MATCH(1,INDEX(('ce raw data'!$A$2:$A$3000=G260)*('ce raw data'!$B$2:$B$3000=$B277),,),0),MATCH(G263,'ce raw data'!$C$1:$CZ$1,0))="","-",INDEX('ce raw data'!$C$2:$CZ$3000,MATCH(1,INDEX(('ce raw data'!$A$2:$A$3000=G260)*('ce raw data'!$B$2:$B$3000=$B277),,),0),MATCH(G263,'ce raw data'!$C$1:$CZ$1,0))),"-")</f>
        <v>-</v>
      </c>
      <c r="H277" s="8" t="str">
        <f>IFERROR(IF(INDEX('ce raw data'!$C$2:$CZ$3000,MATCH(1,INDEX(('ce raw data'!$A$2:$A$3000=G260)*('ce raw data'!$B$2:$B$3000=$B277),,),0),MATCH(H263,'ce raw data'!$C$1:$CZ$1,0))="","-",INDEX('ce raw data'!$C$2:$CZ$3000,MATCH(1,INDEX(('ce raw data'!$A$2:$A$3000=G260)*('ce raw data'!$B$2:$B$3000=$B277),,),0),MATCH(H263,'ce raw data'!$C$1:$CZ$1,0))),"-")</f>
        <v>-</v>
      </c>
      <c r="I277" s="8" t="str">
        <f>IFERROR(IF(INDEX('ce raw data'!$C$2:$CZ$3000,MATCH(1,INDEX(('ce raw data'!$A$2:$A$3000=G260)*('ce raw data'!$B$2:$B$3000=$B277),,),0),MATCH(I263,'ce raw data'!$C$1:$CZ$1,0))="","-",INDEX('ce raw data'!$C$2:$CZ$3000,MATCH(1,INDEX(('ce raw data'!$A$2:$A$3000=G260)*('ce raw data'!$B$2:$B$3000=$B277),,),0),MATCH(I263,'ce raw data'!$C$1:$CZ$1,0))),"-")</f>
        <v>-</v>
      </c>
      <c r="J277" s="8" t="str">
        <f>IFERROR(IF(INDEX('ce raw data'!$C$2:$CZ$3000,MATCH(1,INDEX(('ce raw data'!$A$2:$A$3000=G260)*('ce raw data'!$B$2:$B$3000=$B277),,),0),MATCH(J263,'ce raw data'!$C$1:$CZ$1,0))="","-",INDEX('ce raw data'!$C$2:$CZ$3000,MATCH(1,INDEX(('ce raw data'!$A$2:$A$3000=G260)*('ce raw data'!$B$2:$B$3000=$B277),,),0),MATCH(J263,'ce raw data'!$C$1:$CZ$1,0))),"-")</f>
        <v>-</v>
      </c>
      <c r="K277" s="15"/>
      <c r="L277" s="9"/>
      <c r="M277" s="9"/>
      <c r="N277" s="9"/>
      <c r="O277" s="9"/>
      <c r="P277" s="9"/>
      <c r="Q277" s="9"/>
      <c r="R277" s="9"/>
      <c r="S277" s="9"/>
    </row>
    <row r="278" spans="2:19" hidden="1" x14ac:dyDescent="0.5">
      <c r="B278" s="10"/>
      <c r="C278" s="8" t="str">
        <f>IFERROR(IF(INDEX('ce raw data'!$C$2:$CZ$3000,MATCH(1,INDEX(('ce raw data'!$A$2:$A$3000=C260)*('ce raw data'!$B$2:$B$3000=$B279),,),0),MATCH(SUBSTITUTE(C263,"Allele","Height"),'ce raw data'!$C$1:$CZ$1,0))="","-",INDEX('ce raw data'!$C$2:$CZ$3000,MATCH(1,INDEX(('ce raw data'!$A$2:$A$3000=C260)*('ce raw data'!$B$2:$B$3000=$B279),,),0),MATCH(SUBSTITUTE(C263,"Allele","Height"),'ce raw data'!$C$1:$CZ$1,0))),"-")</f>
        <v>-</v>
      </c>
      <c r="D278" s="8" t="str">
        <f>IFERROR(IF(INDEX('ce raw data'!$C$2:$CZ$3000,MATCH(1,INDEX(('ce raw data'!$A$2:$A$3000=C260)*('ce raw data'!$B$2:$B$3000=$B279),,),0),MATCH(SUBSTITUTE(D263,"Allele","Height"),'ce raw data'!$C$1:$CZ$1,0))="","-",INDEX('ce raw data'!$C$2:$CZ$3000,MATCH(1,INDEX(('ce raw data'!$A$2:$A$3000=C260)*('ce raw data'!$B$2:$B$3000=$B279),,),0),MATCH(SUBSTITUTE(D263,"Allele","Height"),'ce raw data'!$C$1:$CZ$1,0))),"-")</f>
        <v>-</v>
      </c>
      <c r="E278" s="8" t="str">
        <f>IFERROR(IF(INDEX('ce raw data'!$C$2:$CZ$3000,MATCH(1,INDEX(('ce raw data'!$A$2:$A$3000=C260)*('ce raw data'!$B$2:$B$3000=$B279),,),0),MATCH(SUBSTITUTE(E263,"Allele","Height"),'ce raw data'!$C$1:$CZ$1,0))="","-",INDEX('ce raw data'!$C$2:$CZ$3000,MATCH(1,INDEX(('ce raw data'!$A$2:$A$3000=C260)*('ce raw data'!$B$2:$B$3000=$B279),,),0),MATCH(SUBSTITUTE(E263,"Allele","Height"),'ce raw data'!$C$1:$CZ$1,0))),"-")</f>
        <v>-</v>
      </c>
      <c r="F278" s="8" t="str">
        <f>IFERROR(IF(INDEX('ce raw data'!$C$2:$CZ$3000,MATCH(1,INDEX(('ce raw data'!$A$2:$A$3000=C260)*('ce raw data'!$B$2:$B$3000=$B279),,),0),MATCH(SUBSTITUTE(F263,"Allele","Height"),'ce raw data'!$C$1:$CZ$1,0))="","-",INDEX('ce raw data'!$C$2:$CZ$3000,MATCH(1,INDEX(('ce raw data'!$A$2:$A$3000=C260)*('ce raw data'!$B$2:$B$3000=$B279),,),0),MATCH(SUBSTITUTE(F263,"Allele","Height"),'ce raw data'!$C$1:$CZ$1,0))),"-")</f>
        <v>-</v>
      </c>
      <c r="G278" s="8" t="str">
        <f>IFERROR(IF(INDEX('ce raw data'!$C$2:$CZ$3000,MATCH(1,INDEX(('ce raw data'!$A$2:$A$3000=G260)*('ce raw data'!$B$2:$B$3000=$B279),,),0),MATCH(SUBSTITUTE(G263,"Allele","Height"),'ce raw data'!$C$1:$CZ$1,0))="","-",INDEX('ce raw data'!$C$2:$CZ$3000,MATCH(1,INDEX(('ce raw data'!$A$2:$A$3000=G260)*('ce raw data'!$B$2:$B$3000=$B279),,),0),MATCH(SUBSTITUTE(G263,"Allele","Height"),'ce raw data'!$C$1:$CZ$1,0))),"-")</f>
        <v>-</v>
      </c>
      <c r="H278" s="8" t="str">
        <f>IFERROR(IF(INDEX('ce raw data'!$C$2:$CZ$3000,MATCH(1,INDEX(('ce raw data'!$A$2:$A$3000=G260)*('ce raw data'!$B$2:$B$3000=$B279),,),0),MATCH(SUBSTITUTE(H263,"Allele","Height"),'ce raw data'!$C$1:$CZ$1,0))="","-",INDEX('ce raw data'!$C$2:$CZ$3000,MATCH(1,INDEX(('ce raw data'!$A$2:$A$3000=G260)*('ce raw data'!$B$2:$B$3000=$B279),,),0),MATCH(SUBSTITUTE(H263,"Allele","Height"),'ce raw data'!$C$1:$CZ$1,0))),"-")</f>
        <v>-</v>
      </c>
      <c r="I278" s="8" t="str">
        <f>IFERROR(IF(INDEX('ce raw data'!$C$2:$CZ$3000,MATCH(1,INDEX(('ce raw data'!$A$2:$A$3000=G260)*('ce raw data'!$B$2:$B$3000=$B279),,),0),MATCH(SUBSTITUTE(I263,"Allele","Height"),'ce raw data'!$C$1:$CZ$1,0))="","-",INDEX('ce raw data'!$C$2:$CZ$3000,MATCH(1,INDEX(('ce raw data'!$A$2:$A$3000=G260)*('ce raw data'!$B$2:$B$3000=$B279),,),0),MATCH(SUBSTITUTE(I263,"Allele","Height"),'ce raw data'!$C$1:$CZ$1,0))),"-")</f>
        <v>-</v>
      </c>
      <c r="J278" s="8" t="str">
        <f>IFERROR(IF(INDEX('ce raw data'!$C$2:$CZ$3000,MATCH(1,INDEX(('ce raw data'!$A$2:$A$3000=G260)*('ce raw data'!$B$2:$B$3000=$B279),,),0),MATCH(SUBSTITUTE(J263,"Allele","Height"),'ce raw data'!$C$1:$CZ$1,0))="","-",INDEX('ce raw data'!$C$2:$CZ$3000,MATCH(1,INDEX(('ce raw data'!$A$2:$A$3000=G260)*('ce raw data'!$B$2:$B$3000=$B279),,),0),MATCH(SUBSTITUTE(J263,"Allele","Height"),'ce raw data'!$C$1:$CZ$1,0))),"-")</f>
        <v>-</v>
      </c>
      <c r="K278" s="15"/>
      <c r="L278" s="9"/>
      <c r="M278" s="9"/>
      <c r="N278" s="9"/>
      <c r="O278" s="9"/>
      <c r="P278" s="9"/>
      <c r="Q278" s="9"/>
      <c r="R278" s="9"/>
      <c r="S278" s="9"/>
    </row>
    <row r="279" spans="2:19" x14ac:dyDescent="0.5">
      <c r="B279" s="11" t="str">
        <f>'Allele Call Table'!$A$85</f>
        <v>D16S539</v>
      </c>
      <c r="C279" s="8" t="str">
        <f>IFERROR(IF(INDEX('ce raw data'!$C$2:$CZ$3000,MATCH(1,INDEX(('ce raw data'!$A$2:$A$3000=C260)*('ce raw data'!$B$2:$B$3000=$B279),,),0),MATCH(C263,'ce raw data'!$C$1:$CZ$1,0))="","-",INDEX('ce raw data'!$C$2:$CZ$3000,MATCH(1,INDEX(('ce raw data'!$A$2:$A$3000=C260)*('ce raw data'!$B$2:$B$3000=$B279),,),0),MATCH(C263,'ce raw data'!$C$1:$CZ$1,0))),"-")</f>
        <v>-</v>
      </c>
      <c r="D279" s="8" t="str">
        <f>IFERROR(IF(INDEX('ce raw data'!$C$2:$CZ$3000,MATCH(1,INDEX(('ce raw data'!$A$2:$A$3000=C260)*('ce raw data'!$B$2:$B$3000=$B279),,),0),MATCH(D263,'ce raw data'!$C$1:$CZ$1,0))="","-",INDEX('ce raw data'!$C$2:$CZ$3000,MATCH(1,INDEX(('ce raw data'!$A$2:$A$3000=C260)*('ce raw data'!$B$2:$B$3000=$B279),,),0),MATCH(D263,'ce raw data'!$C$1:$CZ$1,0))),"-")</f>
        <v>-</v>
      </c>
      <c r="E279" s="8" t="str">
        <f>IFERROR(IF(INDEX('ce raw data'!$C$2:$CZ$3000,MATCH(1,INDEX(('ce raw data'!$A$2:$A$3000=C260)*('ce raw data'!$B$2:$B$3000=$B279),,),0),MATCH(E263,'ce raw data'!$C$1:$CZ$1,0))="","-",INDEX('ce raw data'!$C$2:$CZ$3000,MATCH(1,INDEX(('ce raw data'!$A$2:$A$3000=C260)*('ce raw data'!$B$2:$B$3000=$B279),,),0),MATCH(E263,'ce raw data'!$C$1:$CZ$1,0))),"-")</f>
        <v>-</v>
      </c>
      <c r="F279" s="8" t="str">
        <f>IFERROR(IF(INDEX('ce raw data'!$C$2:$CZ$3000,MATCH(1,INDEX(('ce raw data'!$A$2:$A$3000=C260)*('ce raw data'!$B$2:$B$3000=$B279),,),0),MATCH(F263,'ce raw data'!$C$1:$CZ$1,0))="","-",INDEX('ce raw data'!$C$2:$CZ$3000,MATCH(1,INDEX(('ce raw data'!$A$2:$A$3000=C260)*('ce raw data'!$B$2:$B$3000=$B279),,),0),MATCH(F263,'ce raw data'!$C$1:$CZ$1,0))),"-")</f>
        <v>-</v>
      </c>
      <c r="G279" s="8" t="str">
        <f>IFERROR(IF(INDEX('ce raw data'!$C$2:$CZ$3000,MATCH(1,INDEX(('ce raw data'!$A$2:$A$3000=G260)*('ce raw data'!$B$2:$B$3000=$B279),,),0),MATCH(G263,'ce raw data'!$C$1:$CZ$1,0))="","-",INDEX('ce raw data'!$C$2:$CZ$3000,MATCH(1,INDEX(('ce raw data'!$A$2:$A$3000=G260)*('ce raw data'!$B$2:$B$3000=$B279),,),0),MATCH(G263,'ce raw data'!$C$1:$CZ$1,0))),"-")</f>
        <v>-</v>
      </c>
      <c r="H279" s="8" t="str">
        <f>IFERROR(IF(INDEX('ce raw data'!$C$2:$CZ$3000,MATCH(1,INDEX(('ce raw data'!$A$2:$A$3000=G260)*('ce raw data'!$B$2:$B$3000=$B279),,),0),MATCH(H263,'ce raw data'!$C$1:$CZ$1,0))="","-",INDEX('ce raw data'!$C$2:$CZ$3000,MATCH(1,INDEX(('ce raw data'!$A$2:$A$3000=G260)*('ce raw data'!$B$2:$B$3000=$B279),,),0),MATCH(H263,'ce raw data'!$C$1:$CZ$1,0))),"-")</f>
        <v>-</v>
      </c>
      <c r="I279" s="8" t="str">
        <f>IFERROR(IF(INDEX('ce raw data'!$C$2:$CZ$3000,MATCH(1,INDEX(('ce raw data'!$A$2:$A$3000=G260)*('ce raw data'!$B$2:$B$3000=$B279),,),0),MATCH(I263,'ce raw data'!$C$1:$CZ$1,0))="","-",INDEX('ce raw data'!$C$2:$CZ$3000,MATCH(1,INDEX(('ce raw data'!$A$2:$A$3000=G260)*('ce raw data'!$B$2:$B$3000=$B279),,),0),MATCH(I263,'ce raw data'!$C$1:$CZ$1,0))),"-")</f>
        <v>-</v>
      </c>
      <c r="J279" s="8" t="str">
        <f>IFERROR(IF(INDEX('ce raw data'!$C$2:$CZ$3000,MATCH(1,INDEX(('ce raw data'!$A$2:$A$3000=G260)*('ce raw data'!$B$2:$B$3000=$B279),,),0),MATCH(J263,'ce raw data'!$C$1:$CZ$1,0))="","-",INDEX('ce raw data'!$C$2:$CZ$3000,MATCH(1,INDEX(('ce raw data'!$A$2:$A$3000=G260)*('ce raw data'!$B$2:$B$3000=$B279),,),0),MATCH(J263,'ce raw data'!$C$1:$CZ$1,0))),"-")</f>
        <v>-</v>
      </c>
      <c r="K279" s="15"/>
      <c r="L279" s="9"/>
      <c r="M279" s="9"/>
      <c r="N279" s="9"/>
      <c r="O279" s="9"/>
      <c r="P279" s="9"/>
      <c r="Q279" s="9"/>
      <c r="R279" s="9"/>
      <c r="S279" s="9"/>
    </row>
    <row r="280" spans="2:19" hidden="1" x14ac:dyDescent="0.5">
      <c r="B280" s="11"/>
      <c r="C280" s="8" t="str">
        <f>IFERROR(IF(INDEX('ce raw data'!$C$2:$CZ$3000,MATCH(1,INDEX(('ce raw data'!$A$2:$A$3000=C260)*('ce raw data'!$B$2:$B$3000=$B281),,),0),MATCH(SUBSTITUTE(C263,"Allele","Height"),'ce raw data'!$C$1:$CZ$1,0))="","-",INDEX('ce raw data'!$C$2:$CZ$3000,MATCH(1,INDEX(('ce raw data'!$A$2:$A$3000=C260)*('ce raw data'!$B$2:$B$3000=$B281),,),0),MATCH(SUBSTITUTE(C263,"Allele","Height"),'ce raw data'!$C$1:$CZ$1,0))),"-")</f>
        <v>-</v>
      </c>
      <c r="D280" s="8" t="str">
        <f>IFERROR(IF(INDEX('ce raw data'!$C$2:$CZ$3000,MATCH(1,INDEX(('ce raw data'!$A$2:$A$3000=C260)*('ce raw data'!$B$2:$B$3000=$B281),,),0),MATCH(SUBSTITUTE(D263,"Allele","Height"),'ce raw data'!$C$1:$CZ$1,0))="","-",INDEX('ce raw data'!$C$2:$CZ$3000,MATCH(1,INDEX(('ce raw data'!$A$2:$A$3000=C260)*('ce raw data'!$B$2:$B$3000=$B281),,),0),MATCH(SUBSTITUTE(D263,"Allele","Height"),'ce raw data'!$C$1:$CZ$1,0))),"-")</f>
        <v>-</v>
      </c>
      <c r="E280" s="8" t="str">
        <f>IFERROR(IF(INDEX('ce raw data'!$C$2:$CZ$3000,MATCH(1,INDEX(('ce raw data'!$A$2:$A$3000=C260)*('ce raw data'!$B$2:$B$3000=$B281),,),0),MATCH(SUBSTITUTE(E263,"Allele","Height"),'ce raw data'!$C$1:$CZ$1,0))="","-",INDEX('ce raw data'!$C$2:$CZ$3000,MATCH(1,INDEX(('ce raw data'!$A$2:$A$3000=C260)*('ce raw data'!$B$2:$B$3000=$B281),,),0),MATCH(SUBSTITUTE(E263,"Allele","Height"),'ce raw data'!$C$1:$CZ$1,0))),"-")</f>
        <v>-</v>
      </c>
      <c r="F280" s="8" t="str">
        <f>IFERROR(IF(INDEX('ce raw data'!$C$2:$CZ$3000,MATCH(1,INDEX(('ce raw data'!$A$2:$A$3000=C260)*('ce raw data'!$B$2:$B$3000=$B281),,),0),MATCH(SUBSTITUTE(F263,"Allele","Height"),'ce raw data'!$C$1:$CZ$1,0))="","-",INDEX('ce raw data'!$C$2:$CZ$3000,MATCH(1,INDEX(('ce raw data'!$A$2:$A$3000=C260)*('ce raw data'!$B$2:$B$3000=$B281),,),0),MATCH(SUBSTITUTE(F263,"Allele","Height"),'ce raw data'!$C$1:$CZ$1,0))),"-")</f>
        <v>-</v>
      </c>
      <c r="G280" s="8" t="str">
        <f>IFERROR(IF(INDEX('ce raw data'!$C$2:$CZ$3000,MATCH(1,INDEX(('ce raw data'!$A$2:$A$3000=G260)*('ce raw data'!$B$2:$B$3000=$B281),,),0),MATCH(SUBSTITUTE(G263,"Allele","Height"),'ce raw data'!$C$1:$CZ$1,0))="","-",INDEX('ce raw data'!$C$2:$CZ$3000,MATCH(1,INDEX(('ce raw data'!$A$2:$A$3000=G260)*('ce raw data'!$B$2:$B$3000=$B281),,),0),MATCH(SUBSTITUTE(G263,"Allele","Height"),'ce raw data'!$C$1:$CZ$1,0))),"-")</f>
        <v>-</v>
      </c>
      <c r="H280" s="8" t="str">
        <f>IFERROR(IF(INDEX('ce raw data'!$C$2:$CZ$3000,MATCH(1,INDEX(('ce raw data'!$A$2:$A$3000=G260)*('ce raw data'!$B$2:$B$3000=$B281),,),0),MATCH(SUBSTITUTE(H263,"Allele","Height"),'ce raw data'!$C$1:$CZ$1,0))="","-",INDEX('ce raw data'!$C$2:$CZ$3000,MATCH(1,INDEX(('ce raw data'!$A$2:$A$3000=G260)*('ce raw data'!$B$2:$B$3000=$B281),,),0),MATCH(SUBSTITUTE(H263,"Allele","Height"),'ce raw data'!$C$1:$CZ$1,0))),"-")</f>
        <v>-</v>
      </c>
      <c r="I280" s="8" t="str">
        <f>IFERROR(IF(INDEX('ce raw data'!$C$2:$CZ$3000,MATCH(1,INDEX(('ce raw data'!$A$2:$A$3000=G260)*('ce raw data'!$B$2:$B$3000=$B281),,),0),MATCH(SUBSTITUTE(I263,"Allele","Height"),'ce raw data'!$C$1:$CZ$1,0))="","-",INDEX('ce raw data'!$C$2:$CZ$3000,MATCH(1,INDEX(('ce raw data'!$A$2:$A$3000=G260)*('ce raw data'!$B$2:$B$3000=$B281),,),0),MATCH(SUBSTITUTE(I263,"Allele","Height"),'ce raw data'!$C$1:$CZ$1,0))),"-")</f>
        <v>-</v>
      </c>
      <c r="J280" s="8" t="str">
        <f>IFERROR(IF(INDEX('ce raw data'!$C$2:$CZ$3000,MATCH(1,INDEX(('ce raw data'!$A$2:$A$3000=G260)*('ce raw data'!$B$2:$B$3000=$B281),,),0),MATCH(SUBSTITUTE(J263,"Allele","Height"),'ce raw data'!$C$1:$CZ$1,0))="","-",INDEX('ce raw data'!$C$2:$CZ$3000,MATCH(1,INDEX(('ce raw data'!$A$2:$A$3000=G260)*('ce raw data'!$B$2:$B$3000=$B281),,),0),MATCH(SUBSTITUTE(J263,"Allele","Height"),'ce raw data'!$C$1:$CZ$1,0))),"-")</f>
        <v>-</v>
      </c>
      <c r="K280" s="15"/>
      <c r="L280" s="9"/>
      <c r="M280" s="9"/>
      <c r="N280" s="9"/>
      <c r="O280" s="9"/>
      <c r="P280" s="9"/>
      <c r="Q280" s="9"/>
      <c r="R280" s="9"/>
      <c r="S280" s="9"/>
    </row>
    <row r="281" spans="2:19" x14ac:dyDescent="0.5">
      <c r="B281" s="11" t="str">
        <f>'Allele Call Table'!$A$87</f>
        <v>D18S51</v>
      </c>
      <c r="C281" s="8" t="str">
        <f>IFERROR(IF(INDEX('ce raw data'!$C$2:$CZ$3000,MATCH(1,INDEX(('ce raw data'!$A$2:$A$3000=C260)*('ce raw data'!$B$2:$B$3000=$B281),,),0),MATCH(C263,'ce raw data'!$C$1:$CZ$1,0))="","-",INDEX('ce raw data'!$C$2:$CZ$3000,MATCH(1,INDEX(('ce raw data'!$A$2:$A$3000=C260)*('ce raw data'!$B$2:$B$3000=$B281),,),0),MATCH(C263,'ce raw data'!$C$1:$CZ$1,0))),"-")</f>
        <v>-</v>
      </c>
      <c r="D281" s="8" t="str">
        <f>IFERROR(IF(INDEX('ce raw data'!$C$2:$CZ$3000,MATCH(1,INDEX(('ce raw data'!$A$2:$A$3000=C260)*('ce raw data'!$B$2:$B$3000=$B281),,),0),MATCH(D263,'ce raw data'!$C$1:$CZ$1,0))="","-",INDEX('ce raw data'!$C$2:$CZ$3000,MATCH(1,INDEX(('ce raw data'!$A$2:$A$3000=C260)*('ce raw data'!$B$2:$B$3000=$B281),,),0),MATCH(D263,'ce raw data'!$C$1:$CZ$1,0))),"-")</f>
        <v>-</v>
      </c>
      <c r="E281" s="8" t="str">
        <f>IFERROR(IF(INDEX('ce raw data'!$C$2:$CZ$3000,MATCH(1,INDEX(('ce raw data'!$A$2:$A$3000=C260)*('ce raw data'!$B$2:$B$3000=$B281),,),0),MATCH(E263,'ce raw data'!$C$1:$CZ$1,0))="","-",INDEX('ce raw data'!$C$2:$CZ$3000,MATCH(1,INDEX(('ce raw data'!$A$2:$A$3000=C260)*('ce raw data'!$B$2:$B$3000=$B281),,),0),MATCH(E263,'ce raw data'!$C$1:$CZ$1,0))),"-")</f>
        <v>-</v>
      </c>
      <c r="F281" s="8" t="str">
        <f>IFERROR(IF(INDEX('ce raw data'!$C$2:$CZ$3000,MATCH(1,INDEX(('ce raw data'!$A$2:$A$3000=C260)*('ce raw data'!$B$2:$B$3000=$B281),,),0),MATCH(F263,'ce raw data'!$C$1:$CZ$1,0))="","-",INDEX('ce raw data'!$C$2:$CZ$3000,MATCH(1,INDEX(('ce raw data'!$A$2:$A$3000=C260)*('ce raw data'!$B$2:$B$3000=$B281),,),0),MATCH(F263,'ce raw data'!$C$1:$CZ$1,0))),"-")</f>
        <v>-</v>
      </c>
      <c r="G281" s="8" t="str">
        <f>IFERROR(IF(INDEX('ce raw data'!$C$2:$CZ$3000,MATCH(1,INDEX(('ce raw data'!$A$2:$A$3000=G260)*('ce raw data'!$B$2:$B$3000=$B281),,),0),MATCH(G263,'ce raw data'!$C$1:$CZ$1,0))="","-",INDEX('ce raw data'!$C$2:$CZ$3000,MATCH(1,INDEX(('ce raw data'!$A$2:$A$3000=G260)*('ce raw data'!$B$2:$B$3000=$B281),,),0),MATCH(G263,'ce raw data'!$C$1:$CZ$1,0))),"-")</f>
        <v>-</v>
      </c>
      <c r="H281" s="8" t="str">
        <f>IFERROR(IF(INDEX('ce raw data'!$C$2:$CZ$3000,MATCH(1,INDEX(('ce raw data'!$A$2:$A$3000=G260)*('ce raw data'!$B$2:$B$3000=$B281),,),0),MATCH(H263,'ce raw data'!$C$1:$CZ$1,0))="","-",INDEX('ce raw data'!$C$2:$CZ$3000,MATCH(1,INDEX(('ce raw data'!$A$2:$A$3000=G260)*('ce raw data'!$B$2:$B$3000=$B281),,),0),MATCH(H263,'ce raw data'!$C$1:$CZ$1,0))),"-")</f>
        <v>-</v>
      </c>
      <c r="I281" s="8" t="str">
        <f>IFERROR(IF(INDEX('ce raw data'!$C$2:$CZ$3000,MATCH(1,INDEX(('ce raw data'!$A$2:$A$3000=G260)*('ce raw data'!$B$2:$B$3000=$B281),,),0),MATCH(I263,'ce raw data'!$C$1:$CZ$1,0))="","-",INDEX('ce raw data'!$C$2:$CZ$3000,MATCH(1,INDEX(('ce raw data'!$A$2:$A$3000=G260)*('ce raw data'!$B$2:$B$3000=$B281),,),0),MATCH(I263,'ce raw data'!$C$1:$CZ$1,0))),"-")</f>
        <v>-</v>
      </c>
      <c r="J281" s="8" t="str">
        <f>IFERROR(IF(INDEX('ce raw data'!$C$2:$CZ$3000,MATCH(1,INDEX(('ce raw data'!$A$2:$A$3000=G260)*('ce raw data'!$B$2:$B$3000=$B281),,),0),MATCH(J263,'ce raw data'!$C$1:$CZ$1,0))="","-",INDEX('ce raw data'!$C$2:$CZ$3000,MATCH(1,INDEX(('ce raw data'!$A$2:$A$3000=G260)*('ce raw data'!$B$2:$B$3000=$B281),,),0),MATCH(J263,'ce raw data'!$C$1:$CZ$1,0))),"-")</f>
        <v>-</v>
      </c>
      <c r="K281" s="15"/>
      <c r="L281" s="9"/>
      <c r="M281" s="9"/>
      <c r="N281" s="9"/>
      <c r="O281" s="9"/>
      <c r="P281" s="9"/>
      <c r="Q281" s="9"/>
      <c r="R281" s="9"/>
      <c r="S281" s="9"/>
    </row>
    <row r="282" spans="2:19" hidden="1" x14ac:dyDescent="0.5">
      <c r="B282" s="11"/>
      <c r="C282" s="8" t="str">
        <f>IFERROR(IF(INDEX('ce raw data'!$C$2:$CZ$3000,MATCH(1,INDEX(('ce raw data'!$A$2:$A$3000=C260)*('ce raw data'!$B$2:$B$3000=$B283),,),0),MATCH(SUBSTITUTE(C263,"Allele","Height"),'ce raw data'!$C$1:$CZ$1,0))="","-",INDEX('ce raw data'!$C$2:$CZ$3000,MATCH(1,INDEX(('ce raw data'!$A$2:$A$3000=C260)*('ce raw data'!$B$2:$B$3000=$B283),,),0),MATCH(SUBSTITUTE(C263,"Allele","Height"),'ce raw data'!$C$1:$CZ$1,0))),"-")</f>
        <v>-</v>
      </c>
      <c r="D282" s="8" t="str">
        <f>IFERROR(IF(INDEX('ce raw data'!$C$2:$CZ$3000,MATCH(1,INDEX(('ce raw data'!$A$2:$A$3000=C260)*('ce raw data'!$B$2:$B$3000=$B283),,),0),MATCH(SUBSTITUTE(D263,"Allele","Height"),'ce raw data'!$C$1:$CZ$1,0))="","-",INDEX('ce raw data'!$C$2:$CZ$3000,MATCH(1,INDEX(('ce raw data'!$A$2:$A$3000=C260)*('ce raw data'!$B$2:$B$3000=$B283),,),0),MATCH(SUBSTITUTE(D263,"Allele","Height"),'ce raw data'!$C$1:$CZ$1,0))),"-")</f>
        <v>-</v>
      </c>
      <c r="E282" s="8" t="str">
        <f>IFERROR(IF(INDEX('ce raw data'!$C$2:$CZ$3000,MATCH(1,INDEX(('ce raw data'!$A$2:$A$3000=C260)*('ce raw data'!$B$2:$B$3000=$B283),,),0),MATCH(SUBSTITUTE(E263,"Allele","Height"),'ce raw data'!$C$1:$CZ$1,0))="","-",INDEX('ce raw data'!$C$2:$CZ$3000,MATCH(1,INDEX(('ce raw data'!$A$2:$A$3000=C260)*('ce raw data'!$B$2:$B$3000=$B283),,),0),MATCH(SUBSTITUTE(E263,"Allele","Height"),'ce raw data'!$C$1:$CZ$1,0))),"-")</f>
        <v>-</v>
      </c>
      <c r="F282" s="8" t="str">
        <f>IFERROR(IF(INDEX('ce raw data'!$C$2:$CZ$3000,MATCH(1,INDEX(('ce raw data'!$A$2:$A$3000=C260)*('ce raw data'!$B$2:$B$3000=$B283),,),0),MATCH(SUBSTITUTE(F263,"Allele","Height"),'ce raw data'!$C$1:$CZ$1,0))="","-",INDEX('ce raw data'!$C$2:$CZ$3000,MATCH(1,INDEX(('ce raw data'!$A$2:$A$3000=C260)*('ce raw data'!$B$2:$B$3000=$B283),,),0),MATCH(SUBSTITUTE(F263,"Allele","Height"),'ce raw data'!$C$1:$CZ$1,0))),"-")</f>
        <v>-</v>
      </c>
      <c r="G282" s="8" t="str">
        <f>IFERROR(IF(INDEX('ce raw data'!$C$2:$CZ$3000,MATCH(1,INDEX(('ce raw data'!$A$2:$A$3000=G260)*('ce raw data'!$B$2:$B$3000=$B283),,),0),MATCH(SUBSTITUTE(G263,"Allele","Height"),'ce raw data'!$C$1:$CZ$1,0))="","-",INDEX('ce raw data'!$C$2:$CZ$3000,MATCH(1,INDEX(('ce raw data'!$A$2:$A$3000=G260)*('ce raw data'!$B$2:$B$3000=$B283),,),0),MATCH(SUBSTITUTE(G263,"Allele","Height"),'ce raw data'!$C$1:$CZ$1,0))),"-")</f>
        <v>-</v>
      </c>
      <c r="H282" s="8" t="str">
        <f>IFERROR(IF(INDEX('ce raw data'!$C$2:$CZ$3000,MATCH(1,INDEX(('ce raw data'!$A$2:$A$3000=G260)*('ce raw data'!$B$2:$B$3000=$B283),,),0),MATCH(SUBSTITUTE(H263,"Allele","Height"),'ce raw data'!$C$1:$CZ$1,0))="","-",INDEX('ce raw data'!$C$2:$CZ$3000,MATCH(1,INDEX(('ce raw data'!$A$2:$A$3000=G260)*('ce raw data'!$B$2:$B$3000=$B283),,),0),MATCH(SUBSTITUTE(H263,"Allele","Height"),'ce raw data'!$C$1:$CZ$1,0))),"-")</f>
        <v>-</v>
      </c>
      <c r="I282" s="8" t="str">
        <f>IFERROR(IF(INDEX('ce raw data'!$C$2:$CZ$3000,MATCH(1,INDEX(('ce raw data'!$A$2:$A$3000=G260)*('ce raw data'!$B$2:$B$3000=$B283),,),0),MATCH(SUBSTITUTE(I263,"Allele","Height"),'ce raw data'!$C$1:$CZ$1,0))="","-",INDEX('ce raw data'!$C$2:$CZ$3000,MATCH(1,INDEX(('ce raw data'!$A$2:$A$3000=G260)*('ce raw data'!$B$2:$B$3000=$B283),,),0),MATCH(SUBSTITUTE(I263,"Allele","Height"),'ce raw data'!$C$1:$CZ$1,0))),"-")</f>
        <v>-</v>
      </c>
      <c r="J282" s="8" t="str">
        <f>IFERROR(IF(INDEX('ce raw data'!$C$2:$CZ$3000,MATCH(1,INDEX(('ce raw data'!$A$2:$A$3000=G260)*('ce raw data'!$B$2:$B$3000=$B283),,),0),MATCH(SUBSTITUTE(J263,"Allele","Height"),'ce raw data'!$C$1:$CZ$1,0))="","-",INDEX('ce raw data'!$C$2:$CZ$3000,MATCH(1,INDEX(('ce raw data'!$A$2:$A$3000=G260)*('ce raw data'!$B$2:$B$3000=$B283),,),0),MATCH(SUBSTITUTE(J263,"Allele","Height"),'ce raw data'!$C$1:$CZ$1,0))),"-")</f>
        <v>-</v>
      </c>
      <c r="K282" s="15"/>
      <c r="L282" s="9"/>
      <c r="M282" s="9"/>
      <c r="N282" s="9"/>
      <c r="O282" s="9"/>
      <c r="P282" s="9"/>
      <c r="Q282" s="9"/>
      <c r="R282" s="9"/>
      <c r="S282" s="9"/>
    </row>
    <row r="283" spans="2:19" x14ac:dyDescent="0.5">
      <c r="B283" s="11" t="str">
        <f>'Allele Call Table'!$A$89</f>
        <v>D2S1338</v>
      </c>
      <c r="C283" s="8" t="str">
        <f>IFERROR(IF(INDEX('ce raw data'!$C$2:$CZ$3000,MATCH(1,INDEX(('ce raw data'!$A$2:$A$3000=C260)*('ce raw data'!$B$2:$B$3000=$B283),,),0),MATCH(C263,'ce raw data'!$C$1:$CZ$1,0))="","-",INDEX('ce raw data'!$C$2:$CZ$3000,MATCH(1,INDEX(('ce raw data'!$A$2:$A$3000=C260)*('ce raw data'!$B$2:$B$3000=$B283),,),0),MATCH(C263,'ce raw data'!$C$1:$CZ$1,0))),"-")</f>
        <v>-</v>
      </c>
      <c r="D283" s="8" t="str">
        <f>IFERROR(IF(INDEX('ce raw data'!$C$2:$CZ$3000,MATCH(1,INDEX(('ce raw data'!$A$2:$A$3000=C260)*('ce raw data'!$B$2:$B$3000=$B283),,),0),MATCH(D263,'ce raw data'!$C$1:$CZ$1,0))="","-",INDEX('ce raw data'!$C$2:$CZ$3000,MATCH(1,INDEX(('ce raw data'!$A$2:$A$3000=C260)*('ce raw data'!$B$2:$B$3000=$B283),,),0),MATCH(D263,'ce raw data'!$C$1:$CZ$1,0))),"-")</f>
        <v>-</v>
      </c>
      <c r="E283" s="8" t="str">
        <f>IFERROR(IF(INDEX('ce raw data'!$C$2:$CZ$3000,MATCH(1,INDEX(('ce raw data'!$A$2:$A$3000=C260)*('ce raw data'!$B$2:$B$3000=$B283),,),0),MATCH(E263,'ce raw data'!$C$1:$CZ$1,0))="","-",INDEX('ce raw data'!$C$2:$CZ$3000,MATCH(1,INDEX(('ce raw data'!$A$2:$A$3000=C260)*('ce raw data'!$B$2:$B$3000=$B283),,),0),MATCH(E263,'ce raw data'!$C$1:$CZ$1,0))),"-")</f>
        <v>-</v>
      </c>
      <c r="F283" s="8" t="str">
        <f>IFERROR(IF(INDEX('ce raw data'!$C$2:$CZ$3000,MATCH(1,INDEX(('ce raw data'!$A$2:$A$3000=C260)*('ce raw data'!$B$2:$B$3000=$B283),,),0),MATCH(F263,'ce raw data'!$C$1:$CZ$1,0))="","-",INDEX('ce raw data'!$C$2:$CZ$3000,MATCH(1,INDEX(('ce raw data'!$A$2:$A$3000=C260)*('ce raw data'!$B$2:$B$3000=$B283),,),0),MATCH(F263,'ce raw data'!$C$1:$CZ$1,0))),"-")</f>
        <v>-</v>
      </c>
      <c r="G283" s="8" t="str">
        <f>IFERROR(IF(INDEX('ce raw data'!$C$2:$CZ$3000,MATCH(1,INDEX(('ce raw data'!$A$2:$A$3000=G260)*('ce raw data'!$B$2:$B$3000=$B283),,),0),MATCH(G263,'ce raw data'!$C$1:$CZ$1,0))="","-",INDEX('ce raw data'!$C$2:$CZ$3000,MATCH(1,INDEX(('ce raw data'!$A$2:$A$3000=G260)*('ce raw data'!$B$2:$B$3000=$B283),,),0),MATCH(G263,'ce raw data'!$C$1:$CZ$1,0))),"-")</f>
        <v>-</v>
      </c>
      <c r="H283" s="8" t="str">
        <f>IFERROR(IF(INDEX('ce raw data'!$C$2:$CZ$3000,MATCH(1,INDEX(('ce raw data'!$A$2:$A$3000=G260)*('ce raw data'!$B$2:$B$3000=$B283),,),0),MATCH(H263,'ce raw data'!$C$1:$CZ$1,0))="","-",INDEX('ce raw data'!$C$2:$CZ$3000,MATCH(1,INDEX(('ce raw data'!$A$2:$A$3000=G260)*('ce raw data'!$B$2:$B$3000=$B283),,),0),MATCH(H263,'ce raw data'!$C$1:$CZ$1,0))),"-")</f>
        <v>-</v>
      </c>
      <c r="I283" s="8" t="str">
        <f>IFERROR(IF(INDEX('ce raw data'!$C$2:$CZ$3000,MATCH(1,INDEX(('ce raw data'!$A$2:$A$3000=G260)*('ce raw data'!$B$2:$B$3000=$B283),,),0),MATCH(I263,'ce raw data'!$C$1:$CZ$1,0))="","-",INDEX('ce raw data'!$C$2:$CZ$3000,MATCH(1,INDEX(('ce raw data'!$A$2:$A$3000=G260)*('ce raw data'!$B$2:$B$3000=$B283),,),0),MATCH(I263,'ce raw data'!$C$1:$CZ$1,0))),"-")</f>
        <v>-</v>
      </c>
      <c r="J283" s="8" t="str">
        <f>IFERROR(IF(INDEX('ce raw data'!$C$2:$CZ$3000,MATCH(1,INDEX(('ce raw data'!$A$2:$A$3000=G260)*('ce raw data'!$B$2:$B$3000=$B283),,),0),MATCH(J263,'ce raw data'!$C$1:$CZ$1,0))="","-",INDEX('ce raw data'!$C$2:$CZ$3000,MATCH(1,INDEX(('ce raw data'!$A$2:$A$3000=G260)*('ce raw data'!$B$2:$B$3000=$B283),,),0),MATCH(J263,'ce raw data'!$C$1:$CZ$1,0))),"-")</f>
        <v>-</v>
      </c>
      <c r="K283" s="22"/>
    </row>
    <row r="284" spans="2:19" hidden="1" x14ac:dyDescent="0.5">
      <c r="B284" s="11"/>
      <c r="C284" s="8" t="str">
        <f>IFERROR(IF(INDEX('ce raw data'!$C$2:$CZ$3000,MATCH(1,INDEX(('ce raw data'!$A$2:$A$3000=C260)*('ce raw data'!$B$2:$B$3000=$B285),,),0),MATCH(SUBSTITUTE(C263,"Allele","Height"),'ce raw data'!$C$1:$CZ$1,0))="","-",INDEX('ce raw data'!$C$2:$CZ$3000,MATCH(1,INDEX(('ce raw data'!$A$2:$A$3000=C260)*('ce raw data'!$B$2:$B$3000=$B285),,),0),MATCH(SUBSTITUTE(C263,"Allele","Height"),'ce raw data'!$C$1:$CZ$1,0))),"-")</f>
        <v>-</v>
      </c>
      <c r="D284" s="8" t="str">
        <f>IFERROR(IF(INDEX('ce raw data'!$C$2:$CZ$3000,MATCH(1,INDEX(('ce raw data'!$A$2:$A$3000=C260)*('ce raw data'!$B$2:$B$3000=$B285),,),0),MATCH(SUBSTITUTE(D263,"Allele","Height"),'ce raw data'!$C$1:$CZ$1,0))="","-",INDEX('ce raw data'!$C$2:$CZ$3000,MATCH(1,INDEX(('ce raw data'!$A$2:$A$3000=C260)*('ce raw data'!$B$2:$B$3000=$B285),,),0),MATCH(SUBSTITUTE(D263,"Allele","Height"),'ce raw data'!$C$1:$CZ$1,0))),"-")</f>
        <v>-</v>
      </c>
      <c r="E284" s="8" t="str">
        <f>IFERROR(IF(INDEX('ce raw data'!$C$2:$CZ$3000,MATCH(1,INDEX(('ce raw data'!$A$2:$A$3000=C260)*('ce raw data'!$B$2:$B$3000=$B285),,),0),MATCH(SUBSTITUTE(E263,"Allele","Height"),'ce raw data'!$C$1:$CZ$1,0))="","-",INDEX('ce raw data'!$C$2:$CZ$3000,MATCH(1,INDEX(('ce raw data'!$A$2:$A$3000=C260)*('ce raw data'!$B$2:$B$3000=$B285),,),0),MATCH(SUBSTITUTE(E263,"Allele","Height"),'ce raw data'!$C$1:$CZ$1,0))),"-")</f>
        <v>-</v>
      </c>
      <c r="F284" s="8" t="str">
        <f>IFERROR(IF(INDEX('ce raw data'!$C$2:$CZ$3000,MATCH(1,INDEX(('ce raw data'!$A$2:$A$3000=C260)*('ce raw data'!$B$2:$B$3000=$B285),,),0),MATCH(SUBSTITUTE(F263,"Allele","Height"),'ce raw data'!$C$1:$CZ$1,0))="","-",INDEX('ce raw data'!$C$2:$CZ$3000,MATCH(1,INDEX(('ce raw data'!$A$2:$A$3000=C260)*('ce raw data'!$B$2:$B$3000=$B285),,),0),MATCH(SUBSTITUTE(F263,"Allele","Height"),'ce raw data'!$C$1:$CZ$1,0))),"-")</f>
        <v>-</v>
      </c>
      <c r="G284" s="8" t="str">
        <f>IFERROR(IF(INDEX('ce raw data'!$C$2:$CZ$3000,MATCH(1,INDEX(('ce raw data'!$A$2:$A$3000=G260)*('ce raw data'!$B$2:$B$3000=$B285),,),0),MATCH(SUBSTITUTE(G263,"Allele","Height"),'ce raw data'!$C$1:$CZ$1,0))="","-",INDEX('ce raw data'!$C$2:$CZ$3000,MATCH(1,INDEX(('ce raw data'!$A$2:$A$3000=G260)*('ce raw data'!$B$2:$B$3000=$B285),,),0),MATCH(SUBSTITUTE(G263,"Allele","Height"),'ce raw data'!$C$1:$CZ$1,0))),"-")</f>
        <v>-</v>
      </c>
      <c r="H284" s="8" t="str">
        <f>IFERROR(IF(INDEX('ce raw data'!$C$2:$CZ$3000,MATCH(1,INDEX(('ce raw data'!$A$2:$A$3000=G260)*('ce raw data'!$B$2:$B$3000=$B285),,),0),MATCH(SUBSTITUTE(H263,"Allele","Height"),'ce raw data'!$C$1:$CZ$1,0))="","-",INDEX('ce raw data'!$C$2:$CZ$3000,MATCH(1,INDEX(('ce raw data'!$A$2:$A$3000=G260)*('ce raw data'!$B$2:$B$3000=$B285),,),0),MATCH(SUBSTITUTE(H263,"Allele","Height"),'ce raw data'!$C$1:$CZ$1,0))),"-")</f>
        <v>-</v>
      </c>
      <c r="I284" s="8" t="str">
        <f>IFERROR(IF(INDEX('ce raw data'!$C$2:$CZ$3000,MATCH(1,INDEX(('ce raw data'!$A$2:$A$3000=G260)*('ce raw data'!$B$2:$B$3000=$B285),,),0),MATCH(SUBSTITUTE(I263,"Allele","Height"),'ce raw data'!$C$1:$CZ$1,0))="","-",INDEX('ce raw data'!$C$2:$CZ$3000,MATCH(1,INDEX(('ce raw data'!$A$2:$A$3000=G260)*('ce raw data'!$B$2:$B$3000=$B285),,),0),MATCH(SUBSTITUTE(I263,"Allele","Height"),'ce raw data'!$C$1:$CZ$1,0))),"-")</f>
        <v>-</v>
      </c>
      <c r="J284" s="8" t="str">
        <f>IFERROR(IF(INDEX('ce raw data'!$C$2:$CZ$3000,MATCH(1,INDEX(('ce raw data'!$A$2:$A$3000=G260)*('ce raw data'!$B$2:$B$3000=$B285),,),0),MATCH(SUBSTITUTE(J263,"Allele","Height"),'ce raw data'!$C$1:$CZ$1,0))="","-",INDEX('ce raw data'!$C$2:$CZ$3000,MATCH(1,INDEX(('ce raw data'!$A$2:$A$3000=G260)*('ce raw data'!$B$2:$B$3000=$B285),,),0),MATCH(SUBSTITUTE(J263,"Allele","Height"),'ce raw data'!$C$1:$CZ$1,0))),"-")</f>
        <v>-</v>
      </c>
      <c r="S284" s="2"/>
    </row>
    <row r="285" spans="2:19" x14ac:dyDescent="0.5">
      <c r="B285" s="11" t="str">
        <f>'Allele Call Table'!$A$91</f>
        <v>CSF1PO</v>
      </c>
      <c r="C285" s="8" t="str">
        <f>IFERROR(IF(INDEX('ce raw data'!$C$2:$CZ$3000,MATCH(1,INDEX(('ce raw data'!$A$2:$A$3000=C260)*('ce raw data'!$B$2:$B$3000=$B285),,),0),MATCH(C263,'ce raw data'!$C$1:$CZ$1,0))="","-",INDEX('ce raw data'!$C$2:$CZ$3000,MATCH(1,INDEX(('ce raw data'!$A$2:$A$3000=C260)*('ce raw data'!$B$2:$B$3000=$B285),,),0),MATCH(C263,'ce raw data'!$C$1:$CZ$1,0))),"-")</f>
        <v>-</v>
      </c>
      <c r="D285" s="8" t="str">
        <f>IFERROR(IF(INDEX('ce raw data'!$C$2:$CZ$3000,MATCH(1,INDEX(('ce raw data'!$A$2:$A$3000=C260)*('ce raw data'!$B$2:$B$3000=$B285),,),0),MATCH(D263,'ce raw data'!$C$1:$CZ$1,0))="","-",INDEX('ce raw data'!$C$2:$CZ$3000,MATCH(1,INDEX(('ce raw data'!$A$2:$A$3000=C260)*('ce raw data'!$B$2:$B$3000=$B285),,),0),MATCH(D263,'ce raw data'!$C$1:$CZ$1,0))),"-")</f>
        <v>-</v>
      </c>
      <c r="E285" s="8" t="str">
        <f>IFERROR(IF(INDEX('ce raw data'!$C$2:$CZ$3000,MATCH(1,INDEX(('ce raw data'!$A$2:$A$3000=C260)*('ce raw data'!$B$2:$B$3000=$B285),,),0),MATCH(E263,'ce raw data'!$C$1:$CZ$1,0))="","-",INDEX('ce raw data'!$C$2:$CZ$3000,MATCH(1,INDEX(('ce raw data'!$A$2:$A$3000=C260)*('ce raw data'!$B$2:$B$3000=$B285),,),0),MATCH(E263,'ce raw data'!$C$1:$CZ$1,0))),"-")</f>
        <v>-</v>
      </c>
      <c r="F285" s="8" t="str">
        <f>IFERROR(IF(INDEX('ce raw data'!$C$2:$CZ$3000,MATCH(1,INDEX(('ce raw data'!$A$2:$A$3000=C260)*('ce raw data'!$B$2:$B$3000=$B285),,),0),MATCH(F263,'ce raw data'!$C$1:$CZ$1,0))="","-",INDEX('ce raw data'!$C$2:$CZ$3000,MATCH(1,INDEX(('ce raw data'!$A$2:$A$3000=C260)*('ce raw data'!$B$2:$B$3000=$B285),,),0),MATCH(F263,'ce raw data'!$C$1:$CZ$1,0))),"-")</f>
        <v>-</v>
      </c>
      <c r="G285" s="8" t="str">
        <f>IFERROR(IF(INDEX('ce raw data'!$C$2:$CZ$3000,MATCH(1,INDEX(('ce raw data'!$A$2:$A$3000=G260)*('ce raw data'!$B$2:$B$3000=$B285),,),0),MATCH(G263,'ce raw data'!$C$1:$CZ$1,0))="","-",INDEX('ce raw data'!$C$2:$CZ$3000,MATCH(1,INDEX(('ce raw data'!$A$2:$A$3000=G260)*('ce raw data'!$B$2:$B$3000=$B285),,),0),MATCH(G263,'ce raw data'!$C$1:$CZ$1,0))),"-")</f>
        <v>-</v>
      </c>
      <c r="H285" s="8" t="str">
        <f>IFERROR(IF(INDEX('ce raw data'!$C$2:$CZ$3000,MATCH(1,INDEX(('ce raw data'!$A$2:$A$3000=G260)*('ce raw data'!$B$2:$B$3000=$B285),,),0),MATCH(H263,'ce raw data'!$C$1:$CZ$1,0))="","-",INDEX('ce raw data'!$C$2:$CZ$3000,MATCH(1,INDEX(('ce raw data'!$A$2:$A$3000=G260)*('ce raw data'!$B$2:$B$3000=$B285),,),0),MATCH(H263,'ce raw data'!$C$1:$CZ$1,0))),"-")</f>
        <v>-</v>
      </c>
      <c r="I285" s="8" t="str">
        <f>IFERROR(IF(INDEX('ce raw data'!$C$2:$CZ$3000,MATCH(1,INDEX(('ce raw data'!$A$2:$A$3000=G260)*('ce raw data'!$B$2:$B$3000=$B285),,),0),MATCH(I263,'ce raw data'!$C$1:$CZ$1,0))="","-",INDEX('ce raw data'!$C$2:$CZ$3000,MATCH(1,INDEX(('ce raw data'!$A$2:$A$3000=G260)*('ce raw data'!$B$2:$B$3000=$B285),,),0),MATCH(I263,'ce raw data'!$C$1:$CZ$1,0))),"-")</f>
        <v>-</v>
      </c>
      <c r="J285" s="8" t="str">
        <f>IFERROR(IF(INDEX('ce raw data'!$C$2:$CZ$3000,MATCH(1,INDEX(('ce raw data'!$A$2:$A$3000=G260)*('ce raw data'!$B$2:$B$3000=$B285),,),0),MATCH(J263,'ce raw data'!$C$1:$CZ$1,0))="","-",INDEX('ce raw data'!$C$2:$CZ$3000,MATCH(1,INDEX(('ce raw data'!$A$2:$A$3000=G260)*('ce raw data'!$B$2:$B$3000=$B285),,),0),MATCH(J263,'ce raw data'!$C$1:$CZ$1,0))),"-")</f>
        <v>-</v>
      </c>
    </row>
    <row r="286" spans="2:19" hidden="1" x14ac:dyDescent="0.5">
      <c r="B286" s="11"/>
      <c r="C286" s="8" t="str">
        <f>IFERROR(IF(INDEX('ce raw data'!$C$2:$CZ$3000,MATCH(1,INDEX(('ce raw data'!$A$2:$A$3000=C260)*('ce raw data'!$B$2:$B$3000=$B287),,),0),MATCH(SUBSTITUTE(C263,"Allele","Height"),'ce raw data'!$C$1:$CZ$1,0))="","-",INDEX('ce raw data'!$C$2:$CZ$3000,MATCH(1,INDEX(('ce raw data'!$A$2:$A$3000=C260)*('ce raw data'!$B$2:$B$3000=$B287),,),0),MATCH(SUBSTITUTE(C263,"Allele","Height"),'ce raw data'!$C$1:$CZ$1,0))),"-")</f>
        <v>-</v>
      </c>
      <c r="D286" s="8" t="str">
        <f>IFERROR(IF(INDEX('ce raw data'!$C$2:$CZ$3000,MATCH(1,INDEX(('ce raw data'!$A$2:$A$3000=C260)*('ce raw data'!$B$2:$B$3000=$B287),,),0),MATCH(SUBSTITUTE(D263,"Allele","Height"),'ce raw data'!$C$1:$CZ$1,0))="","-",INDEX('ce raw data'!$C$2:$CZ$3000,MATCH(1,INDEX(('ce raw data'!$A$2:$A$3000=C260)*('ce raw data'!$B$2:$B$3000=$B287),,),0),MATCH(SUBSTITUTE(D263,"Allele","Height"),'ce raw data'!$C$1:$CZ$1,0))),"-")</f>
        <v>-</v>
      </c>
      <c r="E286" s="8" t="str">
        <f>IFERROR(IF(INDEX('ce raw data'!$C$2:$CZ$3000,MATCH(1,INDEX(('ce raw data'!$A$2:$A$3000=C260)*('ce raw data'!$B$2:$B$3000=$B287),,),0),MATCH(SUBSTITUTE(E263,"Allele","Height"),'ce raw data'!$C$1:$CZ$1,0))="","-",INDEX('ce raw data'!$C$2:$CZ$3000,MATCH(1,INDEX(('ce raw data'!$A$2:$A$3000=C260)*('ce raw data'!$B$2:$B$3000=$B287),,),0),MATCH(SUBSTITUTE(E263,"Allele","Height"),'ce raw data'!$C$1:$CZ$1,0))),"-")</f>
        <v>-</v>
      </c>
      <c r="F286" s="8" t="str">
        <f>IFERROR(IF(INDEX('ce raw data'!$C$2:$CZ$3000,MATCH(1,INDEX(('ce raw data'!$A$2:$A$3000=C260)*('ce raw data'!$B$2:$B$3000=$B287),,),0),MATCH(SUBSTITUTE(F263,"Allele","Height"),'ce raw data'!$C$1:$CZ$1,0))="","-",INDEX('ce raw data'!$C$2:$CZ$3000,MATCH(1,INDEX(('ce raw data'!$A$2:$A$3000=C260)*('ce raw data'!$B$2:$B$3000=$B287),,),0),MATCH(SUBSTITUTE(F263,"Allele","Height"),'ce raw data'!$C$1:$CZ$1,0))),"-")</f>
        <v>-</v>
      </c>
      <c r="G286" s="8" t="str">
        <f>IFERROR(IF(INDEX('ce raw data'!$C$2:$CZ$3000,MATCH(1,INDEX(('ce raw data'!$A$2:$A$3000=G260)*('ce raw data'!$B$2:$B$3000=$B287),,),0),MATCH(SUBSTITUTE(G263,"Allele","Height"),'ce raw data'!$C$1:$CZ$1,0))="","-",INDEX('ce raw data'!$C$2:$CZ$3000,MATCH(1,INDEX(('ce raw data'!$A$2:$A$3000=G260)*('ce raw data'!$B$2:$B$3000=$B287),,),0),MATCH(SUBSTITUTE(G263,"Allele","Height"),'ce raw data'!$C$1:$CZ$1,0))),"-")</f>
        <v>-</v>
      </c>
      <c r="H286" s="8" t="str">
        <f>IFERROR(IF(INDEX('ce raw data'!$C$2:$CZ$3000,MATCH(1,INDEX(('ce raw data'!$A$2:$A$3000=G260)*('ce raw data'!$B$2:$B$3000=$B287),,),0),MATCH(SUBSTITUTE(H263,"Allele","Height"),'ce raw data'!$C$1:$CZ$1,0))="","-",INDEX('ce raw data'!$C$2:$CZ$3000,MATCH(1,INDEX(('ce raw data'!$A$2:$A$3000=G260)*('ce raw data'!$B$2:$B$3000=$B287),,),0),MATCH(SUBSTITUTE(H263,"Allele","Height"),'ce raw data'!$C$1:$CZ$1,0))),"-")</f>
        <v>-</v>
      </c>
      <c r="I286" s="8" t="str">
        <f>IFERROR(IF(INDEX('ce raw data'!$C$2:$CZ$3000,MATCH(1,INDEX(('ce raw data'!$A$2:$A$3000=G260)*('ce raw data'!$B$2:$B$3000=$B287),,),0),MATCH(SUBSTITUTE(I263,"Allele","Height"),'ce raw data'!$C$1:$CZ$1,0))="","-",INDEX('ce raw data'!$C$2:$CZ$3000,MATCH(1,INDEX(('ce raw data'!$A$2:$A$3000=G260)*('ce raw data'!$B$2:$B$3000=$B287),,),0),MATCH(SUBSTITUTE(I263,"Allele","Height"),'ce raw data'!$C$1:$CZ$1,0))),"-")</f>
        <v>-</v>
      </c>
      <c r="J286" s="8" t="str">
        <f>IFERROR(IF(INDEX('ce raw data'!$C$2:$CZ$3000,MATCH(1,INDEX(('ce raw data'!$A$2:$A$3000=G260)*('ce raw data'!$B$2:$B$3000=$B287),,),0),MATCH(SUBSTITUTE(J263,"Allele","Height"),'ce raw data'!$C$1:$CZ$1,0))="","-",INDEX('ce raw data'!$C$2:$CZ$3000,MATCH(1,INDEX(('ce raw data'!$A$2:$A$3000=G260)*('ce raw data'!$B$2:$B$3000=$B287),,),0),MATCH(SUBSTITUTE(J263,"Allele","Height"),'ce raw data'!$C$1:$CZ$1,0))),"-")</f>
        <v>-</v>
      </c>
    </row>
    <row r="287" spans="2:19" x14ac:dyDescent="0.5">
      <c r="B287" s="11" t="str">
        <f>'Allele Call Table'!$A$93</f>
        <v>Penta D</v>
      </c>
      <c r="C287" s="8" t="str">
        <f>IFERROR(IF(INDEX('ce raw data'!$C$2:$CZ$3000,MATCH(1,INDEX(('ce raw data'!$A$2:$A$3000=C260)*('ce raw data'!$B$2:$B$3000=$B287),,),0),MATCH(C263,'ce raw data'!$C$1:$CZ$1,0))="","-",INDEX('ce raw data'!$C$2:$CZ$3000,MATCH(1,INDEX(('ce raw data'!$A$2:$A$3000=C260)*('ce raw data'!$B$2:$B$3000=$B287),,),0),MATCH(C263,'ce raw data'!$C$1:$CZ$1,0))),"-")</f>
        <v>-</v>
      </c>
      <c r="D287" s="8" t="str">
        <f>IFERROR(IF(INDEX('ce raw data'!$C$2:$CZ$3000,MATCH(1,INDEX(('ce raw data'!$A$2:$A$3000=C260)*('ce raw data'!$B$2:$B$3000=$B287),,),0),MATCH(D263,'ce raw data'!$C$1:$CZ$1,0))="","-",INDEX('ce raw data'!$C$2:$CZ$3000,MATCH(1,INDEX(('ce raw data'!$A$2:$A$3000=C260)*('ce raw data'!$B$2:$B$3000=$B287),,),0),MATCH(D263,'ce raw data'!$C$1:$CZ$1,0))),"-")</f>
        <v>-</v>
      </c>
      <c r="E287" s="8" t="str">
        <f>IFERROR(IF(INDEX('ce raw data'!$C$2:$CZ$3000,MATCH(1,INDEX(('ce raw data'!$A$2:$A$3000=C260)*('ce raw data'!$B$2:$B$3000=$B287),,),0),MATCH(E263,'ce raw data'!$C$1:$CZ$1,0))="","-",INDEX('ce raw data'!$C$2:$CZ$3000,MATCH(1,INDEX(('ce raw data'!$A$2:$A$3000=C260)*('ce raw data'!$B$2:$B$3000=$B287),,),0),MATCH(E263,'ce raw data'!$C$1:$CZ$1,0))),"-")</f>
        <v>-</v>
      </c>
      <c r="F287" s="8" t="str">
        <f>IFERROR(IF(INDEX('ce raw data'!$C$2:$CZ$3000,MATCH(1,INDEX(('ce raw data'!$A$2:$A$3000=C260)*('ce raw data'!$B$2:$B$3000=$B287),,),0),MATCH(F263,'ce raw data'!$C$1:$CZ$1,0))="","-",INDEX('ce raw data'!$C$2:$CZ$3000,MATCH(1,INDEX(('ce raw data'!$A$2:$A$3000=C260)*('ce raw data'!$B$2:$B$3000=$B287),,),0),MATCH(F263,'ce raw data'!$C$1:$CZ$1,0))),"-")</f>
        <v>-</v>
      </c>
      <c r="G287" s="8" t="str">
        <f>IFERROR(IF(INDEX('ce raw data'!$C$2:$CZ$3000,MATCH(1,INDEX(('ce raw data'!$A$2:$A$3000=G260)*('ce raw data'!$B$2:$B$3000=$B287),,),0),MATCH(G263,'ce raw data'!$C$1:$CZ$1,0))="","-",INDEX('ce raw data'!$C$2:$CZ$3000,MATCH(1,INDEX(('ce raw data'!$A$2:$A$3000=G260)*('ce raw data'!$B$2:$B$3000=$B287),,),0),MATCH(G263,'ce raw data'!$C$1:$CZ$1,0))),"-")</f>
        <v>-</v>
      </c>
      <c r="H287" s="8" t="str">
        <f>IFERROR(IF(INDEX('ce raw data'!$C$2:$CZ$3000,MATCH(1,INDEX(('ce raw data'!$A$2:$A$3000=G260)*('ce raw data'!$B$2:$B$3000=$B287),,),0),MATCH(H263,'ce raw data'!$C$1:$CZ$1,0))="","-",INDEX('ce raw data'!$C$2:$CZ$3000,MATCH(1,INDEX(('ce raw data'!$A$2:$A$3000=G260)*('ce raw data'!$B$2:$B$3000=$B287),,),0),MATCH(H263,'ce raw data'!$C$1:$CZ$1,0))),"-")</f>
        <v>-</v>
      </c>
      <c r="I287" s="8" t="str">
        <f>IFERROR(IF(INDEX('ce raw data'!$C$2:$CZ$3000,MATCH(1,INDEX(('ce raw data'!$A$2:$A$3000=G260)*('ce raw data'!$B$2:$B$3000=$B287),,),0),MATCH(I263,'ce raw data'!$C$1:$CZ$1,0))="","-",INDEX('ce raw data'!$C$2:$CZ$3000,MATCH(1,INDEX(('ce raw data'!$A$2:$A$3000=G260)*('ce raw data'!$B$2:$B$3000=$B287),,),0),MATCH(I263,'ce raw data'!$C$1:$CZ$1,0))),"-")</f>
        <v>-</v>
      </c>
      <c r="J287" s="8" t="str">
        <f>IFERROR(IF(INDEX('ce raw data'!$C$2:$CZ$3000,MATCH(1,INDEX(('ce raw data'!$A$2:$A$3000=G260)*('ce raw data'!$B$2:$B$3000=$B287),,),0),MATCH(J263,'ce raw data'!$C$1:$CZ$1,0))="","-",INDEX('ce raw data'!$C$2:$CZ$3000,MATCH(1,INDEX(('ce raw data'!$A$2:$A$3000=G260)*('ce raw data'!$B$2:$B$3000=$B287),,),0),MATCH(J263,'ce raw data'!$C$1:$CZ$1,0))),"-")</f>
        <v>-</v>
      </c>
    </row>
    <row r="288" spans="2:19" hidden="1" x14ac:dyDescent="0.5">
      <c r="B288" s="10"/>
      <c r="C288" s="8" t="str">
        <f>IFERROR(IF(INDEX('ce raw data'!$C$2:$CZ$3000,MATCH(1,INDEX(('ce raw data'!$A$2:$A$3000=C260)*('ce raw data'!$B$2:$B$3000=$B289),,),0),MATCH(SUBSTITUTE(C263,"Allele","Height"),'ce raw data'!$C$1:$CZ$1,0))="","-",INDEX('ce raw data'!$C$2:$CZ$3000,MATCH(1,INDEX(('ce raw data'!$A$2:$A$3000=C260)*('ce raw data'!$B$2:$B$3000=$B289),,),0),MATCH(SUBSTITUTE(C263,"Allele","Height"),'ce raw data'!$C$1:$CZ$1,0))),"-")</f>
        <v>-</v>
      </c>
      <c r="D288" s="8" t="str">
        <f>IFERROR(IF(INDEX('ce raw data'!$C$2:$CZ$3000,MATCH(1,INDEX(('ce raw data'!$A$2:$A$3000=C260)*('ce raw data'!$B$2:$B$3000=$B289),,),0),MATCH(SUBSTITUTE(D263,"Allele","Height"),'ce raw data'!$C$1:$CZ$1,0))="","-",INDEX('ce raw data'!$C$2:$CZ$3000,MATCH(1,INDEX(('ce raw data'!$A$2:$A$3000=C260)*('ce raw data'!$B$2:$B$3000=$B289),,),0),MATCH(SUBSTITUTE(D263,"Allele","Height"),'ce raw data'!$C$1:$CZ$1,0))),"-")</f>
        <v>-</v>
      </c>
      <c r="E288" s="8" t="str">
        <f>IFERROR(IF(INDEX('ce raw data'!$C$2:$CZ$3000,MATCH(1,INDEX(('ce raw data'!$A$2:$A$3000=C260)*('ce raw data'!$B$2:$B$3000=$B289),,),0),MATCH(SUBSTITUTE(E263,"Allele","Height"),'ce raw data'!$C$1:$CZ$1,0))="","-",INDEX('ce raw data'!$C$2:$CZ$3000,MATCH(1,INDEX(('ce raw data'!$A$2:$A$3000=C260)*('ce raw data'!$B$2:$B$3000=$B289),,),0),MATCH(SUBSTITUTE(E263,"Allele","Height"),'ce raw data'!$C$1:$CZ$1,0))),"-")</f>
        <v>-</v>
      </c>
      <c r="F288" s="8" t="str">
        <f>IFERROR(IF(INDEX('ce raw data'!$C$2:$CZ$3000,MATCH(1,INDEX(('ce raw data'!$A$2:$A$3000=C260)*('ce raw data'!$B$2:$B$3000=$B289),,),0),MATCH(SUBSTITUTE(F263,"Allele","Height"),'ce raw data'!$C$1:$CZ$1,0))="","-",INDEX('ce raw data'!$C$2:$CZ$3000,MATCH(1,INDEX(('ce raw data'!$A$2:$A$3000=C260)*('ce raw data'!$B$2:$B$3000=$B289),,),0),MATCH(SUBSTITUTE(F263,"Allele","Height"),'ce raw data'!$C$1:$CZ$1,0))),"-")</f>
        <v>-</v>
      </c>
      <c r="G288" s="8" t="str">
        <f>IFERROR(IF(INDEX('ce raw data'!$C$2:$CZ$3000,MATCH(1,INDEX(('ce raw data'!$A$2:$A$3000=G260)*('ce raw data'!$B$2:$B$3000=$B289),,),0),MATCH(SUBSTITUTE(G263,"Allele","Height"),'ce raw data'!$C$1:$CZ$1,0))="","-",INDEX('ce raw data'!$C$2:$CZ$3000,MATCH(1,INDEX(('ce raw data'!$A$2:$A$3000=G260)*('ce raw data'!$B$2:$B$3000=$B289),,),0),MATCH(SUBSTITUTE(G263,"Allele","Height"),'ce raw data'!$C$1:$CZ$1,0))),"-")</f>
        <v>-</v>
      </c>
      <c r="H288" s="8" t="str">
        <f>IFERROR(IF(INDEX('ce raw data'!$C$2:$CZ$3000,MATCH(1,INDEX(('ce raw data'!$A$2:$A$3000=G260)*('ce raw data'!$B$2:$B$3000=$B289),,),0),MATCH(SUBSTITUTE(H263,"Allele","Height"),'ce raw data'!$C$1:$CZ$1,0))="","-",INDEX('ce raw data'!$C$2:$CZ$3000,MATCH(1,INDEX(('ce raw data'!$A$2:$A$3000=G260)*('ce raw data'!$B$2:$B$3000=$B289),,),0),MATCH(SUBSTITUTE(H263,"Allele","Height"),'ce raw data'!$C$1:$CZ$1,0))),"-")</f>
        <v>-</v>
      </c>
      <c r="I288" s="8" t="str">
        <f>IFERROR(IF(INDEX('ce raw data'!$C$2:$CZ$3000,MATCH(1,INDEX(('ce raw data'!$A$2:$A$3000=G260)*('ce raw data'!$B$2:$B$3000=$B289),,),0),MATCH(SUBSTITUTE(I263,"Allele","Height"),'ce raw data'!$C$1:$CZ$1,0))="","-",INDEX('ce raw data'!$C$2:$CZ$3000,MATCH(1,INDEX(('ce raw data'!$A$2:$A$3000=G260)*('ce raw data'!$B$2:$B$3000=$B289),,),0),MATCH(SUBSTITUTE(I263,"Allele","Height"),'ce raw data'!$C$1:$CZ$1,0))),"-")</f>
        <v>-</v>
      </c>
      <c r="J288" s="8" t="str">
        <f>IFERROR(IF(INDEX('ce raw data'!$C$2:$CZ$3000,MATCH(1,INDEX(('ce raw data'!$A$2:$A$3000=G260)*('ce raw data'!$B$2:$B$3000=$B289),,),0),MATCH(SUBSTITUTE(J263,"Allele","Height"),'ce raw data'!$C$1:$CZ$1,0))="","-",INDEX('ce raw data'!$C$2:$CZ$3000,MATCH(1,INDEX(('ce raw data'!$A$2:$A$3000=G260)*('ce raw data'!$B$2:$B$3000=$B289),,),0),MATCH(SUBSTITUTE(J263,"Allele","Height"),'ce raw data'!$C$1:$CZ$1,0))),"-")</f>
        <v>-</v>
      </c>
    </row>
    <row r="289" spans="2:10" x14ac:dyDescent="0.5">
      <c r="B289" s="14" t="str">
        <f>'Allele Call Table'!$A$95</f>
        <v>TH01</v>
      </c>
      <c r="C289" s="8" t="str">
        <f>IFERROR(IF(INDEX('ce raw data'!$C$2:$CZ$3000,MATCH(1,INDEX(('ce raw data'!$A$2:$A$3000=C260)*('ce raw data'!$B$2:$B$3000=$B289),,),0),MATCH(C263,'ce raw data'!$C$1:$CZ$1,0))="","-",INDEX('ce raw data'!$C$2:$CZ$3000,MATCH(1,INDEX(('ce raw data'!$A$2:$A$3000=C260)*('ce raw data'!$B$2:$B$3000=$B289),,),0),MATCH(C263,'ce raw data'!$C$1:$CZ$1,0))),"-")</f>
        <v>-</v>
      </c>
      <c r="D289" s="8" t="str">
        <f>IFERROR(IF(INDEX('ce raw data'!$C$2:$CZ$3000,MATCH(1,INDEX(('ce raw data'!$A$2:$A$3000=C260)*('ce raw data'!$B$2:$B$3000=$B289),,),0),MATCH(D263,'ce raw data'!$C$1:$CZ$1,0))="","-",INDEX('ce raw data'!$C$2:$CZ$3000,MATCH(1,INDEX(('ce raw data'!$A$2:$A$3000=C260)*('ce raw data'!$B$2:$B$3000=$B289),,),0),MATCH(D263,'ce raw data'!$C$1:$CZ$1,0))),"-")</f>
        <v>-</v>
      </c>
      <c r="E289" s="8" t="str">
        <f>IFERROR(IF(INDEX('ce raw data'!$C$2:$CZ$3000,MATCH(1,INDEX(('ce raw data'!$A$2:$A$3000=C260)*('ce raw data'!$B$2:$B$3000=$B289),,),0),MATCH(E263,'ce raw data'!$C$1:$CZ$1,0))="","-",INDEX('ce raw data'!$C$2:$CZ$3000,MATCH(1,INDEX(('ce raw data'!$A$2:$A$3000=C260)*('ce raw data'!$B$2:$B$3000=$B289),,),0),MATCH(E263,'ce raw data'!$C$1:$CZ$1,0))),"-")</f>
        <v>-</v>
      </c>
      <c r="F289" s="8" t="str">
        <f>IFERROR(IF(INDEX('ce raw data'!$C$2:$CZ$3000,MATCH(1,INDEX(('ce raw data'!$A$2:$A$3000=C260)*('ce raw data'!$B$2:$B$3000=$B289),,),0),MATCH(F263,'ce raw data'!$C$1:$CZ$1,0))="","-",INDEX('ce raw data'!$C$2:$CZ$3000,MATCH(1,INDEX(('ce raw data'!$A$2:$A$3000=C260)*('ce raw data'!$B$2:$B$3000=$B289),,),0),MATCH(F263,'ce raw data'!$C$1:$CZ$1,0))),"-")</f>
        <v>-</v>
      </c>
      <c r="G289" s="8" t="str">
        <f>IFERROR(IF(INDEX('ce raw data'!$C$2:$CZ$3000,MATCH(1,INDEX(('ce raw data'!$A$2:$A$3000=G260)*('ce raw data'!$B$2:$B$3000=$B289),,),0),MATCH(G263,'ce raw data'!$C$1:$CZ$1,0))="","-",INDEX('ce raw data'!$C$2:$CZ$3000,MATCH(1,INDEX(('ce raw data'!$A$2:$A$3000=G260)*('ce raw data'!$B$2:$B$3000=$B289),,),0),MATCH(G263,'ce raw data'!$C$1:$CZ$1,0))),"-")</f>
        <v>-</v>
      </c>
      <c r="H289" s="8" t="str">
        <f>IFERROR(IF(INDEX('ce raw data'!$C$2:$CZ$3000,MATCH(1,INDEX(('ce raw data'!$A$2:$A$3000=G260)*('ce raw data'!$B$2:$B$3000=$B289),,),0),MATCH(H263,'ce raw data'!$C$1:$CZ$1,0))="","-",INDEX('ce raw data'!$C$2:$CZ$3000,MATCH(1,INDEX(('ce raw data'!$A$2:$A$3000=G260)*('ce raw data'!$B$2:$B$3000=$B289),,),0),MATCH(H263,'ce raw data'!$C$1:$CZ$1,0))),"-")</f>
        <v>-</v>
      </c>
      <c r="I289" s="8" t="str">
        <f>IFERROR(IF(INDEX('ce raw data'!$C$2:$CZ$3000,MATCH(1,INDEX(('ce raw data'!$A$2:$A$3000=G260)*('ce raw data'!$B$2:$B$3000=$B289),,),0),MATCH(I263,'ce raw data'!$C$1:$CZ$1,0))="","-",INDEX('ce raw data'!$C$2:$CZ$3000,MATCH(1,INDEX(('ce raw data'!$A$2:$A$3000=G260)*('ce raw data'!$B$2:$B$3000=$B289),,),0),MATCH(I263,'ce raw data'!$C$1:$CZ$1,0))),"-")</f>
        <v>-</v>
      </c>
      <c r="J289" s="8" t="str">
        <f>IFERROR(IF(INDEX('ce raw data'!$C$2:$CZ$3000,MATCH(1,INDEX(('ce raw data'!$A$2:$A$3000=G260)*('ce raw data'!$B$2:$B$3000=$B289),,),0),MATCH(J263,'ce raw data'!$C$1:$CZ$1,0))="","-",INDEX('ce raw data'!$C$2:$CZ$3000,MATCH(1,INDEX(('ce raw data'!$A$2:$A$3000=G260)*('ce raw data'!$B$2:$B$3000=$B289),,),0),MATCH(J263,'ce raw data'!$C$1:$CZ$1,0))),"-")</f>
        <v>-</v>
      </c>
    </row>
    <row r="290" spans="2:10" hidden="1" x14ac:dyDescent="0.5">
      <c r="B290" s="14"/>
      <c r="C290" s="8" t="str">
        <f>IFERROR(IF(INDEX('ce raw data'!$C$2:$CZ$3000,MATCH(1,INDEX(('ce raw data'!$A$2:$A$3000=C260)*('ce raw data'!$B$2:$B$3000=$B291),,),0),MATCH(SUBSTITUTE(C263,"Allele","Height"),'ce raw data'!$C$1:$CZ$1,0))="","-",INDEX('ce raw data'!$C$2:$CZ$3000,MATCH(1,INDEX(('ce raw data'!$A$2:$A$3000=C260)*('ce raw data'!$B$2:$B$3000=$B291),,),0),MATCH(SUBSTITUTE(C263,"Allele","Height"),'ce raw data'!$C$1:$CZ$1,0))),"-")</f>
        <v>-</v>
      </c>
      <c r="D290" s="8" t="str">
        <f>IFERROR(IF(INDEX('ce raw data'!$C$2:$CZ$3000,MATCH(1,INDEX(('ce raw data'!$A$2:$A$3000=C260)*('ce raw data'!$B$2:$B$3000=$B291),,),0),MATCH(SUBSTITUTE(D263,"Allele","Height"),'ce raw data'!$C$1:$CZ$1,0))="","-",INDEX('ce raw data'!$C$2:$CZ$3000,MATCH(1,INDEX(('ce raw data'!$A$2:$A$3000=C260)*('ce raw data'!$B$2:$B$3000=$B291),,),0),MATCH(SUBSTITUTE(D263,"Allele","Height"),'ce raw data'!$C$1:$CZ$1,0))),"-")</f>
        <v>-</v>
      </c>
      <c r="E290" s="8" t="str">
        <f>IFERROR(IF(INDEX('ce raw data'!$C$2:$CZ$3000,MATCH(1,INDEX(('ce raw data'!$A$2:$A$3000=C260)*('ce raw data'!$B$2:$B$3000=$B291),,),0),MATCH(SUBSTITUTE(E263,"Allele","Height"),'ce raw data'!$C$1:$CZ$1,0))="","-",INDEX('ce raw data'!$C$2:$CZ$3000,MATCH(1,INDEX(('ce raw data'!$A$2:$A$3000=C260)*('ce raw data'!$B$2:$B$3000=$B291),,),0),MATCH(SUBSTITUTE(E263,"Allele","Height"),'ce raw data'!$C$1:$CZ$1,0))),"-")</f>
        <v>-</v>
      </c>
      <c r="F290" s="8" t="str">
        <f>IFERROR(IF(INDEX('ce raw data'!$C$2:$CZ$3000,MATCH(1,INDEX(('ce raw data'!$A$2:$A$3000=C260)*('ce raw data'!$B$2:$B$3000=$B291),,),0),MATCH(SUBSTITUTE(F263,"Allele","Height"),'ce raw data'!$C$1:$CZ$1,0))="","-",INDEX('ce raw data'!$C$2:$CZ$3000,MATCH(1,INDEX(('ce raw data'!$A$2:$A$3000=C260)*('ce raw data'!$B$2:$B$3000=$B291),,),0),MATCH(SUBSTITUTE(F263,"Allele","Height"),'ce raw data'!$C$1:$CZ$1,0))),"-")</f>
        <v>-</v>
      </c>
      <c r="G290" s="8" t="str">
        <f>IFERROR(IF(INDEX('ce raw data'!$C$2:$CZ$3000,MATCH(1,INDEX(('ce raw data'!$A$2:$A$3000=G260)*('ce raw data'!$B$2:$B$3000=$B291),,),0),MATCH(SUBSTITUTE(G263,"Allele","Height"),'ce raw data'!$C$1:$CZ$1,0))="","-",INDEX('ce raw data'!$C$2:$CZ$3000,MATCH(1,INDEX(('ce raw data'!$A$2:$A$3000=G260)*('ce raw data'!$B$2:$B$3000=$B291),,),0),MATCH(SUBSTITUTE(G263,"Allele","Height"),'ce raw data'!$C$1:$CZ$1,0))),"-")</f>
        <v>-</v>
      </c>
      <c r="H290" s="8" t="str">
        <f>IFERROR(IF(INDEX('ce raw data'!$C$2:$CZ$3000,MATCH(1,INDEX(('ce raw data'!$A$2:$A$3000=G260)*('ce raw data'!$B$2:$B$3000=$B291),,),0),MATCH(SUBSTITUTE(H263,"Allele","Height"),'ce raw data'!$C$1:$CZ$1,0))="","-",INDEX('ce raw data'!$C$2:$CZ$3000,MATCH(1,INDEX(('ce raw data'!$A$2:$A$3000=G260)*('ce raw data'!$B$2:$B$3000=$B291),,),0),MATCH(SUBSTITUTE(H263,"Allele","Height"),'ce raw data'!$C$1:$CZ$1,0))),"-")</f>
        <v>-</v>
      </c>
      <c r="I290" s="8" t="str">
        <f>IFERROR(IF(INDEX('ce raw data'!$C$2:$CZ$3000,MATCH(1,INDEX(('ce raw data'!$A$2:$A$3000=G260)*('ce raw data'!$B$2:$B$3000=$B291),,),0),MATCH(SUBSTITUTE(I263,"Allele","Height"),'ce raw data'!$C$1:$CZ$1,0))="","-",INDEX('ce raw data'!$C$2:$CZ$3000,MATCH(1,INDEX(('ce raw data'!$A$2:$A$3000=G260)*('ce raw data'!$B$2:$B$3000=$B291),,),0),MATCH(SUBSTITUTE(I263,"Allele","Height"),'ce raw data'!$C$1:$CZ$1,0))),"-")</f>
        <v>-</v>
      </c>
      <c r="J290" s="8" t="str">
        <f>IFERROR(IF(INDEX('ce raw data'!$C$2:$CZ$3000,MATCH(1,INDEX(('ce raw data'!$A$2:$A$3000=G260)*('ce raw data'!$B$2:$B$3000=$B291),,),0),MATCH(SUBSTITUTE(J263,"Allele","Height"),'ce raw data'!$C$1:$CZ$1,0))="","-",INDEX('ce raw data'!$C$2:$CZ$3000,MATCH(1,INDEX(('ce raw data'!$A$2:$A$3000=G260)*('ce raw data'!$B$2:$B$3000=$B291),,),0),MATCH(SUBSTITUTE(J263,"Allele","Height"),'ce raw data'!$C$1:$CZ$1,0))),"-")</f>
        <v>-</v>
      </c>
    </row>
    <row r="291" spans="2:10" x14ac:dyDescent="0.5">
      <c r="B291" s="14" t="str">
        <f>'Allele Call Table'!$A$97</f>
        <v>vWA</v>
      </c>
      <c r="C291" s="8" t="str">
        <f>IFERROR(IF(INDEX('ce raw data'!$C$2:$CZ$3000,MATCH(1,INDEX(('ce raw data'!$A$2:$A$3000=C260)*('ce raw data'!$B$2:$B$3000=$B291),,),0),MATCH(C263,'ce raw data'!$C$1:$CZ$1,0))="","-",INDEX('ce raw data'!$C$2:$CZ$3000,MATCH(1,INDEX(('ce raw data'!$A$2:$A$3000=C260)*('ce raw data'!$B$2:$B$3000=$B291),,),0),MATCH(C263,'ce raw data'!$C$1:$CZ$1,0))),"-")</f>
        <v>-</v>
      </c>
      <c r="D291" s="8" t="str">
        <f>IFERROR(IF(INDEX('ce raw data'!$C$2:$CZ$3000,MATCH(1,INDEX(('ce raw data'!$A$2:$A$3000=C260)*('ce raw data'!$B$2:$B$3000=$B291),,),0),MATCH(D263,'ce raw data'!$C$1:$CZ$1,0))="","-",INDEX('ce raw data'!$C$2:$CZ$3000,MATCH(1,INDEX(('ce raw data'!$A$2:$A$3000=C260)*('ce raw data'!$B$2:$B$3000=$B291),,),0),MATCH(D263,'ce raw data'!$C$1:$CZ$1,0))),"-")</f>
        <v>-</v>
      </c>
      <c r="E291" s="8" t="str">
        <f>IFERROR(IF(INDEX('ce raw data'!$C$2:$CZ$3000,MATCH(1,INDEX(('ce raw data'!$A$2:$A$3000=C260)*('ce raw data'!$B$2:$B$3000=$B291),,),0),MATCH(E263,'ce raw data'!$C$1:$CZ$1,0))="","-",INDEX('ce raw data'!$C$2:$CZ$3000,MATCH(1,INDEX(('ce raw data'!$A$2:$A$3000=C260)*('ce raw data'!$B$2:$B$3000=$B291),,),0),MATCH(E263,'ce raw data'!$C$1:$CZ$1,0))),"-")</f>
        <v>-</v>
      </c>
      <c r="F291" s="8" t="str">
        <f>IFERROR(IF(INDEX('ce raw data'!$C$2:$CZ$3000,MATCH(1,INDEX(('ce raw data'!$A$2:$A$3000=C260)*('ce raw data'!$B$2:$B$3000=$B291),,),0),MATCH(F263,'ce raw data'!$C$1:$CZ$1,0))="","-",INDEX('ce raw data'!$C$2:$CZ$3000,MATCH(1,INDEX(('ce raw data'!$A$2:$A$3000=C260)*('ce raw data'!$B$2:$B$3000=$B291),,),0),MATCH(F263,'ce raw data'!$C$1:$CZ$1,0))),"-")</f>
        <v>-</v>
      </c>
      <c r="G291" s="8" t="str">
        <f>IFERROR(IF(INDEX('ce raw data'!$C$2:$CZ$3000,MATCH(1,INDEX(('ce raw data'!$A$2:$A$3000=G260)*('ce raw data'!$B$2:$B$3000=$B291),,),0),MATCH(G263,'ce raw data'!$C$1:$CZ$1,0))="","-",INDEX('ce raw data'!$C$2:$CZ$3000,MATCH(1,INDEX(('ce raw data'!$A$2:$A$3000=G260)*('ce raw data'!$B$2:$B$3000=$B291),,),0),MATCH(G263,'ce raw data'!$C$1:$CZ$1,0))),"-")</f>
        <v>-</v>
      </c>
      <c r="H291" s="8" t="str">
        <f>IFERROR(IF(INDEX('ce raw data'!$C$2:$CZ$3000,MATCH(1,INDEX(('ce raw data'!$A$2:$A$3000=G260)*('ce raw data'!$B$2:$B$3000=$B291),,),0),MATCH(H263,'ce raw data'!$C$1:$CZ$1,0))="","-",INDEX('ce raw data'!$C$2:$CZ$3000,MATCH(1,INDEX(('ce raw data'!$A$2:$A$3000=G260)*('ce raw data'!$B$2:$B$3000=$B291),,),0),MATCH(H263,'ce raw data'!$C$1:$CZ$1,0))),"-")</f>
        <v>-</v>
      </c>
      <c r="I291" s="8" t="str">
        <f>IFERROR(IF(INDEX('ce raw data'!$C$2:$CZ$3000,MATCH(1,INDEX(('ce raw data'!$A$2:$A$3000=G260)*('ce raw data'!$B$2:$B$3000=$B291),,),0),MATCH(I263,'ce raw data'!$C$1:$CZ$1,0))="","-",INDEX('ce raw data'!$C$2:$CZ$3000,MATCH(1,INDEX(('ce raw data'!$A$2:$A$3000=G260)*('ce raw data'!$B$2:$B$3000=$B291),,),0),MATCH(I263,'ce raw data'!$C$1:$CZ$1,0))),"-")</f>
        <v>-</v>
      </c>
      <c r="J291" s="8" t="str">
        <f>IFERROR(IF(INDEX('ce raw data'!$C$2:$CZ$3000,MATCH(1,INDEX(('ce raw data'!$A$2:$A$3000=G260)*('ce raw data'!$B$2:$B$3000=$B291),,),0),MATCH(J263,'ce raw data'!$C$1:$CZ$1,0))="","-",INDEX('ce raw data'!$C$2:$CZ$3000,MATCH(1,INDEX(('ce raw data'!$A$2:$A$3000=G260)*('ce raw data'!$B$2:$B$3000=$B291),,),0),MATCH(J263,'ce raw data'!$C$1:$CZ$1,0))),"-")</f>
        <v>-</v>
      </c>
    </row>
    <row r="292" spans="2:10" hidden="1" x14ac:dyDescent="0.5">
      <c r="B292" s="14"/>
      <c r="C292" s="8" t="str">
        <f>IFERROR(IF(INDEX('ce raw data'!$C$2:$CZ$3000,MATCH(1,INDEX(('ce raw data'!$A$2:$A$3000=C260)*('ce raw data'!$B$2:$B$3000=$B293),,),0),MATCH(SUBSTITUTE(C263,"Allele","Height"),'ce raw data'!$C$1:$CZ$1,0))="","-",INDEX('ce raw data'!$C$2:$CZ$3000,MATCH(1,INDEX(('ce raw data'!$A$2:$A$3000=C260)*('ce raw data'!$B$2:$B$3000=$B293),,),0),MATCH(SUBSTITUTE(C263,"Allele","Height"),'ce raw data'!$C$1:$CZ$1,0))),"-")</f>
        <v>-</v>
      </c>
      <c r="D292" s="8" t="str">
        <f>IFERROR(IF(INDEX('ce raw data'!$C$2:$CZ$3000,MATCH(1,INDEX(('ce raw data'!$A$2:$A$3000=C260)*('ce raw data'!$B$2:$B$3000=$B293),,),0),MATCH(SUBSTITUTE(D263,"Allele","Height"),'ce raw data'!$C$1:$CZ$1,0))="","-",INDEX('ce raw data'!$C$2:$CZ$3000,MATCH(1,INDEX(('ce raw data'!$A$2:$A$3000=C260)*('ce raw data'!$B$2:$B$3000=$B293),,),0),MATCH(SUBSTITUTE(D263,"Allele","Height"),'ce raw data'!$C$1:$CZ$1,0))),"-")</f>
        <v>-</v>
      </c>
      <c r="E292" s="8" t="str">
        <f>IFERROR(IF(INDEX('ce raw data'!$C$2:$CZ$3000,MATCH(1,INDEX(('ce raw data'!$A$2:$A$3000=C260)*('ce raw data'!$B$2:$B$3000=$B293),,),0),MATCH(SUBSTITUTE(E263,"Allele","Height"),'ce raw data'!$C$1:$CZ$1,0))="","-",INDEX('ce raw data'!$C$2:$CZ$3000,MATCH(1,INDEX(('ce raw data'!$A$2:$A$3000=C260)*('ce raw data'!$B$2:$B$3000=$B293),,),0),MATCH(SUBSTITUTE(E263,"Allele","Height"),'ce raw data'!$C$1:$CZ$1,0))),"-")</f>
        <v>-</v>
      </c>
      <c r="F292" s="8" t="str">
        <f>IFERROR(IF(INDEX('ce raw data'!$C$2:$CZ$3000,MATCH(1,INDEX(('ce raw data'!$A$2:$A$3000=C260)*('ce raw data'!$B$2:$B$3000=$B293),,),0),MATCH(SUBSTITUTE(F263,"Allele","Height"),'ce raw data'!$C$1:$CZ$1,0))="","-",INDEX('ce raw data'!$C$2:$CZ$3000,MATCH(1,INDEX(('ce raw data'!$A$2:$A$3000=C260)*('ce raw data'!$B$2:$B$3000=$B293),,),0),MATCH(SUBSTITUTE(F263,"Allele","Height"),'ce raw data'!$C$1:$CZ$1,0))),"-")</f>
        <v>-</v>
      </c>
      <c r="G292" s="8" t="str">
        <f>IFERROR(IF(INDEX('ce raw data'!$C$2:$CZ$3000,MATCH(1,INDEX(('ce raw data'!$A$2:$A$3000=G260)*('ce raw data'!$B$2:$B$3000=$B293),,),0),MATCH(SUBSTITUTE(G263,"Allele","Height"),'ce raw data'!$C$1:$CZ$1,0))="","-",INDEX('ce raw data'!$C$2:$CZ$3000,MATCH(1,INDEX(('ce raw data'!$A$2:$A$3000=G260)*('ce raw data'!$B$2:$B$3000=$B293),,),0),MATCH(SUBSTITUTE(G263,"Allele","Height"),'ce raw data'!$C$1:$CZ$1,0))),"-")</f>
        <v>-</v>
      </c>
      <c r="H292" s="8" t="str">
        <f>IFERROR(IF(INDEX('ce raw data'!$C$2:$CZ$3000,MATCH(1,INDEX(('ce raw data'!$A$2:$A$3000=G260)*('ce raw data'!$B$2:$B$3000=$B293),,),0),MATCH(SUBSTITUTE(H263,"Allele","Height"),'ce raw data'!$C$1:$CZ$1,0))="","-",INDEX('ce raw data'!$C$2:$CZ$3000,MATCH(1,INDEX(('ce raw data'!$A$2:$A$3000=G260)*('ce raw data'!$B$2:$B$3000=$B293),,),0),MATCH(SUBSTITUTE(H263,"Allele","Height"),'ce raw data'!$C$1:$CZ$1,0))),"-")</f>
        <v>-</v>
      </c>
      <c r="I292" s="8" t="str">
        <f>IFERROR(IF(INDEX('ce raw data'!$C$2:$CZ$3000,MATCH(1,INDEX(('ce raw data'!$A$2:$A$3000=G260)*('ce raw data'!$B$2:$B$3000=$B293),,),0),MATCH(SUBSTITUTE(I263,"Allele","Height"),'ce raw data'!$C$1:$CZ$1,0))="","-",INDEX('ce raw data'!$C$2:$CZ$3000,MATCH(1,INDEX(('ce raw data'!$A$2:$A$3000=G260)*('ce raw data'!$B$2:$B$3000=$B293),,),0),MATCH(SUBSTITUTE(I263,"Allele","Height"),'ce raw data'!$C$1:$CZ$1,0))),"-")</f>
        <v>-</v>
      </c>
      <c r="J292" s="8" t="str">
        <f>IFERROR(IF(INDEX('ce raw data'!$C$2:$CZ$3000,MATCH(1,INDEX(('ce raw data'!$A$2:$A$3000=G260)*('ce raw data'!$B$2:$B$3000=$B293),,),0),MATCH(SUBSTITUTE(J263,"Allele","Height"),'ce raw data'!$C$1:$CZ$1,0))="","-",INDEX('ce raw data'!$C$2:$CZ$3000,MATCH(1,INDEX(('ce raw data'!$A$2:$A$3000=G260)*('ce raw data'!$B$2:$B$3000=$B293),,),0),MATCH(SUBSTITUTE(J263,"Allele","Height"),'ce raw data'!$C$1:$CZ$1,0))),"-")</f>
        <v>-</v>
      </c>
    </row>
    <row r="293" spans="2:10" x14ac:dyDescent="0.5">
      <c r="B293" s="14" t="str">
        <f>'Allele Call Table'!$A$99</f>
        <v>D21S11</v>
      </c>
      <c r="C293" s="8" t="str">
        <f>IFERROR(IF(INDEX('ce raw data'!$C$2:$CZ$3000,MATCH(1,INDEX(('ce raw data'!$A$2:$A$3000=C260)*('ce raw data'!$B$2:$B$3000=$B293),,),0),MATCH(C263,'ce raw data'!$C$1:$CZ$1,0))="","-",INDEX('ce raw data'!$C$2:$CZ$3000,MATCH(1,INDEX(('ce raw data'!$A$2:$A$3000=C260)*('ce raw data'!$B$2:$B$3000=$B293),,),0),MATCH(C263,'ce raw data'!$C$1:$CZ$1,0))),"-")</f>
        <v>-</v>
      </c>
      <c r="D293" s="8" t="str">
        <f>IFERROR(IF(INDEX('ce raw data'!$C$2:$CZ$3000,MATCH(1,INDEX(('ce raw data'!$A$2:$A$3000=C260)*('ce raw data'!$B$2:$B$3000=$B293),,),0),MATCH(D263,'ce raw data'!$C$1:$CZ$1,0))="","-",INDEX('ce raw data'!$C$2:$CZ$3000,MATCH(1,INDEX(('ce raw data'!$A$2:$A$3000=C260)*('ce raw data'!$B$2:$B$3000=$B293),,),0),MATCH(D263,'ce raw data'!$C$1:$CZ$1,0))),"-")</f>
        <v>-</v>
      </c>
      <c r="E293" s="8" t="str">
        <f>IFERROR(IF(INDEX('ce raw data'!$C$2:$CZ$3000,MATCH(1,INDEX(('ce raw data'!$A$2:$A$3000=C260)*('ce raw data'!$B$2:$B$3000=$B293),,),0),MATCH(E263,'ce raw data'!$C$1:$CZ$1,0))="","-",INDEX('ce raw data'!$C$2:$CZ$3000,MATCH(1,INDEX(('ce raw data'!$A$2:$A$3000=C260)*('ce raw data'!$B$2:$B$3000=$B293),,),0),MATCH(E263,'ce raw data'!$C$1:$CZ$1,0))),"-")</f>
        <v>-</v>
      </c>
      <c r="F293" s="8" t="str">
        <f>IFERROR(IF(INDEX('ce raw data'!$C$2:$CZ$3000,MATCH(1,INDEX(('ce raw data'!$A$2:$A$3000=C260)*('ce raw data'!$B$2:$B$3000=$B293),,),0),MATCH(F263,'ce raw data'!$C$1:$CZ$1,0))="","-",INDEX('ce raw data'!$C$2:$CZ$3000,MATCH(1,INDEX(('ce raw data'!$A$2:$A$3000=C260)*('ce raw data'!$B$2:$B$3000=$B293),,),0),MATCH(F263,'ce raw data'!$C$1:$CZ$1,0))),"-")</f>
        <v>-</v>
      </c>
      <c r="G293" s="8" t="str">
        <f>IFERROR(IF(INDEX('ce raw data'!$C$2:$CZ$3000,MATCH(1,INDEX(('ce raw data'!$A$2:$A$3000=G260)*('ce raw data'!$B$2:$B$3000=$B293),,),0),MATCH(G263,'ce raw data'!$C$1:$CZ$1,0))="","-",INDEX('ce raw data'!$C$2:$CZ$3000,MATCH(1,INDEX(('ce raw data'!$A$2:$A$3000=G260)*('ce raw data'!$B$2:$B$3000=$B293),,),0),MATCH(G263,'ce raw data'!$C$1:$CZ$1,0))),"-")</f>
        <v>-</v>
      </c>
      <c r="H293" s="8" t="str">
        <f>IFERROR(IF(INDEX('ce raw data'!$C$2:$CZ$3000,MATCH(1,INDEX(('ce raw data'!$A$2:$A$3000=G260)*('ce raw data'!$B$2:$B$3000=$B293),,),0),MATCH(H263,'ce raw data'!$C$1:$CZ$1,0))="","-",INDEX('ce raw data'!$C$2:$CZ$3000,MATCH(1,INDEX(('ce raw data'!$A$2:$A$3000=G260)*('ce raw data'!$B$2:$B$3000=$B293),,),0),MATCH(H263,'ce raw data'!$C$1:$CZ$1,0))),"-")</f>
        <v>-</v>
      </c>
      <c r="I293" s="8" t="str">
        <f>IFERROR(IF(INDEX('ce raw data'!$C$2:$CZ$3000,MATCH(1,INDEX(('ce raw data'!$A$2:$A$3000=G260)*('ce raw data'!$B$2:$B$3000=$B293),,),0),MATCH(I263,'ce raw data'!$C$1:$CZ$1,0))="","-",INDEX('ce raw data'!$C$2:$CZ$3000,MATCH(1,INDEX(('ce raw data'!$A$2:$A$3000=G260)*('ce raw data'!$B$2:$B$3000=$B293),,),0),MATCH(I263,'ce raw data'!$C$1:$CZ$1,0))),"-")</f>
        <v>-</v>
      </c>
      <c r="J293" s="8" t="str">
        <f>IFERROR(IF(INDEX('ce raw data'!$C$2:$CZ$3000,MATCH(1,INDEX(('ce raw data'!$A$2:$A$3000=G260)*('ce raw data'!$B$2:$B$3000=$B293),,),0),MATCH(J263,'ce raw data'!$C$1:$CZ$1,0))="","-",INDEX('ce raw data'!$C$2:$CZ$3000,MATCH(1,INDEX(('ce raw data'!$A$2:$A$3000=G260)*('ce raw data'!$B$2:$B$3000=$B293),,),0),MATCH(J263,'ce raw data'!$C$1:$CZ$1,0))),"-")</f>
        <v>-</v>
      </c>
    </row>
    <row r="294" spans="2:10" hidden="1" x14ac:dyDescent="0.5">
      <c r="B294" s="14"/>
      <c r="C294" s="8" t="str">
        <f>IFERROR(IF(INDEX('ce raw data'!$C$2:$CZ$3000,MATCH(1,INDEX(('ce raw data'!$A$2:$A$3000=C260)*('ce raw data'!$B$2:$B$3000=$B295),,),0),MATCH(SUBSTITUTE(C263,"Allele","Height"),'ce raw data'!$C$1:$CZ$1,0))="","-",INDEX('ce raw data'!$C$2:$CZ$3000,MATCH(1,INDEX(('ce raw data'!$A$2:$A$3000=C260)*('ce raw data'!$B$2:$B$3000=$B295),,),0),MATCH(SUBSTITUTE(C263,"Allele","Height"),'ce raw data'!$C$1:$CZ$1,0))),"-")</f>
        <v>-</v>
      </c>
      <c r="D294" s="8" t="str">
        <f>IFERROR(IF(INDEX('ce raw data'!$C$2:$CZ$3000,MATCH(1,INDEX(('ce raw data'!$A$2:$A$3000=C260)*('ce raw data'!$B$2:$B$3000=$B295),,),0),MATCH(SUBSTITUTE(D263,"Allele","Height"),'ce raw data'!$C$1:$CZ$1,0))="","-",INDEX('ce raw data'!$C$2:$CZ$3000,MATCH(1,INDEX(('ce raw data'!$A$2:$A$3000=C260)*('ce raw data'!$B$2:$B$3000=$B295),,),0),MATCH(SUBSTITUTE(D263,"Allele","Height"),'ce raw data'!$C$1:$CZ$1,0))),"-")</f>
        <v>-</v>
      </c>
      <c r="E294" s="8" t="str">
        <f>IFERROR(IF(INDEX('ce raw data'!$C$2:$CZ$3000,MATCH(1,INDEX(('ce raw data'!$A$2:$A$3000=C260)*('ce raw data'!$B$2:$B$3000=$B295),,),0),MATCH(SUBSTITUTE(E263,"Allele","Height"),'ce raw data'!$C$1:$CZ$1,0))="","-",INDEX('ce raw data'!$C$2:$CZ$3000,MATCH(1,INDEX(('ce raw data'!$A$2:$A$3000=C260)*('ce raw data'!$B$2:$B$3000=$B295),,),0),MATCH(SUBSTITUTE(E263,"Allele","Height"),'ce raw data'!$C$1:$CZ$1,0))),"-")</f>
        <v>-</v>
      </c>
      <c r="F294" s="8" t="str">
        <f>IFERROR(IF(INDEX('ce raw data'!$C$2:$CZ$3000,MATCH(1,INDEX(('ce raw data'!$A$2:$A$3000=C260)*('ce raw data'!$B$2:$B$3000=$B295),,),0),MATCH(SUBSTITUTE(F263,"Allele","Height"),'ce raw data'!$C$1:$CZ$1,0))="","-",INDEX('ce raw data'!$C$2:$CZ$3000,MATCH(1,INDEX(('ce raw data'!$A$2:$A$3000=C260)*('ce raw data'!$B$2:$B$3000=$B295),,),0),MATCH(SUBSTITUTE(F263,"Allele","Height"),'ce raw data'!$C$1:$CZ$1,0))),"-")</f>
        <v>-</v>
      </c>
      <c r="G294" s="8" t="str">
        <f>IFERROR(IF(INDEX('ce raw data'!$C$2:$CZ$3000,MATCH(1,INDEX(('ce raw data'!$A$2:$A$3000=G260)*('ce raw data'!$B$2:$B$3000=$B295),,),0),MATCH(SUBSTITUTE(G263,"Allele","Height"),'ce raw data'!$C$1:$CZ$1,0))="","-",INDEX('ce raw data'!$C$2:$CZ$3000,MATCH(1,INDEX(('ce raw data'!$A$2:$A$3000=G260)*('ce raw data'!$B$2:$B$3000=$B295),,),0),MATCH(SUBSTITUTE(G263,"Allele","Height"),'ce raw data'!$C$1:$CZ$1,0))),"-")</f>
        <v>-</v>
      </c>
      <c r="H294" s="8" t="str">
        <f>IFERROR(IF(INDEX('ce raw data'!$C$2:$CZ$3000,MATCH(1,INDEX(('ce raw data'!$A$2:$A$3000=G260)*('ce raw data'!$B$2:$B$3000=$B295),,),0),MATCH(SUBSTITUTE(H263,"Allele","Height"),'ce raw data'!$C$1:$CZ$1,0))="","-",INDEX('ce raw data'!$C$2:$CZ$3000,MATCH(1,INDEX(('ce raw data'!$A$2:$A$3000=G260)*('ce raw data'!$B$2:$B$3000=$B295),,),0),MATCH(SUBSTITUTE(H263,"Allele","Height"),'ce raw data'!$C$1:$CZ$1,0))),"-")</f>
        <v>-</v>
      </c>
      <c r="I294" s="8" t="str">
        <f>IFERROR(IF(INDEX('ce raw data'!$C$2:$CZ$3000,MATCH(1,INDEX(('ce raw data'!$A$2:$A$3000=G260)*('ce raw data'!$B$2:$B$3000=$B295),,),0),MATCH(SUBSTITUTE(I263,"Allele","Height"),'ce raw data'!$C$1:$CZ$1,0))="","-",INDEX('ce raw data'!$C$2:$CZ$3000,MATCH(1,INDEX(('ce raw data'!$A$2:$A$3000=G260)*('ce raw data'!$B$2:$B$3000=$B295),,),0),MATCH(SUBSTITUTE(I263,"Allele","Height"),'ce raw data'!$C$1:$CZ$1,0))),"-")</f>
        <v>-</v>
      </c>
      <c r="J294" s="8" t="str">
        <f>IFERROR(IF(INDEX('ce raw data'!$C$2:$CZ$3000,MATCH(1,INDEX(('ce raw data'!$A$2:$A$3000=G260)*('ce raw data'!$B$2:$B$3000=$B295),,),0),MATCH(SUBSTITUTE(J263,"Allele","Height"),'ce raw data'!$C$1:$CZ$1,0))="","-",INDEX('ce raw data'!$C$2:$CZ$3000,MATCH(1,INDEX(('ce raw data'!$A$2:$A$3000=G260)*('ce raw data'!$B$2:$B$3000=$B295),,),0),MATCH(SUBSTITUTE(J263,"Allele","Height"),'ce raw data'!$C$1:$CZ$1,0))),"-")</f>
        <v>-</v>
      </c>
    </row>
    <row r="295" spans="2:10" x14ac:dyDescent="0.5">
      <c r="B295" s="14" t="str">
        <f>'Allele Call Table'!$A$101</f>
        <v>D7S820</v>
      </c>
      <c r="C295" s="8" t="str">
        <f>IFERROR(IF(INDEX('ce raw data'!$C$2:$CZ$3000,MATCH(1,INDEX(('ce raw data'!$A$2:$A$3000=C260)*('ce raw data'!$B$2:$B$3000=$B295),,),0),MATCH(C263,'ce raw data'!$C$1:$CZ$1,0))="","-",INDEX('ce raw data'!$C$2:$CZ$3000,MATCH(1,INDEX(('ce raw data'!$A$2:$A$3000=C260)*('ce raw data'!$B$2:$B$3000=$B295),,),0),MATCH(C263,'ce raw data'!$C$1:$CZ$1,0))),"-")</f>
        <v>-</v>
      </c>
      <c r="D295" s="8" t="str">
        <f>IFERROR(IF(INDEX('ce raw data'!$C$2:$CZ$3000,MATCH(1,INDEX(('ce raw data'!$A$2:$A$3000=C260)*('ce raw data'!$B$2:$B$3000=$B295),,),0),MATCH(D263,'ce raw data'!$C$1:$CZ$1,0))="","-",INDEX('ce raw data'!$C$2:$CZ$3000,MATCH(1,INDEX(('ce raw data'!$A$2:$A$3000=C260)*('ce raw data'!$B$2:$B$3000=$B295),,),0),MATCH(D263,'ce raw data'!$C$1:$CZ$1,0))),"-")</f>
        <v>-</v>
      </c>
      <c r="E295" s="8" t="str">
        <f>IFERROR(IF(INDEX('ce raw data'!$C$2:$CZ$3000,MATCH(1,INDEX(('ce raw data'!$A$2:$A$3000=C260)*('ce raw data'!$B$2:$B$3000=$B295),,),0),MATCH(E263,'ce raw data'!$C$1:$CZ$1,0))="","-",INDEX('ce raw data'!$C$2:$CZ$3000,MATCH(1,INDEX(('ce raw data'!$A$2:$A$3000=C260)*('ce raw data'!$B$2:$B$3000=$B295),,),0),MATCH(E263,'ce raw data'!$C$1:$CZ$1,0))),"-")</f>
        <v>-</v>
      </c>
      <c r="F295" s="8" t="str">
        <f>IFERROR(IF(INDEX('ce raw data'!$C$2:$CZ$3000,MATCH(1,INDEX(('ce raw data'!$A$2:$A$3000=C260)*('ce raw data'!$B$2:$B$3000=$B295),,),0),MATCH(F263,'ce raw data'!$C$1:$CZ$1,0))="","-",INDEX('ce raw data'!$C$2:$CZ$3000,MATCH(1,INDEX(('ce raw data'!$A$2:$A$3000=C260)*('ce raw data'!$B$2:$B$3000=$B295),,),0),MATCH(F263,'ce raw data'!$C$1:$CZ$1,0))),"-")</f>
        <v>-</v>
      </c>
      <c r="G295" s="8" t="str">
        <f>IFERROR(IF(INDEX('ce raw data'!$C$2:$CZ$3000,MATCH(1,INDEX(('ce raw data'!$A$2:$A$3000=G260)*('ce raw data'!$B$2:$B$3000=$B295),,),0),MATCH(G263,'ce raw data'!$C$1:$CZ$1,0))="","-",INDEX('ce raw data'!$C$2:$CZ$3000,MATCH(1,INDEX(('ce raw data'!$A$2:$A$3000=G260)*('ce raw data'!$B$2:$B$3000=$B295),,),0),MATCH(G263,'ce raw data'!$C$1:$CZ$1,0))),"-")</f>
        <v>-</v>
      </c>
      <c r="H295" s="8" t="str">
        <f>IFERROR(IF(INDEX('ce raw data'!$C$2:$CZ$3000,MATCH(1,INDEX(('ce raw data'!$A$2:$A$3000=G260)*('ce raw data'!$B$2:$B$3000=$B295),,),0),MATCH(H263,'ce raw data'!$C$1:$CZ$1,0))="","-",INDEX('ce raw data'!$C$2:$CZ$3000,MATCH(1,INDEX(('ce raw data'!$A$2:$A$3000=G260)*('ce raw data'!$B$2:$B$3000=$B295),,),0),MATCH(H263,'ce raw data'!$C$1:$CZ$1,0))),"-")</f>
        <v>-</v>
      </c>
      <c r="I295" s="8" t="str">
        <f>IFERROR(IF(INDEX('ce raw data'!$C$2:$CZ$3000,MATCH(1,INDEX(('ce raw data'!$A$2:$A$3000=G260)*('ce raw data'!$B$2:$B$3000=$B295),,),0),MATCH(I263,'ce raw data'!$C$1:$CZ$1,0))="","-",INDEX('ce raw data'!$C$2:$CZ$3000,MATCH(1,INDEX(('ce raw data'!$A$2:$A$3000=G260)*('ce raw data'!$B$2:$B$3000=$B295),,),0),MATCH(I263,'ce raw data'!$C$1:$CZ$1,0))),"-")</f>
        <v>-</v>
      </c>
      <c r="J295" s="8" t="str">
        <f>IFERROR(IF(INDEX('ce raw data'!$C$2:$CZ$3000,MATCH(1,INDEX(('ce raw data'!$A$2:$A$3000=G260)*('ce raw data'!$B$2:$B$3000=$B295),,),0),MATCH(J263,'ce raw data'!$C$1:$CZ$1,0))="","-",INDEX('ce raw data'!$C$2:$CZ$3000,MATCH(1,INDEX(('ce raw data'!$A$2:$A$3000=G260)*('ce raw data'!$B$2:$B$3000=$B295),,),0),MATCH(J263,'ce raw data'!$C$1:$CZ$1,0))),"-")</f>
        <v>-</v>
      </c>
    </row>
    <row r="296" spans="2:10" hidden="1" x14ac:dyDescent="0.5">
      <c r="B296" s="14"/>
      <c r="C296" s="8" t="str">
        <f>IFERROR(IF(INDEX('ce raw data'!$C$2:$CZ$3000,MATCH(1,INDEX(('ce raw data'!$A$2:$A$3000=C260)*('ce raw data'!$B$2:$B$3000=$B297),,),0),MATCH(SUBSTITUTE(C263,"Allele","Height"),'ce raw data'!$C$1:$CZ$1,0))="","-",INDEX('ce raw data'!$C$2:$CZ$3000,MATCH(1,INDEX(('ce raw data'!$A$2:$A$3000=C260)*('ce raw data'!$B$2:$B$3000=$B297),,),0),MATCH(SUBSTITUTE(C263,"Allele","Height"),'ce raw data'!$C$1:$CZ$1,0))),"-")</f>
        <v>-</v>
      </c>
      <c r="D296" s="8" t="str">
        <f>IFERROR(IF(INDEX('ce raw data'!$C$2:$CZ$3000,MATCH(1,INDEX(('ce raw data'!$A$2:$A$3000=C260)*('ce raw data'!$B$2:$B$3000=$B297),,),0),MATCH(SUBSTITUTE(D263,"Allele","Height"),'ce raw data'!$C$1:$CZ$1,0))="","-",INDEX('ce raw data'!$C$2:$CZ$3000,MATCH(1,INDEX(('ce raw data'!$A$2:$A$3000=C260)*('ce raw data'!$B$2:$B$3000=$B297),,),0),MATCH(SUBSTITUTE(D263,"Allele","Height"),'ce raw data'!$C$1:$CZ$1,0))),"-")</f>
        <v>-</v>
      </c>
      <c r="E296" s="8" t="str">
        <f>IFERROR(IF(INDEX('ce raw data'!$C$2:$CZ$3000,MATCH(1,INDEX(('ce raw data'!$A$2:$A$3000=C260)*('ce raw data'!$B$2:$B$3000=$B297),,),0),MATCH(SUBSTITUTE(E263,"Allele","Height"),'ce raw data'!$C$1:$CZ$1,0))="","-",INDEX('ce raw data'!$C$2:$CZ$3000,MATCH(1,INDEX(('ce raw data'!$A$2:$A$3000=C260)*('ce raw data'!$B$2:$B$3000=$B297),,),0),MATCH(SUBSTITUTE(E263,"Allele","Height"),'ce raw data'!$C$1:$CZ$1,0))),"-")</f>
        <v>-</v>
      </c>
      <c r="F296" s="8" t="str">
        <f>IFERROR(IF(INDEX('ce raw data'!$C$2:$CZ$3000,MATCH(1,INDEX(('ce raw data'!$A$2:$A$3000=C260)*('ce raw data'!$B$2:$B$3000=$B297),,),0),MATCH(SUBSTITUTE(F263,"Allele","Height"),'ce raw data'!$C$1:$CZ$1,0))="","-",INDEX('ce raw data'!$C$2:$CZ$3000,MATCH(1,INDEX(('ce raw data'!$A$2:$A$3000=C260)*('ce raw data'!$B$2:$B$3000=$B297),,),0),MATCH(SUBSTITUTE(F263,"Allele","Height"),'ce raw data'!$C$1:$CZ$1,0))),"-")</f>
        <v>-</v>
      </c>
      <c r="G296" s="8" t="str">
        <f>IFERROR(IF(INDEX('ce raw data'!$C$2:$CZ$3000,MATCH(1,INDEX(('ce raw data'!$A$2:$A$3000=G260)*('ce raw data'!$B$2:$B$3000=$B297),,),0),MATCH(SUBSTITUTE(G263,"Allele","Height"),'ce raw data'!$C$1:$CZ$1,0))="","-",INDEX('ce raw data'!$C$2:$CZ$3000,MATCH(1,INDEX(('ce raw data'!$A$2:$A$3000=G260)*('ce raw data'!$B$2:$B$3000=$B297),,),0),MATCH(SUBSTITUTE(G263,"Allele","Height"),'ce raw data'!$C$1:$CZ$1,0))),"-")</f>
        <v>-</v>
      </c>
      <c r="H296" s="8" t="str">
        <f>IFERROR(IF(INDEX('ce raw data'!$C$2:$CZ$3000,MATCH(1,INDEX(('ce raw data'!$A$2:$A$3000=G260)*('ce raw data'!$B$2:$B$3000=$B297),,),0),MATCH(SUBSTITUTE(H263,"Allele","Height"),'ce raw data'!$C$1:$CZ$1,0))="","-",INDEX('ce raw data'!$C$2:$CZ$3000,MATCH(1,INDEX(('ce raw data'!$A$2:$A$3000=G260)*('ce raw data'!$B$2:$B$3000=$B297),,),0),MATCH(SUBSTITUTE(H263,"Allele","Height"),'ce raw data'!$C$1:$CZ$1,0))),"-")</f>
        <v>-</v>
      </c>
      <c r="I296" s="8" t="str">
        <f>IFERROR(IF(INDEX('ce raw data'!$C$2:$CZ$3000,MATCH(1,INDEX(('ce raw data'!$A$2:$A$3000=G260)*('ce raw data'!$B$2:$B$3000=$B297),,),0),MATCH(SUBSTITUTE(I263,"Allele","Height"),'ce raw data'!$C$1:$CZ$1,0))="","-",INDEX('ce raw data'!$C$2:$CZ$3000,MATCH(1,INDEX(('ce raw data'!$A$2:$A$3000=G260)*('ce raw data'!$B$2:$B$3000=$B297),,),0),MATCH(SUBSTITUTE(I263,"Allele","Height"),'ce raw data'!$C$1:$CZ$1,0))),"-")</f>
        <v>-</v>
      </c>
      <c r="J296" s="8" t="str">
        <f>IFERROR(IF(INDEX('ce raw data'!$C$2:$CZ$3000,MATCH(1,INDEX(('ce raw data'!$A$2:$A$3000=G260)*('ce raw data'!$B$2:$B$3000=$B297),,),0),MATCH(SUBSTITUTE(J263,"Allele","Height"),'ce raw data'!$C$1:$CZ$1,0))="","-",INDEX('ce raw data'!$C$2:$CZ$3000,MATCH(1,INDEX(('ce raw data'!$A$2:$A$3000=G260)*('ce raw data'!$B$2:$B$3000=$B297),,),0),MATCH(SUBSTITUTE(J263,"Allele","Height"),'ce raw data'!$C$1:$CZ$1,0))),"-")</f>
        <v>-</v>
      </c>
    </row>
    <row r="297" spans="2:10" x14ac:dyDescent="0.5">
      <c r="B297" s="14" t="str">
        <f>'Allele Call Table'!$A$103</f>
        <v>D5S818</v>
      </c>
      <c r="C297" s="8" t="str">
        <f>IFERROR(IF(INDEX('ce raw data'!$C$2:$CZ$3000,MATCH(1,INDEX(('ce raw data'!$A$2:$A$3000=C260)*('ce raw data'!$B$2:$B$3000=$B297),,),0),MATCH(C263,'ce raw data'!$C$1:$CZ$1,0))="","-",INDEX('ce raw data'!$C$2:$CZ$3000,MATCH(1,INDEX(('ce raw data'!$A$2:$A$3000=C260)*('ce raw data'!$B$2:$B$3000=$B297),,),0),MATCH(C263,'ce raw data'!$C$1:$CZ$1,0))),"-")</f>
        <v>-</v>
      </c>
      <c r="D297" s="8" t="str">
        <f>IFERROR(IF(INDEX('ce raw data'!$C$2:$CZ$3000,MATCH(1,INDEX(('ce raw data'!$A$2:$A$3000=C260)*('ce raw data'!$B$2:$B$3000=$B297),,),0),MATCH(D263,'ce raw data'!$C$1:$CZ$1,0))="","-",INDEX('ce raw data'!$C$2:$CZ$3000,MATCH(1,INDEX(('ce raw data'!$A$2:$A$3000=C260)*('ce raw data'!$B$2:$B$3000=$B297),,),0),MATCH(D263,'ce raw data'!$C$1:$CZ$1,0))),"-")</f>
        <v>-</v>
      </c>
      <c r="E297" s="8" t="str">
        <f>IFERROR(IF(INDEX('ce raw data'!$C$2:$CZ$3000,MATCH(1,INDEX(('ce raw data'!$A$2:$A$3000=C260)*('ce raw data'!$B$2:$B$3000=$B297),,),0),MATCH(E263,'ce raw data'!$C$1:$CZ$1,0))="","-",INDEX('ce raw data'!$C$2:$CZ$3000,MATCH(1,INDEX(('ce raw data'!$A$2:$A$3000=C260)*('ce raw data'!$B$2:$B$3000=$B297),,),0),MATCH(E263,'ce raw data'!$C$1:$CZ$1,0))),"-")</f>
        <v>-</v>
      </c>
      <c r="F297" s="8" t="str">
        <f>IFERROR(IF(INDEX('ce raw data'!$C$2:$CZ$3000,MATCH(1,INDEX(('ce raw data'!$A$2:$A$3000=C260)*('ce raw data'!$B$2:$B$3000=$B297),,),0),MATCH(F263,'ce raw data'!$C$1:$CZ$1,0))="","-",INDEX('ce raw data'!$C$2:$CZ$3000,MATCH(1,INDEX(('ce raw data'!$A$2:$A$3000=C260)*('ce raw data'!$B$2:$B$3000=$B297),,),0),MATCH(F263,'ce raw data'!$C$1:$CZ$1,0))),"-")</f>
        <v>-</v>
      </c>
      <c r="G297" s="8" t="str">
        <f>IFERROR(IF(INDEX('ce raw data'!$C$2:$CZ$3000,MATCH(1,INDEX(('ce raw data'!$A$2:$A$3000=G260)*('ce raw data'!$B$2:$B$3000=$B297),,),0),MATCH(G263,'ce raw data'!$C$1:$CZ$1,0))="","-",INDEX('ce raw data'!$C$2:$CZ$3000,MATCH(1,INDEX(('ce raw data'!$A$2:$A$3000=G260)*('ce raw data'!$B$2:$B$3000=$B297),,),0),MATCH(G263,'ce raw data'!$C$1:$CZ$1,0))),"-")</f>
        <v>-</v>
      </c>
      <c r="H297" s="8" t="str">
        <f>IFERROR(IF(INDEX('ce raw data'!$C$2:$CZ$3000,MATCH(1,INDEX(('ce raw data'!$A$2:$A$3000=G260)*('ce raw data'!$B$2:$B$3000=$B297),,),0),MATCH(H263,'ce raw data'!$C$1:$CZ$1,0))="","-",INDEX('ce raw data'!$C$2:$CZ$3000,MATCH(1,INDEX(('ce raw data'!$A$2:$A$3000=G260)*('ce raw data'!$B$2:$B$3000=$B297),,),0),MATCH(H263,'ce raw data'!$C$1:$CZ$1,0))),"-")</f>
        <v>-</v>
      </c>
      <c r="I297" s="8" t="str">
        <f>IFERROR(IF(INDEX('ce raw data'!$C$2:$CZ$3000,MATCH(1,INDEX(('ce raw data'!$A$2:$A$3000=G260)*('ce raw data'!$B$2:$B$3000=$B297),,),0),MATCH(I263,'ce raw data'!$C$1:$CZ$1,0))="","-",INDEX('ce raw data'!$C$2:$CZ$3000,MATCH(1,INDEX(('ce raw data'!$A$2:$A$3000=G260)*('ce raw data'!$B$2:$B$3000=$B297),,),0),MATCH(I263,'ce raw data'!$C$1:$CZ$1,0))),"-")</f>
        <v>-</v>
      </c>
      <c r="J297" s="8" t="str">
        <f>IFERROR(IF(INDEX('ce raw data'!$C$2:$CZ$3000,MATCH(1,INDEX(('ce raw data'!$A$2:$A$3000=G260)*('ce raw data'!$B$2:$B$3000=$B297),,),0),MATCH(J263,'ce raw data'!$C$1:$CZ$1,0))="","-",INDEX('ce raw data'!$C$2:$CZ$3000,MATCH(1,INDEX(('ce raw data'!$A$2:$A$3000=G260)*('ce raw data'!$B$2:$B$3000=$B297),,),0),MATCH(J263,'ce raw data'!$C$1:$CZ$1,0))),"-")</f>
        <v>-</v>
      </c>
    </row>
    <row r="298" spans="2:10" hidden="1" x14ac:dyDescent="0.5">
      <c r="B298" s="14"/>
      <c r="C298" s="8" t="str">
        <f>IFERROR(IF(INDEX('ce raw data'!$C$2:$CZ$3000,MATCH(1,INDEX(('ce raw data'!$A$2:$A$3000=C260)*('ce raw data'!$B$2:$B$3000=$B299),,),0),MATCH(SUBSTITUTE(C263,"Allele","Height"),'ce raw data'!$C$1:$CZ$1,0))="","-",INDEX('ce raw data'!$C$2:$CZ$3000,MATCH(1,INDEX(('ce raw data'!$A$2:$A$3000=C260)*('ce raw data'!$B$2:$B$3000=$B299),,),0),MATCH(SUBSTITUTE(C263,"Allele","Height"),'ce raw data'!$C$1:$CZ$1,0))),"-")</f>
        <v>-</v>
      </c>
      <c r="D298" s="8" t="str">
        <f>IFERROR(IF(INDEX('ce raw data'!$C$2:$CZ$3000,MATCH(1,INDEX(('ce raw data'!$A$2:$A$3000=C260)*('ce raw data'!$B$2:$B$3000=$B299),,),0),MATCH(SUBSTITUTE(D263,"Allele","Height"),'ce raw data'!$C$1:$CZ$1,0))="","-",INDEX('ce raw data'!$C$2:$CZ$3000,MATCH(1,INDEX(('ce raw data'!$A$2:$A$3000=C260)*('ce raw data'!$B$2:$B$3000=$B299),,),0),MATCH(SUBSTITUTE(D263,"Allele","Height"),'ce raw data'!$C$1:$CZ$1,0))),"-")</f>
        <v>-</v>
      </c>
      <c r="E298" s="8" t="str">
        <f>IFERROR(IF(INDEX('ce raw data'!$C$2:$CZ$3000,MATCH(1,INDEX(('ce raw data'!$A$2:$A$3000=C260)*('ce raw data'!$B$2:$B$3000=$B299),,),0),MATCH(SUBSTITUTE(E263,"Allele","Height"),'ce raw data'!$C$1:$CZ$1,0))="","-",INDEX('ce raw data'!$C$2:$CZ$3000,MATCH(1,INDEX(('ce raw data'!$A$2:$A$3000=C260)*('ce raw data'!$B$2:$B$3000=$B299),,),0),MATCH(SUBSTITUTE(E263,"Allele","Height"),'ce raw data'!$C$1:$CZ$1,0))),"-")</f>
        <v>-</v>
      </c>
      <c r="F298" s="8" t="str">
        <f>IFERROR(IF(INDEX('ce raw data'!$C$2:$CZ$3000,MATCH(1,INDEX(('ce raw data'!$A$2:$A$3000=C260)*('ce raw data'!$B$2:$B$3000=$B299),,),0),MATCH(SUBSTITUTE(F263,"Allele","Height"),'ce raw data'!$C$1:$CZ$1,0))="","-",INDEX('ce raw data'!$C$2:$CZ$3000,MATCH(1,INDEX(('ce raw data'!$A$2:$A$3000=C260)*('ce raw data'!$B$2:$B$3000=$B299),,),0),MATCH(SUBSTITUTE(F263,"Allele","Height"),'ce raw data'!$C$1:$CZ$1,0))),"-")</f>
        <v>-</v>
      </c>
      <c r="G298" s="8" t="str">
        <f>IFERROR(IF(INDEX('ce raw data'!$C$2:$CZ$3000,MATCH(1,INDEX(('ce raw data'!$A$2:$A$3000=G260)*('ce raw data'!$B$2:$B$3000=$B299),,),0),MATCH(SUBSTITUTE(G263,"Allele","Height"),'ce raw data'!$C$1:$CZ$1,0))="","-",INDEX('ce raw data'!$C$2:$CZ$3000,MATCH(1,INDEX(('ce raw data'!$A$2:$A$3000=G260)*('ce raw data'!$B$2:$B$3000=$B299),,),0),MATCH(SUBSTITUTE(G263,"Allele","Height"),'ce raw data'!$C$1:$CZ$1,0))),"-")</f>
        <v>-</v>
      </c>
      <c r="H298" s="8" t="str">
        <f>IFERROR(IF(INDEX('ce raw data'!$C$2:$CZ$3000,MATCH(1,INDEX(('ce raw data'!$A$2:$A$3000=G260)*('ce raw data'!$B$2:$B$3000=$B299),,),0),MATCH(SUBSTITUTE(H263,"Allele","Height"),'ce raw data'!$C$1:$CZ$1,0))="","-",INDEX('ce raw data'!$C$2:$CZ$3000,MATCH(1,INDEX(('ce raw data'!$A$2:$A$3000=G260)*('ce raw data'!$B$2:$B$3000=$B299),,),0),MATCH(SUBSTITUTE(H263,"Allele","Height"),'ce raw data'!$C$1:$CZ$1,0))),"-")</f>
        <v>-</v>
      </c>
      <c r="I298" s="8" t="str">
        <f>IFERROR(IF(INDEX('ce raw data'!$C$2:$CZ$3000,MATCH(1,INDEX(('ce raw data'!$A$2:$A$3000=G260)*('ce raw data'!$B$2:$B$3000=$B299),,),0),MATCH(SUBSTITUTE(I263,"Allele","Height"),'ce raw data'!$C$1:$CZ$1,0))="","-",INDEX('ce raw data'!$C$2:$CZ$3000,MATCH(1,INDEX(('ce raw data'!$A$2:$A$3000=G260)*('ce raw data'!$B$2:$B$3000=$B299),,),0),MATCH(SUBSTITUTE(I263,"Allele","Height"),'ce raw data'!$C$1:$CZ$1,0))),"-")</f>
        <v>-</v>
      </c>
      <c r="J298" s="8" t="str">
        <f>IFERROR(IF(INDEX('ce raw data'!$C$2:$CZ$3000,MATCH(1,INDEX(('ce raw data'!$A$2:$A$3000=G260)*('ce raw data'!$B$2:$B$3000=$B299),,),0),MATCH(SUBSTITUTE(J263,"Allele","Height"),'ce raw data'!$C$1:$CZ$1,0))="","-",INDEX('ce raw data'!$C$2:$CZ$3000,MATCH(1,INDEX(('ce raw data'!$A$2:$A$3000=G260)*('ce raw data'!$B$2:$B$3000=$B299),,),0),MATCH(SUBSTITUTE(J263,"Allele","Height"),'ce raw data'!$C$1:$CZ$1,0))),"-")</f>
        <v>-</v>
      </c>
    </row>
    <row r="299" spans="2:10" x14ac:dyDescent="0.5">
      <c r="B299" s="14" t="str">
        <f>'Allele Call Table'!$A$105</f>
        <v>TPOX</v>
      </c>
      <c r="C299" s="8" t="str">
        <f>IFERROR(IF(INDEX('ce raw data'!$C$2:$CZ$3000,MATCH(1,INDEX(('ce raw data'!$A$2:$A$3000=C260)*('ce raw data'!$B$2:$B$3000=$B299),,),0),MATCH(C263,'ce raw data'!$C$1:$CZ$1,0))="","-",INDEX('ce raw data'!$C$2:$CZ$3000,MATCH(1,INDEX(('ce raw data'!$A$2:$A$3000=C260)*('ce raw data'!$B$2:$B$3000=$B299),,),0),MATCH(C263,'ce raw data'!$C$1:$CZ$1,0))),"-")</f>
        <v>-</v>
      </c>
      <c r="D299" s="8" t="str">
        <f>IFERROR(IF(INDEX('ce raw data'!$C$2:$CZ$3000,MATCH(1,INDEX(('ce raw data'!$A$2:$A$3000=C260)*('ce raw data'!$B$2:$B$3000=$B299),,),0),MATCH(D263,'ce raw data'!$C$1:$CZ$1,0))="","-",INDEX('ce raw data'!$C$2:$CZ$3000,MATCH(1,INDEX(('ce raw data'!$A$2:$A$3000=C260)*('ce raw data'!$B$2:$B$3000=$B299),,),0),MATCH(D263,'ce raw data'!$C$1:$CZ$1,0))),"-")</f>
        <v>-</v>
      </c>
      <c r="E299" s="8" t="str">
        <f>IFERROR(IF(INDEX('ce raw data'!$C$2:$CZ$3000,MATCH(1,INDEX(('ce raw data'!$A$2:$A$3000=C260)*('ce raw data'!$B$2:$B$3000=$B299),,),0),MATCH(E263,'ce raw data'!$C$1:$CZ$1,0))="","-",INDEX('ce raw data'!$C$2:$CZ$3000,MATCH(1,INDEX(('ce raw data'!$A$2:$A$3000=C260)*('ce raw data'!$B$2:$B$3000=$B299),,),0),MATCH(E263,'ce raw data'!$C$1:$CZ$1,0))),"-")</f>
        <v>-</v>
      </c>
      <c r="F299" s="8" t="str">
        <f>IFERROR(IF(INDEX('ce raw data'!$C$2:$CZ$3000,MATCH(1,INDEX(('ce raw data'!$A$2:$A$3000=C260)*('ce raw data'!$B$2:$B$3000=$B299),,),0),MATCH(F263,'ce raw data'!$C$1:$CZ$1,0))="","-",INDEX('ce raw data'!$C$2:$CZ$3000,MATCH(1,INDEX(('ce raw data'!$A$2:$A$3000=C260)*('ce raw data'!$B$2:$B$3000=$B299),,),0),MATCH(F263,'ce raw data'!$C$1:$CZ$1,0))),"-")</f>
        <v>-</v>
      </c>
      <c r="G299" s="8" t="str">
        <f>IFERROR(IF(INDEX('ce raw data'!$C$2:$CZ$3000,MATCH(1,INDEX(('ce raw data'!$A$2:$A$3000=G260)*('ce raw data'!$B$2:$B$3000=$B299),,),0),MATCH(G263,'ce raw data'!$C$1:$CZ$1,0))="","-",INDEX('ce raw data'!$C$2:$CZ$3000,MATCH(1,INDEX(('ce raw data'!$A$2:$A$3000=G260)*('ce raw data'!$B$2:$B$3000=$B299),,),0),MATCH(G263,'ce raw data'!$C$1:$CZ$1,0))),"-")</f>
        <v>-</v>
      </c>
      <c r="H299" s="8" t="str">
        <f>IFERROR(IF(INDEX('ce raw data'!$C$2:$CZ$3000,MATCH(1,INDEX(('ce raw data'!$A$2:$A$3000=G260)*('ce raw data'!$B$2:$B$3000=$B299),,),0),MATCH(H263,'ce raw data'!$C$1:$CZ$1,0))="","-",INDEX('ce raw data'!$C$2:$CZ$3000,MATCH(1,INDEX(('ce raw data'!$A$2:$A$3000=G260)*('ce raw data'!$B$2:$B$3000=$B299),,),0),MATCH(H263,'ce raw data'!$C$1:$CZ$1,0))),"-")</f>
        <v>-</v>
      </c>
      <c r="I299" s="8" t="str">
        <f>IFERROR(IF(INDEX('ce raw data'!$C$2:$CZ$3000,MATCH(1,INDEX(('ce raw data'!$A$2:$A$3000=G260)*('ce raw data'!$B$2:$B$3000=$B299),,),0),MATCH(I263,'ce raw data'!$C$1:$CZ$1,0))="","-",INDEX('ce raw data'!$C$2:$CZ$3000,MATCH(1,INDEX(('ce raw data'!$A$2:$A$3000=G260)*('ce raw data'!$B$2:$B$3000=$B299),,),0),MATCH(I263,'ce raw data'!$C$1:$CZ$1,0))),"-")</f>
        <v>-</v>
      </c>
      <c r="J299" s="8" t="str">
        <f>IFERROR(IF(INDEX('ce raw data'!$C$2:$CZ$3000,MATCH(1,INDEX(('ce raw data'!$A$2:$A$3000=G260)*('ce raw data'!$B$2:$B$3000=$B299),,),0),MATCH(J263,'ce raw data'!$C$1:$CZ$1,0))="","-",INDEX('ce raw data'!$C$2:$CZ$3000,MATCH(1,INDEX(('ce raw data'!$A$2:$A$3000=G260)*('ce raw data'!$B$2:$B$3000=$B299),,),0),MATCH(J263,'ce raw data'!$C$1:$CZ$1,0))),"-")</f>
        <v>-</v>
      </c>
    </row>
    <row r="300" spans="2:10" hidden="1" x14ac:dyDescent="0.5">
      <c r="B300" s="10"/>
      <c r="C300" s="8" t="str">
        <f>IFERROR(IF(INDEX('ce raw data'!$C$2:$CZ$3000,MATCH(1,INDEX(('ce raw data'!$A$2:$A$3000=C260)*('ce raw data'!$B$2:$B$3000=$B301),,),0),MATCH(SUBSTITUTE(C263,"Allele","Height"),'ce raw data'!$C$1:$CZ$1,0))="","-",INDEX('ce raw data'!$C$2:$CZ$3000,MATCH(1,INDEX(('ce raw data'!$A$2:$A$3000=C260)*('ce raw data'!$B$2:$B$3000=$B301),,),0),MATCH(SUBSTITUTE(C263,"Allele","Height"),'ce raw data'!$C$1:$CZ$1,0))),"-")</f>
        <v>-</v>
      </c>
      <c r="D300" s="8" t="str">
        <f>IFERROR(IF(INDEX('ce raw data'!$C$2:$CZ$3000,MATCH(1,INDEX(('ce raw data'!$A$2:$A$3000=C260)*('ce raw data'!$B$2:$B$3000=$B301),,),0),MATCH(SUBSTITUTE(D263,"Allele","Height"),'ce raw data'!$C$1:$CZ$1,0))="","-",INDEX('ce raw data'!$C$2:$CZ$3000,MATCH(1,INDEX(('ce raw data'!$A$2:$A$3000=C260)*('ce raw data'!$B$2:$B$3000=$B301),,),0),MATCH(SUBSTITUTE(D263,"Allele","Height"),'ce raw data'!$C$1:$CZ$1,0))),"-")</f>
        <v>-</v>
      </c>
      <c r="E300" s="8" t="str">
        <f>IFERROR(IF(INDEX('ce raw data'!$C$2:$CZ$3000,MATCH(1,INDEX(('ce raw data'!$A$2:$A$3000=C260)*('ce raw data'!$B$2:$B$3000=$B301),,),0),MATCH(SUBSTITUTE(E263,"Allele","Height"),'ce raw data'!$C$1:$CZ$1,0))="","-",INDEX('ce raw data'!$C$2:$CZ$3000,MATCH(1,INDEX(('ce raw data'!$A$2:$A$3000=C260)*('ce raw data'!$B$2:$B$3000=$B301),,),0),MATCH(SUBSTITUTE(E263,"Allele","Height"),'ce raw data'!$C$1:$CZ$1,0))),"-")</f>
        <v>-</v>
      </c>
      <c r="F300" s="8" t="str">
        <f>IFERROR(IF(INDEX('ce raw data'!$C$2:$CZ$3000,MATCH(1,INDEX(('ce raw data'!$A$2:$A$3000=C260)*('ce raw data'!$B$2:$B$3000=$B301),,),0),MATCH(SUBSTITUTE(F263,"Allele","Height"),'ce raw data'!$C$1:$CZ$1,0))="","-",INDEX('ce raw data'!$C$2:$CZ$3000,MATCH(1,INDEX(('ce raw data'!$A$2:$A$3000=C260)*('ce raw data'!$B$2:$B$3000=$B301),,),0),MATCH(SUBSTITUTE(F263,"Allele","Height"),'ce raw data'!$C$1:$CZ$1,0))),"-")</f>
        <v>-</v>
      </c>
      <c r="G300" s="8" t="str">
        <f>IFERROR(IF(INDEX('ce raw data'!$C$2:$CZ$3000,MATCH(1,INDEX(('ce raw data'!$A$2:$A$3000=G260)*('ce raw data'!$B$2:$B$3000=$B301),,),0),MATCH(SUBSTITUTE(G263,"Allele","Height"),'ce raw data'!$C$1:$CZ$1,0))="","-",INDEX('ce raw data'!$C$2:$CZ$3000,MATCH(1,INDEX(('ce raw data'!$A$2:$A$3000=G260)*('ce raw data'!$B$2:$B$3000=$B301),,),0),MATCH(SUBSTITUTE(G263,"Allele","Height"),'ce raw data'!$C$1:$CZ$1,0))),"-")</f>
        <v>-</v>
      </c>
      <c r="H300" s="8" t="str">
        <f>IFERROR(IF(INDEX('ce raw data'!$C$2:$CZ$3000,MATCH(1,INDEX(('ce raw data'!$A$2:$A$3000=G260)*('ce raw data'!$B$2:$B$3000=$B301),,),0),MATCH(SUBSTITUTE(H263,"Allele","Height"),'ce raw data'!$C$1:$CZ$1,0))="","-",INDEX('ce raw data'!$C$2:$CZ$3000,MATCH(1,INDEX(('ce raw data'!$A$2:$A$3000=G260)*('ce raw data'!$B$2:$B$3000=$B301),,),0),MATCH(SUBSTITUTE(H263,"Allele","Height"),'ce raw data'!$C$1:$CZ$1,0))),"-")</f>
        <v>-</v>
      </c>
      <c r="I300" s="8" t="str">
        <f>IFERROR(IF(INDEX('ce raw data'!$C$2:$CZ$3000,MATCH(1,INDEX(('ce raw data'!$A$2:$A$3000=G260)*('ce raw data'!$B$2:$B$3000=$B301),,),0),MATCH(SUBSTITUTE(I263,"Allele","Height"),'ce raw data'!$C$1:$CZ$1,0))="","-",INDEX('ce raw data'!$C$2:$CZ$3000,MATCH(1,INDEX(('ce raw data'!$A$2:$A$3000=G260)*('ce raw data'!$B$2:$B$3000=$B301),,),0),MATCH(SUBSTITUTE(I263,"Allele","Height"),'ce raw data'!$C$1:$CZ$1,0))),"-")</f>
        <v>-</v>
      </c>
      <c r="J300" s="8" t="str">
        <f>IFERROR(IF(INDEX('ce raw data'!$C$2:$CZ$3000,MATCH(1,INDEX(('ce raw data'!$A$2:$A$3000=G260)*('ce raw data'!$B$2:$B$3000=$B301),,),0),MATCH(SUBSTITUTE(J263,"Allele","Height"),'ce raw data'!$C$1:$CZ$1,0))="","-",INDEX('ce raw data'!$C$2:$CZ$3000,MATCH(1,INDEX(('ce raw data'!$A$2:$A$3000=G260)*('ce raw data'!$B$2:$B$3000=$B301),,),0),MATCH(SUBSTITUTE(J263,"Allele","Height"),'ce raw data'!$C$1:$CZ$1,0))),"-")</f>
        <v>-</v>
      </c>
    </row>
    <row r="301" spans="2:10" x14ac:dyDescent="0.5">
      <c r="B301" s="12" t="str">
        <f>'Allele Call Table'!$A$107</f>
        <v>D8S1179</v>
      </c>
      <c r="C301" s="8" t="str">
        <f>IFERROR(IF(INDEX('ce raw data'!$C$2:$CZ$3000,MATCH(1,INDEX(('ce raw data'!$A$2:$A$3000=C260)*('ce raw data'!$B$2:$B$3000=$B301),,),0),MATCH(C263,'ce raw data'!$C$1:$CZ$1,0))="","-",INDEX('ce raw data'!$C$2:$CZ$3000,MATCH(1,INDEX(('ce raw data'!$A$2:$A$3000=C260)*('ce raw data'!$B$2:$B$3000=$B301),,),0),MATCH(C263,'ce raw data'!$C$1:$CZ$1,0))),"-")</f>
        <v>-</v>
      </c>
      <c r="D301" s="8" t="str">
        <f>IFERROR(IF(INDEX('ce raw data'!$C$2:$CZ$3000,MATCH(1,INDEX(('ce raw data'!$A$2:$A$3000=C260)*('ce raw data'!$B$2:$B$3000=$B301),,),0),MATCH(D263,'ce raw data'!$C$1:$CZ$1,0))="","-",INDEX('ce raw data'!$C$2:$CZ$3000,MATCH(1,INDEX(('ce raw data'!$A$2:$A$3000=C260)*('ce raw data'!$B$2:$B$3000=$B301),,),0),MATCH(D263,'ce raw data'!$C$1:$CZ$1,0))),"-")</f>
        <v>-</v>
      </c>
      <c r="E301" s="8" t="str">
        <f>IFERROR(IF(INDEX('ce raw data'!$C$2:$CZ$3000,MATCH(1,INDEX(('ce raw data'!$A$2:$A$3000=C260)*('ce raw data'!$B$2:$B$3000=$B301),,),0),MATCH(E263,'ce raw data'!$C$1:$CZ$1,0))="","-",INDEX('ce raw data'!$C$2:$CZ$3000,MATCH(1,INDEX(('ce raw data'!$A$2:$A$3000=C260)*('ce raw data'!$B$2:$B$3000=$B301),,),0),MATCH(E263,'ce raw data'!$C$1:$CZ$1,0))),"-")</f>
        <v>-</v>
      </c>
      <c r="F301" s="8" t="str">
        <f>IFERROR(IF(INDEX('ce raw data'!$C$2:$CZ$3000,MATCH(1,INDEX(('ce raw data'!$A$2:$A$3000=C260)*('ce raw data'!$B$2:$B$3000=$B301),,),0),MATCH(F263,'ce raw data'!$C$1:$CZ$1,0))="","-",INDEX('ce raw data'!$C$2:$CZ$3000,MATCH(1,INDEX(('ce raw data'!$A$2:$A$3000=C260)*('ce raw data'!$B$2:$B$3000=$B301),,),0),MATCH(F263,'ce raw data'!$C$1:$CZ$1,0))),"-")</f>
        <v>-</v>
      </c>
      <c r="G301" s="8" t="str">
        <f>IFERROR(IF(INDEX('ce raw data'!$C$2:$CZ$3000,MATCH(1,INDEX(('ce raw data'!$A$2:$A$3000=G260)*('ce raw data'!$B$2:$B$3000=$B301),,),0),MATCH(G263,'ce raw data'!$C$1:$CZ$1,0))="","-",INDEX('ce raw data'!$C$2:$CZ$3000,MATCH(1,INDEX(('ce raw data'!$A$2:$A$3000=G260)*('ce raw data'!$B$2:$B$3000=$B301),,),0),MATCH(G263,'ce raw data'!$C$1:$CZ$1,0))),"-")</f>
        <v>-</v>
      </c>
      <c r="H301" s="8" t="str">
        <f>IFERROR(IF(INDEX('ce raw data'!$C$2:$CZ$3000,MATCH(1,INDEX(('ce raw data'!$A$2:$A$3000=G260)*('ce raw data'!$B$2:$B$3000=$B301),,),0),MATCH(H263,'ce raw data'!$C$1:$CZ$1,0))="","-",INDEX('ce raw data'!$C$2:$CZ$3000,MATCH(1,INDEX(('ce raw data'!$A$2:$A$3000=G260)*('ce raw data'!$B$2:$B$3000=$B301),,),0),MATCH(H263,'ce raw data'!$C$1:$CZ$1,0))),"-")</f>
        <v>-</v>
      </c>
      <c r="I301" s="8" t="str">
        <f>IFERROR(IF(INDEX('ce raw data'!$C$2:$CZ$3000,MATCH(1,INDEX(('ce raw data'!$A$2:$A$3000=G260)*('ce raw data'!$B$2:$B$3000=$B301),,),0),MATCH(I263,'ce raw data'!$C$1:$CZ$1,0))="","-",INDEX('ce raw data'!$C$2:$CZ$3000,MATCH(1,INDEX(('ce raw data'!$A$2:$A$3000=G260)*('ce raw data'!$B$2:$B$3000=$B301),,),0),MATCH(I263,'ce raw data'!$C$1:$CZ$1,0))),"-")</f>
        <v>-</v>
      </c>
      <c r="J301" s="8" t="str">
        <f>IFERROR(IF(INDEX('ce raw data'!$C$2:$CZ$3000,MATCH(1,INDEX(('ce raw data'!$A$2:$A$3000=G260)*('ce raw data'!$B$2:$B$3000=$B301),,),0),MATCH(J263,'ce raw data'!$C$1:$CZ$1,0))="","-",INDEX('ce raw data'!$C$2:$CZ$3000,MATCH(1,INDEX(('ce raw data'!$A$2:$A$3000=G260)*('ce raw data'!$B$2:$B$3000=$B301),,),0),MATCH(J263,'ce raw data'!$C$1:$CZ$1,0))),"-")</f>
        <v>-</v>
      </c>
    </row>
    <row r="302" spans="2:10" hidden="1" x14ac:dyDescent="0.5">
      <c r="B302" s="12"/>
      <c r="C302" s="8" t="str">
        <f>IFERROR(IF(INDEX('ce raw data'!$C$2:$CZ$3000,MATCH(1,INDEX(('ce raw data'!$A$2:$A$3000=C260)*('ce raw data'!$B$2:$B$3000=$B303),,),0),MATCH(SUBSTITUTE(C263,"Allele","Height"),'ce raw data'!$C$1:$CZ$1,0))="","-",INDEX('ce raw data'!$C$2:$CZ$3000,MATCH(1,INDEX(('ce raw data'!$A$2:$A$3000=C260)*('ce raw data'!$B$2:$B$3000=$B303),,),0),MATCH(SUBSTITUTE(C263,"Allele","Height"),'ce raw data'!$C$1:$CZ$1,0))),"-")</f>
        <v>-</v>
      </c>
      <c r="D302" s="8" t="str">
        <f>IFERROR(IF(INDEX('ce raw data'!$C$2:$CZ$3000,MATCH(1,INDEX(('ce raw data'!$A$2:$A$3000=C260)*('ce raw data'!$B$2:$B$3000=$B303),,),0),MATCH(SUBSTITUTE(D263,"Allele","Height"),'ce raw data'!$C$1:$CZ$1,0))="","-",INDEX('ce raw data'!$C$2:$CZ$3000,MATCH(1,INDEX(('ce raw data'!$A$2:$A$3000=C260)*('ce raw data'!$B$2:$B$3000=$B303),,),0),MATCH(SUBSTITUTE(D263,"Allele","Height"),'ce raw data'!$C$1:$CZ$1,0))),"-")</f>
        <v>-</v>
      </c>
      <c r="E302" s="8" t="str">
        <f>IFERROR(IF(INDEX('ce raw data'!$C$2:$CZ$3000,MATCH(1,INDEX(('ce raw data'!$A$2:$A$3000=C260)*('ce raw data'!$B$2:$B$3000=$B303),,),0),MATCH(SUBSTITUTE(E263,"Allele","Height"),'ce raw data'!$C$1:$CZ$1,0))="","-",INDEX('ce raw data'!$C$2:$CZ$3000,MATCH(1,INDEX(('ce raw data'!$A$2:$A$3000=C260)*('ce raw data'!$B$2:$B$3000=$B303),,),0),MATCH(SUBSTITUTE(E263,"Allele","Height"),'ce raw data'!$C$1:$CZ$1,0))),"-")</f>
        <v>-</v>
      </c>
      <c r="F302" s="8" t="str">
        <f>IFERROR(IF(INDEX('ce raw data'!$C$2:$CZ$3000,MATCH(1,INDEX(('ce raw data'!$A$2:$A$3000=C260)*('ce raw data'!$B$2:$B$3000=$B303),,),0),MATCH(SUBSTITUTE(F263,"Allele","Height"),'ce raw data'!$C$1:$CZ$1,0))="","-",INDEX('ce raw data'!$C$2:$CZ$3000,MATCH(1,INDEX(('ce raw data'!$A$2:$A$3000=C260)*('ce raw data'!$B$2:$B$3000=$B303),,),0),MATCH(SUBSTITUTE(F263,"Allele","Height"),'ce raw data'!$C$1:$CZ$1,0))),"-")</f>
        <v>-</v>
      </c>
      <c r="G302" s="8" t="str">
        <f>IFERROR(IF(INDEX('ce raw data'!$C$2:$CZ$3000,MATCH(1,INDEX(('ce raw data'!$A$2:$A$3000=G260)*('ce raw data'!$B$2:$B$3000=$B303),,),0),MATCH(SUBSTITUTE(G263,"Allele","Height"),'ce raw data'!$C$1:$CZ$1,0))="","-",INDEX('ce raw data'!$C$2:$CZ$3000,MATCH(1,INDEX(('ce raw data'!$A$2:$A$3000=G260)*('ce raw data'!$B$2:$B$3000=$B303),,),0),MATCH(SUBSTITUTE(G263,"Allele","Height"),'ce raw data'!$C$1:$CZ$1,0))),"-")</f>
        <v>-</v>
      </c>
      <c r="H302" s="8" t="str">
        <f>IFERROR(IF(INDEX('ce raw data'!$C$2:$CZ$3000,MATCH(1,INDEX(('ce raw data'!$A$2:$A$3000=G260)*('ce raw data'!$B$2:$B$3000=$B303),,),0),MATCH(SUBSTITUTE(H263,"Allele","Height"),'ce raw data'!$C$1:$CZ$1,0))="","-",INDEX('ce raw data'!$C$2:$CZ$3000,MATCH(1,INDEX(('ce raw data'!$A$2:$A$3000=G260)*('ce raw data'!$B$2:$B$3000=$B303),,),0),MATCH(SUBSTITUTE(H263,"Allele","Height"),'ce raw data'!$C$1:$CZ$1,0))),"-")</f>
        <v>-</v>
      </c>
      <c r="I302" s="8" t="str">
        <f>IFERROR(IF(INDEX('ce raw data'!$C$2:$CZ$3000,MATCH(1,INDEX(('ce raw data'!$A$2:$A$3000=G260)*('ce raw data'!$B$2:$B$3000=$B303),,),0),MATCH(SUBSTITUTE(I263,"Allele","Height"),'ce raw data'!$C$1:$CZ$1,0))="","-",INDEX('ce raw data'!$C$2:$CZ$3000,MATCH(1,INDEX(('ce raw data'!$A$2:$A$3000=G260)*('ce raw data'!$B$2:$B$3000=$B303),,),0),MATCH(SUBSTITUTE(I263,"Allele","Height"),'ce raw data'!$C$1:$CZ$1,0))),"-")</f>
        <v>-</v>
      </c>
      <c r="J302" s="8" t="str">
        <f>IFERROR(IF(INDEX('ce raw data'!$C$2:$CZ$3000,MATCH(1,INDEX(('ce raw data'!$A$2:$A$3000=G260)*('ce raw data'!$B$2:$B$3000=$B303),,),0),MATCH(SUBSTITUTE(J263,"Allele","Height"),'ce raw data'!$C$1:$CZ$1,0))="","-",INDEX('ce raw data'!$C$2:$CZ$3000,MATCH(1,INDEX(('ce raw data'!$A$2:$A$3000=G260)*('ce raw data'!$B$2:$B$3000=$B303),,),0),MATCH(SUBSTITUTE(J263,"Allele","Height"),'ce raw data'!$C$1:$CZ$1,0))),"-")</f>
        <v>-</v>
      </c>
    </row>
    <row r="303" spans="2:10" x14ac:dyDescent="0.5">
      <c r="B303" s="12" t="str">
        <f>'Allele Call Table'!$A$109</f>
        <v>D12S391</v>
      </c>
      <c r="C303" s="8" t="str">
        <f>IFERROR(IF(INDEX('ce raw data'!$C$2:$CZ$3000,MATCH(1,INDEX(('ce raw data'!$A$2:$A$3000=C260)*('ce raw data'!$B$2:$B$3000=$B303),,),0),MATCH(C263,'ce raw data'!$C$1:$CZ$1,0))="","-",INDEX('ce raw data'!$C$2:$CZ$3000,MATCH(1,INDEX(('ce raw data'!$A$2:$A$3000=C260)*('ce raw data'!$B$2:$B$3000=$B303),,),0),MATCH(C263,'ce raw data'!$C$1:$CZ$1,0))),"-")</f>
        <v>-</v>
      </c>
      <c r="D303" s="8" t="str">
        <f>IFERROR(IF(INDEX('ce raw data'!$C$2:$CZ$3000,MATCH(1,INDEX(('ce raw data'!$A$2:$A$3000=C260)*('ce raw data'!$B$2:$B$3000=$B303),,),0),MATCH(D263,'ce raw data'!$C$1:$CZ$1,0))="","-",INDEX('ce raw data'!$C$2:$CZ$3000,MATCH(1,INDEX(('ce raw data'!$A$2:$A$3000=C260)*('ce raw data'!$B$2:$B$3000=$B303),,),0),MATCH(D263,'ce raw data'!$C$1:$CZ$1,0))),"-")</f>
        <v>-</v>
      </c>
      <c r="E303" s="8" t="str">
        <f>IFERROR(IF(INDEX('ce raw data'!$C$2:$CZ$3000,MATCH(1,INDEX(('ce raw data'!$A$2:$A$3000=C260)*('ce raw data'!$B$2:$B$3000=$B303),,),0),MATCH(E263,'ce raw data'!$C$1:$CZ$1,0))="","-",INDEX('ce raw data'!$C$2:$CZ$3000,MATCH(1,INDEX(('ce raw data'!$A$2:$A$3000=C260)*('ce raw data'!$B$2:$B$3000=$B303),,),0),MATCH(E263,'ce raw data'!$C$1:$CZ$1,0))),"-")</f>
        <v>-</v>
      </c>
      <c r="F303" s="8" t="str">
        <f>IFERROR(IF(INDEX('ce raw data'!$C$2:$CZ$3000,MATCH(1,INDEX(('ce raw data'!$A$2:$A$3000=C260)*('ce raw data'!$B$2:$B$3000=$B303),,),0),MATCH(F263,'ce raw data'!$C$1:$CZ$1,0))="","-",INDEX('ce raw data'!$C$2:$CZ$3000,MATCH(1,INDEX(('ce raw data'!$A$2:$A$3000=C260)*('ce raw data'!$B$2:$B$3000=$B303),,),0),MATCH(F263,'ce raw data'!$C$1:$CZ$1,0))),"-")</f>
        <v>-</v>
      </c>
      <c r="G303" s="8" t="str">
        <f>IFERROR(IF(INDEX('ce raw data'!$C$2:$CZ$3000,MATCH(1,INDEX(('ce raw data'!$A$2:$A$3000=G260)*('ce raw data'!$B$2:$B$3000=$B303),,),0),MATCH(G263,'ce raw data'!$C$1:$CZ$1,0))="","-",INDEX('ce raw data'!$C$2:$CZ$3000,MATCH(1,INDEX(('ce raw data'!$A$2:$A$3000=G260)*('ce raw data'!$B$2:$B$3000=$B303),,),0),MATCH(G263,'ce raw data'!$C$1:$CZ$1,0))),"-")</f>
        <v>-</v>
      </c>
      <c r="H303" s="8" t="str">
        <f>IFERROR(IF(INDEX('ce raw data'!$C$2:$CZ$3000,MATCH(1,INDEX(('ce raw data'!$A$2:$A$3000=G260)*('ce raw data'!$B$2:$B$3000=$B303),,),0),MATCH(H263,'ce raw data'!$C$1:$CZ$1,0))="","-",INDEX('ce raw data'!$C$2:$CZ$3000,MATCH(1,INDEX(('ce raw data'!$A$2:$A$3000=G260)*('ce raw data'!$B$2:$B$3000=$B303),,),0),MATCH(H263,'ce raw data'!$C$1:$CZ$1,0))),"-")</f>
        <v>-</v>
      </c>
      <c r="I303" s="8" t="str">
        <f>IFERROR(IF(INDEX('ce raw data'!$C$2:$CZ$3000,MATCH(1,INDEX(('ce raw data'!$A$2:$A$3000=G260)*('ce raw data'!$B$2:$B$3000=$B303),,),0),MATCH(I263,'ce raw data'!$C$1:$CZ$1,0))="","-",INDEX('ce raw data'!$C$2:$CZ$3000,MATCH(1,INDEX(('ce raw data'!$A$2:$A$3000=G260)*('ce raw data'!$B$2:$B$3000=$B303),,),0),MATCH(I263,'ce raw data'!$C$1:$CZ$1,0))),"-")</f>
        <v>-</v>
      </c>
      <c r="J303" s="8" t="str">
        <f>IFERROR(IF(INDEX('ce raw data'!$C$2:$CZ$3000,MATCH(1,INDEX(('ce raw data'!$A$2:$A$3000=G260)*('ce raw data'!$B$2:$B$3000=$B303),,),0),MATCH(J263,'ce raw data'!$C$1:$CZ$1,0))="","-",INDEX('ce raw data'!$C$2:$CZ$3000,MATCH(1,INDEX(('ce raw data'!$A$2:$A$3000=G260)*('ce raw data'!$B$2:$B$3000=$B303),,),0),MATCH(J263,'ce raw data'!$C$1:$CZ$1,0))),"-")</f>
        <v>-</v>
      </c>
    </row>
    <row r="304" spans="2:10" hidden="1" x14ac:dyDescent="0.5">
      <c r="B304" s="12"/>
      <c r="C304" s="8" t="str">
        <f>IFERROR(IF(INDEX('ce raw data'!$C$2:$CZ$3000,MATCH(1,INDEX(('ce raw data'!$A$2:$A$3000=C260)*('ce raw data'!$B$2:$B$3000=$B305),,),0),MATCH(SUBSTITUTE(C263,"Allele","Height"),'ce raw data'!$C$1:$CZ$1,0))="","-",INDEX('ce raw data'!$C$2:$CZ$3000,MATCH(1,INDEX(('ce raw data'!$A$2:$A$3000=C260)*('ce raw data'!$B$2:$B$3000=$B305),,),0),MATCH(SUBSTITUTE(C263,"Allele","Height"),'ce raw data'!$C$1:$CZ$1,0))),"-")</f>
        <v>-</v>
      </c>
      <c r="D304" s="8" t="str">
        <f>IFERROR(IF(INDEX('ce raw data'!$C$2:$CZ$3000,MATCH(1,INDEX(('ce raw data'!$A$2:$A$3000=C260)*('ce raw data'!$B$2:$B$3000=$B305),,),0),MATCH(SUBSTITUTE(D263,"Allele","Height"),'ce raw data'!$C$1:$CZ$1,0))="","-",INDEX('ce raw data'!$C$2:$CZ$3000,MATCH(1,INDEX(('ce raw data'!$A$2:$A$3000=C260)*('ce raw data'!$B$2:$B$3000=$B305),,),0),MATCH(SUBSTITUTE(D263,"Allele","Height"),'ce raw data'!$C$1:$CZ$1,0))),"-")</f>
        <v>-</v>
      </c>
      <c r="E304" s="8" t="str">
        <f>IFERROR(IF(INDEX('ce raw data'!$C$2:$CZ$3000,MATCH(1,INDEX(('ce raw data'!$A$2:$A$3000=C260)*('ce raw data'!$B$2:$B$3000=$B305),,),0),MATCH(SUBSTITUTE(E263,"Allele","Height"),'ce raw data'!$C$1:$CZ$1,0))="","-",INDEX('ce raw data'!$C$2:$CZ$3000,MATCH(1,INDEX(('ce raw data'!$A$2:$A$3000=C260)*('ce raw data'!$B$2:$B$3000=$B305),,),0),MATCH(SUBSTITUTE(E263,"Allele","Height"),'ce raw data'!$C$1:$CZ$1,0))),"-")</f>
        <v>-</v>
      </c>
      <c r="F304" s="8" t="str">
        <f>IFERROR(IF(INDEX('ce raw data'!$C$2:$CZ$3000,MATCH(1,INDEX(('ce raw data'!$A$2:$A$3000=C260)*('ce raw data'!$B$2:$B$3000=$B305),,),0),MATCH(SUBSTITUTE(F263,"Allele","Height"),'ce raw data'!$C$1:$CZ$1,0))="","-",INDEX('ce raw data'!$C$2:$CZ$3000,MATCH(1,INDEX(('ce raw data'!$A$2:$A$3000=C260)*('ce raw data'!$B$2:$B$3000=$B305),,),0),MATCH(SUBSTITUTE(F263,"Allele","Height"),'ce raw data'!$C$1:$CZ$1,0))),"-")</f>
        <v>-</v>
      </c>
      <c r="G304" s="8" t="str">
        <f>IFERROR(IF(INDEX('ce raw data'!$C$2:$CZ$3000,MATCH(1,INDEX(('ce raw data'!$A$2:$A$3000=G260)*('ce raw data'!$B$2:$B$3000=$B305),,),0),MATCH(SUBSTITUTE(G263,"Allele","Height"),'ce raw data'!$C$1:$CZ$1,0))="","-",INDEX('ce raw data'!$C$2:$CZ$3000,MATCH(1,INDEX(('ce raw data'!$A$2:$A$3000=G260)*('ce raw data'!$B$2:$B$3000=$B305),,),0),MATCH(SUBSTITUTE(G263,"Allele","Height"),'ce raw data'!$C$1:$CZ$1,0))),"-")</f>
        <v>-</v>
      </c>
      <c r="H304" s="8" t="str">
        <f>IFERROR(IF(INDEX('ce raw data'!$C$2:$CZ$3000,MATCH(1,INDEX(('ce raw data'!$A$2:$A$3000=G260)*('ce raw data'!$B$2:$B$3000=$B305),,),0),MATCH(SUBSTITUTE(H263,"Allele","Height"),'ce raw data'!$C$1:$CZ$1,0))="","-",INDEX('ce raw data'!$C$2:$CZ$3000,MATCH(1,INDEX(('ce raw data'!$A$2:$A$3000=G260)*('ce raw data'!$B$2:$B$3000=$B305),,),0),MATCH(SUBSTITUTE(H263,"Allele","Height"),'ce raw data'!$C$1:$CZ$1,0))),"-")</f>
        <v>-</v>
      </c>
      <c r="I304" s="8" t="str">
        <f>IFERROR(IF(INDEX('ce raw data'!$C$2:$CZ$3000,MATCH(1,INDEX(('ce raw data'!$A$2:$A$3000=G260)*('ce raw data'!$B$2:$B$3000=$B305),,),0),MATCH(SUBSTITUTE(I263,"Allele","Height"),'ce raw data'!$C$1:$CZ$1,0))="","-",INDEX('ce raw data'!$C$2:$CZ$3000,MATCH(1,INDEX(('ce raw data'!$A$2:$A$3000=G260)*('ce raw data'!$B$2:$B$3000=$B305),,),0),MATCH(SUBSTITUTE(I263,"Allele","Height"),'ce raw data'!$C$1:$CZ$1,0))),"-")</f>
        <v>-</v>
      </c>
      <c r="J304" s="8" t="str">
        <f>IFERROR(IF(INDEX('ce raw data'!$C$2:$CZ$3000,MATCH(1,INDEX(('ce raw data'!$A$2:$A$3000=G260)*('ce raw data'!$B$2:$B$3000=$B305),,),0),MATCH(SUBSTITUTE(J263,"Allele","Height"),'ce raw data'!$C$1:$CZ$1,0))="","-",INDEX('ce raw data'!$C$2:$CZ$3000,MATCH(1,INDEX(('ce raw data'!$A$2:$A$3000=G260)*('ce raw data'!$B$2:$B$3000=$B305),,),0),MATCH(SUBSTITUTE(J263,"Allele","Height"),'ce raw data'!$C$1:$CZ$1,0))),"-")</f>
        <v>-</v>
      </c>
    </row>
    <row r="305" spans="2:10" x14ac:dyDescent="0.5">
      <c r="B305" s="12" t="str">
        <f>'Allele Call Table'!$A$111</f>
        <v>D19S433</v>
      </c>
      <c r="C305" s="8" t="str">
        <f>IFERROR(IF(INDEX('ce raw data'!$C$2:$CZ$3000,MATCH(1,INDEX(('ce raw data'!$A$2:$A$3000=C260)*('ce raw data'!$B$2:$B$3000=$B305),,),0),MATCH(C263,'ce raw data'!$C$1:$CZ$1,0))="","-",INDEX('ce raw data'!$C$2:$CZ$3000,MATCH(1,INDEX(('ce raw data'!$A$2:$A$3000=C260)*('ce raw data'!$B$2:$B$3000=$B305),,),0),MATCH(C263,'ce raw data'!$C$1:$CZ$1,0))),"-")</f>
        <v>-</v>
      </c>
      <c r="D305" s="8" t="str">
        <f>IFERROR(IF(INDEX('ce raw data'!$C$2:$CZ$3000,MATCH(1,INDEX(('ce raw data'!$A$2:$A$3000=C260)*('ce raw data'!$B$2:$B$3000=$B305),,),0),MATCH(D263,'ce raw data'!$C$1:$CZ$1,0))="","-",INDEX('ce raw data'!$C$2:$CZ$3000,MATCH(1,INDEX(('ce raw data'!$A$2:$A$3000=C260)*('ce raw data'!$B$2:$B$3000=$B305),,),0),MATCH(D263,'ce raw data'!$C$1:$CZ$1,0))),"-")</f>
        <v>-</v>
      </c>
      <c r="E305" s="8" t="str">
        <f>IFERROR(IF(INDEX('ce raw data'!$C$2:$CZ$3000,MATCH(1,INDEX(('ce raw data'!$A$2:$A$3000=C260)*('ce raw data'!$B$2:$B$3000=$B305),,),0),MATCH(E263,'ce raw data'!$C$1:$CZ$1,0))="","-",INDEX('ce raw data'!$C$2:$CZ$3000,MATCH(1,INDEX(('ce raw data'!$A$2:$A$3000=C260)*('ce raw data'!$B$2:$B$3000=$B305),,),0),MATCH(E263,'ce raw data'!$C$1:$CZ$1,0))),"-")</f>
        <v>-</v>
      </c>
      <c r="F305" s="8" t="str">
        <f>IFERROR(IF(INDEX('ce raw data'!$C$2:$CZ$3000,MATCH(1,INDEX(('ce raw data'!$A$2:$A$3000=C260)*('ce raw data'!$B$2:$B$3000=$B305),,),0),MATCH(F263,'ce raw data'!$C$1:$CZ$1,0))="","-",INDEX('ce raw data'!$C$2:$CZ$3000,MATCH(1,INDEX(('ce raw data'!$A$2:$A$3000=C260)*('ce raw data'!$B$2:$B$3000=$B305),,),0),MATCH(F263,'ce raw data'!$C$1:$CZ$1,0))),"-")</f>
        <v>-</v>
      </c>
      <c r="G305" s="8" t="str">
        <f>IFERROR(IF(INDEX('ce raw data'!$C$2:$CZ$3000,MATCH(1,INDEX(('ce raw data'!$A$2:$A$3000=G260)*('ce raw data'!$B$2:$B$3000=$B305),,),0),MATCH(G263,'ce raw data'!$C$1:$CZ$1,0))="","-",INDEX('ce raw data'!$C$2:$CZ$3000,MATCH(1,INDEX(('ce raw data'!$A$2:$A$3000=G260)*('ce raw data'!$B$2:$B$3000=$B305),,),0),MATCH(G263,'ce raw data'!$C$1:$CZ$1,0))),"-")</f>
        <v>-</v>
      </c>
      <c r="H305" s="8" t="str">
        <f>IFERROR(IF(INDEX('ce raw data'!$C$2:$CZ$3000,MATCH(1,INDEX(('ce raw data'!$A$2:$A$3000=G260)*('ce raw data'!$B$2:$B$3000=$B305),,),0),MATCH(H263,'ce raw data'!$C$1:$CZ$1,0))="","-",INDEX('ce raw data'!$C$2:$CZ$3000,MATCH(1,INDEX(('ce raw data'!$A$2:$A$3000=G260)*('ce raw data'!$B$2:$B$3000=$B305),,),0),MATCH(H263,'ce raw data'!$C$1:$CZ$1,0))),"-")</f>
        <v>-</v>
      </c>
      <c r="I305" s="8" t="str">
        <f>IFERROR(IF(INDEX('ce raw data'!$C$2:$CZ$3000,MATCH(1,INDEX(('ce raw data'!$A$2:$A$3000=G260)*('ce raw data'!$B$2:$B$3000=$B305),,),0),MATCH(I263,'ce raw data'!$C$1:$CZ$1,0))="","-",INDEX('ce raw data'!$C$2:$CZ$3000,MATCH(1,INDEX(('ce raw data'!$A$2:$A$3000=G260)*('ce raw data'!$B$2:$B$3000=$B305),,),0),MATCH(I263,'ce raw data'!$C$1:$CZ$1,0))),"-")</f>
        <v>-</v>
      </c>
      <c r="J305" s="8" t="str">
        <f>IFERROR(IF(INDEX('ce raw data'!$C$2:$CZ$3000,MATCH(1,INDEX(('ce raw data'!$A$2:$A$3000=G260)*('ce raw data'!$B$2:$B$3000=$B305),,),0),MATCH(J263,'ce raw data'!$C$1:$CZ$1,0))="","-",INDEX('ce raw data'!$C$2:$CZ$3000,MATCH(1,INDEX(('ce raw data'!$A$2:$A$3000=G260)*('ce raw data'!$B$2:$B$3000=$B305),,),0),MATCH(J263,'ce raw data'!$C$1:$CZ$1,0))),"-")</f>
        <v>-</v>
      </c>
    </row>
    <row r="306" spans="2:10" hidden="1" x14ac:dyDescent="0.5">
      <c r="B306" s="12"/>
      <c r="C306" s="8" t="str">
        <f>IFERROR(IF(INDEX('ce raw data'!$C$2:$CZ$3000,MATCH(1,INDEX(('ce raw data'!$A$2:$A$3000=C260)*('ce raw data'!$B$2:$B$3000=$B307),,),0),MATCH(SUBSTITUTE(C263,"Allele","Height"),'ce raw data'!$C$1:$CZ$1,0))="","-",INDEX('ce raw data'!$C$2:$CZ$3000,MATCH(1,INDEX(('ce raw data'!$A$2:$A$3000=C260)*('ce raw data'!$B$2:$B$3000=$B307),,),0),MATCH(SUBSTITUTE(C263,"Allele","Height"),'ce raw data'!$C$1:$CZ$1,0))),"-")</f>
        <v>-</v>
      </c>
      <c r="D306" s="8" t="str">
        <f>IFERROR(IF(INDEX('ce raw data'!$C$2:$CZ$3000,MATCH(1,INDEX(('ce raw data'!$A$2:$A$3000=C260)*('ce raw data'!$B$2:$B$3000=$B307),,),0),MATCH(SUBSTITUTE(D263,"Allele","Height"),'ce raw data'!$C$1:$CZ$1,0))="","-",INDEX('ce raw data'!$C$2:$CZ$3000,MATCH(1,INDEX(('ce raw data'!$A$2:$A$3000=C260)*('ce raw data'!$B$2:$B$3000=$B307),,),0),MATCH(SUBSTITUTE(D263,"Allele","Height"),'ce raw data'!$C$1:$CZ$1,0))),"-")</f>
        <v>-</v>
      </c>
      <c r="E306" s="8" t="str">
        <f>IFERROR(IF(INDEX('ce raw data'!$C$2:$CZ$3000,MATCH(1,INDEX(('ce raw data'!$A$2:$A$3000=C260)*('ce raw data'!$B$2:$B$3000=$B307),,),0),MATCH(SUBSTITUTE(E263,"Allele","Height"),'ce raw data'!$C$1:$CZ$1,0))="","-",INDEX('ce raw data'!$C$2:$CZ$3000,MATCH(1,INDEX(('ce raw data'!$A$2:$A$3000=C260)*('ce raw data'!$B$2:$B$3000=$B307),,),0),MATCH(SUBSTITUTE(E263,"Allele","Height"),'ce raw data'!$C$1:$CZ$1,0))),"-")</f>
        <v>-</v>
      </c>
      <c r="F306" s="8" t="str">
        <f>IFERROR(IF(INDEX('ce raw data'!$C$2:$CZ$3000,MATCH(1,INDEX(('ce raw data'!$A$2:$A$3000=C260)*('ce raw data'!$B$2:$B$3000=$B307),,),0),MATCH(SUBSTITUTE(F263,"Allele","Height"),'ce raw data'!$C$1:$CZ$1,0))="","-",INDEX('ce raw data'!$C$2:$CZ$3000,MATCH(1,INDEX(('ce raw data'!$A$2:$A$3000=C260)*('ce raw data'!$B$2:$B$3000=$B307),,),0),MATCH(SUBSTITUTE(F263,"Allele","Height"),'ce raw data'!$C$1:$CZ$1,0))),"-")</f>
        <v>-</v>
      </c>
      <c r="G306" s="8" t="str">
        <f>IFERROR(IF(INDEX('ce raw data'!$C$2:$CZ$3000,MATCH(1,INDEX(('ce raw data'!$A$2:$A$3000=G260)*('ce raw data'!$B$2:$B$3000=$B307),,),0),MATCH(SUBSTITUTE(G263,"Allele","Height"),'ce raw data'!$C$1:$CZ$1,0))="","-",INDEX('ce raw data'!$C$2:$CZ$3000,MATCH(1,INDEX(('ce raw data'!$A$2:$A$3000=G260)*('ce raw data'!$B$2:$B$3000=$B307),,),0),MATCH(SUBSTITUTE(G263,"Allele","Height"),'ce raw data'!$C$1:$CZ$1,0))),"-")</f>
        <v>-</v>
      </c>
      <c r="H306" s="8" t="str">
        <f>IFERROR(IF(INDEX('ce raw data'!$C$2:$CZ$3000,MATCH(1,INDEX(('ce raw data'!$A$2:$A$3000=G260)*('ce raw data'!$B$2:$B$3000=$B307),,),0),MATCH(SUBSTITUTE(H263,"Allele","Height"),'ce raw data'!$C$1:$CZ$1,0))="","-",INDEX('ce raw data'!$C$2:$CZ$3000,MATCH(1,INDEX(('ce raw data'!$A$2:$A$3000=G260)*('ce raw data'!$B$2:$B$3000=$B307),,),0),MATCH(SUBSTITUTE(H263,"Allele","Height"),'ce raw data'!$C$1:$CZ$1,0))),"-")</f>
        <v>-</v>
      </c>
      <c r="I306" s="8" t="str">
        <f>IFERROR(IF(INDEX('ce raw data'!$C$2:$CZ$3000,MATCH(1,INDEX(('ce raw data'!$A$2:$A$3000=G260)*('ce raw data'!$B$2:$B$3000=$B307),,),0),MATCH(SUBSTITUTE(I263,"Allele","Height"),'ce raw data'!$C$1:$CZ$1,0))="","-",INDEX('ce raw data'!$C$2:$CZ$3000,MATCH(1,INDEX(('ce raw data'!$A$2:$A$3000=G260)*('ce raw data'!$B$2:$B$3000=$B307),,),0),MATCH(SUBSTITUTE(I263,"Allele","Height"),'ce raw data'!$C$1:$CZ$1,0))),"-")</f>
        <v>-</v>
      </c>
      <c r="J306" s="8" t="str">
        <f>IFERROR(IF(INDEX('ce raw data'!$C$2:$CZ$3000,MATCH(1,INDEX(('ce raw data'!$A$2:$A$3000=G260)*('ce raw data'!$B$2:$B$3000=$B307),,),0),MATCH(SUBSTITUTE(J263,"Allele","Height"),'ce raw data'!$C$1:$CZ$1,0))="","-",INDEX('ce raw data'!$C$2:$CZ$3000,MATCH(1,INDEX(('ce raw data'!$A$2:$A$3000=G260)*('ce raw data'!$B$2:$B$3000=$B307),,),0),MATCH(SUBSTITUTE(J263,"Allele","Height"),'ce raw data'!$C$1:$CZ$1,0))),"-")</f>
        <v>-</v>
      </c>
    </row>
    <row r="307" spans="2:10" x14ac:dyDescent="0.5">
      <c r="B307" s="12" t="str">
        <f>'Allele Call Table'!$A$113</f>
        <v>SE33</v>
      </c>
      <c r="C307" s="8" t="str">
        <f>IFERROR(IF(INDEX('ce raw data'!$C$2:$CZ$3000,MATCH(1,INDEX(('ce raw data'!$A$2:$A$3000=C260)*('ce raw data'!$B$2:$B$3000=$B307),,),0),MATCH(C263,'ce raw data'!$C$1:$CZ$1,0))="","-",INDEX('ce raw data'!$C$2:$CZ$3000,MATCH(1,INDEX(('ce raw data'!$A$2:$A$3000=C260)*('ce raw data'!$B$2:$B$3000=$B307),,),0),MATCH(C263,'ce raw data'!$C$1:$CZ$1,0))),"-")</f>
        <v>-</v>
      </c>
      <c r="D307" s="8" t="str">
        <f>IFERROR(IF(INDEX('ce raw data'!$C$2:$CZ$3000,MATCH(1,INDEX(('ce raw data'!$A$2:$A$3000=C260)*('ce raw data'!$B$2:$B$3000=$B307),,),0),MATCH(D263,'ce raw data'!$C$1:$CZ$1,0))="","-",INDEX('ce raw data'!$C$2:$CZ$3000,MATCH(1,INDEX(('ce raw data'!$A$2:$A$3000=C260)*('ce raw data'!$B$2:$B$3000=$B307),,),0),MATCH(D263,'ce raw data'!$C$1:$CZ$1,0))),"-")</f>
        <v>-</v>
      </c>
      <c r="E307" s="8" t="str">
        <f>IFERROR(IF(INDEX('ce raw data'!$C$2:$CZ$3000,MATCH(1,INDEX(('ce raw data'!$A$2:$A$3000=C260)*('ce raw data'!$B$2:$B$3000=$B307),,),0),MATCH(E263,'ce raw data'!$C$1:$CZ$1,0))="","-",INDEX('ce raw data'!$C$2:$CZ$3000,MATCH(1,INDEX(('ce raw data'!$A$2:$A$3000=C260)*('ce raw data'!$B$2:$B$3000=$B307),,),0),MATCH(E263,'ce raw data'!$C$1:$CZ$1,0))),"-")</f>
        <v>-</v>
      </c>
      <c r="F307" s="8" t="str">
        <f>IFERROR(IF(INDEX('ce raw data'!$C$2:$CZ$3000,MATCH(1,INDEX(('ce raw data'!$A$2:$A$3000=C260)*('ce raw data'!$B$2:$B$3000=$B307),,),0),MATCH(F263,'ce raw data'!$C$1:$CZ$1,0))="","-",INDEX('ce raw data'!$C$2:$CZ$3000,MATCH(1,INDEX(('ce raw data'!$A$2:$A$3000=C260)*('ce raw data'!$B$2:$B$3000=$B307),,),0),MATCH(F263,'ce raw data'!$C$1:$CZ$1,0))),"-")</f>
        <v>-</v>
      </c>
      <c r="G307" s="8" t="str">
        <f>IFERROR(IF(INDEX('ce raw data'!$C$2:$CZ$3000,MATCH(1,INDEX(('ce raw data'!$A$2:$A$3000=G260)*('ce raw data'!$B$2:$B$3000=$B307),,),0),MATCH(G263,'ce raw data'!$C$1:$CZ$1,0))="","-",INDEX('ce raw data'!$C$2:$CZ$3000,MATCH(1,INDEX(('ce raw data'!$A$2:$A$3000=G260)*('ce raw data'!$B$2:$B$3000=$B307),,),0),MATCH(G263,'ce raw data'!$C$1:$CZ$1,0))),"-")</f>
        <v>-</v>
      </c>
      <c r="H307" s="8" t="str">
        <f>IFERROR(IF(INDEX('ce raw data'!$C$2:$CZ$3000,MATCH(1,INDEX(('ce raw data'!$A$2:$A$3000=G260)*('ce raw data'!$B$2:$B$3000=$B307),,),0),MATCH(H263,'ce raw data'!$C$1:$CZ$1,0))="","-",INDEX('ce raw data'!$C$2:$CZ$3000,MATCH(1,INDEX(('ce raw data'!$A$2:$A$3000=G260)*('ce raw data'!$B$2:$B$3000=$B307),,),0),MATCH(H263,'ce raw data'!$C$1:$CZ$1,0))),"-")</f>
        <v>-</v>
      </c>
      <c r="I307" s="8" t="str">
        <f>IFERROR(IF(INDEX('ce raw data'!$C$2:$CZ$3000,MATCH(1,INDEX(('ce raw data'!$A$2:$A$3000=G260)*('ce raw data'!$B$2:$B$3000=$B307),,),0),MATCH(I263,'ce raw data'!$C$1:$CZ$1,0))="","-",INDEX('ce raw data'!$C$2:$CZ$3000,MATCH(1,INDEX(('ce raw data'!$A$2:$A$3000=G260)*('ce raw data'!$B$2:$B$3000=$B307),,),0),MATCH(I263,'ce raw data'!$C$1:$CZ$1,0))),"-")</f>
        <v>-</v>
      </c>
      <c r="J307" s="8" t="str">
        <f>IFERROR(IF(INDEX('ce raw data'!$C$2:$CZ$3000,MATCH(1,INDEX(('ce raw data'!$A$2:$A$3000=G260)*('ce raw data'!$B$2:$B$3000=$B307),,),0),MATCH(J263,'ce raw data'!$C$1:$CZ$1,0))="","-",INDEX('ce raw data'!$C$2:$CZ$3000,MATCH(1,INDEX(('ce raw data'!$A$2:$A$3000=G260)*('ce raw data'!$B$2:$B$3000=$B307),,),0),MATCH(J263,'ce raw data'!$C$1:$CZ$1,0))),"-")</f>
        <v>-</v>
      </c>
    </row>
    <row r="308" spans="2:10" hidden="1" x14ac:dyDescent="0.5">
      <c r="B308" s="12"/>
      <c r="C308" s="8" t="str">
        <f>IFERROR(IF(INDEX('ce raw data'!$C$2:$CZ$3000,MATCH(1,INDEX(('ce raw data'!$A$2:$A$3000=C260)*('ce raw data'!$B$2:$B$3000=$B309),,),0),MATCH(SUBSTITUTE(C263,"Allele","Height"),'ce raw data'!$C$1:$CZ$1,0))="","-",INDEX('ce raw data'!$C$2:$CZ$3000,MATCH(1,INDEX(('ce raw data'!$A$2:$A$3000=C260)*('ce raw data'!$B$2:$B$3000=$B309),,),0),MATCH(SUBSTITUTE(C263,"Allele","Height"),'ce raw data'!$C$1:$CZ$1,0))),"-")</f>
        <v>-</v>
      </c>
      <c r="D308" s="8" t="str">
        <f>IFERROR(IF(INDEX('ce raw data'!$C$2:$CZ$3000,MATCH(1,INDEX(('ce raw data'!$A$2:$A$3000=C260)*('ce raw data'!$B$2:$B$3000=$B309),,),0),MATCH(SUBSTITUTE(D263,"Allele","Height"),'ce raw data'!$C$1:$CZ$1,0))="","-",INDEX('ce raw data'!$C$2:$CZ$3000,MATCH(1,INDEX(('ce raw data'!$A$2:$A$3000=C260)*('ce raw data'!$B$2:$B$3000=$B309),,),0),MATCH(SUBSTITUTE(D263,"Allele","Height"),'ce raw data'!$C$1:$CZ$1,0))),"-")</f>
        <v>-</v>
      </c>
      <c r="E308" s="8" t="str">
        <f>IFERROR(IF(INDEX('ce raw data'!$C$2:$CZ$3000,MATCH(1,INDEX(('ce raw data'!$A$2:$A$3000=C260)*('ce raw data'!$B$2:$B$3000=$B309),,),0),MATCH(SUBSTITUTE(E263,"Allele","Height"),'ce raw data'!$C$1:$CZ$1,0))="","-",INDEX('ce raw data'!$C$2:$CZ$3000,MATCH(1,INDEX(('ce raw data'!$A$2:$A$3000=C260)*('ce raw data'!$B$2:$B$3000=$B309),,),0),MATCH(SUBSTITUTE(E263,"Allele","Height"),'ce raw data'!$C$1:$CZ$1,0))),"-")</f>
        <v>-</v>
      </c>
      <c r="F308" s="8" t="str">
        <f>IFERROR(IF(INDEX('ce raw data'!$C$2:$CZ$3000,MATCH(1,INDEX(('ce raw data'!$A$2:$A$3000=C260)*('ce raw data'!$B$2:$B$3000=$B309),,),0),MATCH(SUBSTITUTE(F263,"Allele","Height"),'ce raw data'!$C$1:$CZ$1,0))="","-",INDEX('ce raw data'!$C$2:$CZ$3000,MATCH(1,INDEX(('ce raw data'!$A$2:$A$3000=C260)*('ce raw data'!$B$2:$B$3000=$B309),,),0),MATCH(SUBSTITUTE(F263,"Allele","Height"),'ce raw data'!$C$1:$CZ$1,0))),"-")</f>
        <v>-</v>
      </c>
      <c r="G308" s="8" t="str">
        <f>IFERROR(IF(INDEX('ce raw data'!$C$2:$CZ$3000,MATCH(1,INDEX(('ce raw data'!$A$2:$A$3000=G260)*('ce raw data'!$B$2:$B$3000=$B309),,),0),MATCH(SUBSTITUTE(G263,"Allele","Height"),'ce raw data'!$C$1:$CZ$1,0))="","-",INDEX('ce raw data'!$C$2:$CZ$3000,MATCH(1,INDEX(('ce raw data'!$A$2:$A$3000=G260)*('ce raw data'!$B$2:$B$3000=$B309),,),0),MATCH(SUBSTITUTE(G263,"Allele","Height"),'ce raw data'!$C$1:$CZ$1,0))),"-")</f>
        <v>-</v>
      </c>
      <c r="H308" s="8" t="str">
        <f>IFERROR(IF(INDEX('ce raw data'!$C$2:$CZ$3000,MATCH(1,INDEX(('ce raw data'!$A$2:$A$3000=G260)*('ce raw data'!$B$2:$B$3000=$B309),,),0),MATCH(SUBSTITUTE(H263,"Allele","Height"),'ce raw data'!$C$1:$CZ$1,0))="","-",INDEX('ce raw data'!$C$2:$CZ$3000,MATCH(1,INDEX(('ce raw data'!$A$2:$A$3000=G260)*('ce raw data'!$B$2:$B$3000=$B309),,),0),MATCH(SUBSTITUTE(H263,"Allele","Height"),'ce raw data'!$C$1:$CZ$1,0))),"-")</f>
        <v>-</v>
      </c>
      <c r="I308" s="8" t="str">
        <f>IFERROR(IF(INDEX('ce raw data'!$C$2:$CZ$3000,MATCH(1,INDEX(('ce raw data'!$A$2:$A$3000=G260)*('ce raw data'!$B$2:$B$3000=$B309),,),0),MATCH(SUBSTITUTE(I263,"Allele","Height"),'ce raw data'!$C$1:$CZ$1,0))="","-",INDEX('ce raw data'!$C$2:$CZ$3000,MATCH(1,INDEX(('ce raw data'!$A$2:$A$3000=G260)*('ce raw data'!$B$2:$B$3000=$B309),,),0),MATCH(SUBSTITUTE(I263,"Allele","Height"),'ce raw data'!$C$1:$CZ$1,0))),"-")</f>
        <v>-</v>
      </c>
      <c r="J308" s="8" t="str">
        <f>IFERROR(IF(INDEX('ce raw data'!$C$2:$CZ$3000,MATCH(1,INDEX(('ce raw data'!$A$2:$A$3000=G260)*('ce raw data'!$B$2:$B$3000=$B309),,),0),MATCH(SUBSTITUTE(J263,"Allele","Height"),'ce raw data'!$C$1:$CZ$1,0))="","-",INDEX('ce raw data'!$C$2:$CZ$3000,MATCH(1,INDEX(('ce raw data'!$A$2:$A$3000=G260)*('ce raw data'!$B$2:$B$3000=$B309),,),0),MATCH(SUBSTITUTE(J263,"Allele","Height"),'ce raw data'!$C$1:$CZ$1,0))),"-")</f>
        <v>-</v>
      </c>
    </row>
    <row r="309" spans="2:10" x14ac:dyDescent="0.5">
      <c r="B309" s="12" t="str">
        <f>'Allele Call Table'!$A$115</f>
        <v>D22S1045</v>
      </c>
      <c r="C309" s="8" t="str">
        <f>IFERROR(IF(INDEX('ce raw data'!$C$2:$CZ$3000,MATCH(1,INDEX(('ce raw data'!$A$2:$A$3000=C260)*('ce raw data'!$B$2:$B$3000=$B309),,),0),MATCH(C263,'ce raw data'!$C$1:$CZ$1,0))="","-",INDEX('ce raw data'!$C$2:$CZ$3000,MATCH(1,INDEX(('ce raw data'!$A$2:$A$3000=C260)*('ce raw data'!$B$2:$B$3000=$B309),,),0),MATCH(C263,'ce raw data'!$C$1:$CZ$1,0))),"-")</f>
        <v>-</v>
      </c>
      <c r="D309" s="8" t="str">
        <f>IFERROR(IF(INDEX('ce raw data'!$C$2:$CZ$3000,MATCH(1,INDEX(('ce raw data'!$A$2:$A$3000=C260)*('ce raw data'!$B$2:$B$3000=$B309),,),0),MATCH(D263,'ce raw data'!$C$1:$CZ$1,0))="","-",INDEX('ce raw data'!$C$2:$CZ$3000,MATCH(1,INDEX(('ce raw data'!$A$2:$A$3000=C260)*('ce raw data'!$B$2:$B$3000=$B309),,),0),MATCH(D263,'ce raw data'!$C$1:$CZ$1,0))),"-")</f>
        <v>-</v>
      </c>
      <c r="E309" s="8" t="str">
        <f>IFERROR(IF(INDEX('ce raw data'!$C$2:$CZ$3000,MATCH(1,INDEX(('ce raw data'!$A$2:$A$3000=C260)*('ce raw data'!$B$2:$B$3000=$B309),,),0),MATCH(E263,'ce raw data'!$C$1:$CZ$1,0))="","-",INDEX('ce raw data'!$C$2:$CZ$3000,MATCH(1,INDEX(('ce raw data'!$A$2:$A$3000=C260)*('ce raw data'!$B$2:$B$3000=$B309),,),0),MATCH(E263,'ce raw data'!$C$1:$CZ$1,0))),"-")</f>
        <v>-</v>
      </c>
      <c r="F309" s="8" t="str">
        <f>IFERROR(IF(INDEX('ce raw data'!$C$2:$CZ$3000,MATCH(1,INDEX(('ce raw data'!$A$2:$A$3000=C260)*('ce raw data'!$B$2:$B$3000=$B309),,),0),MATCH(F263,'ce raw data'!$C$1:$CZ$1,0))="","-",INDEX('ce raw data'!$C$2:$CZ$3000,MATCH(1,INDEX(('ce raw data'!$A$2:$A$3000=C260)*('ce raw data'!$B$2:$B$3000=$B309),,),0),MATCH(F263,'ce raw data'!$C$1:$CZ$1,0))),"-")</f>
        <v>-</v>
      </c>
      <c r="G309" s="8" t="str">
        <f>IFERROR(IF(INDEX('ce raw data'!$C$2:$CZ$3000,MATCH(1,INDEX(('ce raw data'!$A$2:$A$3000=G260)*('ce raw data'!$B$2:$B$3000=$B309),,),0),MATCH(G263,'ce raw data'!$C$1:$CZ$1,0))="","-",INDEX('ce raw data'!$C$2:$CZ$3000,MATCH(1,INDEX(('ce raw data'!$A$2:$A$3000=G260)*('ce raw data'!$B$2:$B$3000=$B309),,),0),MATCH(G263,'ce raw data'!$C$1:$CZ$1,0))),"-")</f>
        <v>-</v>
      </c>
      <c r="H309" s="8" t="str">
        <f>IFERROR(IF(INDEX('ce raw data'!$C$2:$CZ$3000,MATCH(1,INDEX(('ce raw data'!$A$2:$A$3000=G260)*('ce raw data'!$B$2:$B$3000=$B309),,),0),MATCH(H263,'ce raw data'!$C$1:$CZ$1,0))="","-",INDEX('ce raw data'!$C$2:$CZ$3000,MATCH(1,INDEX(('ce raw data'!$A$2:$A$3000=G260)*('ce raw data'!$B$2:$B$3000=$B309),,),0),MATCH(H263,'ce raw data'!$C$1:$CZ$1,0))),"-")</f>
        <v>-</v>
      </c>
      <c r="I309" s="8" t="str">
        <f>IFERROR(IF(INDEX('ce raw data'!$C$2:$CZ$3000,MATCH(1,INDEX(('ce raw data'!$A$2:$A$3000=G260)*('ce raw data'!$B$2:$B$3000=$B309),,),0),MATCH(I263,'ce raw data'!$C$1:$CZ$1,0))="","-",INDEX('ce raw data'!$C$2:$CZ$3000,MATCH(1,INDEX(('ce raw data'!$A$2:$A$3000=G260)*('ce raw data'!$B$2:$B$3000=$B309),,),0),MATCH(I263,'ce raw data'!$C$1:$CZ$1,0))),"-")</f>
        <v>-</v>
      </c>
      <c r="J309" s="8" t="str">
        <f>IFERROR(IF(INDEX('ce raw data'!$C$2:$CZ$3000,MATCH(1,INDEX(('ce raw data'!$A$2:$A$3000=G260)*('ce raw data'!$B$2:$B$3000=$B309),,),0),MATCH(J263,'ce raw data'!$C$1:$CZ$1,0))="","-",INDEX('ce raw data'!$C$2:$CZ$3000,MATCH(1,INDEX(('ce raw data'!$A$2:$A$3000=G260)*('ce raw data'!$B$2:$B$3000=$B309),,),0),MATCH(J263,'ce raw data'!$C$1:$CZ$1,0))),"-")</f>
        <v>-</v>
      </c>
    </row>
    <row r="310" spans="2:10" hidden="1" x14ac:dyDescent="0.5">
      <c r="B310" s="10"/>
      <c r="C310" s="8" t="str">
        <f>IFERROR(IF(INDEX('ce raw data'!$C$2:$CZ$3000,MATCH(1,INDEX(('ce raw data'!$A$2:$A$3000=C260)*('ce raw data'!$B$2:$B$3000=$B311),,),0),MATCH(SUBSTITUTE(C263,"Allele","Height"),'ce raw data'!$C$1:$CZ$1,0))="","-",INDEX('ce raw data'!$C$2:$CZ$3000,MATCH(1,INDEX(('ce raw data'!$A$2:$A$3000=C260)*('ce raw data'!$B$2:$B$3000=$B311),,),0),MATCH(SUBSTITUTE(C263,"Allele","Height"),'ce raw data'!$C$1:$CZ$1,0))),"-")</f>
        <v>-</v>
      </c>
      <c r="D310" s="8" t="str">
        <f>IFERROR(IF(INDEX('ce raw data'!$C$2:$CZ$3000,MATCH(1,INDEX(('ce raw data'!$A$2:$A$3000=C260)*('ce raw data'!$B$2:$B$3000=$B311),,),0),MATCH(SUBSTITUTE(D263,"Allele","Height"),'ce raw data'!$C$1:$CZ$1,0))="","-",INDEX('ce raw data'!$C$2:$CZ$3000,MATCH(1,INDEX(('ce raw data'!$A$2:$A$3000=C260)*('ce raw data'!$B$2:$B$3000=$B311),,),0),MATCH(SUBSTITUTE(D263,"Allele","Height"),'ce raw data'!$C$1:$CZ$1,0))),"-")</f>
        <v>-</v>
      </c>
      <c r="E310" s="8" t="str">
        <f>IFERROR(IF(INDEX('ce raw data'!$C$2:$CZ$3000,MATCH(1,INDEX(('ce raw data'!$A$2:$A$3000=C260)*('ce raw data'!$B$2:$B$3000=$B311),,),0),MATCH(SUBSTITUTE(E263,"Allele","Height"),'ce raw data'!$C$1:$CZ$1,0))="","-",INDEX('ce raw data'!$C$2:$CZ$3000,MATCH(1,INDEX(('ce raw data'!$A$2:$A$3000=C260)*('ce raw data'!$B$2:$B$3000=$B311),,),0),MATCH(SUBSTITUTE(E263,"Allele","Height"),'ce raw data'!$C$1:$CZ$1,0))),"-")</f>
        <v>-</v>
      </c>
      <c r="F310" s="8" t="str">
        <f>IFERROR(IF(INDEX('ce raw data'!$C$2:$CZ$3000,MATCH(1,INDEX(('ce raw data'!$A$2:$A$3000=C260)*('ce raw data'!$B$2:$B$3000=$B311),,),0),MATCH(SUBSTITUTE(F263,"Allele","Height"),'ce raw data'!$C$1:$CZ$1,0))="","-",INDEX('ce raw data'!$C$2:$CZ$3000,MATCH(1,INDEX(('ce raw data'!$A$2:$A$3000=C260)*('ce raw data'!$B$2:$B$3000=$B311),,),0),MATCH(SUBSTITUTE(F263,"Allele","Height"),'ce raw data'!$C$1:$CZ$1,0))),"-")</f>
        <v>-</v>
      </c>
      <c r="G310" s="8" t="str">
        <f>IFERROR(IF(INDEX('ce raw data'!$C$2:$CZ$3000,MATCH(1,INDEX(('ce raw data'!$A$2:$A$3000=G260)*('ce raw data'!$B$2:$B$3000=$B311),,),0),MATCH(SUBSTITUTE(G263,"Allele","Height"),'ce raw data'!$C$1:$CZ$1,0))="","-",INDEX('ce raw data'!$C$2:$CZ$3000,MATCH(1,INDEX(('ce raw data'!$A$2:$A$3000=G260)*('ce raw data'!$B$2:$B$3000=$B311),,),0),MATCH(SUBSTITUTE(G263,"Allele","Height"),'ce raw data'!$C$1:$CZ$1,0))),"-")</f>
        <v>-</v>
      </c>
      <c r="H310" s="8" t="str">
        <f>IFERROR(IF(INDEX('ce raw data'!$C$2:$CZ$3000,MATCH(1,INDEX(('ce raw data'!$A$2:$A$3000=G260)*('ce raw data'!$B$2:$B$3000=$B311),,),0),MATCH(SUBSTITUTE(H263,"Allele","Height"),'ce raw data'!$C$1:$CZ$1,0))="","-",INDEX('ce raw data'!$C$2:$CZ$3000,MATCH(1,INDEX(('ce raw data'!$A$2:$A$3000=G260)*('ce raw data'!$B$2:$B$3000=$B311),,),0),MATCH(SUBSTITUTE(H263,"Allele","Height"),'ce raw data'!$C$1:$CZ$1,0))),"-")</f>
        <v>-</v>
      </c>
      <c r="I310" s="8" t="str">
        <f>IFERROR(IF(INDEX('ce raw data'!$C$2:$CZ$3000,MATCH(1,INDEX(('ce raw data'!$A$2:$A$3000=G260)*('ce raw data'!$B$2:$B$3000=$B311),,),0),MATCH(SUBSTITUTE(I263,"Allele","Height"),'ce raw data'!$C$1:$CZ$1,0))="","-",INDEX('ce raw data'!$C$2:$CZ$3000,MATCH(1,INDEX(('ce raw data'!$A$2:$A$3000=G260)*('ce raw data'!$B$2:$B$3000=$B311),,),0),MATCH(SUBSTITUTE(I263,"Allele","Height"),'ce raw data'!$C$1:$CZ$1,0))),"-")</f>
        <v>-</v>
      </c>
      <c r="J310" s="8" t="str">
        <f>IFERROR(IF(INDEX('ce raw data'!$C$2:$CZ$3000,MATCH(1,INDEX(('ce raw data'!$A$2:$A$3000=G260)*('ce raw data'!$B$2:$B$3000=$B311),,),0),MATCH(SUBSTITUTE(J263,"Allele","Height"),'ce raw data'!$C$1:$CZ$1,0))="","-",INDEX('ce raw data'!$C$2:$CZ$3000,MATCH(1,INDEX(('ce raw data'!$A$2:$A$3000=G260)*('ce raw data'!$B$2:$B$3000=$B311),,),0),MATCH(SUBSTITUTE(J263,"Allele","Height"),'ce raw data'!$C$1:$CZ$1,0))),"-")</f>
        <v>-</v>
      </c>
    </row>
    <row r="311" spans="2:10" x14ac:dyDescent="0.5">
      <c r="B311" s="13" t="str">
        <f>'Allele Call Table'!$A$117</f>
        <v>DYS391</v>
      </c>
      <c r="C311" s="8" t="str">
        <f>IFERROR(IF(INDEX('ce raw data'!$C$2:$CZ$3000,MATCH(1,INDEX(('ce raw data'!$A$2:$A$3000=C260)*('ce raw data'!$B$2:$B$3000=$B311),,),0),MATCH(C263,'ce raw data'!$C$1:$CZ$1,0))="","-",INDEX('ce raw data'!$C$2:$CZ$3000,MATCH(1,INDEX(('ce raw data'!$A$2:$A$3000=C260)*('ce raw data'!$B$2:$B$3000=$B311),,),0),MATCH(C263,'ce raw data'!$C$1:$CZ$1,0))),"-")</f>
        <v>-</v>
      </c>
      <c r="D311" s="8" t="str">
        <f>IFERROR(IF(INDEX('ce raw data'!$C$2:$CZ$3000,MATCH(1,INDEX(('ce raw data'!$A$2:$A$3000=C260)*('ce raw data'!$B$2:$B$3000=$B311),,),0),MATCH(D263,'ce raw data'!$C$1:$CZ$1,0))="","-",INDEX('ce raw data'!$C$2:$CZ$3000,MATCH(1,INDEX(('ce raw data'!$A$2:$A$3000=C260)*('ce raw data'!$B$2:$B$3000=$B311),,),0),MATCH(D263,'ce raw data'!$C$1:$CZ$1,0))),"-")</f>
        <v>-</v>
      </c>
      <c r="E311" s="8" t="str">
        <f>IFERROR(IF(INDEX('ce raw data'!$C$2:$CZ$3000,MATCH(1,INDEX(('ce raw data'!$A$2:$A$3000=C260)*('ce raw data'!$B$2:$B$3000=$B311),,),0),MATCH(E263,'ce raw data'!$C$1:$CZ$1,0))="","-",INDEX('ce raw data'!$C$2:$CZ$3000,MATCH(1,INDEX(('ce raw data'!$A$2:$A$3000=C260)*('ce raw data'!$B$2:$B$3000=$B311),,),0),MATCH(E263,'ce raw data'!$C$1:$CZ$1,0))),"-")</f>
        <v>-</v>
      </c>
      <c r="F311" s="8" t="str">
        <f>IFERROR(IF(INDEX('ce raw data'!$C$2:$CZ$3000,MATCH(1,INDEX(('ce raw data'!$A$2:$A$3000=C260)*('ce raw data'!$B$2:$B$3000=$B311),,),0),MATCH(F263,'ce raw data'!$C$1:$CZ$1,0))="","-",INDEX('ce raw data'!$C$2:$CZ$3000,MATCH(1,INDEX(('ce raw data'!$A$2:$A$3000=C260)*('ce raw data'!$B$2:$B$3000=$B311),,),0),MATCH(F263,'ce raw data'!$C$1:$CZ$1,0))),"-")</f>
        <v>-</v>
      </c>
      <c r="G311" s="8" t="str">
        <f>IFERROR(IF(INDEX('ce raw data'!$C$2:$CZ$3000,MATCH(1,INDEX(('ce raw data'!$A$2:$A$3000=G260)*('ce raw data'!$B$2:$B$3000=$B311),,),0),MATCH(G263,'ce raw data'!$C$1:$CZ$1,0))="","-",INDEX('ce raw data'!$C$2:$CZ$3000,MATCH(1,INDEX(('ce raw data'!$A$2:$A$3000=G260)*('ce raw data'!$B$2:$B$3000=$B311),,),0),MATCH(G263,'ce raw data'!$C$1:$CZ$1,0))),"-")</f>
        <v>-</v>
      </c>
      <c r="H311" s="8" t="str">
        <f>IFERROR(IF(INDEX('ce raw data'!$C$2:$CZ$3000,MATCH(1,INDEX(('ce raw data'!$A$2:$A$3000=G260)*('ce raw data'!$B$2:$B$3000=$B311),,),0),MATCH(H263,'ce raw data'!$C$1:$CZ$1,0))="","-",INDEX('ce raw data'!$C$2:$CZ$3000,MATCH(1,INDEX(('ce raw data'!$A$2:$A$3000=G260)*('ce raw data'!$B$2:$B$3000=$B311),,),0),MATCH(H263,'ce raw data'!$C$1:$CZ$1,0))),"-")</f>
        <v>-</v>
      </c>
      <c r="I311" s="8" t="str">
        <f>IFERROR(IF(INDEX('ce raw data'!$C$2:$CZ$3000,MATCH(1,INDEX(('ce raw data'!$A$2:$A$3000=G260)*('ce raw data'!$B$2:$B$3000=$B311),,),0),MATCH(I263,'ce raw data'!$C$1:$CZ$1,0))="","-",INDEX('ce raw data'!$C$2:$CZ$3000,MATCH(1,INDEX(('ce raw data'!$A$2:$A$3000=G260)*('ce raw data'!$B$2:$B$3000=$B311),,),0),MATCH(I263,'ce raw data'!$C$1:$CZ$1,0))),"-")</f>
        <v>-</v>
      </c>
      <c r="J311" s="8" t="str">
        <f>IFERROR(IF(INDEX('ce raw data'!$C$2:$CZ$3000,MATCH(1,INDEX(('ce raw data'!$A$2:$A$3000=G260)*('ce raw data'!$B$2:$B$3000=$B311),,),0),MATCH(J263,'ce raw data'!$C$1:$CZ$1,0))="","-",INDEX('ce raw data'!$C$2:$CZ$3000,MATCH(1,INDEX(('ce raw data'!$A$2:$A$3000=G260)*('ce raw data'!$B$2:$B$3000=$B311),,),0),MATCH(J263,'ce raw data'!$C$1:$CZ$1,0))),"-")</f>
        <v>-</v>
      </c>
    </row>
    <row r="312" spans="2:10" hidden="1" x14ac:dyDescent="0.5">
      <c r="B312" s="13"/>
      <c r="C312" s="8" t="str">
        <f>IFERROR(IF(INDEX('ce raw data'!$C$2:$CZ$3000,MATCH(1,INDEX(('ce raw data'!$A$2:$A$3000=C260)*('ce raw data'!$B$2:$B$3000=$B313),,),0),MATCH(SUBSTITUTE(C263,"Allele","Height"),'ce raw data'!$C$1:$CZ$1,0))="","-",INDEX('ce raw data'!$C$2:$CZ$3000,MATCH(1,INDEX(('ce raw data'!$A$2:$A$3000=C260)*('ce raw data'!$B$2:$B$3000=$B313),,),0),MATCH(SUBSTITUTE(C263,"Allele","Height"),'ce raw data'!$C$1:$CZ$1,0))),"-")</f>
        <v>-</v>
      </c>
      <c r="D312" s="8" t="str">
        <f>IFERROR(IF(INDEX('ce raw data'!$C$2:$CZ$3000,MATCH(1,INDEX(('ce raw data'!$A$2:$A$3000=C260)*('ce raw data'!$B$2:$B$3000=$B313),,),0),MATCH(SUBSTITUTE(D263,"Allele","Height"),'ce raw data'!$C$1:$CZ$1,0))="","-",INDEX('ce raw data'!$C$2:$CZ$3000,MATCH(1,INDEX(('ce raw data'!$A$2:$A$3000=C260)*('ce raw data'!$B$2:$B$3000=$B313),,),0),MATCH(SUBSTITUTE(D263,"Allele","Height"),'ce raw data'!$C$1:$CZ$1,0))),"-")</f>
        <v>-</v>
      </c>
      <c r="E312" s="8" t="str">
        <f>IFERROR(IF(INDEX('ce raw data'!$C$2:$CZ$3000,MATCH(1,INDEX(('ce raw data'!$A$2:$A$3000=C260)*('ce raw data'!$B$2:$B$3000=$B313),,),0),MATCH(SUBSTITUTE(E263,"Allele","Height"),'ce raw data'!$C$1:$CZ$1,0))="","-",INDEX('ce raw data'!$C$2:$CZ$3000,MATCH(1,INDEX(('ce raw data'!$A$2:$A$3000=C260)*('ce raw data'!$B$2:$B$3000=$B313),,),0),MATCH(SUBSTITUTE(E263,"Allele","Height"),'ce raw data'!$C$1:$CZ$1,0))),"-")</f>
        <v>-</v>
      </c>
      <c r="F312" s="8" t="str">
        <f>IFERROR(IF(INDEX('ce raw data'!$C$2:$CZ$3000,MATCH(1,INDEX(('ce raw data'!$A$2:$A$3000=C260)*('ce raw data'!$B$2:$B$3000=$B313),,),0),MATCH(SUBSTITUTE(F263,"Allele","Height"),'ce raw data'!$C$1:$CZ$1,0))="","-",INDEX('ce raw data'!$C$2:$CZ$3000,MATCH(1,INDEX(('ce raw data'!$A$2:$A$3000=C260)*('ce raw data'!$B$2:$B$3000=$B313),,),0),MATCH(SUBSTITUTE(F263,"Allele","Height"),'ce raw data'!$C$1:$CZ$1,0))),"-")</f>
        <v>-</v>
      </c>
      <c r="G312" s="8" t="str">
        <f>IFERROR(IF(INDEX('ce raw data'!$C$2:$CZ$3000,MATCH(1,INDEX(('ce raw data'!$A$2:$A$3000=G260)*('ce raw data'!$B$2:$B$3000=$B313),,),0),MATCH(SUBSTITUTE(G263,"Allele","Height"),'ce raw data'!$C$1:$CZ$1,0))="","-",INDEX('ce raw data'!$C$2:$CZ$3000,MATCH(1,INDEX(('ce raw data'!$A$2:$A$3000=G260)*('ce raw data'!$B$2:$B$3000=$B313),,),0),MATCH(SUBSTITUTE(G263,"Allele","Height"),'ce raw data'!$C$1:$CZ$1,0))),"-")</f>
        <v>-</v>
      </c>
      <c r="H312" s="8" t="str">
        <f>IFERROR(IF(INDEX('ce raw data'!$C$2:$CZ$3000,MATCH(1,INDEX(('ce raw data'!$A$2:$A$3000=G260)*('ce raw data'!$B$2:$B$3000=$B313),,),0),MATCH(SUBSTITUTE(H263,"Allele","Height"),'ce raw data'!$C$1:$CZ$1,0))="","-",INDEX('ce raw data'!$C$2:$CZ$3000,MATCH(1,INDEX(('ce raw data'!$A$2:$A$3000=G260)*('ce raw data'!$B$2:$B$3000=$B313),,),0),MATCH(SUBSTITUTE(H263,"Allele","Height"),'ce raw data'!$C$1:$CZ$1,0))),"-")</f>
        <v>-</v>
      </c>
      <c r="I312" s="8" t="str">
        <f>IFERROR(IF(INDEX('ce raw data'!$C$2:$CZ$3000,MATCH(1,INDEX(('ce raw data'!$A$2:$A$3000=G260)*('ce raw data'!$B$2:$B$3000=$B313),,),0),MATCH(SUBSTITUTE(I263,"Allele","Height"),'ce raw data'!$C$1:$CZ$1,0))="","-",INDEX('ce raw data'!$C$2:$CZ$3000,MATCH(1,INDEX(('ce raw data'!$A$2:$A$3000=G260)*('ce raw data'!$B$2:$B$3000=$B313),,),0),MATCH(SUBSTITUTE(I263,"Allele","Height"),'ce raw data'!$C$1:$CZ$1,0))),"-")</f>
        <v>-</v>
      </c>
      <c r="J312" s="8" t="str">
        <f>IFERROR(IF(INDEX('ce raw data'!$C$2:$CZ$3000,MATCH(1,INDEX(('ce raw data'!$A$2:$A$3000=G260)*('ce raw data'!$B$2:$B$3000=$B313),,),0),MATCH(SUBSTITUTE(J263,"Allele","Height"),'ce raw data'!$C$1:$CZ$1,0))="","-",INDEX('ce raw data'!$C$2:$CZ$3000,MATCH(1,INDEX(('ce raw data'!$A$2:$A$3000=G260)*('ce raw data'!$B$2:$B$3000=$B313),,),0),MATCH(SUBSTITUTE(J263,"Allele","Height"),'ce raw data'!$C$1:$CZ$1,0))),"-")</f>
        <v>-</v>
      </c>
    </row>
    <row r="313" spans="2:10" x14ac:dyDescent="0.5">
      <c r="B313" s="13" t="str">
        <f>'Allele Call Table'!$A$119</f>
        <v>FGA</v>
      </c>
      <c r="C313" s="8" t="str">
        <f>IFERROR(IF(INDEX('ce raw data'!$C$2:$CZ$3000,MATCH(1,INDEX(('ce raw data'!$A$2:$A$3000=C260)*('ce raw data'!$B$2:$B$3000=$B313),,),0),MATCH(C263,'ce raw data'!$C$1:$CZ$1,0))="","-",INDEX('ce raw data'!$C$2:$CZ$3000,MATCH(1,INDEX(('ce raw data'!$A$2:$A$3000=C260)*('ce raw data'!$B$2:$B$3000=$B313),,),0),MATCH(C263,'ce raw data'!$C$1:$CZ$1,0))),"-")</f>
        <v>-</v>
      </c>
      <c r="D313" s="8" t="str">
        <f>IFERROR(IF(INDEX('ce raw data'!$C$2:$CZ$3000,MATCH(1,INDEX(('ce raw data'!$A$2:$A$3000=C260)*('ce raw data'!$B$2:$B$3000=$B313),,),0),MATCH(D263,'ce raw data'!$C$1:$CZ$1,0))="","-",INDEX('ce raw data'!$C$2:$CZ$3000,MATCH(1,INDEX(('ce raw data'!$A$2:$A$3000=C260)*('ce raw data'!$B$2:$B$3000=$B313),,),0),MATCH(D263,'ce raw data'!$C$1:$CZ$1,0))),"-")</f>
        <v>-</v>
      </c>
      <c r="E313" s="8" t="str">
        <f>IFERROR(IF(INDEX('ce raw data'!$C$2:$CZ$3000,MATCH(1,INDEX(('ce raw data'!$A$2:$A$3000=C260)*('ce raw data'!$B$2:$B$3000=$B313),,),0),MATCH(E263,'ce raw data'!$C$1:$CZ$1,0))="","-",INDEX('ce raw data'!$C$2:$CZ$3000,MATCH(1,INDEX(('ce raw data'!$A$2:$A$3000=C260)*('ce raw data'!$B$2:$B$3000=$B313),,),0),MATCH(E263,'ce raw data'!$C$1:$CZ$1,0))),"-")</f>
        <v>-</v>
      </c>
      <c r="F313" s="8" t="str">
        <f>IFERROR(IF(INDEX('ce raw data'!$C$2:$CZ$3000,MATCH(1,INDEX(('ce raw data'!$A$2:$A$3000=C260)*('ce raw data'!$B$2:$B$3000=$B313),,),0),MATCH(F263,'ce raw data'!$C$1:$CZ$1,0))="","-",INDEX('ce raw data'!$C$2:$CZ$3000,MATCH(1,INDEX(('ce raw data'!$A$2:$A$3000=C260)*('ce raw data'!$B$2:$B$3000=$B313),,),0),MATCH(F263,'ce raw data'!$C$1:$CZ$1,0))),"-")</f>
        <v>-</v>
      </c>
      <c r="G313" s="8" t="str">
        <f>IFERROR(IF(INDEX('ce raw data'!$C$2:$CZ$3000,MATCH(1,INDEX(('ce raw data'!$A$2:$A$3000=G260)*('ce raw data'!$B$2:$B$3000=$B313),,),0),MATCH(G263,'ce raw data'!$C$1:$CZ$1,0))="","-",INDEX('ce raw data'!$C$2:$CZ$3000,MATCH(1,INDEX(('ce raw data'!$A$2:$A$3000=G260)*('ce raw data'!$B$2:$B$3000=$B313),,),0),MATCH(G263,'ce raw data'!$C$1:$CZ$1,0))),"-")</f>
        <v>-</v>
      </c>
      <c r="H313" s="8" t="str">
        <f>IFERROR(IF(INDEX('ce raw data'!$C$2:$CZ$3000,MATCH(1,INDEX(('ce raw data'!$A$2:$A$3000=G260)*('ce raw data'!$B$2:$B$3000=$B313),,),0),MATCH(H263,'ce raw data'!$C$1:$CZ$1,0))="","-",INDEX('ce raw data'!$C$2:$CZ$3000,MATCH(1,INDEX(('ce raw data'!$A$2:$A$3000=G260)*('ce raw data'!$B$2:$B$3000=$B313),,),0),MATCH(H263,'ce raw data'!$C$1:$CZ$1,0))),"-")</f>
        <v>-</v>
      </c>
      <c r="I313" s="8" t="str">
        <f>IFERROR(IF(INDEX('ce raw data'!$C$2:$CZ$3000,MATCH(1,INDEX(('ce raw data'!$A$2:$A$3000=G260)*('ce raw data'!$B$2:$B$3000=$B313),,),0),MATCH(I263,'ce raw data'!$C$1:$CZ$1,0))="","-",INDEX('ce raw data'!$C$2:$CZ$3000,MATCH(1,INDEX(('ce raw data'!$A$2:$A$3000=G260)*('ce raw data'!$B$2:$B$3000=$B313),,),0),MATCH(I263,'ce raw data'!$C$1:$CZ$1,0))),"-")</f>
        <v>-</v>
      </c>
      <c r="J313" s="8" t="str">
        <f>IFERROR(IF(INDEX('ce raw data'!$C$2:$CZ$3000,MATCH(1,INDEX(('ce raw data'!$A$2:$A$3000=G260)*('ce raw data'!$B$2:$B$3000=$B313),,),0),MATCH(J263,'ce raw data'!$C$1:$CZ$1,0))="","-",INDEX('ce raw data'!$C$2:$CZ$3000,MATCH(1,INDEX(('ce raw data'!$A$2:$A$3000=G260)*('ce raw data'!$B$2:$B$3000=$B313),,),0),MATCH(J263,'ce raw data'!$C$1:$CZ$1,0))),"-")</f>
        <v>-</v>
      </c>
    </row>
    <row r="314" spans="2:10" hidden="1" x14ac:dyDescent="0.5">
      <c r="B314" s="13"/>
      <c r="C314" s="8" t="str">
        <f>IFERROR(IF(INDEX('ce raw data'!$C$2:$CZ$3000,MATCH(1,INDEX(('ce raw data'!$A$2:$A$3000=C260)*('ce raw data'!$B$2:$B$3000=$B315),,),0),MATCH(SUBSTITUTE(C263,"Allele","Height"),'ce raw data'!$C$1:$CZ$1,0))="","-",INDEX('ce raw data'!$C$2:$CZ$3000,MATCH(1,INDEX(('ce raw data'!$A$2:$A$3000=C260)*('ce raw data'!$B$2:$B$3000=$B315),,),0),MATCH(SUBSTITUTE(C263,"Allele","Height"),'ce raw data'!$C$1:$CZ$1,0))),"-")</f>
        <v>-</v>
      </c>
      <c r="D314" s="8" t="str">
        <f>IFERROR(IF(INDEX('ce raw data'!$C$2:$CZ$3000,MATCH(1,INDEX(('ce raw data'!$A$2:$A$3000=C260)*('ce raw data'!$B$2:$B$3000=$B315),,),0),MATCH(SUBSTITUTE(D263,"Allele","Height"),'ce raw data'!$C$1:$CZ$1,0))="","-",INDEX('ce raw data'!$C$2:$CZ$3000,MATCH(1,INDEX(('ce raw data'!$A$2:$A$3000=C260)*('ce raw data'!$B$2:$B$3000=$B315),,),0),MATCH(SUBSTITUTE(D263,"Allele","Height"),'ce raw data'!$C$1:$CZ$1,0))),"-")</f>
        <v>-</v>
      </c>
      <c r="E314" s="8" t="str">
        <f>IFERROR(IF(INDEX('ce raw data'!$C$2:$CZ$3000,MATCH(1,INDEX(('ce raw data'!$A$2:$A$3000=C260)*('ce raw data'!$B$2:$B$3000=$B315),,),0),MATCH(SUBSTITUTE(E263,"Allele","Height"),'ce raw data'!$C$1:$CZ$1,0))="","-",INDEX('ce raw data'!$C$2:$CZ$3000,MATCH(1,INDEX(('ce raw data'!$A$2:$A$3000=C260)*('ce raw data'!$B$2:$B$3000=$B315),,),0),MATCH(SUBSTITUTE(E263,"Allele","Height"),'ce raw data'!$C$1:$CZ$1,0))),"-")</f>
        <v>-</v>
      </c>
      <c r="F314" s="8" t="str">
        <f>IFERROR(IF(INDEX('ce raw data'!$C$2:$CZ$3000,MATCH(1,INDEX(('ce raw data'!$A$2:$A$3000=C260)*('ce raw data'!$B$2:$B$3000=$B315),,),0),MATCH(SUBSTITUTE(F263,"Allele","Height"),'ce raw data'!$C$1:$CZ$1,0))="","-",INDEX('ce raw data'!$C$2:$CZ$3000,MATCH(1,INDEX(('ce raw data'!$A$2:$A$3000=C260)*('ce raw data'!$B$2:$B$3000=$B315),,),0),MATCH(SUBSTITUTE(F263,"Allele","Height"),'ce raw data'!$C$1:$CZ$1,0))),"-")</f>
        <v>-</v>
      </c>
      <c r="G314" s="8" t="str">
        <f>IFERROR(IF(INDEX('ce raw data'!$C$2:$CZ$3000,MATCH(1,INDEX(('ce raw data'!$A$2:$A$3000=G260)*('ce raw data'!$B$2:$B$3000=$B315),,),0),MATCH(SUBSTITUTE(G263,"Allele","Height"),'ce raw data'!$C$1:$CZ$1,0))="","-",INDEX('ce raw data'!$C$2:$CZ$3000,MATCH(1,INDEX(('ce raw data'!$A$2:$A$3000=G260)*('ce raw data'!$B$2:$B$3000=$B315),,),0),MATCH(SUBSTITUTE(G263,"Allele","Height"),'ce raw data'!$C$1:$CZ$1,0))),"-")</f>
        <v>-</v>
      </c>
      <c r="H314" s="8" t="str">
        <f>IFERROR(IF(INDEX('ce raw data'!$C$2:$CZ$3000,MATCH(1,INDEX(('ce raw data'!$A$2:$A$3000=G260)*('ce raw data'!$B$2:$B$3000=$B315),,),0),MATCH(SUBSTITUTE(H263,"Allele","Height"),'ce raw data'!$C$1:$CZ$1,0))="","-",INDEX('ce raw data'!$C$2:$CZ$3000,MATCH(1,INDEX(('ce raw data'!$A$2:$A$3000=G260)*('ce raw data'!$B$2:$B$3000=$B315),,),0),MATCH(SUBSTITUTE(H263,"Allele","Height"),'ce raw data'!$C$1:$CZ$1,0))),"-")</f>
        <v>-</v>
      </c>
      <c r="I314" s="8" t="str">
        <f>IFERROR(IF(INDEX('ce raw data'!$C$2:$CZ$3000,MATCH(1,INDEX(('ce raw data'!$A$2:$A$3000=G260)*('ce raw data'!$B$2:$B$3000=$B315),,),0),MATCH(SUBSTITUTE(I263,"Allele","Height"),'ce raw data'!$C$1:$CZ$1,0))="","-",INDEX('ce raw data'!$C$2:$CZ$3000,MATCH(1,INDEX(('ce raw data'!$A$2:$A$3000=G260)*('ce raw data'!$B$2:$B$3000=$B315),,),0),MATCH(SUBSTITUTE(I263,"Allele","Height"),'ce raw data'!$C$1:$CZ$1,0))),"-")</f>
        <v>-</v>
      </c>
      <c r="J314" s="8" t="str">
        <f>IFERROR(IF(INDEX('ce raw data'!$C$2:$CZ$3000,MATCH(1,INDEX(('ce raw data'!$A$2:$A$3000=G260)*('ce raw data'!$B$2:$B$3000=$B315),,),0),MATCH(SUBSTITUTE(J263,"Allele","Height"),'ce raw data'!$C$1:$CZ$1,0))="","-",INDEX('ce raw data'!$C$2:$CZ$3000,MATCH(1,INDEX(('ce raw data'!$A$2:$A$3000=G260)*('ce raw data'!$B$2:$B$3000=$B315),,),0),MATCH(SUBSTITUTE(J263,"Allele","Height"),'ce raw data'!$C$1:$CZ$1,0))),"-")</f>
        <v>-</v>
      </c>
    </row>
    <row r="315" spans="2:10" x14ac:dyDescent="0.5">
      <c r="B315" s="13" t="str">
        <f>'Allele Call Table'!$A$121</f>
        <v>DYS576</v>
      </c>
      <c r="C315" s="8" t="str">
        <f>IFERROR(IF(INDEX('ce raw data'!$C$2:$CZ$3000,MATCH(1,INDEX(('ce raw data'!$A$2:$A$3000=C260)*('ce raw data'!$B$2:$B$3000=$B315),,),0),MATCH(C263,'ce raw data'!$C$1:$CZ$1,0))="","-",INDEX('ce raw data'!$C$2:$CZ$3000,MATCH(1,INDEX(('ce raw data'!$A$2:$A$3000=C260)*('ce raw data'!$B$2:$B$3000=$B315),,),0),MATCH(C263,'ce raw data'!$C$1:$CZ$1,0))),"-")</f>
        <v>-</v>
      </c>
      <c r="D315" s="8" t="str">
        <f>IFERROR(IF(INDEX('ce raw data'!$C$2:$CZ$3000,MATCH(1,INDEX(('ce raw data'!$A$2:$A$3000=C260)*('ce raw data'!$B$2:$B$3000=$B315),,),0),MATCH(D263,'ce raw data'!$C$1:$CZ$1,0))="","-",INDEX('ce raw data'!$C$2:$CZ$3000,MATCH(1,INDEX(('ce raw data'!$A$2:$A$3000=C260)*('ce raw data'!$B$2:$B$3000=$B315),,),0),MATCH(D263,'ce raw data'!$C$1:$CZ$1,0))),"-")</f>
        <v>-</v>
      </c>
      <c r="E315" s="8" t="str">
        <f>IFERROR(IF(INDEX('ce raw data'!$C$2:$CZ$3000,MATCH(1,INDEX(('ce raw data'!$A$2:$A$3000=C260)*('ce raw data'!$B$2:$B$3000=$B315),,),0),MATCH(E263,'ce raw data'!$C$1:$CZ$1,0))="","-",INDEX('ce raw data'!$C$2:$CZ$3000,MATCH(1,INDEX(('ce raw data'!$A$2:$A$3000=C260)*('ce raw data'!$B$2:$B$3000=$B315),,),0),MATCH(E263,'ce raw data'!$C$1:$CZ$1,0))),"-")</f>
        <v>-</v>
      </c>
      <c r="F315" s="8" t="str">
        <f>IFERROR(IF(INDEX('ce raw data'!$C$2:$CZ$3000,MATCH(1,INDEX(('ce raw data'!$A$2:$A$3000=C260)*('ce raw data'!$B$2:$B$3000=$B315),,),0),MATCH(F263,'ce raw data'!$C$1:$CZ$1,0))="","-",INDEX('ce raw data'!$C$2:$CZ$3000,MATCH(1,INDEX(('ce raw data'!$A$2:$A$3000=C260)*('ce raw data'!$B$2:$B$3000=$B315),,),0),MATCH(F263,'ce raw data'!$C$1:$CZ$1,0))),"-")</f>
        <v>-</v>
      </c>
      <c r="G315" s="8" t="str">
        <f>IFERROR(IF(INDEX('ce raw data'!$C$2:$CZ$3000,MATCH(1,INDEX(('ce raw data'!$A$2:$A$3000=G260)*('ce raw data'!$B$2:$B$3000=$B315),,),0),MATCH(G263,'ce raw data'!$C$1:$CZ$1,0))="","-",INDEX('ce raw data'!$C$2:$CZ$3000,MATCH(1,INDEX(('ce raw data'!$A$2:$A$3000=G260)*('ce raw data'!$B$2:$B$3000=$B315),,),0),MATCH(G263,'ce raw data'!$C$1:$CZ$1,0))),"-")</f>
        <v>-</v>
      </c>
      <c r="H315" s="8" t="str">
        <f>IFERROR(IF(INDEX('ce raw data'!$C$2:$CZ$3000,MATCH(1,INDEX(('ce raw data'!$A$2:$A$3000=G260)*('ce raw data'!$B$2:$B$3000=$B315),,),0),MATCH(H263,'ce raw data'!$C$1:$CZ$1,0))="","-",INDEX('ce raw data'!$C$2:$CZ$3000,MATCH(1,INDEX(('ce raw data'!$A$2:$A$3000=G260)*('ce raw data'!$B$2:$B$3000=$B315),,),0),MATCH(H263,'ce raw data'!$C$1:$CZ$1,0))),"-")</f>
        <v>-</v>
      </c>
      <c r="I315" s="8" t="str">
        <f>IFERROR(IF(INDEX('ce raw data'!$C$2:$CZ$3000,MATCH(1,INDEX(('ce raw data'!$A$2:$A$3000=G260)*('ce raw data'!$B$2:$B$3000=$B315),,),0),MATCH(I263,'ce raw data'!$C$1:$CZ$1,0))="","-",INDEX('ce raw data'!$C$2:$CZ$3000,MATCH(1,INDEX(('ce raw data'!$A$2:$A$3000=G260)*('ce raw data'!$B$2:$B$3000=$B315),,),0),MATCH(I263,'ce raw data'!$C$1:$CZ$1,0))),"-")</f>
        <v>-</v>
      </c>
      <c r="J315" s="8" t="str">
        <f>IFERROR(IF(INDEX('ce raw data'!$C$2:$CZ$3000,MATCH(1,INDEX(('ce raw data'!$A$2:$A$3000=G260)*('ce raw data'!$B$2:$B$3000=$B315),,),0),MATCH(J263,'ce raw data'!$C$1:$CZ$1,0))="","-",INDEX('ce raw data'!$C$2:$CZ$3000,MATCH(1,INDEX(('ce raw data'!$A$2:$A$3000=G260)*('ce raw data'!$B$2:$B$3000=$B315),,),0),MATCH(J263,'ce raw data'!$C$1:$CZ$1,0))),"-")</f>
        <v>-</v>
      </c>
    </row>
    <row r="316" spans="2:10" hidden="1" x14ac:dyDescent="0.5">
      <c r="B316" s="13"/>
      <c r="C316" s="8" t="str">
        <f>IFERROR(IF(INDEX('ce raw data'!$C$2:$CZ$3000,MATCH(1,INDEX(('ce raw data'!$A$2:$A$3000=C260)*('ce raw data'!$B$2:$B$3000=$B317),,),0),MATCH(SUBSTITUTE(C263,"Allele","Height"),'ce raw data'!$C$1:$CZ$1,0))="","-",INDEX('ce raw data'!$C$2:$CZ$3000,MATCH(1,INDEX(('ce raw data'!$A$2:$A$3000=C260)*('ce raw data'!$B$2:$B$3000=$B317),,),0),MATCH(SUBSTITUTE(C263,"Allele","Height"),'ce raw data'!$C$1:$CZ$1,0))),"-")</f>
        <v>-</v>
      </c>
      <c r="D316" s="8" t="str">
        <f>IFERROR(IF(INDEX('ce raw data'!$C$2:$CZ$3000,MATCH(1,INDEX(('ce raw data'!$A$2:$A$3000=C260)*('ce raw data'!$B$2:$B$3000=$B317),,),0),MATCH(SUBSTITUTE(D263,"Allele","Height"),'ce raw data'!$C$1:$CZ$1,0))="","-",INDEX('ce raw data'!$C$2:$CZ$3000,MATCH(1,INDEX(('ce raw data'!$A$2:$A$3000=C260)*('ce raw data'!$B$2:$B$3000=$B317),,),0),MATCH(SUBSTITUTE(D263,"Allele","Height"),'ce raw data'!$C$1:$CZ$1,0))),"-")</f>
        <v>-</v>
      </c>
      <c r="E316" s="8" t="str">
        <f>IFERROR(IF(INDEX('ce raw data'!$C$2:$CZ$3000,MATCH(1,INDEX(('ce raw data'!$A$2:$A$3000=C260)*('ce raw data'!$B$2:$B$3000=$B317),,),0),MATCH(SUBSTITUTE(E263,"Allele","Height"),'ce raw data'!$C$1:$CZ$1,0))="","-",INDEX('ce raw data'!$C$2:$CZ$3000,MATCH(1,INDEX(('ce raw data'!$A$2:$A$3000=C260)*('ce raw data'!$B$2:$B$3000=$B317),,),0),MATCH(SUBSTITUTE(E263,"Allele","Height"),'ce raw data'!$C$1:$CZ$1,0))),"-")</f>
        <v>-</v>
      </c>
      <c r="F316" s="8" t="str">
        <f>IFERROR(IF(INDEX('ce raw data'!$C$2:$CZ$3000,MATCH(1,INDEX(('ce raw data'!$A$2:$A$3000=C260)*('ce raw data'!$B$2:$B$3000=$B317),,),0),MATCH(SUBSTITUTE(F263,"Allele","Height"),'ce raw data'!$C$1:$CZ$1,0))="","-",INDEX('ce raw data'!$C$2:$CZ$3000,MATCH(1,INDEX(('ce raw data'!$A$2:$A$3000=C260)*('ce raw data'!$B$2:$B$3000=$B317),,),0),MATCH(SUBSTITUTE(F263,"Allele","Height"),'ce raw data'!$C$1:$CZ$1,0))),"-")</f>
        <v>-</v>
      </c>
      <c r="G316" s="8" t="str">
        <f>IFERROR(IF(INDEX('ce raw data'!$C$2:$CZ$3000,MATCH(1,INDEX(('ce raw data'!$A$2:$A$3000=G260)*('ce raw data'!$B$2:$B$3000=$B317),,),0),MATCH(SUBSTITUTE(G263,"Allele","Height"),'ce raw data'!$C$1:$CZ$1,0))="","-",INDEX('ce raw data'!$C$2:$CZ$3000,MATCH(1,INDEX(('ce raw data'!$A$2:$A$3000=G260)*('ce raw data'!$B$2:$B$3000=$B317),,),0),MATCH(SUBSTITUTE(G263,"Allele","Height"),'ce raw data'!$C$1:$CZ$1,0))),"-")</f>
        <v>-</v>
      </c>
      <c r="H316" s="8" t="str">
        <f>IFERROR(IF(INDEX('ce raw data'!$C$2:$CZ$3000,MATCH(1,INDEX(('ce raw data'!$A$2:$A$3000=G260)*('ce raw data'!$B$2:$B$3000=$B317),,),0),MATCH(SUBSTITUTE(H263,"Allele","Height"),'ce raw data'!$C$1:$CZ$1,0))="","-",INDEX('ce raw data'!$C$2:$CZ$3000,MATCH(1,INDEX(('ce raw data'!$A$2:$A$3000=G260)*('ce raw data'!$B$2:$B$3000=$B317),,),0),MATCH(SUBSTITUTE(H263,"Allele","Height"),'ce raw data'!$C$1:$CZ$1,0))),"-")</f>
        <v>-</v>
      </c>
      <c r="I316" s="8" t="str">
        <f>IFERROR(IF(INDEX('ce raw data'!$C$2:$CZ$3000,MATCH(1,INDEX(('ce raw data'!$A$2:$A$3000=G260)*('ce raw data'!$B$2:$B$3000=$B317),,),0),MATCH(SUBSTITUTE(I263,"Allele","Height"),'ce raw data'!$C$1:$CZ$1,0))="","-",INDEX('ce raw data'!$C$2:$CZ$3000,MATCH(1,INDEX(('ce raw data'!$A$2:$A$3000=G260)*('ce raw data'!$B$2:$B$3000=$B317),,),0),MATCH(SUBSTITUTE(I263,"Allele","Height"),'ce raw data'!$C$1:$CZ$1,0))),"-")</f>
        <v>-</v>
      </c>
      <c r="J316" s="8" t="str">
        <f>IFERROR(IF(INDEX('ce raw data'!$C$2:$CZ$3000,MATCH(1,INDEX(('ce raw data'!$A$2:$A$3000=G260)*('ce raw data'!$B$2:$B$3000=$B317),,),0),MATCH(SUBSTITUTE(J263,"Allele","Height"),'ce raw data'!$C$1:$CZ$1,0))="","-",INDEX('ce raw data'!$C$2:$CZ$3000,MATCH(1,INDEX(('ce raw data'!$A$2:$A$3000=G260)*('ce raw data'!$B$2:$B$3000=$B317),,),0),MATCH(SUBSTITUTE(J263,"Allele","Height"),'ce raw data'!$C$1:$CZ$1,0))),"-")</f>
        <v>-</v>
      </c>
    </row>
    <row r="317" spans="2:10" x14ac:dyDescent="0.5">
      <c r="B317" s="13" t="str">
        <f>'Allele Call Table'!$A$123</f>
        <v>DYS570</v>
      </c>
      <c r="C317" s="8" t="str">
        <f>IFERROR(IF(INDEX('ce raw data'!$C$2:$CZ$3000,MATCH(1,INDEX(('ce raw data'!$A$2:$A$3000=C260)*('ce raw data'!$B$2:$B$3000=$B317),,),0),MATCH(C263,'ce raw data'!$C$1:$CZ$1,0))="","-",INDEX('ce raw data'!$C$2:$CZ$3000,MATCH(1,INDEX(('ce raw data'!$A$2:$A$3000=C260)*('ce raw data'!$B$2:$B$3000=$B317),,),0),MATCH(C263,'ce raw data'!$C$1:$CZ$1,0))),"-")</f>
        <v>-</v>
      </c>
      <c r="D317" s="8" t="str">
        <f>IFERROR(IF(INDEX('ce raw data'!$C$2:$CZ$3000,MATCH(1,INDEX(('ce raw data'!$A$2:$A$3000=C260)*('ce raw data'!$B$2:$B$3000=$B317),,),0),MATCH(D263,'ce raw data'!$C$1:$CZ$1,0))="","-",INDEX('ce raw data'!$C$2:$CZ$3000,MATCH(1,INDEX(('ce raw data'!$A$2:$A$3000=C260)*('ce raw data'!$B$2:$B$3000=$B317),,),0),MATCH(D263,'ce raw data'!$C$1:$CZ$1,0))),"-")</f>
        <v>-</v>
      </c>
      <c r="E317" s="8" t="str">
        <f>IFERROR(IF(INDEX('ce raw data'!$C$2:$CZ$3000,MATCH(1,INDEX(('ce raw data'!$A$2:$A$3000=C260)*('ce raw data'!$B$2:$B$3000=$B317),,),0),MATCH(E263,'ce raw data'!$C$1:$CZ$1,0))="","-",INDEX('ce raw data'!$C$2:$CZ$3000,MATCH(1,INDEX(('ce raw data'!$A$2:$A$3000=C260)*('ce raw data'!$B$2:$B$3000=$B317),,),0),MATCH(E263,'ce raw data'!$C$1:$CZ$1,0))),"-")</f>
        <v>-</v>
      </c>
      <c r="F317" s="8" t="str">
        <f>IFERROR(IF(INDEX('ce raw data'!$C$2:$CZ$3000,MATCH(1,INDEX(('ce raw data'!$A$2:$A$3000=C260)*('ce raw data'!$B$2:$B$3000=$B317),,),0),MATCH(F263,'ce raw data'!$C$1:$CZ$1,0))="","-",INDEX('ce raw data'!$C$2:$CZ$3000,MATCH(1,INDEX(('ce raw data'!$A$2:$A$3000=C260)*('ce raw data'!$B$2:$B$3000=$B317),,),0),MATCH(F263,'ce raw data'!$C$1:$CZ$1,0))),"-")</f>
        <v>-</v>
      </c>
      <c r="G317" s="8" t="str">
        <f>IFERROR(IF(INDEX('ce raw data'!$C$2:$CZ$3000,MATCH(1,INDEX(('ce raw data'!$A$2:$A$3000=G260)*('ce raw data'!$B$2:$B$3000=$B317),,),0),MATCH(G263,'ce raw data'!$C$1:$CZ$1,0))="","-",INDEX('ce raw data'!$C$2:$CZ$3000,MATCH(1,INDEX(('ce raw data'!$A$2:$A$3000=G260)*('ce raw data'!$B$2:$B$3000=$B317),,),0),MATCH(G263,'ce raw data'!$C$1:$CZ$1,0))),"-")</f>
        <v>-</v>
      </c>
      <c r="H317" s="8" t="str">
        <f>IFERROR(IF(INDEX('ce raw data'!$C$2:$CZ$3000,MATCH(1,INDEX(('ce raw data'!$A$2:$A$3000=G260)*('ce raw data'!$B$2:$B$3000=$B317),,),0),MATCH(H263,'ce raw data'!$C$1:$CZ$1,0))="","-",INDEX('ce raw data'!$C$2:$CZ$3000,MATCH(1,INDEX(('ce raw data'!$A$2:$A$3000=G260)*('ce raw data'!$B$2:$B$3000=$B317),,),0),MATCH(H263,'ce raw data'!$C$1:$CZ$1,0))),"-")</f>
        <v>-</v>
      </c>
      <c r="I317" s="8" t="str">
        <f>IFERROR(IF(INDEX('ce raw data'!$C$2:$CZ$3000,MATCH(1,INDEX(('ce raw data'!$A$2:$A$3000=G260)*('ce raw data'!$B$2:$B$3000=$B317),,),0),MATCH(I263,'ce raw data'!$C$1:$CZ$1,0))="","-",INDEX('ce raw data'!$C$2:$CZ$3000,MATCH(1,INDEX(('ce raw data'!$A$2:$A$3000=G260)*('ce raw data'!$B$2:$B$3000=$B317),,),0),MATCH(I263,'ce raw data'!$C$1:$CZ$1,0))),"-")</f>
        <v>-</v>
      </c>
      <c r="J317" s="8" t="str">
        <f>IFERROR(IF(INDEX('ce raw data'!$C$2:$CZ$3000,MATCH(1,INDEX(('ce raw data'!$A$2:$A$3000=G260)*('ce raw data'!$B$2:$B$3000=$B317),,),0),MATCH(J263,'ce raw data'!$C$1:$CZ$1,0))="","-",INDEX('ce raw data'!$C$2:$CZ$3000,MATCH(1,INDEX(('ce raw data'!$A$2:$A$3000=G260)*('ce raw data'!$B$2:$B$3000=$B317),,),0),MATCH(J263,'ce raw data'!$C$1:$CZ$1,0))),"-")</f>
        <v>-</v>
      </c>
    </row>
    <row r="318" spans="2:10" x14ac:dyDescent="0.5">
      <c r="B318" s="15"/>
      <c r="C318" s="9"/>
      <c r="D318" s="9"/>
      <c r="E318" s="9"/>
      <c r="F318" s="9"/>
      <c r="G318" s="9"/>
      <c r="H318" s="9"/>
      <c r="I318" s="9"/>
      <c r="J318" s="9"/>
    </row>
    <row r="319" spans="2:10" x14ac:dyDescent="0.5">
      <c r="B319" s="15"/>
      <c r="C319" s="9"/>
      <c r="D319" s="9"/>
      <c r="E319" s="9"/>
      <c r="F319" s="9"/>
      <c r="G319" s="9"/>
      <c r="H319" s="9"/>
      <c r="I319" s="9"/>
      <c r="J319" s="9"/>
    </row>
    <row r="320" spans="2:10" x14ac:dyDescent="0.5">
      <c r="B320" s="15"/>
      <c r="C320" s="9"/>
      <c r="D320" s="9"/>
      <c r="E320" s="9"/>
      <c r="F320" s="9"/>
      <c r="G320" s="9"/>
      <c r="H320" s="9"/>
      <c r="I320" s="9"/>
      <c r="J320" s="9"/>
    </row>
    <row r="321" spans="2:10" x14ac:dyDescent="0.5">
      <c r="B321" s="15"/>
      <c r="C321" s="9"/>
      <c r="D321" s="9"/>
      <c r="E321" s="9"/>
      <c r="F321" s="9"/>
      <c r="G321" s="9"/>
      <c r="H321" s="9"/>
      <c r="I321" s="9"/>
      <c r="J321" s="9"/>
    </row>
    <row r="322" spans="2:10" x14ac:dyDescent="0.5">
      <c r="B322" s="15"/>
      <c r="C322" s="9"/>
      <c r="D322" s="9"/>
      <c r="E322" s="9"/>
      <c r="F322" s="9"/>
      <c r="G322" s="9"/>
      <c r="H322" s="9"/>
      <c r="I322" s="9"/>
      <c r="J322" s="9"/>
    </row>
    <row r="323" spans="2:10" x14ac:dyDescent="0.5">
      <c r="B323" s="15"/>
      <c r="C323" s="9"/>
      <c r="D323" s="9"/>
      <c r="E323" s="9"/>
      <c r="F323" s="9"/>
      <c r="G323" s="9"/>
      <c r="H323" s="9"/>
      <c r="I323" s="9"/>
      <c r="J323" s="9"/>
    </row>
    <row r="324" spans="2:10" x14ac:dyDescent="0.5">
      <c r="B324" s="6" t="s">
        <v>4</v>
      </c>
      <c r="C324" s="36" t="str">
        <f>IF(INDEX('ce raw data'!$A:$A,2+27*10)="","blank",INDEX('ce raw data'!$A:$A,2+27*10))</f>
        <v>blank</v>
      </c>
      <c r="D324" s="36"/>
      <c r="E324" s="36"/>
      <c r="F324" s="36"/>
      <c r="G324" s="36" t="str">
        <f>IF(INDEX('ce raw data'!$A:$A,2+27*11)="","blank",INDEX('ce raw data'!$A:$A,2+27*11))</f>
        <v>blank</v>
      </c>
      <c r="H324" s="36"/>
      <c r="I324" s="36"/>
      <c r="J324" s="36"/>
    </row>
    <row r="325" spans="2:10" ht="25.2" x14ac:dyDescent="0.5">
      <c r="B325" s="6" t="s">
        <v>5</v>
      </c>
      <c r="C325" s="38"/>
      <c r="D325" s="38"/>
      <c r="E325" s="38"/>
      <c r="F325" s="38"/>
      <c r="G325" s="38"/>
      <c r="H325" s="38"/>
      <c r="I325" s="38"/>
      <c r="J325" s="38"/>
    </row>
    <row r="326" spans="2:10" x14ac:dyDescent="0.5">
      <c r="B326" s="7"/>
      <c r="C326" s="39"/>
      <c r="D326" s="39"/>
      <c r="E326" s="39"/>
      <c r="F326" s="39"/>
      <c r="G326" s="39"/>
      <c r="H326" s="39"/>
      <c r="I326" s="39"/>
      <c r="J326" s="39"/>
    </row>
    <row r="327" spans="2:10" x14ac:dyDescent="0.5">
      <c r="B327" s="5" t="s">
        <v>7</v>
      </c>
      <c r="C327" s="21" t="s">
        <v>8</v>
      </c>
      <c r="D327" s="21" t="s">
        <v>9</v>
      </c>
      <c r="E327" s="21" t="s">
        <v>40</v>
      </c>
      <c r="F327" s="21" t="s">
        <v>41</v>
      </c>
      <c r="G327" s="21" t="s">
        <v>8</v>
      </c>
      <c r="H327" s="21" t="s">
        <v>9</v>
      </c>
      <c r="I327" s="21" t="s">
        <v>40</v>
      </c>
      <c r="J327" s="21" t="s">
        <v>41</v>
      </c>
    </row>
    <row r="328" spans="2:10" hidden="1" x14ac:dyDescent="0.5">
      <c r="B328" s="28"/>
      <c r="C328" s="28" t="str">
        <f>IFERROR(IF(INDEX('ce raw data'!$C$2:$CZ$3000,MATCH(1,INDEX(('ce raw data'!$A$2:$A$3000=C324)*('ce raw data'!$B$2:$B$3000=$B329),,),0),MATCH(SUBSTITUTE(C327,"Allele","Height"),'ce raw data'!$C$1:$CZ$1,0))="","-",INDEX('ce raw data'!$C$2:$CZ$3000,MATCH(1,INDEX(('ce raw data'!$A$2:$A$3000=C324)*('ce raw data'!$B$2:$B$3000=$B329),,),0),MATCH(SUBSTITUTE(C327,"Allele","Height"),'ce raw data'!$C$1:$CZ$1,0))),"-")</f>
        <v>-</v>
      </c>
      <c r="D328" s="28" t="str">
        <f>IFERROR(IF(INDEX('ce raw data'!$C$2:$CZ$3000,MATCH(1,INDEX(('ce raw data'!$A$2:$A$3000=C324)*('ce raw data'!$B$2:$B$3000=$B329),,),0),MATCH(SUBSTITUTE(D327,"Allele","Height"),'ce raw data'!$C$1:$CZ$1,0))="","-",INDEX('ce raw data'!$C$2:$CZ$3000,MATCH(1,INDEX(('ce raw data'!$A$2:$A$3000=C324)*('ce raw data'!$B$2:$B$3000=$B329),,),0),MATCH(SUBSTITUTE(D327,"Allele","Height"),'ce raw data'!$C$1:$CZ$1,0))),"-")</f>
        <v>-</v>
      </c>
      <c r="E328" s="28" t="str">
        <f>IFERROR(IF(INDEX('ce raw data'!$C$2:$CZ$3000,MATCH(1,INDEX(('ce raw data'!$A$2:$A$3000=C324)*('ce raw data'!$B$2:$B$3000=$B329),,),0),MATCH(SUBSTITUTE(E327,"Allele","Height"),'ce raw data'!$C$1:$CZ$1,0))="","-",INDEX('ce raw data'!$C$2:$CZ$3000,MATCH(1,INDEX(('ce raw data'!$A$2:$A$3000=C324)*('ce raw data'!$B$2:$B$3000=$B329),,),0),MATCH(SUBSTITUTE(E327,"Allele","Height"),'ce raw data'!$C$1:$CZ$1,0))),"-")</f>
        <v>-</v>
      </c>
      <c r="F328" s="28" t="str">
        <f>IFERROR(IF(INDEX('ce raw data'!$C$2:$CZ$3000,MATCH(1,INDEX(('ce raw data'!$A$2:$A$3000=C324)*('ce raw data'!$B$2:$B$3000=$B329),,),0),MATCH(SUBSTITUTE(F327,"Allele","Height"),'ce raw data'!$C$1:$CZ$1,0))="","-",INDEX('ce raw data'!$C$2:$CZ$3000,MATCH(1,INDEX(('ce raw data'!$A$2:$A$3000=C324)*('ce raw data'!$B$2:$B$3000=$B329),,),0),MATCH(SUBSTITUTE(F327,"Allele","Height"),'ce raw data'!$C$1:$CZ$1,0))),"-")</f>
        <v>-</v>
      </c>
      <c r="G328" s="28" t="str">
        <f>IFERROR(IF(INDEX('ce raw data'!$C$2:$CZ$3000,MATCH(1,INDEX(('ce raw data'!$A$2:$A$3000=G324)*('ce raw data'!$B$2:$B$3000=$B329),,),0),MATCH(SUBSTITUTE(G327,"Allele","Height"),'ce raw data'!$C$1:$CZ$1,0))="","-",INDEX('ce raw data'!$C$2:$CZ$3000,MATCH(1,INDEX(('ce raw data'!$A$2:$A$3000=G324)*('ce raw data'!$B$2:$B$3000=$B329),,),0),MATCH(SUBSTITUTE(G327,"Allele","Height"),'ce raw data'!$C$1:$CZ$1,0))),"-")</f>
        <v>-</v>
      </c>
      <c r="H328" s="28" t="str">
        <f>IFERROR(IF(INDEX('ce raw data'!$C$2:$CZ$3000,MATCH(1,INDEX(('ce raw data'!$A$2:$A$3000=G324)*('ce raw data'!$B$2:$B$3000=$B329),,),0),MATCH(SUBSTITUTE(H327,"Allele","Height"),'ce raw data'!$C$1:$CZ$1,0))="","-",INDEX('ce raw data'!$C$2:$CZ$3000,MATCH(1,INDEX(('ce raw data'!$A$2:$A$3000=G324)*('ce raw data'!$B$2:$B$3000=$B329),,),0),MATCH(SUBSTITUTE(H327,"Allele","Height"),'ce raw data'!$C$1:$CZ$1,0))),"-")</f>
        <v>-</v>
      </c>
      <c r="I328" s="28" t="str">
        <f>IFERROR(IF(INDEX('ce raw data'!$C$2:$CZ$3000,MATCH(1,INDEX(('ce raw data'!$A$2:$A$3000=G324)*('ce raw data'!$B$2:$B$3000=$B329),,),0),MATCH(SUBSTITUTE(I327,"Allele","Height"),'ce raw data'!$C$1:$CZ$1,0))="","-",INDEX('ce raw data'!$C$2:$CZ$3000,MATCH(1,INDEX(('ce raw data'!$A$2:$A$3000=G324)*('ce raw data'!$B$2:$B$3000=$B329),,),0),MATCH(SUBSTITUTE(I327,"Allele","Height"),'ce raw data'!$C$1:$CZ$1,0))),"-")</f>
        <v>-</v>
      </c>
      <c r="J328" s="28" t="str">
        <f>IFERROR(IF(INDEX('ce raw data'!$C$2:$CZ$3000,MATCH(1,INDEX(('ce raw data'!$A$2:$A$3000=G324)*('ce raw data'!$B$2:$B$3000=$B329),,),0),MATCH(SUBSTITUTE(J327,"Allele","Height"),'ce raw data'!$C$1:$CZ$1,0))="","-",INDEX('ce raw data'!$C$2:$CZ$3000,MATCH(1,INDEX(('ce raw data'!$A$2:$A$3000=G324)*('ce raw data'!$B$2:$B$3000=$B329),,),0),MATCH(SUBSTITUTE(J327,"Allele","Height"),'ce raw data'!$C$1:$CZ$1,0))),"-")</f>
        <v>-</v>
      </c>
    </row>
    <row r="329" spans="2:10" x14ac:dyDescent="0.5">
      <c r="B329" s="10" t="str">
        <f>'Allele Call Table'!$A$71</f>
        <v>AMEL</v>
      </c>
      <c r="C329" s="8" t="str">
        <f>IFERROR(IF(INDEX('ce raw data'!$C$2:$CZ$3000,MATCH(1,INDEX(('ce raw data'!$A$2:$A$3000=C324)*('ce raw data'!$B$2:$B$3000=$B329),,),0),MATCH(C327,'ce raw data'!$C$1:$CZ$1,0))="","-",INDEX('ce raw data'!$C$2:$CZ$3000,MATCH(1,INDEX(('ce raw data'!$A$2:$A$3000=C324)*('ce raw data'!$B$2:$B$3000=$B329),,),0),MATCH(C327,'ce raw data'!$C$1:$CZ$1,0))),"-")</f>
        <v>-</v>
      </c>
      <c r="D329" s="8" t="str">
        <f>IFERROR(IF(INDEX('ce raw data'!$C$2:$CZ$3000,MATCH(1,INDEX(('ce raw data'!$A$2:$A$3000=C324)*('ce raw data'!$B$2:$B$3000=$B329),,),0),MATCH(D327,'ce raw data'!$C$1:$CZ$1,0))="","-",INDEX('ce raw data'!$C$2:$CZ$3000,MATCH(1,INDEX(('ce raw data'!$A$2:$A$3000=C324)*('ce raw data'!$B$2:$B$3000=$B329),,),0),MATCH(D327,'ce raw data'!$C$1:$CZ$1,0))),"-")</f>
        <v>-</v>
      </c>
      <c r="E329" s="8" t="str">
        <f>IFERROR(IF(INDEX('ce raw data'!$C$2:$CZ$3000,MATCH(1,INDEX(('ce raw data'!$A$2:$A$3000=C324)*('ce raw data'!$B$2:$B$3000=$B329),,),0),MATCH(E327,'ce raw data'!$C$1:$CZ$1,0))="","-",INDEX('ce raw data'!$C$2:$CZ$3000,MATCH(1,INDEX(('ce raw data'!$A$2:$A$3000=C324)*('ce raw data'!$B$2:$B$3000=$B329),,),0),MATCH(E327,'ce raw data'!$C$1:$CZ$1,0))),"-")</f>
        <v>-</v>
      </c>
      <c r="F329" s="8" t="str">
        <f>IFERROR(IF(INDEX('ce raw data'!$C$2:$CZ$3000,MATCH(1,INDEX(('ce raw data'!$A$2:$A$3000=C324)*('ce raw data'!$B$2:$B$3000=$B329),,),0),MATCH(F327,'ce raw data'!$C$1:$CZ$1,0))="","-",INDEX('ce raw data'!$C$2:$CZ$3000,MATCH(1,INDEX(('ce raw data'!$A$2:$A$3000=C324)*('ce raw data'!$B$2:$B$3000=$B329),,),0),MATCH(F327,'ce raw data'!$C$1:$CZ$1,0))),"-")</f>
        <v>-</v>
      </c>
      <c r="G329" s="8" t="str">
        <f>IFERROR(IF(INDEX('ce raw data'!$C$2:$CZ$3000,MATCH(1,INDEX(('ce raw data'!$A$2:$A$3000=G324)*('ce raw data'!$B$2:$B$3000=$B329),,),0),MATCH(G327,'ce raw data'!$C$1:$CZ$1,0))="","-",INDEX('ce raw data'!$C$2:$CZ$3000,MATCH(1,INDEX(('ce raw data'!$A$2:$A$3000=G324)*('ce raw data'!$B$2:$B$3000=$B329),,),0),MATCH(G327,'ce raw data'!$C$1:$CZ$1,0))),"-")</f>
        <v>-</v>
      </c>
      <c r="H329" s="8" t="str">
        <f>IFERROR(IF(INDEX('ce raw data'!$C$2:$CZ$3000,MATCH(1,INDEX(('ce raw data'!$A$2:$A$3000=G324)*('ce raw data'!$B$2:$B$3000=$B329),,),0),MATCH(H327,'ce raw data'!$C$1:$CZ$1,0))="","-",INDEX('ce raw data'!$C$2:$CZ$3000,MATCH(1,INDEX(('ce raw data'!$A$2:$A$3000=G324)*('ce raw data'!$B$2:$B$3000=$B329),,),0),MATCH(H327,'ce raw data'!$C$1:$CZ$1,0))),"-")</f>
        <v>-</v>
      </c>
      <c r="I329" s="8" t="str">
        <f>IFERROR(IF(INDEX('ce raw data'!$C$2:$CZ$3000,MATCH(1,INDEX(('ce raw data'!$A$2:$A$3000=G324)*('ce raw data'!$B$2:$B$3000=$B329),,),0),MATCH(I327,'ce raw data'!$C$1:$CZ$1,0))="","-",INDEX('ce raw data'!$C$2:$CZ$3000,MATCH(1,INDEX(('ce raw data'!$A$2:$A$3000=G324)*('ce raw data'!$B$2:$B$3000=$B329),,),0),MATCH(I327,'ce raw data'!$C$1:$CZ$1,0))),"-")</f>
        <v>-</v>
      </c>
      <c r="J329" s="8" t="str">
        <f>IFERROR(IF(INDEX('ce raw data'!$C$2:$CZ$3000,MATCH(1,INDEX(('ce raw data'!$A$2:$A$3000=G324)*('ce raw data'!$B$2:$B$3000=$B329),,),0),MATCH(J327,'ce raw data'!$C$1:$CZ$1,0))="","-",INDEX('ce raw data'!$C$2:$CZ$3000,MATCH(1,INDEX(('ce raw data'!$A$2:$A$3000=G324)*('ce raw data'!$B$2:$B$3000=$B329),,),0),MATCH(J327,'ce raw data'!$C$1:$CZ$1,0))),"-")</f>
        <v>-</v>
      </c>
    </row>
    <row r="330" spans="2:10" hidden="1" x14ac:dyDescent="0.5">
      <c r="B330" s="10"/>
      <c r="C330" s="8" t="str">
        <f>IFERROR(IF(INDEX('ce raw data'!$C$2:$CZ$3000,MATCH(1,INDEX(('ce raw data'!$A$2:$A$3000=C324)*('ce raw data'!$B$2:$B$3000=$B331),,),0),MATCH(SUBSTITUTE(C327,"Allele","Height"),'ce raw data'!$C$1:$CZ$1,0))="","-",INDEX('ce raw data'!$C$2:$CZ$3000,MATCH(1,INDEX(('ce raw data'!$A$2:$A$3000=C324)*('ce raw data'!$B$2:$B$3000=$B331),,),0),MATCH(SUBSTITUTE(C327,"Allele","Height"),'ce raw data'!$C$1:$CZ$1,0))),"-")</f>
        <v>-</v>
      </c>
      <c r="D330" s="8" t="str">
        <f>IFERROR(IF(INDEX('ce raw data'!$C$2:$CZ$3000,MATCH(1,INDEX(('ce raw data'!$A$2:$A$3000=C324)*('ce raw data'!$B$2:$B$3000=$B331),,),0),MATCH(SUBSTITUTE(D327,"Allele","Height"),'ce raw data'!$C$1:$CZ$1,0))="","-",INDEX('ce raw data'!$C$2:$CZ$3000,MATCH(1,INDEX(('ce raw data'!$A$2:$A$3000=C324)*('ce raw data'!$B$2:$B$3000=$B331),,),0),MATCH(SUBSTITUTE(D327,"Allele","Height"),'ce raw data'!$C$1:$CZ$1,0))),"-")</f>
        <v>-</v>
      </c>
      <c r="E330" s="8" t="str">
        <f>IFERROR(IF(INDEX('ce raw data'!$C$2:$CZ$3000,MATCH(1,INDEX(('ce raw data'!$A$2:$A$3000=C324)*('ce raw data'!$B$2:$B$3000=$B331),,),0),MATCH(SUBSTITUTE(E327,"Allele","Height"),'ce raw data'!$C$1:$CZ$1,0))="","-",INDEX('ce raw data'!$C$2:$CZ$3000,MATCH(1,INDEX(('ce raw data'!$A$2:$A$3000=C324)*('ce raw data'!$B$2:$B$3000=$B331),,),0),MATCH(SUBSTITUTE(E327,"Allele","Height"),'ce raw data'!$C$1:$CZ$1,0))),"-")</f>
        <v>-</v>
      </c>
      <c r="F330" s="8" t="str">
        <f>IFERROR(IF(INDEX('ce raw data'!$C$2:$CZ$3000,MATCH(1,INDEX(('ce raw data'!$A$2:$A$3000=C324)*('ce raw data'!$B$2:$B$3000=$B331),,),0),MATCH(SUBSTITUTE(F327,"Allele","Height"),'ce raw data'!$C$1:$CZ$1,0))="","-",INDEX('ce raw data'!$C$2:$CZ$3000,MATCH(1,INDEX(('ce raw data'!$A$2:$A$3000=C324)*('ce raw data'!$B$2:$B$3000=$B331),,),0),MATCH(SUBSTITUTE(F327,"Allele","Height"),'ce raw data'!$C$1:$CZ$1,0))),"-")</f>
        <v>-</v>
      </c>
      <c r="G330" s="8" t="str">
        <f>IFERROR(IF(INDEX('ce raw data'!$C$2:$CZ$3000,MATCH(1,INDEX(('ce raw data'!$A$2:$A$3000=G324)*('ce raw data'!$B$2:$B$3000=$B331),,),0),MATCH(SUBSTITUTE(G327,"Allele","Height"),'ce raw data'!$C$1:$CZ$1,0))="","-",INDEX('ce raw data'!$C$2:$CZ$3000,MATCH(1,INDEX(('ce raw data'!$A$2:$A$3000=G324)*('ce raw data'!$B$2:$B$3000=$B331),,),0),MATCH(SUBSTITUTE(G327,"Allele","Height"),'ce raw data'!$C$1:$CZ$1,0))),"-")</f>
        <v>-</v>
      </c>
      <c r="H330" s="8" t="str">
        <f>IFERROR(IF(INDEX('ce raw data'!$C$2:$CZ$3000,MATCH(1,INDEX(('ce raw data'!$A$2:$A$3000=G324)*('ce raw data'!$B$2:$B$3000=$B331),,),0),MATCH(SUBSTITUTE(H327,"Allele","Height"),'ce raw data'!$C$1:$CZ$1,0))="","-",INDEX('ce raw data'!$C$2:$CZ$3000,MATCH(1,INDEX(('ce raw data'!$A$2:$A$3000=G324)*('ce raw data'!$B$2:$B$3000=$B331),,),0),MATCH(SUBSTITUTE(H327,"Allele","Height"),'ce raw data'!$C$1:$CZ$1,0))),"-")</f>
        <v>-</v>
      </c>
      <c r="I330" s="8" t="str">
        <f>IFERROR(IF(INDEX('ce raw data'!$C$2:$CZ$3000,MATCH(1,INDEX(('ce raw data'!$A$2:$A$3000=G324)*('ce raw data'!$B$2:$B$3000=$B331),,),0),MATCH(SUBSTITUTE(I327,"Allele","Height"),'ce raw data'!$C$1:$CZ$1,0))="","-",INDEX('ce raw data'!$C$2:$CZ$3000,MATCH(1,INDEX(('ce raw data'!$A$2:$A$3000=G324)*('ce raw data'!$B$2:$B$3000=$B331),,),0),MATCH(SUBSTITUTE(I327,"Allele","Height"),'ce raw data'!$C$1:$CZ$1,0))),"-")</f>
        <v>-</v>
      </c>
      <c r="J330" s="8" t="str">
        <f>IFERROR(IF(INDEX('ce raw data'!$C$2:$CZ$3000,MATCH(1,INDEX(('ce raw data'!$A$2:$A$3000=G324)*('ce raw data'!$B$2:$B$3000=$B331),,),0),MATCH(SUBSTITUTE(J327,"Allele","Height"),'ce raw data'!$C$1:$CZ$1,0))="","-",INDEX('ce raw data'!$C$2:$CZ$3000,MATCH(1,INDEX(('ce raw data'!$A$2:$A$3000=G324)*('ce raw data'!$B$2:$B$3000=$B331),,),0),MATCH(SUBSTITUTE(J327,"Allele","Height"),'ce raw data'!$C$1:$CZ$1,0))),"-")</f>
        <v>-</v>
      </c>
    </row>
    <row r="331" spans="2:10" x14ac:dyDescent="0.5">
      <c r="B331" s="10" t="str">
        <f>'Allele Call Table'!$A$73</f>
        <v>D3S1358</v>
      </c>
      <c r="C331" s="8" t="str">
        <f>IFERROR(IF(INDEX('ce raw data'!$C$2:$CZ$3000,MATCH(1,INDEX(('ce raw data'!$A$2:$A$3000=C324)*('ce raw data'!$B$2:$B$3000=$B331),,),0),MATCH(C327,'ce raw data'!$C$1:$CZ$1,0))="","-",INDEX('ce raw data'!$C$2:$CZ$3000,MATCH(1,INDEX(('ce raw data'!$A$2:$A$3000=C324)*('ce raw data'!$B$2:$B$3000=$B331),,),0),MATCH(C327,'ce raw data'!$C$1:$CZ$1,0))),"-")</f>
        <v>-</v>
      </c>
      <c r="D331" s="8" t="str">
        <f>IFERROR(IF(INDEX('ce raw data'!$C$2:$CZ$3000,MATCH(1,INDEX(('ce raw data'!$A$2:$A$3000=C324)*('ce raw data'!$B$2:$B$3000=$B331),,),0),MATCH(D327,'ce raw data'!$C$1:$CZ$1,0))="","-",INDEX('ce raw data'!$C$2:$CZ$3000,MATCH(1,INDEX(('ce raw data'!$A$2:$A$3000=C324)*('ce raw data'!$B$2:$B$3000=$B331),,),0),MATCH(D327,'ce raw data'!$C$1:$CZ$1,0))),"-")</f>
        <v>-</v>
      </c>
      <c r="E331" s="8" t="str">
        <f>IFERROR(IF(INDEX('ce raw data'!$C$2:$CZ$3000,MATCH(1,INDEX(('ce raw data'!$A$2:$A$3000=C324)*('ce raw data'!$B$2:$B$3000=$B331),,),0),MATCH(E327,'ce raw data'!$C$1:$CZ$1,0))="","-",INDEX('ce raw data'!$C$2:$CZ$3000,MATCH(1,INDEX(('ce raw data'!$A$2:$A$3000=C324)*('ce raw data'!$B$2:$B$3000=$B331),,),0),MATCH(E327,'ce raw data'!$C$1:$CZ$1,0))),"-")</f>
        <v>-</v>
      </c>
      <c r="F331" s="8" t="str">
        <f>IFERROR(IF(INDEX('ce raw data'!$C$2:$CZ$3000,MATCH(1,INDEX(('ce raw data'!$A$2:$A$3000=C324)*('ce raw data'!$B$2:$B$3000=$B331),,),0),MATCH(F327,'ce raw data'!$C$1:$CZ$1,0))="","-",INDEX('ce raw data'!$C$2:$CZ$3000,MATCH(1,INDEX(('ce raw data'!$A$2:$A$3000=C324)*('ce raw data'!$B$2:$B$3000=$B331),,),0),MATCH(F327,'ce raw data'!$C$1:$CZ$1,0))),"-")</f>
        <v>-</v>
      </c>
      <c r="G331" s="8" t="str">
        <f>IFERROR(IF(INDEX('ce raw data'!$C$2:$CZ$3000,MATCH(1,INDEX(('ce raw data'!$A$2:$A$3000=G324)*('ce raw data'!$B$2:$B$3000=$B331),,),0),MATCH(G327,'ce raw data'!$C$1:$CZ$1,0))="","-",INDEX('ce raw data'!$C$2:$CZ$3000,MATCH(1,INDEX(('ce raw data'!$A$2:$A$3000=G324)*('ce raw data'!$B$2:$B$3000=$B331),,),0),MATCH(G327,'ce raw data'!$C$1:$CZ$1,0))),"-")</f>
        <v>-</v>
      </c>
      <c r="H331" s="8" t="str">
        <f>IFERROR(IF(INDEX('ce raw data'!$C$2:$CZ$3000,MATCH(1,INDEX(('ce raw data'!$A$2:$A$3000=G324)*('ce raw data'!$B$2:$B$3000=$B331),,),0),MATCH(H327,'ce raw data'!$C$1:$CZ$1,0))="","-",INDEX('ce raw data'!$C$2:$CZ$3000,MATCH(1,INDEX(('ce raw data'!$A$2:$A$3000=G324)*('ce raw data'!$B$2:$B$3000=$B331),,),0),MATCH(H327,'ce raw data'!$C$1:$CZ$1,0))),"-")</f>
        <v>-</v>
      </c>
      <c r="I331" s="8" t="str">
        <f>IFERROR(IF(INDEX('ce raw data'!$C$2:$CZ$3000,MATCH(1,INDEX(('ce raw data'!$A$2:$A$3000=G324)*('ce raw data'!$B$2:$B$3000=$B331),,),0),MATCH(I327,'ce raw data'!$C$1:$CZ$1,0))="","-",INDEX('ce raw data'!$C$2:$CZ$3000,MATCH(1,INDEX(('ce raw data'!$A$2:$A$3000=G324)*('ce raw data'!$B$2:$B$3000=$B331),,),0),MATCH(I327,'ce raw data'!$C$1:$CZ$1,0))),"-")</f>
        <v>-</v>
      </c>
      <c r="J331" s="8" t="str">
        <f>IFERROR(IF(INDEX('ce raw data'!$C$2:$CZ$3000,MATCH(1,INDEX(('ce raw data'!$A$2:$A$3000=G324)*('ce raw data'!$B$2:$B$3000=$B331),,),0),MATCH(J327,'ce raw data'!$C$1:$CZ$1,0))="","-",INDEX('ce raw data'!$C$2:$CZ$3000,MATCH(1,INDEX(('ce raw data'!$A$2:$A$3000=G324)*('ce raw data'!$B$2:$B$3000=$B331),,),0),MATCH(J327,'ce raw data'!$C$1:$CZ$1,0))),"-")</f>
        <v>-</v>
      </c>
    </row>
    <row r="332" spans="2:10" hidden="1" x14ac:dyDescent="0.5">
      <c r="B332" s="10"/>
      <c r="C332" s="8" t="str">
        <f>IFERROR(IF(INDEX('ce raw data'!$C$2:$CZ$3000,MATCH(1,INDEX(('ce raw data'!$A$2:$A$3000=C324)*('ce raw data'!$B$2:$B$3000=$B333),,),0),MATCH(SUBSTITUTE(C327,"Allele","Height"),'ce raw data'!$C$1:$CZ$1,0))="","-",INDEX('ce raw data'!$C$2:$CZ$3000,MATCH(1,INDEX(('ce raw data'!$A$2:$A$3000=C324)*('ce raw data'!$B$2:$B$3000=$B333),,),0),MATCH(SUBSTITUTE(C327,"Allele","Height"),'ce raw data'!$C$1:$CZ$1,0))),"-")</f>
        <v>-</v>
      </c>
      <c r="D332" s="8" t="str">
        <f>IFERROR(IF(INDEX('ce raw data'!$C$2:$CZ$3000,MATCH(1,INDEX(('ce raw data'!$A$2:$A$3000=C324)*('ce raw data'!$B$2:$B$3000=$B333),,),0),MATCH(SUBSTITUTE(D327,"Allele","Height"),'ce raw data'!$C$1:$CZ$1,0))="","-",INDEX('ce raw data'!$C$2:$CZ$3000,MATCH(1,INDEX(('ce raw data'!$A$2:$A$3000=C324)*('ce raw data'!$B$2:$B$3000=$B333),,),0),MATCH(SUBSTITUTE(D327,"Allele","Height"),'ce raw data'!$C$1:$CZ$1,0))),"-")</f>
        <v>-</v>
      </c>
      <c r="E332" s="8" t="str">
        <f>IFERROR(IF(INDEX('ce raw data'!$C$2:$CZ$3000,MATCH(1,INDEX(('ce raw data'!$A$2:$A$3000=C324)*('ce raw data'!$B$2:$B$3000=$B333),,),0),MATCH(SUBSTITUTE(E327,"Allele","Height"),'ce raw data'!$C$1:$CZ$1,0))="","-",INDEX('ce raw data'!$C$2:$CZ$3000,MATCH(1,INDEX(('ce raw data'!$A$2:$A$3000=C324)*('ce raw data'!$B$2:$B$3000=$B333),,),0),MATCH(SUBSTITUTE(E327,"Allele","Height"),'ce raw data'!$C$1:$CZ$1,0))),"-")</f>
        <v>-</v>
      </c>
      <c r="F332" s="8" t="str">
        <f>IFERROR(IF(INDEX('ce raw data'!$C$2:$CZ$3000,MATCH(1,INDEX(('ce raw data'!$A$2:$A$3000=C324)*('ce raw data'!$B$2:$B$3000=$B333),,),0),MATCH(SUBSTITUTE(F327,"Allele","Height"),'ce raw data'!$C$1:$CZ$1,0))="","-",INDEX('ce raw data'!$C$2:$CZ$3000,MATCH(1,INDEX(('ce raw data'!$A$2:$A$3000=C324)*('ce raw data'!$B$2:$B$3000=$B333),,),0),MATCH(SUBSTITUTE(F327,"Allele","Height"),'ce raw data'!$C$1:$CZ$1,0))),"-")</f>
        <v>-</v>
      </c>
      <c r="G332" s="8" t="str">
        <f>IFERROR(IF(INDEX('ce raw data'!$C$2:$CZ$3000,MATCH(1,INDEX(('ce raw data'!$A$2:$A$3000=G324)*('ce raw data'!$B$2:$B$3000=$B333),,),0),MATCH(SUBSTITUTE(G327,"Allele","Height"),'ce raw data'!$C$1:$CZ$1,0))="","-",INDEX('ce raw data'!$C$2:$CZ$3000,MATCH(1,INDEX(('ce raw data'!$A$2:$A$3000=G324)*('ce raw data'!$B$2:$B$3000=$B333),,),0),MATCH(SUBSTITUTE(G327,"Allele","Height"),'ce raw data'!$C$1:$CZ$1,0))),"-")</f>
        <v>-</v>
      </c>
      <c r="H332" s="8" t="str">
        <f>IFERROR(IF(INDEX('ce raw data'!$C$2:$CZ$3000,MATCH(1,INDEX(('ce raw data'!$A$2:$A$3000=G324)*('ce raw data'!$B$2:$B$3000=$B333),,),0),MATCH(SUBSTITUTE(H327,"Allele","Height"),'ce raw data'!$C$1:$CZ$1,0))="","-",INDEX('ce raw data'!$C$2:$CZ$3000,MATCH(1,INDEX(('ce raw data'!$A$2:$A$3000=G324)*('ce raw data'!$B$2:$B$3000=$B333),,),0),MATCH(SUBSTITUTE(H327,"Allele","Height"),'ce raw data'!$C$1:$CZ$1,0))),"-")</f>
        <v>-</v>
      </c>
      <c r="I332" s="8" t="str">
        <f>IFERROR(IF(INDEX('ce raw data'!$C$2:$CZ$3000,MATCH(1,INDEX(('ce raw data'!$A$2:$A$3000=G324)*('ce raw data'!$B$2:$B$3000=$B333),,),0),MATCH(SUBSTITUTE(I327,"Allele","Height"),'ce raw data'!$C$1:$CZ$1,0))="","-",INDEX('ce raw data'!$C$2:$CZ$3000,MATCH(1,INDEX(('ce raw data'!$A$2:$A$3000=G324)*('ce raw data'!$B$2:$B$3000=$B333),,),0),MATCH(SUBSTITUTE(I327,"Allele","Height"),'ce raw data'!$C$1:$CZ$1,0))),"-")</f>
        <v>-</v>
      </c>
      <c r="J332" s="8" t="str">
        <f>IFERROR(IF(INDEX('ce raw data'!$C$2:$CZ$3000,MATCH(1,INDEX(('ce raw data'!$A$2:$A$3000=G324)*('ce raw data'!$B$2:$B$3000=$B333),,),0),MATCH(SUBSTITUTE(J327,"Allele","Height"),'ce raw data'!$C$1:$CZ$1,0))="","-",INDEX('ce raw data'!$C$2:$CZ$3000,MATCH(1,INDEX(('ce raw data'!$A$2:$A$3000=G324)*('ce raw data'!$B$2:$B$3000=$B333),,),0),MATCH(SUBSTITUTE(J327,"Allele","Height"),'ce raw data'!$C$1:$CZ$1,0))),"-")</f>
        <v>-</v>
      </c>
    </row>
    <row r="333" spans="2:10" x14ac:dyDescent="0.5">
      <c r="B333" s="10" t="str">
        <f>'Allele Call Table'!$A$75</f>
        <v>D1S1656</v>
      </c>
      <c r="C333" s="8" t="str">
        <f>IFERROR(IF(INDEX('ce raw data'!$C$2:$CZ$3000,MATCH(1,INDEX(('ce raw data'!$A$2:$A$3000=C324)*('ce raw data'!$B$2:$B$3000=$B333),,),0),MATCH(C327,'ce raw data'!$C$1:$CZ$1,0))="","-",INDEX('ce raw data'!$C$2:$CZ$3000,MATCH(1,INDEX(('ce raw data'!$A$2:$A$3000=C324)*('ce raw data'!$B$2:$B$3000=$B333),,),0),MATCH(C327,'ce raw data'!$C$1:$CZ$1,0))),"-")</f>
        <v>-</v>
      </c>
      <c r="D333" s="8" t="str">
        <f>IFERROR(IF(INDEX('ce raw data'!$C$2:$CZ$3000,MATCH(1,INDEX(('ce raw data'!$A$2:$A$3000=C324)*('ce raw data'!$B$2:$B$3000=$B333),,),0),MATCH(D327,'ce raw data'!$C$1:$CZ$1,0))="","-",INDEX('ce raw data'!$C$2:$CZ$3000,MATCH(1,INDEX(('ce raw data'!$A$2:$A$3000=C324)*('ce raw data'!$B$2:$B$3000=$B333),,),0),MATCH(D327,'ce raw data'!$C$1:$CZ$1,0))),"-")</f>
        <v>-</v>
      </c>
      <c r="E333" s="8" t="str">
        <f>IFERROR(IF(INDEX('ce raw data'!$C$2:$CZ$3000,MATCH(1,INDEX(('ce raw data'!$A$2:$A$3000=C324)*('ce raw data'!$B$2:$B$3000=$B333),,),0),MATCH(E327,'ce raw data'!$C$1:$CZ$1,0))="","-",INDEX('ce raw data'!$C$2:$CZ$3000,MATCH(1,INDEX(('ce raw data'!$A$2:$A$3000=C324)*('ce raw data'!$B$2:$B$3000=$B333),,),0),MATCH(E327,'ce raw data'!$C$1:$CZ$1,0))),"-")</f>
        <v>-</v>
      </c>
      <c r="F333" s="8" t="str">
        <f>IFERROR(IF(INDEX('ce raw data'!$C$2:$CZ$3000,MATCH(1,INDEX(('ce raw data'!$A$2:$A$3000=C324)*('ce raw data'!$B$2:$B$3000=$B333),,),0),MATCH(F327,'ce raw data'!$C$1:$CZ$1,0))="","-",INDEX('ce raw data'!$C$2:$CZ$3000,MATCH(1,INDEX(('ce raw data'!$A$2:$A$3000=C324)*('ce raw data'!$B$2:$B$3000=$B333),,),0),MATCH(F327,'ce raw data'!$C$1:$CZ$1,0))),"-")</f>
        <v>-</v>
      </c>
      <c r="G333" s="8" t="str">
        <f>IFERROR(IF(INDEX('ce raw data'!$C$2:$CZ$3000,MATCH(1,INDEX(('ce raw data'!$A$2:$A$3000=G324)*('ce raw data'!$B$2:$B$3000=$B333),,),0),MATCH(G327,'ce raw data'!$C$1:$CZ$1,0))="","-",INDEX('ce raw data'!$C$2:$CZ$3000,MATCH(1,INDEX(('ce raw data'!$A$2:$A$3000=G324)*('ce raw data'!$B$2:$B$3000=$B333),,),0),MATCH(G327,'ce raw data'!$C$1:$CZ$1,0))),"-")</f>
        <v>-</v>
      </c>
      <c r="H333" s="8" t="str">
        <f>IFERROR(IF(INDEX('ce raw data'!$C$2:$CZ$3000,MATCH(1,INDEX(('ce raw data'!$A$2:$A$3000=G324)*('ce raw data'!$B$2:$B$3000=$B333),,),0),MATCH(H327,'ce raw data'!$C$1:$CZ$1,0))="","-",INDEX('ce raw data'!$C$2:$CZ$3000,MATCH(1,INDEX(('ce raw data'!$A$2:$A$3000=G324)*('ce raw data'!$B$2:$B$3000=$B333),,),0),MATCH(H327,'ce raw data'!$C$1:$CZ$1,0))),"-")</f>
        <v>-</v>
      </c>
      <c r="I333" s="8" t="str">
        <f>IFERROR(IF(INDEX('ce raw data'!$C$2:$CZ$3000,MATCH(1,INDEX(('ce raw data'!$A$2:$A$3000=G324)*('ce raw data'!$B$2:$B$3000=$B333),,),0),MATCH(I327,'ce raw data'!$C$1:$CZ$1,0))="","-",INDEX('ce raw data'!$C$2:$CZ$3000,MATCH(1,INDEX(('ce raw data'!$A$2:$A$3000=G324)*('ce raw data'!$B$2:$B$3000=$B333),,),0),MATCH(I327,'ce raw data'!$C$1:$CZ$1,0))),"-")</f>
        <v>-</v>
      </c>
      <c r="J333" s="8" t="str">
        <f>IFERROR(IF(INDEX('ce raw data'!$C$2:$CZ$3000,MATCH(1,INDEX(('ce raw data'!$A$2:$A$3000=G324)*('ce raw data'!$B$2:$B$3000=$B333),,),0),MATCH(J327,'ce raw data'!$C$1:$CZ$1,0))="","-",INDEX('ce raw data'!$C$2:$CZ$3000,MATCH(1,INDEX(('ce raw data'!$A$2:$A$3000=G324)*('ce raw data'!$B$2:$B$3000=$B333),,),0),MATCH(J327,'ce raw data'!$C$1:$CZ$1,0))),"-")</f>
        <v>-</v>
      </c>
    </row>
    <row r="334" spans="2:10" hidden="1" x14ac:dyDescent="0.5">
      <c r="B334" s="10"/>
      <c r="C334" s="8" t="str">
        <f>IFERROR(IF(INDEX('ce raw data'!$C$2:$CZ$3000,MATCH(1,INDEX(('ce raw data'!$A$2:$A$3000=C324)*('ce raw data'!$B$2:$B$3000=$B335),,),0),MATCH(SUBSTITUTE(C327,"Allele","Height"),'ce raw data'!$C$1:$CZ$1,0))="","-",INDEX('ce raw data'!$C$2:$CZ$3000,MATCH(1,INDEX(('ce raw data'!$A$2:$A$3000=C324)*('ce raw data'!$B$2:$B$3000=$B335),,),0),MATCH(SUBSTITUTE(C327,"Allele","Height"),'ce raw data'!$C$1:$CZ$1,0))),"-")</f>
        <v>-</v>
      </c>
      <c r="D334" s="8" t="str">
        <f>IFERROR(IF(INDEX('ce raw data'!$C$2:$CZ$3000,MATCH(1,INDEX(('ce raw data'!$A$2:$A$3000=C324)*('ce raw data'!$B$2:$B$3000=$B335),,),0),MATCH(SUBSTITUTE(D327,"Allele","Height"),'ce raw data'!$C$1:$CZ$1,0))="","-",INDEX('ce raw data'!$C$2:$CZ$3000,MATCH(1,INDEX(('ce raw data'!$A$2:$A$3000=C324)*('ce raw data'!$B$2:$B$3000=$B335),,),0),MATCH(SUBSTITUTE(D327,"Allele","Height"),'ce raw data'!$C$1:$CZ$1,0))),"-")</f>
        <v>-</v>
      </c>
      <c r="E334" s="8" t="str">
        <f>IFERROR(IF(INDEX('ce raw data'!$C$2:$CZ$3000,MATCH(1,INDEX(('ce raw data'!$A$2:$A$3000=C324)*('ce raw data'!$B$2:$B$3000=$B335),,),0),MATCH(SUBSTITUTE(E327,"Allele","Height"),'ce raw data'!$C$1:$CZ$1,0))="","-",INDEX('ce raw data'!$C$2:$CZ$3000,MATCH(1,INDEX(('ce raw data'!$A$2:$A$3000=C324)*('ce raw data'!$B$2:$B$3000=$B335),,),0),MATCH(SUBSTITUTE(E327,"Allele","Height"),'ce raw data'!$C$1:$CZ$1,0))),"-")</f>
        <v>-</v>
      </c>
      <c r="F334" s="8" t="str">
        <f>IFERROR(IF(INDEX('ce raw data'!$C$2:$CZ$3000,MATCH(1,INDEX(('ce raw data'!$A$2:$A$3000=C324)*('ce raw data'!$B$2:$B$3000=$B335),,),0),MATCH(SUBSTITUTE(F327,"Allele","Height"),'ce raw data'!$C$1:$CZ$1,0))="","-",INDEX('ce raw data'!$C$2:$CZ$3000,MATCH(1,INDEX(('ce raw data'!$A$2:$A$3000=C324)*('ce raw data'!$B$2:$B$3000=$B335),,),0),MATCH(SUBSTITUTE(F327,"Allele","Height"),'ce raw data'!$C$1:$CZ$1,0))),"-")</f>
        <v>-</v>
      </c>
      <c r="G334" s="8" t="str">
        <f>IFERROR(IF(INDEX('ce raw data'!$C$2:$CZ$3000,MATCH(1,INDEX(('ce raw data'!$A$2:$A$3000=G324)*('ce raw data'!$B$2:$B$3000=$B335),,),0),MATCH(SUBSTITUTE(G327,"Allele","Height"),'ce raw data'!$C$1:$CZ$1,0))="","-",INDEX('ce raw data'!$C$2:$CZ$3000,MATCH(1,INDEX(('ce raw data'!$A$2:$A$3000=G324)*('ce raw data'!$B$2:$B$3000=$B335),,),0),MATCH(SUBSTITUTE(G327,"Allele","Height"),'ce raw data'!$C$1:$CZ$1,0))),"-")</f>
        <v>-</v>
      </c>
      <c r="H334" s="8" t="str">
        <f>IFERROR(IF(INDEX('ce raw data'!$C$2:$CZ$3000,MATCH(1,INDEX(('ce raw data'!$A$2:$A$3000=G324)*('ce raw data'!$B$2:$B$3000=$B335),,),0),MATCH(SUBSTITUTE(H327,"Allele","Height"),'ce raw data'!$C$1:$CZ$1,0))="","-",INDEX('ce raw data'!$C$2:$CZ$3000,MATCH(1,INDEX(('ce raw data'!$A$2:$A$3000=G324)*('ce raw data'!$B$2:$B$3000=$B335),,),0),MATCH(SUBSTITUTE(H327,"Allele","Height"),'ce raw data'!$C$1:$CZ$1,0))),"-")</f>
        <v>-</v>
      </c>
      <c r="I334" s="8" t="str">
        <f>IFERROR(IF(INDEX('ce raw data'!$C$2:$CZ$3000,MATCH(1,INDEX(('ce raw data'!$A$2:$A$3000=G324)*('ce raw data'!$B$2:$B$3000=$B335),,),0),MATCH(SUBSTITUTE(I327,"Allele","Height"),'ce raw data'!$C$1:$CZ$1,0))="","-",INDEX('ce raw data'!$C$2:$CZ$3000,MATCH(1,INDEX(('ce raw data'!$A$2:$A$3000=G324)*('ce raw data'!$B$2:$B$3000=$B335),,),0),MATCH(SUBSTITUTE(I327,"Allele","Height"),'ce raw data'!$C$1:$CZ$1,0))),"-")</f>
        <v>-</v>
      </c>
      <c r="J334" s="8" t="str">
        <f>IFERROR(IF(INDEX('ce raw data'!$C$2:$CZ$3000,MATCH(1,INDEX(('ce raw data'!$A$2:$A$3000=G324)*('ce raw data'!$B$2:$B$3000=$B335),,),0),MATCH(SUBSTITUTE(J327,"Allele","Height"),'ce raw data'!$C$1:$CZ$1,0))="","-",INDEX('ce raw data'!$C$2:$CZ$3000,MATCH(1,INDEX(('ce raw data'!$A$2:$A$3000=G324)*('ce raw data'!$B$2:$B$3000=$B335),,),0),MATCH(SUBSTITUTE(J327,"Allele","Height"),'ce raw data'!$C$1:$CZ$1,0))),"-")</f>
        <v>-</v>
      </c>
    </row>
    <row r="335" spans="2:10" x14ac:dyDescent="0.5">
      <c r="B335" s="10" t="str">
        <f>'Allele Call Table'!$A$77</f>
        <v>D2S441</v>
      </c>
      <c r="C335" s="8" t="str">
        <f>IFERROR(IF(INDEX('ce raw data'!$C$2:$CZ$3000,MATCH(1,INDEX(('ce raw data'!$A$2:$A$3000=C324)*('ce raw data'!$B$2:$B$3000=$B335),,),0),MATCH(C327,'ce raw data'!$C$1:$CZ$1,0))="","-",INDEX('ce raw data'!$C$2:$CZ$3000,MATCH(1,INDEX(('ce raw data'!$A$2:$A$3000=C324)*('ce raw data'!$B$2:$B$3000=$B335),,),0),MATCH(C327,'ce raw data'!$C$1:$CZ$1,0))),"-")</f>
        <v>-</v>
      </c>
      <c r="D335" s="8" t="str">
        <f>IFERROR(IF(INDEX('ce raw data'!$C$2:$CZ$3000,MATCH(1,INDEX(('ce raw data'!$A$2:$A$3000=C324)*('ce raw data'!$B$2:$B$3000=$B335),,),0),MATCH(D327,'ce raw data'!$C$1:$CZ$1,0))="","-",INDEX('ce raw data'!$C$2:$CZ$3000,MATCH(1,INDEX(('ce raw data'!$A$2:$A$3000=C324)*('ce raw data'!$B$2:$B$3000=$B335),,),0),MATCH(D327,'ce raw data'!$C$1:$CZ$1,0))),"-")</f>
        <v>-</v>
      </c>
      <c r="E335" s="8" t="str">
        <f>IFERROR(IF(INDEX('ce raw data'!$C$2:$CZ$3000,MATCH(1,INDEX(('ce raw data'!$A$2:$A$3000=C324)*('ce raw data'!$B$2:$B$3000=$B335),,),0),MATCH(E327,'ce raw data'!$C$1:$CZ$1,0))="","-",INDEX('ce raw data'!$C$2:$CZ$3000,MATCH(1,INDEX(('ce raw data'!$A$2:$A$3000=C324)*('ce raw data'!$B$2:$B$3000=$B335),,),0),MATCH(E327,'ce raw data'!$C$1:$CZ$1,0))),"-")</f>
        <v>-</v>
      </c>
      <c r="F335" s="8" t="str">
        <f>IFERROR(IF(INDEX('ce raw data'!$C$2:$CZ$3000,MATCH(1,INDEX(('ce raw data'!$A$2:$A$3000=C324)*('ce raw data'!$B$2:$B$3000=$B335),,),0),MATCH(F327,'ce raw data'!$C$1:$CZ$1,0))="","-",INDEX('ce raw data'!$C$2:$CZ$3000,MATCH(1,INDEX(('ce raw data'!$A$2:$A$3000=C324)*('ce raw data'!$B$2:$B$3000=$B335),,),0),MATCH(F327,'ce raw data'!$C$1:$CZ$1,0))),"-")</f>
        <v>-</v>
      </c>
      <c r="G335" s="8" t="str">
        <f>IFERROR(IF(INDEX('ce raw data'!$C$2:$CZ$3000,MATCH(1,INDEX(('ce raw data'!$A$2:$A$3000=G324)*('ce raw data'!$B$2:$B$3000=$B335),,),0),MATCH(G327,'ce raw data'!$C$1:$CZ$1,0))="","-",INDEX('ce raw data'!$C$2:$CZ$3000,MATCH(1,INDEX(('ce raw data'!$A$2:$A$3000=G324)*('ce raw data'!$B$2:$B$3000=$B335),,),0),MATCH(G327,'ce raw data'!$C$1:$CZ$1,0))),"-")</f>
        <v>-</v>
      </c>
      <c r="H335" s="8" t="str">
        <f>IFERROR(IF(INDEX('ce raw data'!$C$2:$CZ$3000,MATCH(1,INDEX(('ce raw data'!$A$2:$A$3000=G324)*('ce raw data'!$B$2:$B$3000=$B335),,),0),MATCH(H327,'ce raw data'!$C$1:$CZ$1,0))="","-",INDEX('ce raw data'!$C$2:$CZ$3000,MATCH(1,INDEX(('ce raw data'!$A$2:$A$3000=G324)*('ce raw data'!$B$2:$B$3000=$B335),,),0),MATCH(H327,'ce raw data'!$C$1:$CZ$1,0))),"-")</f>
        <v>-</v>
      </c>
      <c r="I335" s="8" t="str">
        <f>IFERROR(IF(INDEX('ce raw data'!$C$2:$CZ$3000,MATCH(1,INDEX(('ce raw data'!$A$2:$A$3000=G324)*('ce raw data'!$B$2:$B$3000=$B335),,),0),MATCH(I327,'ce raw data'!$C$1:$CZ$1,0))="","-",INDEX('ce raw data'!$C$2:$CZ$3000,MATCH(1,INDEX(('ce raw data'!$A$2:$A$3000=G324)*('ce raw data'!$B$2:$B$3000=$B335),,),0),MATCH(I327,'ce raw data'!$C$1:$CZ$1,0))),"-")</f>
        <v>-</v>
      </c>
      <c r="J335" s="8" t="str">
        <f>IFERROR(IF(INDEX('ce raw data'!$C$2:$CZ$3000,MATCH(1,INDEX(('ce raw data'!$A$2:$A$3000=G324)*('ce raw data'!$B$2:$B$3000=$B335),,),0),MATCH(J327,'ce raw data'!$C$1:$CZ$1,0))="","-",INDEX('ce raw data'!$C$2:$CZ$3000,MATCH(1,INDEX(('ce raw data'!$A$2:$A$3000=G324)*('ce raw data'!$B$2:$B$3000=$B335),,),0),MATCH(J327,'ce raw data'!$C$1:$CZ$1,0))),"-")</f>
        <v>-</v>
      </c>
    </row>
    <row r="336" spans="2:10" hidden="1" x14ac:dyDescent="0.5">
      <c r="B336" s="10"/>
      <c r="C336" s="8" t="str">
        <f>IFERROR(IF(INDEX('ce raw data'!$C$2:$CZ$3000,MATCH(1,INDEX(('ce raw data'!$A$2:$A$3000=C324)*('ce raw data'!$B$2:$B$3000=$B337),,),0),MATCH(SUBSTITUTE(C327,"Allele","Height"),'ce raw data'!$C$1:$CZ$1,0))="","-",INDEX('ce raw data'!$C$2:$CZ$3000,MATCH(1,INDEX(('ce raw data'!$A$2:$A$3000=C324)*('ce raw data'!$B$2:$B$3000=$B337),,),0),MATCH(SUBSTITUTE(C327,"Allele","Height"),'ce raw data'!$C$1:$CZ$1,0))),"-")</f>
        <v>-</v>
      </c>
      <c r="D336" s="8" t="str">
        <f>IFERROR(IF(INDEX('ce raw data'!$C$2:$CZ$3000,MATCH(1,INDEX(('ce raw data'!$A$2:$A$3000=C324)*('ce raw data'!$B$2:$B$3000=$B337),,),0),MATCH(SUBSTITUTE(D327,"Allele","Height"),'ce raw data'!$C$1:$CZ$1,0))="","-",INDEX('ce raw data'!$C$2:$CZ$3000,MATCH(1,INDEX(('ce raw data'!$A$2:$A$3000=C324)*('ce raw data'!$B$2:$B$3000=$B337),,),0),MATCH(SUBSTITUTE(D327,"Allele","Height"),'ce raw data'!$C$1:$CZ$1,0))),"-")</f>
        <v>-</v>
      </c>
      <c r="E336" s="8" t="str">
        <f>IFERROR(IF(INDEX('ce raw data'!$C$2:$CZ$3000,MATCH(1,INDEX(('ce raw data'!$A$2:$A$3000=C324)*('ce raw data'!$B$2:$B$3000=$B337),,),0),MATCH(SUBSTITUTE(E327,"Allele","Height"),'ce raw data'!$C$1:$CZ$1,0))="","-",INDEX('ce raw data'!$C$2:$CZ$3000,MATCH(1,INDEX(('ce raw data'!$A$2:$A$3000=C324)*('ce raw data'!$B$2:$B$3000=$B337),,),0),MATCH(SUBSTITUTE(E327,"Allele","Height"),'ce raw data'!$C$1:$CZ$1,0))),"-")</f>
        <v>-</v>
      </c>
      <c r="F336" s="8" t="str">
        <f>IFERROR(IF(INDEX('ce raw data'!$C$2:$CZ$3000,MATCH(1,INDEX(('ce raw data'!$A$2:$A$3000=C324)*('ce raw data'!$B$2:$B$3000=$B337),,),0),MATCH(SUBSTITUTE(F327,"Allele","Height"),'ce raw data'!$C$1:$CZ$1,0))="","-",INDEX('ce raw data'!$C$2:$CZ$3000,MATCH(1,INDEX(('ce raw data'!$A$2:$A$3000=C324)*('ce raw data'!$B$2:$B$3000=$B337),,),0),MATCH(SUBSTITUTE(F327,"Allele","Height"),'ce raw data'!$C$1:$CZ$1,0))),"-")</f>
        <v>-</v>
      </c>
      <c r="G336" s="8" t="str">
        <f>IFERROR(IF(INDEX('ce raw data'!$C$2:$CZ$3000,MATCH(1,INDEX(('ce raw data'!$A$2:$A$3000=G324)*('ce raw data'!$B$2:$B$3000=$B337),,),0),MATCH(SUBSTITUTE(G327,"Allele","Height"),'ce raw data'!$C$1:$CZ$1,0))="","-",INDEX('ce raw data'!$C$2:$CZ$3000,MATCH(1,INDEX(('ce raw data'!$A$2:$A$3000=G324)*('ce raw data'!$B$2:$B$3000=$B337),,),0),MATCH(SUBSTITUTE(G327,"Allele","Height"),'ce raw data'!$C$1:$CZ$1,0))),"-")</f>
        <v>-</v>
      </c>
      <c r="H336" s="8" t="str">
        <f>IFERROR(IF(INDEX('ce raw data'!$C$2:$CZ$3000,MATCH(1,INDEX(('ce raw data'!$A$2:$A$3000=G324)*('ce raw data'!$B$2:$B$3000=$B337),,),0),MATCH(SUBSTITUTE(H327,"Allele","Height"),'ce raw data'!$C$1:$CZ$1,0))="","-",INDEX('ce raw data'!$C$2:$CZ$3000,MATCH(1,INDEX(('ce raw data'!$A$2:$A$3000=G324)*('ce raw data'!$B$2:$B$3000=$B337),,),0),MATCH(SUBSTITUTE(H327,"Allele","Height"),'ce raw data'!$C$1:$CZ$1,0))),"-")</f>
        <v>-</v>
      </c>
      <c r="I336" s="8" t="str">
        <f>IFERROR(IF(INDEX('ce raw data'!$C$2:$CZ$3000,MATCH(1,INDEX(('ce raw data'!$A$2:$A$3000=G324)*('ce raw data'!$B$2:$B$3000=$B337),,),0),MATCH(SUBSTITUTE(I327,"Allele","Height"),'ce raw data'!$C$1:$CZ$1,0))="","-",INDEX('ce raw data'!$C$2:$CZ$3000,MATCH(1,INDEX(('ce raw data'!$A$2:$A$3000=G324)*('ce raw data'!$B$2:$B$3000=$B337),,),0),MATCH(SUBSTITUTE(I327,"Allele","Height"),'ce raw data'!$C$1:$CZ$1,0))),"-")</f>
        <v>-</v>
      </c>
      <c r="J336" s="8" t="str">
        <f>IFERROR(IF(INDEX('ce raw data'!$C$2:$CZ$3000,MATCH(1,INDEX(('ce raw data'!$A$2:$A$3000=G324)*('ce raw data'!$B$2:$B$3000=$B337),,),0),MATCH(SUBSTITUTE(J327,"Allele","Height"),'ce raw data'!$C$1:$CZ$1,0))="","-",INDEX('ce raw data'!$C$2:$CZ$3000,MATCH(1,INDEX(('ce raw data'!$A$2:$A$3000=G324)*('ce raw data'!$B$2:$B$3000=$B337),,),0),MATCH(SUBSTITUTE(J327,"Allele","Height"),'ce raw data'!$C$1:$CZ$1,0))),"-")</f>
        <v>-</v>
      </c>
    </row>
    <row r="337" spans="2:19" x14ac:dyDescent="0.5">
      <c r="B337" s="10" t="str">
        <f>'Allele Call Table'!$A$79</f>
        <v>D10S1248</v>
      </c>
      <c r="C337" s="8" t="str">
        <f>IFERROR(IF(INDEX('ce raw data'!$C$2:$CZ$3000,MATCH(1,INDEX(('ce raw data'!$A$2:$A$3000=C324)*('ce raw data'!$B$2:$B$3000=$B337),,),0),MATCH(C327,'ce raw data'!$C$1:$CZ$1,0))="","-",INDEX('ce raw data'!$C$2:$CZ$3000,MATCH(1,INDEX(('ce raw data'!$A$2:$A$3000=C324)*('ce raw data'!$B$2:$B$3000=$B337),,),0),MATCH(C327,'ce raw data'!$C$1:$CZ$1,0))),"-")</f>
        <v>-</v>
      </c>
      <c r="D337" s="8" t="str">
        <f>IFERROR(IF(INDEX('ce raw data'!$C$2:$CZ$3000,MATCH(1,INDEX(('ce raw data'!$A$2:$A$3000=C324)*('ce raw data'!$B$2:$B$3000=$B337),,),0),MATCH(D327,'ce raw data'!$C$1:$CZ$1,0))="","-",INDEX('ce raw data'!$C$2:$CZ$3000,MATCH(1,INDEX(('ce raw data'!$A$2:$A$3000=C324)*('ce raw data'!$B$2:$B$3000=$B337),,),0),MATCH(D327,'ce raw data'!$C$1:$CZ$1,0))),"-")</f>
        <v>-</v>
      </c>
      <c r="E337" s="8" t="str">
        <f>IFERROR(IF(INDEX('ce raw data'!$C$2:$CZ$3000,MATCH(1,INDEX(('ce raw data'!$A$2:$A$3000=C324)*('ce raw data'!$B$2:$B$3000=$B337),,),0),MATCH(E327,'ce raw data'!$C$1:$CZ$1,0))="","-",INDEX('ce raw data'!$C$2:$CZ$3000,MATCH(1,INDEX(('ce raw data'!$A$2:$A$3000=C324)*('ce raw data'!$B$2:$B$3000=$B337),,),0),MATCH(E327,'ce raw data'!$C$1:$CZ$1,0))),"-")</f>
        <v>-</v>
      </c>
      <c r="F337" s="8" t="str">
        <f>IFERROR(IF(INDEX('ce raw data'!$C$2:$CZ$3000,MATCH(1,INDEX(('ce raw data'!$A$2:$A$3000=C324)*('ce raw data'!$B$2:$B$3000=$B337),,),0),MATCH(F327,'ce raw data'!$C$1:$CZ$1,0))="","-",INDEX('ce raw data'!$C$2:$CZ$3000,MATCH(1,INDEX(('ce raw data'!$A$2:$A$3000=C324)*('ce raw data'!$B$2:$B$3000=$B337),,),0),MATCH(F327,'ce raw data'!$C$1:$CZ$1,0))),"-")</f>
        <v>-</v>
      </c>
      <c r="G337" s="8" t="str">
        <f>IFERROR(IF(INDEX('ce raw data'!$C$2:$CZ$3000,MATCH(1,INDEX(('ce raw data'!$A$2:$A$3000=G324)*('ce raw data'!$B$2:$B$3000=$B337),,),0),MATCH(G327,'ce raw data'!$C$1:$CZ$1,0))="","-",INDEX('ce raw data'!$C$2:$CZ$3000,MATCH(1,INDEX(('ce raw data'!$A$2:$A$3000=G324)*('ce raw data'!$B$2:$B$3000=$B337),,),0),MATCH(G327,'ce raw data'!$C$1:$CZ$1,0))),"-")</f>
        <v>-</v>
      </c>
      <c r="H337" s="8" t="str">
        <f>IFERROR(IF(INDEX('ce raw data'!$C$2:$CZ$3000,MATCH(1,INDEX(('ce raw data'!$A$2:$A$3000=G324)*('ce raw data'!$B$2:$B$3000=$B337),,),0),MATCH(H327,'ce raw data'!$C$1:$CZ$1,0))="","-",INDEX('ce raw data'!$C$2:$CZ$3000,MATCH(1,INDEX(('ce raw data'!$A$2:$A$3000=G324)*('ce raw data'!$B$2:$B$3000=$B337),,),0),MATCH(H327,'ce raw data'!$C$1:$CZ$1,0))),"-")</f>
        <v>-</v>
      </c>
      <c r="I337" s="8" t="str">
        <f>IFERROR(IF(INDEX('ce raw data'!$C$2:$CZ$3000,MATCH(1,INDEX(('ce raw data'!$A$2:$A$3000=G324)*('ce raw data'!$B$2:$B$3000=$B337),,),0),MATCH(I327,'ce raw data'!$C$1:$CZ$1,0))="","-",INDEX('ce raw data'!$C$2:$CZ$3000,MATCH(1,INDEX(('ce raw data'!$A$2:$A$3000=G324)*('ce raw data'!$B$2:$B$3000=$B337),,),0),MATCH(I327,'ce raw data'!$C$1:$CZ$1,0))),"-")</f>
        <v>-</v>
      </c>
      <c r="J337" s="8" t="str">
        <f>IFERROR(IF(INDEX('ce raw data'!$C$2:$CZ$3000,MATCH(1,INDEX(('ce raw data'!$A$2:$A$3000=G324)*('ce raw data'!$B$2:$B$3000=$B337),,),0),MATCH(J327,'ce raw data'!$C$1:$CZ$1,0))="","-",INDEX('ce raw data'!$C$2:$CZ$3000,MATCH(1,INDEX(('ce raw data'!$A$2:$A$3000=G324)*('ce raw data'!$B$2:$B$3000=$B337),,),0),MATCH(J327,'ce raw data'!$C$1:$CZ$1,0))),"-")</f>
        <v>-</v>
      </c>
    </row>
    <row r="338" spans="2:19" hidden="1" x14ac:dyDescent="0.5">
      <c r="B338" s="10"/>
      <c r="C338" s="8" t="str">
        <f>IFERROR(IF(INDEX('ce raw data'!$C$2:$CZ$3000,MATCH(1,INDEX(('ce raw data'!$A$2:$A$3000=C324)*('ce raw data'!$B$2:$B$3000=$B339),,),0),MATCH(SUBSTITUTE(C327,"Allele","Height"),'ce raw data'!$C$1:$CZ$1,0))="","-",INDEX('ce raw data'!$C$2:$CZ$3000,MATCH(1,INDEX(('ce raw data'!$A$2:$A$3000=C324)*('ce raw data'!$B$2:$B$3000=$B339),,),0),MATCH(SUBSTITUTE(C327,"Allele","Height"),'ce raw data'!$C$1:$CZ$1,0))),"-")</f>
        <v>-</v>
      </c>
      <c r="D338" s="8" t="str">
        <f>IFERROR(IF(INDEX('ce raw data'!$C$2:$CZ$3000,MATCH(1,INDEX(('ce raw data'!$A$2:$A$3000=C324)*('ce raw data'!$B$2:$B$3000=$B339),,),0),MATCH(SUBSTITUTE(D327,"Allele","Height"),'ce raw data'!$C$1:$CZ$1,0))="","-",INDEX('ce raw data'!$C$2:$CZ$3000,MATCH(1,INDEX(('ce raw data'!$A$2:$A$3000=C324)*('ce raw data'!$B$2:$B$3000=$B339),,),0),MATCH(SUBSTITUTE(D327,"Allele","Height"),'ce raw data'!$C$1:$CZ$1,0))),"-")</f>
        <v>-</v>
      </c>
      <c r="E338" s="8" t="str">
        <f>IFERROR(IF(INDEX('ce raw data'!$C$2:$CZ$3000,MATCH(1,INDEX(('ce raw data'!$A$2:$A$3000=C324)*('ce raw data'!$B$2:$B$3000=$B339),,),0),MATCH(SUBSTITUTE(E327,"Allele","Height"),'ce raw data'!$C$1:$CZ$1,0))="","-",INDEX('ce raw data'!$C$2:$CZ$3000,MATCH(1,INDEX(('ce raw data'!$A$2:$A$3000=C324)*('ce raw data'!$B$2:$B$3000=$B339),,),0),MATCH(SUBSTITUTE(E327,"Allele","Height"),'ce raw data'!$C$1:$CZ$1,0))),"-")</f>
        <v>-</v>
      </c>
      <c r="F338" s="8" t="str">
        <f>IFERROR(IF(INDEX('ce raw data'!$C$2:$CZ$3000,MATCH(1,INDEX(('ce raw data'!$A$2:$A$3000=C324)*('ce raw data'!$B$2:$B$3000=$B339),,),0),MATCH(SUBSTITUTE(F327,"Allele","Height"),'ce raw data'!$C$1:$CZ$1,0))="","-",INDEX('ce raw data'!$C$2:$CZ$3000,MATCH(1,INDEX(('ce raw data'!$A$2:$A$3000=C324)*('ce raw data'!$B$2:$B$3000=$B339),,),0),MATCH(SUBSTITUTE(F327,"Allele","Height"),'ce raw data'!$C$1:$CZ$1,0))),"-")</f>
        <v>-</v>
      </c>
      <c r="G338" s="8" t="str">
        <f>IFERROR(IF(INDEX('ce raw data'!$C$2:$CZ$3000,MATCH(1,INDEX(('ce raw data'!$A$2:$A$3000=G324)*('ce raw data'!$B$2:$B$3000=$B339),,),0),MATCH(SUBSTITUTE(G327,"Allele","Height"),'ce raw data'!$C$1:$CZ$1,0))="","-",INDEX('ce raw data'!$C$2:$CZ$3000,MATCH(1,INDEX(('ce raw data'!$A$2:$A$3000=G324)*('ce raw data'!$B$2:$B$3000=$B339),,),0),MATCH(SUBSTITUTE(G327,"Allele","Height"),'ce raw data'!$C$1:$CZ$1,0))),"-")</f>
        <v>-</v>
      </c>
      <c r="H338" s="8" t="str">
        <f>IFERROR(IF(INDEX('ce raw data'!$C$2:$CZ$3000,MATCH(1,INDEX(('ce raw data'!$A$2:$A$3000=G324)*('ce raw data'!$B$2:$B$3000=$B339),,),0),MATCH(SUBSTITUTE(H327,"Allele","Height"),'ce raw data'!$C$1:$CZ$1,0))="","-",INDEX('ce raw data'!$C$2:$CZ$3000,MATCH(1,INDEX(('ce raw data'!$A$2:$A$3000=G324)*('ce raw data'!$B$2:$B$3000=$B339),,),0),MATCH(SUBSTITUTE(H327,"Allele","Height"),'ce raw data'!$C$1:$CZ$1,0))),"-")</f>
        <v>-</v>
      </c>
      <c r="I338" s="8" t="str">
        <f>IFERROR(IF(INDEX('ce raw data'!$C$2:$CZ$3000,MATCH(1,INDEX(('ce raw data'!$A$2:$A$3000=G324)*('ce raw data'!$B$2:$B$3000=$B339),,),0),MATCH(SUBSTITUTE(I327,"Allele","Height"),'ce raw data'!$C$1:$CZ$1,0))="","-",INDEX('ce raw data'!$C$2:$CZ$3000,MATCH(1,INDEX(('ce raw data'!$A$2:$A$3000=G324)*('ce raw data'!$B$2:$B$3000=$B339),,),0),MATCH(SUBSTITUTE(I327,"Allele","Height"),'ce raw data'!$C$1:$CZ$1,0))),"-")</f>
        <v>-</v>
      </c>
      <c r="J338" s="8" t="str">
        <f>IFERROR(IF(INDEX('ce raw data'!$C$2:$CZ$3000,MATCH(1,INDEX(('ce raw data'!$A$2:$A$3000=G324)*('ce raw data'!$B$2:$B$3000=$B339),,),0),MATCH(SUBSTITUTE(J327,"Allele","Height"),'ce raw data'!$C$1:$CZ$1,0))="","-",INDEX('ce raw data'!$C$2:$CZ$3000,MATCH(1,INDEX(('ce raw data'!$A$2:$A$3000=G324)*('ce raw data'!$B$2:$B$3000=$B339),,),0),MATCH(SUBSTITUTE(J327,"Allele","Height"),'ce raw data'!$C$1:$CZ$1,0))),"-")</f>
        <v>-</v>
      </c>
    </row>
    <row r="339" spans="2:19" x14ac:dyDescent="0.5">
      <c r="B339" s="10" t="str">
        <f>'Allele Call Table'!$A$81</f>
        <v>D13S317</v>
      </c>
      <c r="C339" s="8" t="str">
        <f>IFERROR(IF(INDEX('ce raw data'!$C$2:$CZ$3000,MATCH(1,INDEX(('ce raw data'!$A$2:$A$3000=C324)*('ce raw data'!$B$2:$B$3000=$B339),,),0),MATCH(C327,'ce raw data'!$C$1:$CZ$1,0))="","-",INDEX('ce raw data'!$C$2:$CZ$3000,MATCH(1,INDEX(('ce raw data'!$A$2:$A$3000=C324)*('ce raw data'!$B$2:$B$3000=$B339),,),0),MATCH(C327,'ce raw data'!$C$1:$CZ$1,0))),"-")</f>
        <v>-</v>
      </c>
      <c r="D339" s="8" t="str">
        <f>IFERROR(IF(INDEX('ce raw data'!$C$2:$CZ$3000,MATCH(1,INDEX(('ce raw data'!$A$2:$A$3000=C324)*('ce raw data'!$B$2:$B$3000=$B339),,),0),MATCH(D327,'ce raw data'!$C$1:$CZ$1,0))="","-",INDEX('ce raw data'!$C$2:$CZ$3000,MATCH(1,INDEX(('ce raw data'!$A$2:$A$3000=C324)*('ce raw data'!$B$2:$B$3000=$B339),,),0),MATCH(D327,'ce raw data'!$C$1:$CZ$1,0))),"-")</f>
        <v>-</v>
      </c>
      <c r="E339" s="8" t="str">
        <f>IFERROR(IF(INDEX('ce raw data'!$C$2:$CZ$3000,MATCH(1,INDEX(('ce raw data'!$A$2:$A$3000=C324)*('ce raw data'!$B$2:$B$3000=$B339),,),0),MATCH(E327,'ce raw data'!$C$1:$CZ$1,0))="","-",INDEX('ce raw data'!$C$2:$CZ$3000,MATCH(1,INDEX(('ce raw data'!$A$2:$A$3000=C324)*('ce raw data'!$B$2:$B$3000=$B339),,),0),MATCH(E327,'ce raw data'!$C$1:$CZ$1,0))),"-")</f>
        <v>-</v>
      </c>
      <c r="F339" s="8" t="str">
        <f>IFERROR(IF(INDEX('ce raw data'!$C$2:$CZ$3000,MATCH(1,INDEX(('ce raw data'!$A$2:$A$3000=C324)*('ce raw data'!$B$2:$B$3000=$B339),,),0),MATCH(F327,'ce raw data'!$C$1:$CZ$1,0))="","-",INDEX('ce raw data'!$C$2:$CZ$3000,MATCH(1,INDEX(('ce raw data'!$A$2:$A$3000=C324)*('ce raw data'!$B$2:$B$3000=$B339),,),0),MATCH(F327,'ce raw data'!$C$1:$CZ$1,0))),"-")</f>
        <v>-</v>
      </c>
      <c r="G339" s="8" t="str">
        <f>IFERROR(IF(INDEX('ce raw data'!$C$2:$CZ$3000,MATCH(1,INDEX(('ce raw data'!$A$2:$A$3000=G324)*('ce raw data'!$B$2:$B$3000=$B339),,),0),MATCH(G327,'ce raw data'!$C$1:$CZ$1,0))="","-",INDEX('ce raw data'!$C$2:$CZ$3000,MATCH(1,INDEX(('ce raw data'!$A$2:$A$3000=G324)*('ce raw data'!$B$2:$B$3000=$B339),,),0),MATCH(G327,'ce raw data'!$C$1:$CZ$1,0))),"-")</f>
        <v>-</v>
      </c>
      <c r="H339" s="8" t="str">
        <f>IFERROR(IF(INDEX('ce raw data'!$C$2:$CZ$3000,MATCH(1,INDEX(('ce raw data'!$A$2:$A$3000=G324)*('ce raw data'!$B$2:$B$3000=$B339),,),0),MATCH(H327,'ce raw data'!$C$1:$CZ$1,0))="","-",INDEX('ce raw data'!$C$2:$CZ$3000,MATCH(1,INDEX(('ce raw data'!$A$2:$A$3000=G324)*('ce raw data'!$B$2:$B$3000=$B339),,),0),MATCH(H327,'ce raw data'!$C$1:$CZ$1,0))),"-")</f>
        <v>-</v>
      </c>
      <c r="I339" s="8" t="str">
        <f>IFERROR(IF(INDEX('ce raw data'!$C$2:$CZ$3000,MATCH(1,INDEX(('ce raw data'!$A$2:$A$3000=G324)*('ce raw data'!$B$2:$B$3000=$B339),,),0),MATCH(I327,'ce raw data'!$C$1:$CZ$1,0))="","-",INDEX('ce raw data'!$C$2:$CZ$3000,MATCH(1,INDEX(('ce raw data'!$A$2:$A$3000=G324)*('ce raw data'!$B$2:$B$3000=$B339),,),0),MATCH(I327,'ce raw data'!$C$1:$CZ$1,0))),"-")</f>
        <v>-</v>
      </c>
      <c r="J339" s="8" t="str">
        <f>IFERROR(IF(INDEX('ce raw data'!$C$2:$CZ$3000,MATCH(1,INDEX(('ce raw data'!$A$2:$A$3000=G324)*('ce raw data'!$B$2:$B$3000=$B339),,),0),MATCH(J327,'ce raw data'!$C$1:$CZ$1,0))="","-",INDEX('ce raw data'!$C$2:$CZ$3000,MATCH(1,INDEX(('ce raw data'!$A$2:$A$3000=G324)*('ce raw data'!$B$2:$B$3000=$B339),,),0),MATCH(J327,'ce raw data'!$C$1:$CZ$1,0))),"-")</f>
        <v>-</v>
      </c>
    </row>
    <row r="340" spans="2:19" hidden="1" x14ac:dyDescent="0.5">
      <c r="B340" s="10"/>
      <c r="C340" s="8" t="str">
        <f>IFERROR(IF(INDEX('ce raw data'!$C$2:$CZ$3000,MATCH(1,INDEX(('ce raw data'!$A$2:$A$3000=C324)*('ce raw data'!$B$2:$B$3000=$B341),,),0),MATCH(SUBSTITUTE(C327,"Allele","Height"),'ce raw data'!$C$1:$CZ$1,0))="","-",INDEX('ce raw data'!$C$2:$CZ$3000,MATCH(1,INDEX(('ce raw data'!$A$2:$A$3000=C324)*('ce raw data'!$B$2:$B$3000=$B341),,),0),MATCH(SUBSTITUTE(C327,"Allele","Height"),'ce raw data'!$C$1:$CZ$1,0))),"-")</f>
        <v>-</v>
      </c>
      <c r="D340" s="8" t="str">
        <f>IFERROR(IF(INDEX('ce raw data'!$C$2:$CZ$3000,MATCH(1,INDEX(('ce raw data'!$A$2:$A$3000=C324)*('ce raw data'!$B$2:$B$3000=$B341),,),0),MATCH(SUBSTITUTE(D327,"Allele","Height"),'ce raw data'!$C$1:$CZ$1,0))="","-",INDEX('ce raw data'!$C$2:$CZ$3000,MATCH(1,INDEX(('ce raw data'!$A$2:$A$3000=C324)*('ce raw data'!$B$2:$B$3000=$B341),,),0),MATCH(SUBSTITUTE(D327,"Allele","Height"),'ce raw data'!$C$1:$CZ$1,0))),"-")</f>
        <v>-</v>
      </c>
      <c r="E340" s="8" t="str">
        <f>IFERROR(IF(INDEX('ce raw data'!$C$2:$CZ$3000,MATCH(1,INDEX(('ce raw data'!$A$2:$A$3000=C324)*('ce raw data'!$B$2:$B$3000=$B341),,),0),MATCH(SUBSTITUTE(E327,"Allele","Height"),'ce raw data'!$C$1:$CZ$1,0))="","-",INDEX('ce raw data'!$C$2:$CZ$3000,MATCH(1,INDEX(('ce raw data'!$A$2:$A$3000=C324)*('ce raw data'!$B$2:$B$3000=$B341),,),0),MATCH(SUBSTITUTE(E327,"Allele","Height"),'ce raw data'!$C$1:$CZ$1,0))),"-")</f>
        <v>-</v>
      </c>
      <c r="F340" s="8" t="str">
        <f>IFERROR(IF(INDEX('ce raw data'!$C$2:$CZ$3000,MATCH(1,INDEX(('ce raw data'!$A$2:$A$3000=C324)*('ce raw data'!$B$2:$B$3000=$B341),,),0),MATCH(SUBSTITUTE(F327,"Allele","Height"),'ce raw data'!$C$1:$CZ$1,0))="","-",INDEX('ce raw data'!$C$2:$CZ$3000,MATCH(1,INDEX(('ce raw data'!$A$2:$A$3000=C324)*('ce raw data'!$B$2:$B$3000=$B341),,),0),MATCH(SUBSTITUTE(F327,"Allele","Height"),'ce raw data'!$C$1:$CZ$1,0))),"-")</f>
        <v>-</v>
      </c>
      <c r="G340" s="8" t="str">
        <f>IFERROR(IF(INDEX('ce raw data'!$C$2:$CZ$3000,MATCH(1,INDEX(('ce raw data'!$A$2:$A$3000=G324)*('ce raw data'!$B$2:$B$3000=$B341),,),0),MATCH(SUBSTITUTE(G327,"Allele","Height"),'ce raw data'!$C$1:$CZ$1,0))="","-",INDEX('ce raw data'!$C$2:$CZ$3000,MATCH(1,INDEX(('ce raw data'!$A$2:$A$3000=G324)*('ce raw data'!$B$2:$B$3000=$B341),,),0),MATCH(SUBSTITUTE(G327,"Allele","Height"),'ce raw data'!$C$1:$CZ$1,0))),"-")</f>
        <v>-</v>
      </c>
      <c r="H340" s="8" t="str">
        <f>IFERROR(IF(INDEX('ce raw data'!$C$2:$CZ$3000,MATCH(1,INDEX(('ce raw data'!$A$2:$A$3000=G324)*('ce raw data'!$B$2:$B$3000=$B341),,),0),MATCH(SUBSTITUTE(H327,"Allele","Height"),'ce raw data'!$C$1:$CZ$1,0))="","-",INDEX('ce raw data'!$C$2:$CZ$3000,MATCH(1,INDEX(('ce raw data'!$A$2:$A$3000=G324)*('ce raw data'!$B$2:$B$3000=$B341),,),0),MATCH(SUBSTITUTE(H327,"Allele","Height"),'ce raw data'!$C$1:$CZ$1,0))),"-")</f>
        <v>-</v>
      </c>
      <c r="I340" s="8" t="str">
        <f>IFERROR(IF(INDEX('ce raw data'!$C$2:$CZ$3000,MATCH(1,INDEX(('ce raw data'!$A$2:$A$3000=G324)*('ce raw data'!$B$2:$B$3000=$B341),,),0),MATCH(SUBSTITUTE(I327,"Allele","Height"),'ce raw data'!$C$1:$CZ$1,0))="","-",INDEX('ce raw data'!$C$2:$CZ$3000,MATCH(1,INDEX(('ce raw data'!$A$2:$A$3000=G324)*('ce raw data'!$B$2:$B$3000=$B341),,),0),MATCH(SUBSTITUTE(I327,"Allele","Height"),'ce raw data'!$C$1:$CZ$1,0))),"-")</f>
        <v>-</v>
      </c>
      <c r="J340" s="8" t="str">
        <f>IFERROR(IF(INDEX('ce raw data'!$C$2:$CZ$3000,MATCH(1,INDEX(('ce raw data'!$A$2:$A$3000=G324)*('ce raw data'!$B$2:$B$3000=$B341),,),0),MATCH(SUBSTITUTE(J327,"Allele","Height"),'ce raw data'!$C$1:$CZ$1,0))="","-",INDEX('ce raw data'!$C$2:$CZ$3000,MATCH(1,INDEX(('ce raw data'!$A$2:$A$3000=G324)*('ce raw data'!$B$2:$B$3000=$B341),,),0),MATCH(SUBSTITUTE(J327,"Allele","Height"),'ce raw data'!$C$1:$CZ$1,0))),"-")</f>
        <v>-</v>
      </c>
    </row>
    <row r="341" spans="2:19" x14ac:dyDescent="0.5">
      <c r="B341" s="10" t="str">
        <f>'Allele Call Table'!$A$83</f>
        <v>Penta E</v>
      </c>
      <c r="C341" s="8" t="str">
        <f>IFERROR(IF(INDEX('ce raw data'!$C$2:$CZ$3000,MATCH(1,INDEX(('ce raw data'!$A$2:$A$3000=C324)*('ce raw data'!$B$2:$B$3000=$B341),,),0),MATCH(C327,'ce raw data'!$C$1:$CZ$1,0))="","-",INDEX('ce raw data'!$C$2:$CZ$3000,MATCH(1,INDEX(('ce raw data'!$A$2:$A$3000=C324)*('ce raw data'!$B$2:$B$3000=$B341),,),0),MATCH(C327,'ce raw data'!$C$1:$CZ$1,0))),"-")</f>
        <v>-</v>
      </c>
      <c r="D341" s="8" t="str">
        <f>IFERROR(IF(INDEX('ce raw data'!$C$2:$CZ$3000,MATCH(1,INDEX(('ce raw data'!$A$2:$A$3000=C324)*('ce raw data'!$B$2:$B$3000=$B341),,),0),MATCH(D327,'ce raw data'!$C$1:$CZ$1,0))="","-",INDEX('ce raw data'!$C$2:$CZ$3000,MATCH(1,INDEX(('ce raw data'!$A$2:$A$3000=C324)*('ce raw data'!$B$2:$B$3000=$B341),,),0),MATCH(D327,'ce raw data'!$C$1:$CZ$1,0))),"-")</f>
        <v>-</v>
      </c>
      <c r="E341" s="8" t="str">
        <f>IFERROR(IF(INDEX('ce raw data'!$C$2:$CZ$3000,MATCH(1,INDEX(('ce raw data'!$A$2:$A$3000=C324)*('ce raw data'!$B$2:$B$3000=$B341),,),0),MATCH(E327,'ce raw data'!$C$1:$CZ$1,0))="","-",INDEX('ce raw data'!$C$2:$CZ$3000,MATCH(1,INDEX(('ce raw data'!$A$2:$A$3000=C324)*('ce raw data'!$B$2:$B$3000=$B341),,),0),MATCH(E327,'ce raw data'!$C$1:$CZ$1,0))),"-")</f>
        <v>-</v>
      </c>
      <c r="F341" s="8" t="str">
        <f>IFERROR(IF(INDEX('ce raw data'!$C$2:$CZ$3000,MATCH(1,INDEX(('ce raw data'!$A$2:$A$3000=C324)*('ce raw data'!$B$2:$B$3000=$B341),,),0),MATCH(F327,'ce raw data'!$C$1:$CZ$1,0))="","-",INDEX('ce raw data'!$C$2:$CZ$3000,MATCH(1,INDEX(('ce raw data'!$A$2:$A$3000=C324)*('ce raw data'!$B$2:$B$3000=$B341),,),0),MATCH(F327,'ce raw data'!$C$1:$CZ$1,0))),"-")</f>
        <v>-</v>
      </c>
      <c r="G341" s="8" t="str">
        <f>IFERROR(IF(INDEX('ce raw data'!$C$2:$CZ$3000,MATCH(1,INDEX(('ce raw data'!$A$2:$A$3000=G324)*('ce raw data'!$B$2:$B$3000=$B341),,),0),MATCH(G327,'ce raw data'!$C$1:$CZ$1,0))="","-",INDEX('ce raw data'!$C$2:$CZ$3000,MATCH(1,INDEX(('ce raw data'!$A$2:$A$3000=G324)*('ce raw data'!$B$2:$B$3000=$B341),,),0),MATCH(G327,'ce raw data'!$C$1:$CZ$1,0))),"-")</f>
        <v>-</v>
      </c>
      <c r="H341" s="8" t="str">
        <f>IFERROR(IF(INDEX('ce raw data'!$C$2:$CZ$3000,MATCH(1,INDEX(('ce raw data'!$A$2:$A$3000=G324)*('ce raw data'!$B$2:$B$3000=$B341),,),0),MATCH(H327,'ce raw data'!$C$1:$CZ$1,0))="","-",INDEX('ce raw data'!$C$2:$CZ$3000,MATCH(1,INDEX(('ce raw data'!$A$2:$A$3000=G324)*('ce raw data'!$B$2:$B$3000=$B341),,),0),MATCH(H327,'ce raw data'!$C$1:$CZ$1,0))),"-")</f>
        <v>-</v>
      </c>
      <c r="I341" s="8" t="str">
        <f>IFERROR(IF(INDEX('ce raw data'!$C$2:$CZ$3000,MATCH(1,INDEX(('ce raw data'!$A$2:$A$3000=G324)*('ce raw data'!$B$2:$B$3000=$B341),,),0),MATCH(I327,'ce raw data'!$C$1:$CZ$1,0))="","-",INDEX('ce raw data'!$C$2:$CZ$3000,MATCH(1,INDEX(('ce raw data'!$A$2:$A$3000=G324)*('ce raw data'!$B$2:$B$3000=$B341),,),0),MATCH(I327,'ce raw data'!$C$1:$CZ$1,0))),"-")</f>
        <v>-</v>
      </c>
      <c r="J341" s="8" t="str">
        <f>IFERROR(IF(INDEX('ce raw data'!$C$2:$CZ$3000,MATCH(1,INDEX(('ce raw data'!$A$2:$A$3000=G324)*('ce raw data'!$B$2:$B$3000=$B341),,),0),MATCH(J327,'ce raw data'!$C$1:$CZ$1,0))="","-",INDEX('ce raw data'!$C$2:$CZ$3000,MATCH(1,INDEX(('ce raw data'!$A$2:$A$3000=G324)*('ce raw data'!$B$2:$B$3000=$B341),,),0),MATCH(J327,'ce raw data'!$C$1:$CZ$1,0))),"-")</f>
        <v>-</v>
      </c>
    </row>
    <row r="342" spans="2:19" hidden="1" x14ac:dyDescent="0.5">
      <c r="B342" s="10"/>
      <c r="C342" s="8" t="str">
        <f>IFERROR(IF(INDEX('ce raw data'!$C$2:$CZ$3000,MATCH(1,INDEX(('ce raw data'!$A$2:$A$3000=C324)*('ce raw data'!$B$2:$B$3000=$B343),,),0),MATCH(SUBSTITUTE(C327,"Allele","Height"),'ce raw data'!$C$1:$CZ$1,0))="","-",INDEX('ce raw data'!$C$2:$CZ$3000,MATCH(1,INDEX(('ce raw data'!$A$2:$A$3000=C324)*('ce raw data'!$B$2:$B$3000=$B343),,),0),MATCH(SUBSTITUTE(C327,"Allele","Height"),'ce raw data'!$C$1:$CZ$1,0))),"-")</f>
        <v>-</v>
      </c>
      <c r="D342" s="8" t="str">
        <f>IFERROR(IF(INDEX('ce raw data'!$C$2:$CZ$3000,MATCH(1,INDEX(('ce raw data'!$A$2:$A$3000=C324)*('ce raw data'!$B$2:$B$3000=$B343),,),0),MATCH(SUBSTITUTE(D327,"Allele","Height"),'ce raw data'!$C$1:$CZ$1,0))="","-",INDEX('ce raw data'!$C$2:$CZ$3000,MATCH(1,INDEX(('ce raw data'!$A$2:$A$3000=C324)*('ce raw data'!$B$2:$B$3000=$B343),,),0),MATCH(SUBSTITUTE(D327,"Allele","Height"),'ce raw data'!$C$1:$CZ$1,0))),"-")</f>
        <v>-</v>
      </c>
      <c r="E342" s="8" t="str">
        <f>IFERROR(IF(INDEX('ce raw data'!$C$2:$CZ$3000,MATCH(1,INDEX(('ce raw data'!$A$2:$A$3000=C324)*('ce raw data'!$B$2:$B$3000=$B343),,),0),MATCH(SUBSTITUTE(E327,"Allele","Height"),'ce raw data'!$C$1:$CZ$1,0))="","-",INDEX('ce raw data'!$C$2:$CZ$3000,MATCH(1,INDEX(('ce raw data'!$A$2:$A$3000=C324)*('ce raw data'!$B$2:$B$3000=$B343),,),0),MATCH(SUBSTITUTE(E327,"Allele","Height"),'ce raw data'!$C$1:$CZ$1,0))),"-")</f>
        <v>-</v>
      </c>
      <c r="F342" s="8" t="str">
        <f>IFERROR(IF(INDEX('ce raw data'!$C$2:$CZ$3000,MATCH(1,INDEX(('ce raw data'!$A$2:$A$3000=C324)*('ce raw data'!$B$2:$B$3000=$B343),,),0),MATCH(SUBSTITUTE(F327,"Allele","Height"),'ce raw data'!$C$1:$CZ$1,0))="","-",INDEX('ce raw data'!$C$2:$CZ$3000,MATCH(1,INDEX(('ce raw data'!$A$2:$A$3000=C324)*('ce raw data'!$B$2:$B$3000=$B343),,),0),MATCH(SUBSTITUTE(F327,"Allele","Height"),'ce raw data'!$C$1:$CZ$1,0))),"-")</f>
        <v>-</v>
      </c>
      <c r="G342" s="8" t="str">
        <f>IFERROR(IF(INDEX('ce raw data'!$C$2:$CZ$3000,MATCH(1,INDEX(('ce raw data'!$A$2:$A$3000=G324)*('ce raw data'!$B$2:$B$3000=$B343),,),0),MATCH(SUBSTITUTE(G327,"Allele","Height"),'ce raw data'!$C$1:$CZ$1,0))="","-",INDEX('ce raw data'!$C$2:$CZ$3000,MATCH(1,INDEX(('ce raw data'!$A$2:$A$3000=G324)*('ce raw data'!$B$2:$B$3000=$B343),,),0),MATCH(SUBSTITUTE(G327,"Allele","Height"),'ce raw data'!$C$1:$CZ$1,0))),"-")</f>
        <v>-</v>
      </c>
      <c r="H342" s="8" t="str">
        <f>IFERROR(IF(INDEX('ce raw data'!$C$2:$CZ$3000,MATCH(1,INDEX(('ce raw data'!$A$2:$A$3000=G324)*('ce raw data'!$B$2:$B$3000=$B343),,),0),MATCH(SUBSTITUTE(H327,"Allele","Height"),'ce raw data'!$C$1:$CZ$1,0))="","-",INDEX('ce raw data'!$C$2:$CZ$3000,MATCH(1,INDEX(('ce raw data'!$A$2:$A$3000=G324)*('ce raw data'!$B$2:$B$3000=$B343),,),0),MATCH(SUBSTITUTE(H327,"Allele","Height"),'ce raw data'!$C$1:$CZ$1,0))),"-")</f>
        <v>-</v>
      </c>
      <c r="I342" s="8" t="str">
        <f>IFERROR(IF(INDEX('ce raw data'!$C$2:$CZ$3000,MATCH(1,INDEX(('ce raw data'!$A$2:$A$3000=G324)*('ce raw data'!$B$2:$B$3000=$B343),,),0),MATCH(SUBSTITUTE(I327,"Allele","Height"),'ce raw data'!$C$1:$CZ$1,0))="","-",INDEX('ce raw data'!$C$2:$CZ$3000,MATCH(1,INDEX(('ce raw data'!$A$2:$A$3000=G324)*('ce raw data'!$B$2:$B$3000=$B343),,),0),MATCH(SUBSTITUTE(I327,"Allele","Height"),'ce raw data'!$C$1:$CZ$1,0))),"-")</f>
        <v>-</v>
      </c>
      <c r="J342" s="8" t="str">
        <f>IFERROR(IF(INDEX('ce raw data'!$C$2:$CZ$3000,MATCH(1,INDEX(('ce raw data'!$A$2:$A$3000=G324)*('ce raw data'!$B$2:$B$3000=$B343),,),0),MATCH(SUBSTITUTE(J327,"Allele","Height"),'ce raw data'!$C$1:$CZ$1,0))="","-",INDEX('ce raw data'!$C$2:$CZ$3000,MATCH(1,INDEX(('ce raw data'!$A$2:$A$3000=G324)*('ce raw data'!$B$2:$B$3000=$B343),,),0),MATCH(SUBSTITUTE(J327,"Allele","Height"),'ce raw data'!$C$1:$CZ$1,0))),"-")</f>
        <v>-</v>
      </c>
    </row>
    <row r="343" spans="2:19" x14ac:dyDescent="0.5">
      <c r="B343" s="11" t="str">
        <f>'Allele Call Table'!$A$85</f>
        <v>D16S539</v>
      </c>
      <c r="C343" s="8" t="str">
        <f>IFERROR(IF(INDEX('ce raw data'!$C$2:$CZ$3000,MATCH(1,INDEX(('ce raw data'!$A$2:$A$3000=C324)*('ce raw data'!$B$2:$B$3000=$B343),,),0),MATCH(C327,'ce raw data'!$C$1:$CZ$1,0))="","-",INDEX('ce raw data'!$C$2:$CZ$3000,MATCH(1,INDEX(('ce raw data'!$A$2:$A$3000=C324)*('ce raw data'!$B$2:$B$3000=$B343),,),0),MATCH(C327,'ce raw data'!$C$1:$CZ$1,0))),"-")</f>
        <v>-</v>
      </c>
      <c r="D343" s="8" t="str">
        <f>IFERROR(IF(INDEX('ce raw data'!$C$2:$CZ$3000,MATCH(1,INDEX(('ce raw data'!$A$2:$A$3000=C324)*('ce raw data'!$B$2:$B$3000=$B343),,),0),MATCH(D327,'ce raw data'!$C$1:$CZ$1,0))="","-",INDEX('ce raw data'!$C$2:$CZ$3000,MATCH(1,INDEX(('ce raw data'!$A$2:$A$3000=C324)*('ce raw data'!$B$2:$B$3000=$B343),,),0),MATCH(D327,'ce raw data'!$C$1:$CZ$1,0))),"-")</f>
        <v>-</v>
      </c>
      <c r="E343" s="8" t="str">
        <f>IFERROR(IF(INDEX('ce raw data'!$C$2:$CZ$3000,MATCH(1,INDEX(('ce raw data'!$A$2:$A$3000=C324)*('ce raw data'!$B$2:$B$3000=$B343),,),0),MATCH(E327,'ce raw data'!$C$1:$CZ$1,0))="","-",INDEX('ce raw data'!$C$2:$CZ$3000,MATCH(1,INDEX(('ce raw data'!$A$2:$A$3000=C324)*('ce raw data'!$B$2:$B$3000=$B343),,),0),MATCH(E327,'ce raw data'!$C$1:$CZ$1,0))),"-")</f>
        <v>-</v>
      </c>
      <c r="F343" s="8" t="str">
        <f>IFERROR(IF(INDEX('ce raw data'!$C$2:$CZ$3000,MATCH(1,INDEX(('ce raw data'!$A$2:$A$3000=C324)*('ce raw data'!$B$2:$B$3000=$B343),,),0),MATCH(F327,'ce raw data'!$C$1:$CZ$1,0))="","-",INDEX('ce raw data'!$C$2:$CZ$3000,MATCH(1,INDEX(('ce raw data'!$A$2:$A$3000=C324)*('ce raw data'!$B$2:$B$3000=$B343),,),0),MATCH(F327,'ce raw data'!$C$1:$CZ$1,0))),"-")</f>
        <v>-</v>
      </c>
      <c r="G343" s="8" t="str">
        <f>IFERROR(IF(INDEX('ce raw data'!$C$2:$CZ$3000,MATCH(1,INDEX(('ce raw data'!$A$2:$A$3000=G324)*('ce raw data'!$B$2:$B$3000=$B343),,),0),MATCH(G327,'ce raw data'!$C$1:$CZ$1,0))="","-",INDEX('ce raw data'!$C$2:$CZ$3000,MATCH(1,INDEX(('ce raw data'!$A$2:$A$3000=G324)*('ce raw data'!$B$2:$B$3000=$B343),,),0),MATCH(G327,'ce raw data'!$C$1:$CZ$1,0))),"-")</f>
        <v>-</v>
      </c>
      <c r="H343" s="8" t="str">
        <f>IFERROR(IF(INDEX('ce raw data'!$C$2:$CZ$3000,MATCH(1,INDEX(('ce raw data'!$A$2:$A$3000=G324)*('ce raw data'!$B$2:$B$3000=$B343),,),0),MATCH(H327,'ce raw data'!$C$1:$CZ$1,0))="","-",INDEX('ce raw data'!$C$2:$CZ$3000,MATCH(1,INDEX(('ce raw data'!$A$2:$A$3000=G324)*('ce raw data'!$B$2:$B$3000=$B343),,),0),MATCH(H327,'ce raw data'!$C$1:$CZ$1,0))),"-")</f>
        <v>-</v>
      </c>
      <c r="I343" s="8" t="str">
        <f>IFERROR(IF(INDEX('ce raw data'!$C$2:$CZ$3000,MATCH(1,INDEX(('ce raw data'!$A$2:$A$3000=G324)*('ce raw data'!$B$2:$B$3000=$B343),,),0),MATCH(I327,'ce raw data'!$C$1:$CZ$1,0))="","-",INDEX('ce raw data'!$C$2:$CZ$3000,MATCH(1,INDEX(('ce raw data'!$A$2:$A$3000=G324)*('ce raw data'!$B$2:$B$3000=$B343),,),0),MATCH(I327,'ce raw data'!$C$1:$CZ$1,0))),"-")</f>
        <v>-</v>
      </c>
      <c r="J343" s="8" t="str">
        <f>IFERROR(IF(INDEX('ce raw data'!$C$2:$CZ$3000,MATCH(1,INDEX(('ce raw data'!$A$2:$A$3000=G324)*('ce raw data'!$B$2:$B$3000=$B343),,),0),MATCH(J327,'ce raw data'!$C$1:$CZ$1,0))="","-",INDEX('ce raw data'!$C$2:$CZ$3000,MATCH(1,INDEX(('ce raw data'!$A$2:$A$3000=G324)*('ce raw data'!$B$2:$B$3000=$B343),,),0),MATCH(J327,'ce raw data'!$C$1:$CZ$1,0))),"-")</f>
        <v>-</v>
      </c>
    </row>
    <row r="344" spans="2:19" hidden="1" x14ac:dyDescent="0.5">
      <c r="B344" s="11"/>
      <c r="C344" s="8" t="str">
        <f>IFERROR(IF(INDEX('ce raw data'!$C$2:$CZ$3000,MATCH(1,INDEX(('ce raw data'!$A$2:$A$3000=C324)*('ce raw data'!$B$2:$B$3000=$B345),,),0),MATCH(SUBSTITUTE(C327,"Allele","Height"),'ce raw data'!$C$1:$CZ$1,0))="","-",INDEX('ce raw data'!$C$2:$CZ$3000,MATCH(1,INDEX(('ce raw data'!$A$2:$A$3000=C324)*('ce raw data'!$B$2:$B$3000=$B345),,),0),MATCH(SUBSTITUTE(C327,"Allele","Height"),'ce raw data'!$C$1:$CZ$1,0))),"-")</f>
        <v>-</v>
      </c>
      <c r="D344" s="8" t="str">
        <f>IFERROR(IF(INDEX('ce raw data'!$C$2:$CZ$3000,MATCH(1,INDEX(('ce raw data'!$A$2:$A$3000=C324)*('ce raw data'!$B$2:$B$3000=$B345),,),0),MATCH(SUBSTITUTE(D327,"Allele","Height"),'ce raw data'!$C$1:$CZ$1,0))="","-",INDEX('ce raw data'!$C$2:$CZ$3000,MATCH(1,INDEX(('ce raw data'!$A$2:$A$3000=C324)*('ce raw data'!$B$2:$B$3000=$B345),,),0),MATCH(SUBSTITUTE(D327,"Allele","Height"),'ce raw data'!$C$1:$CZ$1,0))),"-")</f>
        <v>-</v>
      </c>
      <c r="E344" s="8" t="str">
        <f>IFERROR(IF(INDEX('ce raw data'!$C$2:$CZ$3000,MATCH(1,INDEX(('ce raw data'!$A$2:$A$3000=C324)*('ce raw data'!$B$2:$B$3000=$B345),,),0),MATCH(SUBSTITUTE(E327,"Allele","Height"),'ce raw data'!$C$1:$CZ$1,0))="","-",INDEX('ce raw data'!$C$2:$CZ$3000,MATCH(1,INDEX(('ce raw data'!$A$2:$A$3000=C324)*('ce raw data'!$B$2:$B$3000=$B345),,),0),MATCH(SUBSTITUTE(E327,"Allele","Height"),'ce raw data'!$C$1:$CZ$1,0))),"-")</f>
        <v>-</v>
      </c>
      <c r="F344" s="8" t="str">
        <f>IFERROR(IF(INDEX('ce raw data'!$C$2:$CZ$3000,MATCH(1,INDEX(('ce raw data'!$A$2:$A$3000=C324)*('ce raw data'!$B$2:$B$3000=$B345),,),0),MATCH(SUBSTITUTE(F327,"Allele","Height"),'ce raw data'!$C$1:$CZ$1,0))="","-",INDEX('ce raw data'!$C$2:$CZ$3000,MATCH(1,INDEX(('ce raw data'!$A$2:$A$3000=C324)*('ce raw data'!$B$2:$B$3000=$B345),,),0),MATCH(SUBSTITUTE(F327,"Allele","Height"),'ce raw data'!$C$1:$CZ$1,0))),"-")</f>
        <v>-</v>
      </c>
      <c r="G344" s="8" t="str">
        <f>IFERROR(IF(INDEX('ce raw data'!$C$2:$CZ$3000,MATCH(1,INDEX(('ce raw data'!$A$2:$A$3000=G324)*('ce raw data'!$B$2:$B$3000=$B345),,),0),MATCH(SUBSTITUTE(G327,"Allele","Height"),'ce raw data'!$C$1:$CZ$1,0))="","-",INDEX('ce raw data'!$C$2:$CZ$3000,MATCH(1,INDEX(('ce raw data'!$A$2:$A$3000=G324)*('ce raw data'!$B$2:$B$3000=$B345),,),0),MATCH(SUBSTITUTE(G327,"Allele","Height"),'ce raw data'!$C$1:$CZ$1,0))),"-")</f>
        <v>-</v>
      </c>
      <c r="H344" s="8" t="str">
        <f>IFERROR(IF(INDEX('ce raw data'!$C$2:$CZ$3000,MATCH(1,INDEX(('ce raw data'!$A$2:$A$3000=G324)*('ce raw data'!$B$2:$B$3000=$B345),,),0),MATCH(SUBSTITUTE(H327,"Allele","Height"),'ce raw data'!$C$1:$CZ$1,0))="","-",INDEX('ce raw data'!$C$2:$CZ$3000,MATCH(1,INDEX(('ce raw data'!$A$2:$A$3000=G324)*('ce raw data'!$B$2:$B$3000=$B345),,),0),MATCH(SUBSTITUTE(H327,"Allele","Height"),'ce raw data'!$C$1:$CZ$1,0))),"-")</f>
        <v>-</v>
      </c>
      <c r="I344" s="8" t="str">
        <f>IFERROR(IF(INDEX('ce raw data'!$C$2:$CZ$3000,MATCH(1,INDEX(('ce raw data'!$A$2:$A$3000=G324)*('ce raw data'!$B$2:$B$3000=$B345),,),0),MATCH(SUBSTITUTE(I327,"Allele","Height"),'ce raw data'!$C$1:$CZ$1,0))="","-",INDEX('ce raw data'!$C$2:$CZ$3000,MATCH(1,INDEX(('ce raw data'!$A$2:$A$3000=G324)*('ce raw data'!$B$2:$B$3000=$B345),,),0),MATCH(SUBSTITUTE(I327,"Allele","Height"),'ce raw data'!$C$1:$CZ$1,0))),"-")</f>
        <v>-</v>
      </c>
      <c r="J344" s="8" t="str">
        <f>IFERROR(IF(INDEX('ce raw data'!$C$2:$CZ$3000,MATCH(1,INDEX(('ce raw data'!$A$2:$A$3000=G324)*('ce raw data'!$B$2:$B$3000=$B345),,),0),MATCH(SUBSTITUTE(J327,"Allele","Height"),'ce raw data'!$C$1:$CZ$1,0))="","-",INDEX('ce raw data'!$C$2:$CZ$3000,MATCH(1,INDEX(('ce raw data'!$A$2:$A$3000=G324)*('ce raw data'!$B$2:$B$3000=$B345),,),0),MATCH(SUBSTITUTE(J327,"Allele","Height"),'ce raw data'!$C$1:$CZ$1,0))),"-")</f>
        <v>-</v>
      </c>
      <c r="K344" s="15"/>
      <c r="L344" s="9"/>
      <c r="M344" s="9"/>
      <c r="N344" s="9"/>
      <c r="O344" s="9"/>
      <c r="P344" s="9"/>
      <c r="Q344" s="9"/>
      <c r="R344" s="9"/>
      <c r="S344" s="9"/>
    </row>
    <row r="345" spans="2:19" x14ac:dyDescent="0.5">
      <c r="B345" s="11" t="str">
        <f>'Allele Call Table'!$A$87</f>
        <v>D18S51</v>
      </c>
      <c r="C345" s="8" t="str">
        <f>IFERROR(IF(INDEX('ce raw data'!$C$2:$CZ$3000,MATCH(1,INDEX(('ce raw data'!$A$2:$A$3000=C324)*('ce raw data'!$B$2:$B$3000=$B345),,),0),MATCH(C327,'ce raw data'!$C$1:$CZ$1,0))="","-",INDEX('ce raw data'!$C$2:$CZ$3000,MATCH(1,INDEX(('ce raw data'!$A$2:$A$3000=C324)*('ce raw data'!$B$2:$B$3000=$B345),,),0),MATCH(C327,'ce raw data'!$C$1:$CZ$1,0))),"-")</f>
        <v>-</v>
      </c>
      <c r="D345" s="8" t="str">
        <f>IFERROR(IF(INDEX('ce raw data'!$C$2:$CZ$3000,MATCH(1,INDEX(('ce raw data'!$A$2:$A$3000=C324)*('ce raw data'!$B$2:$B$3000=$B345),,),0),MATCH(D327,'ce raw data'!$C$1:$CZ$1,0))="","-",INDEX('ce raw data'!$C$2:$CZ$3000,MATCH(1,INDEX(('ce raw data'!$A$2:$A$3000=C324)*('ce raw data'!$B$2:$B$3000=$B345),,),0),MATCH(D327,'ce raw data'!$C$1:$CZ$1,0))),"-")</f>
        <v>-</v>
      </c>
      <c r="E345" s="8" t="str">
        <f>IFERROR(IF(INDEX('ce raw data'!$C$2:$CZ$3000,MATCH(1,INDEX(('ce raw data'!$A$2:$A$3000=C324)*('ce raw data'!$B$2:$B$3000=$B345),,),0),MATCH(E327,'ce raw data'!$C$1:$CZ$1,0))="","-",INDEX('ce raw data'!$C$2:$CZ$3000,MATCH(1,INDEX(('ce raw data'!$A$2:$A$3000=C324)*('ce raw data'!$B$2:$B$3000=$B345),,),0),MATCH(E327,'ce raw data'!$C$1:$CZ$1,0))),"-")</f>
        <v>-</v>
      </c>
      <c r="F345" s="8" t="str">
        <f>IFERROR(IF(INDEX('ce raw data'!$C$2:$CZ$3000,MATCH(1,INDEX(('ce raw data'!$A$2:$A$3000=C324)*('ce raw data'!$B$2:$B$3000=$B345),,),0),MATCH(F327,'ce raw data'!$C$1:$CZ$1,0))="","-",INDEX('ce raw data'!$C$2:$CZ$3000,MATCH(1,INDEX(('ce raw data'!$A$2:$A$3000=C324)*('ce raw data'!$B$2:$B$3000=$B345),,),0),MATCH(F327,'ce raw data'!$C$1:$CZ$1,0))),"-")</f>
        <v>-</v>
      </c>
      <c r="G345" s="8" t="str">
        <f>IFERROR(IF(INDEX('ce raw data'!$C$2:$CZ$3000,MATCH(1,INDEX(('ce raw data'!$A$2:$A$3000=G324)*('ce raw data'!$B$2:$B$3000=$B345),,),0),MATCH(G327,'ce raw data'!$C$1:$CZ$1,0))="","-",INDEX('ce raw data'!$C$2:$CZ$3000,MATCH(1,INDEX(('ce raw data'!$A$2:$A$3000=G324)*('ce raw data'!$B$2:$B$3000=$B345),,),0),MATCH(G327,'ce raw data'!$C$1:$CZ$1,0))),"-")</f>
        <v>-</v>
      </c>
      <c r="H345" s="8" t="str">
        <f>IFERROR(IF(INDEX('ce raw data'!$C$2:$CZ$3000,MATCH(1,INDEX(('ce raw data'!$A$2:$A$3000=G324)*('ce raw data'!$B$2:$B$3000=$B345),,),0),MATCH(H327,'ce raw data'!$C$1:$CZ$1,0))="","-",INDEX('ce raw data'!$C$2:$CZ$3000,MATCH(1,INDEX(('ce raw data'!$A$2:$A$3000=G324)*('ce raw data'!$B$2:$B$3000=$B345),,),0),MATCH(H327,'ce raw data'!$C$1:$CZ$1,0))),"-")</f>
        <v>-</v>
      </c>
      <c r="I345" s="8" t="str">
        <f>IFERROR(IF(INDEX('ce raw data'!$C$2:$CZ$3000,MATCH(1,INDEX(('ce raw data'!$A$2:$A$3000=G324)*('ce raw data'!$B$2:$B$3000=$B345),,),0),MATCH(I327,'ce raw data'!$C$1:$CZ$1,0))="","-",INDEX('ce raw data'!$C$2:$CZ$3000,MATCH(1,INDEX(('ce raw data'!$A$2:$A$3000=G324)*('ce raw data'!$B$2:$B$3000=$B345),,),0),MATCH(I327,'ce raw data'!$C$1:$CZ$1,0))),"-")</f>
        <v>-</v>
      </c>
      <c r="J345" s="8" t="str">
        <f>IFERROR(IF(INDEX('ce raw data'!$C$2:$CZ$3000,MATCH(1,INDEX(('ce raw data'!$A$2:$A$3000=G324)*('ce raw data'!$B$2:$B$3000=$B345),,),0),MATCH(J327,'ce raw data'!$C$1:$CZ$1,0))="","-",INDEX('ce raw data'!$C$2:$CZ$3000,MATCH(1,INDEX(('ce raw data'!$A$2:$A$3000=G324)*('ce raw data'!$B$2:$B$3000=$B345),,),0),MATCH(J327,'ce raw data'!$C$1:$CZ$1,0))),"-")</f>
        <v>-</v>
      </c>
      <c r="K345" s="15"/>
      <c r="L345" s="9"/>
      <c r="M345" s="9"/>
      <c r="N345" s="9"/>
      <c r="O345" s="9"/>
      <c r="P345" s="9"/>
      <c r="Q345" s="9"/>
      <c r="R345" s="9"/>
      <c r="S345" s="9"/>
    </row>
    <row r="346" spans="2:19" hidden="1" x14ac:dyDescent="0.5">
      <c r="B346" s="11"/>
      <c r="C346" s="8" t="str">
        <f>IFERROR(IF(INDEX('ce raw data'!$C$2:$CZ$3000,MATCH(1,INDEX(('ce raw data'!$A$2:$A$3000=C324)*('ce raw data'!$B$2:$B$3000=$B347),,),0),MATCH(SUBSTITUTE(C327,"Allele","Height"),'ce raw data'!$C$1:$CZ$1,0))="","-",INDEX('ce raw data'!$C$2:$CZ$3000,MATCH(1,INDEX(('ce raw data'!$A$2:$A$3000=C324)*('ce raw data'!$B$2:$B$3000=$B347),,),0),MATCH(SUBSTITUTE(C327,"Allele","Height"),'ce raw data'!$C$1:$CZ$1,0))),"-")</f>
        <v>-</v>
      </c>
      <c r="D346" s="8" t="str">
        <f>IFERROR(IF(INDEX('ce raw data'!$C$2:$CZ$3000,MATCH(1,INDEX(('ce raw data'!$A$2:$A$3000=C324)*('ce raw data'!$B$2:$B$3000=$B347),,),0),MATCH(SUBSTITUTE(D327,"Allele","Height"),'ce raw data'!$C$1:$CZ$1,0))="","-",INDEX('ce raw data'!$C$2:$CZ$3000,MATCH(1,INDEX(('ce raw data'!$A$2:$A$3000=C324)*('ce raw data'!$B$2:$B$3000=$B347),,),0),MATCH(SUBSTITUTE(D327,"Allele","Height"),'ce raw data'!$C$1:$CZ$1,0))),"-")</f>
        <v>-</v>
      </c>
      <c r="E346" s="8" t="str">
        <f>IFERROR(IF(INDEX('ce raw data'!$C$2:$CZ$3000,MATCH(1,INDEX(('ce raw data'!$A$2:$A$3000=C324)*('ce raw data'!$B$2:$B$3000=$B347),,),0),MATCH(SUBSTITUTE(E327,"Allele","Height"),'ce raw data'!$C$1:$CZ$1,0))="","-",INDEX('ce raw data'!$C$2:$CZ$3000,MATCH(1,INDEX(('ce raw data'!$A$2:$A$3000=C324)*('ce raw data'!$B$2:$B$3000=$B347),,),0),MATCH(SUBSTITUTE(E327,"Allele","Height"),'ce raw data'!$C$1:$CZ$1,0))),"-")</f>
        <v>-</v>
      </c>
      <c r="F346" s="8" t="str">
        <f>IFERROR(IF(INDEX('ce raw data'!$C$2:$CZ$3000,MATCH(1,INDEX(('ce raw data'!$A$2:$A$3000=C324)*('ce raw data'!$B$2:$B$3000=$B347),,),0),MATCH(SUBSTITUTE(F327,"Allele","Height"),'ce raw data'!$C$1:$CZ$1,0))="","-",INDEX('ce raw data'!$C$2:$CZ$3000,MATCH(1,INDEX(('ce raw data'!$A$2:$A$3000=C324)*('ce raw data'!$B$2:$B$3000=$B347),,),0),MATCH(SUBSTITUTE(F327,"Allele","Height"),'ce raw data'!$C$1:$CZ$1,0))),"-")</f>
        <v>-</v>
      </c>
      <c r="G346" s="8" t="str">
        <f>IFERROR(IF(INDEX('ce raw data'!$C$2:$CZ$3000,MATCH(1,INDEX(('ce raw data'!$A$2:$A$3000=G324)*('ce raw data'!$B$2:$B$3000=$B347),,),0),MATCH(SUBSTITUTE(G327,"Allele","Height"),'ce raw data'!$C$1:$CZ$1,0))="","-",INDEX('ce raw data'!$C$2:$CZ$3000,MATCH(1,INDEX(('ce raw data'!$A$2:$A$3000=G324)*('ce raw data'!$B$2:$B$3000=$B347),,),0),MATCH(SUBSTITUTE(G327,"Allele","Height"),'ce raw data'!$C$1:$CZ$1,0))),"-")</f>
        <v>-</v>
      </c>
      <c r="H346" s="8" t="str">
        <f>IFERROR(IF(INDEX('ce raw data'!$C$2:$CZ$3000,MATCH(1,INDEX(('ce raw data'!$A$2:$A$3000=G324)*('ce raw data'!$B$2:$B$3000=$B347),,),0),MATCH(SUBSTITUTE(H327,"Allele","Height"),'ce raw data'!$C$1:$CZ$1,0))="","-",INDEX('ce raw data'!$C$2:$CZ$3000,MATCH(1,INDEX(('ce raw data'!$A$2:$A$3000=G324)*('ce raw data'!$B$2:$B$3000=$B347),,),0),MATCH(SUBSTITUTE(H327,"Allele","Height"),'ce raw data'!$C$1:$CZ$1,0))),"-")</f>
        <v>-</v>
      </c>
      <c r="I346" s="8" t="str">
        <f>IFERROR(IF(INDEX('ce raw data'!$C$2:$CZ$3000,MATCH(1,INDEX(('ce raw data'!$A$2:$A$3000=G324)*('ce raw data'!$B$2:$B$3000=$B347),,),0),MATCH(SUBSTITUTE(I327,"Allele","Height"),'ce raw data'!$C$1:$CZ$1,0))="","-",INDEX('ce raw data'!$C$2:$CZ$3000,MATCH(1,INDEX(('ce raw data'!$A$2:$A$3000=G324)*('ce raw data'!$B$2:$B$3000=$B347),,),0),MATCH(SUBSTITUTE(I327,"Allele","Height"),'ce raw data'!$C$1:$CZ$1,0))),"-")</f>
        <v>-</v>
      </c>
      <c r="J346" s="8" t="str">
        <f>IFERROR(IF(INDEX('ce raw data'!$C$2:$CZ$3000,MATCH(1,INDEX(('ce raw data'!$A$2:$A$3000=G324)*('ce raw data'!$B$2:$B$3000=$B347),,),0),MATCH(SUBSTITUTE(J327,"Allele","Height"),'ce raw data'!$C$1:$CZ$1,0))="","-",INDEX('ce raw data'!$C$2:$CZ$3000,MATCH(1,INDEX(('ce raw data'!$A$2:$A$3000=G324)*('ce raw data'!$B$2:$B$3000=$B347),,),0),MATCH(SUBSTITUTE(J327,"Allele","Height"),'ce raw data'!$C$1:$CZ$1,0))),"-")</f>
        <v>-</v>
      </c>
      <c r="K346" s="15"/>
      <c r="L346" s="9"/>
      <c r="M346" s="9"/>
      <c r="N346" s="9"/>
      <c r="O346" s="9"/>
      <c r="P346" s="9"/>
      <c r="Q346" s="9"/>
      <c r="R346" s="9"/>
      <c r="S346" s="9"/>
    </row>
    <row r="347" spans="2:19" x14ac:dyDescent="0.5">
      <c r="B347" s="11" t="str">
        <f>'Allele Call Table'!$A$89</f>
        <v>D2S1338</v>
      </c>
      <c r="C347" s="8" t="str">
        <f>IFERROR(IF(INDEX('ce raw data'!$C$2:$CZ$3000,MATCH(1,INDEX(('ce raw data'!$A$2:$A$3000=C324)*('ce raw data'!$B$2:$B$3000=$B347),,),0),MATCH(C327,'ce raw data'!$C$1:$CZ$1,0))="","-",INDEX('ce raw data'!$C$2:$CZ$3000,MATCH(1,INDEX(('ce raw data'!$A$2:$A$3000=C324)*('ce raw data'!$B$2:$B$3000=$B347),,),0),MATCH(C327,'ce raw data'!$C$1:$CZ$1,0))),"-")</f>
        <v>-</v>
      </c>
      <c r="D347" s="8" t="str">
        <f>IFERROR(IF(INDEX('ce raw data'!$C$2:$CZ$3000,MATCH(1,INDEX(('ce raw data'!$A$2:$A$3000=C324)*('ce raw data'!$B$2:$B$3000=$B347),,),0),MATCH(D327,'ce raw data'!$C$1:$CZ$1,0))="","-",INDEX('ce raw data'!$C$2:$CZ$3000,MATCH(1,INDEX(('ce raw data'!$A$2:$A$3000=C324)*('ce raw data'!$B$2:$B$3000=$B347),,),0),MATCH(D327,'ce raw data'!$C$1:$CZ$1,0))),"-")</f>
        <v>-</v>
      </c>
      <c r="E347" s="8" t="str">
        <f>IFERROR(IF(INDEX('ce raw data'!$C$2:$CZ$3000,MATCH(1,INDEX(('ce raw data'!$A$2:$A$3000=C324)*('ce raw data'!$B$2:$B$3000=$B347),,),0),MATCH(E327,'ce raw data'!$C$1:$CZ$1,0))="","-",INDEX('ce raw data'!$C$2:$CZ$3000,MATCH(1,INDEX(('ce raw data'!$A$2:$A$3000=C324)*('ce raw data'!$B$2:$B$3000=$B347),,),0),MATCH(E327,'ce raw data'!$C$1:$CZ$1,0))),"-")</f>
        <v>-</v>
      </c>
      <c r="F347" s="8" t="str">
        <f>IFERROR(IF(INDEX('ce raw data'!$C$2:$CZ$3000,MATCH(1,INDEX(('ce raw data'!$A$2:$A$3000=C324)*('ce raw data'!$B$2:$B$3000=$B347),,),0),MATCH(F327,'ce raw data'!$C$1:$CZ$1,0))="","-",INDEX('ce raw data'!$C$2:$CZ$3000,MATCH(1,INDEX(('ce raw data'!$A$2:$A$3000=C324)*('ce raw data'!$B$2:$B$3000=$B347),,),0),MATCH(F327,'ce raw data'!$C$1:$CZ$1,0))),"-")</f>
        <v>-</v>
      </c>
      <c r="G347" s="8" t="str">
        <f>IFERROR(IF(INDEX('ce raw data'!$C$2:$CZ$3000,MATCH(1,INDEX(('ce raw data'!$A$2:$A$3000=G324)*('ce raw data'!$B$2:$B$3000=$B347),,),0),MATCH(G327,'ce raw data'!$C$1:$CZ$1,0))="","-",INDEX('ce raw data'!$C$2:$CZ$3000,MATCH(1,INDEX(('ce raw data'!$A$2:$A$3000=G324)*('ce raw data'!$B$2:$B$3000=$B347),,),0),MATCH(G327,'ce raw data'!$C$1:$CZ$1,0))),"-")</f>
        <v>-</v>
      </c>
      <c r="H347" s="8" t="str">
        <f>IFERROR(IF(INDEX('ce raw data'!$C$2:$CZ$3000,MATCH(1,INDEX(('ce raw data'!$A$2:$A$3000=G324)*('ce raw data'!$B$2:$B$3000=$B347),,),0),MATCH(H327,'ce raw data'!$C$1:$CZ$1,0))="","-",INDEX('ce raw data'!$C$2:$CZ$3000,MATCH(1,INDEX(('ce raw data'!$A$2:$A$3000=G324)*('ce raw data'!$B$2:$B$3000=$B347),,),0),MATCH(H327,'ce raw data'!$C$1:$CZ$1,0))),"-")</f>
        <v>-</v>
      </c>
      <c r="I347" s="8" t="str">
        <f>IFERROR(IF(INDEX('ce raw data'!$C$2:$CZ$3000,MATCH(1,INDEX(('ce raw data'!$A$2:$A$3000=G324)*('ce raw data'!$B$2:$B$3000=$B347),,),0),MATCH(I327,'ce raw data'!$C$1:$CZ$1,0))="","-",INDEX('ce raw data'!$C$2:$CZ$3000,MATCH(1,INDEX(('ce raw data'!$A$2:$A$3000=G324)*('ce raw data'!$B$2:$B$3000=$B347),,),0),MATCH(I327,'ce raw data'!$C$1:$CZ$1,0))),"-")</f>
        <v>-</v>
      </c>
      <c r="J347" s="8" t="str">
        <f>IFERROR(IF(INDEX('ce raw data'!$C$2:$CZ$3000,MATCH(1,INDEX(('ce raw data'!$A$2:$A$3000=G324)*('ce raw data'!$B$2:$B$3000=$B347),,),0),MATCH(J327,'ce raw data'!$C$1:$CZ$1,0))="","-",INDEX('ce raw data'!$C$2:$CZ$3000,MATCH(1,INDEX(('ce raw data'!$A$2:$A$3000=G324)*('ce raw data'!$B$2:$B$3000=$B347),,),0),MATCH(J327,'ce raw data'!$C$1:$CZ$1,0))),"-")</f>
        <v>-</v>
      </c>
      <c r="K347" s="15"/>
      <c r="L347" s="9"/>
      <c r="M347" s="9"/>
      <c r="N347" s="9"/>
      <c r="O347" s="9"/>
      <c r="P347" s="9"/>
      <c r="Q347" s="9"/>
      <c r="R347" s="9"/>
      <c r="S347" s="9"/>
    </row>
    <row r="348" spans="2:19" hidden="1" x14ac:dyDescent="0.5">
      <c r="B348" s="11"/>
      <c r="C348" s="8" t="str">
        <f>IFERROR(IF(INDEX('ce raw data'!$C$2:$CZ$3000,MATCH(1,INDEX(('ce raw data'!$A$2:$A$3000=C324)*('ce raw data'!$B$2:$B$3000=$B349),,),0),MATCH(SUBSTITUTE(C327,"Allele","Height"),'ce raw data'!$C$1:$CZ$1,0))="","-",INDEX('ce raw data'!$C$2:$CZ$3000,MATCH(1,INDEX(('ce raw data'!$A$2:$A$3000=C324)*('ce raw data'!$B$2:$B$3000=$B349),,),0),MATCH(SUBSTITUTE(C327,"Allele","Height"),'ce raw data'!$C$1:$CZ$1,0))),"-")</f>
        <v>-</v>
      </c>
      <c r="D348" s="8" t="str">
        <f>IFERROR(IF(INDEX('ce raw data'!$C$2:$CZ$3000,MATCH(1,INDEX(('ce raw data'!$A$2:$A$3000=C324)*('ce raw data'!$B$2:$B$3000=$B349),,),0),MATCH(SUBSTITUTE(D327,"Allele","Height"),'ce raw data'!$C$1:$CZ$1,0))="","-",INDEX('ce raw data'!$C$2:$CZ$3000,MATCH(1,INDEX(('ce raw data'!$A$2:$A$3000=C324)*('ce raw data'!$B$2:$B$3000=$B349),,),0),MATCH(SUBSTITUTE(D327,"Allele","Height"),'ce raw data'!$C$1:$CZ$1,0))),"-")</f>
        <v>-</v>
      </c>
      <c r="E348" s="8" t="str">
        <f>IFERROR(IF(INDEX('ce raw data'!$C$2:$CZ$3000,MATCH(1,INDEX(('ce raw data'!$A$2:$A$3000=C324)*('ce raw data'!$B$2:$B$3000=$B349),,),0),MATCH(SUBSTITUTE(E327,"Allele","Height"),'ce raw data'!$C$1:$CZ$1,0))="","-",INDEX('ce raw data'!$C$2:$CZ$3000,MATCH(1,INDEX(('ce raw data'!$A$2:$A$3000=C324)*('ce raw data'!$B$2:$B$3000=$B349),,),0),MATCH(SUBSTITUTE(E327,"Allele","Height"),'ce raw data'!$C$1:$CZ$1,0))),"-")</f>
        <v>-</v>
      </c>
      <c r="F348" s="8" t="str">
        <f>IFERROR(IF(INDEX('ce raw data'!$C$2:$CZ$3000,MATCH(1,INDEX(('ce raw data'!$A$2:$A$3000=C324)*('ce raw data'!$B$2:$B$3000=$B349),,),0),MATCH(SUBSTITUTE(F327,"Allele","Height"),'ce raw data'!$C$1:$CZ$1,0))="","-",INDEX('ce raw data'!$C$2:$CZ$3000,MATCH(1,INDEX(('ce raw data'!$A$2:$A$3000=C324)*('ce raw data'!$B$2:$B$3000=$B349),,),0),MATCH(SUBSTITUTE(F327,"Allele","Height"),'ce raw data'!$C$1:$CZ$1,0))),"-")</f>
        <v>-</v>
      </c>
      <c r="G348" s="8" t="str">
        <f>IFERROR(IF(INDEX('ce raw data'!$C$2:$CZ$3000,MATCH(1,INDEX(('ce raw data'!$A$2:$A$3000=G324)*('ce raw data'!$B$2:$B$3000=$B349),,),0),MATCH(SUBSTITUTE(G327,"Allele","Height"),'ce raw data'!$C$1:$CZ$1,0))="","-",INDEX('ce raw data'!$C$2:$CZ$3000,MATCH(1,INDEX(('ce raw data'!$A$2:$A$3000=G324)*('ce raw data'!$B$2:$B$3000=$B349),,),0),MATCH(SUBSTITUTE(G327,"Allele","Height"),'ce raw data'!$C$1:$CZ$1,0))),"-")</f>
        <v>-</v>
      </c>
      <c r="H348" s="8" t="str">
        <f>IFERROR(IF(INDEX('ce raw data'!$C$2:$CZ$3000,MATCH(1,INDEX(('ce raw data'!$A$2:$A$3000=G324)*('ce raw data'!$B$2:$B$3000=$B349),,),0),MATCH(SUBSTITUTE(H327,"Allele","Height"),'ce raw data'!$C$1:$CZ$1,0))="","-",INDEX('ce raw data'!$C$2:$CZ$3000,MATCH(1,INDEX(('ce raw data'!$A$2:$A$3000=G324)*('ce raw data'!$B$2:$B$3000=$B349),,),0),MATCH(SUBSTITUTE(H327,"Allele","Height"),'ce raw data'!$C$1:$CZ$1,0))),"-")</f>
        <v>-</v>
      </c>
      <c r="I348" s="8" t="str">
        <f>IFERROR(IF(INDEX('ce raw data'!$C$2:$CZ$3000,MATCH(1,INDEX(('ce raw data'!$A$2:$A$3000=G324)*('ce raw data'!$B$2:$B$3000=$B349),,),0),MATCH(SUBSTITUTE(I327,"Allele","Height"),'ce raw data'!$C$1:$CZ$1,0))="","-",INDEX('ce raw data'!$C$2:$CZ$3000,MATCH(1,INDEX(('ce raw data'!$A$2:$A$3000=G324)*('ce raw data'!$B$2:$B$3000=$B349),,),0),MATCH(SUBSTITUTE(I327,"Allele","Height"),'ce raw data'!$C$1:$CZ$1,0))),"-")</f>
        <v>-</v>
      </c>
      <c r="J348" s="8" t="str">
        <f>IFERROR(IF(INDEX('ce raw data'!$C$2:$CZ$3000,MATCH(1,INDEX(('ce raw data'!$A$2:$A$3000=G324)*('ce raw data'!$B$2:$B$3000=$B349),,),0),MATCH(SUBSTITUTE(J327,"Allele","Height"),'ce raw data'!$C$1:$CZ$1,0))="","-",INDEX('ce raw data'!$C$2:$CZ$3000,MATCH(1,INDEX(('ce raw data'!$A$2:$A$3000=G324)*('ce raw data'!$B$2:$B$3000=$B349),,),0),MATCH(SUBSTITUTE(J327,"Allele","Height"),'ce raw data'!$C$1:$CZ$1,0))),"-")</f>
        <v>-</v>
      </c>
      <c r="K348" s="15"/>
      <c r="L348" s="9"/>
      <c r="M348" s="9"/>
      <c r="N348" s="9"/>
      <c r="O348" s="9"/>
      <c r="P348" s="9"/>
      <c r="Q348" s="9"/>
      <c r="R348" s="9"/>
      <c r="S348" s="9"/>
    </row>
    <row r="349" spans="2:19" x14ac:dyDescent="0.5">
      <c r="B349" s="11" t="str">
        <f>'Allele Call Table'!$A$91</f>
        <v>CSF1PO</v>
      </c>
      <c r="C349" s="8" t="str">
        <f>IFERROR(IF(INDEX('ce raw data'!$C$2:$CZ$3000,MATCH(1,INDEX(('ce raw data'!$A$2:$A$3000=C324)*('ce raw data'!$B$2:$B$3000=$B349),,),0),MATCH(C327,'ce raw data'!$C$1:$CZ$1,0))="","-",INDEX('ce raw data'!$C$2:$CZ$3000,MATCH(1,INDEX(('ce raw data'!$A$2:$A$3000=C324)*('ce raw data'!$B$2:$B$3000=$B349),,),0),MATCH(C327,'ce raw data'!$C$1:$CZ$1,0))),"-")</f>
        <v>-</v>
      </c>
      <c r="D349" s="8" t="str">
        <f>IFERROR(IF(INDEX('ce raw data'!$C$2:$CZ$3000,MATCH(1,INDEX(('ce raw data'!$A$2:$A$3000=C324)*('ce raw data'!$B$2:$B$3000=$B349),,),0),MATCH(D327,'ce raw data'!$C$1:$CZ$1,0))="","-",INDEX('ce raw data'!$C$2:$CZ$3000,MATCH(1,INDEX(('ce raw data'!$A$2:$A$3000=C324)*('ce raw data'!$B$2:$B$3000=$B349),,),0),MATCH(D327,'ce raw data'!$C$1:$CZ$1,0))),"-")</f>
        <v>-</v>
      </c>
      <c r="E349" s="8" t="str">
        <f>IFERROR(IF(INDEX('ce raw data'!$C$2:$CZ$3000,MATCH(1,INDEX(('ce raw data'!$A$2:$A$3000=C324)*('ce raw data'!$B$2:$B$3000=$B349),,),0),MATCH(E327,'ce raw data'!$C$1:$CZ$1,0))="","-",INDEX('ce raw data'!$C$2:$CZ$3000,MATCH(1,INDEX(('ce raw data'!$A$2:$A$3000=C324)*('ce raw data'!$B$2:$B$3000=$B349),,),0),MATCH(E327,'ce raw data'!$C$1:$CZ$1,0))),"-")</f>
        <v>-</v>
      </c>
      <c r="F349" s="8" t="str">
        <f>IFERROR(IF(INDEX('ce raw data'!$C$2:$CZ$3000,MATCH(1,INDEX(('ce raw data'!$A$2:$A$3000=C324)*('ce raw data'!$B$2:$B$3000=$B349),,),0),MATCH(F327,'ce raw data'!$C$1:$CZ$1,0))="","-",INDEX('ce raw data'!$C$2:$CZ$3000,MATCH(1,INDEX(('ce raw data'!$A$2:$A$3000=C324)*('ce raw data'!$B$2:$B$3000=$B349),,),0),MATCH(F327,'ce raw data'!$C$1:$CZ$1,0))),"-")</f>
        <v>-</v>
      </c>
      <c r="G349" s="8" t="str">
        <f>IFERROR(IF(INDEX('ce raw data'!$C$2:$CZ$3000,MATCH(1,INDEX(('ce raw data'!$A$2:$A$3000=G324)*('ce raw data'!$B$2:$B$3000=$B349),,),0),MATCH(G327,'ce raw data'!$C$1:$CZ$1,0))="","-",INDEX('ce raw data'!$C$2:$CZ$3000,MATCH(1,INDEX(('ce raw data'!$A$2:$A$3000=G324)*('ce raw data'!$B$2:$B$3000=$B349),,),0),MATCH(G327,'ce raw data'!$C$1:$CZ$1,0))),"-")</f>
        <v>-</v>
      </c>
      <c r="H349" s="8" t="str">
        <f>IFERROR(IF(INDEX('ce raw data'!$C$2:$CZ$3000,MATCH(1,INDEX(('ce raw data'!$A$2:$A$3000=G324)*('ce raw data'!$B$2:$B$3000=$B349),,),0),MATCH(H327,'ce raw data'!$C$1:$CZ$1,0))="","-",INDEX('ce raw data'!$C$2:$CZ$3000,MATCH(1,INDEX(('ce raw data'!$A$2:$A$3000=G324)*('ce raw data'!$B$2:$B$3000=$B349),,),0),MATCH(H327,'ce raw data'!$C$1:$CZ$1,0))),"-")</f>
        <v>-</v>
      </c>
      <c r="I349" s="8" t="str">
        <f>IFERROR(IF(INDEX('ce raw data'!$C$2:$CZ$3000,MATCH(1,INDEX(('ce raw data'!$A$2:$A$3000=G324)*('ce raw data'!$B$2:$B$3000=$B349),,),0),MATCH(I327,'ce raw data'!$C$1:$CZ$1,0))="","-",INDEX('ce raw data'!$C$2:$CZ$3000,MATCH(1,INDEX(('ce raw data'!$A$2:$A$3000=G324)*('ce raw data'!$B$2:$B$3000=$B349),,),0),MATCH(I327,'ce raw data'!$C$1:$CZ$1,0))),"-")</f>
        <v>-</v>
      </c>
      <c r="J349" s="8" t="str">
        <f>IFERROR(IF(INDEX('ce raw data'!$C$2:$CZ$3000,MATCH(1,INDEX(('ce raw data'!$A$2:$A$3000=G324)*('ce raw data'!$B$2:$B$3000=$B349),,),0),MATCH(J327,'ce raw data'!$C$1:$CZ$1,0))="","-",INDEX('ce raw data'!$C$2:$CZ$3000,MATCH(1,INDEX(('ce raw data'!$A$2:$A$3000=G324)*('ce raw data'!$B$2:$B$3000=$B349),,),0),MATCH(J327,'ce raw data'!$C$1:$CZ$1,0))),"-")</f>
        <v>-</v>
      </c>
      <c r="K349" s="15"/>
      <c r="L349" s="9"/>
      <c r="M349" s="9"/>
      <c r="N349" s="9"/>
      <c r="O349" s="9"/>
      <c r="P349" s="9"/>
      <c r="Q349" s="9"/>
      <c r="R349" s="9"/>
      <c r="S349" s="9"/>
    </row>
    <row r="350" spans="2:19" hidden="1" x14ac:dyDescent="0.5">
      <c r="B350" s="11"/>
      <c r="C350" s="8" t="str">
        <f>IFERROR(IF(INDEX('ce raw data'!$C$2:$CZ$3000,MATCH(1,INDEX(('ce raw data'!$A$2:$A$3000=C324)*('ce raw data'!$B$2:$B$3000=$B351),,),0),MATCH(SUBSTITUTE(C327,"Allele","Height"),'ce raw data'!$C$1:$CZ$1,0))="","-",INDEX('ce raw data'!$C$2:$CZ$3000,MATCH(1,INDEX(('ce raw data'!$A$2:$A$3000=C324)*('ce raw data'!$B$2:$B$3000=$B351),,),0),MATCH(SUBSTITUTE(C327,"Allele","Height"),'ce raw data'!$C$1:$CZ$1,0))),"-")</f>
        <v>-</v>
      </c>
      <c r="D350" s="8" t="str">
        <f>IFERROR(IF(INDEX('ce raw data'!$C$2:$CZ$3000,MATCH(1,INDEX(('ce raw data'!$A$2:$A$3000=C324)*('ce raw data'!$B$2:$B$3000=$B351),,),0),MATCH(SUBSTITUTE(D327,"Allele","Height"),'ce raw data'!$C$1:$CZ$1,0))="","-",INDEX('ce raw data'!$C$2:$CZ$3000,MATCH(1,INDEX(('ce raw data'!$A$2:$A$3000=C324)*('ce raw data'!$B$2:$B$3000=$B351),,),0),MATCH(SUBSTITUTE(D327,"Allele","Height"),'ce raw data'!$C$1:$CZ$1,0))),"-")</f>
        <v>-</v>
      </c>
      <c r="E350" s="8" t="str">
        <f>IFERROR(IF(INDEX('ce raw data'!$C$2:$CZ$3000,MATCH(1,INDEX(('ce raw data'!$A$2:$A$3000=C324)*('ce raw data'!$B$2:$B$3000=$B351),,),0),MATCH(SUBSTITUTE(E327,"Allele","Height"),'ce raw data'!$C$1:$CZ$1,0))="","-",INDEX('ce raw data'!$C$2:$CZ$3000,MATCH(1,INDEX(('ce raw data'!$A$2:$A$3000=C324)*('ce raw data'!$B$2:$B$3000=$B351),,),0),MATCH(SUBSTITUTE(E327,"Allele","Height"),'ce raw data'!$C$1:$CZ$1,0))),"-")</f>
        <v>-</v>
      </c>
      <c r="F350" s="8" t="str">
        <f>IFERROR(IF(INDEX('ce raw data'!$C$2:$CZ$3000,MATCH(1,INDEX(('ce raw data'!$A$2:$A$3000=C324)*('ce raw data'!$B$2:$B$3000=$B351),,),0),MATCH(SUBSTITUTE(F327,"Allele","Height"),'ce raw data'!$C$1:$CZ$1,0))="","-",INDEX('ce raw data'!$C$2:$CZ$3000,MATCH(1,INDEX(('ce raw data'!$A$2:$A$3000=C324)*('ce raw data'!$B$2:$B$3000=$B351),,),0),MATCH(SUBSTITUTE(F327,"Allele","Height"),'ce raw data'!$C$1:$CZ$1,0))),"-")</f>
        <v>-</v>
      </c>
      <c r="G350" s="8" t="str">
        <f>IFERROR(IF(INDEX('ce raw data'!$C$2:$CZ$3000,MATCH(1,INDEX(('ce raw data'!$A$2:$A$3000=G324)*('ce raw data'!$B$2:$B$3000=$B351),,),0),MATCH(SUBSTITUTE(G327,"Allele","Height"),'ce raw data'!$C$1:$CZ$1,0))="","-",INDEX('ce raw data'!$C$2:$CZ$3000,MATCH(1,INDEX(('ce raw data'!$A$2:$A$3000=G324)*('ce raw data'!$B$2:$B$3000=$B351),,),0),MATCH(SUBSTITUTE(G327,"Allele","Height"),'ce raw data'!$C$1:$CZ$1,0))),"-")</f>
        <v>-</v>
      </c>
      <c r="H350" s="8" t="str">
        <f>IFERROR(IF(INDEX('ce raw data'!$C$2:$CZ$3000,MATCH(1,INDEX(('ce raw data'!$A$2:$A$3000=G324)*('ce raw data'!$B$2:$B$3000=$B351),,),0),MATCH(SUBSTITUTE(H327,"Allele","Height"),'ce raw data'!$C$1:$CZ$1,0))="","-",INDEX('ce raw data'!$C$2:$CZ$3000,MATCH(1,INDEX(('ce raw data'!$A$2:$A$3000=G324)*('ce raw data'!$B$2:$B$3000=$B351),,),0),MATCH(SUBSTITUTE(H327,"Allele","Height"),'ce raw data'!$C$1:$CZ$1,0))),"-")</f>
        <v>-</v>
      </c>
      <c r="I350" s="8" t="str">
        <f>IFERROR(IF(INDEX('ce raw data'!$C$2:$CZ$3000,MATCH(1,INDEX(('ce raw data'!$A$2:$A$3000=G324)*('ce raw data'!$B$2:$B$3000=$B351),,),0),MATCH(SUBSTITUTE(I327,"Allele","Height"),'ce raw data'!$C$1:$CZ$1,0))="","-",INDEX('ce raw data'!$C$2:$CZ$3000,MATCH(1,INDEX(('ce raw data'!$A$2:$A$3000=G324)*('ce raw data'!$B$2:$B$3000=$B351),,),0),MATCH(SUBSTITUTE(I327,"Allele","Height"),'ce raw data'!$C$1:$CZ$1,0))),"-")</f>
        <v>-</v>
      </c>
      <c r="J350" s="8" t="str">
        <f>IFERROR(IF(INDEX('ce raw data'!$C$2:$CZ$3000,MATCH(1,INDEX(('ce raw data'!$A$2:$A$3000=G324)*('ce raw data'!$B$2:$B$3000=$B351),,),0),MATCH(SUBSTITUTE(J327,"Allele","Height"),'ce raw data'!$C$1:$CZ$1,0))="","-",INDEX('ce raw data'!$C$2:$CZ$3000,MATCH(1,INDEX(('ce raw data'!$A$2:$A$3000=G324)*('ce raw data'!$B$2:$B$3000=$B351),,),0),MATCH(SUBSTITUTE(J327,"Allele","Height"),'ce raw data'!$C$1:$CZ$1,0))),"-")</f>
        <v>-</v>
      </c>
      <c r="K350" s="22"/>
    </row>
    <row r="351" spans="2:19" x14ac:dyDescent="0.5">
      <c r="B351" s="11" t="str">
        <f>'Allele Call Table'!$A$93</f>
        <v>Penta D</v>
      </c>
      <c r="C351" s="8" t="str">
        <f>IFERROR(IF(INDEX('ce raw data'!$C$2:$CZ$3000,MATCH(1,INDEX(('ce raw data'!$A$2:$A$3000=C324)*('ce raw data'!$B$2:$B$3000=$B351),,),0),MATCH(C327,'ce raw data'!$C$1:$CZ$1,0))="","-",INDEX('ce raw data'!$C$2:$CZ$3000,MATCH(1,INDEX(('ce raw data'!$A$2:$A$3000=C324)*('ce raw data'!$B$2:$B$3000=$B351),,),0),MATCH(C327,'ce raw data'!$C$1:$CZ$1,0))),"-")</f>
        <v>-</v>
      </c>
      <c r="D351" s="8" t="str">
        <f>IFERROR(IF(INDEX('ce raw data'!$C$2:$CZ$3000,MATCH(1,INDEX(('ce raw data'!$A$2:$A$3000=C324)*('ce raw data'!$B$2:$B$3000=$B351),,),0),MATCH(D327,'ce raw data'!$C$1:$CZ$1,0))="","-",INDEX('ce raw data'!$C$2:$CZ$3000,MATCH(1,INDEX(('ce raw data'!$A$2:$A$3000=C324)*('ce raw data'!$B$2:$B$3000=$B351),,),0),MATCH(D327,'ce raw data'!$C$1:$CZ$1,0))),"-")</f>
        <v>-</v>
      </c>
      <c r="E351" s="8" t="str">
        <f>IFERROR(IF(INDEX('ce raw data'!$C$2:$CZ$3000,MATCH(1,INDEX(('ce raw data'!$A$2:$A$3000=C324)*('ce raw data'!$B$2:$B$3000=$B351),,),0),MATCH(E327,'ce raw data'!$C$1:$CZ$1,0))="","-",INDEX('ce raw data'!$C$2:$CZ$3000,MATCH(1,INDEX(('ce raw data'!$A$2:$A$3000=C324)*('ce raw data'!$B$2:$B$3000=$B351),,),0),MATCH(E327,'ce raw data'!$C$1:$CZ$1,0))),"-")</f>
        <v>-</v>
      </c>
      <c r="F351" s="8" t="str">
        <f>IFERROR(IF(INDEX('ce raw data'!$C$2:$CZ$3000,MATCH(1,INDEX(('ce raw data'!$A$2:$A$3000=C324)*('ce raw data'!$B$2:$B$3000=$B351),,),0),MATCH(F327,'ce raw data'!$C$1:$CZ$1,0))="","-",INDEX('ce raw data'!$C$2:$CZ$3000,MATCH(1,INDEX(('ce raw data'!$A$2:$A$3000=C324)*('ce raw data'!$B$2:$B$3000=$B351),,),0),MATCH(F327,'ce raw data'!$C$1:$CZ$1,0))),"-")</f>
        <v>-</v>
      </c>
      <c r="G351" s="8" t="str">
        <f>IFERROR(IF(INDEX('ce raw data'!$C$2:$CZ$3000,MATCH(1,INDEX(('ce raw data'!$A$2:$A$3000=G324)*('ce raw data'!$B$2:$B$3000=$B351),,),0),MATCH(G327,'ce raw data'!$C$1:$CZ$1,0))="","-",INDEX('ce raw data'!$C$2:$CZ$3000,MATCH(1,INDEX(('ce raw data'!$A$2:$A$3000=G324)*('ce raw data'!$B$2:$B$3000=$B351),,),0),MATCH(G327,'ce raw data'!$C$1:$CZ$1,0))),"-")</f>
        <v>-</v>
      </c>
      <c r="H351" s="8" t="str">
        <f>IFERROR(IF(INDEX('ce raw data'!$C$2:$CZ$3000,MATCH(1,INDEX(('ce raw data'!$A$2:$A$3000=G324)*('ce raw data'!$B$2:$B$3000=$B351),,),0),MATCH(H327,'ce raw data'!$C$1:$CZ$1,0))="","-",INDEX('ce raw data'!$C$2:$CZ$3000,MATCH(1,INDEX(('ce raw data'!$A$2:$A$3000=G324)*('ce raw data'!$B$2:$B$3000=$B351),,),0),MATCH(H327,'ce raw data'!$C$1:$CZ$1,0))),"-")</f>
        <v>-</v>
      </c>
      <c r="I351" s="8" t="str">
        <f>IFERROR(IF(INDEX('ce raw data'!$C$2:$CZ$3000,MATCH(1,INDEX(('ce raw data'!$A$2:$A$3000=G324)*('ce raw data'!$B$2:$B$3000=$B351),,),0),MATCH(I327,'ce raw data'!$C$1:$CZ$1,0))="","-",INDEX('ce raw data'!$C$2:$CZ$3000,MATCH(1,INDEX(('ce raw data'!$A$2:$A$3000=G324)*('ce raw data'!$B$2:$B$3000=$B351),,),0),MATCH(I327,'ce raw data'!$C$1:$CZ$1,0))),"-")</f>
        <v>-</v>
      </c>
      <c r="J351" s="8" t="str">
        <f>IFERROR(IF(INDEX('ce raw data'!$C$2:$CZ$3000,MATCH(1,INDEX(('ce raw data'!$A$2:$A$3000=G324)*('ce raw data'!$B$2:$B$3000=$B351),,),0),MATCH(J327,'ce raw data'!$C$1:$CZ$1,0))="","-",INDEX('ce raw data'!$C$2:$CZ$3000,MATCH(1,INDEX(('ce raw data'!$A$2:$A$3000=G324)*('ce raw data'!$B$2:$B$3000=$B351),,),0),MATCH(J327,'ce raw data'!$C$1:$CZ$1,0))),"-")</f>
        <v>-</v>
      </c>
      <c r="S351" s="2"/>
    </row>
    <row r="352" spans="2:19" ht="41.25" hidden="1" customHeight="1" x14ac:dyDescent="0.5">
      <c r="B352" s="10"/>
      <c r="C352" s="8" t="str">
        <f>IFERROR(IF(INDEX('ce raw data'!$C$2:$CZ$3000,MATCH(1,INDEX(('ce raw data'!$A$2:$A$3000=C324)*('ce raw data'!$B$2:$B$3000=$B353),,),0),MATCH(SUBSTITUTE(C327,"Allele","Height"),'ce raw data'!$C$1:$CZ$1,0))="","-",INDEX('ce raw data'!$C$2:$CZ$3000,MATCH(1,INDEX(('ce raw data'!$A$2:$A$3000=C324)*('ce raw data'!$B$2:$B$3000=$B353),,),0),MATCH(SUBSTITUTE(C327,"Allele","Height"),'ce raw data'!$C$1:$CZ$1,0))),"-")</f>
        <v>-</v>
      </c>
      <c r="D352" s="8" t="str">
        <f>IFERROR(IF(INDEX('ce raw data'!$C$2:$CZ$3000,MATCH(1,INDEX(('ce raw data'!$A$2:$A$3000=C324)*('ce raw data'!$B$2:$B$3000=$B353),,),0),MATCH(SUBSTITUTE(D327,"Allele","Height"),'ce raw data'!$C$1:$CZ$1,0))="","-",INDEX('ce raw data'!$C$2:$CZ$3000,MATCH(1,INDEX(('ce raw data'!$A$2:$A$3000=C324)*('ce raw data'!$B$2:$B$3000=$B353),,),0),MATCH(SUBSTITUTE(D327,"Allele","Height"),'ce raw data'!$C$1:$CZ$1,0))),"-")</f>
        <v>-</v>
      </c>
      <c r="E352" s="8" t="str">
        <f>IFERROR(IF(INDEX('ce raw data'!$C$2:$CZ$3000,MATCH(1,INDEX(('ce raw data'!$A$2:$A$3000=C324)*('ce raw data'!$B$2:$B$3000=$B353),,),0),MATCH(SUBSTITUTE(E327,"Allele","Height"),'ce raw data'!$C$1:$CZ$1,0))="","-",INDEX('ce raw data'!$C$2:$CZ$3000,MATCH(1,INDEX(('ce raw data'!$A$2:$A$3000=C324)*('ce raw data'!$B$2:$B$3000=$B353),,),0),MATCH(SUBSTITUTE(E327,"Allele","Height"),'ce raw data'!$C$1:$CZ$1,0))),"-")</f>
        <v>-</v>
      </c>
      <c r="F352" s="8" t="str">
        <f>IFERROR(IF(INDEX('ce raw data'!$C$2:$CZ$3000,MATCH(1,INDEX(('ce raw data'!$A$2:$A$3000=C324)*('ce raw data'!$B$2:$B$3000=$B353),,),0),MATCH(SUBSTITUTE(F327,"Allele","Height"),'ce raw data'!$C$1:$CZ$1,0))="","-",INDEX('ce raw data'!$C$2:$CZ$3000,MATCH(1,INDEX(('ce raw data'!$A$2:$A$3000=C324)*('ce raw data'!$B$2:$B$3000=$B353),,),0),MATCH(SUBSTITUTE(F327,"Allele","Height"),'ce raw data'!$C$1:$CZ$1,0))),"-")</f>
        <v>-</v>
      </c>
      <c r="G352" s="8" t="str">
        <f>IFERROR(IF(INDEX('ce raw data'!$C$2:$CZ$3000,MATCH(1,INDEX(('ce raw data'!$A$2:$A$3000=G324)*('ce raw data'!$B$2:$B$3000=$B353),,),0),MATCH(SUBSTITUTE(G327,"Allele","Height"),'ce raw data'!$C$1:$CZ$1,0))="","-",INDEX('ce raw data'!$C$2:$CZ$3000,MATCH(1,INDEX(('ce raw data'!$A$2:$A$3000=G324)*('ce raw data'!$B$2:$B$3000=$B353),,),0),MATCH(SUBSTITUTE(G327,"Allele","Height"),'ce raw data'!$C$1:$CZ$1,0))),"-")</f>
        <v>-</v>
      </c>
      <c r="H352" s="8" t="str">
        <f>IFERROR(IF(INDEX('ce raw data'!$C$2:$CZ$3000,MATCH(1,INDEX(('ce raw data'!$A$2:$A$3000=G324)*('ce raw data'!$B$2:$B$3000=$B353),,),0),MATCH(SUBSTITUTE(H327,"Allele","Height"),'ce raw data'!$C$1:$CZ$1,0))="","-",INDEX('ce raw data'!$C$2:$CZ$3000,MATCH(1,INDEX(('ce raw data'!$A$2:$A$3000=G324)*('ce raw data'!$B$2:$B$3000=$B353),,),0),MATCH(SUBSTITUTE(H327,"Allele","Height"),'ce raw data'!$C$1:$CZ$1,0))),"-")</f>
        <v>-</v>
      </c>
      <c r="I352" s="8" t="str">
        <f>IFERROR(IF(INDEX('ce raw data'!$C$2:$CZ$3000,MATCH(1,INDEX(('ce raw data'!$A$2:$A$3000=G324)*('ce raw data'!$B$2:$B$3000=$B353),,),0),MATCH(SUBSTITUTE(I327,"Allele","Height"),'ce raw data'!$C$1:$CZ$1,0))="","-",INDEX('ce raw data'!$C$2:$CZ$3000,MATCH(1,INDEX(('ce raw data'!$A$2:$A$3000=G324)*('ce raw data'!$B$2:$B$3000=$B353),,),0),MATCH(SUBSTITUTE(I327,"Allele","Height"),'ce raw data'!$C$1:$CZ$1,0))),"-")</f>
        <v>-</v>
      </c>
      <c r="J352" s="8" t="str">
        <f>IFERROR(IF(INDEX('ce raw data'!$C$2:$CZ$3000,MATCH(1,INDEX(('ce raw data'!$A$2:$A$3000=G324)*('ce raw data'!$B$2:$B$3000=$B353),,),0),MATCH(SUBSTITUTE(J327,"Allele","Height"),'ce raw data'!$C$1:$CZ$1,0))="","-",INDEX('ce raw data'!$C$2:$CZ$3000,MATCH(1,INDEX(('ce raw data'!$A$2:$A$3000=G324)*('ce raw data'!$B$2:$B$3000=$B353),,),0),MATCH(SUBSTITUTE(J327,"Allele","Height"),'ce raw data'!$C$1:$CZ$1,0))),"-")</f>
        <v>-</v>
      </c>
    </row>
    <row r="353" spans="2:10" x14ac:dyDescent="0.5">
      <c r="B353" s="14" t="str">
        <f>'Allele Call Table'!$A$95</f>
        <v>TH01</v>
      </c>
      <c r="C353" s="8" t="str">
        <f>IFERROR(IF(INDEX('ce raw data'!$C$2:$CZ$3000,MATCH(1,INDEX(('ce raw data'!$A$2:$A$3000=C324)*('ce raw data'!$B$2:$B$3000=$B353),,),0),MATCH(C327,'ce raw data'!$C$1:$CZ$1,0))="","-",INDEX('ce raw data'!$C$2:$CZ$3000,MATCH(1,INDEX(('ce raw data'!$A$2:$A$3000=C324)*('ce raw data'!$B$2:$B$3000=$B353),,),0),MATCH(C327,'ce raw data'!$C$1:$CZ$1,0))),"-")</f>
        <v>-</v>
      </c>
      <c r="D353" s="8" t="str">
        <f>IFERROR(IF(INDEX('ce raw data'!$C$2:$CZ$3000,MATCH(1,INDEX(('ce raw data'!$A$2:$A$3000=C324)*('ce raw data'!$B$2:$B$3000=$B353),,),0),MATCH(D327,'ce raw data'!$C$1:$CZ$1,0))="","-",INDEX('ce raw data'!$C$2:$CZ$3000,MATCH(1,INDEX(('ce raw data'!$A$2:$A$3000=C324)*('ce raw data'!$B$2:$B$3000=$B353),,),0),MATCH(D327,'ce raw data'!$C$1:$CZ$1,0))),"-")</f>
        <v>-</v>
      </c>
      <c r="E353" s="8" t="str">
        <f>IFERROR(IF(INDEX('ce raw data'!$C$2:$CZ$3000,MATCH(1,INDEX(('ce raw data'!$A$2:$A$3000=C324)*('ce raw data'!$B$2:$B$3000=$B353),,),0),MATCH(E327,'ce raw data'!$C$1:$CZ$1,0))="","-",INDEX('ce raw data'!$C$2:$CZ$3000,MATCH(1,INDEX(('ce raw data'!$A$2:$A$3000=C324)*('ce raw data'!$B$2:$B$3000=$B353),,),0),MATCH(E327,'ce raw data'!$C$1:$CZ$1,0))),"-")</f>
        <v>-</v>
      </c>
      <c r="F353" s="8" t="str">
        <f>IFERROR(IF(INDEX('ce raw data'!$C$2:$CZ$3000,MATCH(1,INDEX(('ce raw data'!$A$2:$A$3000=C324)*('ce raw data'!$B$2:$B$3000=$B353),,),0),MATCH(F327,'ce raw data'!$C$1:$CZ$1,0))="","-",INDEX('ce raw data'!$C$2:$CZ$3000,MATCH(1,INDEX(('ce raw data'!$A$2:$A$3000=C324)*('ce raw data'!$B$2:$B$3000=$B353),,),0),MATCH(F327,'ce raw data'!$C$1:$CZ$1,0))),"-")</f>
        <v>-</v>
      </c>
      <c r="G353" s="8" t="str">
        <f>IFERROR(IF(INDEX('ce raw data'!$C$2:$CZ$3000,MATCH(1,INDEX(('ce raw data'!$A$2:$A$3000=G324)*('ce raw data'!$B$2:$B$3000=$B353),,),0),MATCH(G327,'ce raw data'!$C$1:$CZ$1,0))="","-",INDEX('ce raw data'!$C$2:$CZ$3000,MATCH(1,INDEX(('ce raw data'!$A$2:$A$3000=G324)*('ce raw data'!$B$2:$B$3000=$B353),,),0),MATCH(G327,'ce raw data'!$C$1:$CZ$1,0))),"-")</f>
        <v>-</v>
      </c>
      <c r="H353" s="8" t="str">
        <f>IFERROR(IF(INDEX('ce raw data'!$C$2:$CZ$3000,MATCH(1,INDEX(('ce raw data'!$A$2:$A$3000=G324)*('ce raw data'!$B$2:$B$3000=$B353),,),0),MATCH(H327,'ce raw data'!$C$1:$CZ$1,0))="","-",INDEX('ce raw data'!$C$2:$CZ$3000,MATCH(1,INDEX(('ce raw data'!$A$2:$A$3000=G324)*('ce raw data'!$B$2:$B$3000=$B353),,),0),MATCH(H327,'ce raw data'!$C$1:$CZ$1,0))),"-")</f>
        <v>-</v>
      </c>
      <c r="I353" s="8" t="str">
        <f>IFERROR(IF(INDEX('ce raw data'!$C$2:$CZ$3000,MATCH(1,INDEX(('ce raw data'!$A$2:$A$3000=G324)*('ce raw data'!$B$2:$B$3000=$B353),,),0),MATCH(I327,'ce raw data'!$C$1:$CZ$1,0))="","-",INDEX('ce raw data'!$C$2:$CZ$3000,MATCH(1,INDEX(('ce raw data'!$A$2:$A$3000=G324)*('ce raw data'!$B$2:$B$3000=$B353),,),0),MATCH(I327,'ce raw data'!$C$1:$CZ$1,0))),"-")</f>
        <v>-</v>
      </c>
      <c r="J353" s="8" t="str">
        <f>IFERROR(IF(INDEX('ce raw data'!$C$2:$CZ$3000,MATCH(1,INDEX(('ce raw data'!$A$2:$A$3000=G324)*('ce raw data'!$B$2:$B$3000=$B353),,),0),MATCH(J327,'ce raw data'!$C$1:$CZ$1,0))="","-",INDEX('ce raw data'!$C$2:$CZ$3000,MATCH(1,INDEX(('ce raw data'!$A$2:$A$3000=G324)*('ce raw data'!$B$2:$B$3000=$B353),,),0),MATCH(J327,'ce raw data'!$C$1:$CZ$1,0))),"-")</f>
        <v>-</v>
      </c>
    </row>
    <row r="354" spans="2:10" hidden="1" x14ac:dyDescent="0.5">
      <c r="B354" s="14"/>
      <c r="C354" s="8" t="str">
        <f>IFERROR(IF(INDEX('ce raw data'!$C$2:$CZ$3000,MATCH(1,INDEX(('ce raw data'!$A$2:$A$3000=C324)*('ce raw data'!$B$2:$B$3000=$B355),,),0),MATCH(SUBSTITUTE(C327,"Allele","Height"),'ce raw data'!$C$1:$CZ$1,0))="","-",INDEX('ce raw data'!$C$2:$CZ$3000,MATCH(1,INDEX(('ce raw data'!$A$2:$A$3000=C324)*('ce raw data'!$B$2:$B$3000=$B355),,),0),MATCH(SUBSTITUTE(C327,"Allele","Height"),'ce raw data'!$C$1:$CZ$1,0))),"-")</f>
        <v>-</v>
      </c>
      <c r="D354" s="8" t="str">
        <f>IFERROR(IF(INDEX('ce raw data'!$C$2:$CZ$3000,MATCH(1,INDEX(('ce raw data'!$A$2:$A$3000=C324)*('ce raw data'!$B$2:$B$3000=$B355),,),0),MATCH(SUBSTITUTE(D327,"Allele","Height"),'ce raw data'!$C$1:$CZ$1,0))="","-",INDEX('ce raw data'!$C$2:$CZ$3000,MATCH(1,INDEX(('ce raw data'!$A$2:$A$3000=C324)*('ce raw data'!$B$2:$B$3000=$B355),,),0),MATCH(SUBSTITUTE(D327,"Allele","Height"),'ce raw data'!$C$1:$CZ$1,0))),"-")</f>
        <v>-</v>
      </c>
      <c r="E354" s="8" t="str">
        <f>IFERROR(IF(INDEX('ce raw data'!$C$2:$CZ$3000,MATCH(1,INDEX(('ce raw data'!$A$2:$A$3000=C324)*('ce raw data'!$B$2:$B$3000=$B355),,),0),MATCH(SUBSTITUTE(E327,"Allele","Height"),'ce raw data'!$C$1:$CZ$1,0))="","-",INDEX('ce raw data'!$C$2:$CZ$3000,MATCH(1,INDEX(('ce raw data'!$A$2:$A$3000=C324)*('ce raw data'!$B$2:$B$3000=$B355),,),0),MATCH(SUBSTITUTE(E327,"Allele","Height"),'ce raw data'!$C$1:$CZ$1,0))),"-")</f>
        <v>-</v>
      </c>
      <c r="F354" s="8" t="str">
        <f>IFERROR(IF(INDEX('ce raw data'!$C$2:$CZ$3000,MATCH(1,INDEX(('ce raw data'!$A$2:$A$3000=C324)*('ce raw data'!$B$2:$B$3000=$B355),,),0),MATCH(SUBSTITUTE(F327,"Allele","Height"),'ce raw data'!$C$1:$CZ$1,0))="","-",INDEX('ce raw data'!$C$2:$CZ$3000,MATCH(1,INDEX(('ce raw data'!$A$2:$A$3000=C324)*('ce raw data'!$B$2:$B$3000=$B355),,),0),MATCH(SUBSTITUTE(F327,"Allele","Height"),'ce raw data'!$C$1:$CZ$1,0))),"-")</f>
        <v>-</v>
      </c>
      <c r="G354" s="8" t="str">
        <f>IFERROR(IF(INDEX('ce raw data'!$C$2:$CZ$3000,MATCH(1,INDEX(('ce raw data'!$A$2:$A$3000=G324)*('ce raw data'!$B$2:$B$3000=$B355),,),0),MATCH(SUBSTITUTE(G327,"Allele","Height"),'ce raw data'!$C$1:$CZ$1,0))="","-",INDEX('ce raw data'!$C$2:$CZ$3000,MATCH(1,INDEX(('ce raw data'!$A$2:$A$3000=G324)*('ce raw data'!$B$2:$B$3000=$B355),,),0),MATCH(SUBSTITUTE(G327,"Allele","Height"),'ce raw data'!$C$1:$CZ$1,0))),"-")</f>
        <v>-</v>
      </c>
      <c r="H354" s="8" t="str">
        <f>IFERROR(IF(INDEX('ce raw data'!$C$2:$CZ$3000,MATCH(1,INDEX(('ce raw data'!$A$2:$A$3000=G324)*('ce raw data'!$B$2:$B$3000=$B355),,),0),MATCH(SUBSTITUTE(H327,"Allele","Height"),'ce raw data'!$C$1:$CZ$1,0))="","-",INDEX('ce raw data'!$C$2:$CZ$3000,MATCH(1,INDEX(('ce raw data'!$A$2:$A$3000=G324)*('ce raw data'!$B$2:$B$3000=$B355),,),0),MATCH(SUBSTITUTE(H327,"Allele","Height"),'ce raw data'!$C$1:$CZ$1,0))),"-")</f>
        <v>-</v>
      </c>
      <c r="I354" s="8" t="str">
        <f>IFERROR(IF(INDEX('ce raw data'!$C$2:$CZ$3000,MATCH(1,INDEX(('ce raw data'!$A$2:$A$3000=G324)*('ce raw data'!$B$2:$B$3000=$B355),,),0),MATCH(SUBSTITUTE(I327,"Allele","Height"),'ce raw data'!$C$1:$CZ$1,0))="","-",INDEX('ce raw data'!$C$2:$CZ$3000,MATCH(1,INDEX(('ce raw data'!$A$2:$A$3000=G324)*('ce raw data'!$B$2:$B$3000=$B355),,),0),MATCH(SUBSTITUTE(I327,"Allele","Height"),'ce raw data'!$C$1:$CZ$1,0))),"-")</f>
        <v>-</v>
      </c>
      <c r="J354" s="8" t="str">
        <f>IFERROR(IF(INDEX('ce raw data'!$C$2:$CZ$3000,MATCH(1,INDEX(('ce raw data'!$A$2:$A$3000=G324)*('ce raw data'!$B$2:$B$3000=$B355),,),0),MATCH(SUBSTITUTE(J327,"Allele","Height"),'ce raw data'!$C$1:$CZ$1,0))="","-",INDEX('ce raw data'!$C$2:$CZ$3000,MATCH(1,INDEX(('ce raw data'!$A$2:$A$3000=G324)*('ce raw data'!$B$2:$B$3000=$B355),,),0),MATCH(SUBSTITUTE(J327,"Allele","Height"),'ce raw data'!$C$1:$CZ$1,0))),"-")</f>
        <v>-</v>
      </c>
    </row>
    <row r="355" spans="2:10" x14ac:dyDescent="0.5">
      <c r="B355" s="14" t="str">
        <f>'Allele Call Table'!$A$97</f>
        <v>vWA</v>
      </c>
      <c r="C355" s="8" t="str">
        <f>IFERROR(IF(INDEX('ce raw data'!$C$2:$CZ$3000,MATCH(1,INDEX(('ce raw data'!$A$2:$A$3000=C324)*('ce raw data'!$B$2:$B$3000=$B355),,),0),MATCH(C327,'ce raw data'!$C$1:$CZ$1,0))="","-",INDEX('ce raw data'!$C$2:$CZ$3000,MATCH(1,INDEX(('ce raw data'!$A$2:$A$3000=C324)*('ce raw data'!$B$2:$B$3000=$B355),,),0),MATCH(C327,'ce raw data'!$C$1:$CZ$1,0))),"-")</f>
        <v>-</v>
      </c>
      <c r="D355" s="8" t="str">
        <f>IFERROR(IF(INDEX('ce raw data'!$C$2:$CZ$3000,MATCH(1,INDEX(('ce raw data'!$A$2:$A$3000=C324)*('ce raw data'!$B$2:$B$3000=$B355),,),0),MATCH(D327,'ce raw data'!$C$1:$CZ$1,0))="","-",INDEX('ce raw data'!$C$2:$CZ$3000,MATCH(1,INDEX(('ce raw data'!$A$2:$A$3000=C324)*('ce raw data'!$B$2:$B$3000=$B355),,),0),MATCH(D327,'ce raw data'!$C$1:$CZ$1,0))),"-")</f>
        <v>-</v>
      </c>
      <c r="E355" s="8" t="str">
        <f>IFERROR(IF(INDEX('ce raw data'!$C$2:$CZ$3000,MATCH(1,INDEX(('ce raw data'!$A$2:$A$3000=C324)*('ce raw data'!$B$2:$B$3000=$B355),,),0),MATCH(E327,'ce raw data'!$C$1:$CZ$1,0))="","-",INDEX('ce raw data'!$C$2:$CZ$3000,MATCH(1,INDEX(('ce raw data'!$A$2:$A$3000=C324)*('ce raw data'!$B$2:$B$3000=$B355),,),0),MATCH(E327,'ce raw data'!$C$1:$CZ$1,0))),"-")</f>
        <v>-</v>
      </c>
      <c r="F355" s="8" t="str">
        <f>IFERROR(IF(INDEX('ce raw data'!$C$2:$CZ$3000,MATCH(1,INDEX(('ce raw data'!$A$2:$A$3000=C324)*('ce raw data'!$B$2:$B$3000=$B355),,),0),MATCH(F327,'ce raw data'!$C$1:$CZ$1,0))="","-",INDEX('ce raw data'!$C$2:$CZ$3000,MATCH(1,INDEX(('ce raw data'!$A$2:$A$3000=C324)*('ce raw data'!$B$2:$B$3000=$B355),,),0),MATCH(F327,'ce raw data'!$C$1:$CZ$1,0))),"-")</f>
        <v>-</v>
      </c>
      <c r="G355" s="8" t="str">
        <f>IFERROR(IF(INDEX('ce raw data'!$C$2:$CZ$3000,MATCH(1,INDEX(('ce raw data'!$A$2:$A$3000=G324)*('ce raw data'!$B$2:$B$3000=$B355),,),0),MATCH(G327,'ce raw data'!$C$1:$CZ$1,0))="","-",INDEX('ce raw data'!$C$2:$CZ$3000,MATCH(1,INDEX(('ce raw data'!$A$2:$A$3000=G324)*('ce raw data'!$B$2:$B$3000=$B355),,),0),MATCH(G327,'ce raw data'!$C$1:$CZ$1,0))),"-")</f>
        <v>-</v>
      </c>
      <c r="H355" s="8" t="str">
        <f>IFERROR(IF(INDEX('ce raw data'!$C$2:$CZ$3000,MATCH(1,INDEX(('ce raw data'!$A$2:$A$3000=G324)*('ce raw data'!$B$2:$B$3000=$B355),,),0),MATCH(H327,'ce raw data'!$C$1:$CZ$1,0))="","-",INDEX('ce raw data'!$C$2:$CZ$3000,MATCH(1,INDEX(('ce raw data'!$A$2:$A$3000=G324)*('ce raw data'!$B$2:$B$3000=$B355),,),0),MATCH(H327,'ce raw data'!$C$1:$CZ$1,0))),"-")</f>
        <v>-</v>
      </c>
      <c r="I355" s="8" t="str">
        <f>IFERROR(IF(INDEX('ce raw data'!$C$2:$CZ$3000,MATCH(1,INDEX(('ce raw data'!$A$2:$A$3000=G324)*('ce raw data'!$B$2:$B$3000=$B355),,),0),MATCH(I327,'ce raw data'!$C$1:$CZ$1,0))="","-",INDEX('ce raw data'!$C$2:$CZ$3000,MATCH(1,INDEX(('ce raw data'!$A$2:$A$3000=G324)*('ce raw data'!$B$2:$B$3000=$B355),,),0),MATCH(I327,'ce raw data'!$C$1:$CZ$1,0))),"-")</f>
        <v>-</v>
      </c>
      <c r="J355" s="8" t="str">
        <f>IFERROR(IF(INDEX('ce raw data'!$C$2:$CZ$3000,MATCH(1,INDEX(('ce raw data'!$A$2:$A$3000=G324)*('ce raw data'!$B$2:$B$3000=$B355),,),0),MATCH(J327,'ce raw data'!$C$1:$CZ$1,0))="","-",INDEX('ce raw data'!$C$2:$CZ$3000,MATCH(1,INDEX(('ce raw data'!$A$2:$A$3000=G324)*('ce raw data'!$B$2:$B$3000=$B355),,),0),MATCH(J327,'ce raw data'!$C$1:$CZ$1,0))),"-")</f>
        <v>-</v>
      </c>
    </row>
    <row r="356" spans="2:10" hidden="1" x14ac:dyDescent="0.5">
      <c r="B356" s="14"/>
      <c r="C356" s="8" t="str">
        <f>IFERROR(IF(INDEX('ce raw data'!$C$2:$CZ$3000,MATCH(1,INDEX(('ce raw data'!$A$2:$A$3000=C324)*('ce raw data'!$B$2:$B$3000=$B357),,),0),MATCH(SUBSTITUTE(C327,"Allele","Height"),'ce raw data'!$C$1:$CZ$1,0))="","-",INDEX('ce raw data'!$C$2:$CZ$3000,MATCH(1,INDEX(('ce raw data'!$A$2:$A$3000=C324)*('ce raw data'!$B$2:$B$3000=$B357),,),0),MATCH(SUBSTITUTE(C327,"Allele","Height"),'ce raw data'!$C$1:$CZ$1,0))),"-")</f>
        <v>-</v>
      </c>
      <c r="D356" s="8" t="str">
        <f>IFERROR(IF(INDEX('ce raw data'!$C$2:$CZ$3000,MATCH(1,INDEX(('ce raw data'!$A$2:$A$3000=C324)*('ce raw data'!$B$2:$B$3000=$B357),,),0),MATCH(SUBSTITUTE(D327,"Allele","Height"),'ce raw data'!$C$1:$CZ$1,0))="","-",INDEX('ce raw data'!$C$2:$CZ$3000,MATCH(1,INDEX(('ce raw data'!$A$2:$A$3000=C324)*('ce raw data'!$B$2:$B$3000=$B357),,),0),MATCH(SUBSTITUTE(D327,"Allele","Height"),'ce raw data'!$C$1:$CZ$1,0))),"-")</f>
        <v>-</v>
      </c>
      <c r="E356" s="8" t="str">
        <f>IFERROR(IF(INDEX('ce raw data'!$C$2:$CZ$3000,MATCH(1,INDEX(('ce raw data'!$A$2:$A$3000=C324)*('ce raw data'!$B$2:$B$3000=$B357),,),0),MATCH(SUBSTITUTE(E327,"Allele","Height"),'ce raw data'!$C$1:$CZ$1,0))="","-",INDEX('ce raw data'!$C$2:$CZ$3000,MATCH(1,INDEX(('ce raw data'!$A$2:$A$3000=C324)*('ce raw data'!$B$2:$B$3000=$B357),,),0),MATCH(SUBSTITUTE(E327,"Allele","Height"),'ce raw data'!$C$1:$CZ$1,0))),"-")</f>
        <v>-</v>
      </c>
      <c r="F356" s="8" t="str">
        <f>IFERROR(IF(INDEX('ce raw data'!$C$2:$CZ$3000,MATCH(1,INDEX(('ce raw data'!$A$2:$A$3000=C324)*('ce raw data'!$B$2:$B$3000=$B357),,),0),MATCH(SUBSTITUTE(F327,"Allele","Height"),'ce raw data'!$C$1:$CZ$1,0))="","-",INDEX('ce raw data'!$C$2:$CZ$3000,MATCH(1,INDEX(('ce raw data'!$A$2:$A$3000=C324)*('ce raw data'!$B$2:$B$3000=$B357),,),0),MATCH(SUBSTITUTE(F327,"Allele","Height"),'ce raw data'!$C$1:$CZ$1,0))),"-")</f>
        <v>-</v>
      </c>
      <c r="G356" s="8" t="str">
        <f>IFERROR(IF(INDEX('ce raw data'!$C$2:$CZ$3000,MATCH(1,INDEX(('ce raw data'!$A$2:$A$3000=G324)*('ce raw data'!$B$2:$B$3000=$B357),,),0),MATCH(SUBSTITUTE(G327,"Allele","Height"),'ce raw data'!$C$1:$CZ$1,0))="","-",INDEX('ce raw data'!$C$2:$CZ$3000,MATCH(1,INDEX(('ce raw data'!$A$2:$A$3000=G324)*('ce raw data'!$B$2:$B$3000=$B357),,),0),MATCH(SUBSTITUTE(G327,"Allele","Height"),'ce raw data'!$C$1:$CZ$1,0))),"-")</f>
        <v>-</v>
      </c>
      <c r="H356" s="8" t="str">
        <f>IFERROR(IF(INDEX('ce raw data'!$C$2:$CZ$3000,MATCH(1,INDEX(('ce raw data'!$A$2:$A$3000=G324)*('ce raw data'!$B$2:$B$3000=$B357),,),0),MATCH(SUBSTITUTE(H327,"Allele","Height"),'ce raw data'!$C$1:$CZ$1,0))="","-",INDEX('ce raw data'!$C$2:$CZ$3000,MATCH(1,INDEX(('ce raw data'!$A$2:$A$3000=G324)*('ce raw data'!$B$2:$B$3000=$B357),,),0),MATCH(SUBSTITUTE(H327,"Allele","Height"),'ce raw data'!$C$1:$CZ$1,0))),"-")</f>
        <v>-</v>
      </c>
      <c r="I356" s="8" t="str">
        <f>IFERROR(IF(INDEX('ce raw data'!$C$2:$CZ$3000,MATCH(1,INDEX(('ce raw data'!$A$2:$A$3000=G324)*('ce raw data'!$B$2:$B$3000=$B357),,),0),MATCH(SUBSTITUTE(I327,"Allele","Height"),'ce raw data'!$C$1:$CZ$1,0))="","-",INDEX('ce raw data'!$C$2:$CZ$3000,MATCH(1,INDEX(('ce raw data'!$A$2:$A$3000=G324)*('ce raw data'!$B$2:$B$3000=$B357),,),0),MATCH(SUBSTITUTE(I327,"Allele","Height"),'ce raw data'!$C$1:$CZ$1,0))),"-")</f>
        <v>-</v>
      </c>
      <c r="J356" s="8" t="str">
        <f>IFERROR(IF(INDEX('ce raw data'!$C$2:$CZ$3000,MATCH(1,INDEX(('ce raw data'!$A$2:$A$3000=G324)*('ce raw data'!$B$2:$B$3000=$B357),,),0),MATCH(SUBSTITUTE(J327,"Allele","Height"),'ce raw data'!$C$1:$CZ$1,0))="","-",INDEX('ce raw data'!$C$2:$CZ$3000,MATCH(1,INDEX(('ce raw data'!$A$2:$A$3000=G324)*('ce raw data'!$B$2:$B$3000=$B357),,),0),MATCH(SUBSTITUTE(J327,"Allele","Height"),'ce raw data'!$C$1:$CZ$1,0))),"-")</f>
        <v>-</v>
      </c>
    </row>
    <row r="357" spans="2:10" x14ac:dyDescent="0.5">
      <c r="B357" s="14" t="str">
        <f>'Allele Call Table'!$A$99</f>
        <v>D21S11</v>
      </c>
      <c r="C357" s="8" t="str">
        <f>IFERROR(IF(INDEX('ce raw data'!$C$2:$CZ$3000,MATCH(1,INDEX(('ce raw data'!$A$2:$A$3000=C324)*('ce raw data'!$B$2:$B$3000=$B357),,),0),MATCH(C327,'ce raw data'!$C$1:$CZ$1,0))="","-",INDEX('ce raw data'!$C$2:$CZ$3000,MATCH(1,INDEX(('ce raw data'!$A$2:$A$3000=C324)*('ce raw data'!$B$2:$B$3000=$B357),,),0),MATCH(C327,'ce raw data'!$C$1:$CZ$1,0))),"-")</f>
        <v>-</v>
      </c>
      <c r="D357" s="8" t="str">
        <f>IFERROR(IF(INDEX('ce raw data'!$C$2:$CZ$3000,MATCH(1,INDEX(('ce raw data'!$A$2:$A$3000=C324)*('ce raw data'!$B$2:$B$3000=$B357),,),0),MATCH(D327,'ce raw data'!$C$1:$CZ$1,0))="","-",INDEX('ce raw data'!$C$2:$CZ$3000,MATCH(1,INDEX(('ce raw data'!$A$2:$A$3000=C324)*('ce raw data'!$B$2:$B$3000=$B357),,),0),MATCH(D327,'ce raw data'!$C$1:$CZ$1,0))),"-")</f>
        <v>-</v>
      </c>
      <c r="E357" s="8" t="str">
        <f>IFERROR(IF(INDEX('ce raw data'!$C$2:$CZ$3000,MATCH(1,INDEX(('ce raw data'!$A$2:$A$3000=C324)*('ce raw data'!$B$2:$B$3000=$B357),,),0),MATCH(E327,'ce raw data'!$C$1:$CZ$1,0))="","-",INDEX('ce raw data'!$C$2:$CZ$3000,MATCH(1,INDEX(('ce raw data'!$A$2:$A$3000=C324)*('ce raw data'!$B$2:$B$3000=$B357),,),0),MATCH(E327,'ce raw data'!$C$1:$CZ$1,0))),"-")</f>
        <v>-</v>
      </c>
      <c r="F357" s="8" t="str">
        <f>IFERROR(IF(INDEX('ce raw data'!$C$2:$CZ$3000,MATCH(1,INDEX(('ce raw data'!$A$2:$A$3000=C324)*('ce raw data'!$B$2:$B$3000=$B357),,),0),MATCH(F327,'ce raw data'!$C$1:$CZ$1,0))="","-",INDEX('ce raw data'!$C$2:$CZ$3000,MATCH(1,INDEX(('ce raw data'!$A$2:$A$3000=C324)*('ce raw data'!$B$2:$B$3000=$B357),,),0),MATCH(F327,'ce raw data'!$C$1:$CZ$1,0))),"-")</f>
        <v>-</v>
      </c>
      <c r="G357" s="8" t="str">
        <f>IFERROR(IF(INDEX('ce raw data'!$C$2:$CZ$3000,MATCH(1,INDEX(('ce raw data'!$A$2:$A$3000=G324)*('ce raw data'!$B$2:$B$3000=$B357),,),0),MATCH(G327,'ce raw data'!$C$1:$CZ$1,0))="","-",INDEX('ce raw data'!$C$2:$CZ$3000,MATCH(1,INDEX(('ce raw data'!$A$2:$A$3000=G324)*('ce raw data'!$B$2:$B$3000=$B357),,),0),MATCH(G327,'ce raw data'!$C$1:$CZ$1,0))),"-")</f>
        <v>-</v>
      </c>
      <c r="H357" s="8" t="str">
        <f>IFERROR(IF(INDEX('ce raw data'!$C$2:$CZ$3000,MATCH(1,INDEX(('ce raw data'!$A$2:$A$3000=G324)*('ce raw data'!$B$2:$B$3000=$B357),,),0),MATCH(H327,'ce raw data'!$C$1:$CZ$1,0))="","-",INDEX('ce raw data'!$C$2:$CZ$3000,MATCH(1,INDEX(('ce raw data'!$A$2:$A$3000=G324)*('ce raw data'!$B$2:$B$3000=$B357),,),0),MATCH(H327,'ce raw data'!$C$1:$CZ$1,0))),"-")</f>
        <v>-</v>
      </c>
      <c r="I357" s="8" t="str">
        <f>IFERROR(IF(INDEX('ce raw data'!$C$2:$CZ$3000,MATCH(1,INDEX(('ce raw data'!$A$2:$A$3000=G324)*('ce raw data'!$B$2:$B$3000=$B357),,),0),MATCH(I327,'ce raw data'!$C$1:$CZ$1,0))="","-",INDEX('ce raw data'!$C$2:$CZ$3000,MATCH(1,INDEX(('ce raw data'!$A$2:$A$3000=G324)*('ce raw data'!$B$2:$B$3000=$B357),,),0),MATCH(I327,'ce raw data'!$C$1:$CZ$1,0))),"-")</f>
        <v>-</v>
      </c>
      <c r="J357" s="8" t="str">
        <f>IFERROR(IF(INDEX('ce raw data'!$C$2:$CZ$3000,MATCH(1,INDEX(('ce raw data'!$A$2:$A$3000=G324)*('ce raw data'!$B$2:$B$3000=$B357),,),0),MATCH(J327,'ce raw data'!$C$1:$CZ$1,0))="","-",INDEX('ce raw data'!$C$2:$CZ$3000,MATCH(1,INDEX(('ce raw data'!$A$2:$A$3000=G324)*('ce raw data'!$B$2:$B$3000=$B357),,),0),MATCH(J327,'ce raw data'!$C$1:$CZ$1,0))),"-")</f>
        <v>-</v>
      </c>
    </row>
    <row r="358" spans="2:10" hidden="1" x14ac:dyDescent="0.5">
      <c r="B358" s="14"/>
      <c r="C358" s="8" t="str">
        <f>IFERROR(IF(INDEX('ce raw data'!$C$2:$CZ$3000,MATCH(1,INDEX(('ce raw data'!$A$2:$A$3000=C324)*('ce raw data'!$B$2:$B$3000=$B359),,),0),MATCH(SUBSTITUTE(C327,"Allele","Height"),'ce raw data'!$C$1:$CZ$1,0))="","-",INDEX('ce raw data'!$C$2:$CZ$3000,MATCH(1,INDEX(('ce raw data'!$A$2:$A$3000=C324)*('ce raw data'!$B$2:$B$3000=$B359),,),0),MATCH(SUBSTITUTE(C327,"Allele","Height"),'ce raw data'!$C$1:$CZ$1,0))),"-")</f>
        <v>-</v>
      </c>
      <c r="D358" s="8" t="str">
        <f>IFERROR(IF(INDEX('ce raw data'!$C$2:$CZ$3000,MATCH(1,INDEX(('ce raw data'!$A$2:$A$3000=C324)*('ce raw data'!$B$2:$B$3000=$B359),,),0),MATCH(SUBSTITUTE(D327,"Allele","Height"),'ce raw data'!$C$1:$CZ$1,0))="","-",INDEX('ce raw data'!$C$2:$CZ$3000,MATCH(1,INDEX(('ce raw data'!$A$2:$A$3000=C324)*('ce raw data'!$B$2:$B$3000=$B359),,),0),MATCH(SUBSTITUTE(D327,"Allele","Height"),'ce raw data'!$C$1:$CZ$1,0))),"-")</f>
        <v>-</v>
      </c>
      <c r="E358" s="8" t="str">
        <f>IFERROR(IF(INDEX('ce raw data'!$C$2:$CZ$3000,MATCH(1,INDEX(('ce raw data'!$A$2:$A$3000=C324)*('ce raw data'!$B$2:$B$3000=$B359),,),0),MATCH(SUBSTITUTE(E327,"Allele","Height"),'ce raw data'!$C$1:$CZ$1,0))="","-",INDEX('ce raw data'!$C$2:$CZ$3000,MATCH(1,INDEX(('ce raw data'!$A$2:$A$3000=C324)*('ce raw data'!$B$2:$B$3000=$B359),,),0),MATCH(SUBSTITUTE(E327,"Allele","Height"),'ce raw data'!$C$1:$CZ$1,0))),"-")</f>
        <v>-</v>
      </c>
      <c r="F358" s="8" t="str">
        <f>IFERROR(IF(INDEX('ce raw data'!$C$2:$CZ$3000,MATCH(1,INDEX(('ce raw data'!$A$2:$A$3000=C324)*('ce raw data'!$B$2:$B$3000=$B359),,),0),MATCH(SUBSTITUTE(F327,"Allele","Height"),'ce raw data'!$C$1:$CZ$1,0))="","-",INDEX('ce raw data'!$C$2:$CZ$3000,MATCH(1,INDEX(('ce raw data'!$A$2:$A$3000=C324)*('ce raw data'!$B$2:$B$3000=$B359),,),0),MATCH(SUBSTITUTE(F327,"Allele","Height"),'ce raw data'!$C$1:$CZ$1,0))),"-")</f>
        <v>-</v>
      </c>
      <c r="G358" s="8" t="str">
        <f>IFERROR(IF(INDEX('ce raw data'!$C$2:$CZ$3000,MATCH(1,INDEX(('ce raw data'!$A$2:$A$3000=G324)*('ce raw data'!$B$2:$B$3000=$B359),,),0),MATCH(SUBSTITUTE(G327,"Allele","Height"),'ce raw data'!$C$1:$CZ$1,0))="","-",INDEX('ce raw data'!$C$2:$CZ$3000,MATCH(1,INDEX(('ce raw data'!$A$2:$A$3000=G324)*('ce raw data'!$B$2:$B$3000=$B359),,),0),MATCH(SUBSTITUTE(G327,"Allele","Height"),'ce raw data'!$C$1:$CZ$1,0))),"-")</f>
        <v>-</v>
      </c>
      <c r="H358" s="8" t="str">
        <f>IFERROR(IF(INDEX('ce raw data'!$C$2:$CZ$3000,MATCH(1,INDEX(('ce raw data'!$A$2:$A$3000=G324)*('ce raw data'!$B$2:$B$3000=$B359),,),0),MATCH(SUBSTITUTE(H327,"Allele","Height"),'ce raw data'!$C$1:$CZ$1,0))="","-",INDEX('ce raw data'!$C$2:$CZ$3000,MATCH(1,INDEX(('ce raw data'!$A$2:$A$3000=G324)*('ce raw data'!$B$2:$B$3000=$B359),,),0),MATCH(SUBSTITUTE(H327,"Allele","Height"),'ce raw data'!$C$1:$CZ$1,0))),"-")</f>
        <v>-</v>
      </c>
      <c r="I358" s="8" t="str">
        <f>IFERROR(IF(INDEX('ce raw data'!$C$2:$CZ$3000,MATCH(1,INDEX(('ce raw data'!$A$2:$A$3000=G324)*('ce raw data'!$B$2:$B$3000=$B359),,),0),MATCH(SUBSTITUTE(I327,"Allele","Height"),'ce raw data'!$C$1:$CZ$1,0))="","-",INDEX('ce raw data'!$C$2:$CZ$3000,MATCH(1,INDEX(('ce raw data'!$A$2:$A$3000=G324)*('ce raw data'!$B$2:$B$3000=$B359),,),0),MATCH(SUBSTITUTE(I327,"Allele","Height"),'ce raw data'!$C$1:$CZ$1,0))),"-")</f>
        <v>-</v>
      </c>
      <c r="J358" s="8" t="str">
        <f>IFERROR(IF(INDEX('ce raw data'!$C$2:$CZ$3000,MATCH(1,INDEX(('ce raw data'!$A$2:$A$3000=G324)*('ce raw data'!$B$2:$B$3000=$B359),,),0),MATCH(SUBSTITUTE(J327,"Allele","Height"),'ce raw data'!$C$1:$CZ$1,0))="","-",INDEX('ce raw data'!$C$2:$CZ$3000,MATCH(1,INDEX(('ce raw data'!$A$2:$A$3000=G324)*('ce raw data'!$B$2:$B$3000=$B359),,),0),MATCH(SUBSTITUTE(J327,"Allele","Height"),'ce raw data'!$C$1:$CZ$1,0))),"-")</f>
        <v>-</v>
      </c>
    </row>
    <row r="359" spans="2:10" x14ac:dyDescent="0.5">
      <c r="B359" s="14" t="str">
        <f>'Allele Call Table'!$A$101</f>
        <v>D7S820</v>
      </c>
      <c r="C359" s="8" t="str">
        <f>IFERROR(IF(INDEX('ce raw data'!$C$2:$CZ$3000,MATCH(1,INDEX(('ce raw data'!$A$2:$A$3000=C324)*('ce raw data'!$B$2:$B$3000=$B359),,),0),MATCH(C327,'ce raw data'!$C$1:$CZ$1,0))="","-",INDEX('ce raw data'!$C$2:$CZ$3000,MATCH(1,INDEX(('ce raw data'!$A$2:$A$3000=C324)*('ce raw data'!$B$2:$B$3000=$B359),,),0),MATCH(C327,'ce raw data'!$C$1:$CZ$1,0))),"-")</f>
        <v>-</v>
      </c>
      <c r="D359" s="8" t="str">
        <f>IFERROR(IF(INDEX('ce raw data'!$C$2:$CZ$3000,MATCH(1,INDEX(('ce raw data'!$A$2:$A$3000=C324)*('ce raw data'!$B$2:$B$3000=$B359),,),0),MATCH(D327,'ce raw data'!$C$1:$CZ$1,0))="","-",INDEX('ce raw data'!$C$2:$CZ$3000,MATCH(1,INDEX(('ce raw data'!$A$2:$A$3000=C324)*('ce raw data'!$B$2:$B$3000=$B359),,),0),MATCH(D327,'ce raw data'!$C$1:$CZ$1,0))),"-")</f>
        <v>-</v>
      </c>
      <c r="E359" s="8" t="str">
        <f>IFERROR(IF(INDEX('ce raw data'!$C$2:$CZ$3000,MATCH(1,INDEX(('ce raw data'!$A$2:$A$3000=C324)*('ce raw data'!$B$2:$B$3000=$B359),,),0),MATCH(E327,'ce raw data'!$C$1:$CZ$1,0))="","-",INDEX('ce raw data'!$C$2:$CZ$3000,MATCH(1,INDEX(('ce raw data'!$A$2:$A$3000=C324)*('ce raw data'!$B$2:$B$3000=$B359),,),0),MATCH(E327,'ce raw data'!$C$1:$CZ$1,0))),"-")</f>
        <v>-</v>
      </c>
      <c r="F359" s="8" t="str">
        <f>IFERROR(IF(INDEX('ce raw data'!$C$2:$CZ$3000,MATCH(1,INDEX(('ce raw data'!$A$2:$A$3000=C324)*('ce raw data'!$B$2:$B$3000=$B359),,),0),MATCH(F327,'ce raw data'!$C$1:$CZ$1,0))="","-",INDEX('ce raw data'!$C$2:$CZ$3000,MATCH(1,INDEX(('ce raw data'!$A$2:$A$3000=C324)*('ce raw data'!$B$2:$B$3000=$B359),,),0),MATCH(F327,'ce raw data'!$C$1:$CZ$1,0))),"-")</f>
        <v>-</v>
      </c>
      <c r="G359" s="8" t="str">
        <f>IFERROR(IF(INDEX('ce raw data'!$C$2:$CZ$3000,MATCH(1,INDEX(('ce raw data'!$A$2:$A$3000=G324)*('ce raw data'!$B$2:$B$3000=$B359),,),0),MATCH(G327,'ce raw data'!$C$1:$CZ$1,0))="","-",INDEX('ce raw data'!$C$2:$CZ$3000,MATCH(1,INDEX(('ce raw data'!$A$2:$A$3000=G324)*('ce raw data'!$B$2:$B$3000=$B359),,),0),MATCH(G327,'ce raw data'!$C$1:$CZ$1,0))),"-")</f>
        <v>-</v>
      </c>
      <c r="H359" s="8" t="str">
        <f>IFERROR(IF(INDEX('ce raw data'!$C$2:$CZ$3000,MATCH(1,INDEX(('ce raw data'!$A$2:$A$3000=G324)*('ce raw data'!$B$2:$B$3000=$B359),,),0),MATCH(H327,'ce raw data'!$C$1:$CZ$1,0))="","-",INDEX('ce raw data'!$C$2:$CZ$3000,MATCH(1,INDEX(('ce raw data'!$A$2:$A$3000=G324)*('ce raw data'!$B$2:$B$3000=$B359),,),0),MATCH(H327,'ce raw data'!$C$1:$CZ$1,0))),"-")</f>
        <v>-</v>
      </c>
      <c r="I359" s="8" t="str">
        <f>IFERROR(IF(INDEX('ce raw data'!$C$2:$CZ$3000,MATCH(1,INDEX(('ce raw data'!$A$2:$A$3000=G324)*('ce raw data'!$B$2:$B$3000=$B359),,),0),MATCH(I327,'ce raw data'!$C$1:$CZ$1,0))="","-",INDEX('ce raw data'!$C$2:$CZ$3000,MATCH(1,INDEX(('ce raw data'!$A$2:$A$3000=G324)*('ce raw data'!$B$2:$B$3000=$B359),,),0),MATCH(I327,'ce raw data'!$C$1:$CZ$1,0))),"-")</f>
        <v>-</v>
      </c>
      <c r="J359" s="8" t="str">
        <f>IFERROR(IF(INDEX('ce raw data'!$C$2:$CZ$3000,MATCH(1,INDEX(('ce raw data'!$A$2:$A$3000=G324)*('ce raw data'!$B$2:$B$3000=$B359),,),0),MATCH(J327,'ce raw data'!$C$1:$CZ$1,0))="","-",INDEX('ce raw data'!$C$2:$CZ$3000,MATCH(1,INDEX(('ce raw data'!$A$2:$A$3000=G324)*('ce raw data'!$B$2:$B$3000=$B359),,),0),MATCH(J327,'ce raw data'!$C$1:$CZ$1,0))),"-")</f>
        <v>-</v>
      </c>
    </row>
    <row r="360" spans="2:10" hidden="1" x14ac:dyDescent="0.5">
      <c r="B360" s="14"/>
      <c r="C360" s="8" t="str">
        <f>IFERROR(IF(INDEX('ce raw data'!$C$2:$CZ$3000,MATCH(1,INDEX(('ce raw data'!$A$2:$A$3000=C324)*('ce raw data'!$B$2:$B$3000=$B361),,),0),MATCH(SUBSTITUTE(C327,"Allele","Height"),'ce raw data'!$C$1:$CZ$1,0))="","-",INDEX('ce raw data'!$C$2:$CZ$3000,MATCH(1,INDEX(('ce raw data'!$A$2:$A$3000=C324)*('ce raw data'!$B$2:$B$3000=$B361),,),0),MATCH(SUBSTITUTE(C327,"Allele","Height"),'ce raw data'!$C$1:$CZ$1,0))),"-")</f>
        <v>-</v>
      </c>
      <c r="D360" s="8" t="str">
        <f>IFERROR(IF(INDEX('ce raw data'!$C$2:$CZ$3000,MATCH(1,INDEX(('ce raw data'!$A$2:$A$3000=C324)*('ce raw data'!$B$2:$B$3000=$B361),,),0),MATCH(SUBSTITUTE(D327,"Allele","Height"),'ce raw data'!$C$1:$CZ$1,0))="","-",INDEX('ce raw data'!$C$2:$CZ$3000,MATCH(1,INDEX(('ce raw data'!$A$2:$A$3000=C324)*('ce raw data'!$B$2:$B$3000=$B361),,),0),MATCH(SUBSTITUTE(D327,"Allele","Height"),'ce raw data'!$C$1:$CZ$1,0))),"-")</f>
        <v>-</v>
      </c>
      <c r="E360" s="8" t="str">
        <f>IFERROR(IF(INDEX('ce raw data'!$C$2:$CZ$3000,MATCH(1,INDEX(('ce raw data'!$A$2:$A$3000=C324)*('ce raw data'!$B$2:$B$3000=$B361),,),0),MATCH(SUBSTITUTE(E327,"Allele","Height"),'ce raw data'!$C$1:$CZ$1,0))="","-",INDEX('ce raw data'!$C$2:$CZ$3000,MATCH(1,INDEX(('ce raw data'!$A$2:$A$3000=C324)*('ce raw data'!$B$2:$B$3000=$B361),,),0),MATCH(SUBSTITUTE(E327,"Allele","Height"),'ce raw data'!$C$1:$CZ$1,0))),"-")</f>
        <v>-</v>
      </c>
      <c r="F360" s="8" t="str">
        <f>IFERROR(IF(INDEX('ce raw data'!$C$2:$CZ$3000,MATCH(1,INDEX(('ce raw data'!$A$2:$A$3000=C324)*('ce raw data'!$B$2:$B$3000=$B361),,),0),MATCH(SUBSTITUTE(F327,"Allele","Height"),'ce raw data'!$C$1:$CZ$1,0))="","-",INDEX('ce raw data'!$C$2:$CZ$3000,MATCH(1,INDEX(('ce raw data'!$A$2:$A$3000=C324)*('ce raw data'!$B$2:$B$3000=$B361),,),0),MATCH(SUBSTITUTE(F327,"Allele","Height"),'ce raw data'!$C$1:$CZ$1,0))),"-")</f>
        <v>-</v>
      </c>
      <c r="G360" s="8" t="str">
        <f>IFERROR(IF(INDEX('ce raw data'!$C$2:$CZ$3000,MATCH(1,INDEX(('ce raw data'!$A$2:$A$3000=G324)*('ce raw data'!$B$2:$B$3000=$B361),,),0),MATCH(SUBSTITUTE(G327,"Allele","Height"),'ce raw data'!$C$1:$CZ$1,0))="","-",INDEX('ce raw data'!$C$2:$CZ$3000,MATCH(1,INDEX(('ce raw data'!$A$2:$A$3000=G324)*('ce raw data'!$B$2:$B$3000=$B361),,),0),MATCH(SUBSTITUTE(G327,"Allele","Height"),'ce raw data'!$C$1:$CZ$1,0))),"-")</f>
        <v>-</v>
      </c>
      <c r="H360" s="8" t="str">
        <f>IFERROR(IF(INDEX('ce raw data'!$C$2:$CZ$3000,MATCH(1,INDEX(('ce raw data'!$A$2:$A$3000=G324)*('ce raw data'!$B$2:$B$3000=$B361),,),0),MATCH(SUBSTITUTE(H327,"Allele","Height"),'ce raw data'!$C$1:$CZ$1,0))="","-",INDEX('ce raw data'!$C$2:$CZ$3000,MATCH(1,INDEX(('ce raw data'!$A$2:$A$3000=G324)*('ce raw data'!$B$2:$B$3000=$B361),,),0),MATCH(SUBSTITUTE(H327,"Allele","Height"),'ce raw data'!$C$1:$CZ$1,0))),"-")</f>
        <v>-</v>
      </c>
      <c r="I360" s="8" t="str">
        <f>IFERROR(IF(INDEX('ce raw data'!$C$2:$CZ$3000,MATCH(1,INDEX(('ce raw data'!$A$2:$A$3000=G324)*('ce raw data'!$B$2:$B$3000=$B361),,),0),MATCH(SUBSTITUTE(I327,"Allele","Height"),'ce raw data'!$C$1:$CZ$1,0))="","-",INDEX('ce raw data'!$C$2:$CZ$3000,MATCH(1,INDEX(('ce raw data'!$A$2:$A$3000=G324)*('ce raw data'!$B$2:$B$3000=$B361),,),0),MATCH(SUBSTITUTE(I327,"Allele","Height"),'ce raw data'!$C$1:$CZ$1,0))),"-")</f>
        <v>-</v>
      </c>
      <c r="J360" s="8" t="str">
        <f>IFERROR(IF(INDEX('ce raw data'!$C$2:$CZ$3000,MATCH(1,INDEX(('ce raw data'!$A$2:$A$3000=G324)*('ce raw data'!$B$2:$B$3000=$B361),,),0),MATCH(SUBSTITUTE(J327,"Allele","Height"),'ce raw data'!$C$1:$CZ$1,0))="","-",INDEX('ce raw data'!$C$2:$CZ$3000,MATCH(1,INDEX(('ce raw data'!$A$2:$A$3000=G324)*('ce raw data'!$B$2:$B$3000=$B361),,),0),MATCH(SUBSTITUTE(J327,"Allele","Height"),'ce raw data'!$C$1:$CZ$1,0))),"-")</f>
        <v>-</v>
      </c>
    </row>
    <row r="361" spans="2:10" x14ac:dyDescent="0.5">
      <c r="B361" s="14" t="str">
        <f>'Allele Call Table'!$A$103</f>
        <v>D5S818</v>
      </c>
      <c r="C361" s="8" t="str">
        <f>IFERROR(IF(INDEX('ce raw data'!$C$2:$CZ$3000,MATCH(1,INDEX(('ce raw data'!$A$2:$A$3000=C324)*('ce raw data'!$B$2:$B$3000=$B361),,),0),MATCH(C327,'ce raw data'!$C$1:$CZ$1,0))="","-",INDEX('ce raw data'!$C$2:$CZ$3000,MATCH(1,INDEX(('ce raw data'!$A$2:$A$3000=C324)*('ce raw data'!$B$2:$B$3000=$B361),,),0),MATCH(C327,'ce raw data'!$C$1:$CZ$1,0))),"-")</f>
        <v>-</v>
      </c>
      <c r="D361" s="8" t="str">
        <f>IFERROR(IF(INDEX('ce raw data'!$C$2:$CZ$3000,MATCH(1,INDEX(('ce raw data'!$A$2:$A$3000=C324)*('ce raw data'!$B$2:$B$3000=$B361),,),0),MATCH(D327,'ce raw data'!$C$1:$CZ$1,0))="","-",INDEX('ce raw data'!$C$2:$CZ$3000,MATCH(1,INDEX(('ce raw data'!$A$2:$A$3000=C324)*('ce raw data'!$B$2:$B$3000=$B361),,),0),MATCH(D327,'ce raw data'!$C$1:$CZ$1,0))),"-")</f>
        <v>-</v>
      </c>
      <c r="E361" s="8" t="str">
        <f>IFERROR(IF(INDEX('ce raw data'!$C$2:$CZ$3000,MATCH(1,INDEX(('ce raw data'!$A$2:$A$3000=C324)*('ce raw data'!$B$2:$B$3000=$B361),,),0),MATCH(E327,'ce raw data'!$C$1:$CZ$1,0))="","-",INDEX('ce raw data'!$C$2:$CZ$3000,MATCH(1,INDEX(('ce raw data'!$A$2:$A$3000=C324)*('ce raw data'!$B$2:$B$3000=$B361),,),0),MATCH(E327,'ce raw data'!$C$1:$CZ$1,0))),"-")</f>
        <v>-</v>
      </c>
      <c r="F361" s="8" t="str">
        <f>IFERROR(IF(INDEX('ce raw data'!$C$2:$CZ$3000,MATCH(1,INDEX(('ce raw data'!$A$2:$A$3000=C324)*('ce raw data'!$B$2:$B$3000=$B361),,),0),MATCH(F327,'ce raw data'!$C$1:$CZ$1,0))="","-",INDEX('ce raw data'!$C$2:$CZ$3000,MATCH(1,INDEX(('ce raw data'!$A$2:$A$3000=C324)*('ce raw data'!$B$2:$B$3000=$B361),,),0),MATCH(F327,'ce raw data'!$C$1:$CZ$1,0))),"-")</f>
        <v>-</v>
      </c>
      <c r="G361" s="8" t="str">
        <f>IFERROR(IF(INDEX('ce raw data'!$C$2:$CZ$3000,MATCH(1,INDEX(('ce raw data'!$A$2:$A$3000=G324)*('ce raw data'!$B$2:$B$3000=$B361),,),0),MATCH(G327,'ce raw data'!$C$1:$CZ$1,0))="","-",INDEX('ce raw data'!$C$2:$CZ$3000,MATCH(1,INDEX(('ce raw data'!$A$2:$A$3000=G324)*('ce raw data'!$B$2:$B$3000=$B361),,),0),MATCH(G327,'ce raw data'!$C$1:$CZ$1,0))),"-")</f>
        <v>-</v>
      </c>
      <c r="H361" s="8" t="str">
        <f>IFERROR(IF(INDEX('ce raw data'!$C$2:$CZ$3000,MATCH(1,INDEX(('ce raw data'!$A$2:$A$3000=G324)*('ce raw data'!$B$2:$B$3000=$B361),,),0),MATCH(H327,'ce raw data'!$C$1:$CZ$1,0))="","-",INDEX('ce raw data'!$C$2:$CZ$3000,MATCH(1,INDEX(('ce raw data'!$A$2:$A$3000=G324)*('ce raw data'!$B$2:$B$3000=$B361),,),0),MATCH(H327,'ce raw data'!$C$1:$CZ$1,0))),"-")</f>
        <v>-</v>
      </c>
      <c r="I361" s="8" t="str">
        <f>IFERROR(IF(INDEX('ce raw data'!$C$2:$CZ$3000,MATCH(1,INDEX(('ce raw data'!$A$2:$A$3000=G324)*('ce raw data'!$B$2:$B$3000=$B361),,),0),MATCH(I327,'ce raw data'!$C$1:$CZ$1,0))="","-",INDEX('ce raw data'!$C$2:$CZ$3000,MATCH(1,INDEX(('ce raw data'!$A$2:$A$3000=G324)*('ce raw data'!$B$2:$B$3000=$B361),,),0),MATCH(I327,'ce raw data'!$C$1:$CZ$1,0))),"-")</f>
        <v>-</v>
      </c>
      <c r="J361" s="8" t="str">
        <f>IFERROR(IF(INDEX('ce raw data'!$C$2:$CZ$3000,MATCH(1,INDEX(('ce raw data'!$A$2:$A$3000=G324)*('ce raw data'!$B$2:$B$3000=$B361),,),0),MATCH(J327,'ce raw data'!$C$1:$CZ$1,0))="","-",INDEX('ce raw data'!$C$2:$CZ$3000,MATCH(1,INDEX(('ce raw data'!$A$2:$A$3000=G324)*('ce raw data'!$B$2:$B$3000=$B361),,),0),MATCH(J327,'ce raw data'!$C$1:$CZ$1,0))),"-")</f>
        <v>-</v>
      </c>
    </row>
    <row r="362" spans="2:10" hidden="1" x14ac:dyDescent="0.5">
      <c r="B362" s="14"/>
      <c r="C362" s="8" t="str">
        <f>IFERROR(IF(INDEX('ce raw data'!$C$2:$CZ$3000,MATCH(1,INDEX(('ce raw data'!$A$2:$A$3000=C324)*('ce raw data'!$B$2:$B$3000=$B363),,),0),MATCH(SUBSTITUTE(C327,"Allele","Height"),'ce raw data'!$C$1:$CZ$1,0))="","-",INDEX('ce raw data'!$C$2:$CZ$3000,MATCH(1,INDEX(('ce raw data'!$A$2:$A$3000=C324)*('ce raw data'!$B$2:$B$3000=$B363),,),0),MATCH(SUBSTITUTE(C327,"Allele","Height"),'ce raw data'!$C$1:$CZ$1,0))),"-")</f>
        <v>-</v>
      </c>
      <c r="D362" s="8" t="str">
        <f>IFERROR(IF(INDEX('ce raw data'!$C$2:$CZ$3000,MATCH(1,INDEX(('ce raw data'!$A$2:$A$3000=C324)*('ce raw data'!$B$2:$B$3000=$B363),,),0),MATCH(SUBSTITUTE(D327,"Allele","Height"),'ce raw data'!$C$1:$CZ$1,0))="","-",INDEX('ce raw data'!$C$2:$CZ$3000,MATCH(1,INDEX(('ce raw data'!$A$2:$A$3000=C324)*('ce raw data'!$B$2:$B$3000=$B363),,),0),MATCH(SUBSTITUTE(D327,"Allele","Height"),'ce raw data'!$C$1:$CZ$1,0))),"-")</f>
        <v>-</v>
      </c>
      <c r="E362" s="8" t="str">
        <f>IFERROR(IF(INDEX('ce raw data'!$C$2:$CZ$3000,MATCH(1,INDEX(('ce raw data'!$A$2:$A$3000=C324)*('ce raw data'!$B$2:$B$3000=$B363),,),0),MATCH(SUBSTITUTE(E327,"Allele","Height"),'ce raw data'!$C$1:$CZ$1,0))="","-",INDEX('ce raw data'!$C$2:$CZ$3000,MATCH(1,INDEX(('ce raw data'!$A$2:$A$3000=C324)*('ce raw data'!$B$2:$B$3000=$B363),,),0),MATCH(SUBSTITUTE(E327,"Allele","Height"),'ce raw data'!$C$1:$CZ$1,0))),"-")</f>
        <v>-</v>
      </c>
      <c r="F362" s="8" t="str">
        <f>IFERROR(IF(INDEX('ce raw data'!$C$2:$CZ$3000,MATCH(1,INDEX(('ce raw data'!$A$2:$A$3000=C324)*('ce raw data'!$B$2:$B$3000=$B363),,),0),MATCH(SUBSTITUTE(F327,"Allele","Height"),'ce raw data'!$C$1:$CZ$1,0))="","-",INDEX('ce raw data'!$C$2:$CZ$3000,MATCH(1,INDEX(('ce raw data'!$A$2:$A$3000=C324)*('ce raw data'!$B$2:$B$3000=$B363),,),0),MATCH(SUBSTITUTE(F327,"Allele","Height"),'ce raw data'!$C$1:$CZ$1,0))),"-")</f>
        <v>-</v>
      </c>
      <c r="G362" s="8" t="str">
        <f>IFERROR(IF(INDEX('ce raw data'!$C$2:$CZ$3000,MATCH(1,INDEX(('ce raw data'!$A$2:$A$3000=G324)*('ce raw data'!$B$2:$B$3000=$B363),,),0),MATCH(SUBSTITUTE(G327,"Allele","Height"),'ce raw data'!$C$1:$CZ$1,0))="","-",INDEX('ce raw data'!$C$2:$CZ$3000,MATCH(1,INDEX(('ce raw data'!$A$2:$A$3000=G324)*('ce raw data'!$B$2:$B$3000=$B363),,),0),MATCH(SUBSTITUTE(G327,"Allele","Height"),'ce raw data'!$C$1:$CZ$1,0))),"-")</f>
        <v>-</v>
      </c>
      <c r="H362" s="8" t="str">
        <f>IFERROR(IF(INDEX('ce raw data'!$C$2:$CZ$3000,MATCH(1,INDEX(('ce raw data'!$A$2:$A$3000=G324)*('ce raw data'!$B$2:$B$3000=$B363),,),0),MATCH(SUBSTITUTE(H327,"Allele","Height"),'ce raw data'!$C$1:$CZ$1,0))="","-",INDEX('ce raw data'!$C$2:$CZ$3000,MATCH(1,INDEX(('ce raw data'!$A$2:$A$3000=G324)*('ce raw data'!$B$2:$B$3000=$B363),,),0),MATCH(SUBSTITUTE(H327,"Allele","Height"),'ce raw data'!$C$1:$CZ$1,0))),"-")</f>
        <v>-</v>
      </c>
      <c r="I362" s="8" t="str">
        <f>IFERROR(IF(INDEX('ce raw data'!$C$2:$CZ$3000,MATCH(1,INDEX(('ce raw data'!$A$2:$A$3000=G324)*('ce raw data'!$B$2:$B$3000=$B363),,),0),MATCH(SUBSTITUTE(I327,"Allele","Height"),'ce raw data'!$C$1:$CZ$1,0))="","-",INDEX('ce raw data'!$C$2:$CZ$3000,MATCH(1,INDEX(('ce raw data'!$A$2:$A$3000=G324)*('ce raw data'!$B$2:$B$3000=$B363),,),0),MATCH(SUBSTITUTE(I327,"Allele","Height"),'ce raw data'!$C$1:$CZ$1,0))),"-")</f>
        <v>-</v>
      </c>
      <c r="J362" s="8" t="str">
        <f>IFERROR(IF(INDEX('ce raw data'!$C$2:$CZ$3000,MATCH(1,INDEX(('ce raw data'!$A$2:$A$3000=G324)*('ce raw data'!$B$2:$B$3000=$B363),,),0),MATCH(SUBSTITUTE(J327,"Allele","Height"),'ce raw data'!$C$1:$CZ$1,0))="","-",INDEX('ce raw data'!$C$2:$CZ$3000,MATCH(1,INDEX(('ce raw data'!$A$2:$A$3000=G324)*('ce raw data'!$B$2:$B$3000=$B363),,),0),MATCH(SUBSTITUTE(J327,"Allele","Height"),'ce raw data'!$C$1:$CZ$1,0))),"-")</f>
        <v>-</v>
      </c>
    </row>
    <row r="363" spans="2:10" x14ac:dyDescent="0.5">
      <c r="B363" s="14" t="str">
        <f>'Allele Call Table'!$A$105</f>
        <v>TPOX</v>
      </c>
      <c r="C363" s="8" t="str">
        <f>IFERROR(IF(INDEX('ce raw data'!$C$2:$CZ$3000,MATCH(1,INDEX(('ce raw data'!$A$2:$A$3000=C324)*('ce raw data'!$B$2:$B$3000=$B363),,),0),MATCH(C327,'ce raw data'!$C$1:$CZ$1,0))="","-",INDEX('ce raw data'!$C$2:$CZ$3000,MATCH(1,INDEX(('ce raw data'!$A$2:$A$3000=C324)*('ce raw data'!$B$2:$B$3000=$B363),,),0),MATCH(C327,'ce raw data'!$C$1:$CZ$1,0))),"-")</f>
        <v>-</v>
      </c>
      <c r="D363" s="8" t="str">
        <f>IFERROR(IF(INDEX('ce raw data'!$C$2:$CZ$3000,MATCH(1,INDEX(('ce raw data'!$A$2:$A$3000=C324)*('ce raw data'!$B$2:$B$3000=$B363),,),0),MATCH(D327,'ce raw data'!$C$1:$CZ$1,0))="","-",INDEX('ce raw data'!$C$2:$CZ$3000,MATCH(1,INDEX(('ce raw data'!$A$2:$A$3000=C324)*('ce raw data'!$B$2:$B$3000=$B363),,),0),MATCH(D327,'ce raw data'!$C$1:$CZ$1,0))),"-")</f>
        <v>-</v>
      </c>
      <c r="E363" s="8" t="str">
        <f>IFERROR(IF(INDEX('ce raw data'!$C$2:$CZ$3000,MATCH(1,INDEX(('ce raw data'!$A$2:$A$3000=C324)*('ce raw data'!$B$2:$B$3000=$B363),,),0),MATCH(E327,'ce raw data'!$C$1:$CZ$1,0))="","-",INDEX('ce raw data'!$C$2:$CZ$3000,MATCH(1,INDEX(('ce raw data'!$A$2:$A$3000=C324)*('ce raw data'!$B$2:$B$3000=$B363),,),0),MATCH(E327,'ce raw data'!$C$1:$CZ$1,0))),"-")</f>
        <v>-</v>
      </c>
      <c r="F363" s="8" t="str">
        <f>IFERROR(IF(INDEX('ce raw data'!$C$2:$CZ$3000,MATCH(1,INDEX(('ce raw data'!$A$2:$A$3000=C324)*('ce raw data'!$B$2:$B$3000=$B363),,),0),MATCH(F327,'ce raw data'!$C$1:$CZ$1,0))="","-",INDEX('ce raw data'!$C$2:$CZ$3000,MATCH(1,INDEX(('ce raw data'!$A$2:$A$3000=C324)*('ce raw data'!$B$2:$B$3000=$B363),,),0),MATCH(F327,'ce raw data'!$C$1:$CZ$1,0))),"-")</f>
        <v>-</v>
      </c>
      <c r="G363" s="8" t="str">
        <f>IFERROR(IF(INDEX('ce raw data'!$C$2:$CZ$3000,MATCH(1,INDEX(('ce raw data'!$A$2:$A$3000=G324)*('ce raw data'!$B$2:$B$3000=$B363),,),0),MATCH(G327,'ce raw data'!$C$1:$CZ$1,0))="","-",INDEX('ce raw data'!$C$2:$CZ$3000,MATCH(1,INDEX(('ce raw data'!$A$2:$A$3000=G324)*('ce raw data'!$B$2:$B$3000=$B363),,),0),MATCH(G327,'ce raw data'!$C$1:$CZ$1,0))),"-")</f>
        <v>-</v>
      </c>
      <c r="H363" s="8" t="str">
        <f>IFERROR(IF(INDEX('ce raw data'!$C$2:$CZ$3000,MATCH(1,INDEX(('ce raw data'!$A$2:$A$3000=G324)*('ce raw data'!$B$2:$B$3000=$B363),,),0),MATCH(H327,'ce raw data'!$C$1:$CZ$1,0))="","-",INDEX('ce raw data'!$C$2:$CZ$3000,MATCH(1,INDEX(('ce raw data'!$A$2:$A$3000=G324)*('ce raw data'!$B$2:$B$3000=$B363),,),0),MATCH(H327,'ce raw data'!$C$1:$CZ$1,0))),"-")</f>
        <v>-</v>
      </c>
      <c r="I363" s="8" t="str">
        <f>IFERROR(IF(INDEX('ce raw data'!$C$2:$CZ$3000,MATCH(1,INDEX(('ce raw data'!$A$2:$A$3000=G324)*('ce raw data'!$B$2:$B$3000=$B363),,),0),MATCH(I327,'ce raw data'!$C$1:$CZ$1,0))="","-",INDEX('ce raw data'!$C$2:$CZ$3000,MATCH(1,INDEX(('ce raw data'!$A$2:$A$3000=G324)*('ce raw data'!$B$2:$B$3000=$B363),,),0),MATCH(I327,'ce raw data'!$C$1:$CZ$1,0))),"-")</f>
        <v>-</v>
      </c>
      <c r="J363" s="8" t="str">
        <f>IFERROR(IF(INDEX('ce raw data'!$C$2:$CZ$3000,MATCH(1,INDEX(('ce raw data'!$A$2:$A$3000=G324)*('ce raw data'!$B$2:$B$3000=$B363),,),0),MATCH(J327,'ce raw data'!$C$1:$CZ$1,0))="","-",INDEX('ce raw data'!$C$2:$CZ$3000,MATCH(1,INDEX(('ce raw data'!$A$2:$A$3000=G324)*('ce raw data'!$B$2:$B$3000=$B363),,),0),MATCH(J327,'ce raw data'!$C$1:$CZ$1,0))),"-")</f>
        <v>-</v>
      </c>
    </row>
    <row r="364" spans="2:10" hidden="1" x14ac:dyDescent="0.5">
      <c r="B364" s="10"/>
      <c r="C364" s="8" t="str">
        <f>IFERROR(IF(INDEX('ce raw data'!$C$2:$CZ$3000,MATCH(1,INDEX(('ce raw data'!$A$2:$A$3000=C324)*('ce raw data'!$B$2:$B$3000=$B365),,),0),MATCH(SUBSTITUTE(C327,"Allele","Height"),'ce raw data'!$C$1:$CZ$1,0))="","-",INDEX('ce raw data'!$C$2:$CZ$3000,MATCH(1,INDEX(('ce raw data'!$A$2:$A$3000=C324)*('ce raw data'!$B$2:$B$3000=$B365),,),0),MATCH(SUBSTITUTE(C327,"Allele","Height"),'ce raw data'!$C$1:$CZ$1,0))),"-")</f>
        <v>-</v>
      </c>
      <c r="D364" s="8" t="str">
        <f>IFERROR(IF(INDEX('ce raw data'!$C$2:$CZ$3000,MATCH(1,INDEX(('ce raw data'!$A$2:$A$3000=C324)*('ce raw data'!$B$2:$B$3000=$B365),,),0),MATCH(SUBSTITUTE(D327,"Allele","Height"),'ce raw data'!$C$1:$CZ$1,0))="","-",INDEX('ce raw data'!$C$2:$CZ$3000,MATCH(1,INDEX(('ce raw data'!$A$2:$A$3000=C324)*('ce raw data'!$B$2:$B$3000=$B365),,),0),MATCH(SUBSTITUTE(D327,"Allele","Height"),'ce raw data'!$C$1:$CZ$1,0))),"-")</f>
        <v>-</v>
      </c>
      <c r="E364" s="8" t="str">
        <f>IFERROR(IF(INDEX('ce raw data'!$C$2:$CZ$3000,MATCH(1,INDEX(('ce raw data'!$A$2:$A$3000=C324)*('ce raw data'!$B$2:$B$3000=$B365),,),0),MATCH(SUBSTITUTE(E327,"Allele","Height"),'ce raw data'!$C$1:$CZ$1,0))="","-",INDEX('ce raw data'!$C$2:$CZ$3000,MATCH(1,INDEX(('ce raw data'!$A$2:$A$3000=C324)*('ce raw data'!$B$2:$B$3000=$B365),,),0),MATCH(SUBSTITUTE(E327,"Allele","Height"),'ce raw data'!$C$1:$CZ$1,0))),"-")</f>
        <v>-</v>
      </c>
      <c r="F364" s="8" t="str">
        <f>IFERROR(IF(INDEX('ce raw data'!$C$2:$CZ$3000,MATCH(1,INDEX(('ce raw data'!$A$2:$A$3000=C324)*('ce raw data'!$B$2:$B$3000=$B365),,),0),MATCH(SUBSTITUTE(F327,"Allele","Height"),'ce raw data'!$C$1:$CZ$1,0))="","-",INDEX('ce raw data'!$C$2:$CZ$3000,MATCH(1,INDEX(('ce raw data'!$A$2:$A$3000=C324)*('ce raw data'!$B$2:$B$3000=$B365),,),0),MATCH(SUBSTITUTE(F327,"Allele","Height"),'ce raw data'!$C$1:$CZ$1,0))),"-")</f>
        <v>-</v>
      </c>
      <c r="G364" s="8" t="str">
        <f>IFERROR(IF(INDEX('ce raw data'!$C$2:$CZ$3000,MATCH(1,INDEX(('ce raw data'!$A$2:$A$3000=G324)*('ce raw data'!$B$2:$B$3000=$B365),,),0),MATCH(SUBSTITUTE(G327,"Allele","Height"),'ce raw data'!$C$1:$CZ$1,0))="","-",INDEX('ce raw data'!$C$2:$CZ$3000,MATCH(1,INDEX(('ce raw data'!$A$2:$A$3000=G324)*('ce raw data'!$B$2:$B$3000=$B365),,),0),MATCH(SUBSTITUTE(G327,"Allele","Height"),'ce raw data'!$C$1:$CZ$1,0))),"-")</f>
        <v>-</v>
      </c>
      <c r="H364" s="8" t="str">
        <f>IFERROR(IF(INDEX('ce raw data'!$C$2:$CZ$3000,MATCH(1,INDEX(('ce raw data'!$A$2:$A$3000=G324)*('ce raw data'!$B$2:$B$3000=$B365),,),0),MATCH(SUBSTITUTE(H327,"Allele","Height"),'ce raw data'!$C$1:$CZ$1,0))="","-",INDEX('ce raw data'!$C$2:$CZ$3000,MATCH(1,INDEX(('ce raw data'!$A$2:$A$3000=G324)*('ce raw data'!$B$2:$B$3000=$B365),,),0),MATCH(SUBSTITUTE(H327,"Allele","Height"),'ce raw data'!$C$1:$CZ$1,0))),"-")</f>
        <v>-</v>
      </c>
      <c r="I364" s="8" t="str">
        <f>IFERROR(IF(INDEX('ce raw data'!$C$2:$CZ$3000,MATCH(1,INDEX(('ce raw data'!$A$2:$A$3000=G324)*('ce raw data'!$B$2:$B$3000=$B365),,),0),MATCH(SUBSTITUTE(I327,"Allele","Height"),'ce raw data'!$C$1:$CZ$1,0))="","-",INDEX('ce raw data'!$C$2:$CZ$3000,MATCH(1,INDEX(('ce raw data'!$A$2:$A$3000=G324)*('ce raw data'!$B$2:$B$3000=$B365),,),0),MATCH(SUBSTITUTE(I327,"Allele","Height"),'ce raw data'!$C$1:$CZ$1,0))),"-")</f>
        <v>-</v>
      </c>
      <c r="J364" s="8" t="str">
        <f>IFERROR(IF(INDEX('ce raw data'!$C$2:$CZ$3000,MATCH(1,INDEX(('ce raw data'!$A$2:$A$3000=G324)*('ce raw data'!$B$2:$B$3000=$B365),,),0),MATCH(SUBSTITUTE(J327,"Allele","Height"),'ce raw data'!$C$1:$CZ$1,0))="","-",INDEX('ce raw data'!$C$2:$CZ$3000,MATCH(1,INDEX(('ce raw data'!$A$2:$A$3000=G324)*('ce raw data'!$B$2:$B$3000=$B365),,),0),MATCH(SUBSTITUTE(J327,"Allele","Height"),'ce raw data'!$C$1:$CZ$1,0))),"-")</f>
        <v>-</v>
      </c>
    </row>
    <row r="365" spans="2:10" x14ac:dyDescent="0.5">
      <c r="B365" s="12" t="str">
        <f>'Allele Call Table'!$A$107</f>
        <v>D8S1179</v>
      </c>
      <c r="C365" s="8" t="str">
        <f>IFERROR(IF(INDEX('ce raw data'!$C$2:$CZ$3000,MATCH(1,INDEX(('ce raw data'!$A$2:$A$3000=C324)*('ce raw data'!$B$2:$B$3000=$B365),,),0),MATCH(C327,'ce raw data'!$C$1:$CZ$1,0))="","-",INDEX('ce raw data'!$C$2:$CZ$3000,MATCH(1,INDEX(('ce raw data'!$A$2:$A$3000=C324)*('ce raw data'!$B$2:$B$3000=$B365),,),0),MATCH(C327,'ce raw data'!$C$1:$CZ$1,0))),"-")</f>
        <v>-</v>
      </c>
      <c r="D365" s="8" t="str">
        <f>IFERROR(IF(INDEX('ce raw data'!$C$2:$CZ$3000,MATCH(1,INDEX(('ce raw data'!$A$2:$A$3000=C324)*('ce raw data'!$B$2:$B$3000=$B365),,),0),MATCH(D327,'ce raw data'!$C$1:$CZ$1,0))="","-",INDEX('ce raw data'!$C$2:$CZ$3000,MATCH(1,INDEX(('ce raw data'!$A$2:$A$3000=C324)*('ce raw data'!$B$2:$B$3000=$B365),,),0),MATCH(D327,'ce raw data'!$C$1:$CZ$1,0))),"-")</f>
        <v>-</v>
      </c>
      <c r="E365" s="8" t="str">
        <f>IFERROR(IF(INDEX('ce raw data'!$C$2:$CZ$3000,MATCH(1,INDEX(('ce raw data'!$A$2:$A$3000=C324)*('ce raw data'!$B$2:$B$3000=$B365),,),0),MATCH(E327,'ce raw data'!$C$1:$CZ$1,0))="","-",INDEX('ce raw data'!$C$2:$CZ$3000,MATCH(1,INDEX(('ce raw data'!$A$2:$A$3000=C324)*('ce raw data'!$B$2:$B$3000=$B365),,),0),MATCH(E327,'ce raw data'!$C$1:$CZ$1,0))),"-")</f>
        <v>-</v>
      </c>
      <c r="F365" s="8" t="str">
        <f>IFERROR(IF(INDEX('ce raw data'!$C$2:$CZ$3000,MATCH(1,INDEX(('ce raw data'!$A$2:$A$3000=C324)*('ce raw data'!$B$2:$B$3000=$B365),,),0),MATCH(F327,'ce raw data'!$C$1:$CZ$1,0))="","-",INDEX('ce raw data'!$C$2:$CZ$3000,MATCH(1,INDEX(('ce raw data'!$A$2:$A$3000=C324)*('ce raw data'!$B$2:$B$3000=$B365),,),0),MATCH(F327,'ce raw data'!$C$1:$CZ$1,0))),"-")</f>
        <v>-</v>
      </c>
      <c r="G365" s="8" t="str">
        <f>IFERROR(IF(INDEX('ce raw data'!$C$2:$CZ$3000,MATCH(1,INDEX(('ce raw data'!$A$2:$A$3000=G324)*('ce raw data'!$B$2:$B$3000=$B365),,),0),MATCH(G327,'ce raw data'!$C$1:$CZ$1,0))="","-",INDEX('ce raw data'!$C$2:$CZ$3000,MATCH(1,INDEX(('ce raw data'!$A$2:$A$3000=G324)*('ce raw data'!$B$2:$B$3000=$B365),,),0),MATCH(G327,'ce raw data'!$C$1:$CZ$1,0))),"-")</f>
        <v>-</v>
      </c>
      <c r="H365" s="8" t="str">
        <f>IFERROR(IF(INDEX('ce raw data'!$C$2:$CZ$3000,MATCH(1,INDEX(('ce raw data'!$A$2:$A$3000=G324)*('ce raw data'!$B$2:$B$3000=$B365),,),0),MATCH(H327,'ce raw data'!$C$1:$CZ$1,0))="","-",INDEX('ce raw data'!$C$2:$CZ$3000,MATCH(1,INDEX(('ce raw data'!$A$2:$A$3000=G324)*('ce raw data'!$B$2:$B$3000=$B365),,),0),MATCH(H327,'ce raw data'!$C$1:$CZ$1,0))),"-")</f>
        <v>-</v>
      </c>
      <c r="I365" s="8" t="str">
        <f>IFERROR(IF(INDEX('ce raw data'!$C$2:$CZ$3000,MATCH(1,INDEX(('ce raw data'!$A$2:$A$3000=G324)*('ce raw data'!$B$2:$B$3000=$B365),,),0),MATCH(I327,'ce raw data'!$C$1:$CZ$1,0))="","-",INDEX('ce raw data'!$C$2:$CZ$3000,MATCH(1,INDEX(('ce raw data'!$A$2:$A$3000=G324)*('ce raw data'!$B$2:$B$3000=$B365),,),0),MATCH(I327,'ce raw data'!$C$1:$CZ$1,0))),"-")</f>
        <v>-</v>
      </c>
      <c r="J365" s="8" t="str">
        <f>IFERROR(IF(INDEX('ce raw data'!$C$2:$CZ$3000,MATCH(1,INDEX(('ce raw data'!$A$2:$A$3000=G324)*('ce raw data'!$B$2:$B$3000=$B365),,),0),MATCH(J327,'ce raw data'!$C$1:$CZ$1,0))="","-",INDEX('ce raw data'!$C$2:$CZ$3000,MATCH(1,INDEX(('ce raw data'!$A$2:$A$3000=G324)*('ce raw data'!$B$2:$B$3000=$B365),,),0),MATCH(J327,'ce raw data'!$C$1:$CZ$1,0))),"-")</f>
        <v>-</v>
      </c>
    </row>
    <row r="366" spans="2:10" hidden="1" x14ac:dyDescent="0.5">
      <c r="B366" s="12"/>
      <c r="C366" s="8" t="str">
        <f>IFERROR(IF(INDEX('ce raw data'!$C$2:$CZ$3000,MATCH(1,INDEX(('ce raw data'!$A$2:$A$3000=C324)*('ce raw data'!$B$2:$B$3000=$B367),,),0),MATCH(SUBSTITUTE(C327,"Allele","Height"),'ce raw data'!$C$1:$CZ$1,0))="","-",INDEX('ce raw data'!$C$2:$CZ$3000,MATCH(1,INDEX(('ce raw data'!$A$2:$A$3000=C324)*('ce raw data'!$B$2:$B$3000=$B367),,),0),MATCH(SUBSTITUTE(C327,"Allele","Height"),'ce raw data'!$C$1:$CZ$1,0))),"-")</f>
        <v>-</v>
      </c>
      <c r="D366" s="8" t="str">
        <f>IFERROR(IF(INDEX('ce raw data'!$C$2:$CZ$3000,MATCH(1,INDEX(('ce raw data'!$A$2:$A$3000=C324)*('ce raw data'!$B$2:$B$3000=$B367),,),0),MATCH(SUBSTITUTE(D327,"Allele","Height"),'ce raw data'!$C$1:$CZ$1,0))="","-",INDEX('ce raw data'!$C$2:$CZ$3000,MATCH(1,INDEX(('ce raw data'!$A$2:$A$3000=C324)*('ce raw data'!$B$2:$B$3000=$B367),,),0),MATCH(SUBSTITUTE(D327,"Allele","Height"),'ce raw data'!$C$1:$CZ$1,0))),"-")</f>
        <v>-</v>
      </c>
      <c r="E366" s="8" t="str">
        <f>IFERROR(IF(INDEX('ce raw data'!$C$2:$CZ$3000,MATCH(1,INDEX(('ce raw data'!$A$2:$A$3000=C324)*('ce raw data'!$B$2:$B$3000=$B367),,),0),MATCH(SUBSTITUTE(E327,"Allele","Height"),'ce raw data'!$C$1:$CZ$1,0))="","-",INDEX('ce raw data'!$C$2:$CZ$3000,MATCH(1,INDEX(('ce raw data'!$A$2:$A$3000=C324)*('ce raw data'!$B$2:$B$3000=$B367),,),0),MATCH(SUBSTITUTE(E327,"Allele","Height"),'ce raw data'!$C$1:$CZ$1,0))),"-")</f>
        <v>-</v>
      </c>
      <c r="F366" s="8" t="str">
        <f>IFERROR(IF(INDEX('ce raw data'!$C$2:$CZ$3000,MATCH(1,INDEX(('ce raw data'!$A$2:$A$3000=C324)*('ce raw data'!$B$2:$B$3000=$B367),,),0),MATCH(SUBSTITUTE(F327,"Allele","Height"),'ce raw data'!$C$1:$CZ$1,0))="","-",INDEX('ce raw data'!$C$2:$CZ$3000,MATCH(1,INDEX(('ce raw data'!$A$2:$A$3000=C324)*('ce raw data'!$B$2:$B$3000=$B367),,),0),MATCH(SUBSTITUTE(F327,"Allele","Height"),'ce raw data'!$C$1:$CZ$1,0))),"-")</f>
        <v>-</v>
      </c>
      <c r="G366" s="8" t="str">
        <f>IFERROR(IF(INDEX('ce raw data'!$C$2:$CZ$3000,MATCH(1,INDEX(('ce raw data'!$A$2:$A$3000=G324)*('ce raw data'!$B$2:$B$3000=$B367),,),0),MATCH(SUBSTITUTE(G327,"Allele","Height"),'ce raw data'!$C$1:$CZ$1,0))="","-",INDEX('ce raw data'!$C$2:$CZ$3000,MATCH(1,INDEX(('ce raw data'!$A$2:$A$3000=G324)*('ce raw data'!$B$2:$B$3000=$B367),,),0),MATCH(SUBSTITUTE(G327,"Allele","Height"),'ce raw data'!$C$1:$CZ$1,0))),"-")</f>
        <v>-</v>
      </c>
      <c r="H366" s="8" t="str">
        <f>IFERROR(IF(INDEX('ce raw data'!$C$2:$CZ$3000,MATCH(1,INDEX(('ce raw data'!$A$2:$A$3000=G324)*('ce raw data'!$B$2:$B$3000=$B367),,),0),MATCH(SUBSTITUTE(H327,"Allele","Height"),'ce raw data'!$C$1:$CZ$1,0))="","-",INDEX('ce raw data'!$C$2:$CZ$3000,MATCH(1,INDEX(('ce raw data'!$A$2:$A$3000=G324)*('ce raw data'!$B$2:$B$3000=$B367),,),0),MATCH(SUBSTITUTE(H327,"Allele","Height"),'ce raw data'!$C$1:$CZ$1,0))),"-")</f>
        <v>-</v>
      </c>
      <c r="I366" s="8" t="str">
        <f>IFERROR(IF(INDEX('ce raw data'!$C$2:$CZ$3000,MATCH(1,INDEX(('ce raw data'!$A$2:$A$3000=G324)*('ce raw data'!$B$2:$B$3000=$B367),,),0),MATCH(SUBSTITUTE(I327,"Allele","Height"),'ce raw data'!$C$1:$CZ$1,0))="","-",INDEX('ce raw data'!$C$2:$CZ$3000,MATCH(1,INDEX(('ce raw data'!$A$2:$A$3000=G324)*('ce raw data'!$B$2:$B$3000=$B367),,),0),MATCH(SUBSTITUTE(I327,"Allele","Height"),'ce raw data'!$C$1:$CZ$1,0))),"-")</f>
        <v>-</v>
      </c>
      <c r="J366" s="8" t="str">
        <f>IFERROR(IF(INDEX('ce raw data'!$C$2:$CZ$3000,MATCH(1,INDEX(('ce raw data'!$A$2:$A$3000=G324)*('ce raw data'!$B$2:$B$3000=$B367),,),0),MATCH(SUBSTITUTE(J327,"Allele","Height"),'ce raw data'!$C$1:$CZ$1,0))="","-",INDEX('ce raw data'!$C$2:$CZ$3000,MATCH(1,INDEX(('ce raw data'!$A$2:$A$3000=G324)*('ce raw data'!$B$2:$B$3000=$B367),,),0),MATCH(SUBSTITUTE(J327,"Allele","Height"),'ce raw data'!$C$1:$CZ$1,0))),"-")</f>
        <v>-</v>
      </c>
    </row>
    <row r="367" spans="2:10" x14ac:dyDescent="0.5">
      <c r="B367" s="12" t="str">
        <f>'Allele Call Table'!$A$109</f>
        <v>D12S391</v>
      </c>
      <c r="C367" s="8" t="str">
        <f>IFERROR(IF(INDEX('ce raw data'!$C$2:$CZ$3000,MATCH(1,INDEX(('ce raw data'!$A$2:$A$3000=C324)*('ce raw data'!$B$2:$B$3000=$B367),,),0),MATCH(C327,'ce raw data'!$C$1:$CZ$1,0))="","-",INDEX('ce raw data'!$C$2:$CZ$3000,MATCH(1,INDEX(('ce raw data'!$A$2:$A$3000=C324)*('ce raw data'!$B$2:$B$3000=$B367),,),0),MATCH(C327,'ce raw data'!$C$1:$CZ$1,0))),"-")</f>
        <v>-</v>
      </c>
      <c r="D367" s="8" t="str">
        <f>IFERROR(IF(INDEX('ce raw data'!$C$2:$CZ$3000,MATCH(1,INDEX(('ce raw data'!$A$2:$A$3000=C324)*('ce raw data'!$B$2:$B$3000=$B367),,),0),MATCH(D327,'ce raw data'!$C$1:$CZ$1,0))="","-",INDEX('ce raw data'!$C$2:$CZ$3000,MATCH(1,INDEX(('ce raw data'!$A$2:$A$3000=C324)*('ce raw data'!$B$2:$B$3000=$B367),,),0),MATCH(D327,'ce raw data'!$C$1:$CZ$1,0))),"-")</f>
        <v>-</v>
      </c>
      <c r="E367" s="8" t="str">
        <f>IFERROR(IF(INDEX('ce raw data'!$C$2:$CZ$3000,MATCH(1,INDEX(('ce raw data'!$A$2:$A$3000=C324)*('ce raw data'!$B$2:$B$3000=$B367),,),0),MATCH(E327,'ce raw data'!$C$1:$CZ$1,0))="","-",INDEX('ce raw data'!$C$2:$CZ$3000,MATCH(1,INDEX(('ce raw data'!$A$2:$A$3000=C324)*('ce raw data'!$B$2:$B$3000=$B367),,),0),MATCH(E327,'ce raw data'!$C$1:$CZ$1,0))),"-")</f>
        <v>-</v>
      </c>
      <c r="F367" s="8" t="str">
        <f>IFERROR(IF(INDEX('ce raw data'!$C$2:$CZ$3000,MATCH(1,INDEX(('ce raw data'!$A$2:$A$3000=C324)*('ce raw data'!$B$2:$B$3000=$B367),,),0),MATCH(F327,'ce raw data'!$C$1:$CZ$1,0))="","-",INDEX('ce raw data'!$C$2:$CZ$3000,MATCH(1,INDEX(('ce raw data'!$A$2:$A$3000=C324)*('ce raw data'!$B$2:$B$3000=$B367),,),0),MATCH(F327,'ce raw data'!$C$1:$CZ$1,0))),"-")</f>
        <v>-</v>
      </c>
      <c r="G367" s="8" t="str">
        <f>IFERROR(IF(INDEX('ce raw data'!$C$2:$CZ$3000,MATCH(1,INDEX(('ce raw data'!$A$2:$A$3000=G324)*('ce raw data'!$B$2:$B$3000=$B367),,),0),MATCH(G327,'ce raw data'!$C$1:$CZ$1,0))="","-",INDEX('ce raw data'!$C$2:$CZ$3000,MATCH(1,INDEX(('ce raw data'!$A$2:$A$3000=G324)*('ce raw data'!$B$2:$B$3000=$B367),,),0),MATCH(G327,'ce raw data'!$C$1:$CZ$1,0))),"-")</f>
        <v>-</v>
      </c>
      <c r="H367" s="8" t="str">
        <f>IFERROR(IF(INDEX('ce raw data'!$C$2:$CZ$3000,MATCH(1,INDEX(('ce raw data'!$A$2:$A$3000=G324)*('ce raw data'!$B$2:$B$3000=$B367),,),0),MATCH(H327,'ce raw data'!$C$1:$CZ$1,0))="","-",INDEX('ce raw data'!$C$2:$CZ$3000,MATCH(1,INDEX(('ce raw data'!$A$2:$A$3000=G324)*('ce raw data'!$B$2:$B$3000=$B367),,),0),MATCH(H327,'ce raw data'!$C$1:$CZ$1,0))),"-")</f>
        <v>-</v>
      </c>
      <c r="I367" s="8" t="str">
        <f>IFERROR(IF(INDEX('ce raw data'!$C$2:$CZ$3000,MATCH(1,INDEX(('ce raw data'!$A$2:$A$3000=G324)*('ce raw data'!$B$2:$B$3000=$B367),,),0),MATCH(I327,'ce raw data'!$C$1:$CZ$1,0))="","-",INDEX('ce raw data'!$C$2:$CZ$3000,MATCH(1,INDEX(('ce raw data'!$A$2:$A$3000=G324)*('ce raw data'!$B$2:$B$3000=$B367),,),0),MATCH(I327,'ce raw data'!$C$1:$CZ$1,0))),"-")</f>
        <v>-</v>
      </c>
      <c r="J367" s="8" t="str">
        <f>IFERROR(IF(INDEX('ce raw data'!$C$2:$CZ$3000,MATCH(1,INDEX(('ce raw data'!$A$2:$A$3000=G324)*('ce raw data'!$B$2:$B$3000=$B367),,),0),MATCH(J327,'ce raw data'!$C$1:$CZ$1,0))="","-",INDEX('ce raw data'!$C$2:$CZ$3000,MATCH(1,INDEX(('ce raw data'!$A$2:$A$3000=G324)*('ce raw data'!$B$2:$B$3000=$B367),,),0),MATCH(J327,'ce raw data'!$C$1:$CZ$1,0))),"-")</f>
        <v>-</v>
      </c>
    </row>
    <row r="368" spans="2:10" hidden="1" x14ac:dyDescent="0.5">
      <c r="B368" s="12"/>
      <c r="C368" s="8" t="str">
        <f>IFERROR(IF(INDEX('ce raw data'!$C$2:$CZ$3000,MATCH(1,INDEX(('ce raw data'!$A$2:$A$3000=C324)*('ce raw data'!$B$2:$B$3000=$B369),,),0),MATCH(SUBSTITUTE(C327,"Allele","Height"),'ce raw data'!$C$1:$CZ$1,0))="","-",INDEX('ce raw data'!$C$2:$CZ$3000,MATCH(1,INDEX(('ce raw data'!$A$2:$A$3000=C324)*('ce raw data'!$B$2:$B$3000=$B369),,),0),MATCH(SUBSTITUTE(C327,"Allele","Height"),'ce raw data'!$C$1:$CZ$1,0))),"-")</f>
        <v>-</v>
      </c>
      <c r="D368" s="8" t="str">
        <f>IFERROR(IF(INDEX('ce raw data'!$C$2:$CZ$3000,MATCH(1,INDEX(('ce raw data'!$A$2:$A$3000=C324)*('ce raw data'!$B$2:$B$3000=$B369),,),0),MATCH(SUBSTITUTE(D327,"Allele","Height"),'ce raw data'!$C$1:$CZ$1,0))="","-",INDEX('ce raw data'!$C$2:$CZ$3000,MATCH(1,INDEX(('ce raw data'!$A$2:$A$3000=C324)*('ce raw data'!$B$2:$B$3000=$B369),,),0),MATCH(SUBSTITUTE(D327,"Allele","Height"),'ce raw data'!$C$1:$CZ$1,0))),"-")</f>
        <v>-</v>
      </c>
      <c r="E368" s="8" t="str">
        <f>IFERROR(IF(INDEX('ce raw data'!$C$2:$CZ$3000,MATCH(1,INDEX(('ce raw data'!$A$2:$A$3000=C324)*('ce raw data'!$B$2:$B$3000=$B369),,),0),MATCH(SUBSTITUTE(E327,"Allele","Height"),'ce raw data'!$C$1:$CZ$1,0))="","-",INDEX('ce raw data'!$C$2:$CZ$3000,MATCH(1,INDEX(('ce raw data'!$A$2:$A$3000=C324)*('ce raw data'!$B$2:$B$3000=$B369),,),0),MATCH(SUBSTITUTE(E327,"Allele","Height"),'ce raw data'!$C$1:$CZ$1,0))),"-")</f>
        <v>-</v>
      </c>
      <c r="F368" s="8" t="str">
        <f>IFERROR(IF(INDEX('ce raw data'!$C$2:$CZ$3000,MATCH(1,INDEX(('ce raw data'!$A$2:$A$3000=C324)*('ce raw data'!$B$2:$B$3000=$B369),,),0),MATCH(SUBSTITUTE(F327,"Allele","Height"),'ce raw data'!$C$1:$CZ$1,0))="","-",INDEX('ce raw data'!$C$2:$CZ$3000,MATCH(1,INDEX(('ce raw data'!$A$2:$A$3000=C324)*('ce raw data'!$B$2:$B$3000=$B369),,),0),MATCH(SUBSTITUTE(F327,"Allele","Height"),'ce raw data'!$C$1:$CZ$1,0))),"-")</f>
        <v>-</v>
      </c>
      <c r="G368" s="8" t="str">
        <f>IFERROR(IF(INDEX('ce raw data'!$C$2:$CZ$3000,MATCH(1,INDEX(('ce raw data'!$A$2:$A$3000=G324)*('ce raw data'!$B$2:$B$3000=$B369),,),0),MATCH(SUBSTITUTE(G327,"Allele","Height"),'ce raw data'!$C$1:$CZ$1,0))="","-",INDEX('ce raw data'!$C$2:$CZ$3000,MATCH(1,INDEX(('ce raw data'!$A$2:$A$3000=G324)*('ce raw data'!$B$2:$B$3000=$B369),,),0),MATCH(SUBSTITUTE(G327,"Allele","Height"),'ce raw data'!$C$1:$CZ$1,0))),"-")</f>
        <v>-</v>
      </c>
      <c r="H368" s="8" t="str">
        <f>IFERROR(IF(INDEX('ce raw data'!$C$2:$CZ$3000,MATCH(1,INDEX(('ce raw data'!$A$2:$A$3000=G324)*('ce raw data'!$B$2:$B$3000=$B369),,),0),MATCH(SUBSTITUTE(H327,"Allele","Height"),'ce raw data'!$C$1:$CZ$1,0))="","-",INDEX('ce raw data'!$C$2:$CZ$3000,MATCH(1,INDEX(('ce raw data'!$A$2:$A$3000=G324)*('ce raw data'!$B$2:$B$3000=$B369),,),0),MATCH(SUBSTITUTE(H327,"Allele","Height"),'ce raw data'!$C$1:$CZ$1,0))),"-")</f>
        <v>-</v>
      </c>
      <c r="I368" s="8" t="str">
        <f>IFERROR(IF(INDEX('ce raw data'!$C$2:$CZ$3000,MATCH(1,INDEX(('ce raw data'!$A$2:$A$3000=G324)*('ce raw data'!$B$2:$B$3000=$B369),,),0),MATCH(SUBSTITUTE(I327,"Allele","Height"),'ce raw data'!$C$1:$CZ$1,0))="","-",INDEX('ce raw data'!$C$2:$CZ$3000,MATCH(1,INDEX(('ce raw data'!$A$2:$A$3000=G324)*('ce raw data'!$B$2:$B$3000=$B369),,),0),MATCH(SUBSTITUTE(I327,"Allele","Height"),'ce raw data'!$C$1:$CZ$1,0))),"-")</f>
        <v>-</v>
      </c>
      <c r="J368" s="8" t="str">
        <f>IFERROR(IF(INDEX('ce raw data'!$C$2:$CZ$3000,MATCH(1,INDEX(('ce raw data'!$A$2:$A$3000=G324)*('ce raw data'!$B$2:$B$3000=$B369),,),0),MATCH(SUBSTITUTE(J327,"Allele","Height"),'ce raw data'!$C$1:$CZ$1,0))="","-",INDEX('ce raw data'!$C$2:$CZ$3000,MATCH(1,INDEX(('ce raw data'!$A$2:$A$3000=G324)*('ce raw data'!$B$2:$B$3000=$B369),,),0),MATCH(SUBSTITUTE(J327,"Allele","Height"),'ce raw data'!$C$1:$CZ$1,0))),"-")</f>
        <v>-</v>
      </c>
    </row>
    <row r="369" spans="2:10" x14ac:dyDescent="0.5">
      <c r="B369" s="12" t="str">
        <f>'Allele Call Table'!$A$111</f>
        <v>D19S433</v>
      </c>
      <c r="C369" s="8" t="str">
        <f>IFERROR(IF(INDEX('ce raw data'!$C$2:$CZ$3000,MATCH(1,INDEX(('ce raw data'!$A$2:$A$3000=C324)*('ce raw data'!$B$2:$B$3000=$B369),,),0),MATCH(C327,'ce raw data'!$C$1:$CZ$1,0))="","-",INDEX('ce raw data'!$C$2:$CZ$3000,MATCH(1,INDEX(('ce raw data'!$A$2:$A$3000=C324)*('ce raw data'!$B$2:$B$3000=$B369),,),0),MATCH(C327,'ce raw data'!$C$1:$CZ$1,0))),"-")</f>
        <v>-</v>
      </c>
      <c r="D369" s="8" t="str">
        <f>IFERROR(IF(INDEX('ce raw data'!$C$2:$CZ$3000,MATCH(1,INDEX(('ce raw data'!$A$2:$A$3000=C324)*('ce raw data'!$B$2:$B$3000=$B369),,),0),MATCH(D327,'ce raw data'!$C$1:$CZ$1,0))="","-",INDEX('ce raw data'!$C$2:$CZ$3000,MATCH(1,INDEX(('ce raw data'!$A$2:$A$3000=C324)*('ce raw data'!$B$2:$B$3000=$B369),,),0),MATCH(D327,'ce raw data'!$C$1:$CZ$1,0))),"-")</f>
        <v>-</v>
      </c>
      <c r="E369" s="8" t="str">
        <f>IFERROR(IF(INDEX('ce raw data'!$C$2:$CZ$3000,MATCH(1,INDEX(('ce raw data'!$A$2:$A$3000=C324)*('ce raw data'!$B$2:$B$3000=$B369),,),0),MATCH(E327,'ce raw data'!$C$1:$CZ$1,0))="","-",INDEX('ce raw data'!$C$2:$CZ$3000,MATCH(1,INDEX(('ce raw data'!$A$2:$A$3000=C324)*('ce raw data'!$B$2:$B$3000=$B369),,),0),MATCH(E327,'ce raw data'!$C$1:$CZ$1,0))),"-")</f>
        <v>-</v>
      </c>
      <c r="F369" s="8" t="str">
        <f>IFERROR(IF(INDEX('ce raw data'!$C$2:$CZ$3000,MATCH(1,INDEX(('ce raw data'!$A$2:$A$3000=C324)*('ce raw data'!$B$2:$B$3000=$B369),,),0),MATCH(F327,'ce raw data'!$C$1:$CZ$1,0))="","-",INDEX('ce raw data'!$C$2:$CZ$3000,MATCH(1,INDEX(('ce raw data'!$A$2:$A$3000=C324)*('ce raw data'!$B$2:$B$3000=$B369),,),0),MATCH(F327,'ce raw data'!$C$1:$CZ$1,0))),"-")</f>
        <v>-</v>
      </c>
      <c r="G369" s="8" t="str">
        <f>IFERROR(IF(INDEX('ce raw data'!$C$2:$CZ$3000,MATCH(1,INDEX(('ce raw data'!$A$2:$A$3000=G324)*('ce raw data'!$B$2:$B$3000=$B369),,),0),MATCH(G327,'ce raw data'!$C$1:$CZ$1,0))="","-",INDEX('ce raw data'!$C$2:$CZ$3000,MATCH(1,INDEX(('ce raw data'!$A$2:$A$3000=G324)*('ce raw data'!$B$2:$B$3000=$B369),,),0),MATCH(G327,'ce raw data'!$C$1:$CZ$1,0))),"-")</f>
        <v>-</v>
      </c>
      <c r="H369" s="8" t="str">
        <f>IFERROR(IF(INDEX('ce raw data'!$C$2:$CZ$3000,MATCH(1,INDEX(('ce raw data'!$A$2:$A$3000=G324)*('ce raw data'!$B$2:$B$3000=$B369),,),0),MATCH(H327,'ce raw data'!$C$1:$CZ$1,0))="","-",INDEX('ce raw data'!$C$2:$CZ$3000,MATCH(1,INDEX(('ce raw data'!$A$2:$A$3000=G324)*('ce raw data'!$B$2:$B$3000=$B369),,),0),MATCH(H327,'ce raw data'!$C$1:$CZ$1,0))),"-")</f>
        <v>-</v>
      </c>
      <c r="I369" s="8" t="str">
        <f>IFERROR(IF(INDEX('ce raw data'!$C$2:$CZ$3000,MATCH(1,INDEX(('ce raw data'!$A$2:$A$3000=G324)*('ce raw data'!$B$2:$B$3000=$B369),,),0),MATCH(I327,'ce raw data'!$C$1:$CZ$1,0))="","-",INDEX('ce raw data'!$C$2:$CZ$3000,MATCH(1,INDEX(('ce raw data'!$A$2:$A$3000=G324)*('ce raw data'!$B$2:$B$3000=$B369),,),0),MATCH(I327,'ce raw data'!$C$1:$CZ$1,0))),"-")</f>
        <v>-</v>
      </c>
      <c r="J369" s="8" t="str">
        <f>IFERROR(IF(INDEX('ce raw data'!$C$2:$CZ$3000,MATCH(1,INDEX(('ce raw data'!$A$2:$A$3000=G324)*('ce raw data'!$B$2:$B$3000=$B369),,),0),MATCH(J327,'ce raw data'!$C$1:$CZ$1,0))="","-",INDEX('ce raw data'!$C$2:$CZ$3000,MATCH(1,INDEX(('ce raw data'!$A$2:$A$3000=G324)*('ce raw data'!$B$2:$B$3000=$B369),,),0),MATCH(J327,'ce raw data'!$C$1:$CZ$1,0))),"-")</f>
        <v>-</v>
      </c>
    </row>
    <row r="370" spans="2:10" hidden="1" x14ac:dyDescent="0.5">
      <c r="B370" s="12"/>
      <c r="C370" s="8" t="str">
        <f>IFERROR(IF(INDEX('ce raw data'!$C$2:$CZ$3000,MATCH(1,INDEX(('ce raw data'!$A$2:$A$3000=C324)*('ce raw data'!$B$2:$B$3000=$B371),,),0),MATCH(SUBSTITUTE(C327,"Allele","Height"),'ce raw data'!$C$1:$CZ$1,0))="","-",INDEX('ce raw data'!$C$2:$CZ$3000,MATCH(1,INDEX(('ce raw data'!$A$2:$A$3000=C324)*('ce raw data'!$B$2:$B$3000=$B371),,),0),MATCH(SUBSTITUTE(C327,"Allele","Height"),'ce raw data'!$C$1:$CZ$1,0))),"-")</f>
        <v>-</v>
      </c>
      <c r="D370" s="8" t="str">
        <f>IFERROR(IF(INDEX('ce raw data'!$C$2:$CZ$3000,MATCH(1,INDEX(('ce raw data'!$A$2:$A$3000=C324)*('ce raw data'!$B$2:$B$3000=$B371),,),0),MATCH(SUBSTITUTE(D327,"Allele","Height"),'ce raw data'!$C$1:$CZ$1,0))="","-",INDEX('ce raw data'!$C$2:$CZ$3000,MATCH(1,INDEX(('ce raw data'!$A$2:$A$3000=C324)*('ce raw data'!$B$2:$B$3000=$B371),,),0),MATCH(SUBSTITUTE(D327,"Allele","Height"),'ce raw data'!$C$1:$CZ$1,0))),"-")</f>
        <v>-</v>
      </c>
      <c r="E370" s="8" t="str">
        <f>IFERROR(IF(INDEX('ce raw data'!$C$2:$CZ$3000,MATCH(1,INDEX(('ce raw data'!$A$2:$A$3000=C324)*('ce raw data'!$B$2:$B$3000=$B371),,),0),MATCH(SUBSTITUTE(E327,"Allele","Height"),'ce raw data'!$C$1:$CZ$1,0))="","-",INDEX('ce raw data'!$C$2:$CZ$3000,MATCH(1,INDEX(('ce raw data'!$A$2:$A$3000=C324)*('ce raw data'!$B$2:$B$3000=$B371),,),0),MATCH(SUBSTITUTE(E327,"Allele","Height"),'ce raw data'!$C$1:$CZ$1,0))),"-")</f>
        <v>-</v>
      </c>
      <c r="F370" s="8" t="str">
        <f>IFERROR(IF(INDEX('ce raw data'!$C$2:$CZ$3000,MATCH(1,INDEX(('ce raw data'!$A$2:$A$3000=C324)*('ce raw data'!$B$2:$B$3000=$B371),,),0),MATCH(SUBSTITUTE(F327,"Allele","Height"),'ce raw data'!$C$1:$CZ$1,0))="","-",INDEX('ce raw data'!$C$2:$CZ$3000,MATCH(1,INDEX(('ce raw data'!$A$2:$A$3000=C324)*('ce raw data'!$B$2:$B$3000=$B371),,),0),MATCH(SUBSTITUTE(F327,"Allele","Height"),'ce raw data'!$C$1:$CZ$1,0))),"-")</f>
        <v>-</v>
      </c>
      <c r="G370" s="8" t="str">
        <f>IFERROR(IF(INDEX('ce raw data'!$C$2:$CZ$3000,MATCH(1,INDEX(('ce raw data'!$A$2:$A$3000=G324)*('ce raw data'!$B$2:$B$3000=$B371),,),0),MATCH(SUBSTITUTE(G327,"Allele","Height"),'ce raw data'!$C$1:$CZ$1,0))="","-",INDEX('ce raw data'!$C$2:$CZ$3000,MATCH(1,INDEX(('ce raw data'!$A$2:$A$3000=G324)*('ce raw data'!$B$2:$B$3000=$B371),,),0),MATCH(SUBSTITUTE(G327,"Allele","Height"),'ce raw data'!$C$1:$CZ$1,0))),"-")</f>
        <v>-</v>
      </c>
      <c r="H370" s="8" t="str">
        <f>IFERROR(IF(INDEX('ce raw data'!$C$2:$CZ$3000,MATCH(1,INDEX(('ce raw data'!$A$2:$A$3000=G324)*('ce raw data'!$B$2:$B$3000=$B371),,),0),MATCH(SUBSTITUTE(H327,"Allele","Height"),'ce raw data'!$C$1:$CZ$1,0))="","-",INDEX('ce raw data'!$C$2:$CZ$3000,MATCH(1,INDEX(('ce raw data'!$A$2:$A$3000=G324)*('ce raw data'!$B$2:$B$3000=$B371),,),0),MATCH(SUBSTITUTE(H327,"Allele","Height"),'ce raw data'!$C$1:$CZ$1,0))),"-")</f>
        <v>-</v>
      </c>
      <c r="I370" s="8" t="str">
        <f>IFERROR(IF(INDEX('ce raw data'!$C$2:$CZ$3000,MATCH(1,INDEX(('ce raw data'!$A$2:$A$3000=G324)*('ce raw data'!$B$2:$B$3000=$B371),,),0),MATCH(SUBSTITUTE(I327,"Allele","Height"),'ce raw data'!$C$1:$CZ$1,0))="","-",INDEX('ce raw data'!$C$2:$CZ$3000,MATCH(1,INDEX(('ce raw data'!$A$2:$A$3000=G324)*('ce raw data'!$B$2:$B$3000=$B371),,),0),MATCH(SUBSTITUTE(I327,"Allele","Height"),'ce raw data'!$C$1:$CZ$1,0))),"-")</f>
        <v>-</v>
      </c>
      <c r="J370" s="8" t="str">
        <f>IFERROR(IF(INDEX('ce raw data'!$C$2:$CZ$3000,MATCH(1,INDEX(('ce raw data'!$A$2:$A$3000=G324)*('ce raw data'!$B$2:$B$3000=$B371),,),0),MATCH(SUBSTITUTE(J327,"Allele","Height"),'ce raw data'!$C$1:$CZ$1,0))="","-",INDEX('ce raw data'!$C$2:$CZ$3000,MATCH(1,INDEX(('ce raw data'!$A$2:$A$3000=G324)*('ce raw data'!$B$2:$B$3000=$B371),,),0),MATCH(SUBSTITUTE(J327,"Allele","Height"),'ce raw data'!$C$1:$CZ$1,0))),"-")</f>
        <v>-</v>
      </c>
    </row>
    <row r="371" spans="2:10" x14ac:dyDescent="0.5">
      <c r="B371" s="12" t="str">
        <f>'Allele Call Table'!$A$113</f>
        <v>SE33</v>
      </c>
      <c r="C371" s="8" t="str">
        <f>IFERROR(IF(INDEX('ce raw data'!$C$2:$CZ$3000,MATCH(1,INDEX(('ce raw data'!$A$2:$A$3000=C324)*('ce raw data'!$B$2:$B$3000=$B371),,),0),MATCH(C327,'ce raw data'!$C$1:$CZ$1,0))="","-",INDEX('ce raw data'!$C$2:$CZ$3000,MATCH(1,INDEX(('ce raw data'!$A$2:$A$3000=C324)*('ce raw data'!$B$2:$B$3000=$B371),,),0),MATCH(C327,'ce raw data'!$C$1:$CZ$1,0))),"-")</f>
        <v>-</v>
      </c>
      <c r="D371" s="8" t="str">
        <f>IFERROR(IF(INDEX('ce raw data'!$C$2:$CZ$3000,MATCH(1,INDEX(('ce raw data'!$A$2:$A$3000=C324)*('ce raw data'!$B$2:$B$3000=$B371),,),0),MATCH(D327,'ce raw data'!$C$1:$CZ$1,0))="","-",INDEX('ce raw data'!$C$2:$CZ$3000,MATCH(1,INDEX(('ce raw data'!$A$2:$A$3000=C324)*('ce raw data'!$B$2:$B$3000=$B371),,),0),MATCH(D327,'ce raw data'!$C$1:$CZ$1,0))),"-")</f>
        <v>-</v>
      </c>
      <c r="E371" s="8" t="str">
        <f>IFERROR(IF(INDEX('ce raw data'!$C$2:$CZ$3000,MATCH(1,INDEX(('ce raw data'!$A$2:$A$3000=C324)*('ce raw data'!$B$2:$B$3000=$B371),,),0),MATCH(E327,'ce raw data'!$C$1:$CZ$1,0))="","-",INDEX('ce raw data'!$C$2:$CZ$3000,MATCH(1,INDEX(('ce raw data'!$A$2:$A$3000=C324)*('ce raw data'!$B$2:$B$3000=$B371),,),0),MATCH(E327,'ce raw data'!$C$1:$CZ$1,0))),"-")</f>
        <v>-</v>
      </c>
      <c r="F371" s="8" t="str">
        <f>IFERROR(IF(INDEX('ce raw data'!$C$2:$CZ$3000,MATCH(1,INDEX(('ce raw data'!$A$2:$A$3000=C324)*('ce raw data'!$B$2:$B$3000=$B371),,),0),MATCH(F327,'ce raw data'!$C$1:$CZ$1,0))="","-",INDEX('ce raw data'!$C$2:$CZ$3000,MATCH(1,INDEX(('ce raw data'!$A$2:$A$3000=C324)*('ce raw data'!$B$2:$B$3000=$B371),,),0),MATCH(F327,'ce raw data'!$C$1:$CZ$1,0))),"-")</f>
        <v>-</v>
      </c>
      <c r="G371" s="8" t="str">
        <f>IFERROR(IF(INDEX('ce raw data'!$C$2:$CZ$3000,MATCH(1,INDEX(('ce raw data'!$A$2:$A$3000=G324)*('ce raw data'!$B$2:$B$3000=$B371),,),0),MATCH(G327,'ce raw data'!$C$1:$CZ$1,0))="","-",INDEX('ce raw data'!$C$2:$CZ$3000,MATCH(1,INDEX(('ce raw data'!$A$2:$A$3000=G324)*('ce raw data'!$B$2:$B$3000=$B371),,),0),MATCH(G327,'ce raw data'!$C$1:$CZ$1,0))),"-")</f>
        <v>-</v>
      </c>
      <c r="H371" s="8" t="str">
        <f>IFERROR(IF(INDEX('ce raw data'!$C$2:$CZ$3000,MATCH(1,INDEX(('ce raw data'!$A$2:$A$3000=G324)*('ce raw data'!$B$2:$B$3000=$B371),,),0),MATCH(H327,'ce raw data'!$C$1:$CZ$1,0))="","-",INDEX('ce raw data'!$C$2:$CZ$3000,MATCH(1,INDEX(('ce raw data'!$A$2:$A$3000=G324)*('ce raw data'!$B$2:$B$3000=$B371),,),0),MATCH(H327,'ce raw data'!$C$1:$CZ$1,0))),"-")</f>
        <v>-</v>
      </c>
      <c r="I371" s="8" t="str">
        <f>IFERROR(IF(INDEX('ce raw data'!$C$2:$CZ$3000,MATCH(1,INDEX(('ce raw data'!$A$2:$A$3000=G324)*('ce raw data'!$B$2:$B$3000=$B371),,),0),MATCH(I327,'ce raw data'!$C$1:$CZ$1,0))="","-",INDEX('ce raw data'!$C$2:$CZ$3000,MATCH(1,INDEX(('ce raw data'!$A$2:$A$3000=G324)*('ce raw data'!$B$2:$B$3000=$B371),,),0),MATCH(I327,'ce raw data'!$C$1:$CZ$1,0))),"-")</f>
        <v>-</v>
      </c>
      <c r="J371" s="8" t="str">
        <f>IFERROR(IF(INDEX('ce raw data'!$C$2:$CZ$3000,MATCH(1,INDEX(('ce raw data'!$A$2:$A$3000=G324)*('ce raw data'!$B$2:$B$3000=$B371),,),0),MATCH(J327,'ce raw data'!$C$1:$CZ$1,0))="","-",INDEX('ce raw data'!$C$2:$CZ$3000,MATCH(1,INDEX(('ce raw data'!$A$2:$A$3000=G324)*('ce raw data'!$B$2:$B$3000=$B371),,),0),MATCH(J327,'ce raw data'!$C$1:$CZ$1,0))),"-")</f>
        <v>-</v>
      </c>
    </row>
    <row r="372" spans="2:10" hidden="1" x14ac:dyDescent="0.5">
      <c r="B372" s="12"/>
      <c r="C372" s="8" t="str">
        <f>IFERROR(IF(INDEX('ce raw data'!$C$2:$CZ$3000,MATCH(1,INDEX(('ce raw data'!$A$2:$A$3000=C324)*('ce raw data'!$B$2:$B$3000=$B373),,),0),MATCH(SUBSTITUTE(C327,"Allele","Height"),'ce raw data'!$C$1:$CZ$1,0))="","-",INDEX('ce raw data'!$C$2:$CZ$3000,MATCH(1,INDEX(('ce raw data'!$A$2:$A$3000=C324)*('ce raw data'!$B$2:$B$3000=$B373),,),0),MATCH(SUBSTITUTE(C327,"Allele","Height"),'ce raw data'!$C$1:$CZ$1,0))),"-")</f>
        <v>-</v>
      </c>
      <c r="D372" s="8" t="str">
        <f>IFERROR(IF(INDEX('ce raw data'!$C$2:$CZ$3000,MATCH(1,INDEX(('ce raw data'!$A$2:$A$3000=C324)*('ce raw data'!$B$2:$B$3000=$B373),,),0),MATCH(SUBSTITUTE(D327,"Allele","Height"),'ce raw data'!$C$1:$CZ$1,0))="","-",INDEX('ce raw data'!$C$2:$CZ$3000,MATCH(1,INDEX(('ce raw data'!$A$2:$A$3000=C324)*('ce raw data'!$B$2:$B$3000=$B373),,),0),MATCH(SUBSTITUTE(D327,"Allele","Height"),'ce raw data'!$C$1:$CZ$1,0))),"-")</f>
        <v>-</v>
      </c>
      <c r="E372" s="8" t="str">
        <f>IFERROR(IF(INDEX('ce raw data'!$C$2:$CZ$3000,MATCH(1,INDEX(('ce raw data'!$A$2:$A$3000=C324)*('ce raw data'!$B$2:$B$3000=$B373),,),0),MATCH(SUBSTITUTE(E327,"Allele","Height"),'ce raw data'!$C$1:$CZ$1,0))="","-",INDEX('ce raw data'!$C$2:$CZ$3000,MATCH(1,INDEX(('ce raw data'!$A$2:$A$3000=C324)*('ce raw data'!$B$2:$B$3000=$B373),,),0),MATCH(SUBSTITUTE(E327,"Allele","Height"),'ce raw data'!$C$1:$CZ$1,0))),"-")</f>
        <v>-</v>
      </c>
      <c r="F372" s="8" t="str">
        <f>IFERROR(IF(INDEX('ce raw data'!$C$2:$CZ$3000,MATCH(1,INDEX(('ce raw data'!$A$2:$A$3000=C324)*('ce raw data'!$B$2:$B$3000=$B373),,),0),MATCH(SUBSTITUTE(F327,"Allele","Height"),'ce raw data'!$C$1:$CZ$1,0))="","-",INDEX('ce raw data'!$C$2:$CZ$3000,MATCH(1,INDEX(('ce raw data'!$A$2:$A$3000=C324)*('ce raw data'!$B$2:$B$3000=$B373),,),0),MATCH(SUBSTITUTE(F327,"Allele","Height"),'ce raw data'!$C$1:$CZ$1,0))),"-")</f>
        <v>-</v>
      </c>
      <c r="G372" s="8" t="str">
        <f>IFERROR(IF(INDEX('ce raw data'!$C$2:$CZ$3000,MATCH(1,INDEX(('ce raw data'!$A$2:$A$3000=G324)*('ce raw data'!$B$2:$B$3000=$B373),,),0),MATCH(SUBSTITUTE(G327,"Allele","Height"),'ce raw data'!$C$1:$CZ$1,0))="","-",INDEX('ce raw data'!$C$2:$CZ$3000,MATCH(1,INDEX(('ce raw data'!$A$2:$A$3000=G324)*('ce raw data'!$B$2:$B$3000=$B373),,),0),MATCH(SUBSTITUTE(G327,"Allele","Height"),'ce raw data'!$C$1:$CZ$1,0))),"-")</f>
        <v>-</v>
      </c>
      <c r="H372" s="8" t="str">
        <f>IFERROR(IF(INDEX('ce raw data'!$C$2:$CZ$3000,MATCH(1,INDEX(('ce raw data'!$A$2:$A$3000=G324)*('ce raw data'!$B$2:$B$3000=$B373),,),0),MATCH(SUBSTITUTE(H327,"Allele","Height"),'ce raw data'!$C$1:$CZ$1,0))="","-",INDEX('ce raw data'!$C$2:$CZ$3000,MATCH(1,INDEX(('ce raw data'!$A$2:$A$3000=G324)*('ce raw data'!$B$2:$B$3000=$B373),,),0),MATCH(SUBSTITUTE(H327,"Allele","Height"),'ce raw data'!$C$1:$CZ$1,0))),"-")</f>
        <v>-</v>
      </c>
      <c r="I372" s="8" t="str">
        <f>IFERROR(IF(INDEX('ce raw data'!$C$2:$CZ$3000,MATCH(1,INDEX(('ce raw data'!$A$2:$A$3000=G324)*('ce raw data'!$B$2:$B$3000=$B373),,),0),MATCH(SUBSTITUTE(I327,"Allele","Height"),'ce raw data'!$C$1:$CZ$1,0))="","-",INDEX('ce raw data'!$C$2:$CZ$3000,MATCH(1,INDEX(('ce raw data'!$A$2:$A$3000=G324)*('ce raw data'!$B$2:$B$3000=$B373),,),0),MATCH(SUBSTITUTE(I327,"Allele","Height"),'ce raw data'!$C$1:$CZ$1,0))),"-")</f>
        <v>-</v>
      </c>
      <c r="J372" s="8" t="str">
        <f>IFERROR(IF(INDEX('ce raw data'!$C$2:$CZ$3000,MATCH(1,INDEX(('ce raw data'!$A$2:$A$3000=G324)*('ce raw data'!$B$2:$B$3000=$B373),,),0),MATCH(SUBSTITUTE(J327,"Allele","Height"),'ce raw data'!$C$1:$CZ$1,0))="","-",INDEX('ce raw data'!$C$2:$CZ$3000,MATCH(1,INDEX(('ce raw data'!$A$2:$A$3000=G324)*('ce raw data'!$B$2:$B$3000=$B373),,),0),MATCH(SUBSTITUTE(J327,"Allele","Height"),'ce raw data'!$C$1:$CZ$1,0))),"-")</f>
        <v>-</v>
      </c>
    </row>
    <row r="373" spans="2:10" x14ac:dyDescent="0.5">
      <c r="B373" s="12" t="str">
        <f>'Allele Call Table'!$A$115</f>
        <v>D22S1045</v>
      </c>
      <c r="C373" s="8" t="str">
        <f>IFERROR(IF(INDEX('ce raw data'!$C$2:$CZ$3000,MATCH(1,INDEX(('ce raw data'!$A$2:$A$3000=C324)*('ce raw data'!$B$2:$B$3000=$B373),,),0),MATCH(C327,'ce raw data'!$C$1:$CZ$1,0))="","-",INDEX('ce raw data'!$C$2:$CZ$3000,MATCH(1,INDEX(('ce raw data'!$A$2:$A$3000=C324)*('ce raw data'!$B$2:$B$3000=$B373),,),0),MATCH(C327,'ce raw data'!$C$1:$CZ$1,0))),"-")</f>
        <v>-</v>
      </c>
      <c r="D373" s="8" t="str">
        <f>IFERROR(IF(INDEX('ce raw data'!$C$2:$CZ$3000,MATCH(1,INDEX(('ce raw data'!$A$2:$A$3000=C324)*('ce raw data'!$B$2:$B$3000=$B373),,),0),MATCH(D327,'ce raw data'!$C$1:$CZ$1,0))="","-",INDEX('ce raw data'!$C$2:$CZ$3000,MATCH(1,INDEX(('ce raw data'!$A$2:$A$3000=C324)*('ce raw data'!$B$2:$B$3000=$B373),,),0),MATCH(D327,'ce raw data'!$C$1:$CZ$1,0))),"-")</f>
        <v>-</v>
      </c>
      <c r="E373" s="8" t="str">
        <f>IFERROR(IF(INDEX('ce raw data'!$C$2:$CZ$3000,MATCH(1,INDEX(('ce raw data'!$A$2:$A$3000=C324)*('ce raw data'!$B$2:$B$3000=$B373),,),0),MATCH(E327,'ce raw data'!$C$1:$CZ$1,0))="","-",INDEX('ce raw data'!$C$2:$CZ$3000,MATCH(1,INDEX(('ce raw data'!$A$2:$A$3000=C324)*('ce raw data'!$B$2:$B$3000=$B373),,),0),MATCH(E327,'ce raw data'!$C$1:$CZ$1,0))),"-")</f>
        <v>-</v>
      </c>
      <c r="F373" s="8" t="str">
        <f>IFERROR(IF(INDEX('ce raw data'!$C$2:$CZ$3000,MATCH(1,INDEX(('ce raw data'!$A$2:$A$3000=C324)*('ce raw data'!$B$2:$B$3000=$B373),,),0),MATCH(F327,'ce raw data'!$C$1:$CZ$1,0))="","-",INDEX('ce raw data'!$C$2:$CZ$3000,MATCH(1,INDEX(('ce raw data'!$A$2:$A$3000=C324)*('ce raw data'!$B$2:$B$3000=$B373),,),0),MATCH(F327,'ce raw data'!$C$1:$CZ$1,0))),"-")</f>
        <v>-</v>
      </c>
      <c r="G373" s="8" t="str">
        <f>IFERROR(IF(INDEX('ce raw data'!$C$2:$CZ$3000,MATCH(1,INDEX(('ce raw data'!$A$2:$A$3000=G324)*('ce raw data'!$B$2:$B$3000=$B373),,),0),MATCH(G327,'ce raw data'!$C$1:$CZ$1,0))="","-",INDEX('ce raw data'!$C$2:$CZ$3000,MATCH(1,INDEX(('ce raw data'!$A$2:$A$3000=G324)*('ce raw data'!$B$2:$B$3000=$B373),,),0),MATCH(G327,'ce raw data'!$C$1:$CZ$1,0))),"-")</f>
        <v>-</v>
      </c>
      <c r="H373" s="8" t="str">
        <f>IFERROR(IF(INDEX('ce raw data'!$C$2:$CZ$3000,MATCH(1,INDEX(('ce raw data'!$A$2:$A$3000=G324)*('ce raw data'!$B$2:$B$3000=$B373),,),0),MATCH(H327,'ce raw data'!$C$1:$CZ$1,0))="","-",INDEX('ce raw data'!$C$2:$CZ$3000,MATCH(1,INDEX(('ce raw data'!$A$2:$A$3000=G324)*('ce raw data'!$B$2:$B$3000=$B373),,),0),MATCH(H327,'ce raw data'!$C$1:$CZ$1,0))),"-")</f>
        <v>-</v>
      </c>
      <c r="I373" s="8" t="str">
        <f>IFERROR(IF(INDEX('ce raw data'!$C$2:$CZ$3000,MATCH(1,INDEX(('ce raw data'!$A$2:$A$3000=G324)*('ce raw data'!$B$2:$B$3000=$B373),,),0),MATCH(I327,'ce raw data'!$C$1:$CZ$1,0))="","-",INDEX('ce raw data'!$C$2:$CZ$3000,MATCH(1,INDEX(('ce raw data'!$A$2:$A$3000=G324)*('ce raw data'!$B$2:$B$3000=$B373),,),0),MATCH(I327,'ce raw data'!$C$1:$CZ$1,0))),"-")</f>
        <v>-</v>
      </c>
      <c r="J373" s="8" t="str">
        <f>IFERROR(IF(INDEX('ce raw data'!$C$2:$CZ$3000,MATCH(1,INDEX(('ce raw data'!$A$2:$A$3000=G324)*('ce raw data'!$B$2:$B$3000=$B373),,),0),MATCH(J327,'ce raw data'!$C$1:$CZ$1,0))="","-",INDEX('ce raw data'!$C$2:$CZ$3000,MATCH(1,INDEX(('ce raw data'!$A$2:$A$3000=G324)*('ce raw data'!$B$2:$B$3000=$B373),,),0),MATCH(J327,'ce raw data'!$C$1:$CZ$1,0))),"-")</f>
        <v>-</v>
      </c>
    </row>
    <row r="374" spans="2:10" hidden="1" x14ac:dyDescent="0.5">
      <c r="B374" s="10"/>
      <c r="C374" s="8" t="str">
        <f>IFERROR(IF(INDEX('ce raw data'!$C$2:$CZ$3000,MATCH(1,INDEX(('ce raw data'!$A$2:$A$3000=C324)*('ce raw data'!$B$2:$B$3000=$B375),,),0),MATCH(SUBSTITUTE(C327,"Allele","Height"),'ce raw data'!$C$1:$CZ$1,0))="","-",INDEX('ce raw data'!$C$2:$CZ$3000,MATCH(1,INDEX(('ce raw data'!$A$2:$A$3000=C324)*('ce raw data'!$B$2:$B$3000=$B375),,),0),MATCH(SUBSTITUTE(C327,"Allele","Height"),'ce raw data'!$C$1:$CZ$1,0))),"-")</f>
        <v>-</v>
      </c>
      <c r="D374" s="8" t="str">
        <f>IFERROR(IF(INDEX('ce raw data'!$C$2:$CZ$3000,MATCH(1,INDEX(('ce raw data'!$A$2:$A$3000=C324)*('ce raw data'!$B$2:$B$3000=$B375),,),0),MATCH(SUBSTITUTE(D327,"Allele","Height"),'ce raw data'!$C$1:$CZ$1,0))="","-",INDEX('ce raw data'!$C$2:$CZ$3000,MATCH(1,INDEX(('ce raw data'!$A$2:$A$3000=C324)*('ce raw data'!$B$2:$B$3000=$B375),,),0),MATCH(SUBSTITUTE(D327,"Allele","Height"),'ce raw data'!$C$1:$CZ$1,0))),"-")</f>
        <v>-</v>
      </c>
      <c r="E374" s="8" t="str">
        <f>IFERROR(IF(INDEX('ce raw data'!$C$2:$CZ$3000,MATCH(1,INDEX(('ce raw data'!$A$2:$A$3000=C324)*('ce raw data'!$B$2:$B$3000=$B375),,),0),MATCH(SUBSTITUTE(E327,"Allele","Height"),'ce raw data'!$C$1:$CZ$1,0))="","-",INDEX('ce raw data'!$C$2:$CZ$3000,MATCH(1,INDEX(('ce raw data'!$A$2:$A$3000=C324)*('ce raw data'!$B$2:$B$3000=$B375),,),0),MATCH(SUBSTITUTE(E327,"Allele","Height"),'ce raw data'!$C$1:$CZ$1,0))),"-")</f>
        <v>-</v>
      </c>
      <c r="F374" s="8" t="str">
        <f>IFERROR(IF(INDEX('ce raw data'!$C$2:$CZ$3000,MATCH(1,INDEX(('ce raw data'!$A$2:$A$3000=C324)*('ce raw data'!$B$2:$B$3000=$B375),,),0),MATCH(SUBSTITUTE(F327,"Allele","Height"),'ce raw data'!$C$1:$CZ$1,0))="","-",INDEX('ce raw data'!$C$2:$CZ$3000,MATCH(1,INDEX(('ce raw data'!$A$2:$A$3000=C324)*('ce raw data'!$B$2:$B$3000=$B375),,),0),MATCH(SUBSTITUTE(F327,"Allele","Height"),'ce raw data'!$C$1:$CZ$1,0))),"-")</f>
        <v>-</v>
      </c>
      <c r="G374" s="8" t="str">
        <f>IFERROR(IF(INDEX('ce raw data'!$C$2:$CZ$3000,MATCH(1,INDEX(('ce raw data'!$A$2:$A$3000=G324)*('ce raw data'!$B$2:$B$3000=$B375),,),0),MATCH(SUBSTITUTE(G327,"Allele","Height"),'ce raw data'!$C$1:$CZ$1,0))="","-",INDEX('ce raw data'!$C$2:$CZ$3000,MATCH(1,INDEX(('ce raw data'!$A$2:$A$3000=G324)*('ce raw data'!$B$2:$B$3000=$B375),,),0),MATCH(SUBSTITUTE(G327,"Allele","Height"),'ce raw data'!$C$1:$CZ$1,0))),"-")</f>
        <v>-</v>
      </c>
      <c r="H374" s="8" t="str">
        <f>IFERROR(IF(INDEX('ce raw data'!$C$2:$CZ$3000,MATCH(1,INDEX(('ce raw data'!$A$2:$A$3000=G324)*('ce raw data'!$B$2:$B$3000=$B375),,),0),MATCH(SUBSTITUTE(H327,"Allele","Height"),'ce raw data'!$C$1:$CZ$1,0))="","-",INDEX('ce raw data'!$C$2:$CZ$3000,MATCH(1,INDEX(('ce raw data'!$A$2:$A$3000=G324)*('ce raw data'!$B$2:$B$3000=$B375),,),0),MATCH(SUBSTITUTE(H327,"Allele","Height"),'ce raw data'!$C$1:$CZ$1,0))),"-")</f>
        <v>-</v>
      </c>
      <c r="I374" s="8" t="str">
        <f>IFERROR(IF(INDEX('ce raw data'!$C$2:$CZ$3000,MATCH(1,INDEX(('ce raw data'!$A$2:$A$3000=G324)*('ce raw data'!$B$2:$B$3000=$B375),,),0),MATCH(SUBSTITUTE(I327,"Allele","Height"),'ce raw data'!$C$1:$CZ$1,0))="","-",INDEX('ce raw data'!$C$2:$CZ$3000,MATCH(1,INDEX(('ce raw data'!$A$2:$A$3000=G324)*('ce raw data'!$B$2:$B$3000=$B375),,),0),MATCH(SUBSTITUTE(I327,"Allele","Height"),'ce raw data'!$C$1:$CZ$1,0))),"-")</f>
        <v>-</v>
      </c>
      <c r="J374" s="8" t="str">
        <f>IFERROR(IF(INDEX('ce raw data'!$C$2:$CZ$3000,MATCH(1,INDEX(('ce raw data'!$A$2:$A$3000=G324)*('ce raw data'!$B$2:$B$3000=$B375),,),0),MATCH(SUBSTITUTE(J327,"Allele","Height"),'ce raw data'!$C$1:$CZ$1,0))="","-",INDEX('ce raw data'!$C$2:$CZ$3000,MATCH(1,INDEX(('ce raw data'!$A$2:$A$3000=G324)*('ce raw data'!$B$2:$B$3000=$B375),,),0),MATCH(SUBSTITUTE(J327,"Allele","Height"),'ce raw data'!$C$1:$CZ$1,0))),"-")</f>
        <v>-</v>
      </c>
    </row>
    <row r="375" spans="2:10" x14ac:dyDescent="0.5">
      <c r="B375" s="13" t="str">
        <f>'Allele Call Table'!$A$117</f>
        <v>DYS391</v>
      </c>
      <c r="C375" s="8" t="str">
        <f>IFERROR(IF(INDEX('ce raw data'!$C$2:$CZ$3000,MATCH(1,INDEX(('ce raw data'!$A$2:$A$3000=C324)*('ce raw data'!$B$2:$B$3000=$B375),,),0),MATCH(C327,'ce raw data'!$C$1:$CZ$1,0))="","-",INDEX('ce raw data'!$C$2:$CZ$3000,MATCH(1,INDEX(('ce raw data'!$A$2:$A$3000=C324)*('ce raw data'!$B$2:$B$3000=$B375),,),0),MATCH(C327,'ce raw data'!$C$1:$CZ$1,0))),"-")</f>
        <v>-</v>
      </c>
      <c r="D375" s="8" t="str">
        <f>IFERROR(IF(INDEX('ce raw data'!$C$2:$CZ$3000,MATCH(1,INDEX(('ce raw data'!$A$2:$A$3000=C324)*('ce raw data'!$B$2:$B$3000=$B375),,),0),MATCH(D327,'ce raw data'!$C$1:$CZ$1,0))="","-",INDEX('ce raw data'!$C$2:$CZ$3000,MATCH(1,INDEX(('ce raw data'!$A$2:$A$3000=C324)*('ce raw data'!$B$2:$B$3000=$B375),,),0),MATCH(D327,'ce raw data'!$C$1:$CZ$1,0))),"-")</f>
        <v>-</v>
      </c>
      <c r="E375" s="8" t="str">
        <f>IFERROR(IF(INDEX('ce raw data'!$C$2:$CZ$3000,MATCH(1,INDEX(('ce raw data'!$A$2:$A$3000=C324)*('ce raw data'!$B$2:$B$3000=$B375),,),0),MATCH(E327,'ce raw data'!$C$1:$CZ$1,0))="","-",INDEX('ce raw data'!$C$2:$CZ$3000,MATCH(1,INDEX(('ce raw data'!$A$2:$A$3000=C324)*('ce raw data'!$B$2:$B$3000=$B375),,),0),MATCH(E327,'ce raw data'!$C$1:$CZ$1,0))),"-")</f>
        <v>-</v>
      </c>
      <c r="F375" s="8" t="str">
        <f>IFERROR(IF(INDEX('ce raw data'!$C$2:$CZ$3000,MATCH(1,INDEX(('ce raw data'!$A$2:$A$3000=C324)*('ce raw data'!$B$2:$B$3000=$B375),,),0),MATCH(F327,'ce raw data'!$C$1:$CZ$1,0))="","-",INDEX('ce raw data'!$C$2:$CZ$3000,MATCH(1,INDEX(('ce raw data'!$A$2:$A$3000=C324)*('ce raw data'!$B$2:$B$3000=$B375),,),0),MATCH(F327,'ce raw data'!$C$1:$CZ$1,0))),"-")</f>
        <v>-</v>
      </c>
      <c r="G375" s="8" t="str">
        <f>IFERROR(IF(INDEX('ce raw data'!$C$2:$CZ$3000,MATCH(1,INDEX(('ce raw data'!$A$2:$A$3000=G324)*('ce raw data'!$B$2:$B$3000=$B375),,),0),MATCH(G327,'ce raw data'!$C$1:$CZ$1,0))="","-",INDEX('ce raw data'!$C$2:$CZ$3000,MATCH(1,INDEX(('ce raw data'!$A$2:$A$3000=G324)*('ce raw data'!$B$2:$B$3000=$B375),,),0),MATCH(G327,'ce raw data'!$C$1:$CZ$1,0))),"-")</f>
        <v>-</v>
      </c>
      <c r="H375" s="8" t="str">
        <f>IFERROR(IF(INDEX('ce raw data'!$C$2:$CZ$3000,MATCH(1,INDEX(('ce raw data'!$A$2:$A$3000=G324)*('ce raw data'!$B$2:$B$3000=$B375),,),0),MATCH(H327,'ce raw data'!$C$1:$CZ$1,0))="","-",INDEX('ce raw data'!$C$2:$CZ$3000,MATCH(1,INDEX(('ce raw data'!$A$2:$A$3000=G324)*('ce raw data'!$B$2:$B$3000=$B375),,),0),MATCH(H327,'ce raw data'!$C$1:$CZ$1,0))),"-")</f>
        <v>-</v>
      </c>
      <c r="I375" s="8" t="str">
        <f>IFERROR(IF(INDEX('ce raw data'!$C$2:$CZ$3000,MATCH(1,INDEX(('ce raw data'!$A$2:$A$3000=G324)*('ce raw data'!$B$2:$B$3000=$B375),,),0),MATCH(I327,'ce raw data'!$C$1:$CZ$1,0))="","-",INDEX('ce raw data'!$C$2:$CZ$3000,MATCH(1,INDEX(('ce raw data'!$A$2:$A$3000=G324)*('ce raw data'!$B$2:$B$3000=$B375),,),0),MATCH(I327,'ce raw data'!$C$1:$CZ$1,0))),"-")</f>
        <v>-</v>
      </c>
      <c r="J375" s="8" t="str">
        <f>IFERROR(IF(INDEX('ce raw data'!$C$2:$CZ$3000,MATCH(1,INDEX(('ce raw data'!$A$2:$A$3000=G324)*('ce raw data'!$B$2:$B$3000=$B375),,),0),MATCH(J327,'ce raw data'!$C$1:$CZ$1,0))="","-",INDEX('ce raw data'!$C$2:$CZ$3000,MATCH(1,INDEX(('ce raw data'!$A$2:$A$3000=G324)*('ce raw data'!$B$2:$B$3000=$B375),,),0),MATCH(J327,'ce raw data'!$C$1:$CZ$1,0))),"-")</f>
        <v>-</v>
      </c>
    </row>
    <row r="376" spans="2:10" hidden="1" x14ac:dyDescent="0.5">
      <c r="B376" s="13"/>
      <c r="C376" s="8" t="str">
        <f>IFERROR(IF(INDEX('ce raw data'!$C$2:$CZ$3000,MATCH(1,INDEX(('ce raw data'!$A$2:$A$3000=C324)*('ce raw data'!$B$2:$B$3000=$B377),,),0),MATCH(SUBSTITUTE(C327,"Allele","Height"),'ce raw data'!$C$1:$CZ$1,0))="","-",INDEX('ce raw data'!$C$2:$CZ$3000,MATCH(1,INDEX(('ce raw data'!$A$2:$A$3000=C324)*('ce raw data'!$B$2:$B$3000=$B377),,),0),MATCH(SUBSTITUTE(C327,"Allele","Height"),'ce raw data'!$C$1:$CZ$1,0))),"-")</f>
        <v>-</v>
      </c>
      <c r="D376" s="8" t="str">
        <f>IFERROR(IF(INDEX('ce raw data'!$C$2:$CZ$3000,MATCH(1,INDEX(('ce raw data'!$A$2:$A$3000=C324)*('ce raw data'!$B$2:$B$3000=$B377),,),0),MATCH(SUBSTITUTE(D327,"Allele","Height"),'ce raw data'!$C$1:$CZ$1,0))="","-",INDEX('ce raw data'!$C$2:$CZ$3000,MATCH(1,INDEX(('ce raw data'!$A$2:$A$3000=C324)*('ce raw data'!$B$2:$B$3000=$B377),,),0),MATCH(SUBSTITUTE(D327,"Allele","Height"),'ce raw data'!$C$1:$CZ$1,0))),"-")</f>
        <v>-</v>
      </c>
      <c r="E376" s="8" t="str">
        <f>IFERROR(IF(INDEX('ce raw data'!$C$2:$CZ$3000,MATCH(1,INDEX(('ce raw data'!$A$2:$A$3000=C324)*('ce raw data'!$B$2:$B$3000=$B377),,),0),MATCH(SUBSTITUTE(E327,"Allele","Height"),'ce raw data'!$C$1:$CZ$1,0))="","-",INDEX('ce raw data'!$C$2:$CZ$3000,MATCH(1,INDEX(('ce raw data'!$A$2:$A$3000=C324)*('ce raw data'!$B$2:$B$3000=$B377),,),0),MATCH(SUBSTITUTE(E327,"Allele","Height"),'ce raw data'!$C$1:$CZ$1,0))),"-")</f>
        <v>-</v>
      </c>
      <c r="F376" s="8" t="str">
        <f>IFERROR(IF(INDEX('ce raw data'!$C$2:$CZ$3000,MATCH(1,INDEX(('ce raw data'!$A$2:$A$3000=C324)*('ce raw data'!$B$2:$B$3000=$B377),,),0),MATCH(SUBSTITUTE(F327,"Allele","Height"),'ce raw data'!$C$1:$CZ$1,0))="","-",INDEX('ce raw data'!$C$2:$CZ$3000,MATCH(1,INDEX(('ce raw data'!$A$2:$A$3000=C324)*('ce raw data'!$B$2:$B$3000=$B377),,),0),MATCH(SUBSTITUTE(F327,"Allele","Height"),'ce raw data'!$C$1:$CZ$1,0))),"-")</f>
        <v>-</v>
      </c>
      <c r="G376" s="8" t="str">
        <f>IFERROR(IF(INDEX('ce raw data'!$C$2:$CZ$3000,MATCH(1,INDEX(('ce raw data'!$A$2:$A$3000=G324)*('ce raw data'!$B$2:$B$3000=$B377),,),0),MATCH(SUBSTITUTE(G327,"Allele","Height"),'ce raw data'!$C$1:$CZ$1,0))="","-",INDEX('ce raw data'!$C$2:$CZ$3000,MATCH(1,INDEX(('ce raw data'!$A$2:$A$3000=G324)*('ce raw data'!$B$2:$B$3000=$B377),,),0),MATCH(SUBSTITUTE(G327,"Allele","Height"),'ce raw data'!$C$1:$CZ$1,0))),"-")</f>
        <v>-</v>
      </c>
      <c r="H376" s="8" t="str">
        <f>IFERROR(IF(INDEX('ce raw data'!$C$2:$CZ$3000,MATCH(1,INDEX(('ce raw data'!$A$2:$A$3000=G324)*('ce raw data'!$B$2:$B$3000=$B377),,),0),MATCH(SUBSTITUTE(H327,"Allele","Height"),'ce raw data'!$C$1:$CZ$1,0))="","-",INDEX('ce raw data'!$C$2:$CZ$3000,MATCH(1,INDEX(('ce raw data'!$A$2:$A$3000=G324)*('ce raw data'!$B$2:$B$3000=$B377),,),0),MATCH(SUBSTITUTE(H327,"Allele","Height"),'ce raw data'!$C$1:$CZ$1,0))),"-")</f>
        <v>-</v>
      </c>
      <c r="I376" s="8" t="str">
        <f>IFERROR(IF(INDEX('ce raw data'!$C$2:$CZ$3000,MATCH(1,INDEX(('ce raw data'!$A$2:$A$3000=G324)*('ce raw data'!$B$2:$B$3000=$B377),,),0),MATCH(SUBSTITUTE(I327,"Allele","Height"),'ce raw data'!$C$1:$CZ$1,0))="","-",INDEX('ce raw data'!$C$2:$CZ$3000,MATCH(1,INDEX(('ce raw data'!$A$2:$A$3000=G324)*('ce raw data'!$B$2:$B$3000=$B377),,),0),MATCH(SUBSTITUTE(I327,"Allele","Height"),'ce raw data'!$C$1:$CZ$1,0))),"-")</f>
        <v>-</v>
      </c>
      <c r="J376" s="8" t="str">
        <f>IFERROR(IF(INDEX('ce raw data'!$C$2:$CZ$3000,MATCH(1,INDEX(('ce raw data'!$A$2:$A$3000=G324)*('ce raw data'!$B$2:$B$3000=$B377),,),0),MATCH(SUBSTITUTE(J327,"Allele","Height"),'ce raw data'!$C$1:$CZ$1,0))="","-",INDEX('ce raw data'!$C$2:$CZ$3000,MATCH(1,INDEX(('ce raw data'!$A$2:$A$3000=G324)*('ce raw data'!$B$2:$B$3000=$B377),,),0),MATCH(SUBSTITUTE(J327,"Allele","Height"),'ce raw data'!$C$1:$CZ$1,0))),"-")</f>
        <v>-</v>
      </c>
    </row>
    <row r="377" spans="2:10" x14ac:dyDescent="0.5">
      <c r="B377" s="13" t="str">
        <f>'Allele Call Table'!$A$119</f>
        <v>FGA</v>
      </c>
      <c r="C377" s="8" t="str">
        <f>IFERROR(IF(INDEX('ce raw data'!$C$2:$CZ$3000,MATCH(1,INDEX(('ce raw data'!$A$2:$A$3000=C324)*('ce raw data'!$B$2:$B$3000=$B377),,),0),MATCH(C327,'ce raw data'!$C$1:$CZ$1,0))="","-",INDEX('ce raw data'!$C$2:$CZ$3000,MATCH(1,INDEX(('ce raw data'!$A$2:$A$3000=C324)*('ce raw data'!$B$2:$B$3000=$B377),,),0),MATCH(C327,'ce raw data'!$C$1:$CZ$1,0))),"-")</f>
        <v>-</v>
      </c>
      <c r="D377" s="8" t="str">
        <f>IFERROR(IF(INDEX('ce raw data'!$C$2:$CZ$3000,MATCH(1,INDEX(('ce raw data'!$A$2:$A$3000=C324)*('ce raw data'!$B$2:$B$3000=$B377),,),0),MATCH(D327,'ce raw data'!$C$1:$CZ$1,0))="","-",INDEX('ce raw data'!$C$2:$CZ$3000,MATCH(1,INDEX(('ce raw data'!$A$2:$A$3000=C324)*('ce raw data'!$B$2:$B$3000=$B377),,),0),MATCH(D327,'ce raw data'!$C$1:$CZ$1,0))),"-")</f>
        <v>-</v>
      </c>
      <c r="E377" s="8" t="str">
        <f>IFERROR(IF(INDEX('ce raw data'!$C$2:$CZ$3000,MATCH(1,INDEX(('ce raw data'!$A$2:$A$3000=C324)*('ce raw data'!$B$2:$B$3000=$B377),,),0),MATCH(E327,'ce raw data'!$C$1:$CZ$1,0))="","-",INDEX('ce raw data'!$C$2:$CZ$3000,MATCH(1,INDEX(('ce raw data'!$A$2:$A$3000=C324)*('ce raw data'!$B$2:$B$3000=$B377),,),0),MATCH(E327,'ce raw data'!$C$1:$CZ$1,0))),"-")</f>
        <v>-</v>
      </c>
      <c r="F377" s="8" t="str">
        <f>IFERROR(IF(INDEX('ce raw data'!$C$2:$CZ$3000,MATCH(1,INDEX(('ce raw data'!$A$2:$A$3000=C324)*('ce raw data'!$B$2:$B$3000=$B377),,),0),MATCH(F327,'ce raw data'!$C$1:$CZ$1,0))="","-",INDEX('ce raw data'!$C$2:$CZ$3000,MATCH(1,INDEX(('ce raw data'!$A$2:$A$3000=C324)*('ce raw data'!$B$2:$B$3000=$B377),,),0),MATCH(F327,'ce raw data'!$C$1:$CZ$1,0))),"-")</f>
        <v>-</v>
      </c>
      <c r="G377" s="8" t="str">
        <f>IFERROR(IF(INDEX('ce raw data'!$C$2:$CZ$3000,MATCH(1,INDEX(('ce raw data'!$A$2:$A$3000=G324)*('ce raw data'!$B$2:$B$3000=$B377),,),0),MATCH(G327,'ce raw data'!$C$1:$CZ$1,0))="","-",INDEX('ce raw data'!$C$2:$CZ$3000,MATCH(1,INDEX(('ce raw data'!$A$2:$A$3000=G324)*('ce raw data'!$B$2:$B$3000=$B377),,),0),MATCH(G327,'ce raw data'!$C$1:$CZ$1,0))),"-")</f>
        <v>-</v>
      </c>
      <c r="H377" s="8" t="str">
        <f>IFERROR(IF(INDEX('ce raw data'!$C$2:$CZ$3000,MATCH(1,INDEX(('ce raw data'!$A$2:$A$3000=G324)*('ce raw data'!$B$2:$B$3000=$B377),,),0),MATCH(H327,'ce raw data'!$C$1:$CZ$1,0))="","-",INDEX('ce raw data'!$C$2:$CZ$3000,MATCH(1,INDEX(('ce raw data'!$A$2:$A$3000=G324)*('ce raw data'!$B$2:$B$3000=$B377),,),0),MATCH(H327,'ce raw data'!$C$1:$CZ$1,0))),"-")</f>
        <v>-</v>
      </c>
      <c r="I377" s="8" t="str">
        <f>IFERROR(IF(INDEX('ce raw data'!$C$2:$CZ$3000,MATCH(1,INDEX(('ce raw data'!$A$2:$A$3000=G324)*('ce raw data'!$B$2:$B$3000=$B377),,),0),MATCH(I327,'ce raw data'!$C$1:$CZ$1,0))="","-",INDEX('ce raw data'!$C$2:$CZ$3000,MATCH(1,INDEX(('ce raw data'!$A$2:$A$3000=G324)*('ce raw data'!$B$2:$B$3000=$B377),,),0),MATCH(I327,'ce raw data'!$C$1:$CZ$1,0))),"-")</f>
        <v>-</v>
      </c>
      <c r="J377" s="8" t="str">
        <f>IFERROR(IF(INDEX('ce raw data'!$C$2:$CZ$3000,MATCH(1,INDEX(('ce raw data'!$A$2:$A$3000=G324)*('ce raw data'!$B$2:$B$3000=$B377),,),0),MATCH(J327,'ce raw data'!$C$1:$CZ$1,0))="","-",INDEX('ce raw data'!$C$2:$CZ$3000,MATCH(1,INDEX(('ce raw data'!$A$2:$A$3000=G324)*('ce raw data'!$B$2:$B$3000=$B377),,),0),MATCH(J327,'ce raw data'!$C$1:$CZ$1,0))),"-")</f>
        <v>-</v>
      </c>
    </row>
    <row r="378" spans="2:10" hidden="1" x14ac:dyDescent="0.5">
      <c r="B378" s="13"/>
      <c r="C378" s="8" t="str">
        <f>IFERROR(IF(INDEX('ce raw data'!$C$2:$CZ$3000,MATCH(1,INDEX(('ce raw data'!$A$2:$A$3000=C324)*('ce raw data'!$B$2:$B$3000=$B379),,),0),MATCH(SUBSTITUTE(C327,"Allele","Height"),'ce raw data'!$C$1:$CZ$1,0))="","-",INDEX('ce raw data'!$C$2:$CZ$3000,MATCH(1,INDEX(('ce raw data'!$A$2:$A$3000=C324)*('ce raw data'!$B$2:$B$3000=$B379),,),0),MATCH(SUBSTITUTE(C327,"Allele","Height"),'ce raw data'!$C$1:$CZ$1,0))),"-")</f>
        <v>-</v>
      </c>
      <c r="D378" s="8" t="str">
        <f>IFERROR(IF(INDEX('ce raw data'!$C$2:$CZ$3000,MATCH(1,INDEX(('ce raw data'!$A$2:$A$3000=C324)*('ce raw data'!$B$2:$B$3000=$B379),,),0),MATCH(SUBSTITUTE(D327,"Allele","Height"),'ce raw data'!$C$1:$CZ$1,0))="","-",INDEX('ce raw data'!$C$2:$CZ$3000,MATCH(1,INDEX(('ce raw data'!$A$2:$A$3000=C324)*('ce raw data'!$B$2:$B$3000=$B379),,),0),MATCH(SUBSTITUTE(D327,"Allele","Height"),'ce raw data'!$C$1:$CZ$1,0))),"-")</f>
        <v>-</v>
      </c>
      <c r="E378" s="8" t="str">
        <f>IFERROR(IF(INDEX('ce raw data'!$C$2:$CZ$3000,MATCH(1,INDEX(('ce raw data'!$A$2:$A$3000=C324)*('ce raw data'!$B$2:$B$3000=$B379),,),0),MATCH(SUBSTITUTE(E327,"Allele","Height"),'ce raw data'!$C$1:$CZ$1,0))="","-",INDEX('ce raw data'!$C$2:$CZ$3000,MATCH(1,INDEX(('ce raw data'!$A$2:$A$3000=C324)*('ce raw data'!$B$2:$B$3000=$B379),,),0),MATCH(SUBSTITUTE(E327,"Allele","Height"),'ce raw data'!$C$1:$CZ$1,0))),"-")</f>
        <v>-</v>
      </c>
      <c r="F378" s="8" t="str">
        <f>IFERROR(IF(INDEX('ce raw data'!$C$2:$CZ$3000,MATCH(1,INDEX(('ce raw data'!$A$2:$A$3000=C324)*('ce raw data'!$B$2:$B$3000=$B379),,),0),MATCH(SUBSTITUTE(F327,"Allele","Height"),'ce raw data'!$C$1:$CZ$1,0))="","-",INDEX('ce raw data'!$C$2:$CZ$3000,MATCH(1,INDEX(('ce raw data'!$A$2:$A$3000=C324)*('ce raw data'!$B$2:$B$3000=$B379),,),0),MATCH(SUBSTITUTE(F327,"Allele","Height"),'ce raw data'!$C$1:$CZ$1,0))),"-")</f>
        <v>-</v>
      </c>
      <c r="G378" s="8" t="str">
        <f>IFERROR(IF(INDEX('ce raw data'!$C$2:$CZ$3000,MATCH(1,INDEX(('ce raw data'!$A$2:$A$3000=G324)*('ce raw data'!$B$2:$B$3000=$B379),,),0),MATCH(SUBSTITUTE(G327,"Allele","Height"),'ce raw data'!$C$1:$CZ$1,0))="","-",INDEX('ce raw data'!$C$2:$CZ$3000,MATCH(1,INDEX(('ce raw data'!$A$2:$A$3000=G324)*('ce raw data'!$B$2:$B$3000=$B379),,),0),MATCH(SUBSTITUTE(G327,"Allele","Height"),'ce raw data'!$C$1:$CZ$1,0))),"-")</f>
        <v>-</v>
      </c>
      <c r="H378" s="8" t="str">
        <f>IFERROR(IF(INDEX('ce raw data'!$C$2:$CZ$3000,MATCH(1,INDEX(('ce raw data'!$A$2:$A$3000=G324)*('ce raw data'!$B$2:$B$3000=$B379),,),0),MATCH(SUBSTITUTE(H327,"Allele","Height"),'ce raw data'!$C$1:$CZ$1,0))="","-",INDEX('ce raw data'!$C$2:$CZ$3000,MATCH(1,INDEX(('ce raw data'!$A$2:$A$3000=G324)*('ce raw data'!$B$2:$B$3000=$B379),,),0),MATCH(SUBSTITUTE(H327,"Allele","Height"),'ce raw data'!$C$1:$CZ$1,0))),"-")</f>
        <v>-</v>
      </c>
      <c r="I378" s="8" t="str">
        <f>IFERROR(IF(INDEX('ce raw data'!$C$2:$CZ$3000,MATCH(1,INDEX(('ce raw data'!$A$2:$A$3000=G324)*('ce raw data'!$B$2:$B$3000=$B379),,),0),MATCH(SUBSTITUTE(I327,"Allele","Height"),'ce raw data'!$C$1:$CZ$1,0))="","-",INDEX('ce raw data'!$C$2:$CZ$3000,MATCH(1,INDEX(('ce raw data'!$A$2:$A$3000=G324)*('ce raw data'!$B$2:$B$3000=$B379),,),0),MATCH(SUBSTITUTE(I327,"Allele","Height"),'ce raw data'!$C$1:$CZ$1,0))),"-")</f>
        <v>-</v>
      </c>
      <c r="J378" s="8" t="str">
        <f>IFERROR(IF(INDEX('ce raw data'!$C$2:$CZ$3000,MATCH(1,INDEX(('ce raw data'!$A$2:$A$3000=G324)*('ce raw data'!$B$2:$B$3000=$B379),,),0),MATCH(SUBSTITUTE(J327,"Allele","Height"),'ce raw data'!$C$1:$CZ$1,0))="","-",INDEX('ce raw data'!$C$2:$CZ$3000,MATCH(1,INDEX(('ce raw data'!$A$2:$A$3000=G324)*('ce raw data'!$B$2:$B$3000=$B379),,),0),MATCH(SUBSTITUTE(J327,"Allele","Height"),'ce raw data'!$C$1:$CZ$1,0))),"-")</f>
        <v>-</v>
      </c>
    </row>
    <row r="379" spans="2:10" x14ac:dyDescent="0.5">
      <c r="B379" s="13" t="str">
        <f>'Allele Call Table'!$A$121</f>
        <v>DYS576</v>
      </c>
      <c r="C379" s="8" t="str">
        <f>IFERROR(IF(INDEX('ce raw data'!$C$2:$CZ$3000,MATCH(1,INDEX(('ce raw data'!$A$2:$A$3000=C324)*('ce raw data'!$B$2:$B$3000=$B379),,),0),MATCH(C327,'ce raw data'!$C$1:$CZ$1,0))="","-",INDEX('ce raw data'!$C$2:$CZ$3000,MATCH(1,INDEX(('ce raw data'!$A$2:$A$3000=C324)*('ce raw data'!$B$2:$B$3000=$B379),,),0),MATCH(C327,'ce raw data'!$C$1:$CZ$1,0))),"-")</f>
        <v>-</v>
      </c>
      <c r="D379" s="8" t="str">
        <f>IFERROR(IF(INDEX('ce raw data'!$C$2:$CZ$3000,MATCH(1,INDEX(('ce raw data'!$A$2:$A$3000=C324)*('ce raw data'!$B$2:$B$3000=$B379),,),0),MATCH(D327,'ce raw data'!$C$1:$CZ$1,0))="","-",INDEX('ce raw data'!$C$2:$CZ$3000,MATCH(1,INDEX(('ce raw data'!$A$2:$A$3000=C324)*('ce raw data'!$B$2:$B$3000=$B379),,),0),MATCH(D327,'ce raw data'!$C$1:$CZ$1,0))),"-")</f>
        <v>-</v>
      </c>
      <c r="E379" s="8" t="str">
        <f>IFERROR(IF(INDEX('ce raw data'!$C$2:$CZ$3000,MATCH(1,INDEX(('ce raw data'!$A$2:$A$3000=C324)*('ce raw data'!$B$2:$B$3000=$B379),,),0),MATCH(E327,'ce raw data'!$C$1:$CZ$1,0))="","-",INDEX('ce raw data'!$C$2:$CZ$3000,MATCH(1,INDEX(('ce raw data'!$A$2:$A$3000=C324)*('ce raw data'!$B$2:$B$3000=$B379),,),0),MATCH(E327,'ce raw data'!$C$1:$CZ$1,0))),"-")</f>
        <v>-</v>
      </c>
      <c r="F379" s="8" t="str">
        <f>IFERROR(IF(INDEX('ce raw data'!$C$2:$CZ$3000,MATCH(1,INDEX(('ce raw data'!$A$2:$A$3000=C324)*('ce raw data'!$B$2:$B$3000=$B379),,),0),MATCH(F327,'ce raw data'!$C$1:$CZ$1,0))="","-",INDEX('ce raw data'!$C$2:$CZ$3000,MATCH(1,INDEX(('ce raw data'!$A$2:$A$3000=C324)*('ce raw data'!$B$2:$B$3000=$B379),,),0),MATCH(F327,'ce raw data'!$C$1:$CZ$1,0))),"-")</f>
        <v>-</v>
      </c>
      <c r="G379" s="8" t="str">
        <f>IFERROR(IF(INDEX('ce raw data'!$C$2:$CZ$3000,MATCH(1,INDEX(('ce raw data'!$A$2:$A$3000=G324)*('ce raw data'!$B$2:$B$3000=$B379),,),0),MATCH(G327,'ce raw data'!$C$1:$CZ$1,0))="","-",INDEX('ce raw data'!$C$2:$CZ$3000,MATCH(1,INDEX(('ce raw data'!$A$2:$A$3000=G324)*('ce raw data'!$B$2:$B$3000=$B379),,),0),MATCH(G327,'ce raw data'!$C$1:$CZ$1,0))),"-")</f>
        <v>-</v>
      </c>
      <c r="H379" s="8" t="str">
        <f>IFERROR(IF(INDEX('ce raw data'!$C$2:$CZ$3000,MATCH(1,INDEX(('ce raw data'!$A$2:$A$3000=G324)*('ce raw data'!$B$2:$B$3000=$B379),,),0),MATCH(H327,'ce raw data'!$C$1:$CZ$1,0))="","-",INDEX('ce raw data'!$C$2:$CZ$3000,MATCH(1,INDEX(('ce raw data'!$A$2:$A$3000=G324)*('ce raw data'!$B$2:$B$3000=$B379),,),0),MATCH(H327,'ce raw data'!$C$1:$CZ$1,0))),"-")</f>
        <v>-</v>
      </c>
      <c r="I379" s="8" t="str">
        <f>IFERROR(IF(INDEX('ce raw data'!$C$2:$CZ$3000,MATCH(1,INDEX(('ce raw data'!$A$2:$A$3000=G324)*('ce raw data'!$B$2:$B$3000=$B379),,),0),MATCH(I327,'ce raw data'!$C$1:$CZ$1,0))="","-",INDEX('ce raw data'!$C$2:$CZ$3000,MATCH(1,INDEX(('ce raw data'!$A$2:$A$3000=G324)*('ce raw data'!$B$2:$B$3000=$B379),,),0),MATCH(I327,'ce raw data'!$C$1:$CZ$1,0))),"-")</f>
        <v>-</v>
      </c>
      <c r="J379" s="8" t="str">
        <f>IFERROR(IF(INDEX('ce raw data'!$C$2:$CZ$3000,MATCH(1,INDEX(('ce raw data'!$A$2:$A$3000=G324)*('ce raw data'!$B$2:$B$3000=$B379),,),0),MATCH(J327,'ce raw data'!$C$1:$CZ$1,0))="","-",INDEX('ce raw data'!$C$2:$CZ$3000,MATCH(1,INDEX(('ce raw data'!$A$2:$A$3000=G324)*('ce raw data'!$B$2:$B$3000=$B379),,),0),MATCH(J327,'ce raw data'!$C$1:$CZ$1,0))),"-")</f>
        <v>-</v>
      </c>
    </row>
    <row r="380" spans="2:10" hidden="1" x14ac:dyDescent="0.5">
      <c r="B380" s="13"/>
      <c r="C380" s="8" t="str">
        <f>IFERROR(IF(INDEX('ce raw data'!$C$2:$CZ$3000,MATCH(1,INDEX(('ce raw data'!$A$2:$A$3000=C324)*('ce raw data'!$B$2:$B$3000=$B381),,),0),MATCH(SUBSTITUTE(C327,"Allele","Height"),'ce raw data'!$C$1:$CZ$1,0))="","-",INDEX('ce raw data'!$C$2:$CZ$3000,MATCH(1,INDEX(('ce raw data'!$A$2:$A$3000=C324)*('ce raw data'!$B$2:$B$3000=$B381),,),0),MATCH(SUBSTITUTE(C327,"Allele","Height"),'ce raw data'!$C$1:$CZ$1,0))),"-")</f>
        <v>-</v>
      </c>
      <c r="D380" s="8" t="str">
        <f>IFERROR(IF(INDEX('ce raw data'!$C$2:$CZ$3000,MATCH(1,INDEX(('ce raw data'!$A$2:$A$3000=C324)*('ce raw data'!$B$2:$B$3000=$B381),,),0),MATCH(SUBSTITUTE(D327,"Allele","Height"),'ce raw data'!$C$1:$CZ$1,0))="","-",INDEX('ce raw data'!$C$2:$CZ$3000,MATCH(1,INDEX(('ce raw data'!$A$2:$A$3000=C324)*('ce raw data'!$B$2:$B$3000=$B381),,),0),MATCH(SUBSTITUTE(D327,"Allele","Height"),'ce raw data'!$C$1:$CZ$1,0))),"-")</f>
        <v>-</v>
      </c>
      <c r="E380" s="8" t="str">
        <f>IFERROR(IF(INDEX('ce raw data'!$C$2:$CZ$3000,MATCH(1,INDEX(('ce raw data'!$A$2:$A$3000=C324)*('ce raw data'!$B$2:$B$3000=$B381),,),0),MATCH(SUBSTITUTE(E327,"Allele","Height"),'ce raw data'!$C$1:$CZ$1,0))="","-",INDEX('ce raw data'!$C$2:$CZ$3000,MATCH(1,INDEX(('ce raw data'!$A$2:$A$3000=C324)*('ce raw data'!$B$2:$B$3000=$B381),,),0),MATCH(SUBSTITUTE(E327,"Allele","Height"),'ce raw data'!$C$1:$CZ$1,0))),"-")</f>
        <v>-</v>
      </c>
      <c r="F380" s="8" t="str">
        <f>IFERROR(IF(INDEX('ce raw data'!$C$2:$CZ$3000,MATCH(1,INDEX(('ce raw data'!$A$2:$A$3000=C324)*('ce raw data'!$B$2:$B$3000=$B381),,),0),MATCH(SUBSTITUTE(F327,"Allele","Height"),'ce raw data'!$C$1:$CZ$1,0))="","-",INDEX('ce raw data'!$C$2:$CZ$3000,MATCH(1,INDEX(('ce raw data'!$A$2:$A$3000=C324)*('ce raw data'!$B$2:$B$3000=$B381),,),0),MATCH(SUBSTITUTE(F327,"Allele","Height"),'ce raw data'!$C$1:$CZ$1,0))),"-")</f>
        <v>-</v>
      </c>
      <c r="G380" s="8" t="str">
        <f>IFERROR(IF(INDEX('ce raw data'!$C$2:$CZ$3000,MATCH(1,INDEX(('ce raw data'!$A$2:$A$3000=G324)*('ce raw data'!$B$2:$B$3000=$B381),,),0),MATCH(SUBSTITUTE(G327,"Allele","Height"),'ce raw data'!$C$1:$CZ$1,0))="","-",INDEX('ce raw data'!$C$2:$CZ$3000,MATCH(1,INDEX(('ce raw data'!$A$2:$A$3000=G324)*('ce raw data'!$B$2:$B$3000=$B381),,),0),MATCH(SUBSTITUTE(G327,"Allele","Height"),'ce raw data'!$C$1:$CZ$1,0))),"-")</f>
        <v>-</v>
      </c>
      <c r="H380" s="8" t="str">
        <f>IFERROR(IF(INDEX('ce raw data'!$C$2:$CZ$3000,MATCH(1,INDEX(('ce raw data'!$A$2:$A$3000=G324)*('ce raw data'!$B$2:$B$3000=$B381),,),0),MATCH(SUBSTITUTE(H327,"Allele","Height"),'ce raw data'!$C$1:$CZ$1,0))="","-",INDEX('ce raw data'!$C$2:$CZ$3000,MATCH(1,INDEX(('ce raw data'!$A$2:$A$3000=G324)*('ce raw data'!$B$2:$B$3000=$B381),,),0),MATCH(SUBSTITUTE(H327,"Allele","Height"),'ce raw data'!$C$1:$CZ$1,0))),"-")</f>
        <v>-</v>
      </c>
      <c r="I380" s="8" t="str">
        <f>IFERROR(IF(INDEX('ce raw data'!$C$2:$CZ$3000,MATCH(1,INDEX(('ce raw data'!$A$2:$A$3000=G324)*('ce raw data'!$B$2:$B$3000=$B381),,),0),MATCH(SUBSTITUTE(I327,"Allele","Height"),'ce raw data'!$C$1:$CZ$1,0))="","-",INDEX('ce raw data'!$C$2:$CZ$3000,MATCH(1,INDEX(('ce raw data'!$A$2:$A$3000=G324)*('ce raw data'!$B$2:$B$3000=$B381),,),0),MATCH(SUBSTITUTE(I327,"Allele","Height"),'ce raw data'!$C$1:$CZ$1,0))),"-")</f>
        <v>-</v>
      </c>
      <c r="J380" s="8" t="str">
        <f>IFERROR(IF(INDEX('ce raw data'!$C$2:$CZ$3000,MATCH(1,INDEX(('ce raw data'!$A$2:$A$3000=G324)*('ce raw data'!$B$2:$B$3000=$B381),,),0),MATCH(SUBSTITUTE(J327,"Allele","Height"),'ce raw data'!$C$1:$CZ$1,0))="","-",INDEX('ce raw data'!$C$2:$CZ$3000,MATCH(1,INDEX(('ce raw data'!$A$2:$A$3000=G324)*('ce raw data'!$B$2:$B$3000=$B381),,),0),MATCH(SUBSTITUTE(J327,"Allele","Height"),'ce raw data'!$C$1:$CZ$1,0))),"-")</f>
        <v>-</v>
      </c>
    </row>
    <row r="381" spans="2:10" x14ac:dyDescent="0.5">
      <c r="B381" s="13" t="str">
        <f>'Allele Call Table'!$A$123</f>
        <v>DYS570</v>
      </c>
      <c r="C381" s="8" t="str">
        <f>IFERROR(IF(INDEX('ce raw data'!$C$2:$CZ$3000,MATCH(1,INDEX(('ce raw data'!$A$2:$A$3000=C324)*('ce raw data'!$B$2:$B$3000=$B381),,),0),MATCH(C327,'ce raw data'!$C$1:$CZ$1,0))="","-",INDEX('ce raw data'!$C$2:$CZ$3000,MATCH(1,INDEX(('ce raw data'!$A$2:$A$3000=C324)*('ce raw data'!$B$2:$B$3000=$B381),,),0),MATCH(C327,'ce raw data'!$C$1:$CZ$1,0))),"-")</f>
        <v>-</v>
      </c>
      <c r="D381" s="8" t="str">
        <f>IFERROR(IF(INDEX('ce raw data'!$C$2:$CZ$3000,MATCH(1,INDEX(('ce raw data'!$A$2:$A$3000=C324)*('ce raw data'!$B$2:$B$3000=$B381),,),0),MATCH(D327,'ce raw data'!$C$1:$CZ$1,0))="","-",INDEX('ce raw data'!$C$2:$CZ$3000,MATCH(1,INDEX(('ce raw data'!$A$2:$A$3000=C324)*('ce raw data'!$B$2:$B$3000=$B381),,),0),MATCH(D327,'ce raw data'!$C$1:$CZ$1,0))),"-")</f>
        <v>-</v>
      </c>
      <c r="E381" s="8" t="str">
        <f>IFERROR(IF(INDEX('ce raw data'!$C$2:$CZ$3000,MATCH(1,INDEX(('ce raw data'!$A$2:$A$3000=C324)*('ce raw data'!$B$2:$B$3000=$B381),,),0),MATCH(E327,'ce raw data'!$C$1:$CZ$1,0))="","-",INDEX('ce raw data'!$C$2:$CZ$3000,MATCH(1,INDEX(('ce raw data'!$A$2:$A$3000=C324)*('ce raw data'!$B$2:$B$3000=$B381),,),0),MATCH(E327,'ce raw data'!$C$1:$CZ$1,0))),"-")</f>
        <v>-</v>
      </c>
      <c r="F381" s="8" t="str">
        <f>IFERROR(IF(INDEX('ce raw data'!$C$2:$CZ$3000,MATCH(1,INDEX(('ce raw data'!$A$2:$A$3000=C324)*('ce raw data'!$B$2:$B$3000=$B381),,),0),MATCH(F327,'ce raw data'!$C$1:$CZ$1,0))="","-",INDEX('ce raw data'!$C$2:$CZ$3000,MATCH(1,INDEX(('ce raw data'!$A$2:$A$3000=C324)*('ce raw data'!$B$2:$B$3000=$B381),,),0),MATCH(F327,'ce raw data'!$C$1:$CZ$1,0))),"-")</f>
        <v>-</v>
      </c>
      <c r="G381" s="8" t="str">
        <f>IFERROR(IF(INDEX('ce raw data'!$C$2:$CZ$3000,MATCH(1,INDEX(('ce raw data'!$A$2:$A$3000=G324)*('ce raw data'!$B$2:$B$3000=$B381),,),0),MATCH(G327,'ce raw data'!$C$1:$CZ$1,0))="","-",INDEX('ce raw data'!$C$2:$CZ$3000,MATCH(1,INDEX(('ce raw data'!$A$2:$A$3000=G324)*('ce raw data'!$B$2:$B$3000=$B381),,),0),MATCH(G327,'ce raw data'!$C$1:$CZ$1,0))),"-")</f>
        <v>-</v>
      </c>
      <c r="H381" s="8" t="str">
        <f>IFERROR(IF(INDEX('ce raw data'!$C$2:$CZ$3000,MATCH(1,INDEX(('ce raw data'!$A$2:$A$3000=G324)*('ce raw data'!$B$2:$B$3000=$B381),,),0),MATCH(H327,'ce raw data'!$C$1:$CZ$1,0))="","-",INDEX('ce raw data'!$C$2:$CZ$3000,MATCH(1,INDEX(('ce raw data'!$A$2:$A$3000=G324)*('ce raw data'!$B$2:$B$3000=$B381),,),0),MATCH(H327,'ce raw data'!$C$1:$CZ$1,0))),"-")</f>
        <v>-</v>
      </c>
      <c r="I381" s="8" t="str">
        <f>IFERROR(IF(INDEX('ce raw data'!$C$2:$CZ$3000,MATCH(1,INDEX(('ce raw data'!$A$2:$A$3000=G324)*('ce raw data'!$B$2:$B$3000=$B381),,),0),MATCH(I327,'ce raw data'!$C$1:$CZ$1,0))="","-",INDEX('ce raw data'!$C$2:$CZ$3000,MATCH(1,INDEX(('ce raw data'!$A$2:$A$3000=G324)*('ce raw data'!$B$2:$B$3000=$B381),,),0),MATCH(I327,'ce raw data'!$C$1:$CZ$1,0))),"-")</f>
        <v>-</v>
      </c>
      <c r="J381" s="8" t="str">
        <f>IFERROR(IF(INDEX('ce raw data'!$C$2:$CZ$3000,MATCH(1,INDEX(('ce raw data'!$A$2:$A$3000=G324)*('ce raw data'!$B$2:$B$3000=$B381),,),0),MATCH(J327,'ce raw data'!$C$1:$CZ$1,0))="","-",INDEX('ce raw data'!$C$2:$CZ$3000,MATCH(1,INDEX(('ce raw data'!$A$2:$A$3000=G324)*('ce raw data'!$B$2:$B$3000=$B381),,),0),MATCH(J327,'ce raw data'!$C$1:$CZ$1,0))),"-")</f>
        <v>-</v>
      </c>
    </row>
    <row r="382" spans="2:10" x14ac:dyDescent="0.5">
      <c r="B382" s="15"/>
      <c r="C382" s="9"/>
      <c r="D382" s="9"/>
      <c r="E382" s="9"/>
      <c r="F382" s="9"/>
      <c r="G382" s="9"/>
      <c r="H382" s="9"/>
      <c r="I382" s="9"/>
      <c r="J382" s="9"/>
    </row>
    <row r="383" spans="2:10" x14ac:dyDescent="0.5">
      <c r="B383" s="15"/>
      <c r="C383" s="9"/>
      <c r="D383" s="9"/>
      <c r="E383" s="9"/>
      <c r="F383" s="9"/>
      <c r="G383" s="9"/>
      <c r="H383" s="9"/>
      <c r="I383" s="9"/>
      <c r="J383" s="9"/>
    </row>
    <row r="384" spans="2:10" x14ac:dyDescent="0.5">
      <c r="B384" s="15"/>
      <c r="C384" s="9"/>
      <c r="D384" s="9"/>
      <c r="E384" s="9"/>
      <c r="F384" s="9"/>
      <c r="G384" s="9"/>
      <c r="H384" s="9"/>
      <c r="I384" s="9"/>
      <c r="J384" s="9"/>
    </row>
    <row r="385" spans="2:10" x14ac:dyDescent="0.5">
      <c r="B385" s="15"/>
      <c r="C385" s="9"/>
      <c r="D385" s="9"/>
      <c r="E385" s="9"/>
      <c r="F385" s="9"/>
      <c r="G385" s="9"/>
      <c r="H385" s="9"/>
      <c r="I385" s="9"/>
      <c r="J385" s="9"/>
    </row>
    <row r="386" spans="2:10" x14ac:dyDescent="0.5">
      <c r="B386" s="15"/>
      <c r="C386" s="9"/>
      <c r="D386" s="9"/>
      <c r="E386" s="9"/>
      <c r="F386" s="9"/>
      <c r="G386" s="9"/>
      <c r="H386" s="9"/>
      <c r="I386" s="9"/>
      <c r="J386" s="9"/>
    </row>
    <row r="387" spans="2:10" x14ac:dyDescent="0.5">
      <c r="B387" s="4"/>
      <c r="C387" s="2"/>
      <c r="D387" s="2"/>
      <c r="E387" s="2"/>
      <c r="F387" s="2"/>
      <c r="G387" s="2"/>
      <c r="H387" s="2"/>
      <c r="I387" s="2"/>
      <c r="J387" s="2"/>
    </row>
    <row r="388" spans="2:10" x14ac:dyDescent="0.5">
      <c r="B388" s="27" t="s">
        <v>1</v>
      </c>
      <c r="C388" s="3">
        <f ca="1">TODAY()</f>
        <v>44028</v>
      </c>
      <c r="D388" s="18"/>
      <c r="E388" s="18"/>
      <c r="F388" s="19" t="s">
        <v>2</v>
      </c>
      <c r="G388" s="2" t="str">
        <f>G1</f>
        <v/>
      </c>
    </row>
    <row r="389" spans="2:10" x14ac:dyDescent="0.5">
      <c r="B389" s="6" t="s">
        <v>4</v>
      </c>
      <c r="C389" s="36" t="str">
        <f>IF(INDEX('ce raw data'!$A:$A,2+27*12)="","blank",INDEX('ce raw data'!$A:$A,2+27*12))</f>
        <v>blank</v>
      </c>
      <c r="D389" s="36"/>
      <c r="E389" s="36"/>
      <c r="F389" s="36"/>
      <c r="G389" s="36" t="str">
        <f>IF(INDEX('ce raw data'!$A:$A,2+27*13)="","blank",INDEX('ce raw data'!$A:$A,2+27*13))</f>
        <v>blank</v>
      </c>
      <c r="H389" s="36"/>
      <c r="I389" s="36"/>
      <c r="J389" s="36"/>
    </row>
    <row r="390" spans="2:10" ht="25.2" x14ac:dyDescent="0.5">
      <c r="B390" s="6" t="s">
        <v>5</v>
      </c>
      <c r="C390" s="38"/>
      <c r="D390" s="38"/>
      <c r="E390" s="38"/>
      <c r="F390" s="38"/>
      <c r="G390" s="38"/>
      <c r="H390" s="38"/>
      <c r="I390" s="38"/>
      <c r="J390" s="38"/>
    </row>
    <row r="391" spans="2:10" x14ac:dyDescent="0.5">
      <c r="B391" s="7"/>
      <c r="C391" s="39"/>
      <c r="D391" s="39"/>
      <c r="E391" s="39"/>
      <c r="F391" s="39"/>
      <c r="G391" s="39"/>
      <c r="H391" s="39"/>
      <c r="I391" s="39"/>
      <c r="J391" s="39"/>
    </row>
    <row r="392" spans="2:10" x14ac:dyDescent="0.5">
      <c r="B392" s="5" t="s">
        <v>7</v>
      </c>
      <c r="C392" s="21" t="s">
        <v>8</v>
      </c>
      <c r="D392" s="21" t="s">
        <v>9</v>
      </c>
      <c r="E392" s="21" t="s">
        <v>40</v>
      </c>
      <c r="F392" s="21" t="s">
        <v>41</v>
      </c>
      <c r="G392" s="21" t="s">
        <v>8</v>
      </c>
      <c r="H392" s="21" t="s">
        <v>9</v>
      </c>
      <c r="I392" s="21" t="s">
        <v>40</v>
      </c>
      <c r="J392" s="21" t="s">
        <v>41</v>
      </c>
    </row>
    <row r="393" spans="2:10" hidden="1" x14ac:dyDescent="0.5">
      <c r="B393" s="28"/>
      <c r="C393" s="28" t="str">
        <f>IFERROR(IF(INDEX('ce raw data'!$C$2:$CZ$3000,MATCH(1,INDEX(('ce raw data'!$A$2:$A$3000=C389)*('ce raw data'!$B$2:$B$3000=$B394),,),0),MATCH(SUBSTITUTE(C392,"Allele","Height"),'ce raw data'!$C$1:$CZ$1,0))="","-",INDEX('ce raw data'!$C$2:$CZ$3000,MATCH(1,INDEX(('ce raw data'!$A$2:$A$3000=C389)*('ce raw data'!$B$2:$B$3000=$B394),,),0),MATCH(SUBSTITUTE(C392,"Allele","Height"),'ce raw data'!$C$1:$CZ$1,0))),"-")</f>
        <v>-</v>
      </c>
      <c r="D393" s="28" t="str">
        <f>IFERROR(IF(INDEX('ce raw data'!$C$2:$CZ$3000,MATCH(1,INDEX(('ce raw data'!$A$2:$A$3000=C389)*('ce raw data'!$B$2:$B$3000=$B394),,),0),MATCH(SUBSTITUTE(D392,"Allele","Height"),'ce raw data'!$C$1:$CZ$1,0))="","-",INDEX('ce raw data'!$C$2:$CZ$3000,MATCH(1,INDEX(('ce raw data'!$A$2:$A$3000=C389)*('ce raw data'!$B$2:$B$3000=$B394),,),0),MATCH(SUBSTITUTE(D392,"Allele","Height"),'ce raw data'!$C$1:$CZ$1,0))),"-")</f>
        <v>-</v>
      </c>
      <c r="E393" s="28" t="str">
        <f>IFERROR(IF(INDEX('ce raw data'!$C$2:$CZ$3000,MATCH(1,INDEX(('ce raw data'!$A$2:$A$3000=C389)*('ce raw data'!$B$2:$B$3000=$B394),,),0),MATCH(SUBSTITUTE(E392,"Allele","Height"),'ce raw data'!$C$1:$CZ$1,0))="","-",INDEX('ce raw data'!$C$2:$CZ$3000,MATCH(1,INDEX(('ce raw data'!$A$2:$A$3000=C389)*('ce raw data'!$B$2:$B$3000=$B394),,),0),MATCH(SUBSTITUTE(E392,"Allele","Height"),'ce raw data'!$C$1:$CZ$1,0))),"-")</f>
        <v>-</v>
      </c>
      <c r="F393" s="28" t="str">
        <f>IFERROR(IF(INDEX('ce raw data'!$C$2:$CZ$3000,MATCH(1,INDEX(('ce raw data'!$A$2:$A$3000=C389)*('ce raw data'!$B$2:$B$3000=$B394),,),0),MATCH(SUBSTITUTE(F392,"Allele","Height"),'ce raw data'!$C$1:$CZ$1,0))="","-",INDEX('ce raw data'!$C$2:$CZ$3000,MATCH(1,INDEX(('ce raw data'!$A$2:$A$3000=C389)*('ce raw data'!$B$2:$B$3000=$B394),,),0),MATCH(SUBSTITUTE(F392,"Allele","Height"),'ce raw data'!$C$1:$CZ$1,0))),"-")</f>
        <v>-</v>
      </c>
      <c r="G393" s="28" t="str">
        <f>IFERROR(IF(INDEX('ce raw data'!$C$2:$CZ$3000,MATCH(1,INDEX(('ce raw data'!$A$2:$A$3000=G389)*('ce raw data'!$B$2:$B$3000=$B394),,),0),MATCH(SUBSTITUTE(G392,"Allele","Height"),'ce raw data'!$C$1:$CZ$1,0))="","-",INDEX('ce raw data'!$C$2:$CZ$3000,MATCH(1,INDEX(('ce raw data'!$A$2:$A$3000=G389)*('ce raw data'!$B$2:$B$3000=$B394),,),0),MATCH(SUBSTITUTE(G392,"Allele","Height"),'ce raw data'!$C$1:$CZ$1,0))),"-")</f>
        <v>-</v>
      </c>
      <c r="H393" s="28" t="str">
        <f>IFERROR(IF(INDEX('ce raw data'!$C$2:$CZ$3000,MATCH(1,INDEX(('ce raw data'!$A$2:$A$3000=G389)*('ce raw data'!$B$2:$B$3000=$B394),,),0),MATCH(SUBSTITUTE(H392,"Allele","Height"),'ce raw data'!$C$1:$CZ$1,0))="","-",INDEX('ce raw data'!$C$2:$CZ$3000,MATCH(1,INDEX(('ce raw data'!$A$2:$A$3000=G389)*('ce raw data'!$B$2:$B$3000=$B394),,),0),MATCH(SUBSTITUTE(H392,"Allele","Height"),'ce raw data'!$C$1:$CZ$1,0))),"-")</f>
        <v>-</v>
      </c>
      <c r="I393" s="28" t="str">
        <f>IFERROR(IF(INDEX('ce raw data'!$C$2:$CZ$3000,MATCH(1,INDEX(('ce raw data'!$A$2:$A$3000=G389)*('ce raw data'!$B$2:$B$3000=$B394),,),0),MATCH(SUBSTITUTE(I392,"Allele","Height"),'ce raw data'!$C$1:$CZ$1,0))="","-",INDEX('ce raw data'!$C$2:$CZ$3000,MATCH(1,INDEX(('ce raw data'!$A$2:$A$3000=G389)*('ce raw data'!$B$2:$B$3000=$B394),,),0),MATCH(SUBSTITUTE(I392,"Allele","Height"),'ce raw data'!$C$1:$CZ$1,0))),"-")</f>
        <v>-</v>
      </c>
      <c r="J393" s="28" t="str">
        <f>IFERROR(IF(INDEX('ce raw data'!$C$2:$CZ$3000,MATCH(1,INDEX(('ce raw data'!$A$2:$A$3000=G389)*('ce raw data'!$B$2:$B$3000=$B394),,),0),MATCH(SUBSTITUTE(J392,"Allele","Height"),'ce raw data'!$C$1:$CZ$1,0))="","-",INDEX('ce raw data'!$C$2:$CZ$3000,MATCH(1,INDEX(('ce raw data'!$A$2:$A$3000=G389)*('ce raw data'!$B$2:$B$3000=$B394),,),0),MATCH(SUBSTITUTE(J392,"Allele","Height"),'ce raw data'!$C$1:$CZ$1,0))),"-")</f>
        <v>-</v>
      </c>
    </row>
    <row r="394" spans="2:10" x14ac:dyDescent="0.5">
      <c r="B394" s="10" t="str">
        <f>'Allele Call Table'!$A$71</f>
        <v>AMEL</v>
      </c>
      <c r="C394" s="8" t="str">
        <f>IFERROR(IF(INDEX('ce raw data'!$C$2:$CZ$3000,MATCH(1,INDEX(('ce raw data'!$A$2:$A$3000=C389)*('ce raw data'!$B$2:$B$3000=$B394),,),0),MATCH(C392,'ce raw data'!$C$1:$CZ$1,0))="","-",INDEX('ce raw data'!$C$2:$CZ$3000,MATCH(1,INDEX(('ce raw data'!$A$2:$A$3000=C389)*('ce raw data'!$B$2:$B$3000=$B394),,),0),MATCH(C392,'ce raw data'!$C$1:$CZ$1,0))),"-")</f>
        <v>-</v>
      </c>
      <c r="D394" s="8" t="str">
        <f>IFERROR(IF(INDEX('ce raw data'!$C$2:$CZ$3000,MATCH(1,INDEX(('ce raw data'!$A$2:$A$3000=C389)*('ce raw data'!$B$2:$B$3000=$B394),,),0),MATCH(D392,'ce raw data'!$C$1:$CZ$1,0))="","-",INDEX('ce raw data'!$C$2:$CZ$3000,MATCH(1,INDEX(('ce raw data'!$A$2:$A$3000=C389)*('ce raw data'!$B$2:$B$3000=$B394),,),0),MATCH(D392,'ce raw data'!$C$1:$CZ$1,0))),"-")</f>
        <v>-</v>
      </c>
      <c r="E394" s="8" t="str">
        <f>IFERROR(IF(INDEX('ce raw data'!$C$2:$CZ$3000,MATCH(1,INDEX(('ce raw data'!$A$2:$A$3000=C389)*('ce raw data'!$B$2:$B$3000=$B394),,),0),MATCH(E392,'ce raw data'!$C$1:$CZ$1,0))="","-",INDEX('ce raw data'!$C$2:$CZ$3000,MATCH(1,INDEX(('ce raw data'!$A$2:$A$3000=C389)*('ce raw data'!$B$2:$B$3000=$B394),,),0),MATCH(E392,'ce raw data'!$C$1:$CZ$1,0))),"-")</f>
        <v>-</v>
      </c>
      <c r="F394" s="8" t="str">
        <f>IFERROR(IF(INDEX('ce raw data'!$C$2:$CZ$3000,MATCH(1,INDEX(('ce raw data'!$A$2:$A$3000=C389)*('ce raw data'!$B$2:$B$3000=$B394),,),0),MATCH(F392,'ce raw data'!$C$1:$CZ$1,0))="","-",INDEX('ce raw data'!$C$2:$CZ$3000,MATCH(1,INDEX(('ce raw data'!$A$2:$A$3000=C389)*('ce raw data'!$B$2:$B$3000=$B394),,),0),MATCH(F392,'ce raw data'!$C$1:$CZ$1,0))),"-")</f>
        <v>-</v>
      </c>
      <c r="G394" s="8" t="str">
        <f>IFERROR(IF(INDEX('ce raw data'!$C$2:$CZ$3000,MATCH(1,INDEX(('ce raw data'!$A$2:$A$3000=G389)*('ce raw data'!$B$2:$B$3000=$B394),,),0),MATCH(G392,'ce raw data'!$C$1:$CZ$1,0))="","-",INDEX('ce raw data'!$C$2:$CZ$3000,MATCH(1,INDEX(('ce raw data'!$A$2:$A$3000=G389)*('ce raw data'!$B$2:$B$3000=$B394),,),0),MATCH(G392,'ce raw data'!$C$1:$CZ$1,0))),"-")</f>
        <v>-</v>
      </c>
      <c r="H394" s="8" t="str">
        <f>IFERROR(IF(INDEX('ce raw data'!$C$2:$CZ$3000,MATCH(1,INDEX(('ce raw data'!$A$2:$A$3000=G389)*('ce raw data'!$B$2:$B$3000=$B394),,),0),MATCH(H392,'ce raw data'!$C$1:$CZ$1,0))="","-",INDEX('ce raw data'!$C$2:$CZ$3000,MATCH(1,INDEX(('ce raw data'!$A$2:$A$3000=G389)*('ce raw data'!$B$2:$B$3000=$B394),,),0),MATCH(H392,'ce raw data'!$C$1:$CZ$1,0))),"-")</f>
        <v>-</v>
      </c>
      <c r="I394" s="8" t="str">
        <f>IFERROR(IF(INDEX('ce raw data'!$C$2:$CZ$3000,MATCH(1,INDEX(('ce raw data'!$A$2:$A$3000=G389)*('ce raw data'!$B$2:$B$3000=$B394),,),0),MATCH(I392,'ce raw data'!$C$1:$CZ$1,0))="","-",INDEX('ce raw data'!$C$2:$CZ$3000,MATCH(1,INDEX(('ce raw data'!$A$2:$A$3000=G389)*('ce raw data'!$B$2:$B$3000=$B394),,),0),MATCH(I392,'ce raw data'!$C$1:$CZ$1,0))),"-")</f>
        <v>-</v>
      </c>
      <c r="J394" s="8" t="str">
        <f>IFERROR(IF(INDEX('ce raw data'!$C$2:$CZ$3000,MATCH(1,INDEX(('ce raw data'!$A$2:$A$3000=G389)*('ce raw data'!$B$2:$B$3000=$B394),,),0),MATCH(J392,'ce raw data'!$C$1:$CZ$1,0))="","-",INDEX('ce raw data'!$C$2:$CZ$3000,MATCH(1,INDEX(('ce raw data'!$A$2:$A$3000=G389)*('ce raw data'!$B$2:$B$3000=$B394),,),0),MATCH(J392,'ce raw data'!$C$1:$CZ$1,0))),"-")</f>
        <v>-</v>
      </c>
    </row>
    <row r="395" spans="2:10" hidden="1" x14ac:dyDescent="0.5">
      <c r="B395" s="10"/>
      <c r="C395" s="8" t="str">
        <f>IFERROR(IF(INDEX('ce raw data'!$C$2:$CZ$3000,MATCH(1,INDEX(('ce raw data'!$A$2:$A$3000=C389)*('ce raw data'!$B$2:$B$3000=$B396),,),0),MATCH(SUBSTITUTE(C392,"Allele","Height"),'ce raw data'!$C$1:$CZ$1,0))="","-",INDEX('ce raw data'!$C$2:$CZ$3000,MATCH(1,INDEX(('ce raw data'!$A$2:$A$3000=C389)*('ce raw data'!$B$2:$B$3000=$B396),,),0),MATCH(SUBSTITUTE(C392,"Allele","Height"),'ce raw data'!$C$1:$CZ$1,0))),"-")</f>
        <v>-</v>
      </c>
      <c r="D395" s="8" t="str">
        <f>IFERROR(IF(INDEX('ce raw data'!$C$2:$CZ$3000,MATCH(1,INDEX(('ce raw data'!$A$2:$A$3000=C389)*('ce raw data'!$B$2:$B$3000=$B396),,),0),MATCH(SUBSTITUTE(D392,"Allele","Height"),'ce raw data'!$C$1:$CZ$1,0))="","-",INDEX('ce raw data'!$C$2:$CZ$3000,MATCH(1,INDEX(('ce raw data'!$A$2:$A$3000=C389)*('ce raw data'!$B$2:$B$3000=$B396),,),0),MATCH(SUBSTITUTE(D392,"Allele","Height"),'ce raw data'!$C$1:$CZ$1,0))),"-")</f>
        <v>-</v>
      </c>
      <c r="E395" s="8" t="str">
        <f>IFERROR(IF(INDEX('ce raw data'!$C$2:$CZ$3000,MATCH(1,INDEX(('ce raw data'!$A$2:$A$3000=C389)*('ce raw data'!$B$2:$B$3000=$B396),,),0),MATCH(SUBSTITUTE(E392,"Allele","Height"),'ce raw data'!$C$1:$CZ$1,0))="","-",INDEX('ce raw data'!$C$2:$CZ$3000,MATCH(1,INDEX(('ce raw data'!$A$2:$A$3000=C389)*('ce raw data'!$B$2:$B$3000=$B396),,),0),MATCH(SUBSTITUTE(E392,"Allele","Height"),'ce raw data'!$C$1:$CZ$1,0))),"-")</f>
        <v>-</v>
      </c>
      <c r="F395" s="8" t="str">
        <f>IFERROR(IF(INDEX('ce raw data'!$C$2:$CZ$3000,MATCH(1,INDEX(('ce raw data'!$A$2:$A$3000=C389)*('ce raw data'!$B$2:$B$3000=$B396),,),0),MATCH(SUBSTITUTE(F392,"Allele","Height"),'ce raw data'!$C$1:$CZ$1,0))="","-",INDEX('ce raw data'!$C$2:$CZ$3000,MATCH(1,INDEX(('ce raw data'!$A$2:$A$3000=C389)*('ce raw data'!$B$2:$B$3000=$B396),,),0),MATCH(SUBSTITUTE(F392,"Allele","Height"),'ce raw data'!$C$1:$CZ$1,0))),"-")</f>
        <v>-</v>
      </c>
      <c r="G395" s="8" t="str">
        <f>IFERROR(IF(INDEX('ce raw data'!$C$2:$CZ$3000,MATCH(1,INDEX(('ce raw data'!$A$2:$A$3000=G389)*('ce raw data'!$B$2:$B$3000=$B396),,),0),MATCH(SUBSTITUTE(G392,"Allele","Height"),'ce raw data'!$C$1:$CZ$1,0))="","-",INDEX('ce raw data'!$C$2:$CZ$3000,MATCH(1,INDEX(('ce raw data'!$A$2:$A$3000=G389)*('ce raw data'!$B$2:$B$3000=$B396),,),0),MATCH(SUBSTITUTE(G392,"Allele","Height"),'ce raw data'!$C$1:$CZ$1,0))),"-")</f>
        <v>-</v>
      </c>
      <c r="H395" s="8" t="str">
        <f>IFERROR(IF(INDEX('ce raw data'!$C$2:$CZ$3000,MATCH(1,INDEX(('ce raw data'!$A$2:$A$3000=G389)*('ce raw data'!$B$2:$B$3000=$B396),,),0),MATCH(SUBSTITUTE(H392,"Allele","Height"),'ce raw data'!$C$1:$CZ$1,0))="","-",INDEX('ce raw data'!$C$2:$CZ$3000,MATCH(1,INDEX(('ce raw data'!$A$2:$A$3000=G389)*('ce raw data'!$B$2:$B$3000=$B396),,),0),MATCH(SUBSTITUTE(H392,"Allele","Height"),'ce raw data'!$C$1:$CZ$1,0))),"-")</f>
        <v>-</v>
      </c>
      <c r="I395" s="8" t="str">
        <f>IFERROR(IF(INDEX('ce raw data'!$C$2:$CZ$3000,MATCH(1,INDEX(('ce raw data'!$A$2:$A$3000=G389)*('ce raw data'!$B$2:$B$3000=$B396),,),0),MATCH(SUBSTITUTE(I392,"Allele","Height"),'ce raw data'!$C$1:$CZ$1,0))="","-",INDEX('ce raw data'!$C$2:$CZ$3000,MATCH(1,INDEX(('ce raw data'!$A$2:$A$3000=G389)*('ce raw data'!$B$2:$B$3000=$B396),,),0),MATCH(SUBSTITUTE(I392,"Allele","Height"),'ce raw data'!$C$1:$CZ$1,0))),"-")</f>
        <v>-</v>
      </c>
      <c r="J395" s="8" t="str">
        <f>IFERROR(IF(INDEX('ce raw data'!$C$2:$CZ$3000,MATCH(1,INDEX(('ce raw data'!$A$2:$A$3000=G389)*('ce raw data'!$B$2:$B$3000=$B396),,),0),MATCH(SUBSTITUTE(J392,"Allele","Height"),'ce raw data'!$C$1:$CZ$1,0))="","-",INDEX('ce raw data'!$C$2:$CZ$3000,MATCH(1,INDEX(('ce raw data'!$A$2:$A$3000=G389)*('ce raw data'!$B$2:$B$3000=$B396),,),0),MATCH(SUBSTITUTE(J392,"Allele","Height"),'ce raw data'!$C$1:$CZ$1,0))),"-")</f>
        <v>-</v>
      </c>
    </row>
    <row r="396" spans="2:10" x14ac:dyDescent="0.5">
      <c r="B396" s="10" t="str">
        <f>'Allele Call Table'!$A$73</f>
        <v>D3S1358</v>
      </c>
      <c r="C396" s="8" t="str">
        <f>IFERROR(IF(INDEX('ce raw data'!$C$2:$CZ$3000,MATCH(1,INDEX(('ce raw data'!$A$2:$A$3000=C389)*('ce raw data'!$B$2:$B$3000=$B396),,),0),MATCH(C392,'ce raw data'!$C$1:$CZ$1,0))="","-",INDEX('ce raw data'!$C$2:$CZ$3000,MATCH(1,INDEX(('ce raw data'!$A$2:$A$3000=C389)*('ce raw data'!$B$2:$B$3000=$B396),,),0),MATCH(C392,'ce raw data'!$C$1:$CZ$1,0))),"-")</f>
        <v>-</v>
      </c>
      <c r="D396" s="8" t="str">
        <f>IFERROR(IF(INDEX('ce raw data'!$C$2:$CZ$3000,MATCH(1,INDEX(('ce raw data'!$A$2:$A$3000=C389)*('ce raw data'!$B$2:$B$3000=$B396),,),0),MATCH(D392,'ce raw data'!$C$1:$CZ$1,0))="","-",INDEX('ce raw data'!$C$2:$CZ$3000,MATCH(1,INDEX(('ce raw data'!$A$2:$A$3000=C389)*('ce raw data'!$B$2:$B$3000=$B396),,),0),MATCH(D392,'ce raw data'!$C$1:$CZ$1,0))),"-")</f>
        <v>-</v>
      </c>
      <c r="E396" s="8" t="str">
        <f>IFERROR(IF(INDEX('ce raw data'!$C$2:$CZ$3000,MATCH(1,INDEX(('ce raw data'!$A$2:$A$3000=C389)*('ce raw data'!$B$2:$B$3000=$B396),,),0),MATCH(E392,'ce raw data'!$C$1:$CZ$1,0))="","-",INDEX('ce raw data'!$C$2:$CZ$3000,MATCH(1,INDEX(('ce raw data'!$A$2:$A$3000=C389)*('ce raw data'!$B$2:$B$3000=$B396),,),0),MATCH(E392,'ce raw data'!$C$1:$CZ$1,0))),"-")</f>
        <v>-</v>
      </c>
      <c r="F396" s="8" t="str">
        <f>IFERROR(IF(INDEX('ce raw data'!$C$2:$CZ$3000,MATCH(1,INDEX(('ce raw data'!$A$2:$A$3000=C389)*('ce raw data'!$B$2:$B$3000=$B396),,),0),MATCH(F392,'ce raw data'!$C$1:$CZ$1,0))="","-",INDEX('ce raw data'!$C$2:$CZ$3000,MATCH(1,INDEX(('ce raw data'!$A$2:$A$3000=C389)*('ce raw data'!$B$2:$B$3000=$B396),,),0),MATCH(F392,'ce raw data'!$C$1:$CZ$1,0))),"-")</f>
        <v>-</v>
      </c>
      <c r="G396" s="8" t="str">
        <f>IFERROR(IF(INDEX('ce raw data'!$C$2:$CZ$3000,MATCH(1,INDEX(('ce raw data'!$A$2:$A$3000=G389)*('ce raw data'!$B$2:$B$3000=$B396),,),0),MATCH(G392,'ce raw data'!$C$1:$CZ$1,0))="","-",INDEX('ce raw data'!$C$2:$CZ$3000,MATCH(1,INDEX(('ce raw data'!$A$2:$A$3000=G389)*('ce raw data'!$B$2:$B$3000=$B396),,),0),MATCH(G392,'ce raw data'!$C$1:$CZ$1,0))),"-")</f>
        <v>-</v>
      </c>
      <c r="H396" s="8" t="str">
        <f>IFERROR(IF(INDEX('ce raw data'!$C$2:$CZ$3000,MATCH(1,INDEX(('ce raw data'!$A$2:$A$3000=G389)*('ce raw data'!$B$2:$B$3000=$B396),,),0),MATCH(H392,'ce raw data'!$C$1:$CZ$1,0))="","-",INDEX('ce raw data'!$C$2:$CZ$3000,MATCH(1,INDEX(('ce raw data'!$A$2:$A$3000=G389)*('ce raw data'!$B$2:$B$3000=$B396),,),0),MATCH(H392,'ce raw data'!$C$1:$CZ$1,0))),"-")</f>
        <v>-</v>
      </c>
      <c r="I396" s="8" t="str">
        <f>IFERROR(IF(INDEX('ce raw data'!$C$2:$CZ$3000,MATCH(1,INDEX(('ce raw data'!$A$2:$A$3000=G389)*('ce raw data'!$B$2:$B$3000=$B396),,),0),MATCH(I392,'ce raw data'!$C$1:$CZ$1,0))="","-",INDEX('ce raw data'!$C$2:$CZ$3000,MATCH(1,INDEX(('ce raw data'!$A$2:$A$3000=G389)*('ce raw data'!$B$2:$B$3000=$B396),,),0),MATCH(I392,'ce raw data'!$C$1:$CZ$1,0))),"-")</f>
        <v>-</v>
      </c>
      <c r="J396" s="8" t="str">
        <f>IFERROR(IF(INDEX('ce raw data'!$C$2:$CZ$3000,MATCH(1,INDEX(('ce raw data'!$A$2:$A$3000=G389)*('ce raw data'!$B$2:$B$3000=$B396),,),0),MATCH(J392,'ce raw data'!$C$1:$CZ$1,0))="","-",INDEX('ce raw data'!$C$2:$CZ$3000,MATCH(1,INDEX(('ce raw data'!$A$2:$A$3000=G389)*('ce raw data'!$B$2:$B$3000=$B396),,),0),MATCH(J392,'ce raw data'!$C$1:$CZ$1,0))),"-")</f>
        <v>-</v>
      </c>
    </row>
    <row r="397" spans="2:10" hidden="1" x14ac:dyDescent="0.5">
      <c r="B397" s="10"/>
      <c r="C397" s="8" t="str">
        <f>IFERROR(IF(INDEX('ce raw data'!$C$2:$CZ$3000,MATCH(1,INDEX(('ce raw data'!$A$2:$A$3000=C389)*('ce raw data'!$B$2:$B$3000=$B398),,),0),MATCH(SUBSTITUTE(C392,"Allele","Height"),'ce raw data'!$C$1:$CZ$1,0))="","-",INDEX('ce raw data'!$C$2:$CZ$3000,MATCH(1,INDEX(('ce raw data'!$A$2:$A$3000=C389)*('ce raw data'!$B$2:$B$3000=$B398),,),0),MATCH(SUBSTITUTE(C392,"Allele","Height"),'ce raw data'!$C$1:$CZ$1,0))),"-")</f>
        <v>-</v>
      </c>
      <c r="D397" s="8" t="str">
        <f>IFERROR(IF(INDEX('ce raw data'!$C$2:$CZ$3000,MATCH(1,INDEX(('ce raw data'!$A$2:$A$3000=C389)*('ce raw data'!$B$2:$B$3000=$B398),,),0),MATCH(SUBSTITUTE(D392,"Allele","Height"),'ce raw data'!$C$1:$CZ$1,0))="","-",INDEX('ce raw data'!$C$2:$CZ$3000,MATCH(1,INDEX(('ce raw data'!$A$2:$A$3000=C389)*('ce raw data'!$B$2:$B$3000=$B398),,),0),MATCH(SUBSTITUTE(D392,"Allele","Height"),'ce raw data'!$C$1:$CZ$1,0))),"-")</f>
        <v>-</v>
      </c>
      <c r="E397" s="8" t="str">
        <f>IFERROR(IF(INDEX('ce raw data'!$C$2:$CZ$3000,MATCH(1,INDEX(('ce raw data'!$A$2:$A$3000=C389)*('ce raw data'!$B$2:$B$3000=$B398),,),0),MATCH(SUBSTITUTE(E392,"Allele","Height"),'ce raw data'!$C$1:$CZ$1,0))="","-",INDEX('ce raw data'!$C$2:$CZ$3000,MATCH(1,INDEX(('ce raw data'!$A$2:$A$3000=C389)*('ce raw data'!$B$2:$B$3000=$B398),,),0),MATCH(SUBSTITUTE(E392,"Allele","Height"),'ce raw data'!$C$1:$CZ$1,0))),"-")</f>
        <v>-</v>
      </c>
      <c r="F397" s="8" t="str">
        <f>IFERROR(IF(INDEX('ce raw data'!$C$2:$CZ$3000,MATCH(1,INDEX(('ce raw data'!$A$2:$A$3000=C389)*('ce raw data'!$B$2:$B$3000=$B398),,),0),MATCH(SUBSTITUTE(F392,"Allele","Height"),'ce raw data'!$C$1:$CZ$1,0))="","-",INDEX('ce raw data'!$C$2:$CZ$3000,MATCH(1,INDEX(('ce raw data'!$A$2:$A$3000=C389)*('ce raw data'!$B$2:$B$3000=$B398),,),0),MATCH(SUBSTITUTE(F392,"Allele","Height"),'ce raw data'!$C$1:$CZ$1,0))),"-")</f>
        <v>-</v>
      </c>
      <c r="G397" s="8" t="str">
        <f>IFERROR(IF(INDEX('ce raw data'!$C$2:$CZ$3000,MATCH(1,INDEX(('ce raw data'!$A$2:$A$3000=G389)*('ce raw data'!$B$2:$B$3000=$B398),,),0),MATCH(SUBSTITUTE(G392,"Allele","Height"),'ce raw data'!$C$1:$CZ$1,0))="","-",INDEX('ce raw data'!$C$2:$CZ$3000,MATCH(1,INDEX(('ce raw data'!$A$2:$A$3000=G389)*('ce raw data'!$B$2:$B$3000=$B398),,),0),MATCH(SUBSTITUTE(G392,"Allele","Height"),'ce raw data'!$C$1:$CZ$1,0))),"-")</f>
        <v>-</v>
      </c>
      <c r="H397" s="8" t="str">
        <f>IFERROR(IF(INDEX('ce raw data'!$C$2:$CZ$3000,MATCH(1,INDEX(('ce raw data'!$A$2:$A$3000=G389)*('ce raw data'!$B$2:$B$3000=$B398),,),0),MATCH(SUBSTITUTE(H392,"Allele","Height"),'ce raw data'!$C$1:$CZ$1,0))="","-",INDEX('ce raw data'!$C$2:$CZ$3000,MATCH(1,INDEX(('ce raw data'!$A$2:$A$3000=G389)*('ce raw data'!$B$2:$B$3000=$B398),,),0),MATCH(SUBSTITUTE(H392,"Allele","Height"),'ce raw data'!$C$1:$CZ$1,0))),"-")</f>
        <v>-</v>
      </c>
      <c r="I397" s="8" t="str">
        <f>IFERROR(IF(INDEX('ce raw data'!$C$2:$CZ$3000,MATCH(1,INDEX(('ce raw data'!$A$2:$A$3000=G389)*('ce raw data'!$B$2:$B$3000=$B398),,),0),MATCH(SUBSTITUTE(I392,"Allele","Height"),'ce raw data'!$C$1:$CZ$1,0))="","-",INDEX('ce raw data'!$C$2:$CZ$3000,MATCH(1,INDEX(('ce raw data'!$A$2:$A$3000=G389)*('ce raw data'!$B$2:$B$3000=$B398),,),0),MATCH(SUBSTITUTE(I392,"Allele","Height"),'ce raw data'!$C$1:$CZ$1,0))),"-")</f>
        <v>-</v>
      </c>
      <c r="J397" s="8" t="str">
        <f>IFERROR(IF(INDEX('ce raw data'!$C$2:$CZ$3000,MATCH(1,INDEX(('ce raw data'!$A$2:$A$3000=G389)*('ce raw data'!$B$2:$B$3000=$B398),,),0),MATCH(SUBSTITUTE(J392,"Allele","Height"),'ce raw data'!$C$1:$CZ$1,0))="","-",INDEX('ce raw data'!$C$2:$CZ$3000,MATCH(1,INDEX(('ce raw data'!$A$2:$A$3000=G389)*('ce raw data'!$B$2:$B$3000=$B398),,),0),MATCH(SUBSTITUTE(J392,"Allele","Height"),'ce raw data'!$C$1:$CZ$1,0))),"-")</f>
        <v>-</v>
      </c>
    </row>
    <row r="398" spans="2:10" x14ac:dyDescent="0.5">
      <c r="B398" s="10" t="str">
        <f>'Allele Call Table'!$A$75</f>
        <v>D1S1656</v>
      </c>
      <c r="C398" s="8" t="str">
        <f>IFERROR(IF(INDEX('ce raw data'!$C$2:$CZ$3000,MATCH(1,INDEX(('ce raw data'!$A$2:$A$3000=C389)*('ce raw data'!$B$2:$B$3000=$B398),,),0),MATCH(C392,'ce raw data'!$C$1:$CZ$1,0))="","-",INDEX('ce raw data'!$C$2:$CZ$3000,MATCH(1,INDEX(('ce raw data'!$A$2:$A$3000=C389)*('ce raw data'!$B$2:$B$3000=$B398),,),0),MATCH(C392,'ce raw data'!$C$1:$CZ$1,0))),"-")</f>
        <v>-</v>
      </c>
      <c r="D398" s="8" t="str">
        <f>IFERROR(IF(INDEX('ce raw data'!$C$2:$CZ$3000,MATCH(1,INDEX(('ce raw data'!$A$2:$A$3000=C389)*('ce raw data'!$B$2:$B$3000=$B398),,),0),MATCH(D392,'ce raw data'!$C$1:$CZ$1,0))="","-",INDEX('ce raw data'!$C$2:$CZ$3000,MATCH(1,INDEX(('ce raw data'!$A$2:$A$3000=C389)*('ce raw data'!$B$2:$B$3000=$B398),,),0),MATCH(D392,'ce raw data'!$C$1:$CZ$1,0))),"-")</f>
        <v>-</v>
      </c>
      <c r="E398" s="8" t="str">
        <f>IFERROR(IF(INDEX('ce raw data'!$C$2:$CZ$3000,MATCH(1,INDEX(('ce raw data'!$A$2:$A$3000=C389)*('ce raw data'!$B$2:$B$3000=$B398),,),0),MATCH(E392,'ce raw data'!$C$1:$CZ$1,0))="","-",INDEX('ce raw data'!$C$2:$CZ$3000,MATCH(1,INDEX(('ce raw data'!$A$2:$A$3000=C389)*('ce raw data'!$B$2:$B$3000=$B398),,),0),MATCH(E392,'ce raw data'!$C$1:$CZ$1,0))),"-")</f>
        <v>-</v>
      </c>
      <c r="F398" s="8" t="str">
        <f>IFERROR(IF(INDEX('ce raw data'!$C$2:$CZ$3000,MATCH(1,INDEX(('ce raw data'!$A$2:$A$3000=C389)*('ce raw data'!$B$2:$B$3000=$B398),,),0),MATCH(F392,'ce raw data'!$C$1:$CZ$1,0))="","-",INDEX('ce raw data'!$C$2:$CZ$3000,MATCH(1,INDEX(('ce raw data'!$A$2:$A$3000=C389)*('ce raw data'!$B$2:$B$3000=$B398),,),0),MATCH(F392,'ce raw data'!$C$1:$CZ$1,0))),"-")</f>
        <v>-</v>
      </c>
      <c r="G398" s="8" t="str">
        <f>IFERROR(IF(INDEX('ce raw data'!$C$2:$CZ$3000,MATCH(1,INDEX(('ce raw data'!$A$2:$A$3000=G389)*('ce raw data'!$B$2:$B$3000=$B398),,),0),MATCH(G392,'ce raw data'!$C$1:$CZ$1,0))="","-",INDEX('ce raw data'!$C$2:$CZ$3000,MATCH(1,INDEX(('ce raw data'!$A$2:$A$3000=G389)*('ce raw data'!$B$2:$B$3000=$B398),,),0),MATCH(G392,'ce raw data'!$C$1:$CZ$1,0))),"-")</f>
        <v>-</v>
      </c>
      <c r="H398" s="8" t="str">
        <f>IFERROR(IF(INDEX('ce raw data'!$C$2:$CZ$3000,MATCH(1,INDEX(('ce raw data'!$A$2:$A$3000=G389)*('ce raw data'!$B$2:$B$3000=$B398),,),0),MATCH(H392,'ce raw data'!$C$1:$CZ$1,0))="","-",INDEX('ce raw data'!$C$2:$CZ$3000,MATCH(1,INDEX(('ce raw data'!$A$2:$A$3000=G389)*('ce raw data'!$B$2:$B$3000=$B398),,),0),MATCH(H392,'ce raw data'!$C$1:$CZ$1,0))),"-")</f>
        <v>-</v>
      </c>
      <c r="I398" s="8" t="str">
        <f>IFERROR(IF(INDEX('ce raw data'!$C$2:$CZ$3000,MATCH(1,INDEX(('ce raw data'!$A$2:$A$3000=G389)*('ce raw data'!$B$2:$B$3000=$B398),,),0),MATCH(I392,'ce raw data'!$C$1:$CZ$1,0))="","-",INDEX('ce raw data'!$C$2:$CZ$3000,MATCH(1,INDEX(('ce raw data'!$A$2:$A$3000=G389)*('ce raw data'!$B$2:$B$3000=$B398),,),0),MATCH(I392,'ce raw data'!$C$1:$CZ$1,0))),"-")</f>
        <v>-</v>
      </c>
      <c r="J398" s="8" t="str">
        <f>IFERROR(IF(INDEX('ce raw data'!$C$2:$CZ$3000,MATCH(1,INDEX(('ce raw data'!$A$2:$A$3000=G389)*('ce raw data'!$B$2:$B$3000=$B398),,),0),MATCH(J392,'ce raw data'!$C$1:$CZ$1,0))="","-",INDEX('ce raw data'!$C$2:$CZ$3000,MATCH(1,INDEX(('ce raw data'!$A$2:$A$3000=G389)*('ce raw data'!$B$2:$B$3000=$B398),,),0),MATCH(J392,'ce raw data'!$C$1:$CZ$1,0))),"-")</f>
        <v>-</v>
      </c>
    </row>
    <row r="399" spans="2:10" hidden="1" x14ac:dyDescent="0.5">
      <c r="B399" s="10"/>
      <c r="C399" s="8" t="str">
        <f>IFERROR(IF(INDEX('ce raw data'!$C$2:$CZ$3000,MATCH(1,INDEX(('ce raw data'!$A$2:$A$3000=C389)*('ce raw data'!$B$2:$B$3000=$B400),,),0),MATCH(SUBSTITUTE(C392,"Allele","Height"),'ce raw data'!$C$1:$CZ$1,0))="","-",INDEX('ce raw data'!$C$2:$CZ$3000,MATCH(1,INDEX(('ce raw data'!$A$2:$A$3000=C389)*('ce raw data'!$B$2:$B$3000=$B400),,),0),MATCH(SUBSTITUTE(C392,"Allele","Height"),'ce raw data'!$C$1:$CZ$1,0))),"-")</f>
        <v>-</v>
      </c>
      <c r="D399" s="8" t="str">
        <f>IFERROR(IF(INDEX('ce raw data'!$C$2:$CZ$3000,MATCH(1,INDEX(('ce raw data'!$A$2:$A$3000=C389)*('ce raw data'!$B$2:$B$3000=$B400),,),0),MATCH(SUBSTITUTE(D392,"Allele","Height"),'ce raw data'!$C$1:$CZ$1,0))="","-",INDEX('ce raw data'!$C$2:$CZ$3000,MATCH(1,INDEX(('ce raw data'!$A$2:$A$3000=C389)*('ce raw data'!$B$2:$B$3000=$B400),,),0),MATCH(SUBSTITUTE(D392,"Allele","Height"),'ce raw data'!$C$1:$CZ$1,0))),"-")</f>
        <v>-</v>
      </c>
      <c r="E399" s="8" t="str">
        <f>IFERROR(IF(INDEX('ce raw data'!$C$2:$CZ$3000,MATCH(1,INDEX(('ce raw data'!$A$2:$A$3000=C389)*('ce raw data'!$B$2:$B$3000=$B400),,),0),MATCH(SUBSTITUTE(E392,"Allele","Height"),'ce raw data'!$C$1:$CZ$1,0))="","-",INDEX('ce raw data'!$C$2:$CZ$3000,MATCH(1,INDEX(('ce raw data'!$A$2:$A$3000=C389)*('ce raw data'!$B$2:$B$3000=$B400),,),0),MATCH(SUBSTITUTE(E392,"Allele","Height"),'ce raw data'!$C$1:$CZ$1,0))),"-")</f>
        <v>-</v>
      </c>
      <c r="F399" s="8" t="str">
        <f>IFERROR(IF(INDEX('ce raw data'!$C$2:$CZ$3000,MATCH(1,INDEX(('ce raw data'!$A$2:$A$3000=C389)*('ce raw data'!$B$2:$B$3000=$B400),,),0),MATCH(SUBSTITUTE(F392,"Allele","Height"),'ce raw data'!$C$1:$CZ$1,0))="","-",INDEX('ce raw data'!$C$2:$CZ$3000,MATCH(1,INDEX(('ce raw data'!$A$2:$A$3000=C389)*('ce raw data'!$B$2:$B$3000=$B400),,),0),MATCH(SUBSTITUTE(F392,"Allele","Height"),'ce raw data'!$C$1:$CZ$1,0))),"-")</f>
        <v>-</v>
      </c>
      <c r="G399" s="8" t="str">
        <f>IFERROR(IF(INDEX('ce raw data'!$C$2:$CZ$3000,MATCH(1,INDEX(('ce raw data'!$A$2:$A$3000=G389)*('ce raw data'!$B$2:$B$3000=$B400),,),0),MATCH(SUBSTITUTE(G392,"Allele","Height"),'ce raw data'!$C$1:$CZ$1,0))="","-",INDEX('ce raw data'!$C$2:$CZ$3000,MATCH(1,INDEX(('ce raw data'!$A$2:$A$3000=G389)*('ce raw data'!$B$2:$B$3000=$B400),,),0),MATCH(SUBSTITUTE(G392,"Allele","Height"),'ce raw data'!$C$1:$CZ$1,0))),"-")</f>
        <v>-</v>
      </c>
      <c r="H399" s="8" t="str">
        <f>IFERROR(IF(INDEX('ce raw data'!$C$2:$CZ$3000,MATCH(1,INDEX(('ce raw data'!$A$2:$A$3000=G389)*('ce raw data'!$B$2:$B$3000=$B400),,),0),MATCH(SUBSTITUTE(H392,"Allele","Height"),'ce raw data'!$C$1:$CZ$1,0))="","-",INDEX('ce raw data'!$C$2:$CZ$3000,MATCH(1,INDEX(('ce raw data'!$A$2:$A$3000=G389)*('ce raw data'!$B$2:$B$3000=$B400),,),0),MATCH(SUBSTITUTE(H392,"Allele","Height"),'ce raw data'!$C$1:$CZ$1,0))),"-")</f>
        <v>-</v>
      </c>
      <c r="I399" s="8" t="str">
        <f>IFERROR(IF(INDEX('ce raw data'!$C$2:$CZ$3000,MATCH(1,INDEX(('ce raw data'!$A$2:$A$3000=G389)*('ce raw data'!$B$2:$B$3000=$B400),,),0),MATCH(SUBSTITUTE(I392,"Allele","Height"),'ce raw data'!$C$1:$CZ$1,0))="","-",INDEX('ce raw data'!$C$2:$CZ$3000,MATCH(1,INDEX(('ce raw data'!$A$2:$A$3000=G389)*('ce raw data'!$B$2:$B$3000=$B400),,),0),MATCH(SUBSTITUTE(I392,"Allele","Height"),'ce raw data'!$C$1:$CZ$1,0))),"-")</f>
        <v>-</v>
      </c>
      <c r="J399" s="8" t="str">
        <f>IFERROR(IF(INDEX('ce raw data'!$C$2:$CZ$3000,MATCH(1,INDEX(('ce raw data'!$A$2:$A$3000=G389)*('ce raw data'!$B$2:$B$3000=$B400),,),0),MATCH(SUBSTITUTE(J392,"Allele","Height"),'ce raw data'!$C$1:$CZ$1,0))="","-",INDEX('ce raw data'!$C$2:$CZ$3000,MATCH(1,INDEX(('ce raw data'!$A$2:$A$3000=G389)*('ce raw data'!$B$2:$B$3000=$B400),,),0),MATCH(SUBSTITUTE(J392,"Allele","Height"),'ce raw data'!$C$1:$CZ$1,0))),"-")</f>
        <v>-</v>
      </c>
    </row>
    <row r="400" spans="2:10" x14ac:dyDescent="0.5">
      <c r="B400" s="10" t="str">
        <f>'Allele Call Table'!$A$77</f>
        <v>D2S441</v>
      </c>
      <c r="C400" s="8" t="str">
        <f>IFERROR(IF(INDEX('ce raw data'!$C$2:$CZ$3000,MATCH(1,INDEX(('ce raw data'!$A$2:$A$3000=C389)*('ce raw data'!$B$2:$B$3000=$B400),,),0),MATCH(C392,'ce raw data'!$C$1:$CZ$1,0))="","-",INDEX('ce raw data'!$C$2:$CZ$3000,MATCH(1,INDEX(('ce raw data'!$A$2:$A$3000=C389)*('ce raw data'!$B$2:$B$3000=$B400),,),0),MATCH(C392,'ce raw data'!$C$1:$CZ$1,0))),"-")</f>
        <v>-</v>
      </c>
      <c r="D400" s="8" t="str">
        <f>IFERROR(IF(INDEX('ce raw data'!$C$2:$CZ$3000,MATCH(1,INDEX(('ce raw data'!$A$2:$A$3000=C389)*('ce raw data'!$B$2:$B$3000=$B400),,),0),MATCH(D392,'ce raw data'!$C$1:$CZ$1,0))="","-",INDEX('ce raw data'!$C$2:$CZ$3000,MATCH(1,INDEX(('ce raw data'!$A$2:$A$3000=C389)*('ce raw data'!$B$2:$B$3000=$B400),,),0),MATCH(D392,'ce raw data'!$C$1:$CZ$1,0))),"-")</f>
        <v>-</v>
      </c>
      <c r="E400" s="8" t="str">
        <f>IFERROR(IF(INDEX('ce raw data'!$C$2:$CZ$3000,MATCH(1,INDEX(('ce raw data'!$A$2:$A$3000=C389)*('ce raw data'!$B$2:$B$3000=$B400),,),0),MATCH(E392,'ce raw data'!$C$1:$CZ$1,0))="","-",INDEX('ce raw data'!$C$2:$CZ$3000,MATCH(1,INDEX(('ce raw data'!$A$2:$A$3000=C389)*('ce raw data'!$B$2:$B$3000=$B400),,),0),MATCH(E392,'ce raw data'!$C$1:$CZ$1,0))),"-")</f>
        <v>-</v>
      </c>
      <c r="F400" s="8" t="str">
        <f>IFERROR(IF(INDEX('ce raw data'!$C$2:$CZ$3000,MATCH(1,INDEX(('ce raw data'!$A$2:$A$3000=C389)*('ce raw data'!$B$2:$B$3000=$B400),,),0),MATCH(F392,'ce raw data'!$C$1:$CZ$1,0))="","-",INDEX('ce raw data'!$C$2:$CZ$3000,MATCH(1,INDEX(('ce raw data'!$A$2:$A$3000=C389)*('ce raw data'!$B$2:$B$3000=$B400),,),0),MATCH(F392,'ce raw data'!$C$1:$CZ$1,0))),"-")</f>
        <v>-</v>
      </c>
      <c r="G400" s="8" t="str">
        <f>IFERROR(IF(INDEX('ce raw data'!$C$2:$CZ$3000,MATCH(1,INDEX(('ce raw data'!$A$2:$A$3000=G389)*('ce raw data'!$B$2:$B$3000=$B400),,),0),MATCH(G392,'ce raw data'!$C$1:$CZ$1,0))="","-",INDEX('ce raw data'!$C$2:$CZ$3000,MATCH(1,INDEX(('ce raw data'!$A$2:$A$3000=G389)*('ce raw data'!$B$2:$B$3000=$B400),,),0),MATCH(G392,'ce raw data'!$C$1:$CZ$1,0))),"-")</f>
        <v>-</v>
      </c>
      <c r="H400" s="8" t="str">
        <f>IFERROR(IF(INDEX('ce raw data'!$C$2:$CZ$3000,MATCH(1,INDEX(('ce raw data'!$A$2:$A$3000=G389)*('ce raw data'!$B$2:$B$3000=$B400),,),0),MATCH(H392,'ce raw data'!$C$1:$CZ$1,0))="","-",INDEX('ce raw data'!$C$2:$CZ$3000,MATCH(1,INDEX(('ce raw data'!$A$2:$A$3000=G389)*('ce raw data'!$B$2:$B$3000=$B400),,),0),MATCH(H392,'ce raw data'!$C$1:$CZ$1,0))),"-")</f>
        <v>-</v>
      </c>
      <c r="I400" s="8" t="str">
        <f>IFERROR(IF(INDEX('ce raw data'!$C$2:$CZ$3000,MATCH(1,INDEX(('ce raw data'!$A$2:$A$3000=G389)*('ce raw data'!$B$2:$B$3000=$B400),,),0),MATCH(I392,'ce raw data'!$C$1:$CZ$1,0))="","-",INDEX('ce raw data'!$C$2:$CZ$3000,MATCH(1,INDEX(('ce raw data'!$A$2:$A$3000=G389)*('ce raw data'!$B$2:$B$3000=$B400),,),0),MATCH(I392,'ce raw data'!$C$1:$CZ$1,0))),"-")</f>
        <v>-</v>
      </c>
      <c r="J400" s="8" t="str">
        <f>IFERROR(IF(INDEX('ce raw data'!$C$2:$CZ$3000,MATCH(1,INDEX(('ce raw data'!$A$2:$A$3000=G389)*('ce raw data'!$B$2:$B$3000=$B400),,),0),MATCH(J392,'ce raw data'!$C$1:$CZ$1,0))="","-",INDEX('ce raw data'!$C$2:$CZ$3000,MATCH(1,INDEX(('ce raw data'!$A$2:$A$3000=G389)*('ce raw data'!$B$2:$B$3000=$B400),,),0),MATCH(J392,'ce raw data'!$C$1:$CZ$1,0))),"-")</f>
        <v>-</v>
      </c>
    </row>
    <row r="401" spans="2:10" hidden="1" x14ac:dyDescent="0.5">
      <c r="B401" s="10"/>
      <c r="C401" s="8" t="str">
        <f>IFERROR(IF(INDEX('ce raw data'!$C$2:$CZ$3000,MATCH(1,INDEX(('ce raw data'!$A$2:$A$3000=C389)*('ce raw data'!$B$2:$B$3000=$B402),,),0),MATCH(SUBSTITUTE(C392,"Allele","Height"),'ce raw data'!$C$1:$CZ$1,0))="","-",INDEX('ce raw data'!$C$2:$CZ$3000,MATCH(1,INDEX(('ce raw data'!$A$2:$A$3000=C389)*('ce raw data'!$B$2:$B$3000=$B402),,),0),MATCH(SUBSTITUTE(C392,"Allele","Height"),'ce raw data'!$C$1:$CZ$1,0))),"-")</f>
        <v>-</v>
      </c>
      <c r="D401" s="8" t="str">
        <f>IFERROR(IF(INDEX('ce raw data'!$C$2:$CZ$3000,MATCH(1,INDEX(('ce raw data'!$A$2:$A$3000=C389)*('ce raw data'!$B$2:$B$3000=$B402),,),0),MATCH(SUBSTITUTE(D392,"Allele","Height"),'ce raw data'!$C$1:$CZ$1,0))="","-",INDEX('ce raw data'!$C$2:$CZ$3000,MATCH(1,INDEX(('ce raw data'!$A$2:$A$3000=C389)*('ce raw data'!$B$2:$B$3000=$B402),,),0),MATCH(SUBSTITUTE(D392,"Allele","Height"),'ce raw data'!$C$1:$CZ$1,0))),"-")</f>
        <v>-</v>
      </c>
      <c r="E401" s="8" t="str">
        <f>IFERROR(IF(INDEX('ce raw data'!$C$2:$CZ$3000,MATCH(1,INDEX(('ce raw data'!$A$2:$A$3000=C389)*('ce raw data'!$B$2:$B$3000=$B402),,),0),MATCH(SUBSTITUTE(E392,"Allele","Height"),'ce raw data'!$C$1:$CZ$1,0))="","-",INDEX('ce raw data'!$C$2:$CZ$3000,MATCH(1,INDEX(('ce raw data'!$A$2:$A$3000=C389)*('ce raw data'!$B$2:$B$3000=$B402),,),0),MATCH(SUBSTITUTE(E392,"Allele","Height"),'ce raw data'!$C$1:$CZ$1,0))),"-")</f>
        <v>-</v>
      </c>
      <c r="F401" s="8" t="str">
        <f>IFERROR(IF(INDEX('ce raw data'!$C$2:$CZ$3000,MATCH(1,INDEX(('ce raw data'!$A$2:$A$3000=C389)*('ce raw data'!$B$2:$B$3000=$B402),,),0),MATCH(SUBSTITUTE(F392,"Allele","Height"),'ce raw data'!$C$1:$CZ$1,0))="","-",INDEX('ce raw data'!$C$2:$CZ$3000,MATCH(1,INDEX(('ce raw data'!$A$2:$A$3000=C389)*('ce raw data'!$B$2:$B$3000=$B402),,),0),MATCH(SUBSTITUTE(F392,"Allele","Height"),'ce raw data'!$C$1:$CZ$1,0))),"-")</f>
        <v>-</v>
      </c>
      <c r="G401" s="8" t="str">
        <f>IFERROR(IF(INDEX('ce raw data'!$C$2:$CZ$3000,MATCH(1,INDEX(('ce raw data'!$A$2:$A$3000=G389)*('ce raw data'!$B$2:$B$3000=$B402),,),0),MATCH(SUBSTITUTE(G392,"Allele","Height"),'ce raw data'!$C$1:$CZ$1,0))="","-",INDEX('ce raw data'!$C$2:$CZ$3000,MATCH(1,INDEX(('ce raw data'!$A$2:$A$3000=G389)*('ce raw data'!$B$2:$B$3000=$B402),,),0),MATCH(SUBSTITUTE(G392,"Allele","Height"),'ce raw data'!$C$1:$CZ$1,0))),"-")</f>
        <v>-</v>
      </c>
      <c r="H401" s="8" t="str">
        <f>IFERROR(IF(INDEX('ce raw data'!$C$2:$CZ$3000,MATCH(1,INDEX(('ce raw data'!$A$2:$A$3000=G389)*('ce raw data'!$B$2:$B$3000=$B402),,),0),MATCH(SUBSTITUTE(H392,"Allele","Height"),'ce raw data'!$C$1:$CZ$1,0))="","-",INDEX('ce raw data'!$C$2:$CZ$3000,MATCH(1,INDEX(('ce raw data'!$A$2:$A$3000=G389)*('ce raw data'!$B$2:$B$3000=$B402),,),0),MATCH(SUBSTITUTE(H392,"Allele","Height"),'ce raw data'!$C$1:$CZ$1,0))),"-")</f>
        <v>-</v>
      </c>
      <c r="I401" s="8" t="str">
        <f>IFERROR(IF(INDEX('ce raw data'!$C$2:$CZ$3000,MATCH(1,INDEX(('ce raw data'!$A$2:$A$3000=G389)*('ce raw data'!$B$2:$B$3000=$B402),,),0),MATCH(SUBSTITUTE(I392,"Allele","Height"),'ce raw data'!$C$1:$CZ$1,0))="","-",INDEX('ce raw data'!$C$2:$CZ$3000,MATCH(1,INDEX(('ce raw data'!$A$2:$A$3000=G389)*('ce raw data'!$B$2:$B$3000=$B402),,),0),MATCH(SUBSTITUTE(I392,"Allele","Height"),'ce raw data'!$C$1:$CZ$1,0))),"-")</f>
        <v>-</v>
      </c>
      <c r="J401" s="8" t="str">
        <f>IFERROR(IF(INDEX('ce raw data'!$C$2:$CZ$3000,MATCH(1,INDEX(('ce raw data'!$A$2:$A$3000=G389)*('ce raw data'!$B$2:$B$3000=$B402),,),0),MATCH(SUBSTITUTE(J392,"Allele","Height"),'ce raw data'!$C$1:$CZ$1,0))="","-",INDEX('ce raw data'!$C$2:$CZ$3000,MATCH(1,INDEX(('ce raw data'!$A$2:$A$3000=G389)*('ce raw data'!$B$2:$B$3000=$B402),,),0),MATCH(SUBSTITUTE(J392,"Allele","Height"),'ce raw data'!$C$1:$CZ$1,0))),"-")</f>
        <v>-</v>
      </c>
    </row>
    <row r="402" spans="2:10" x14ac:dyDescent="0.5">
      <c r="B402" s="10" t="str">
        <f>'Allele Call Table'!$A$79</f>
        <v>D10S1248</v>
      </c>
      <c r="C402" s="8" t="str">
        <f>IFERROR(IF(INDEX('ce raw data'!$C$2:$CZ$3000,MATCH(1,INDEX(('ce raw data'!$A$2:$A$3000=C389)*('ce raw data'!$B$2:$B$3000=$B402),,),0),MATCH(C392,'ce raw data'!$C$1:$CZ$1,0))="","-",INDEX('ce raw data'!$C$2:$CZ$3000,MATCH(1,INDEX(('ce raw data'!$A$2:$A$3000=C389)*('ce raw data'!$B$2:$B$3000=$B402),,),0),MATCH(C392,'ce raw data'!$C$1:$CZ$1,0))),"-")</f>
        <v>-</v>
      </c>
      <c r="D402" s="8" t="str">
        <f>IFERROR(IF(INDEX('ce raw data'!$C$2:$CZ$3000,MATCH(1,INDEX(('ce raw data'!$A$2:$A$3000=C389)*('ce raw data'!$B$2:$B$3000=$B402),,),0),MATCH(D392,'ce raw data'!$C$1:$CZ$1,0))="","-",INDEX('ce raw data'!$C$2:$CZ$3000,MATCH(1,INDEX(('ce raw data'!$A$2:$A$3000=C389)*('ce raw data'!$B$2:$B$3000=$B402),,),0),MATCH(D392,'ce raw data'!$C$1:$CZ$1,0))),"-")</f>
        <v>-</v>
      </c>
      <c r="E402" s="8" t="str">
        <f>IFERROR(IF(INDEX('ce raw data'!$C$2:$CZ$3000,MATCH(1,INDEX(('ce raw data'!$A$2:$A$3000=C389)*('ce raw data'!$B$2:$B$3000=$B402),,),0),MATCH(E392,'ce raw data'!$C$1:$CZ$1,0))="","-",INDEX('ce raw data'!$C$2:$CZ$3000,MATCH(1,INDEX(('ce raw data'!$A$2:$A$3000=C389)*('ce raw data'!$B$2:$B$3000=$B402),,),0),MATCH(E392,'ce raw data'!$C$1:$CZ$1,0))),"-")</f>
        <v>-</v>
      </c>
      <c r="F402" s="8" t="str">
        <f>IFERROR(IF(INDEX('ce raw data'!$C$2:$CZ$3000,MATCH(1,INDEX(('ce raw data'!$A$2:$A$3000=C389)*('ce raw data'!$B$2:$B$3000=$B402),,),0),MATCH(F392,'ce raw data'!$C$1:$CZ$1,0))="","-",INDEX('ce raw data'!$C$2:$CZ$3000,MATCH(1,INDEX(('ce raw data'!$A$2:$A$3000=C389)*('ce raw data'!$B$2:$B$3000=$B402),,),0),MATCH(F392,'ce raw data'!$C$1:$CZ$1,0))),"-")</f>
        <v>-</v>
      </c>
      <c r="G402" s="8" t="str">
        <f>IFERROR(IF(INDEX('ce raw data'!$C$2:$CZ$3000,MATCH(1,INDEX(('ce raw data'!$A$2:$A$3000=G389)*('ce raw data'!$B$2:$B$3000=$B402),,),0),MATCH(G392,'ce raw data'!$C$1:$CZ$1,0))="","-",INDEX('ce raw data'!$C$2:$CZ$3000,MATCH(1,INDEX(('ce raw data'!$A$2:$A$3000=G389)*('ce raw data'!$B$2:$B$3000=$B402),,),0),MATCH(G392,'ce raw data'!$C$1:$CZ$1,0))),"-")</f>
        <v>-</v>
      </c>
      <c r="H402" s="8" t="str">
        <f>IFERROR(IF(INDEX('ce raw data'!$C$2:$CZ$3000,MATCH(1,INDEX(('ce raw data'!$A$2:$A$3000=G389)*('ce raw data'!$B$2:$B$3000=$B402),,),0),MATCH(H392,'ce raw data'!$C$1:$CZ$1,0))="","-",INDEX('ce raw data'!$C$2:$CZ$3000,MATCH(1,INDEX(('ce raw data'!$A$2:$A$3000=G389)*('ce raw data'!$B$2:$B$3000=$B402),,),0),MATCH(H392,'ce raw data'!$C$1:$CZ$1,0))),"-")</f>
        <v>-</v>
      </c>
      <c r="I402" s="8" t="str">
        <f>IFERROR(IF(INDEX('ce raw data'!$C$2:$CZ$3000,MATCH(1,INDEX(('ce raw data'!$A$2:$A$3000=G389)*('ce raw data'!$B$2:$B$3000=$B402),,),0),MATCH(I392,'ce raw data'!$C$1:$CZ$1,0))="","-",INDEX('ce raw data'!$C$2:$CZ$3000,MATCH(1,INDEX(('ce raw data'!$A$2:$A$3000=G389)*('ce raw data'!$B$2:$B$3000=$B402),,),0),MATCH(I392,'ce raw data'!$C$1:$CZ$1,0))),"-")</f>
        <v>-</v>
      </c>
      <c r="J402" s="8" t="str">
        <f>IFERROR(IF(INDEX('ce raw data'!$C$2:$CZ$3000,MATCH(1,INDEX(('ce raw data'!$A$2:$A$3000=G389)*('ce raw data'!$B$2:$B$3000=$B402),,),0),MATCH(J392,'ce raw data'!$C$1:$CZ$1,0))="","-",INDEX('ce raw data'!$C$2:$CZ$3000,MATCH(1,INDEX(('ce raw data'!$A$2:$A$3000=G389)*('ce raw data'!$B$2:$B$3000=$B402),,),0),MATCH(J392,'ce raw data'!$C$1:$CZ$1,0))),"-")</f>
        <v>-</v>
      </c>
    </row>
    <row r="403" spans="2:10" hidden="1" x14ac:dyDescent="0.5">
      <c r="B403" s="10"/>
      <c r="C403" s="8" t="str">
        <f>IFERROR(IF(INDEX('ce raw data'!$C$2:$CZ$3000,MATCH(1,INDEX(('ce raw data'!$A$2:$A$3000=C389)*('ce raw data'!$B$2:$B$3000=$B404),,),0),MATCH(SUBSTITUTE(C392,"Allele","Height"),'ce raw data'!$C$1:$CZ$1,0))="","-",INDEX('ce raw data'!$C$2:$CZ$3000,MATCH(1,INDEX(('ce raw data'!$A$2:$A$3000=C389)*('ce raw data'!$B$2:$B$3000=$B404),,),0),MATCH(SUBSTITUTE(C392,"Allele","Height"),'ce raw data'!$C$1:$CZ$1,0))),"-")</f>
        <v>-</v>
      </c>
      <c r="D403" s="8" t="str">
        <f>IFERROR(IF(INDEX('ce raw data'!$C$2:$CZ$3000,MATCH(1,INDEX(('ce raw data'!$A$2:$A$3000=C389)*('ce raw data'!$B$2:$B$3000=$B404),,),0),MATCH(SUBSTITUTE(D392,"Allele","Height"),'ce raw data'!$C$1:$CZ$1,0))="","-",INDEX('ce raw data'!$C$2:$CZ$3000,MATCH(1,INDEX(('ce raw data'!$A$2:$A$3000=C389)*('ce raw data'!$B$2:$B$3000=$B404),,),0),MATCH(SUBSTITUTE(D392,"Allele","Height"),'ce raw data'!$C$1:$CZ$1,0))),"-")</f>
        <v>-</v>
      </c>
      <c r="E403" s="8" t="str">
        <f>IFERROR(IF(INDEX('ce raw data'!$C$2:$CZ$3000,MATCH(1,INDEX(('ce raw data'!$A$2:$A$3000=C389)*('ce raw data'!$B$2:$B$3000=$B404),,),0),MATCH(SUBSTITUTE(E392,"Allele","Height"),'ce raw data'!$C$1:$CZ$1,0))="","-",INDEX('ce raw data'!$C$2:$CZ$3000,MATCH(1,INDEX(('ce raw data'!$A$2:$A$3000=C389)*('ce raw data'!$B$2:$B$3000=$B404),,),0),MATCH(SUBSTITUTE(E392,"Allele","Height"),'ce raw data'!$C$1:$CZ$1,0))),"-")</f>
        <v>-</v>
      </c>
      <c r="F403" s="8" t="str">
        <f>IFERROR(IF(INDEX('ce raw data'!$C$2:$CZ$3000,MATCH(1,INDEX(('ce raw data'!$A$2:$A$3000=C389)*('ce raw data'!$B$2:$B$3000=$B404),,),0),MATCH(SUBSTITUTE(F392,"Allele","Height"),'ce raw data'!$C$1:$CZ$1,0))="","-",INDEX('ce raw data'!$C$2:$CZ$3000,MATCH(1,INDEX(('ce raw data'!$A$2:$A$3000=C389)*('ce raw data'!$B$2:$B$3000=$B404),,),0),MATCH(SUBSTITUTE(F392,"Allele","Height"),'ce raw data'!$C$1:$CZ$1,0))),"-")</f>
        <v>-</v>
      </c>
      <c r="G403" s="8" t="str">
        <f>IFERROR(IF(INDEX('ce raw data'!$C$2:$CZ$3000,MATCH(1,INDEX(('ce raw data'!$A$2:$A$3000=G389)*('ce raw data'!$B$2:$B$3000=$B404),,),0),MATCH(SUBSTITUTE(G392,"Allele","Height"),'ce raw data'!$C$1:$CZ$1,0))="","-",INDEX('ce raw data'!$C$2:$CZ$3000,MATCH(1,INDEX(('ce raw data'!$A$2:$A$3000=G389)*('ce raw data'!$B$2:$B$3000=$B404),,),0),MATCH(SUBSTITUTE(G392,"Allele","Height"),'ce raw data'!$C$1:$CZ$1,0))),"-")</f>
        <v>-</v>
      </c>
      <c r="H403" s="8" t="str">
        <f>IFERROR(IF(INDEX('ce raw data'!$C$2:$CZ$3000,MATCH(1,INDEX(('ce raw data'!$A$2:$A$3000=G389)*('ce raw data'!$B$2:$B$3000=$B404),,),0),MATCH(SUBSTITUTE(H392,"Allele","Height"),'ce raw data'!$C$1:$CZ$1,0))="","-",INDEX('ce raw data'!$C$2:$CZ$3000,MATCH(1,INDEX(('ce raw data'!$A$2:$A$3000=G389)*('ce raw data'!$B$2:$B$3000=$B404),,),0),MATCH(SUBSTITUTE(H392,"Allele","Height"),'ce raw data'!$C$1:$CZ$1,0))),"-")</f>
        <v>-</v>
      </c>
      <c r="I403" s="8" t="str">
        <f>IFERROR(IF(INDEX('ce raw data'!$C$2:$CZ$3000,MATCH(1,INDEX(('ce raw data'!$A$2:$A$3000=G389)*('ce raw data'!$B$2:$B$3000=$B404),,),0),MATCH(SUBSTITUTE(I392,"Allele","Height"),'ce raw data'!$C$1:$CZ$1,0))="","-",INDEX('ce raw data'!$C$2:$CZ$3000,MATCH(1,INDEX(('ce raw data'!$A$2:$A$3000=G389)*('ce raw data'!$B$2:$B$3000=$B404),,),0),MATCH(SUBSTITUTE(I392,"Allele","Height"),'ce raw data'!$C$1:$CZ$1,0))),"-")</f>
        <v>-</v>
      </c>
      <c r="J403" s="8" t="str">
        <f>IFERROR(IF(INDEX('ce raw data'!$C$2:$CZ$3000,MATCH(1,INDEX(('ce raw data'!$A$2:$A$3000=G389)*('ce raw data'!$B$2:$B$3000=$B404),,),0),MATCH(SUBSTITUTE(J392,"Allele","Height"),'ce raw data'!$C$1:$CZ$1,0))="","-",INDEX('ce raw data'!$C$2:$CZ$3000,MATCH(1,INDEX(('ce raw data'!$A$2:$A$3000=G389)*('ce raw data'!$B$2:$B$3000=$B404),,),0),MATCH(SUBSTITUTE(J392,"Allele","Height"),'ce raw data'!$C$1:$CZ$1,0))),"-")</f>
        <v>-</v>
      </c>
    </row>
    <row r="404" spans="2:10" x14ac:dyDescent="0.5">
      <c r="B404" s="10" t="str">
        <f>'Allele Call Table'!$A$81</f>
        <v>D13S317</v>
      </c>
      <c r="C404" s="8" t="str">
        <f>IFERROR(IF(INDEX('ce raw data'!$C$2:$CZ$3000,MATCH(1,INDEX(('ce raw data'!$A$2:$A$3000=C389)*('ce raw data'!$B$2:$B$3000=$B404),,),0),MATCH(C392,'ce raw data'!$C$1:$CZ$1,0))="","-",INDEX('ce raw data'!$C$2:$CZ$3000,MATCH(1,INDEX(('ce raw data'!$A$2:$A$3000=C389)*('ce raw data'!$B$2:$B$3000=$B404),,),0),MATCH(C392,'ce raw data'!$C$1:$CZ$1,0))),"-")</f>
        <v>-</v>
      </c>
      <c r="D404" s="8" t="str">
        <f>IFERROR(IF(INDEX('ce raw data'!$C$2:$CZ$3000,MATCH(1,INDEX(('ce raw data'!$A$2:$A$3000=C389)*('ce raw data'!$B$2:$B$3000=$B404),,),0),MATCH(D392,'ce raw data'!$C$1:$CZ$1,0))="","-",INDEX('ce raw data'!$C$2:$CZ$3000,MATCH(1,INDEX(('ce raw data'!$A$2:$A$3000=C389)*('ce raw data'!$B$2:$B$3000=$B404),,),0),MATCH(D392,'ce raw data'!$C$1:$CZ$1,0))),"-")</f>
        <v>-</v>
      </c>
      <c r="E404" s="8" t="str">
        <f>IFERROR(IF(INDEX('ce raw data'!$C$2:$CZ$3000,MATCH(1,INDEX(('ce raw data'!$A$2:$A$3000=C389)*('ce raw data'!$B$2:$B$3000=$B404),,),0),MATCH(E392,'ce raw data'!$C$1:$CZ$1,0))="","-",INDEX('ce raw data'!$C$2:$CZ$3000,MATCH(1,INDEX(('ce raw data'!$A$2:$A$3000=C389)*('ce raw data'!$B$2:$B$3000=$B404),,),0),MATCH(E392,'ce raw data'!$C$1:$CZ$1,0))),"-")</f>
        <v>-</v>
      </c>
      <c r="F404" s="8" t="str">
        <f>IFERROR(IF(INDEX('ce raw data'!$C$2:$CZ$3000,MATCH(1,INDEX(('ce raw data'!$A$2:$A$3000=C389)*('ce raw data'!$B$2:$B$3000=$B404),,),0),MATCH(F392,'ce raw data'!$C$1:$CZ$1,0))="","-",INDEX('ce raw data'!$C$2:$CZ$3000,MATCH(1,INDEX(('ce raw data'!$A$2:$A$3000=C389)*('ce raw data'!$B$2:$B$3000=$B404),,),0),MATCH(F392,'ce raw data'!$C$1:$CZ$1,0))),"-")</f>
        <v>-</v>
      </c>
      <c r="G404" s="8" t="str">
        <f>IFERROR(IF(INDEX('ce raw data'!$C$2:$CZ$3000,MATCH(1,INDEX(('ce raw data'!$A$2:$A$3000=G389)*('ce raw data'!$B$2:$B$3000=$B404),,),0),MATCH(G392,'ce raw data'!$C$1:$CZ$1,0))="","-",INDEX('ce raw data'!$C$2:$CZ$3000,MATCH(1,INDEX(('ce raw data'!$A$2:$A$3000=G389)*('ce raw data'!$B$2:$B$3000=$B404),,),0),MATCH(G392,'ce raw data'!$C$1:$CZ$1,0))),"-")</f>
        <v>-</v>
      </c>
      <c r="H404" s="8" t="str">
        <f>IFERROR(IF(INDEX('ce raw data'!$C$2:$CZ$3000,MATCH(1,INDEX(('ce raw data'!$A$2:$A$3000=G389)*('ce raw data'!$B$2:$B$3000=$B404),,),0),MATCH(H392,'ce raw data'!$C$1:$CZ$1,0))="","-",INDEX('ce raw data'!$C$2:$CZ$3000,MATCH(1,INDEX(('ce raw data'!$A$2:$A$3000=G389)*('ce raw data'!$B$2:$B$3000=$B404),,),0),MATCH(H392,'ce raw data'!$C$1:$CZ$1,0))),"-")</f>
        <v>-</v>
      </c>
      <c r="I404" s="8" t="str">
        <f>IFERROR(IF(INDEX('ce raw data'!$C$2:$CZ$3000,MATCH(1,INDEX(('ce raw data'!$A$2:$A$3000=G389)*('ce raw data'!$B$2:$B$3000=$B404),,),0),MATCH(I392,'ce raw data'!$C$1:$CZ$1,0))="","-",INDEX('ce raw data'!$C$2:$CZ$3000,MATCH(1,INDEX(('ce raw data'!$A$2:$A$3000=G389)*('ce raw data'!$B$2:$B$3000=$B404),,),0),MATCH(I392,'ce raw data'!$C$1:$CZ$1,0))),"-")</f>
        <v>-</v>
      </c>
      <c r="J404" s="8" t="str">
        <f>IFERROR(IF(INDEX('ce raw data'!$C$2:$CZ$3000,MATCH(1,INDEX(('ce raw data'!$A$2:$A$3000=G389)*('ce raw data'!$B$2:$B$3000=$B404),,),0),MATCH(J392,'ce raw data'!$C$1:$CZ$1,0))="","-",INDEX('ce raw data'!$C$2:$CZ$3000,MATCH(1,INDEX(('ce raw data'!$A$2:$A$3000=G389)*('ce raw data'!$B$2:$B$3000=$B404),,),0),MATCH(J392,'ce raw data'!$C$1:$CZ$1,0))),"-")</f>
        <v>-</v>
      </c>
    </row>
    <row r="405" spans="2:10" hidden="1" x14ac:dyDescent="0.5">
      <c r="B405" s="10"/>
      <c r="C405" s="8" t="str">
        <f>IFERROR(IF(INDEX('ce raw data'!$C$2:$CZ$3000,MATCH(1,INDEX(('ce raw data'!$A$2:$A$3000=C389)*('ce raw data'!$B$2:$B$3000=$B406),,),0),MATCH(SUBSTITUTE(C392,"Allele","Height"),'ce raw data'!$C$1:$CZ$1,0))="","-",INDEX('ce raw data'!$C$2:$CZ$3000,MATCH(1,INDEX(('ce raw data'!$A$2:$A$3000=C389)*('ce raw data'!$B$2:$B$3000=$B406),,),0),MATCH(SUBSTITUTE(C392,"Allele","Height"),'ce raw data'!$C$1:$CZ$1,0))),"-")</f>
        <v>-</v>
      </c>
      <c r="D405" s="8" t="str">
        <f>IFERROR(IF(INDEX('ce raw data'!$C$2:$CZ$3000,MATCH(1,INDEX(('ce raw data'!$A$2:$A$3000=C389)*('ce raw data'!$B$2:$B$3000=$B406),,),0),MATCH(SUBSTITUTE(D392,"Allele","Height"),'ce raw data'!$C$1:$CZ$1,0))="","-",INDEX('ce raw data'!$C$2:$CZ$3000,MATCH(1,INDEX(('ce raw data'!$A$2:$A$3000=C389)*('ce raw data'!$B$2:$B$3000=$B406),,),0),MATCH(SUBSTITUTE(D392,"Allele","Height"),'ce raw data'!$C$1:$CZ$1,0))),"-")</f>
        <v>-</v>
      </c>
      <c r="E405" s="8" t="str">
        <f>IFERROR(IF(INDEX('ce raw data'!$C$2:$CZ$3000,MATCH(1,INDEX(('ce raw data'!$A$2:$A$3000=C389)*('ce raw data'!$B$2:$B$3000=$B406),,),0),MATCH(SUBSTITUTE(E392,"Allele","Height"),'ce raw data'!$C$1:$CZ$1,0))="","-",INDEX('ce raw data'!$C$2:$CZ$3000,MATCH(1,INDEX(('ce raw data'!$A$2:$A$3000=C389)*('ce raw data'!$B$2:$B$3000=$B406),,),0),MATCH(SUBSTITUTE(E392,"Allele","Height"),'ce raw data'!$C$1:$CZ$1,0))),"-")</f>
        <v>-</v>
      </c>
      <c r="F405" s="8" t="str">
        <f>IFERROR(IF(INDEX('ce raw data'!$C$2:$CZ$3000,MATCH(1,INDEX(('ce raw data'!$A$2:$A$3000=C389)*('ce raw data'!$B$2:$B$3000=$B406),,),0),MATCH(SUBSTITUTE(F392,"Allele","Height"),'ce raw data'!$C$1:$CZ$1,0))="","-",INDEX('ce raw data'!$C$2:$CZ$3000,MATCH(1,INDEX(('ce raw data'!$A$2:$A$3000=C389)*('ce raw data'!$B$2:$B$3000=$B406),,),0),MATCH(SUBSTITUTE(F392,"Allele","Height"),'ce raw data'!$C$1:$CZ$1,0))),"-")</f>
        <v>-</v>
      </c>
      <c r="G405" s="8" t="str">
        <f>IFERROR(IF(INDEX('ce raw data'!$C$2:$CZ$3000,MATCH(1,INDEX(('ce raw data'!$A$2:$A$3000=G389)*('ce raw data'!$B$2:$B$3000=$B406),,),0),MATCH(SUBSTITUTE(G392,"Allele","Height"),'ce raw data'!$C$1:$CZ$1,0))="","-",INDEX('ce raw data'!$C$2:$CZ$3000,MATCH(1,INDEX(('ce raw data'!$A$2:$A$3000=G389)*('ce raw data'!$B$2:$B$3000=$B406),,),0),MATCH(SUBSTITUTE(G392,"Allele","Height"),'ce raw data'!$C$1:$CZ$1,0))),"-")</f>
        <v>-</v>
      </c>
      <c r="H405" s="8" t="str">
        <f>IFERROR(IF(INDEX('ce raw data'!$C$2:$CZ$3000,MATCH(1,INDEX(('ce raw data'!$A$2:$A$3000=G389)*('ce raw data'!$B$2:$B$3000=$B406),,),0),MATCH(SUBSTITUTE(H392,"Allele","Height"),'ce raw data'!$C$1:$CZ$1,0))="","-",INDEX('ce raw data'!$C$2:$CZ$3000,MATCH(1,INDEX(('ce raw data'!$A$2:$A$3000=G389)*('ce raw data'!$B$2:$B$3000=$B406),,),0),MATCH(SUBSTITUTE(H392,"Allele","Height"),'ce raw data'!$C$1:$CZ$1,0))),"-")</f>
        <v>-</v>
      </c>
      <c r="I405" s="8" t="str">
        <f>IFERROR(IF(INDEX('ce raw data'!$C$2:$CZ$3000,MATCH(1,INDEX(('ce raw data'!$A$2:$A$3000=G389)*('ce raw data'!$B$2:$B$3000=$B406),,),0),MATCH(SUBSTITUTE(I392,"Allele","Height"),'ce raw data'!$C$1:$CZ$1,0))="","-",INDEX('ce raw data'!$C$2:$CZ$3000,MATCH(1,INDEX(('ce raw data'!$A$2:$A$3000=G389)*('ce raw data'!$B$2:$B$3000=$B406),,),0),MATCH(SUBSTITUTE(I392,"Allele","Height"),'ce raw data'!$C$1:$CZ$1,0))),"-")</f>
        <v>-</v>
      </c>
      <c r="J405" s="8" t="str">
        <f>IFERROR(IF(INDEX('ce raw data'!$C$2:$CZ$3000,MATCH(1,INDEX(('ce raw data'!$A$2:$A$3000=G389)*('ce raw data'!$B$2:$B$3000=$B406),,),0),MATCH(SUBSTITUTE(J392,"Allele","Height"),'ce raw data'!$C$1:$CZ$1,0))="","-",INDEX('ce raw data'!$C$2:$CZ$3000,MATCH(1,INDEX(('ce raw data'!$A$2:$A$3000=G389)*('ce raw data'!$B$2:$B$3000=$B406),,),0),MATCH(SUBSTITUTE(J392,"Allele","Height"),'ce raw data'!$C$1:$CZ$1,0))),"-")</f>
        <v>-</v>
      </c>
    </row>
    <row r="406" spans="2:10" x14ac:dyDescent="0.5">
      <c r="B406" s="10" t="str">
        <f>'Allele Call Table'!$A$83</f>
        <v>Penta E</v>
      </c>
      <c r="C406" s="8" t="str">
        <f>IFERROR(IF(INDEX('ce raw data'!$C$2:$CZ$3000,MATCH(1,INDEX(('ce raw data'!$A$2:$A$3000=C389)*('ce raw data'!$B$2:$B$3000=$B406),,),0),MATCH(C392,'ce raw data'!$C$1:$CZ$1,0))="","-",INDEX('ce raw data'!$C$2:$CZ$3000,MATCH(1,INDEX(('ce raw data'!$A$2:$A$3000=C389)*('ce raw data'!$B$2:$B$3000=$B406),,),0),MATCH(C392,'ce raw data'!$C$1:$CZ$1,0))),"-")</f>
        <v>-</v>
      </c>
      <c r="D406" s="8" t="str">
        <f>IFERROR(IF(INDEX('ce raw data'!$C$2:$CZ$3000,MATCH(1,INDEX(('ce raw data'!$A$2:$A$3000=C389)*('ce raw data'!$B$2:$B$3000=$B406),,),0),MATCH(D392,'ce raw data'!$C$1:$CZ$1,0))="","-",INDEX('ce raw data'!$C$2:$CZ$3000,MATCH(1,INDEX(('ce raw data'!$A$2:$A$3000=C389)*('ce raw data'!$B$2:$B$3000=$B406),,),0),MATCH(D392,'ce raw data'!$C$1:$CZ$1,0))),"-")</f>
        <v>-</v>
      </c>
      <c r="E406" s="8" t="str">
        <f>IFERROR(IF(INDEX('ce raw data'!$C$2:$CZ$3000,MATCH(1,INDEX(('ce raw data'!$A$2:$A$3000=C389)*('ce raw data'!$B$2:$B$3000=$B406),,),0),MATCH(E392,'ce raw data'!$C$1:$CZ$1,0))="","-",INDEX('ce raw data'!$C$2:$CZ$3000,MATCH(1,INDEX(('ce raw data'!$A$2:$A$3000=C389)*('ce raw data'!$B$2:$B$3000=$B406),,),0),MATCH(E392,'ce raw data'!$C$1:$CZ$1,0))),"-")</f>
        <v>-</v>
      </c>
      <c r="F406" s="8" t="str">
        <f>IFERROR(IF(INDEX('ce raw data'!$C$2:$CZ$3000,MATCH(1,INDEX(('ce raw data'!$A$2:$A$3000=C389)*('ce raw data'!$B$2:$B$3000=$B406),,),0),MATCH(F392,'ce raw data'!$C$1:$CZ$1,0))="","-",INDEX('ce raw data'!$C$2:$CZ$3000,MATCH(1,INDEX(('ce raw data'!$A$2:$A$3000=C389)*('ce raw data'!$B$2:$B$3000=$B406),,),0),MATCH(F392,'ce raw data'!$C$1:$CZ$1,0))),"-")</f>
        <v>-</v>
      </c>
      <c r="G406" s="8" t="str">
        <f>IFERROR(IF(INDEX('ce raw data'!$C$2:$CZ$3000,MATCH(1,INDEX(('ce raw data'!$A$2:$A$3000=G389)*('ce raw data'!$B$2:$B$3000=$B406),,),0),MATCH(G392,'ce raw data'!$C$1:$CZ$1,0))="","-",INDEX('ce raw data'!$C$2:$CZ$3000,MATCH(1,INDEX(('ce raw data'!$A$2:$A$3000=G389)*('ce raw data'!$B$2:$B$3000=$B406),,),0),MATCH(G392,'ce raw data'!$C$1:$CZ$1,0))),"-")</f>
        <v>-</v>
      </c>
      <c r="H406" s="8" t="str">
        <f>IFERROR(IF(INDEX('ce raw data'!$C$2:$CZ$3000,MATCH(1,INDEX(('ce raw data'!$A$2:$A$3000=G389)*('ce raw data'!$B$2:$B$3000=$B406),,),0),MATCH(H392,'ce raw data'!$C$1:$CZ$1,0))="","-",INDEX('ce raw data'!$C$2:$CZ$3000,MATCH(1,INDEX(('ce raw data'!$A$2:$A$3000=G389)*('ce raw data'!$B$2:$B$3000=$B406),,),0),MATCH(H392,'ce raw data'!$C$1:$CZ$1,0))),"-")</f>
        <v>-</v>
      </c>
      <c r="I406" s="8" t="str">
        <f>IFERROR(IF(INDEX('ce raw data'!$C$2:$CZ$3000,MATCH(1,INDEX(('ce raw data'!$A$2:$A$3000=G389)*('ce raw data'!$B$2:$B$3000=$B406),,),0),MATCH(I392,'ce raw data'!$C$1:$CZ$1,0))="","-",INDEX('ce raw data'!$C$2:$CZ$3000,MATCH(1,INDEX(('ce raw data'!$A$2:$A$3000=G389)*('ce raw data'!$B$2:$B$3000=$B406),,),0),MATCH(I392,'ce raw data'!$C$1:$CZ$1,0))),"-")</f>
        <v>-</v>
      </c>
      <c r="J406" s="8" t="str">
        <f>IFERROR(IF(INDEX('ce raw data'!$C$2:$CZ$3000,MATCH(1,INDEX(('ce raw data'!$A$2:$A$3000=G389)*('ce raw data'!$B$2:$B$3000=$B406),,),0),MATCH(J392,'ce raw data'!$C$1:$CZ$1,0))="","-",INDEX('ce raw data'!$C$2:$CZ$3000,MATCH(1,INDEX(('ce raw data'!$A$2:$A$3000=G389)*('ce raw data'!$B$2:$B$3000=$B406),,),0),MATCH(J392,'ce raw data'!$C$1:$CZ$1,0))),"-")</f>
        <v>-</v>
      </c>
    </row>
    <row r="407" spans="2:10" hidden="1" x14ac:dyDescent="0.5">
      <c r="B407" s="10"/>
      <c r="C407" s="8" t="str">
        <f>IFERROR(IF(INDEX('ce raw data'!$C$2:$CZ$3000,MATCH(1,INDEX(('ce raw data'!$A$2:$A$3000=C389)*('ce raw data'!$B$2:$B$3000=$B408),,),0),MATCH(SUBSTITUTE(C392,"Allele","Height"),'ce raw data'!$C$1:$CZ$1,0))="","-",INDEX('ce raw data'!$C$2:$CZ$3000,MATCH(1,INDEX(('ce raw data'!$A$2:$A$3000=C389)*('ce raw data'!$B$2:$B$3000=$B408),,),0),MATCH(SUBSTITUTE(C392,"Allele","Height"),'ce raw data'!$C$1:$CZ$1,0))),"-")</f>
        <v>-</v>
      </c>
      <c r="D407" s="8" t="str">
        <f>IFERROR(IF(INDEX('ce raw data'!$C$2:$CZ$3000,MATCH(1,INDEX(('ce raw data'!$A$2:$A$3000=C389)*('ce raw data'!$B$2:$B$3000=$B408),,),0),MATCH(SUBSTITUTE(D392,"Allele","Height"),'ce raw data'!$C$1:$CZ$1,0))="","-",INDEX('ce raw data'!$C$2:$CZ$3000,MATCH(1,INDEX(('ce raw data'!$A$2:$A$3000=C389)*('ce raw data'!$B$2:$B$3000=$B408),,),0),MATCH(SUBSTITUTE(D392,"Allele","Height"),'ce raw data'!$C$1:$CZ$1,0))),"-")</f>
        <v>-</v>
      </c>
      <c r="E407" s="8" t="str">
        <f>IFERROR(IF(INDEX('ce raw data'!$C$2:$CZ$3000,MATCH(1,INDEX(('ce raw data'!$A$2:$A$3000=C389)*('ce raw data'!$B$2:$B$3000=$B408),,),0),MATCH(SUBSTITUTE(E392,"Allele","Height"),'ce raw data'!$C$1:$CZ$1,0))="","-",INDEX('ce raw data'!$C$2:$CZ$3000,MATCH(1,INDEX(('ce raw data'!$A$2:$A$3000=C389)*('ce raw data'!$B$2:$B$3000=$B408),,),0),MATCH(SUBSTITUTE(E392,"Allele","Height"),'ce raw data'!$C$1:$CZ$1,0))),"-")</f>
        <v>-</v>
      </c>
      <c r="F407" s="8" t="str">
        <f>IFERROR(IF(INDEX('ce raw data'!$C$2:$CZ$3000,MATCH(1,INDEX(('ce raw data'!$A$2:$A$3000=C389)*('ce raw data'!$B$2:$B$3000=$B408),,),0),MATCH(SUBSTITUTE(F392,"Allele","Height"),'ce raw data'!$C$1:$CZ$1,0))="","-",INDEX('ce raw data'!$C$2:$CZ$3000,MATCH(1,INDEX(('ce raw data'!$A$2:$A$3000=C389)*('ce raw data'!$B$2:$B$3000=$B408),,),0),MATCH(SUBSTITUTE(F392,"Allele","Height"),'ce raw data'!$C$1:$CZ$1,0))),"-")</f>
        <v>-</v>
      </c>
      <c r="G407" s="8" t="str">
        <f>IFERROR(IF(INDEX('ce raw data'!$C$2:$CZ$3000,MATCH(1,INDEX(('ce raw data'!$A$2:$A$3000=G389)*('ce raw data'!$B$2:$B$3000=$B408),,),0),MATCH(SUBSTITUTE(G392,"Allele","Height"),'ce raw data'!$C$1:$CZ$1,0))="","-",INDEX('ce raw data'!$C$2:$CZ$3000,MATCH(1,INDEX(('ce raw data'!$A$2:$A$3000=G389)*('ce raw data'!$B$2:$B$3000=$B408),,),0),MATCH(SUBSTITUTE(G392,"Allele","Height"),'ce raw data'!$C$1:$CZ$1,0))),"-")</f>
        <v>-</v>
      </c>
      <c r="H407" s="8" t="str">
        <f>IFERROR(IF(INDEX('ce raw data'!$C$2:$CZ$3000,MATCH(1,INDEX(('ce raw data'!$A$2:$A$3000=G389)*('ce raw data'!$B$2:$B$3000=$B408),,),0),MATCH(SUBSTITUTE(H392,"Allele","Height"),'ce raw data'!$C$1:$CZ$1,0))="","-",INDEX('ce raw data'!$C$2:$CZ$3000,MATCH(1,INDEX(('ce raw data'!$A$2:$A$3000=G389)*('ce raw data'!$B$2:$B$3000=$B408),,),0),MATCH(SUBSTITUTE(H392,"Allele","Height"),'ce raw data'!$C$1:$CZ$1,0))),"-")</f>
        <v>-</v>
      </c>
      <c r="I407" s="8" t="str">
        <f>IFERROR(IF(INDEX('ce raw data'!$C$2:$CZ$3000,MATCH(1,INDEX(('ce raw data'!$A$2:$A$3000=G389)*('ce raw data'!$B$2:$B$3000=$B408),,),0),MATCH(SUBSTITUTE(I392,"Allele","Height"),'ce raw data'!$C$1:$CZ$1,0))="","-",INDEX('ce raw data'!$C$2:$CZ$3000,MATCH(1,INDEX(('ce raw data'!$A$2:$A$3000=G389)*('ce raw data'!$B$2:$B$3000=$B408),,),0),MATCH(SUBSTITUTE(I392,"Allele","Height"),'ce raw data'!$C$1:$CZ$1,0))),"-")</f>
        <v>-</v>
      </c>
      <c r="J407" s="8" t="str">
        <f>IFERROR(IF(INDEX('ce raw data'!$C$2:$CZ$3000,MATCH(1,INDEX(('ce raw data'!$A$2:$A$3000=G389)*('ce raw data'!$B$2:$B$3000=$B408),,),0),MATCH(SUBSTITUTE(J392,"Allele","Height"),'ce raw data'!$C$1:$CZ$1,0))="","-",INDEX('ce raw data'!$C$2:$CZ$3000,MATCH(1,INDEX(('ce raw data'!$A$2:$A$3000=G389)*('ce raw data'!$B$2:$B$3000=$B408),,),0),MATCH(SUBSTITUTE(J392,"Allele","Height"),'ce raw data'!$C$1:$CZ$1,0))),"-")</f>
        <v>-</v>
      </c>
    </row>
    <row r="408" spans="2:10" x14ac:dyDescent="0.5">
      <c r="B408" s="11" t="str">
        <f>'Allele Call Table'!$A$85</f>
        <v>D16S539</v>
      </c>
      <c r="C408" s="8" t="str">
        <f>IFERROR(IF(INDEX('ce raw data'!$C$2:$CZ$3000,MATCH(1,INDEX(('ce raw data'!$A$2:$A$3000=C389)*('ce raw data'!$B$2:$B$3000=$B408),,),0),MATCH(C392,'ce raw data'!$C$1:$CZ$1,0))="","-",INDEX('ce raw data'!$C$2:$CZ$3000,MATCH(1,INDEX(('ce raw data'!$A$2:$A$3000=C389)*('ce raw data'!$B$2:$B$3000=$B408),,),0),MATCH(C392,'ce raw data'!$C$1:$CZ$1,0))),"-")</f>
        <v>-</v>
      </c>
      <c r="D408" s="8" t="str">
        <f>IFERROR(IF(INDEX('ce raw data'!$C$2:$CZ$3000,MATCH(1,INDEX(('ce raw data'!$A$2:$A$3000=C389)*('ce raw data'!$B$2:$B$3000=$B408),,),0),MATCH(D392,'ce raw data'!$C$1:$CZ$1,0))="","-",INDEX('ce raw data'!$C$2:$CZ$3000,MATCH(1,INDEX(('ce raw data'!$A$2:$A$3000=C389)*('ce raw data'!$B$2:$B$3000=$B408),,),0),MATCH(D392,'ce raw data'!$C$1:$CZ$1,0))),"-")</f>
        <v>-</v>
      </c>
      <c r="E408" s="8" t="str">
        <f>IFERROR(IF(INDEX('ce raw data'!$C$2:$CZ$3000,MATCH(1,INDEX(('ce raw data'!$A$2:$A$3000=C389)*('ce raw data'!$B$2:$B$3000=$B408),,),0),MATCH(E392,'ce raw data'!$C$1:$CZ$1,0))="","-",INDEX('ce raw data'!$C$2:$CZ$3000,MATCH(1,INDEX(('ce raw data'!$A$2:$A$3000=C389)*('ce raw data'!$B$2:$B$3000=$B408),,),0),MATCH(E392,'ce raw data'!$C$1:$CZ$1,0))),"-")</f>
        <v>-</v>
      </c>
      <c r="F408" s="8" t="str">
        <f>IFERROR(IF(INDEX('ce raw data'!$C$2:$CZ$3000,MATCH(1,INDEX(('ce raw data'!$A$2:$A$3000=C389)*('ce raw data'!$B$2:$B$3000=$B408),,),0),MATCH(F392,'ce raw data'!$C$1:$CZ$1,0))="","-",INDEX('ce raw data'!$C$2:$CZ$3000,MATCH(1,INDEX(('ce raw data'!$A$2:$A$3000=C389)*('ce raw data'!$B$2:$B$3000=$B408),,),0),MATCH(F392,'ce raw data'!$C$1:$CZ$1,0))),"-")</f>
        <v>-</v>
      </c>
      <c r="G408" s="8" t="str">
        <f>IFERROR(IF(INDEX('ce raw data'!$C$2:$CZ$3000,MATCH(1,INDEX(('ce raw data'!$A$2:$A$3000=G389)*('ce raw data'!$B$2:$B$3000=$B408),,),0),MATCH(G392,'ce raw data'!$C$1:$CZ$1,0))="","-",INDEX('ce raw data'!$C$2:$CZ$3000,MATCH(1,INDEX(('ce raw data'!$A$2:$A$3000=G389)*('ce raw data'!$B$2:$B$3000=$B408),,),0),MATCH(G392,'ce raw data'!$C$1:$CZ$1,0))),"-")</f>
        <v>-</v>
      </c>
      <c r="H408" s="8" t="str">
        <f>IFERROR(IF(INDEX('ce raw data'!$C$2:$CZ$3000,MATCH(1,INDEX(('ce raw data'!$A$2:$A$3000=G389)*('ce raw data'!$B$2:$B$3000=$B408),,),0),MATCH(H392,'ce raw data'!$C$1:$CZ$1,0))="","-",INDEX('ce raw data'!$C$2:$CZ$3000,MATCH(1,INDEX(('ce raw data'!$A$2:$A$3000=G389)*('ce raw data'!$B$2:$B$3000=$B408),,),0),MATCH(H392,'ce raw data'!$C$1:$CZ$1,0))),"-")</f>
        <v>-</v>
      </c>
      <c r="I408" s="8" t="str">
        <f>IFERROR(IF(INDEX('ce raw data'!$C$2:$CZ$3000,MATCH(1,INDEX(('ce raw data'!$A$2:$A$3000=G389)*('ce raw data'!$B$2:$B$3000=$B408),,),0),MATCH(I392,'ce raw data'!$C$1:$CZ$1,0))="","-",INDEX('ce raw data'!$C$2:$CZ$3000,MATCH(1,INDEX(('ce raw data'!$A$2:$A$3000=G389)*('ce raw data'!$B$2:$B$3000=$B408),,),0),MATCH(I392,'ce raw data'!$C$1:$CZ$1,0))),"-")</f>
        <v>-</v>
      </c>
      <c r="J408" s="8" t="str">
        <f>IFERROR(IF(INDEX('ce raw data'!$C$2:$CZ$3000,MATCH(1,INDEX(('ce raw data'!$A$2:$A$3000=G389)*('ce raw data'!$B$2:$B$3000=$B408),,),0),MATCH(J392,'ce raw data'!$C$1:$CZ$1,0))="","-",INDEX('ce raw data'!$C$2:$CZ$3000,MATCH(1,INDEX(('ce raw data'!$A$2:$A$3000=G389)*('ce raw data'!$B$2:$B$3000=$B408),,),0),MATCH(J392,'ce raw data'!$C$1:$CZ$1,0))),"-")</f>
        <v>-</v>
      </c>
    </row>
    <row r="409" spans="2:10" hidden="1" x14ac:dyDescent="0.5">
      <c r="B409" s="11"/>
      <c r="C409" s="8" t="str">
        <f>IFERROR(IF(INDEX('ce raw data'!$C$2:$CZ$3000,MATCH(1,INDEX(('ce raw data'!$A$2:$A$3000=C389)*('ce raw data'!$B$2:$B$3000=$B410),,),0),MATCH(SUBSTITUTE(C392,"Allele","Height"),'ce raw data'!$C$1:$CZ$1,0))="","-",INDEX('ce raw data'!$C$2:$CZ$3000,MATCH(1,INDEX(('ce raw data'!$A$2:$A$3000=C389)*('ce raw data'!$B$2:$B$3000=$B410),,),0),MATCH(SUBSTITUTE(C392,"Allele","Height"),'ce raw data'!$C$1:$CZ$1,0))),"-")</f>
        <v>-</v>
      </c>
      <c r="D409" s="8" t="str">
        <f>IFERROR(IF(INDEX('ce raw data'!$C$2:$CZ$3000,MATCH(1,INDEX(('ce raw data'!$A$2:$A$3000=C389)*('ce raw data'!$B$2:$B$3000=$B410),,),0),MATCH(SUBSTITUTE(D392,"Allele","Height"),'ce raw data'!$C$1:$CZ$1,0))="","-",INDEX('ce raw data'!$C$2:$CZ$3000,MATCH(1,INDEX(('ce raw data'!$A$2:$A$3000=C389)*('ce raw data'!$B$2:$B$3000=$B410),,),0),MATCH(SUBSTITUTE(D392,"Allele","Height"),'ce raw data'!$C$1:$CZ$1,0))),"-")</f>
        <v>-</v>
      </c>
      <c r="E409" s="8" t="str">
        <f>IFERROR(IF(INDEX('ce raw data'!$C$2:$CZ$3000,MATCH(1,INDEX(('ce raw data'!$A$2:$A$3000=C389)*('ce raw data'!$B$2:$B$3000=$B410),,),0),MATCH(SUBSTITUTE(E392,"Allele","Height"),'ce raw data'!$C$1:$CZ$1,0))="","-",INDEX('ce raw data'!$C$2:$CZ$3000,MATCH(1,INDEX(('ce raw data'!$A$2:$A$3000=C389)*('ce raw data'!$B$2:$B$3000=$B410),,),0),MATCH(SUBSTITUTE(E392,"Allele","Height"),'ce raw data'!$C$1:$CZ$1,0))),"-")</f>
        <v>-</v>
      </c>
      <c r="F409" s="8" t="str">
        <f>IFERROR(IF(INDEX('ce raw data'!$C$2:$CZ$3000,MATCH(1,INDEX(('ce raw data'!$A$2:$A$3000=C389)*('ce raw data'!$B$2:$B$3000=$B410),,),0),MATCH(SUBSTITUTE(F392,"Allele","Height"),'ce raw data'!$C$1:$CZ$1,0))="","-",INDEX('ce raw data'!$C$2:$CZ$3000,MATCH(1,INDEX(('ce raw data'!$A$2:$A$3000=C389)*('ce raw data'!$B$2:$B$3000=$B410),,),0),MATCH(SUBSTITUTE(F392,"Allele","Height"),'ce raw data'!$C$1:$CZ$1,0))),"-")</f>
        <v>-</v>
      </c>
      <c r="G409" s="8" t="str">
        <f>IFERROR(IF(INDEX('ce raw data'!$C$2:$CZ$3000,MATCH(1,INDEX(('ce raw data'!$A$2:$A$3000=G389)*('ce raw data'!$B$2:$B$3000=$B410),,),0),MATCH(SUBSTITUTE(G392,"Allele","Height"),'ce raw data'!$C$1:$CZ$1,0))="","-",INDEX('ce raw data'!$C$2:$CZ$3000,MATCH(1,INDEX(('ce raw data'!$A$2:$A$3000=G389)*('ce raw data'!$B$2:$B$3000=$B410),,),0),MATCH(SUBSTITUTE(G392,"Allele","Height"),'ce raw data'!$C$1:$CZ$1,0))),"-")</f>
        <v>-</v>
      </c>
      <c r="H409" s="8" t="str">
        <f>IFERROR(IF(INDEX('ce raw data'!$C$2:$CZ$3000,MATCH(1,INDEX(('ce raw data'!$A$2:$A$3000=G389)*('ce raw data'!$B$2:$B$3000=$B410),,),0),MATCH(SUBSTITUTE(H392,"Allele","Height"),'ce raw data'!$C$1:$CZ$1,0))="","-",INDEX('ce raw data'!$C$2:$CZ$3000,MATCH(1,INDEX(('ce raw data'!$A$2:$A$3000=G389)*('ce raw data'!$B$2:$B$3000=$B410),,),0),MATCH(SUBSTITUTE(H392,"Allele","Height"),'ce raw data'!$C$1:$CZ$1,0))),"-")</f>
        <v>-</v>
      </c>
      <c r="I409" s="8" t="str">
        <f>IFERROR(IF(INDEX('ce raw data'!$C$2:$CZ$3000,MATCH(1,INDEX(('ce raw data'!$A$2:$A$3000=G389)*('ce raw data'!$B$2:$B$3000=$B410),,),0),MATCH(SUBSTITUTE(I392,"Allele","Height"),'ce raw data'!$C$1:$CZ$1,0))="","-",INDEX('ce raw data'!$C$2:$CZ$3000,MATCH(1,INDEX(('ce raw data'!$A$2:$A$3000=G389)*('ce raw data'!$B$2:$B$3000=$B410),,),0),MATCH(SUBSTITUTE(I392,"Allele","Height"),'ce raw data'!$C$1:$CZ$1,0))),"-")</f>
        <v>-</v>
      </c>
      <c r="J409" s="8" t="str">
        <f>IFERROR(IF(INDEX('ce raw data'!$C$2:$CZ$3000,MATCH(1,INDEX(('ce raw data'!$A$2:$A$3000=G389)*('ce raw data'!$B$2:$B$3000=$B410),,),0),MATCH(SUBSTITUTE(J392,"Allele","Height"),'ce raw data'!$C$1:$CZ$1,0))="","-",INDEX('ce raw data'!$C$2:$CZ$3000,MATCH(1,INDEX(('ce raw data'!$A$2:$A$3000=G389)*('ce raw data'!$B$2:$B$3000=$B410),,),0),MATCH(SUBSTITUTE(J392,"Allele","Height"),'ce raw data'!$C$1:$CZ$1,0))),"-")</f>
        <v>-</v>
      </c>
    </row>
    <row r="410" spans="2:10" x14ac:dyDescent="0.5">
      <c r="B410" s="11" t="str">
        <f>'Allele Call Table'!$A$87</f>
        <v>D18S51</v>
      </c>
      <c r="C410" s="8" t="str">
        <f>IFERROR(IF(INDEX('ce raw data'!$C$2:$CZ$3000,MATCH(1,INDEX(('ce raw data'!$A$2:$A$3000=C389)*('ce raw data'!$B$2:$B$3000=$B410),,),0),MATCH(C392,'ce raw data'!$C$1:$CZ$1,0))="","-",INDEX('ce raw data'!$C$2:$CZ$3000,MATCH(1,INDEX(('ce raw data'!$A$2:$A$3000=C389)*('ce raw data'!$B$2:$B$3000=$B410),,),0),MATCH(C392,'ce raw data'!$C$1:$CZ$1,0))),"-")</f>
        <v>-</v>
      </c>
      <c r="D410" s="8" t="str">
        <f>IFERROR(IF(INDEX('ce raw data'!$C$2:$CZ$3000,MATCH(1,INDEX(('ce raw data'!$A$2:$A$3000=C389)*('ce raw data'!$B$2:$B$3000=$B410),,),0),MATCH(D392,'ce raw data'!$C$1:$CZ$1,0))="","-",INDEX('ce raw data'!$C$2:$CZ$3000,MATCH(1,INDEX(('ce raw data'!$A$2:$A$3000=C389)*('ce raw data'!$B$2:$B$3000=$B410),,),0),MATCH(D392,'ce raw data'!$C$1:$CZ$1,0))),"-")</f>
        <v>-</v>
      </c>
      <c r="E410" s="8" t="str">
        <f>IFERROR(IF(INDEX('ce raw data'!$C$2:$CZ$3000,MATCH(1,INDEX(('ce raw data'!$A$2:$A$3000=C389)*('ce raw data'!$B$2:$B$3000=$B410),,),0),MATCH(E392,'ce raw data'!$C$1:$CZ$1,0))="","-",INDEX('ce raw data'!$C$2:$CZ$3000,MATCH(1,INDEX(('ce raw data'!$A$2:$A$3000=C389)*('ce raw data'!$B$2:$B$3000=$B410),,),0),MATCH(E392,'ce raw data'!$C$1:$CZ$1,0))),"-")</f>
        <v>-</v>
      </c>
      <c r="F410" s="8" t="str">
        <f>IFERROR(IF(INDEX('ce raw data'!$C$2:$CZ$3000,MATCH(1,INDEX(('ce raw data'!$A$2:$A$3000=C389)*('ce raw data'!$B$2:$B$3000=$B410),,),0),MATCH(F392,'ce raw data'!$C$1:$CZ$1,0))="","-",INDEX('ce raw data'!$C$2:$CZ$3000,MATCH(1,INDEX(('ce raw data'!$A$2:$A$3000=C389)*('ce raw data'!$B$2:$B$3000=$B410),,),0),MATCH(F392,'ce raw data'!$C$1:$CZ$1,0))),"-")</f>
        <v>-</v>
      </c>
      <c r="G410" s="8" t="str">
        <f>IFERROR(IF(INDEX('ce raw data'!$C$2:$CZ$3000,MATCH(1,INDEX(('ce raw data'!$A$2:$A$3000=G389)*('ce raw data'!$B$2:$B$3000=$B410),,),0),MATCH(G392,'ce raw data'!$C$1:$CZ$1,0))="","-",INDEX('ce raw data'!$C$2:$CZ$3000,MATCH(1,INDEX(('ce raw data'!$A$2:$A$3000=G389)*('ce raw data'!$B$2:$B$3000=$B410),,),0),MATCH(G392,'ce raw data'!$C$1:$CZ$1,0))),"-")</f>
        <v>-</v>
      </c>
      <c r="H410" s="8" t="str">
        <f>IFERROR(IF(INDEX('ce raw data'!$C$2:$CZ$3000,MATCH(1,INDEX(('ce raw data'!$A$2:$A$3000=G389)*('ce raw data'!$B$2:$B$3000=$B410),,),0),MATCH(H392,'ce raw data'!$C$1:$CZ$1,0))="","-",INDEX('ce raw data'!$C$2:$CZ$3000,MATCH(1,INDEX(('ce raw data'!$A$2:$A$3000=G389)*('ce raw data'!$B$2:$B$3000=$B410),,),0),MATCH(H392,'ce raw data'!$C$1:$CZ$1,0))),"-")</f>
        <v>-</v>
      </c>
      <c r="I410" s="8" t="str">
        <f>IFERROR(IF(INDEX('ce raw data'!$C$2:$CZ$3000,MATCH(1,INDEX(('ce raw data'!$A$2:$A$3000=G389)*('ce raw data'!$B$2:$B$3000=$B410),,),0),MATCH(I392,'ce raw data'!$C$1:$CZ$1,0))="","-",INDEX('ce raw data'!$C$2:$CZ$3000,MATCH(1,INDEX(('ce raw data'!$A$2:$A$3000=G389)*('ce raw data'!$B$2:$B$3000=$B410),,),0),MATCH(I392,'ce raw data'!$C$1:$CZ$1,0))),"-")</f>
        <v>-</v>
      </c>
      <c r="J410" s="8" t="str">
        <f>IFERROR(IF(INDEX('ce raw data'!$C$2:$CZ$3000,MATCH(1,INDEX(('ce raw data'!$A$2:$A$3000=G389)*('ce raw data'!$B$2:$B$3000=$B410),,),0),MATCH(J392,'ce raw data'!$C$1:$CZ$1,0))="","-",INDEX('ce raw data'!$C$2:$CZ$3000,MATCH(1,INDEX(('ce raw data'!$A$2:$A$3000=G389)*('ce raw data'!$B$2:$B$3000=$B410),,),0),MATCH(J392,'ce raw data'!$C$1:$CZ$1,0))),"-")</f>
        <v>-</v>
      </c>
    </row>
    <row r="411" spans="2:10" hidden="1" x14ac:dyDescent="0.5">
      <c r="B411" s="11"/>
      <c r="C411" s="8" t="str">
        <f>IFERROR(IF(INDEX('ce raw data'!$C$2:$CZ$3000,MATCH(1,INDEX(('ce raw data'!$A$2:$A$3000=C389)*('ce raw data'!$B$2:$B$3000=$B412),,),0),MATCH(SUBSTITUTE(C392,"Allele","Height"),'ce raw data'!$C$1:$CZ$1,0))="","-",INDEX('ce raw data'!$C$2:$CZ$3000,MATCH(1,INDEX(('ce raw data'!$A$2:$A$3000=C389)*('ce raw data'!$B$2:$B$3000=$B412),,),0),MATCH(SUBSTITUTE(C392,"Allele","Height"),'ce raw data'!$C$1:$CZ$1,0))),"-")</f>
        <v>-</v>
      </c>
      <c r="D411" s="8" t="str">
        <f>IFERROR(IF(INDEX('ce raw data'!$C$2:$CZ$3000,MATCH(1,INDEX(('ce raw data'!$A$2:$A$3000=C389)*('ce raw data'!$B$2:$B$3000=$B412),,),0),MATCH(SUBSTITUTE(D392,"Allele","Height"),'ce raw data'!$C$1:$CZ$1,0))="","-",INDEX('ce raw data'!$C$2:$CZ$3000,MATCH(1,INDEX(('ce raw data'!$A$2:$A$3000=C389)*('ce raw data'!$B$2:$B$3000=$B412),,),0),MATCH(SUBSTITUTE(D392,"Allele","Height"),'ce raw data'!$C$1:$CZ$1,0))),"-")</f>
        <v>-</v>
      </c>
      <c r="E411" s="8" t="str">
        <f>IFERROR(IF(INDEX('ce raw data'!$C$2:$CZ$3000,MATCH(1,INDEX(('ce raw data'!$A$2:$A$3000=C389)*('ce raw data'!$B$2:$B$3000=$B412),,),0),MATCH(SUBSTITUTE(E392,"Allele","Height"),'ce raw data'!$C$1:$CZ$1,0))="","-",INDEX('ce raw data'!$C$2:$CZ$3000,MATCH(1,INDEX(('ce raw data'!$A$2:$A$3000=C389)*('ce raw data'!$B$2:$B$3000=$B412),,),0),MATCH(SUBSTITUTE(E392,"Allele","Height"),'ce raw data'!$C$1:$CZ$1,0))),"-")</f>
        <v>-</v>
      </c>
      <c r="F411" s="8" t="str">
        <f>IFERROR(IF(INDEX('ce raw data'!$C$2:$CZ$3000,MATCH(1,INDEX(('ce raw data'!$A$2:$A$3000=C389)*('ce raw data'!$B$2:$B$3000=$B412),,),0),MATCH(SUBSTITUTE(F392,"Allele","Height"),'ce raw data'!$C$1:$CZ$1,0))="","-",INDEX('ce raw data'!$C$2:$CZ$3000,MATCH(1,INDEX(('ce raw data'!$A$2:$A$3000=C389)*('ce raw data'!$B$2:$B$3000=$B412),,),0),MATCH(SUBSTITUTE(F392,"Allele","Height"),'ce raw data'!$C$1:$CZ$1,0))),"-")</f>
        <v>-</v>
      </c>
      <c r="G411" s="8" t="str">
        <f>IFERROR(IF(INDEX('ce raw data'!$C$2:$CZ$3000,MATCH(1,INDEX(('ce raw data'!$A$2:$A$3000=G389)*('ce raw data'!$B$2:$B$3000=$B412),,),0),MATCH(SUBSTITUTE(G392,"Allele","Height"),'ce raw data'!$C$1:$CZ$1,0))="","-",INDEX('ce raw data'!$C$2:$CZ$3000,MATCH(1,INDEX(('ce raw data'!$A$2:$A$3000=G389)*('ce raw data'!$B$2:$B$3000=$B412),,),0),MATCH(SUBSTITUTE(G392,"Allele","Height"),'ce raw data'!$C$1:$CZ$1,0))),"-")</f>
        <v>-</v>
      </c>
      <c r="H411" s="8" t="str">
        <f>IFERROR(IF(INDEX('ce raw data'!$C$2:$CZ$3000,MATCH(1,INDEX(('ce raw data'!$A$2:$A$3000=G389)*('ce raw data'!$B$2:$B$3000=$B412),,),0),MATCH(SUBSTITUTE(H392,"Allele","Height"),'ce raw data'!$C$1:$CZ$1,0))="","-",INDEX('ce raw data'!$C$2:$CZ$3000,MATCH(1,INDEX(('ce raw data'!$A$2:$A$3000=G389)*('ce raw data'!$B$2:$B$3000=$B412),,),0),MATCH(SUBSTITUTE(H392,"Allele","Height"),'ce raw data'!$C$1:$CZ$1,0))),"-")</f>
        <v>-</v>
      </c>
      <c r="I411" s="8" t="str">
        <f>IFERROR(IF(INDEX('ce raw data'!$C$2:$CZ$3000,MATCH(1,INDEX(('ce raw data'!$A$2:$A$3000=G389)*('ce raw data'!$B$2:$B$3000=$B412),,),0),MATCH(SUBSTITUTE(I392,"Allele","Height"),'ce raw data'!$C$1:$CZ$1,0))="","-",INDEX('ce raw data'!$C$2:$CZ$3000,MATCH(1,INDEX(('ce raw data'!$A$2:$A$3000=G389)*('ce raw data'!$B$2:$B$3000=$B412),,),0),MATCH(SUBSTITUTE(I392,"Allele","Height"),'ce raw data'!$C$1:$CZ$1,0))),"-")</f>
        <v>-</v>
      </c>
      <c r="J411" s="8" t="str">
        <f>IFERROR(IF(INDEX('ce raw data'!$C$2:$CZ$3000,MATCH(1,INDEX(('ce raw data'!$A$2:$A$3000=G389)*('ce raw data'!$B$2:$B$3000=$B412),,),0),MATCH(SUBSTITUTE(J392,"Allele","Height"),'ce raw data'!$C$1:$CZ$1,0))="","-",INDEX('ce raw data'!$C$2:$CZ$3000,MATCH(1,INDEX(('ce raw data'!$A$2:$A$3000=G389)*('ce raw data'!$B$2:$B$3000=$B412),,),0),MATCH(SUBSTITUTE(J392,"Allele","Height"),'ce raw data'!$C$1:$CZ$1,0))),"-")</f>
        <v>-</v>
      </c>
    </row>
    <row r="412" spans="2:10" x14ac:dyDescent="0.5">
      <c r="B412" s="11" t="str">
        <f>'Allele Call Table'!$A$89</f>
        <v>D2S1338</v>
      </c>
      <c r="C412" s="8" t="str">
        <f>IFERROR(IF(INDEX('ce raw data'!$C$2:$CZ$3000,MATCH(1,INDEX(('ce raw data'!$A$2:$A$3000=C389)*('ce raw data'!$B$2:$B$3000=$B412),,),0),MATCH(C392,'ce raw data'!$C$1:$CZ$1,0))="","-",INDEX('ce raw data'!$C$2:$CZ$3000,MATCH(1,INDEX(('ce raw data'!$A$2:$A$3000=C389)*('ce raw data'!$B$2:$B$3000=$B412),,),0),MATCH(C392,'ce raw data'!$C$1:$CZ$1,0))),"-")</f>
        <v>-</v>
      </c>
      <c r="D412" s="8" t="str">
        <f>IFERROR(IF(INDEX('ce raw data'!$C$2:$CZ$3000,MATCH(1,INDEX(('ce raw data'!$A$2:$A$3000=C389)*('ce raw data'!$B$2:$B$3000=$B412),,),0),MATCH(D392,'ce raw data'!$C$1:$CZ$1,0))="","-",INDEX('ce raw data'!$C$2:$CZ$3000,MATCH(1,INDEX(('ce raw data'!$A$2:$A$3000=C389)*('ce raw data'!$B$2:$B$3000=$B412),,),0),MATCH(D392,'ce raw data'!$C$1:$CZ$1,0))),"-")</f>
        <v>-</v>
      </c>
      <c r="E412" s="8" t="str">
        <f>IFERROR(IF(INDEX('ce raw data'!$C$2:$CZ$3000,MATCH(1,INDEX(('ce raw data'!$A$2:$A$3000=C389)*('ce raw data'!$B$2:$B$3000=$B412),,),0),MATCH(E392,'ce raw data'!$C$1:$CZ$1,0))="","-",INDEX('ce raw data'!$C$2:$CZ$3000,MATCH(1,INDEX(('ce raw data'!$A$2:$A$3000=C389)*('ce raw data'!$B$2:$B$3000=$B412),,),0),MATCH(E392,'ce raw data'!$C$1:$CZ$1,0))),"-")</f>
        <v>-</v>
      </c>
      <c r="F412" s="8" t="str">
        <f>IFERROR(IF(INDEX('ce raw data'!$C$2:$CZ$3000,MATCH(1,INDEX(('ce raw data'!$A$2:$A$3000=C389)*('ce raw data'!$B$2:$B$3000=$B412),,),0),MATCH(F392,'ce raw data'!$C$1:$CZ$1,0))="","-",INDEX('ce raw data'!$C$2:$CZ$3000,MATCH(1,INDEX(('ce raw data'!$A$2:$A$3000=C389)*('ce raw data'!$B$2:$B$3000=$B412),,),0),MATCH(F392,'ce raw data'!$C$1:$CZ$1,0))),"-")</f>
        <v>-</v>
      </c>
      <c r="G412" s="8" t="str">
        <f>IFERROR(IF(INDEX('ce raw data'!$C$2:$CZ$3000,MATCH(1,INDEX(('ce raw data'!$A$2:$A$3000=G389)*('ce raw data'!$B$2:$B$3000=$B412),,),0),MATCH(G392,'ce raw data'!$C$1:$CZ$1,0))="","-",INDEX('ce raw data'!$C$2:$CZ$3000,MATCH(1,INDEX(('ce raw data'!$A$2:$A$3000=G389)*('ce raw data'!$B$2:$B$3000=$B412),,),0),MATCH(G392,'ce raw data'!$C$1:$CZ$1,0))),"-")</f>
        <v>-</v>
      </c>
      <c r="H412" s="8" t="str">
        <f>IFERROR(IF(INDEX('ce raw data'!$C$2:$CZ$3000,MATCH(1,INDEX(('ce raw data'!$A$2:$A$3000=G389)*('ce raw data'!$B$2:$B$3000=$B412),,),0),MATCH(H392,'ce raw data'!$C$1:$CZ$1,0))="","-",INDEX('ce raw data'!$C$2:$CZ$3000,MATCH(1,INDEX(('ce raw data'!$A$2:$A$3000=G389)*('ce raw data'!$B$2:$B$3000=$B412),,),0),MATCH(H392,'ce raw data'!$C$1:$CZ$1,0))),"-")</f>
        <v>-</v>
      </c>
      <c r="I412" s="8" t="str">
        <f>IFERROR(IF(INDEX('ce raw data'!$C$2:$CZ$3000,MATCH(1,INDEX(('ce raw data'!$A$2:$A$3000=G389)*('ce raw data'!$B$2:$B$3000=$B412),,),0),MATCH(I392,'ce raw data'!$C$1:$CZ$1,0))="","-",INDEX('ce raw data'!$C$2:$CZ$3000,MATCH(1,INDEX(('ce raw data'!$A$2:$A$3000=G389)*('ce raw data'!$B$2:$B$3000=$B412),,),0),MATCH(I392,'ce raw data'!$C$1:$CZ$1,0))),"-")</f>
        <v>-</v>
      </c>
      <c r="J412" s="8" t="str">
        <f>IFERROR(IF(INDEX('ce raw data'!$C$2:$CZ$3000,MATCH(1,INDEX(('ce raw data'!$A$2:$A$3000=G389)*('ce raw data'!$B$2:$B$3000=$B412),,),0),MATCH(J392,'ce raw data'!$C$1:$CZ$1,0))="","-",INDEX('ce raw data'!$C$2:$CZ$3000,MATCH(1,INDEX(('ce raw data'!$A$2:$A$3000=G389)*('ce raw data'!$B$2:$B$3000=$B412),,),0),MATCH(J392,'ce raw data'!$C$1:$CZ$1,0))),"-")</f>
        <v>-</v>
      </c>
    </row>
    <row r="413" spans="2:10" hidden="1" x14ac:dyDescent="0.5">
      <c r="B413" s="11"/>
      <c r="C413" s="8" t="str">
        <f>IFERROR(IF(INDEX('ce raw data'!$C$2:$CZ$3000,MATCH(1,INDEX(('ce raw data'!$A$2:$A$3000=C389)*('ce raw data'!$B$2:$B$3000=$B414),,),0),MATCH(SUBSTITUTE(C392,"Allele","Height"),'ce raw data'!$C$1:$CZ$1,0))="","-",INDEX('ce raw data'!$C$2:$CZ$3000,MATCH(1,INDEX(('ce raw data'!$A$2:$A$3000=C389)*('ce raw data'!$B$2:$B$3000=$B414),,),0),MATCH(SUBSTITUTE(C392,"Allele","Height"),'ce raw data'!$C$1:$CZ$1,0))),"-")</f>
        <v>-</v>
      </c>
      <c r="D413" s="8" t="str">
        <f>IFERROR(IF(INDEX('ce raw data'!$C$2:$CZ$3000,MATCH(1,INDEX(('ce raw data'!$A$2:$A$3000=C389)*('ce raw data'!$B$2:$B$3000=$B414),,),0),MATCH(SUBSTITUTE(D392,"Allele","Height"),'ce raw data'!$C$1:$CZ$1,0))="","-",INDEX('ce raw data'!$C$2:$CZ$3000,MATCH(1,INDEX(('ce raw data'!$A$2:$A$3000=C389)*('ce raw data'!$B$2:$B$3000=$B414),,),0),MATCH(SUBSTITUTE(D392,"Allele","Height"),'ce raw data'!$C$1:$CZ$1,0))),"-")</f>
        <v>-</v>
      </c>
      <c r="E413" s="8" t="str">
        <f>IFERROR(IF(INDEX('ce raw data'!$C$2:$CZ$3000,MATCH(1,INDEX(('ce raw data'!$A$2:$A$3000=C389)*('ce raw data'!$B$2:$B$3000=$B414),,),0),MATCH(SUBSTITUTE(E392,"Allele","Height"),'ce raw data'!$C$1:$CZ$1,0))="","-",INDEX('ce raw data'!$C$2:$CZ$3000,MATCH(1,INDEX(('ce raw data'!$A$2:$A$3000=C389)*('ce raw data'!$B$2:$B$3000=$B414),,),0),MATCH(SUBSTITUTE(E392,"Allele","Height"),'ce raw data'!$C$1:$CZ$1,0))),"-")</f>
        <v>-</v>
      </c>
      <c r="F413" s="8" t="str">
        <f>IFERROR(IF(INDEX('ce raw data'!$C$2:$CZ$3000,MATCH(1,INDEX(('ce raw data'!$A$2:$A$3000=C389)*('ce raw data'!$B$2:$B$3000=$B414),,),0),MATCH(SUBSTITUTE(F392,"Allele","Height"),'ce raw data'!$C$1:$CZ$1,0))="","-",INDEX('ce raw data'!$C$2:$CZ$3000,MATCH(1,INDEX(('ce raw data'!$A$2:$A$3000=C389)*('ce raw data'!$B$2:$B$3000=$B414),,),0),MATCH(SUBSTITUTE(F392,"Allele","Height"),'ce raw data'!$C$1:$CZ$1,0))),"-")</f>
        <v>-</v>
      </c>
      <c r="G413" s="8" t="str">
        <f>IFERROR(IF(INDEX('ce raw data'!$C$2:$CZ$3000,MATCH(1,INDEX(('ce raw data'!$A$2:$A$3000=G389)*('ce raw data'!$B$2:$B$3000=$B414),,),0),MATCH(SUBSTITUTE(G392,"Allele","Height"),'ce raw data'!$C$1:$CZ$1,0))="","-",INDEX('ce raw data'!$C$2:$CZ$3000,MATCH(1,INDEX(('ce raw data'!$A$2:$A$3000=G389)*('ce raw data'!$B$2:$B$3000=$B414),,),0),MATCH(SUBSTITUTE(G392,"Allele","Height"),'ce raw data'!$C$1:$CZ$1,0))),"-")</f>
        <v>-</v>
      </c>
      <c r="H413" s="8" t="str">
        <f>IFERROR(IF(INDEX('ce raw data'!$C$2:$CZ$3000,MATCH(1,INDEX(('ce raw data'!$A$2:$A$3000=G389)*('ce raw data'!$B$2:$B$3000=$B414),,),0),MATCH(SUBSTITUTE(H392,"Allele","Height"),'ce raw data'!$C$1:$CZ$1,0))="","-",INDEX('ce raw data'!$C$2:$CZ$3000,MATCH(1,INDEX(('ce raw data'!$A$2:$A$3000=G389)*('ce raw data'!$B$2:$B$3000=$B414),,),0),MATCH(SUBSTITUTE(H392,"Allele","Height"),'ce raw data'!$C$1:$CZ$1,0))),"-")</f>
        <v>-</v>
      </c>
      <c r="I413" s="8" t="str">
        <f>IFERROR(IF(INDEX('ce raw data'!$C$2:$CZ$3000,MATCH(1,INDEX(('ce raw data'!$A$2:$A$3000=G389)*('ce raw data'!$B$2:$B$3000=$B414),,),0),MATCH(SUBSTITUTE(I392,"Allele","Height"),'ce raw data'!$C$1:$CZ$1,0))="","-",INDEX('ce raw data'!$C$2:$CZ$3000,MATCH(1,INDEX(('ce raw data'!$A$2:$A$3000=G389)*('ce raw data'!$B$2:$B$3000=$B414),,),0),MATCH(SUBSTITUTE(I392,"Allele","Height"),'ce raw data'!$C$1:$CZ$1,0))),"-")</f>
        <v>-</v>
      </c>
      <c r="J413" s="8" t="str">
        <f>IFERROR(IF(INDEX('ce raw data'!$C$2:$CZ$3000,MATCH(1,INDEX(('ce raw data'!$A$2:$A$3000=G389)*('ce raw data'!$B$2:$B$3000=$B414),,),0),MATCH(SUBSTITUTE(J392,"Allele","Height"),'ce raw data'!$C$1:$CZ$1,0))="","-",INDEX('ce raw data'!$C$2:$CZ$3000,MATCH(1,INDEX(('ce raw data'!$A$2:$A$3000=G389)*('ce raw data'!$B$2:$B$3000=$B414),,),0),MATCH(SUBSTITUTE(J392,"Allele","Height"),'ce raw data'!$C$1:$CZ$1,0))),"-")</f>
        <v>-</v>
      </c>
    </row>
    <row r="414" spans="2:10" x14ac:dyDescent="0.5">
      <c r="B414" s="11" t="str">
        <f>'Allele Call Table'!$A$91</f>
        <v>CSF1PO</v>
      </c>
      <c r="C414" s="8" t="str">
        <f>IFERROR(IF(INDEX('ce raw data'!$C$2:$CZ$3000,MATCH(1,INDEX(('ce raw data'!$A$2:$A$3000=C389)*('ce raw data'!$B$2:$B$3000=$B414),,),0),MATCH(C392,'ce raw data'!$C$1:$CZ$1,0))="","-",INDEX('ce raw data'!$C$2:$CZ$3000,MATCH(1,INDEX(('ce raw data'!$A$2:$A$3000=C389)*('ce raw data'!$B$2:$B$3000=$B414),,),0),MATCH(C392,'ce raw data'!$C$1:$CZ$1,0))),"-")</f>
        <v>-</v>
      </c>
      <c r="D414" s="8" t="str">
        <f>IFERROR(IF(INDEX('ce raw data'!$C$2:$CZ$3000,MATCH(1,INDEX(('ce raw data'!$A$2:$A$3000=C389)*('ce raw data'!$B$2:$B$3000=$B414),,),0),MATCH(D392,'ce raw data'!$C$1:$CZ$1,0))="","-",INDEX('ce raw data'!$C$2:$CZ$3000,MATCH(1,INDEX(('ce raw data'!$A$2:$A$3000=C389)*('ce raw data'!$B$2:$B$3000=$B414),,),0),MATCH(D392,'ce raw data'!$C$1:$CZ$1,0))),"-")</f>
        <v>-</v>
      </c>
      <c r="E414" s="8" t="str">
        <f>IFERROR(IF(INDEX('ce raw data'!$C$2:$CZ$3000,MATCH(1,INDEX(('ce raw data'!$A$2:$A$3000=C389)*('ce raw data'!$B$2:$B$3000=$B414),,),0),MATCH(E392,'ce raw data'!$C$1:$CZ$1,0))="","-",INDEX('ce raw data'!$C$2:$CZ$3000,MATCH(1,INDEX(('ce raw data'!$A$2:$A$3000=C389)*('ce raw data'!$B$2:$B$3000=$B414),,),0),MATCH(E392,'ce raw data'!$C$1:$CZ$1,0))),"-")</f>
        <v>-</v>
      </c>
      <c r="F414" s="8" t="str">
        <f>IFERROR(IF(INDEX('ce raw data'!$C$2:$CZ$3000,MATCH(1,INDEX(('ce raw data'!$A$2:$A$3000=C389)*('ce raw data'!$B$2:$B$3000=$B414),,),0),MATCH(F392,'ce raw data'!$C$1:$CZ$1,0))="","-",INDEX('ce raw data'!$C$2:$CZ$3000,MATCH(1,INDEX(('ce raw data'!$A$2:$A$3000=C389)*('ce raw data'!$B$2:$B$3000=$B414),,),0),MATCH(F392,'ce raw data'!$C$1:$CZ$1,0))),"-")</f>
        <v>-</v>
      </c>
      <c r="G414" s="8" t="str">
        <f>IFERROR(IF(INDEX('ce raw data'!$C$2:$CZ$3000,MATCH(1,INDEX(('ce raw data'!$A$2:$A$3000=G389)*('ce raw data'!$B$2:$B$3000=$B414),,),0),MATCH(G392,'ce raw data'!$C$1:$CZ$1,0))="","-",INDEX('ce raw data'!$C$2:$CZ$3000,MATCH(1,INDEX(('ce raw data'!$A$2:$A$3000=G389)*('ce raw data'!$B$2:$B$3000=$B414),,),0),MATCH(G392,'ce raw data'!$C$1:$CZ$1,0))),"-")</f>
        <v>-</v>
      </c>
      <c r="H414" s="8" t="str">
        <f>IFERROR(IF(INDEX('ce raw data'!$C$2:$CZ$3000,MATCH(1,INDEX(('ce raw data'!$A$2:$A$3000=G389)*('ce raw data'!$B$2:$B$3000=$B414),,),0),MATCH(H392,'ce raw data'!$C$1:$CZ$1,0))="","-",INDEX('ce raw data'!$C$2:$CZ$3000,MATCH(1,INDEX(('ce raw data'!$A$2:$A$3000=G389)*('ce raw data'!$B$2:$B$3000=$B414),,),0),MATCH(H392,'ce raw data'!$C$1:$CZ$1,0))),"-")</f>
        <v>-</v>
      </c>
      <c r="I414" s="8" t="str">
        <f>IFERROR(IF(INDEX('ce raw data'!$C$2:$CZ$3000,MATCH(1,INDEX(('ce raw data'!$A$2:$A$3000=G389)*('ce raw data'!$B$2:$B$3000=$B414),,),0),MATCH(I392,'ce raw data'!$C$1:$CZ$1,0))="","-",INDEX('ce raw data'!$C$2:$CZ$3000,MATCH(1,INDEX(('ce raw data'!$A$2:$A$3000=G389)*('ce raw data'!$B$2:$B$3000=$B414),,),0),MATCH(I392,'ce raw data'!$C$1:$CZ$1,0))),"-")</f>
        <v>-</v>
      </c>
      <c r="J414" s="8" t="str">
        <f>IFERROR(IF(INDEX('ce raw data'!$C$2:$CZ$3000,MATCH(1,INDEX(('ce raw data'!$A$2:$A$3000=G389)*('ce raw data'!$B$2:$B$3000=$B414),,),0),MATCH(J392,'ce raw data'!$C$1:$CZ$1,0))="","-",INDEX('ce raw data'!$C$2:$CZ$3000,MATCH(1,INDEX(('ce raw data'!$A$2:$A$3000=G389)*('ce raw data'!$B$2:$B$3000=$B414),,),0),MATCH(J392,'ce raw data'!$C$1:$CZ$1,0))),"-")</f>
        <v>-</v>
      </c>
    </row>
    <row r="415" spans="2:10" hidden="1" x14ac:dyDescent="0.5">
      <c r="B415" s="11"/>
      <c r="C415" s="8" t="str">
        <f>IFERROR(IF(INDEX('ce raw data'!$C$2:$CZ$3000,MATCH(1,INDEX(('ce raw data'!$A$2:$A$3000=C389)*('ce raw data'!$B$2:$B$3000=$B416),,),0),MATCH(SUBSTITUTE(C392,"Allele","Height"),'ce raw data'!$C$1:$CZ$1,0))="","-",INDEX('ce raw data'!$C$2:$CZ$3000,MATCH(1,INDEX(('ce raw data'!$A$2:$A$3000=C389)*('ce raw data'!$B$2:$B$3000=$B416),,),0),MATCH(SUBSTITUTE(C392,"Allele","Height"),'ce raw data'!$C$1:$CZ$1,0))),"-")</f>
        <v>-</v>
      </c>
      <c r="D415" s="8" t="str">
        <f>IFERROR(IF(INDEX('ce raw data'!$C$2:$CZ$3000,MATCH(1,INDEX(('ce raw data'!$A$2:$A$3000=C389)*('ce raw data'!$B$2:$B$3000=$B416),,),0),MATCH(SUBSTITUTE(D392,"Allele","Height"),'ce raw data'!$C$1:$CZ$1,0))="","-",INDEX('ce raw data'!$C$2:$CZ$3000,MATCH(1,INDEX(('ce raw data'!$A$2:$A$3000=C389)*('ce raw data'!$B$2:$B$3000=$B416),,),0),MATCH(SUBSTITUTE(D392,"Allele","Height"),'ce raw data'!$C$1:$CZ$1,0))),"-")</f>
        <v>-</v>
      </c>
      <c r="E415" s="8" t="str">
        <f>IFERROR(IF(INDEX('ce raw data'!$C$2:$CZ$3000,MATCH(1,INDEX(('ce raw data'!$A$2:$A$3000=C389)*('ce raw data'!$B$2:$B$3000=$B416),,),0),MATCH(SUBSTITUTE(E392,"Allele","Height"),'ce raw data'!$C$1:$CZ$1,0))="","-",INDEX('ce raw data'!$C$2:$CZ$3000,MATCH(1,INDEX(('ce raw data'!$A$2:$A$3000=C389)*('ce raw data'!$B$2:$B$3000=$B416),,),0),MATCH(SUBSTITUTE(E392,"Allele","Height"),'ce raw data'!$C$1:$CZ$1,0))),"-")</f>
        <v>-</v>
      </c>
      <c r="F415" s="8" t="str">
        <f>IFERROR(IF(INDEX('ce raw data'!$C$2:$CZ$3000,MATCH(1,INDEX(('ce raw data'!$A$2:$A$3000=C389)*('ce raw data'!$B$2:$B$3000=$B416),,),0),MATCH(SUBSTITUTE(F392,"Allele","Height"),'ce raw data'!$C$1:$CZ$1,0))="","-",INDEX('ce raw data'!$C$2:$CZ$3000,MATCH(1,INDEX(('ce raw data'!$A$2:$A$3000=C389)*('ce raw data'!$B$2:$B$3000=$B416),,),0),MATCH(SUBSTITUTE(F392,"Allele","Height"),'ce raw data'!$C$1:$CZ$1,0))),"-")</f>
        <v>-</v>
      </c>
      <c r="G415" s="8" t="str">
        <f>IFERROR(IF(INDEX('ce raw data'!$C$2:$CZ$3000,MATCH(1,INDEX(('ce raw data'!$A$2:$A$3000=G389)*('ce raw data'!$B$2:$B$3000=$B416),,),0),MATCH(SUBSTITUTE(G392,"Allele","Height"),'ce raw data'!$C$1:$CZ$1,0))="","-",INDEX('ce raw data'!$C$2:$CZ$3000,MATCH(1,INDEX(('ce raw data'!$A$2:$A$3000=G389)*('ce raw data'!$B$2:$B$3000=$B416),,),0),MATCH(SUBSTITUTE(G392,"Allele","Height"),'ce raw data'!$C$1:$CZ$1,0))),"-")</f>
        <v>-</v>
      </c>
      <c r="H415" s="8" t="str">
        <f>IFERROR(IF(INDEX('ce raw data'!$C$2:$CZ$3000,MATCH(1,INDEX(('ce raw data'!$A$2:$A$3000=G389)*('ce raw data'!$B$2:$B$3000=$B416),,),0),MATCH(SUBSTITUTE(H392,"Allele","Height"),'ce raw data'!$C$1:$CZ$1,0))="","-",INDEX('ce raw data'!$C$2:$CZ$3000,MATCH(1,INDEX(('ce raw data'!$A$2:$A$3000=G389)*('ce raw data'!$B$2:$B$3000=$B416),,),0),MATCH(SUBSTITUTE(H392,"Allele","Height"),'ce raw data'!$C$1:$CZ$1,0))),"-")</f>
        <v>-</v>
      </c>
      <c r="I415" s="8" t="str">
        <f>IFERROR(IF(INDEX('ce raw data'!$C$2:$CZ$3000,MATCH(1,INDEX(('ce raw data'!$A$2:$A$3000=G389)*('ce raw data'!$B$2:$B$3000=$B416),,),0),MATCH(SUBSTITUTE(I392,"Allele","Height"),'ce raw data'!$C$1:$CZ$1,0))="","-",INDEX('ce raw data'!$C$2:$CZ$3000,MATCH(1,INDEX(('ce raw data'!$A$2:$A$3000=G389)*('ce raw data'!$B$2:$B$3000=$B416),,),0),MATCH(SUBSTITUTE(I392,"Allele","Height"),'ce raw data'!$C$1:$CZ$1,0))),"-")</f>
        <v>-</v>
      </c>
      <c r="J415" s="8" t="str">
        <f>IFERROR(IF(INDEX('ce raw data'!$C$2:$CZ$3000,MATCH(1,INDEX(('ce raw data'!$A$2:$A$3000=G389)*('ce raw data'!$B$2:$B$3000=$B416),,),0),MATCH(SUBSTITUTE(J392,"Allele","Height"),'ce raw data'!$C$1:$CZ$1,0))="","-",INDEX('ce raw data'!$C$2:$CZ$3000,MATCH(1,INDEX(('ce raw data'!$A$2:$A$3000=G389)*('ce raw data'!$B$2:$B$3000=$B416),,),0),MATCH(SUBSTITUTE(J392,"Allele","Height"),'ce raw data'!$C$1:$CZ$1,0))),"-")</f>
        <v>-</v>
      </c>
    </row>
    <row r="416" spans="2:10" x14ac:dyDescent="0.5">
      <c r="B416" s="11" t="str">
        <f>'Allele Call Table'!$A$93</f>
        <v>Penta D</v>
      </c>
      <c r="C416" s="8" t="str">
        <f>IFERROR(IF(INDEX('ce raw data'!$C$2:$CZ$3000,MATCH(1,INDEX(('ce raw data'!$A$2:$A$3000=C389)*('ce raw data'!$B$2:$B$3000=$B416),,),0),MATCH(C392,'ce raw data'!$C$1:$CZ$1,0))="","-",INDEX('ce raw data'!$C$2:$CZ$3000,MATCH(1,INDEX(('ce raw data'!$A$2:$A$3000=C389)*('ce raw data'!$B$2:$B$3000=$B416),,),0),MATCH(C392,'ce raw data'!$C$1:$CZ$1,0))),"-")</f>
        <v>-</v>
      </c>
      <c r="D416" s="8" t="str">
        <f>IFERROR(IF(INDEX('ce raw data'!$C$2:$CZ$3000,MATCH(1,INDEX(('ce raw data'!$A$2:$A$3000=C389)*('ce raw data'!$B$2:$B$3000=$B416),,),0),MATCH(D392,'ce raw data'!$C$1:$CZ$1,0))="","-",INDEX('ce raw data'!$C$2:$CZ$3000,MATCH(1,INDEX(('ce raw data'!$A$2:$A$3000=C389)*('ce raw data'!$B$2:$B$3000=$B416),,),0),MATCH(D392,'ce raw data'!$C$1:$CZ$1,0))),"-")</f>
        <v>-</v>
      </c>
      <c r="E416" s="8" t="str">
        <f>IFERROR(IF(INDEX('ce raw data'!$C$2:$CZ$3000,MATCH(1,INDEX(('ce raw data'!$A$2:$A$3000=C389)*('ce raw data'!$B$2:$B$3000=$B416),,),0),MATCH(E392,'ce raw data'!$C$1:$CZ$1,0))="","-",INDEX('ce raw data'!$C$2:$CZ$3000,MATCH(1,INDEX(('ce raw data'!$A$2:$A$3000=C389)*('ce raw data'!$B$2:$B$3000=$B416),,),0),MATCH(E392,'ce raw data'!$C$1:$CZ$1,0))),"-")</f>
        <v>-</v>
      </c>
      <c r="F416" s="8" t="str">
        <f>IFERROR(IF(INDEX('ce raw data'!$C$2:$CZ$3000,MATCH(1,INDEX(('ce raw data'!$A$2:$A$3000=C389)*('ce raw data'!$B$2:$B$3000=$B416),,),0),MATCH(F392,'ce raw data'!$C$1:$CZ$1,0))="","-",INDEX('ce raw data'!$C$2:$CZ$3000,MATCH(1,INDEX(('ce raw data'!$A$2:$A$3000=C389)*('ce raw data'!$B$2:$B$3000=$B416),,),0),MATCH(F392,'ce raw data'!$C$1:$CZ$1,0))),"-")</f>
        <v>-</v>
      </c>
      <c r="G416" s="8" t="str">
        <f>IFERROR(IF(INDEX('ce raw data'!$C$2:$CZ$3000,MATCH(1,INDEX(('ce raw data'!$A$2:$A$3000=G389)*('ce raw data'!$B$2:$B$3000=$B416),,),0),MATCH(G392,'ce raw data'!$C$1:$CZ$1,0))="","-",INDEX('ce raw data'!$C$2:$CZ$3000,MATCH(1,INDEX(('ce raw data'!$A$2:$A$3000=G389)*('ce raw data'!$B$2:$B$3000=$B416),,),0),MATCH(G392,'ce raw data'!$C$1:$CZ$1,0))),"-")</f>
        <v>-</v>
      </c>
      <c r="H416" s="8" t="str">
        <f>IFERROR(IF(INDEX('ce raw data'!$C$2:$CZ$3000,MATCH(1,INDEX(('ce raw data'!$A$2:$A$3000=G389)*('ce raw data'!$B$2:$B$3000=$B416),,),0),MATCH(H392,'ce raw data'!$C$1:$CZ$1,0))="","-",INDEX('ce raw data'!$C$2:$CZ$3000,MATCH(1,INDEX(('ce raw data'!$A$2:$A$3000=G389)*('ce raw data'!$B$2:$B$3000=$B416),,),0),MATCH(H392,'ce raw data'!$C$1:$CZ$1,0))),"-")</f>
        <v>-</v>
      </c>
      <c r="I416" s="8" t="str">
        <f>IFERROR(IF(INDEX('ce raw data'!$C$2:$CZ$3000,MATCH(1,INDEX(('ce raw data'!$A$2:$A$3000=G389)*('ce raw data'!$B$2:$B$3000=$B416),,),0),MATCH(I392,'ce raw data'!$C$1:$CZ$1,0))="","-",INDEX('ce raw data'!$C$2:$CZ$3000,MATCH(1,INDEX(('ce raw data'!$A$2:$A$3000=G389)*('ce raw data'!$B$2:$B$3000=$B416),,),0),MATCH(I392,'ce raw data'!$C$1:$CZ$1,0))),"-")</f>
        <v>-</v>
      </c>
      <c r="J416" s="8" t="str">
        <f>IFERROR(IF(INDEX('ce raw data'!$C$2:$CZ$3000,MATCH(1,INDEX(('ce raw data'!$A$2:$A$3000=G389)*('ce raw data'!$B$2:$B$3000=$B416),,),0),MATCH(J392,'ce raw data'!$C$1:$CZ$1,0))="","-",INDEX('ce raw data'!$C$2:$CZ$3000,MATCH(1,INDEX(('ce raw data'!$A$2:$A$3000=G389)*('ce raw data'!$B$2:$B$3000=$B416),,),0),MATCH(J392,'ce raw data'!$C$1:$CZ$1,0))),"-")</f>
        <v>-</v>
      </c>
    </row>
    <row r="417" spans="2:19" hidden="1" x14ac:dyDescent="0.5">
      <c r="B417" s="10"/>
      <c r="C417" s="8" t="str">
        <f>IFERROR(IF(INDEX('ce raw data'!$C$2:$CZ$3000,MATCH(1,INDEX(('ce raw data'!$A$2:$A$3000=C389)*('ce raw data'!$B$2:$B$3000=$B418),,),0),MATCH(SUBSTITUTE(C392,"Allele","Height"),'ce raw data'!$C$1:$CZ$1,0))="","-",INDEX('ce raw data'!$C$2:$CZ$3000,MATCH(1,INDEX(('ce raw data'!$A$2:$A$3000=C389)*('ce raw data'!$B$2:$B$3000=$B418),,),0),MATCH(SUBSTITUTE(C392,"Allele","Height"),'ce raw data'!$C$1:$CZ$1,0))),"-")</f>
        <v>-</v>
      </c>
      <c r="D417" s="8" t="str">
        <f>IFERROR(IF(INDEX('ce raw data'!$C$2:$CZ$3000,MATCH(1,INDEX(('ce raw data'!$A$2:$A$3000=C389)*('ce raw data'!$B$2:$B$3000=$B418),,),0),MATCH(SUBSTITUTE(D392,"Allele","Height"),'ce raw data'!$C$1:$CZ$1,0))="","-",INDEX('ce raw data'!$C$2:$CZ$3000,MATCH(1,INDEX(('ce raw data'!$A$2:$A$3000=C389)*('ce raw data'!$B$2:$B$3000=$B418),,),0),MATCH(SUBSTITUTE(D392,"Allele","Height"),'ce raw data'!$C$1:$CZ$1,0))),"-")</f>
        <v>-</v>
      </c>
      <c r="E417" s="8" t="str">
        <f>IFERROR(IF(INDEX('ce raw data'!$C$2:$CZ$3000,MATCH(1,INDEX(('ce raw data'!$A$2:$A$3000=C389)*('ce raw data'!$B$2:$B$3000=$B418),,),0),MATCH(SUBSTITUTE(E392,"Allele","Height"),'ce raw data'!$C$1:$CZ$1,0))="","-",INDEX('ce raw data'!$C$2:$CZ$3000,MATCH(1,INDEX(('ce raw data'!$A$2:$A$3000=C389)*('ce raw data'!$B$2:$B$3000=$B418),,),0),MATCH(SUBSTITUTE(E392,"Allele","Height"),'ce raw data'!$C$1:$CZ$1,0))),"-")</f>
        <v>-</v>
      </c>
      <c r="F417" s="8" t="str">
        <f>IFERROR(IF(INDEX('ce raw data'!$C$2:$CZ$3000,MATCH(1,INDEX(('ce raw data'!$A$2:$A$3000=C389)*('ce raw data'!$B$2:$B$3000=$B418),,),0),MATCH(SUBSTITUTE(F392,"Allele","Height"),'ce raw data'!$C$1:$CZ$1,0))="","-",INDEX('ce raw data'!$C$2:$CZ$3000,MATCH(1,INDEX(('ce raw data'!$A$2:$A$3000=C389)*('ce raw data'!$B$2:$B$3000=$B418),,),0),MATCH(SUBSTITUTE(F392,"Allele","Height"),'ce raw data'!$C$1:$CZ$1,0))),"-")</f>
        <v>-</v>
      </c>
      <c r="G417" s="8" t="str">
        <f>IFERROR(IF(INDEX('ce raw data'!$C$2:$CZ$3000,MATCH(1,INDEX(('ce raw data'!$A$2:$A$3000=G389)*('ce raw data'!$B$2:$B$3000=$B418),,),0),MATCH(SUBSTITUTE(G392,"Allele","Height"),'ce raw data'!$C$1:$CZ$1,0))="","-",INDEX('ce raw data'!$C$2:$CZ$3000,MATCH(1,INDEX(('ce raw data'!$A$2:$A$3000=G389)*('ce raw data'!$B$2:$B$3000=$B418),,),0),MATCH(SUBSTITUTE(G392,"Allele","Height"),'ce raw data'!$C$1:$CZ$1,0))),"-")</f>
        <v>-</v>
      </c>
      <c r="H417" s="8" t="str">
        <f>IFERROR(IF(INDEX('ce raw data'!$C$2:$CZ$3000,MATCH(1,INDEX(('ce raw data'!$A$2:$A$3000=G389)*('ce raw data'!$B$2:$B$3000=$B418),,),0),MATCH(SUBSTITUTE(H392,"Allele","Height"),'ce raw data'!$C$1:$CZ$1,0))="","-",INDEX('ce raw data'!$C$2:$CZ$3000,MATCH(1,INDEX(('ce raw data'!$A$2:$A$3000=G389)*('ce raw data'!$B$2:$B$3000=$B418),,),0),MATCH(SUBSTITUTE(H392,"Allele","Height"),'ce raw data'!$C$1:$CZ$1,0))),"-")</f>
        <v>-</v>
      </c>
      <c r="I417" s="8" t="str">
        <f>IFERROR(IF(INDEX('ce raw data'!$C$2:$CZ$3000,MATCH(1,INDEX(('ce raw data'!$A$2:$A$3000=G389)*('ce raw data'!$B$2:$B$3000=$B418),,),0),MATCH(SUBSTITUTE(I392,"Allele","Height"),'ce raw data'!$C$1:$CZ$1,0))="","-",INDEX('ce raw data'!$C$2:$CZ$3000,MATCH(1,INDEX(('ce raw data'!$A$2:$A$3000=G389)*('ce raw data'!$B$2:$B$3000=$B418),,),0),MATCH(SUBSTITUTE(I392,"Allele","Height"),'ce raw data'!$C$1:$CZ$1,0))),"-")</f>
        <v>-</v>
      </c>
      <c r="J417" s="8" t="str">
        <f>IFERROR(IF(INDEX('ce raw data'!$C$2:$CZ$3000,MATCH(1,INDEX(('ce raw data'!$A$2:$A$3000=G389)*('ce raw data'!$B$2:$B$3000=$B418),,),0),MATCH(SUBSTITUTE(J392,"Allele","Height"),'ce raw data'!$C$1:$CZ$1,0))="","-",INDEX('ce raw data'!$C$2:$CZ$3000,MATCH(1,INDEX(('ce raw data'!$A$2:$A$3000=G389)*('ce raw data'!$B$2:$B$3000=$B418),,),0),MATCH(SUBSTITUTE(J392,"Allele","Height"),'ce raw data'!$C$1:$CZ$1,0))),"-")</f>
        <v>-</v>
      </c>
    </row>
    <row r="418" spans="2:19" x14ac:dyDescent="0.5">
      <c r="B418" s="14" t="str">
        <f>'Allele Call Table'!$A$95</f>
        <v>TH01</v>
      </c>
      <c r="C418" s="8" t="str">
        <f>IFERROR(IF(INDEX('ce raw data'!$C$2:$CZ$3000,MATCH(1,INDEX(('ce raw data'!$A$2:$A$3000=C389)*('ce raw data'!$B$2:$B$3000=$B418),,),0),MATCH(C392,'ce raw data'!$C$1:$CZ$1,0))="","-",INDEX('ce raw data'!$C$2:$CZ$3000,MATCH(1,INDEX(('ce raw data'!$A$2:$A$3000=C389)*('ce raw data'!$B$2:$B$3000=$B418),,),0),MATCH(C392,'ce raw data'!$C$1:$CZ$1,0))),"-")</f>
        <v>-</v>
      </c>
      <c r="D418" s="8" t="str">
        <f>IFERROR(IF(INDEX('ce raw data'!$C$2:$CZ$3000,MATCH(1,INDEX(('ce raw data'!$A$2:$A$3000=C389)*('ce raw data'!$B$2:$B$3000=$B418),,),0),MATCH(D392,'ce raw data'!$C$1:$CZ$1,0))="","-",INDEX('ce raw data'!$C$2:$CZ$3000,MATCH(1,INDEX(('ce raw data'!$A$2:$A$3000=C389)*('ce raw data'!$B$2:$B$3000=$B418),,),0),MATCH(D392,'ce raw data'!$C$1:$CZ$1,0))),"-")</f>
        <v>-</v>
      </c>
      <c r="E418" s="8" t="str">
        <f>IFERROR(IF(INDEX('ce raw data'!$C$2:$CZ$3000,MATCH(1,INDEX(('ce raw data'!$A$2:$A$3000=C389)*('ce raw data'!$B$2:$B$3000=$B418),,),0),MATCH(E392,'ce raw data'!$C$1:$CZ$1,0))="","-",INDEX('ce raw data'!$C$2:$CZ$3000,MATCH(1,INDEX(('ce raw data'!$A$2:$A$3000=C389)*('ce raw data'!$B$2:$B$3000=$B418),,),0),MATCH(E392,'ce raw data'!$C$1:$CZ$1,0))),"-")</f>
        <v>-</v>
      </c>
      <c r="F418" s="8" t="str">
        <f>IFERROR(IF(INDEX('ce raw data'!$C$2:$CZ$3000,MATCH(1,INDEX(('ce raw data'!$A$2:$A$3000=C389)*('ce raw data'!$B$2:$B$3000=$B418),,),0),MATCH(F392,'ce raw data'!$C$1:$CZ$1,0))="","-",INDEX('ce raw data'!$C$2:$CZ$3000,MATCH(1,INDEX(('ce raw data'!$A$2:$A$3000=C389)*('ce raw data'!$B$2:$B$3000=$B418),,),0),MATCH(F392,'ce raw data'!$C$1:$CZ$1,0))),"-")</f>
        <v>-</v>
      </c>
      <c r="G418" s="8" t="str">
        <f>IFERROR(IF(INDEX('ce raw data'!$C$2:$CZ$3000,MATCH(1,INDEX(('ce raw data'!$A$2:$A$3000=G389)*('ce raw data'!$B$2:$B$3000=$B418),,),0),MATCH(G392,'ce raw data'!$C$1:$CZ$1,0))="","-",INDEX('ce raw data'!$C$2:$CZ$3000,MATCH(1,INDEX(('ce raw data'!$A$2:$A$3000=G389)*('ce raw data'!$B$2:$B$3000=$B418),,),0),MATCH(G392,'ce raw data'!$C$1:$CZ$1,0))),"-")</f>
        <v>-</v>
      </c>
      <c r="H418" s="8" t="str">
        <f>IFERROR(IF(INDEX('ce raw data'!$C$2:$CZ$3000,MATCH(1,INDEX(('ce raw data'!$A$2:$A$3000=G389)*('ce raw data'!$B$2:$B$3000=$B418),,),0),MATCH(H392,'ce raw data'!$C$1:$CZ$1,0))="","-",INDEX('ce raw data'!$C$2:$CZ$3000,MATCH(1,INDEX(('ce raw data'!$A$2:$A$3000=G389)*('ce raw data'!$B$2:$B$3000=$B418),,),0),MATCH(H392,'ce raw data'!$C$1:$CZ$1,0))),"-")</f>
        <v>-</v>
      </c>
      <c r="I418" s="8" t="str">
        <f>IFERROR(IF(INDEX('ce raw data'!$C$2:$CZ$3000,MATCH(1,INDEX(('ce raw data'!$A$2:$A$3000=G389)*('ce raw data'!$B$2:$B$3000=$B418),,),0),MATCH(I392,'ce raw data'!$C$1:$CZ$1,0))="","-",INDEX('ce raw data'!$C$2:$CZ$3000,MATCH(1,INDEX(('ce raw data'!$A$2:$A$3000=G389)*('ce raw data'!$B$2:$B$3000=$B418),,),0),MATCH(I392,'ce raw data'!$C$1:$CZ$1,0))),"-")</f>
        <v>-</v>
      </c>
      <c r="J418" s="8" t="str">
        <f>IFERROR(IF(INDEX('ce raw data'!$C$2:$CZ$3000,MATCH(1,INDEX(('ce raw data'!$A$2:$A$3000=G389)*('ce raw data'!$B$2:$B$3000=$B418),,),0),MATCH(J392,'ce raw data'!$C$1:$CZ$1,0))="","-",INDEX('ce raw data'!$C$2:$CZ$3000,MATCH(1,INDEX(('ce raw data'!$A$2:$A$3000=G389)*('ce raw data'!$B$2:$B$3000=$B418),,),0),MATCH(J392,'ce raw data'!$C$1:$CZ$1,0))),"-")</f>
        <v>-</v>
      </c>
    </row>
    <row r="419" spans="2:19" hidden="1" x14ac:dyDescent="0.5">
      <c r="B419" s="14"/>
      <c r="C419" s="8" t="str">
        <f>IFERROR(IF(INDEX('ce raw data'!$C$2:$CZ$3000,MATCH(1,INDEX(('ce raw data'!$A$2:$A$3000=C389)*('ce raw data'!$B$2:$B$3000=$B420),,),0),MATCH(SUBSTITUTE(C392,"Allele","Height"),'ce raw data'!$C$1:$CZ$1,0))="","-",INDEX('ce raw data'!$C$2:$CZ$3000,MATCH(1,INDEX(('ce raw data'!$A$2:$A$3000=C389)*('ce raw data'!$B$2:$B$3000=$B420),,),0),MATCH(SUBSTITUTE(C392,"Allele","Height"),'ce raw data'!$C$1:$CZ$1,0))),"-")</f>
        <v>-</v>
      </c>
      <c r="D419" s="8" t="str">
        <f>IFERROR(IF(INDEX('ce raw data'!$C$2:$CZ$3000,MATCH(1,INDEX(('ce raw data'!$A$2:$A$3000=C389)*('ce raw data'!$B$2:$B$3000=$B420),,),0),MATCH(SUBSTITUTE(D392,"Allele","Height"),'ce raw data'!$C$1:$CZ$1,0))="","-",INDEX('ce raw data'!$C$2:$CZ$3000,MATCH(1,INDEX(('ce raw data'!$A$2:$A$3000=C389)*('ce raw data'!$B$2:$B$3000=$B420),,),0),MATCH(SUBSTITUTE(D392,"Allele","Height"),'ce raw data'!$C$1:$CZ$1,0))),"-")</f>
        <v>-</v>
      </c>
      <c r="E419" s="8" t="str">
        <f>IFERROR(IF(INDEX('ce raw data'!$C$2:$CZ$3000,MATCH(1,INDEX(('ce raw data'!$A$2:$A$3000=C389)*('ce raw data'!$B$2:$B$3000=$B420),,),0),MATCH(SUBSTITUTE(E392,"Allele","Height"),'ce raw data'!$C$1:$CZ$1,0))="","-",INDEX('ce raw data'!$C$2:$CZ$3000,MATCH(1,INDEX(('ce raw data'!$A$2:$A$3000=C389)*('ce raw data'!$B$2:$B$3000=$B420),,),0),MATCH(SUBSTITUTE(E392,"Allele","Height"),'ce raw data'!$C$1:$CZ$1,0))),"-")</f>
        <v>-</v>
      </c>
      <c r="F419" s="8" t="str">
        <f>IFERROR(IF(INDEX('ce raw data'!$C$2:$CZ$3000,MATCH(1,INDEX(('ce raw data'!$A$2:$A$3000=C389)*('ce raw data'!$B$2:$B$3000=$B420),,),0),MATCH(SUBSTITUTE(F392,"Allele","Height"),'ce raw data'!$C$1:$CZ$1,0))="","-",INDEX('ce raw data'!$C$2:$CZ$3000,MATCH(1,INDEX(('ce raw data'!$A$2:$A$3000=C389)*('ce raw data'!$B$2:$B$3000=$B420),,),0),MATCH(SUBSTITUTE(F392,"Allele","Height"),'ce raw data'!$C$1:$CZ$1,0))),"-")</f>
        <v>-</v>
      </c>
      <c r="G419" s="8" t="str">
        <f>IFERROR(IF(INDEX('ce raw data'!$C$2:$CZ$3000,MATCH(1,INDEX(('ce raw data'!$A$2:$A$3000=G389)*('ce raw data'!$B$2:$B$3000=$B420),,),0),MATCH(SUBSTITUTE(G392,"Allele","Height"),'ce raw data'!$C$1:$CZ$1,0))="","-",INDEX('ce raw data'!$C$2:$CZ$3000,MATCH(1,INDEX(('ce raw data'!$A$2:$A$3000=G389)*('ce raw data'!$B$2:$B$3000=$B420),,),0),MATCH(SUBSTITUTE(G392,"Allele","Height"),'ce raw data'!$C$1:$CZ$1,0))),"-")</f>
        <v>-</v>
      </c>
      <c r="H419" s="8" t="str">
        <f>IFERROR(IF(INDEX('ce raw data'!$C$2:$CZ$3000,MATCH(1,INDEX(('ce raw data'!$A$2:$A$3000=G389)*('ce raw data'!$B$2:$B$3000=$B420),,),0),MATCH(SUBSTITUTE(H392,"Allele","Height"),'ce raw data'!$C$1:$CZ$1,0))="","-",INDEX('ce raw data'!$C$2:$CZ$3000,MATCH(1,INDEX(('ce raw data'!$A$2:$A$3000=G389)*('ce raw data'!$B$2:$B$3000=$B420),,),0),MATCH(SUBSTITUTE(H392,"Allele","Height"),'ce raw data'!$C$1:$CZ$1,0))),"-")</f>
        <v>-</v>
      </c>
      <c r="I419" s="8" t="str">
        <f>IFERROR(IF(INDEX('ce raw data'!$C$2:$CZ$3000,MATCH(1,INDEX(('ce raw data'!$A$2:$A$3000=G389)*('ce raw data'!$B$2:$B$3000=$B420),,),0),MATCH(SUBSTITUTE(I392,"Allele","Height"),'ce raw data'!$C$1:$CZ$1,0))="","-",INDEX('ce raw data'!$C$2:$CZ$3000,MATCH(1,INDEX(('ce raw data'!$A$2:$A$3000=G389)*('ce raw data'!$B$2:$B$3000=$B420),,),0),MATCH(SUBSTITUTE(I392,"Allele","Height"),'ce raw data'!$C$1:$CZ$1,0))),"-")</f>
        <v>-</v>
      </c>
      <c r="J419" s="8" t="str">
        <f>IFERROR(IF(INDEX('ce raw data'!$C$2:$CZ$3000,MATCH(1,INDEX(('ce raw data'!$A$2:$A$3000=G389)*('ce raw data'!$B$2:$B$3000=$B420),,),0),MATCH(SUBSTITUTE(J392,"Allele","Height"),'ce raw data'!$C$1:$CZ$1,0))="","-",INDEX('ce raw data'!$C$2:$CZ$3000,MATCH(1,INDEX(('ce raw data'!$A$2:$A$3000=G389)*('ce raw data'!$B$2:$B$3000=$B420),,),0),MATCH(SUBSTITUTE(J392,"Allele","Height"),'ce raw data'!$C$1:$CZ$1,0))),"-")</f>
        <v>-</v>
      </c>
    </row>
    <row r="420" spans="2:19" x14ac:dyDescent="0.5">
      <c r="B420" s="14" t="str">
        <f>'Allele Call Table'!$A$97</f>
        <v>vWA</v>
      </c>
      <c r="C420" s="8" t="str">
        <f>IFERROR(IF(INDEX('ce raw data'!$C$2:$CZ$3000,MATCH(1,INDEX(('ce raw data'!$A$2:$A$3000=C389)*('ce raw data'!$B$2:$B$3000=$B420),,),0),MATCH(C392,'ce raw data'!$C$1:$CZ$1,0))="","-",INDEX('ce raw data'!$C$2:$CZ$3000,MATCH(1,INDEX(('ce raw data'!$A$2:$A$3000=C389)*('ce raw data'!$B$2:$B$3000=$B420),,),0),MATCH(C392,'ce raw data'!$C$1:$CZ$1,0))),"-")</f>
        <v>-</v>
      </c>
      <c r="D420" s="8" t="str">
        <f>IFERROR(IF(INDEX('ce raw data'!$C$2:$CZ$3000,MATCH(1,INDEX(('ce raw data'!$A$2:$A$3000=C389)*('ce raw data'!$B$2:$B$3000=$B420),,),0),MATCH(D392,'ce raw data'!$C$1:$CZ$1,0))="","-",INDEX('ce raw data'!$C$2:$CZ$3000,MATCH(1,INDEX(('ce raw data'!$A$2:$A$3000=C389)*('ce raw data'!$B$2:$B$3000=$B420),,),0),MATCH(D392,'ce raw data'!$C$1:$CZ$1,0))),"-")</f>
        <v>-</v>
      </c>
      <c r="E420" s="8" t="str">
        <f>IFERROR(IF(INDEX('ce raw data'!$C$2:$CZ$3000,MATCH(1,INDEX(('ce raw data'!$A$2:$A$3000=C389)*('ce raw data'!$B$2:$B$3000=$B420),,),0),MATCH(E392,'ce raw data'!$C$1:$CZ$1,0))="","-",INDEX('ce raw data'!$C$2:$CZ$3000,MATCH(1,INDEX(('ce raw data'!$A$2:$A$3000=C389)*('ce raw data'!$B$2:$B$3000=$B420),,),0),MATCH(E392,'ce raw data'!$C$1:$CZ$1,0))),"-")</f>
        <v>-</v>
      </c>
      <c r="F420" s="8" t="str">
        <f>IFERROR(IF(INDEX('ce raw data'!$C$2:$CZ$3000,MATCH(1,INDEX(('ce raw data'!$A$2:$A$3000=C389)*('ce raw data'!$B$2:$B$3000=$B420),,),0),MATCH(F392,'ce raw data'!$C$1:$CZ$1,0))="","-",INDEX('ce raw data'!$C$2:$CZ$3000,MATCH(1,INDEX(('ce raw data'!$A$2:$A$3000=C389)*('ce raw data'!$B$2:$B$3000=$B420),,),0),MATCH(F392,'ce raw data'!$C$1:$CZ$1,0))),"-")</f>
        <v>-</v>
      </c>
      <c r="G420" s="8" t="str">
        <f>IFERROR(IF(INDEX('ce raw data'!$C$2:$CZ$3000,MATCH(1,INDEX(('ce raw data'!$A$2:$A$3000=G389)*('ce raw data'!$B$2:$B$3000=$B420),,),0),MATCH(G392,'ce raw data'!$C$1:$CZ$1,0))="","-",INDEX('ce raw data'!$C$2:$CZ$3000,MATCH(1,INDEX(('ce raw data'!$A$2:$A$3000=G389)*('ce raw data'!$B$2:$B$3000=$B420),,),0),MATCH(G392,'ce raw data'!$C$1:$CZ$1,0))),"-")</f>
        <v>-</v>
      </c>
      <c r="H420" s="8" t="str">
        <f>IFERROR(IF(INDEX('ce raw data'!$C$2:$CZ$3000,MATCH(1,INDEX(('ce raw data'!$A$2:$A$3000=G389)*('ce raw data'!$B$2:$B$3000=$B420),,),0),MATCH(H392,'ce raw data'!$C$1:$CZ$1,0))="","-",INDEX('ce raw data'!$C$2:$CZ$3000,MATCH(1,INDEX(('ce raw data'!$A$2:$A$3000=G389)*('ce raw data'!$B$2:$B$3000=$B420),,),0),MATCH(H392,'ce raw data'!$C$1:$CZ$1,0))),"-")</f>
        <v>-</v>
      </c>
      <c r="I420" s="8" t="str">
        <f>IFERROR(IF(INDEX('ce raw data'!$C$2:$CZ$3000,MATCH(1,INDEX(('ce raw data'!$A$2:$A$3000=G389)*('ce raw data'!$B$2:$B$3000=$B420),,),0),MATCH(I392,'ce raw data'!$C$1:$CZ$1,0))="","-",INDEX('ce raw data'!$C$2:$CZ$3000,MATCH(1,INDEX(('ce raw data'!$A$2:$A$3000=G389)*('ce raw data'!$B$2:$B$3000=$B420),,),0),MATCH(I392,'ce raw data'!$C$1:$CZ$1,0))),"-")</f>
        <v>-</v>
      </c>
      <c r="J420" s="8" t="str">
        <f>IFERROR(IF(INDEX('ce raw data'!$C$2:$CZ$3000,MATCH(1,INDEX(('ce raw data'!$A$2:$A$3000=G389)*('ce raw data'!$B$2:$B$3000=$B420),,),0),MATCH(J392,'ce raw data'!$C$1:$CZ$1,0))="","-",INDEX('ce raw data'!$C$2:$CZ$3000,MATCH(1,INDEX(('ce raw data'!$A$2:$A$3000=G389)*('ce raw data'!$B$2:$B$3000=$B420),,),0),MATCH(J392,'ce raw data'!$C$1:$CZ$1,0))),"-")</f>
        <v>-</v>
      </c>
    </row>
    <row r="421" spans="2:19" hidden="1" x14ac:dyDescent="0.5">
      <c r="B421" s="14"/>
      <c r="C421" s="8" t="str">
        <f>IFERROR(IF(INDEX('ce raw data'!$C$2:$CZ$3000,MATCH(1,INDEX(('ce raw data'!$A$2:$A$3000=C389)*('ce raw data'!$B$2:$B$3000=$B422),,),0),MATCH(SUBSTITUTE(C392,"Allele","Height"),'ce raw data'!$C$1:$CZ$1,0))="","-",INDEX('ce raw data'!$C$2:$CZ$3000,MATCH(1,INDEX(('ce raw data'!$A$2:$A$3000=C389)*('ce raw data'!$B$2:$B$3000=$B422),,),0),MATCH(SUBSTITUTE(C392,"Allele","Height"),'ce raw data'!$C$1:$CZ$1,0))),"-")</f>
        <v>-</v>
      </c>
      <c r="D421" s="8" t="str">
        <f>IFERROR(IF(INDEX('ce raw data'!$C$2:$CZ$3000,MATCH(1,INDEX(('ce raw data'!$A$2:$A$3000=C389)*('ce raw data'!$B$2:$B$3000=$B422),,),0),MATCH(SUBSTITUTE(D392,"Allele","Height"),'ce raw data'!$C$1:$CZ$1,0))="","-",INDEX('ce raw data'!$C$2:$CZ$3000,MATCH(1,INDEX(('ce raw data'!$A$2:$A$3000=C389)*('ce raw data'!$B$2:$B$3000=$B422),,),0),MATCH(SUBSTITUTE(D392,"Allele","Height"),'ce raw data'!$C$1:$CZ$1,0))),"-")</f>
        <v>-</v>
      </c>
      <c r="E421" s="8" t="str">
        <f>IFERROR(IF(INDEX('ce raw data'!$C$2:$CZ$3000,MATCH(1,INDEX(('ce raw data'!$A$2:$A$3000=C389)*('ce raw data'!$B$2:$B$3000=$B422),,),0),MATCH(SUBSTITUTE(E392,"Allele","Height"),'ce raw data'!$C$1:$CZ$1,0))="","-",INDEX('ce raw data'!$C$2:$CZ$3000,MATCH(1,INDEX(('ce raw data'!$A$2:$A$3000=C389)*('ce raw data'!$B$2:$B$3000=$B422),,),0),MATCH(SUBSTITUTE(E392,"Allele","Height"),'ce raw data'!$C$1:$CZ$1,0))),"-")</f>
        <v>-</v>
      </c>
      <c r="F421" s="8" t="str">
        <f>IFERROR(IF(INDEX('ce raw data'!$C$2:$CZ$3000,MATCH(1,INDEX(('ce raw data'!$A$2:$A$3000=C389)*('ce raw data'!$B$2:$B$3000=$B422),,),0),MATCH(SUBSTITUTE(F392,"Allele","Height"),'ce raw data'!$C$1:$CZ$1,0))="","-",INDEX('ce raw data'!$C$2:$CZ$3000,MATCH(1,INDEX(('ce raw data'!$A$2:$A$3000=C389)*('ce raw data'!$B$2:$B$3000=$B422),,),0),MATCH(SUBSTITUTE(F392,"Allele","Height"),'ce raw data'!$C$1:$CZ$1,0))),"-")</f>
        <v>-</v>
      </c>
      <c r="G421" s="8" t="str">
        <f>IFERROR(IF(INDEX('ce raw data'!$C$2:$CZ$3000,MATCH(1,INDEX(('ce raw data'!$A$2:$A$3000=G389)*('ce raw data'!$B$2:$B$3000=$B422),,),0),MATCH(SUBSTITUTE(G392,"Allele","Height"),'ce raw data'!$C$1:$CZ$1,0))="","-",INDEX('ce raw data'!$C$2:$CZ$3000,MATCH(1,INDEX(('ce raw data'!$A$2:$A$3000=G389)*('ce raw data'!$B$2:$B$3000=$B422),,),0),MATCH(SUBSTITUTE(G392,"Allele","Height"),'ce raw data'!$C$1:$CZ$1,0))),"-")</f>
        <v>-</v>
      </c>
      <c r="H421" s="8" t="str">
        <f>IFERROR(IF(INDEX('ce raw data'!$C$2:$CZ$3000,MATCH(1,INDEX(('ce raw data'!$A$2:$A$3000=G389)*('ce raw data'!$B$2:$B$3000=$B422),,),0),MATCH(SUBSTITUTE(H392,"Allele","Height"),'ce raw data'!$C$1:$CZ$1,0))="","-",INDEX('ce raw data'!$C$2:$CZ$3000,MATCH(1,INDEX(('ce raw data'!$A$2:$A$3000=G389)*('ce raw data'!$B$2:$B$3000=$B422),,),0),MATCH(SUBSTITUTE(H392,"Allele","Height"),'ce raw data'!$C$1:$CZ$1,0))),"-")</f>
        <v>-</v>
      </c>
      <c r="I421" s="8" t="str">
        <f>IFERROR(IF(INDEX('ce raw data'!$C$2:$CZ$3000,MATCH(1,INDEX(('ce raw data'!$A$2:$A$3000=G389)*('ce raw data'!$B$2:$B$3000=$B422),,),0),MATCH(SUBSTITUTE(I392,"Allele","Height"),'ce raw data'!$C$1:$CZ$1,0))="","-",INDEX('ce raw data'!$C$2:$CZ$3000,MATCH(1,INDEX(('ce raw data'!$A$2:$A$3000=G389)*('ce raw data'!$B$2:$B$3000=$B422),,),0),MATCH(SUBSTITUTE(I392,"Allele","Height"),'ce raw data'!$C$1:$CZ$1,0))),"-")</f>
        <v>-</v>
      </c>
      <c r="J421" s="8" t="str">
        <f>IFERROR(IF(INDEX('ce raw data'!$C$2:$CZ$3000,MATCH(1,INDEX(('ce raw data'!$A$2:$A$3000=G389)*('ce raw data'!$B$2:$B$3000=$B422),,),0),MATCH(SUBSTITUTE(J392,"Allele","Height"),'ce raw data'!$C$1:$CZ$1,0))="","-",INDEX('ce raw data'!$C$2:$CZ$3000,MATCH(1,INDEX(('ce raw data'!$A$2:$A$3000=G389)*('ce raw data'!$B$2:$B$3000=$B422),,),0),MATCH(SUBSTITUTE(J392,"Allele","Height"),'ce raw data'!$C$1:$CZ$1,0))),"-")</f>
        <v>-</v>
      </c>
    </row>
    <row r="422" spans="2:19" x14ac:dyDescent="0.5">
      <c r="B422" s="14" t="str">
        <f>'Allele Call Table'!$A$99</f>
        <v>D21S11</v>
      </c>
      <c r="C422" s="8" t="str">
        <f>IFERROR(IF(INDEX('ce raw data'!$C$2:$CZ$3000,MATCH(1,INDEX(('ce raw data'!$A$2:$A$3000=C389)*('ce raw data'!$B$2:$B$3000=$B422),,),0),MATCH(C392,'ce raw data'!$C$1:$CZ$1,0))="","-",INDEX('ce raw data'!$C$2:$CZ$3000,MATCH(1,INDEX(('ce raw data'!$A$2:$A$3000=C389)*('ce raw data'!$B$2:$B$3000=$B422),,),0),MATCH(C392,'ce raw data'!$C$1:$CZ$1,0))),"-")</f>
        <v>-</v>
      </c>
      <c r="D422" s="8" t="str">
        <f>IFERROR(IF(INDEX('ce raw data'!$C$2:$CZ$3000,MATCH(1,INDEX(('ce raw data'!$A$2:$A$3000=C389)*('ce raw data'!$B$2:$B$3000=$B422),,),0),MATCH(D392,'ce raw data'!$C$1:$CZ$1,0))="","-",INDEX('ce raw data'!$C$2:$CZ$3000,MATCH(1,INDEX(('ce raw data'!$A$2:$A$3000=C389)*('ce raw data'!$B$2:$B$3000=$B422),,),0),MATCH(D392,'ce raw data'!$C$1:$CZ$1,0))),"-")</f>
        <v>-</v>
      </c>
      <c r="E422" s="8" t="str">
        <f>IFERROR(IF(INDEX('ce raw data'!$C$2:$CZ$3000,MATCH(1,INDEX(('ce raw data'!$A$2:$A$3000=C389)*('ce raw data'!$B$2:$B$3000=$B422),,),0),MATCH(E392,'ce raw data'!$C$1:$CZ$1,0))="","-",INDEX('ce raw data'!$C$2:$CZ$3000,MATCH(1,INDEX(('ce raw data'!$A$2:$A$3000=C389)*('ce raw data'!$B$2:$B$3000=$B422),,),0),MATCH(E392,'ce raw data'!$C$1:$CZ$1,0))),"-")</f>
        <v>-</v>
      </c>
      <c r="F422" s="8" t="str">
        <f>IFERROR(IF(INDEX('ce raw data'!$C$2:$CZ$3000,MATCH(1,INDEX(('ce raw data'!$A$2:$A$3000=C389)*('ce raw data'!$B$2:$B$3000=$B422),,),0),MATCH(F392,'ce raw data'!$C$1:$CZ$1,0))="","-",INDEX('ce raw data'!$C$2:$CZ$3000,MATCH(1,INDEX(('ce raw data'!$A$2:$A$3000=C389)*('ce raw data'!$B$2:$B$3000=$B422),,),0),MATCH(F392,'ce raw data'!$C$1:$CZ$1,0))),"-")</f>
        <v>-</v>
      </c>
      <c r="G422" s="8" t="str">
        <f>IFERROR(IF(INDEX('ce raw data'!$C$2:$CZ$3000,MATCH(1,INDEX(('ce raw data'!$A$2:$A$3000=G389)*('ce raw data'!$B$2:$B$3000=$B422),,),0),MATCH(G392,'ce raw data'!$C$1:$CZ$1,0))="","-",INDEX('ce raw data'!$C$2:$CZ$3000,MATCH(1,INDEX(('ce raw data'!$A$2:$A$3000=G389)*('ce raw data'!$B$2:$B$3000=$B422),,),0),MATCH(G392,'ce raw data'!$C$1:$CZ$1,0))),"-")</f>
        <v>-</v>
      </c>
      <c r="H422" s="8" t="str">
        <f>IFERROR(IF(INDEX('ce raw data'!$C$2:$CZ$3000,MATCH(1,INDEX(('ce raw data'!$A$2:$A$3000=G389)*('ce raw data'!$B$2:$B$3000=$B422),,),0),MATCH(H392,'ce raw data'!$C$1:$CZ$1,0))="","-",INDEX('ce raw data'!$C$2:$CZ$3000,MATCH(1,INDEX(('ce raw data'!$A$2:$A$3000=G389)*('ce raw data'!$B$2:$B$3000=$B422),,),0),MATCH(H392,'ce raw data'!$C$1:$CZ$1,0))),"-")</f>
        <v>-</v>
      </c>
      <c r="I422" s="8" t="str">
        <f>IFERROR(IF(INDEX('ce raw data'!$C$2:$CZ$3000,MATCH(1,INDEX(('ce raw data'!$A$2:$A$3000=G389)*('ce raw data'!$B$2:$B$3000=$B422),,),0),MATCH(I392,'ce raw data'!$C$1:$CZ$1,0))="","-",INDEX('ce raw data'!$C$2:$CZ$3000,MATCH(1,INDEX(('ce raw data'!$A$2:$A$3000=G389)*('ce raw data'!$B$2:$B$3000=$B422),,),0),MATCH(I392,'ce raw data'!$C$1:$CZ$1,0))),"-")</f>
        <v>-</v>
      </c>
      <c r="J422" s="8" t="str">
        <f>IFERROR(IF(INDEX('ce raw data'!$C$2:$CZ$3000,MATCH(1,INDEX(('ce raw data'!$A$2:$A$3000=G389)*('ce raw data'!$B$2:$B$3000=$B422),,),0),MATCH(J392,'ce raw data'!$C$1:$CZ$1,0))="","-",INDEX('ce raw data'!$C$2:$CZ$3000,MATCH(1,INDEX(('ce raw data'!$A$2:$A$3000=G389)*('ce raw data'!$B$2:$B$3000=$B422),,),0),MATCH(J392,'ce raw data'!$C$1:$CZ$1,0))),"-")</f>
        <v>-</v>
      </c>
    </row>
    <row r="423" spans="2:19" hidden="1" x14ac:dyDescent="0.5">
      <c r="B423" s="14"/>
      <c r="C423" s="8" t="str">
        <f>IFERROR(IF(INDEX('ce raw data'!$C$2:$CZ$3000,MATCH(1,INDEX(('ce raw data'!$A$2:$A$3000=C389)*('ce raw data'!$B$2:$B$3000=$B424),,),0),MATCH(SUBSTITUTE(C392,"Allele","Height"),'ce raw data'!$C$1:$CZ$1,0))="","-",INDEX('ce raw data'!$C$2:$CZ$3000,MATCH(1,INDEX(('ce raw data'!$A$2:$A$3000=C389)*('ce raw data'!$B$2:$B$3000=$B424),,),0),MATCH(SUBSTITUTE(C392,"Allele","Height"),'ce raw data'!$C$1:$CZ$1,0))),"-")</f>
        <v>-</v>
      </c>
      <c r="D423" s="8" t="str">
        <f>IFERROR(IF(INDEX('ce raw data'!$C$2:$CZ$3000,MATCH(1,INDEX(('ce raw data'!$A$2:$A$3000=C389)*('ce raw data'!$B$2:$B$3000=$B424),,),0),MATCH(SUBSTITUTE(D392,"Allele","Height"),'ce raw data'!$C$1:$CZ$1,0))="","-",INDEX('ce raw data'!$C$2:$CZ$3000,MATCH(1,INDEX(('ce raw data'!$A$2:$A$3000=C389)*('ce raw data'!$B$2:$B$3000=$B424),,),0),MATCH(SUBSTITUTE(D392,"Allele","Height"),'ce raw data'!$C$1:$CZ$1,0))),"-")</f>
        <v>-</v>
      </c>
      <c r="E423" s="8" t="str">
        <f>IFERROR(IF(INDEX('ce raw data'!$C$2:$CZ$3000,MATCH(1,INDEX(('ce raw data'!$A$2:$A$3000=C389)*('ce raw data'!$B$2:$B$3000=$B424),,),0),MATCH(SUBSTITUTE(E392,"Allele","Height"),'ce raw data'!$C$1:$CZ$1,0))="","-",INDEX('ce raw data'!$C$2:$CZ$3000,MATCH(1,INDEX(('ce raw data'!$A$2:$A$3000=C389)*('ce raw data'!$B$2:$B$3000=$B424),,),0),MATCH(SUBSTITUTE(E392,"Allele","Height"),'ce raw data'!$C$1:$CZ$1,0))),"-")</f>
        <v>-</v>
      </c>
      <c r="F423" s="8" t="str">
        <f>IFERROR(IF(INDEX('ce raw data'!$C$2:$CZ$3000,MATCH(1,INDEX(('ce raw data'!$A$2:$A$3000=C389)*('ce raw data'!$B$2:$B$3000=$B424),,),0),MATCH(SUBSTITUTE(F392,"Allele","Height"),'ce raw data'!$C$1:$CZ$1,0))="","-",INDEX('ce raw data'!$C$2:$CZ$3000,MATCH(1,INDEX(('ce raw data'!$A$2:$A$3000=C389)*('ce raw data'!$B$2:$B$3000=$B424),,),0),MATCH(SUBSTITUTE(F392,"Allele","Height"),'ce raw data'!$C$1:$CZ$1,0))),"-")</f>
        <v>-</v>
      </c>
      <c r="G423" s="8" t="str">
        <f>IFERROR(IF(INDEX('ce raw data'!$C$2:$CZ$3000,MATCH(1,INDEX(('ce raw data'!$A$2:$A$3000=G389)*('ce raw data'!$B$2:$B$3000=$B424),,),0),MATCH(SUBSTITUTE(G392,"Allele","Height"),'ce raw data'!$C$1:$CZ$1,0))="","-",INDEX('ce raw data'!$C$2:$CZ$3000,MATCH(1,INDEX(('ce raw data'!$A$2:$A$3000=G389)*('ce raw data'!$B$2:$B$3000=$B424),,),0),MATCH(SUBSTITUTE(G392,"Allele","Height"),'ce raw data'!$C$1:$CZ$1,0))),"-")</f>
        <v>-</v>
      </c>
      <c r="H423" s="8" t="str">
        <f>IFERROR(IF(INDEX('ce raw data'!$C$2:$CZ$3000,MATCH(1,INDEX(('ce raw data'!$A$2:$A$3000=G389)*('ce raw data'!$B$2:$B$3000=$B424),,),0),MATCH(SUBSTITUTE(H392,"Allele","Height"),'ce raw data'!$C$1:$CZ$1,0))="","-",INDEX('ce raw data'!$C$2:$CZ$3000,MATCH(1,INDEX(('ce raw data'!$A$2:$A$3000=G389)*('ce raw data'!$B$2:$B$3000=$B424),,),0),MATCH(SUBSTITUTE(H392,"Allele","Height"),'ce raw data'!$C$1:$CZ$1,0))),"-")</f>
        <v>-</v>
      </c>
      <c r="I423" s="8" t="str">
        <f>IFERROR(IF(INDEX('ce raw data'!$C$2:$CZ$3000,MATCH(1,INDEX(('ce raw data'!$A$2:$A$3000=G389)*('ce raw data'!$B$2:$B$3000=$B424),,),0),MATCH(SUBSTITUTE(I392,"Allele","Height"),'ce raw data'!$C$1:$CZ$1,0))="","-",INDEX('ce raw data'!$C$2:$CZ$3000,MATCH(1,INDEX(('ce raw data'!$A$2:$A$3000=G389)*('ce raw data'!$B$2:$B$3000=$B424),,),0),MATCH(SUBSTITUTE(I392,"Allele","Height"),'ce raw data'!$C$1:$CZ$1,0))),"-")</f>
        <v>-</v>
      </c>
      <c r="J423" s="8" t="str">
        <f>IFERROR(IF(INDEX('ce raw data'!$C$2:$CZ$3000,MATCH(1,INDEX(('ce raw data'!$A$2:$A$3000=G389)*('ce raw data'!$B$2:$B$3000=$B424),,),0),MATCH(SUBSTITUTE(J392,"Allele","Height"),'ce raw data'!$C$1:$CZ$1,0))="","-",INDEX('ce raw data'!$C$2:$CZ$3000,MATCH(1,INDEX(('ce raw data'!$A$2:$A$3000=G389)*('ce raw data'!$B$2:$B$3000=$B424),,),0),MATCH(SUBSTITUTE(J392,"Allele","Height"),'ce raw data'!$C$1:$CZ$1,0))),"-")</f>
        <v>-</v>
      </c>
    </row>
    <row r="424" spans="2:19" x14ac:dyDescent="0.5">
      <c r="B424" s="14" t="str">
        <f>'Allele Call Table'!$A$101</f>
        <v>D7S820</v>
      </c>
      <c r="C424" s="8" t="str">
        <f>IFERROR(IF(INDEX('ce raw data'!$C$2:$CZ$3000,MATCH(1,INDEX(('ce raw data'!$A$2:$A$3000=C389)*('ce raw data'!$B$2:$B$3000=$B424),,),0),MATCH(C392,'ce raw data'!$C$1:$CZ$1,0))="","-",INDEX('ce raw data'!$C$2:$CZ$3000,MATCH(1,INDEX(('ce raw data'!$A$2:$A$3000=C389)*('ce raw data'!$B$2:$B$3000=$B424),,),0),MATCH(C392,'ce raw data'!$C$1:$CZ$1,0))),"-")</f>
        <v>-</v>
      </c>
      <c r="D424" s="8" t="str">
        <f>IFERROR(IF(INDEX('ce raw data'!$C$2:$CZ$3000,MATCH(1,INDEX(('ce raw data'!$A$2:$A$3000=C389)*('ce raw data'!$B$2:$B$3000=$B424),,),0),MATCH(D392,'ce raw data'!$C$1:$CZ$1,0))="","-",INDEX('ce raw data'!$C$2:$CZ$3000,MATCH(1,INDEX(('ce raw data'!$A$2:$A$3000=C389)*('ce raw data'!$B$2:$B$3000=$B424),,),0),MATCH(D392,'ce raw data'!$C$1:$CZ$1,0))),"-")</f>
        <v>-</v>
      </c>
      <c r="E424" s="8" t="str">
        <f>IFERROR(IF(INDEX('ce raw data'!$C$2:$CZ$3000,MATCH(1,INDEX(('ce raw data'!$A$2:$A$3000=C389)*('ce raw data'!$B$2:$B$3000=$B424),,),0),MATCH(E392,'ce raw data'!$C$1:$CZ$1,0))="","-",INDEX('ce raw data'!$C$2:$CZ$3000,MATCH(1,INDEX(('ce raw data'!$A$2:$A$3000=C389)*('ce raw data'!$B$2:$B$3000=$B424),,),0),MATCH(E392,'ce raw data'!$C$1:$CZ$1,0))),"-")</f>
        <v>-</v>
      </c>
      <c r="F424" s="8" t="str">
        <f>IFERROR(IF(INDEX('ce raw data'!$C$2:$CZ$3000,MATCH(1,INDEX(('ce raw data'!$A$2:$A$3000=C389)*('ce raw data'!$B$2:$B$3000=$B424),,),0),MATCH(F392,'ce raw data'!$C$1:$CZ$1,0))="","-",INDEX('ce raw data'!$C$2:$CZ$3000,MATCH(1,INDEX(('ce raw data'!$A$2:$A$3000=C389)*('ce raw data'!$B$2:$B$3000=$B424),,),0),MATCH(F392,'ce raw data'!$C$1:$CZ$1,0))),"-")</f>
        <v>-</v>
      </c>
      <c r="G424" s="8" t="str">
        <f>IFERROR(IF(INDEX('ce raw data'!$C$2:$CZ$3000,MATCH(1,INDEX(('ce raw data'!$A$2:$A$3000=G389)*('ce raw data'!$B$2:$B$3000=$B424),,),0),MATCH(G392,'ce raw data'!$C$1:$CZ$1,0))="","-",INDEX('ce raw data'!$C$2:$CZ$3000,MATCH(1,INDEX(('ce raw data'!$A$2:$A$3000=G389)*('ce raw data'!$B$2:$B$3000=$B424),,),0),MATCH(G392,'ce raw data'!$C$1:$CZ$1,0))),"-")</f>
        <v>-</v>
      </c>
      <c r="H424" s="8" t="str">
        <f>IFERROR(IF(INDEX('ce raw data'!$C$2:$CZ$3000,MATCH(1,INDEX(('ce raw data'!$A$2:$A$3000=G389)*('ce raw data'!$B$2:$B$3000=$B424),,),0),MATCH(H392,'ce raw data'!$C$1:$CZ$1,0))="","-",INDEX('ce raw data'!$C$2:$CZ$3000,MATCH(1,INDEX(('ce raw data'!$A$2:$A$3000=G389)*('ce raw data'!$B$2:$B$3000=$B424),,),0),MATCH(H392,'ce raw data'!$C$1:$CZ$1,0))),"-")</f>
        <v>-</v>
      </c>
      <c r="I424" s="8" t="str">
        <f>IFERROR(IF(INDEX('ce raw data'!$C$2:$CZ$3000,MATCH(1,INDEX(('ce raw data'!$A$2:$A$3000=G389)*('ce raw data'!$B$2:$B$3000=$B424),,),0),MATCH(I392,'ce raw data'!$C$1:$CZ$1,0))="","-",INDEX('ce raw data'!$C$2:$CZ$3000,MATCH(1,INDEX(('ce raw data'!$A$2:$A$3000=G389)*('ce raw data'!$B$2:$B$3000=$B424),,),0),MATCH(I392,'ce raw data'!$C$1:$CZ$1,0))),"-")</f>
        <v>-</v>
      </c>
      <c r="J424" s="8" t="str">
        <f>IFERROR(IF(INDEX('ce raw data'!$C$2:$CZ$3000,MATCH(1,INDEX(('ce raw data'!$A$2:$A$3000=G389)*('ce raw data'!$B$2:$B$3000=$B424),,),0),MATCH(J392,'ce raw data'!$C$1:$CZ$1,0))="","-",INDEX('ce raw data'!$C$2:$CZ$3000,MATCH(1,INDEX(('ce raw data'!$A$2:$A$3000=G389)*('ce raw data'!$B$2:$B$3000=$B424),,),0),MATCH(J392,'ce raw data'!$C$1:$CZ$1,0))),"-")</f>
        <v>-</v>
      </c>
      <c r="K424" s="15"/>
      <c r="L424" s="9"/>
      <c r="M424" s="9"/>
      <c r="N424" s="9"/>
      <c r="O424" s="9"/>
      <c r="P424" s="9"/>
      <c r="Q424" s="9"/>
      <c r="R424" s="9"/>
      <c r="S424" s="9"/>
    </row>
    <row r="425" spans="2:19" hidden="1" x14ac:dyDescent="0.5">
      <c r="B425" s="14"/>
      <c r="C425" s="8" t="str">
        <f>IFERROR(IF(INDEX('ce raw data'!$C$2:$CZ$3000,MATCH(1,INDEX(('ce raw data'!$A$2:$A$3000=C389)*('ce raw data'!$B$2:$B$3000=$B426),,),0),MATCH(SUBSTITUTE(C392,"Allele","Height"),'ce raw data'!$C$1:$CZ$1,0))="","-",INDEX('ce raw data'!$C$2:$CZ$3000,MATCH(1,INDEX(('ce raw data'!$A$2:$A$3000=C389)*('ce raw data'!$B$2:$B$3000=$B426),,),0),MATCH(SUBSTITUTE(C392,"Allele","Height"),'ce raw data'!$C$1:$CZ$1,0))),"-")</f>
        <v>-</v>
      </c>
      <c r="D425" s="8" t="str">
        <f>IFERROR(IF(INDEX('ce raw data'!$C$2:$CZ$3000,MATCH(1,INDEX(('ce raw data'!$A$2:$A$3000=C389)*('ce raw data'!$B$2:$B$3000=$B426),,),0),MATCH(SUBSTITUTE(D392,"Allele","Height"),'ce raw data'!$C$1:$CZ$1,0))="","-",INDEX('ce raw data'!$C$2:$CZ$3000,MATCH(1,INDEX(('ce raw data'!$A$2:$A$3000=C389)*('ce raw data'!$B$2:$B$3000=$B426),,),0),MATCH(SUBSTITUTE(D392,"Allele","Height"),'ce raw data'!$C$1:$CZ$1,0))),"-")</f>
        <v>-</v>
      </c>
      <c r="E425" s="8" t="str">
        <f>IFERROR(IF(INDEX('ce raw data'!$C$2:$CZ$3000,MATCH(1,INDEX(('ce raw data'!$A$2:$A$3000=C389)*('ce raw data'!$B$2:$B$3000=$B426),,),0),MATCH(SUBSTITUTE(E392,"Allele","Height"),'ce raw data'!$C$1:$CZ$1,0))="","-",INDEX('ce raw data'!$C$2:$CZ$3000,MATCH(1,INDEX(('ce raw data'!$A$2:$A$3000=C389)*('ce raw data'!$B$2:$B$3000=$B426),,),0),MATCH(SUBSTITUTE(E392,"Allele","Height"),'ce raw data'!$C$1:$CZ$1,0))),"-")</f>
        <v>-</v>
      </c>
      <c r="F425" s="8" t="str">
        <f>IFERROR(IF(INDEX('ce raw data'!$C$2:$CZ$3000,MATCH(1,INDEX(('ce raw data'!$A$2:$A$3000=C389)*('ce raw data'!$B$2:$B$3000=$B426),,),0),MATCH(SUBSTITUTE(F392,"Allele","Height"),'ce raw data'!$C$1:$CZ$1,0))="","-",INDEX('ce raw data'!$C$2:$CZ$3000,MATCH(1,INDEX(('ce raw data'!$A$2:$A$3000=C389)*('ce raw data'!$B$2:$B$3000=$B426),,),0),MATCH(SUBSTITUTE(F392,"Allele","Height"),'ce raw data'!$C$1:$CZ$1,0))),"-")</f>
        <v>-</v>
      </c>
      <c r="G425" s="8" t="str">
        <f>IFERROR(IF(INDEX('ce raw data'!$C$2:$CZ$3000,MATCH(1,INDEX(('ce raw data'!$A$2:$A$3000=G389)*('ce raw data'!$B$2:$B$3000=$B426),,),0),MATCH(SUBSTITUTE(G392,"Allele","Height"),'ce raw data'!$C$1:$CZ$1,0))="","-",INDEX('ce raw data'!$C$2:$CZ$3000,MATCH(1,INDEX(('ce raw data'!$A$2:$A$3000=G389)*('ce raw data'!$B$2:$B$3000=$B426),,),0),MATCH(SUBSTITUTE(G392,"Allele","Height"),'ce raw data'!$C$1:$CZ$1,0))),"-")</f>
        <v>-</v>
      </c>
      <c r="H425" s="8" t="str">
        <f>IFERROR(IF(INDEX('ce raw data'!$C$2:$CZ$3000,MATCH(1,INDEX(('ce raw data'!$A$2:$A$3000=G389)*('ce raw data'!$B$2:$B$3000=$B426),,),0),MATCH(SUBSTITUTE(H392,"Allele","Height"),'ce raw data'!$C$1:$CZ$1,0))="","-",INDEX('ce raw data'!$C$2:$CZ$3000,MATCH(1,INDEX(('ce raw data'!$A$2:$A$3000=G389)*('ce raw data'!$B$2:$B$3000=$B426),,),0),MATCH(SUBSTITUTE(H392,"Allele","Height"),'ce raw data'!$C$1:$CZ$1,0))),"-")</f>
        <v>-</v>
      </c>
      <c r="I425" s="8" t="str">
        <f>IFERROR(IF(INDEX('ce raw data'!$C$2:$CZ$3000,MATCH(1,INDEX(('ce raw data'!$A$2:$A$3000=G389)*('ce raw data'!$B$2:$B$3000=$B426),,),0),MATCH(SUBSTITUTE(I392,"Allele","Height"),'ce raw data'!$C$1:$CZ$1,0))="","-",INDEX('ce raw data'!$C$2:$CZ$3000,MATCH(1,INDEX(('ce raw data'!$A$2:$A$3000=G389)*('ce raw data'!$B$2:$B$3000=$B426),,),0),MATCH(SUBSTITUTE(I392,"Allele","Height"),'ce raw data'!$C$1:$CZ$1,0))),"-")</f>
        <v>-</v>
      </c>
      <c r="J425" s="8" t="str">
        <f>IFERROR(IF(INDEX('ce raw data'!$C$2:$CZ$3000,MATCH(1,INDEX(('ce raw data'!$A$2:$A$3000=G389)*('ce raw data'!$B$2:$B$3000=$B426),,),0),MATCH(SUBSTITUTE(J392,"Allele","Height"),'ce raw data'!$C$1:$CZ$1,0))="","-",INDEX('ce raw data'!$C$2:$CZ$3000,MATCH(1,INDEX(('ce raw data'!$A$2:$A$3000=G389)*('ce raw data'!$B$2:$B$3000=$B426),,),0),MATCH(SUBSTITUTE(J392,"Allele","Height"),'ce raw data'!$C$1:$CZ$1,0))),"-")</f>
        <v>-</v>
      </c>
      <c r="K425" s="22"/>
    </row>
    <row r="426" spans="2:19" x14ac:dyDescent="0.5">
      <c r="B426" s="14" t="str">
        <f>'Allele Call Table'!$A$103</f>
        <v>D5S818</v>
      </c>
      <c r="C426" s="8" t="str">
        <f>IFERROR(IF(INDEX('ce raw data'!$C$2:$CZ$3000,MATCH(1,INDEX(('ce raw data'!$A$2:$A$3000=C389)*('ce raw data'!$B$2:$B$3000=$B426),,),0),MATCH(C392,'ce raw data'!$C$1:$CZ$1,0))="","-",INDEX('ce raw data'!$C$2:$CZ$3000,MATCH(1,INDEX(('ce raw data'!$A$2:$A$3000=C389)*('ce raw data'!$B$2:$B$3000=$B426),,),0),MATCH(C392,'ce raw data'!$C$1:$CZ$1,0))),"-")</f>
        <v>-</v>
      </c>
      <c r="D426" s="8" t="str">
        <f>IFERROR(IF(INDEX('ce raw data'!$C$2:$CZ$3000,MATCH(1,INDEX(('ce raw data'!$A$2:$A$3000=C389)*('ce raw data'!$B$2:$B$3000=$B426),,),0),MATCH(D392,'ce raw data'!$C$1:$CZ$1,0))="","-",INDEX('ce raw data'!$C$2:$CZ$3000,MATCH(1,INDEX(('ce raw data'!$A$2:$A$3000=C389)*('ce raw data'!$B$2:$B$3000=$B426),,),0),MATCH(D392,'ce raw data'!$C$1:$CZ$1,0))),"-")</f>
        <v>-</v>
      </c>
      <c r="E426" s="8" t="str">
        <f>IFERROR(IF(INDEX('ce raw data'!$C$2:$CZ$3000,MATCH(1,INDEX(('ce raw data'!$A$2:$A$3000=C389)*('ce raw data'!$B$2:$B$3000=$B426),,),0),MATCH(E392,'ce raw data'!$C$1:$CZ$1,0))="","-",INDEX('ce raw data'!$C$2:$CZ$3000,MATCH(1,INDEX(('ce raw data'!$A$2:$A$3000=C389)*('ce raw data'!$B$2:$B$3000=$B426),,),0),MATCH(E392,'ce raw data'!$C$1:$CZ$1,0))),"-")</f>
        <v>-</v>
      </c>
      <c r="F426" s="8" t="str">
        <f>IFERROR(IF(INDEX('ce raw data'!$C$2:$CZ$3000,MATCH(1,INDEX(('ce raw data'!$A$2:$A$3000=C389)*('ce raw data'!$B$2:$B$3000=$B426),,),0),MATCH(F392,'ce raw data'!$C$1:$CZ$1,0))="","-",INDEX('ce raw data'!$C$2:$CZ$3000,MATCH(1,INDEX(('ce raw data'!$A$2:$A$3000=C389)*('ce raw data'!$B$2:$B$3000=$B426),,),0),MATCH(F392,'ce raw data'!$C$1:$CZ$1,0))),"-")</f>
        <v>-</v>
      </c>
      <c r="G426" s="8" t="str">
        <f>IFERROR(IF(INDEX('ce raw data'!$C$2:$CZ$3000,MATCH(1,INDEX(('ce raw data'!$A$2:$A$3000=G389)*('ce raw data'!$B$2:$B$3000=$B426),,),0),MATCH(G392,'ce raw data'!$C$1:$CZ$1,0))="","-",INDEX('ce raw data'!$C$2:$CZ$3000,MATCH(1,INDEX(('ce raw data'!$A$2:$A$3000=G389)*('ce raw data'!$B$2:$B$3000=$B426),,),0),MATCH(G392,'ce raw data'!$C$1:$CZ$1,0))),"-")</f>
        <v>-</v>
      </c>
      <c r="H426" s="8" t="str">
        <f>IFERROR(IF(INDEX('ce raw data'!$C$2:$CZ$3000,MATCH(1,INDEX(('ce raw data'!$A$2:$A$3000=G389)*('ce raw data'!$B$2:$B$3000=$B426),,),0),MATCH(H392,'ce raw data'!$C$1:$CZ$1,0))="","-",INDEX('ce raw data'!$C$2:$CZ$3000,MATCH(1,INDEX(('ce raw data'!$A$2:$A$3000=G389)*('ce raw data'!$B$2:$B$3000=$B426),,),0),MATCH(H392,'ce raw data'!$C$1:$CZ$1,0))),"-")</f>
        <v>-</v>
      </c>
      <c r="I426" s="8" t="str">
        <f>IFERROR(IF(INDEX('ce raw data'!$C$2:$CZ$3000,MATCH(1,INDEX(('ce raw data'!$A$2:$A$3000=G389)*('ce raw data'!$B$2:$B$3000=$B426),,),0),MATCH(I392,'ce raw data'!$C$1:$CZ$1,0))="","-",INDEX('ce raw data'!$C$2:$CZ$3000,MATCH(1,INDEX(('ce raw data'!$A$2:$A$3000=G389)*('ce raw data'!$B$2:$B$3000=$B426),,),0),MATCH(I392,'ce raw data'!$C$1:$CZ$1,0))),"-")</f>
        <v>-</v>
      </c>
      <c r="J426" s="8" t="str">
        <f>IFERROR(IF(INDEX('ce raw data'!$C$2:$CZ$3000,MATCH(1,INDEX(('ce raw data'!$A$2:$A$3000=G389)*('ce raw data'!$B$2:$B$3000=$B426),,),0),MATCH(J392,'ce raw data'!$C$1:$CZ$1,0))="","-",INDEX('ce raw data'!$C$2:$CZ$3000,MATCH(1,INDEX(('ce raw data'!$A$2:$A$3000=G389)*('ce raw data'!$B$2:$B$3000=$B426),,),0),MATCH(J392,'ce raw data'!$C$1:$CZ$1,0))),"-")</f>
        <v>-</v>
      </c>
    </row>
    <row r="427" spans="2:19" hidden="1" x14ac:dyDescent="0.5">
      <c r="B427" s="14"/>
      <c r="C427" s="8" t="str">
        <f>IFERROR(IF(INDEX('ce raw data'!$C$2:$CZ$3000,MATCH(1,INDEX(('ce raw data'!$A$2:$A$3000=C389)*('ce raw data'!$B$2:$B$3000=$B428),,),0),MATCH(SUBSTITUTE(C392,"Allele","Height"),'ce raw data'!$C$1:$CZ$1,0))="","-",INDEX('ce raw data'!$C$2:$CZ$3000,MATCH(1,INDEX(('ce raw data'!$A$2:$A$3000=C389)*('ce raw data'!$B$2:$B$3000=$B428),,),0),MATCH(SUBSTITUTE(C392,"Allele","Height"),'ce raw data'!$C$1:$CZ$1,0))),"-")</f>
        <v>-</v>
      </c>
      <c r="D427" s="8" t="str">
        <f>IFERROR(IF(INDEX('ce raw data'!$C$2:$CZ$3000,MATCH(1,INDEX(('ce raw data'!$A$2:$A$3000=C389)*('ce raw data'!$B$2:$B$3000=$B428),,),0),MATCH(SUBSTITUTE(D392,"Allele","Height"),'ce raw data'!$C$1:$CZ$1,0))="","-",INDEX('ce raw data'!$C$2:$CZ$3000,MATCH(1,INDEX(('ce raw data'!$A$2:$A$3000=C389)*('ce raw data'!$B$2:$B$3000=$B428),,),0),MATCH(SUBSTITUTE(D392,"Allele","Height"),'ce raw data'!$C$1:$CZ$1,0))),"-")</f>
        <v>-</v>
      </c>
      <c r="E427" s="8" t="str">
        <f>IFERROR(IF(INDEX('ce raw data'!$C$2:$CZ$3000,MATCH(1,INDEX(('ce raw data'!$A$2:$A$3000=C389)*('ce raw data'!$B$2:$B$3000=$B428),,),0),MATCH(SUBSTITUTE(E392,"Allele","Height"),'ce raw data'!$C$1:$CZ$1,0))="","-",INDEX('ce raw data'!$C$2:$CZ$3000,MATCH(1,INDEX(('ce raw data'!$A$2:$A$3000=C389)*('ce raw data'!$B$2:$B$3000=$B428),,),0),MATCH(SUBSTITUTE(E392,"Allele","Height"),'ce raw data'!$C$1:$CZ$1,0))),"-")</f>
        <v>-</v>
      </c>
      <c r="F427" s="8" t="str">
        <f>IFERROR(IF(INDEX('ce raw data'!$C$2:$CZ$3000,MATCH(1,INDEX(('ce raw data'!$A$2:$A$3000=C389)*('ce raw data'!$B$2:$B$3000=$B428),,),0),MATCH(SUBSTITUTE(F392,"Allele","Height"),'ce raw data'!$C$1:$CZ$1,0))="","-",INDEX('ce raw data'!$C$2:$CZ$3000,MATCH(1,INDEX(('ce raw data'!$A$2:$A$3000=C389)*('ce raw data'!$B$2:$B$3000=$B428),,),0),MATCH(SUBSTITUTE(F392,"Allele","Height"),'ce raw data'!$C$1:$CZ$1,0))),"-")</f>
        <v>-</v>
      </c>
      <c r="G427" s="8" t="str">
        <f>IFERROR(IF(INDEX('ce raw data'!$C$2:$CZ$3000,MATCH(1,INDEX(('ce raw data'!$A$2:$A$3000=G389)*('ce raw data'!$B$2:$B$3000=$B428),,),0),MATCH(SUBSTITUTE(G392,"Allele","Height"),'ce raw data'!$C$1:$CZ$1,0))="","-",INDEX('ce raw data'!$C$2:$CZ$3000,MATCH(1,INDEX(('ce raw data'!$A$2:$A$3000=G389)*('ce raw data'!$B$2:$B$3000=$B428),,),0),MATCH(SUBSTITUTE(G392,"Allele","Height"),'ce raw data'!$C$1:$CZ$1,0))),"-")</f>
        <v>-</v>
      </c>
      <c r="H427" s="8" t="str">
        <f>IFERROR(IF(INDEX('ce raw data'!$C$2:$CZ$3000,MATCH(1,INDEX(('ce raw data'!$A$2:$A$3000=G389)*('ce raw data'!$B$2:$B$3000=$B428),,),0),MATCH(SUBSTITUTE(H392,"Allele","Height"),'ce raw data'!$C$1:$CZ$1,0))="","-",INDEX('ce raw data'!$C$2:$CZ$3000,MATCH(1,INDEX(('ce raw data'!$A$2:$A$3000=G389)*('ce raw data'!$B$2:$B$3000=$B428),,),0),MATCH(SUBSTITUTE(H392,"Allele","Height"),'ce raw data'!$C$1:$CZ$1,0))),"-")</f>
        <v>-</v>
      </c>
      <c r="I427" s="8" t="str">
        <f>IFERROR(IF(INDEX('ce raw data'!$C$2:$CZ$3000,MATCH(1,INDEX(('ce raw data'!$A$2:$A$3000=G389)*('ce raw data'!$B$2:$B$3000=$B428),,),0),MATCH(SUBSTITUTE(I392,"Allele","Height"),'ce raw data'!$C$1:$CZ$1,0))="","-",INDEX('ce raw data'!$C$2:$CZ$3000,MATCH(1,INDEX(('ce raw data'!$A$2:$A$3000=G389)*('ce raw data'!$B$2:$B$3000=$B428),,),0),MATCH(SUBSTITUTE(I392,"Allele","Height"),'ce raw data'!$C$1:$CZ$1,0))),"-")</f>
        <v>-</v>
      </c>
      <c r="J427" s="8" t="str">
        <f>IFERROR(IF(INDEX('ce raw data'!$C$2:$CZ$3000,MATCH(1,INDEX(('ce raw data'!$A$2:$A$3000=G389)*('ce raw data'!$B$2:$B$3000=$B428),,),0),MATCH(SUBSTITUTE(J392,"Allele","Height"),'ce raw data'!$C$1:$CZ$1,0))="","-",INDEX('ce raw data'!$C$2:$CZ$3000,MATCH(1,INDEX(('ce raw data'!$A$2:$A$3000=G389)*('ce raw data'!$B$2:$B$3000=$B428),,),0),MATCH(SUBSTITUTE(J392,"Allele","Height"),'ce raw data'!$C$1:$CZ$1,0))),"-")</f>
        <v>-</v>
      </c>
    </row>
    <row r="428" spans="2:19" x14ac:dyDescent="0.5">
      <c r="B428" s="14" t="str">
        <f>'Allele Call Table'!$A$105</f>
        <v>TPOX</v>
      </c>
      <c r="C428" s="8" t="str">
        <f>IFERROR(IF(INDEX('ce raw data'!$C$2:$CZ$3000,MATCH(1,INDEX(('ce raw data'!$A$2:$A$3000=C389)*('ce raw data'!$B$2:$B$3000=$B428),,),0),MATCH(C392,'ce raw data'!$C$1:$CZ$1,0))="","-",INDEX('ce raw data'!$C$2:$CZ$3000,MATCH(1,INDEX(('ce raw data'!$A$2:$A$3000=C389)*('ce raw data'!$B$2:$B$3000=$B428),,),0),MATCH(C392,'ce raw data'!$C$1:$CZ$1,0))),"-")</f>
        <v>-</v>
      </c>
      <c r="D428" s="8" t="str">
        <f>IFERROR(IF(INDEX('ce raw data'!$C$2:$CZ$3000,MATCH(1,INDEX(('ce raw data'!$A$2:$A$3000=C389)*('ce raw data'!$B$2:$B$3000=$B428),,),0),MATCH(D392,'ce raw data'!$C$1:$CZ$1,0))="","-",INDEX('ce raw data'!$C$2:$CZ$3000,MATCH(1,INDEX(('ce raw data'!$A$2:$A$3000=C389)*('ce raw data'!$B$2:$B$3000=$B428),,),0),MATCH(D392,'ce raw data'!$C$1:$CZ$1,0))),"-")</f>
        <v>-</v>
      </c>
      <c r="E428" s="8" t="str">
        <f>IFERROR(IF(INDEX('ce raw data'!$C$2:$CZ$3000,MATCH(1,INDEX(('ce raw data'!$A$2:$A$3000=C389)*('ce raw data'!$B$2:$B$3000=$B428),,),0),MATCH(E392,'ce raw data'!$C$1:$CZ$1,0))="","-",INDEX('ce raw data'!$C$2:$CZ$3000,MATCH(1,INDEX(('ce raw data'!$A$2:$A$3000=C389)*('ce raw data'!$B$2:$B$3000=$B428),,),0),MATCH(E392,'ce raw data'!$C$1:$CZ$1,0))),"-")</f>
        <v>-</v>
      </c>
      <c r="F428" s="8" t="str">
        <f>IFERROR(IF(INDEX('ce raw data'!$C$2:$CZ$3000,MATCH(1,INDEX(('ce raw data'!$A$2:$A$3000=C389)*('ce raw data'!$B$2:$B$3000=$B428),,),0),MATCH(F392,'ce raw data'!$C$1:$CZ$1,0))="","-",INDEX('ce raw data'!$C$2:$CZ$3000,MATCH(1,INDEX(('ce raw data'!$A$2:$A$3000=C389)*('ce raw data'!$B$2:$B$3000=$B428),,),0),MATCH(F392,'ce raw data'!$C$1:$CZ$1,0))),"-")</f>
        <v>-</v>
      </c>
      <c r="G428" s="8" t="str">
        <f>IFERROR(IF(INDEX('ce raw data'!$C$2:$CZ$3000,MATCH(1,INDEX(('ce raw data'!$A$2:$A$3000=G389)*('ce raw data'!$B$2:$B$3000=$B428),,),0),MATCH(G392,'ce raw data'!$C$1:$CZ$1,0))="","-",INDEX('ce raw data'!$C$2:$CZ$3000,MATCH(1,INDEX(('ce raw data'!$A$2:$A$3000=G389)*('ce raw data'!$B$2:$B$3000=$B428),,),0),MATCH(G392,'ce raw data'!$C$1:$CZ$1,0))),"-")</f>
        <v>-</v>
      </c>
      <c r="H428" s="8" t="str">
        <f>IFERROR(IF(INDEX('ce raw data'!$C$2:$CZ$3000,MATCH(1,INDEX(('ce raw data'!$A$2:$A$3000=G389)*('ce raw data'!$B$2:$B$3000=$B428),,),0),MATCH(H392,'ce raw data'!$C$1:$CZ$1,0))="","-",INDEX('ce raw data'!$C$2:$CZ$3000,MATCH(1,INDEX(('ce raw data'!$A$2:$A$3000=G389)*('ce raw data'!$B$2:$B$3000=$B428),,),0),MATCH(H392,'ce raw data'!$C$1:$CZ$1,0))),"-")</f>
        <v>-</v>
      </c>
      <c r="I428" s="8" t="str">
        <f>IFERROR(IF(INDEX('ce raw data'!$C$2:$CZ$3000,MATCH(1,INDEX(('ce raw data'!$A$2:$A$3000=G389)*('ce raw data'!$B$2:$B$3000=$B428),,),0),MATCH(I392,'ce raw data'!$C$1:$CZ$1,0))="","-",INDEX('ce raw data'!$C$2:$CZ$3000,MATCH(1,INDEX(('ce raw data'!$A$2:$A$3000=G389)*('ce raw data'!$B$2:$B$3000=$B428),,),0),MATCH(I392,'ce raw data'!$C$1:$CZ$1,0))),"-")</f>
        <v>-</v>
      </c>
      <c r="J428" s="8" t="str">
        <f>IFERROR(IF(INDEX('ce raw data'!$C$2:$CZ$3000,MATCH(1,INDEX(('ce raw data'!$A$2:$A$3000=G389)*('ce raw data'!$B$2:$B$3000=$B428),,),0),MATCH(J392,'ce raw data'!$C$1:$CZ$1,0))="","-",INDEX('ce raw data'!$C$2:$CZ$3000,MATCH(1,INDEX(('ce raw data'!$A$2:$A$3000=G389)*('ce raw data'!$B$2:$B$3000=$B428),,),0),MATCH(J392,'ce raw data'!$C$1:$CZ$1,0))),"-")</f>
        <v>-</v>
      </c>
    </row>
    <row r="429" spans="2:19" hidden="1" x14ac:dyDescent="0.5">
      <c r="B429" s="10"/>
      <c r="C429" s="8" t="str">
        <f>IFERROR(IF(INDEX('ce raw data'!$C$2:$CZ$3000,MATCH(1,INDEX(('ce raw data'!$A$2:$A$3000=C389)*('ce raw data'!$B$2:$B$3000=$B430),,),0),MATCH(SUBSTITUTE(C392,"Allele","Height"),'ce raw data'!$C$1:$CZ$1,0))="","-",INDEX('ce raw data'!$C$2:$CZ$3000,MATCH(1,INDEX(('ce raw data'!$A$2:$A$3000=C389)*('ce raw data'!$B$2:$B$3000=$B430),,),0),MATCH(SUBSTITUTE(C392,"Allele","Height"),'ce raw data'!$C$1:$CZ$1,0))),"-")</f>
        <v>-</v>
      </c>
      <c r="D429" s="8" t="str">
        <f>IFERROR(IF(INDEX('ce raw data'!$C$2:$CZ$3000,MATCH(1,INDEX(('ce raw data'!$A$2:$A$3000=C389)*('ce raw data'!$B$2:$B$3000=$B430),,),0),MATCH(SUBSTITUTE(D392,"Allele","Height"),'ce raw data'!$C$1:$CZ$1,0))="","-",INDEX('ce raw data'!$C$2:$CZ$3000,MATCH(1,INDEX(('ce raw data'!$A$2:$A$3000=C389)*('ce raw data'!$B$2:$B$3000=$B430),,),0),MATCH(SUBSTITUTE(D392,"Allele","Height"),'ce raw data'!$C$1:$CZ$1,0))),"-")</f>
        <v>-</v>
      </c>
      <c r="E429" s="8" t="str">
        <f>IFERROR(IF(INDEX('ce raw data'!$C$2:$CZ$3000,MATCH(1,INDEX(('ce raw data'!$A$2:$A$3000=C389)*('ce raw data'!$B$2:$B$3000=$B430),,),0),MATCH(SUBSTITUTE(E392,"Allele","Height"),'ce raw data'!$C$1:$CZ$1,0))="","-",INDEX('ce raw data'!$C$2:$CZ$3000,MATCH(1,INDEX(('ce raw data'!$A$2:$A$3000=C389)*('ce raw data'!$B$2:$B$3000=$B430),,),0),MATCH(SUBSTITUTE(E392,"Allele","Height"),'ce raw data'!$C$1:$CZ$1,0))),"-")</f>
        <v>-</v>
      </c>
      <c r="F429" s="8" t="str">
        <f>IFERROR(IF(INDEX('ce raw data'!$C$2:$CZ$3000,MATCH(1,INDEX(('ce raw data'!$A$2:$A$3000=C389)*('ce raw data'!$B$2:$B$3000=$B430),,),0),MATCH(SUBSTITUTE(F392,"Allele","Height"),'ce raw data'!$C$1:$CZ$1,0))="","-",INDEX('ce raw data'!$C$2:$CZ$3000,MATCH(1,INDEX(('ce raw data'!$A$2:$A$3000=C389)*('ce raw data'!$B$2:$B$3000=$B430),,),0),MATCH(SUBSTITUTE(F392,"Allele","Height"),'ce raw data'!$C$1:$CZ$1,0))),"-")</f>
        <v>-</v>
      </c>
      <c r="G429" s="8" t="str">
        <f>IFERROR(IF(INDEX('ce raw data'!$C$2:$CZ$3000,MATCH(1,INDEX(('ce raw data'!$A$2:$A$3000=G389)*('ce raw data'!$B$2:$B$3000=$B430),,),0),MATCH(SUBSTITUTE(G392,"Allele","Height"),'ce raw data'!$C$1:$CZ$1,0))="","-",INDEX('ce raw data'!$C$2:$CZ$3000,MATCH(1,INDEX(('ce raw data'!$A$2:$A$3000=G389)*('ce raw data'!$B$2:$B$3000=$B430),,),0),MATCH(SUBSTITUTE(G392,"Allele","Height"),'ce raw data'!$C$1:$CZ$1,0))),"-")</f>
        <v>-</v>
      </c>
      <c r="H429" s="8" t="str">
        <f>IFERROR(IF(INDEX('ce raw data'!$C$2:$CZ$3000,MATCH(1,INDEX(('ce raw data'!$A$2:$A$3000=G389)*('ce raw data'!$B$2:$B$3000=$B430),,),0),MATCH(SUBSTITUTE(H392,"Allele","Height"),'ce raw data'!$C$1:$CZ$1,0))="","-",INDEX('ce raw data'!$C$2:$CZ$3000,MATCH(1,INDEX(('ce raw data'!$A$2:$A$3000=G389)*('ce raw data'!$B$2:$B$3000=$B430),,),0),MATCH(SUBSTITUTE(H392,"Allele","Height"),'ce raw data'!$C$1:$CZ$1,0))),"-")</f>
        <v>-</v>
      </c>
      <c r="I429" s="8" t="str">
        <f>IFERROR(IF(INDEX('ce raw data'!$C$2:$CZ$3000,MATCH(1,INDEX(('ce raw data'!$A$2:$A$3000=G389)*('ce raw data'!$B$2:$B$3000=$B430),,),0),MATCH(SUBSTITUTE(I392,"Allele","Height"),'ce raw data'!$C$1:$CZ$1,0))="","-",INDEX('ce raw data'!$C$2:$CZ$3000,MATCH(1,INDEX(('ce raw data'!$A$2:$A$3000=G389)*('ce raw data'!$B$2:$B$3000=$B430),,),0),MATCH(SUBSTITUTE(I392,"Allele","Height"),'ce raw data'!$C$1:$CZ$1,0))),"-")</f>
        <v>-</v>
      </c>
      <c r="J429" s="8" t="str">
        <f>IFERROR(IF(INDEX('ce raw data'!$C$2:$CZ$3000,MATCH(1,INDEX(('ce raw data'!$A$2:$A$3000=G389)*('ce raw data'!$B$2:$B$3000=$B430),,),0),MATCH(SUBSTITUTE(J392,"Allele","Height"),'ce raw data'!$C$1:$CZ$1,0))="","-",INDEX('ce raw data'!$C$2:$CZ$3000,MATCH(1,INDEX(('ce raw data'!$A$2:$A$3000=G389)*('ce raw data'!$B$2:$B$3000=$B430),,),0),MATCH(SUBSTITUTE(J392,"Allele","Height"),'ce raw data'!$C$1:$CZ$1,0))),"-")</f>
        <v>-</v>
      </c>
    </row>
    <row r="430" spans="2:19" x14ac:dyDescent="0.5">
      <c r="B430" s="12" t="str">
        <f>'Allele Call Table'!$A$107</f>
        <v>D8S1179</v>
      </c>
      <c r="C430" s="8" t="str">
        <f>IFERROR(IF(INDEX('ce raw data'!$C$2:$CZ$3000,MATCH(1,INDEX(('ce raw data'!$A$2:$A$3000=C389)*('ce raw data'!$B$2:$B$3000=$B430),,),0),MATCH(C392,'ce raw data'!$C$1:$CZ$1,0))="","-",INDEX('ce raw data'!$C$2:$CZ$3000,MATCH(1,INDEX(('ce raw data'!$A$2:$A$3000=C389)*('ce raw data'!$B$2:$B$3000=$B430),,),0),MATCH(C392,'ce raw data'!$C$1:$CZ$1,0))),"-")</f>
        <v>-</v>
      </c>
      <c r="D430" s="8" t="str">
        <f>IFERROR(IF(INDEX('ce raw data'!$C$2:$CZ$3000,MATCH(1,INDEX(('ce raw data'!$A$2:$A$3000=C389)*('ce raw data'!$B$2:$B$3000=$B430),,),0),MATCH(D392,'ce raw data'!$C$1:$CZ$1,0))="","-",INDEX('ce raw data'!$C$2:$CZ$3000,MATCH(1,INDEX(('ce raw data'!$A$2:$A$3000=C389)*('ce raw data'!$B$2:$B$3000=$B430),,),0),MATCH(D392,'ce raw data'!$C$1:$CZ$1,0))),"-")</f>
        <v>-</v>
      </c>
      <c r="E430" s="8" t="str">
        <f>IFERROR(IF(INDEX('ce raw data'!$C$2:$CZ$3000,MATCH(1,INDEX(('ce raw data'!$A$2:$A$3000=C389)*('ce raw data'!$B$2:$B$3000=$B430),,),0),MATCH(E392,'ce raw data'!$C$1:$CZ$1,0))="","-",INDEX('ce raw data'!$C$2:$CZ$3000,MATCH(1,INDEX(('ce raw data'!$A$2:$A$3000=C389)*('ce raw data'!$B$2:$B$3000=$B430),,),0),MATCH(E392,'ce raw data'!$C$1:$CZ$1,0))),"-")</f>
        <v>-</v>
      </c>
      <c r="F430" s="8" t="str">
        <f>IFERROR(IF(INDEX('ce raw data'!$C$2:$CZ$3000,MATCH(1,INDEX(('ce raw data'!$A$2:$A$3000=C389)*('ce raw data'!$B$2:$B$3000=$B430),,),0),MATCH(F392,'ce raw data'!$C$1:$CZ$1,0))="","-",INDEX('ce raw data'!$C$2:$CZ$3000,MATCH(1,INDEX(('ce raw data'!$A$2:$A$3000=C389)*('ce raw data'!$B$2:$B$3000=$B430),,),0),MATCH(F392,'ce raw data'!$C$1:$CZ$1,0))),"-")</f>
        <v>-</v>
      </c>
      <c r="G430" s="8" t="str">
        <f>IFERROR(IF(INDEX('ce raw data'!$C$2:$CZ$3000,MATCH(1,INDEX(('ce raw data'!$A$2:$A$3000=G389)*('ce raw data'!$B$2:$B$3000=$B430),,),0),MATCH(G392,'ce raw data'!$C$1:$CZ$1,0))="","-",INDEX('ce raw data'!$C$2:$CZ$3000,MATCH(1,INDEX(('ce raw data'!$A$2:$A$3000=G389)*('ce raw data'!$B$2:$B$3000=$B430),,),0),MATCH(G392,'ce raw data'!$C$1:$CZ$1,0))),"-")</f>
        <v>-</v>
      </c>
      <c r="H430" s="8" t="str">
        <f>IFERROR(IF(INDEX('ce raw data'!$C$2:$CZ$3000,MATCH(1,INDEX(('ce raw data'!$A$2:$A$3000=G389)*('ce raw data'!$B$2:$B$3000=$B430),,),0),MATCH(H392,'ce raw data'!$C$1:$CZ$1,0))="","-",INDEX('ce raw data'!$C$2:$CZ$3000,MATCH(1,INDEX(('ce raw data'!$A$2:$A$3000=G389)*('ce raw data'!$B$2:$B$3000=$B430),,),0),MATCH(H392,'ce raw data'!$C$1:$CZ$1,0))),"-")</f>
        <v>-</v>
      </c>
      <c r="I430" s="8" t="str">
        <f>IFERROR(IF(INDEX('ce raw data'!$C$2:$CZ$3000,MATCH(1,INDEX(('ce raw data'!$A$2:$A$3000=G389)*('ce raw data'!$B$2:$B$3000=$B430),,),0),MATCH(I392,'ce raw data'!$C$1:$CZ$1,0))="","-",INDEX('ce raw data'!$C$2:$CZ$3000,MATCH(1,INDEX(('ce raw data'!$A$2:$A$3000=G389)*('ce raw data'!$B$2:$B$3000=$B430),,),0),MATCH(I392,'ce raw data'!$C$1:$CZ$1,0))),"-")</f>
        <v>-</v>
      </c>
      <c r="J430" s="8" t="str">
        <f>IFERROR(IF(INDEX('ce raw data'!$C$2:$CZ$3000,MATCH(1,INDEX(('ce raw data'!$A$2:$A$3000=G389)*('ce raw data'!$B$2:$B$3000=$B430),,),0),MATCH(J392,'ce raw data'!$C$1:$CZ$1,0))="","-",INDEX('ce raw data'!$C$2:$CZ$3000,MATCH(1,INDEX(('ce raw data'!$A$2:$A$3000=G389)*('ce raw data'!$B$2:$B$3000=$B430),,),0),MATCH(J392,'ce raw data'!$C$1:$CZ$1,0))),"-")</f>
        <v>-</v>
      </c>
    </row>
    <row r="431" spans="2:19" hidden="1" x14ac:dyDescent="0.5">
      <c r="B431" s="12"/>
      <c r="C431" s="8" t="str">
        <f>IFERROR(IF(INDEX('ce raw data'!$C$2:$CZ$3000,MATCH(1,INDEX(('ce raw data'!$A$2:$A$3000=C389)*('ce raw data'!$B$2:$B$3000=$B432),,),0),MATCH(SUBSTITUTE(C392,"Allele","Height"),'ce raw data'!$C$1:$CZ$1,0))="","-",INDEX('ce raw data'!$C$2:$CZ$3000,MATCH(1,INDEX(('ce raw data'!$A$2:$A$3000=C389)*('ce raw data'!$B$2:$B$3000=$B432),,),0),MATCH(SUBSTITUTE(C392,"Allele","Height"),'ce raw data'!$C$1:$CZ$1,0))),"-")</f>
        <v>-</v>
      </c>
      <c r="D431" s="8" t="str">
        <f>IFERROR(IF(INDEX('ce raw data'!$C$2:$CZ$3000,MATCH(1,INDEX(('ce raw data'!$A$2:$A$3000=C389)*('ce raw data'!$B$2:$B$3000=$B432),,),0),MATCH(SUBSTITUTE(D392,"Allele","Height"),'ce raw data'!$C$1:$CZ$1,0))="","-",INDEX('ce raw data'!$C$2:$CZ$3000,MATCH(1,INDEX(('ce raw data'!$A$2:$A$3000=C389)*('ce raw data'!$B$2:$B$3000=$B432),,),0),MATCH(SUBSTITUTE(D392,"Allele","Height"),'ce raw data'!$C$1:$CZ$1,0))),"-")</f>
        <v>-</v>
      </c>
      <c r="E431" s="8" t="str">
        <f>IFERROR(IF(INDEX('ce raw data'!$C$2:$CZ$3000,MATCH(1,INDEX(('ce raw data'!$A$2:$A$3000=C389)*('ce raw data'!$B$2:$B$3000=$B432),,),0),MATCH(SUBSTITUTE(E392,"Allele","Height"),'ce raw data'!$C$1:$CZ$1,0))="","-",INDEX('ce raw data'!$C$2:$CZ$3000,MATCH(1,INDEX(('ce raw data'!$A$2:$A$3000=C389)*('ce raw data'!$B$2:$B$3000=$B432),,),0),MATCH(SUBSTITUTE(E392,"Allele","Height"),'ce raw data'!$C$1:$CZ$1,0))),"-")</f>
        <v>-</v>
      </c>
      <c r="F431" s="8" t="str">
        <f>IFERROR(IF(INDEX('ce raw data'!$C$2:$CZ$3000,MATCH(1,INDEX(('ce raw data'!$A$2:$A$3000=C389)*('ce raw data'!$B$2:$B$3000=$B432),,),0),MATCH(SUBSTITUTE(F392,"Allele","Height"),'ce raw data'!$C$1:$CZ$1,0))="","-",INDEX('ce raw data'!$C$2:$CZ$3000,MATCH(1,INDEX(('ce raw data'!$A$2:$A$3000=C389)*('ce raw data'!$B$2:$B$3000=$B432),,),0),MATCH(SUBSTITUTE(F392,"Allele","Height"),'ce raw data'!$C$1:$CZ$1,0))),"-")</f>
        <v>-</v>
      </c>
      <c r="G431" s="8" t="str">
        <f>IFERROR(IF(INDEX('ce raw data'!$C$2:$CZ$3000,MATCH(1,INDEX(('ce raw data'!$A$2:$A$3000=G389)*('ce raw data'!$B$2:$B$3000=$B432),,),0),MATCH(SUBSTITUTE(G392,"Allele","Height"),'ce raw data'!$C$1:$CZ$1,0))="","-",INDEX('ce raw data'!$C$2:$CZ$3000,MATCH(1,INDEX(('ce raw data'!$A$2:$A$3000=G389)*('ce raw data'!$B$2:$B$3000=$B432),,),0),MATCH(SUBSTITUTE(G392,"Allele","Height"),'ce raw data'!$C$1:$CZ$1,0))),"-")</f>
        <v>-</v>
      </c>
      <c r="H431" s="8" t="str">
        <f>IFERROR(IF(INDEX('ce raw data'!$C$2:$CZ$3000,MATCH(1,INDEX(('ce raw data'!$A$2:$A$3000=G389)*('ce raw data'!$B$2:$B$3000=$B432),,),0),MATCH(SUBSTITUTE(H392,"Allele","Height"),'ce raw data'!$C$1:$CZ$1,0))="","-",INDEX('ce raw data'!$C$2:$CZ$3000,MATCH(1,INDEX(('ce raw data'!$A$2:$A$3000=G389)*('ce raw data'!$B$2:$B$3000=$B432),,),0),MATCH(SUBSTITUTE(H392,"Allele","Height"),'ce raw data'!$C$1:$CZ$1,0))),"-")</f>
        <v>-</v>
      </c>
      <c r="I431" s="8" t="str">
        <f>IFERROR(IF(INDEX('ce raw data'!$C$2:$CZ$3000,MATCH(1,INDEX(('ce raw data'!$A$2:$A$3000=G389)*('ce raw data'!$B$2:$B$3000=$B432),,),0),MATCH(SUBSTITUTE(I392,"Allele","Height"),'ce raw data'!$C$1:$CZ$1,0))="","-",INDEX('ce raw data'!$C$2:$CZ$3000,MATCH(1,INDEX(('ce raw data'!$A$2:$A$3000=G389)*('ce raw data'!$B$2:$B$3000=$B432),,),0),MATCH(SUBSTITUTE(I392,"Allele","Height"),'ce raw data'!$C$1:$CZ$1,0))),"-")</f>
        <v>-</v>
      </c>
      <c r="J431" s="8" t="str">
        <f>IFERROR(IF(INDEX('ce raw data'!$C$2:$CZ$3000,MATCH(1,INDEX(('ce raw data'!$A$2:$A$3000=G389)*('ce raw data'!$B$2:$B$3000=$B432),,),0),MATCH(SUBSTITUTE(J392,"Allele","Height"),'ce raw data'!$C$1:$CZ$1,0))="","-",INDEX('ce raw data'!$C$2:$CZ$3000,MATCH(1,INDEX(('ce raw data'!$A$2:$A$3000=G389)*('ce raw data'!$B$2:$B$3000=$B432),,),0),MATCH(SUBSTITUTE(J392,"Allele","Height"),'ce raw data'!$C$1:$CZ$1,0))),"-")</f>
        <v>-</v>
      </c>
    </row>
    <row r="432" spans="2:19" x14ac:dyDescent="0.5">
      <c r="B432" s="12" t="str">
        <f>'Allele Call Table'!$A$109</f>
        <v>D12S391</v>
      </c>
      <c r="C432" s="8" t="str">
        <f>IFERROR(IF(INDEX('ce raw data'!$C$2:$CZ$3000,MATCH(1,INDEX(('ce raw data'!$A$2:$A$3000=C389)*('ce raw data'!$B$2:$B$3000=$B432),,),0),MATCH(C392,'ce raw data'!$C$1:$CZ$1,0))="","-",INDEX('ce raw data'!$C$2:$CZ$3000,MATCH(1,INDEX(('ce raw data'!$A$2:$A$3000=C389)*('ce raw data'!$B$2:$B$3000=$B432),,),0),MATCH(C392,'ce raw data'!$C$1:$CZ$1,0))),"-")</f>
        <v>-</v>
      </c>
      <c r="D432" s="8" t="str">
        <f>IFERROR(IF(INDEX('ce raw data'!$C$2:$CZ$3000,MATCH(1,INDEX(('ce raw data'!$A$2:$A$3000=C389)*('ce raw data'!$B$2:$B$3000=$B432),,),0),MATCH(D392,'ce raw data'!$C$1:$CZ$1,0))="","-",INDEX('ce raw data'!$C$2:$CZ$3000,MATCH(1,INDEX(('ce raw data'!$A$2:$A$3000=C389)*('ce raw data'!$B$2:$B$3000=$B432),,),0),MATCH(D392,'ce raw data'!$C$1:$CZ$1,0))),"-")</f>
        <v>-</v>
      </c>
      <c r="E432" s="8" t="str">
        <f>IFERROR(IF(INDEX('ce raw data'!$C$2:$CZ$3000,MATCH(1,INDEX(('ce raw data'!$A$2:$A$3000=C389)*('ce raw data'!$B$2:$B$3000=$B432),,),0),MATCH(E392,'ce raw data'!$C$1:$CZ$1,0))="","-",INDEX('ce raw data'!$C$2:$CZ$3000,MATCH(1,INDEX(('ce raw data'!$A$2:$A$3000=C389)*('ce raw data'!$B$2:$B$3000=$B432),,),0),MATCH(E392,'ce raw data'!$C$1:$CZ$1,0))),"-")</f>
        <v>-</v>
      </c>
      <c r="F432" s="8" t="str">
        <f>IFERROR(IF(INDEX('ce raw data'!$C$2:$CZ$3000,MATCH(1,INDEX(('ce raw data'!$A$2:$A$3000=C389)*('ce raw data'!$B$2:$B$3000=$B432),,),0),MATCH(F392,'ce raw data'!$C$1:$CZ$1,0))="","-",INDEX('ce raw data'!$C$2:$CZ$3000,MATCH(1,INDEX(('ce raw data'!$A$2:$A$3000=C389)*('ce raw data'!$B$2:$B$3000=$B432),,),0),MATCH(F392,'ce raw data'!$C$1:$CZ$1,0))),"-")</f>
        <v>-</v>
      </c>
      <c r="G432" s="8" t="str">
        <f>IFERROR(IF(INDEX('ce raw data'!$C$2:$CZ$3000,MATCH(1,INDEX(('ce raw data'!$A$2:$A$3000=G389)*('ce raw data'!$B$2:$B$3000=$B432),,),0),MATCH(G392,'ce raw data'!$C$1:$CZ$1,0))="","-",INDEX('ce raw data'!$C$2:$CZ$3000,MATCH(1,INDEX(('ce raw data'!$A$2:$A$3000=G389)*('ce raw data'!$B$2:$B$3000=$B432),,),0),MATCH(G392,'ce raw data'!$C$1:$CZ$1,0))),"-")</f>
        <v>-</v>
      </c>
      <c r="H432" s="8" t="str">
        <f>IFERROR(IF(INDEX('ce raw data'!$C$2:$CZ$3000,MATCH(1,INDEX(('ce raw data'!$A$2:$A$3000=G389)*('ce raw data'!$B$2:$B$3000=$B432),,),0),MATCH(H392,'ce raw data'!$C$1:$CZ$1,0))="","-",INDEX('ce raw data'!$C$2:$CZ$3000,MATCH(1,INDEX(('ce raw data'!$A$2:$A$3000=G389)*('ce raw data'!$B$2:$B$3000=$B432),,),0),MATCH(H392,'ce raw data'!$C$1:$CZ$1,0))),"-")</f>
        <v>-</v>
      </c>
      <c r="I432" s="8" t="str">
        <f>IFERROR(IF(INDEX('ce raw data'!$C$2:$CZ$3000,MATCH(1,INDEX(('ce raw data'!$A$2:$A$3000=G389)*('ce raw data'!$B$2:$B$3000=$B432),,),0),MATCH(I392,'ce raw data'!$C$1:$CZ$1,0))="","-",INDEX('ce raw data'!$C$2:$CZ$3000,MATCH(1,INDEX(('ce raw data'!$A$2:$A$3000=G389)*('ce raw data'!$B$2:$B$3000=$B432),,),0),MATCH(I392,'ce raw data'!$C$1:$CZ$1,0))),"-")</f>
        <v>-</v>
      </c>
      <c r="J432" s="8" t="str">
        <f>IFERROR(IF(INDEX('ce raw data'!$C$2:$CZ$3000,MATCH(1,INDEX(('ce raw data'!$A$2:$A$3000=G389)*('ce raw data'!$B$2:$B$3000=$B432),,),0),MATCH(J392,'ce raw data'!$C$1:$CZ$1,0))="","-",INDEX('ce raw data'!$C$2:$CZ$3000,MATCH(1,INDEX(('ce raw data'!$A$2:$A$3000=G389)*('ce raw data'!$B$2:$B$3000=$B432),,),0),MATCH(J392,'ce raw data'!$C$1:$CZ$1,0))),"-")</f>
        <v>-</v>
      </c>
    </row>
    <row r="433" spans="2:10" hidden="1" x14ac:dyDescent="0.5">
      <c r="B433" s="12"/>
      <c r="C433" s="8" t="str">
        <f>IFERROR(IF(INDEX('ce raw data'!$C$2:$CZ$3000,MATCH(1,INDEX(('ce raw data'!$A$2:$A$3000=C389)*('ce raw data'!$B$2:$B$3000=$B434),,),0),MATCH(SUBSTITUTE(C392,"Allele","Height"),'ce raw data'!$C$1:$CZ$1,0))="","-",INDEX('ce raw data'!$C$2:$CZ$3000,MATCH(1,INDEX(('ce raw data'!$A$2:$A$3000=C389)*('ce raw data'!$B$2:$B$3000=$B434),,),0),MATCH(SUBSTITUTE(C392,"Allele","Height"),'ce raw data'!$C$1:$CZ$1,0))),"-")</f>
        <v>-</v>
      </c>
      <c r="D433" s="8" t="str">
        <f>IFERROR(IF(INDEX('ce raw data'!$C$2:$CZ$3000,MATCH(1,INDEX(('ce raw data'!$A$2:$A$3000=C389)*('ce raw data'!$B$2:$B$3000=$B434),,),0),MATCH(SUBSTITUTE(D392,"Allele","Height"),'ce raw data'!$C$1:$CZ$1,0))="","-",INDEX('ce raw data'!$C$2:$CZ$3000,MATCH(1,INDEX(('ce raw data'!$A$2:$A$3000=C389)*('ce raw data'!$B$2:$B$3000=$B434),,),0),MATCH(SUBSTITUTE(D392,"Allele","Height"),'ce raw data'!$C$1:$CZ$1,0))),"-")</f>
        <v>-</v>
      </c>
      <c r="E433" s="8" t="str">
        <f>IFERROR(IF(INDEX('ce raw data'!$C$2:$CZ$3000,MATCH(1,INDEX(('ce raw data'!$A$2:$A$3000=C389)*('ce raw data'!$B$2:$B$3000=$B434),,),0),MATCH(SUBSTITUTE(E392,"Allele","Height"),'ce raw data'!$C$1:$CZ$1,0))="","-",INDEX('ce raw data'!$C$2:$CZ$3000,MATCH(1,INDEX(('ce raw data'!$A$2:$A$3000=C389)*('ce raw data'!$B$2:$B$3000=$B434),,),0),MATCH(SUBSTITUTE(E392,"Allele","Height"),'ce raw data'!$C$1:$CZ$1,0))),"-")</f>
        <v>-</v>
      </c>
      <c r="F433" s="8" t="str">
        <f>IFERROR(IF(INDEX('ce raw data'!$C$2:$CZ$3000,MATCH(1,INDEX(('ce raw data'!$A$2:$A$3000=C389)*('ce raw data'!$B$2:$B$3000=$B434),,),0),MATCH(SUBSTITUTE(F392,"Allele","Height"),'ce raw data'!$C$1:$CZ$1,0))="","-",INDEX('ce raw data'!$C$2:$CZ$3000,MATCH(1,INDEX(('ce raw data'!$A$2:$A$3000=C389)*('ce raw data'!$B$2:$B$3000=$B434),,),0),MATCH(SUBSTITUTE(F392,"Allele","Height"),'ce raw data'!$C$1:$CZ$1,0))),"-")</f>
        <v>-</v>
      </c>
      <c r="G433" s="8" t="str">
        <f>IFERROR(IF(INDEX('ce raw data'!$C$2:$CZ$3000,MATCH(1,INDEX(('ce raw data'!$A$2:$A$3000=G389)*('ce raw data'!$B$2:$B$3000=$B434),,),0),MATCH(SUBSTITUTE(G392,"Allele","Height"),'ce raw data'!$C$1:$CZ$1,0))="","-",INDEX('ce raw data'!$C$2:$CZ$3000,MATCH(1,INDEX(('ce raw data'!$A$2:$A$3000=G389)*('ce raw data'!$B$2:$B$3000=$B434),,),0),MATCH(SUBSTITUTE(G392,"Allele","Height"),'ce raw data'!$C$1:$CZ$1,0))),"-")</f>
        <v>-</v>
      </c>
      <c r="H433" s="8" t="str">
        <f>IFERROR(IF(INDEX('ce raw data'!$C$2:$CZ$3000,MATCH(1,INDEX(('ce raw data'!$A$2:$A$3000=G389)*('ce raw data'!$B$2:$B$3000=$B434),,),0),MATCH(SUBSTITUTE(H392,"Allele","Height"),'ce raw data'!$C$1:$CZ$1,0))="","-",INDEX('ce raw data'!$C$2:$CZ$3000,MATCH(1,INDEX(('ce raw data'!$A$2:$A$3000=G389)*('ce raw data'!$B$2:$B$3000=$B434),,),0),MATCH(SUBSTITUTE(H392,"Allele","Height"),'ce raw data'!$C$1:$CZ$1,0))),"-")</f>
        <v>-</v>
      </c>
      <c r="I433" s="8" t="str">
        <f>IFERROR(IF(INDEX('ce raw data'!$C$2:$CZ$3000,MATCH(1,INDEX(('ce raw data'!$A$2:$A$3000=G389)*('ce raw data'!$B$2:$B$3000=$B434),,),0),MATCH(SUBSTITUTE(I392,"Allele","Height"),'ce raw data'!$C$1:$CZ$1,0))="","-",INDEX('ce raw data'!$C$2:$CZ$3000,MATCH(1,INDEX(('ce raw data'!$A$2:$A$3000=G389)*('ce raw data'!$B$2:$B$3000=$B434),,),0),MATCH(SUBSTITUTE(I392,"Allele","Height"),'ce raw data'!$C$1:$CZ$1,0))),"-")</f>
        <v>-</v>
      </c>
      <c r="J433" s="8" t="str">
        <f>IFERROR(IF(INDEX('ce raw data'!$C$2:$CZ$3000,MATCH(1,INDEX(('ce raw data'!$A$2:$A$3000=G389)*('ce raw data'!$B$2:$B$3000=$B434),,),0),MATCH(SUBSTITUTE(J392,"Allele","Height"),'ce raw data'!$C$1:$CZ$1,0))="","-",INDEX('ce raw data'!$C$2:$CZ$3000,MATCH(1,INDEX(('ce raw data'!$A$2:$A$3000=G389)*('ce raw data'!$B$2:$B$3000=$B434),,),0),MATCH(SUBSTITUTE(J392,"Allele","Height"),'ce raw data'!$C$1:$CZ$1,0))),"-")</f>
        <v>-</v>
      </c>
    </row>
    <row r="434" spans="2:10" x14ac:dyDescent="0.5">
      <c r="B434" s="12" t="str">
        <f>'Allele Call Table'!$A$111</f>
        <v>D19S433</v>
      </c>
      <c r="C434" s="8" t="str">
        <f>IFERROR(IF(INDEX('ce raw data'!$C$2:$CZ$3000,MATCH(1,INDEX(('ce raw data'!$A$2:$A$3000=C389)*('ce raw data'!$B$2:$B$3000=$B434),,),0),MATCH(C392,'ce raw data'!$C$1:$CZ$1,0))="","-",INDEX('ce raw data'!$C$2:$CZ$3000,MATCH(1,INDEX(('ce raw data'!$A$2:$A$3000=C389)*('ce raw data'!$B$2:$B$3000=$B434),,),0),MATCH(C392,'ce raw data'!$C$1:$CZ$1,0))),"-")</f>
        <v>-</v>
      </c>
      <c r="D434" s="8" t="str">
        <f>IFERROR(IF(INDEX('ce raw data'!$C$2:$CZ$3000,MATCH(1,INDEX(('ce raw data'!$A$2:$A$3000=C389)*('ce raw data'!$B$2:$B$3000=$B434),,),0),MATCH(D392,'ce raw data'!$C$1:$CZ$1,0))="","-",INDEX('ce raw data'!$C$2:$CZ$3000,MATCH(1,INDEX(('ce raw data'!$A$2:$A$3000=C389)*('ce raw data'!$B$2:$B$3000=$B434),,),0),MATCH(D392,'ce raw data'!$C$1:$CZ$1,0))),"-")</f>
        <v>-</v>
      </c>
      <c r="E434" s="8" t="str">
        <f>IFERROR(IF(INDEX('ce raw data'!$C$2:$CZ$3000,MATCH(1,INDEX(('ce raw data'!$A$2:$A$3000=C389)*('ce raw data'!$B$2:$B$3000=$B434),,),0),MATCH(E392,'ce raw data'!$C$1:$CZ$1,0))="","-",INDEX('ce raw data'!$C$2:$CZ$3000,MATCH(1,INDEX(('ce raw data'!$A$2:$A$3000=C389)*('ce raw data'!$B$2:$B$3000=$B434),,),0),MATCH(E392,'ce raw data'!$C$1:$CZ$1,0))),"-")</f>
        <v>-</v>
      </c>
      <c r="F434" s="8" t="str">
        <f>IFERROR(IF(INDEX('ce raw data'!$C$2:$CZ$3000,MATCH(1,INDEX(('ce raw data'!$A$2:$A$3000=C389)*('ce raw data'!$B$2:$B$3000=$B434),,),0),MATCH(F392,'ce raw data'!$C$1:$CZ$1,0))="","-",INDEX('ce raw data'!$C$2:$CZ$3000,MATCH(1,INDEX(('ce raw data'!$A$2:$A$3000=C389)*('ce raw data'!$B$2:$B$3000=$B434),,),0),MATCH(F392,'ce raw data'!$C$1:$CZ$1,0))),"-")</f>
        <v>-</v>
      </c>
      <c r="G434" s="8" t="str">
        <f>IFERROR(IF(INDEX('ce raw data'!$C$2:$CZ$3000,MATCH(1,INDEX(('ce raw data'!$A$2:$A$3000=G389)*('ce raw data'!$B$2:$B$3000=$B434),,),0),MATCH(G392,'ce raw data'!$C$1:$CZ$1,0))="","-",INDEX('ce raw data'!$C$2:$CZ$3000,MATCH(1,INDEX(('ce raw data'!$A$2:$A$3000=G389)*('ce raw data'!$B$2:$B$3000=$B434),,),0),MATCH(G392,'ce raw data'!$C$1:$CZ$1,0))),"-")</f>
        <v>-</v>
      </c>
      <c r="H434" s="8" t="str">
        <f>IFERROR(IF(INDEX('ce raw data'!$C$2:$CZ$3000,MATCH(1,INDEX(('ce raw data'!$A$2:$A$3000=G389)*('ce raw data'!$B$2:$B$3000=$B434),,),0),MATCH(H392,'ce raw data'!$C$1:$CZ$1,0))="","-",INDEX('ce raw data'!$C$2:$CZ$3000,MATCH(1,INDEX(('ce raw data'!$A$2:$A$3000=G389)*('ce raw data'!$B$2:$B$3000=$B434),,),0),MATCH(H392,'ce raw data'!$C$1:$CZ$1,0))),"-")</f>
        <v>-</v>
      </c>
      <c r="I434" s="8" t="str">
        <f>IFERROR(IF(INDEX('ce raw data'!$C$2:$CZ$3000,MATCH(1,INDEX(('ce raw data'!$A$2:$A$3000=G389)*('ce raw data'!$B$2:$B$3000=$B434),,),0),MATCH(I392,'ce raw data'!$C$1:$CZ$1,0))="","-",INDEX('ce raw data'!$C$2:$CZ$3000,MATCH(1,INDEX(('ce raw data'!$A$2:$A$3000=G389)*('ce raw data'!$B$2:$B$3000=$B434),,),0),MATCH(I392,'ce raw data'!$C$1:$CZ$1,0))),"-")</f>
        <v>-</v>
      </c>
      <c r="J434" s="8" t="str">
        <f>IFERROR(IF(INDEX('ce raw data'!$C$2:$CZ$3000,MATCH(1,INDEX(('ce raw data'!$A$2:$A$3000=G389)*('ce raw data'!$B$2:$B$3000=$B434),,),0),MATCH(J392,'ce raw data'!$C$1:$CZ$1,0))="","-",INDEX('ce raw data'!$C$2:$CZ$3000,MATCH(1,INDEX(('ce raw data'!$A$2:$A$3000=G389)*('ce raw data'!$B$2:$B$3000=$B434),,),0),MATCH(J392,'ce raw data'!$C$1:$CZ$1,0))),"-")</f>
        <v>-</v>
      </c>
    </row>
    <row r="435" spans="2:10" hidden="1" x14ac:dyDescent="0.5">
      <c r="B435" s="12"/>
      <c r="C435" s="8" t="str">
        <f>IFERROR(IF(INDEX('ce raw data'!$C$2:$CZ$3000,MATCH(1,INDEX(('ce raw data'!$A$2:$A$3000=C389)*('ce raw data'!$B$2:$B$3000=$B436),,),0),MATCH(SUBSTITUTE(C392,"Allele","Height"),'ce raw data'!$C$1:$CZ$1,0))="","-",INDEX('ce raw data'!$C$2:$CZ$3000,MATCH(1,INDEX(('ce raw data'!$A$2:$A$3000=C389)*('ce raw data'!$B$2:$B$3000=$B436),,),0),MATCH(SUBSTITUTE(C392,"Allele","Height"),'ce raw data'!$C$1:$CZ$1,0))),"-")</f>
        <v>-</v>
      </c>
      <c r="D435" s="8" t="str">
        <f>IFERROR(IF(INDEX('ce raw data'!$C$2:$CZ$3000,MATCH(1,INDEX(('ce raw data'!$A$2:$A$3000=C389)*('ce raw data'!$B$2:$B$3000=$B436),,),0),MATCH(SUBSTITUTE(D392,"Allele","Height"),'ce raw data'!$C$1:$CZ$1,0))="","-",INDEX('ce raw data'!$C$2:$CZ$3000,MATCH(1,INDEX(('ce raw data'!$A$2:$A$3000=C389)*('ce raw data'!$B$2:$B$3000=$B436),,),0),MATCH(SUBSTITUTE(D392,"Allele","Height"),'ce raw data'!$C$1:$CZ$1,0))),"-")</f>
        <v>-</v>
      </c>
      <c r="E435" s="8" t="str">
        <f>IFERROR(IF(INDEX('ce raw data'!$C$2:$CZ$3000,MATCH(1,INDEX(('ce raw data'!$A$2:$A$3000=C389)*('ce raw data'!$B$2:$B$3000=$B436),,),0),MATCH(SUBSTITUTE(E392,"Allele","Height"),'ce raw data'!$C$1:$CZ$1,0))="","-",INDEX('ce raw data'!$C$2:$CZ$3000,MATCH(1,INDEX(('ce raw data'!$A$2:$A$3000=C389)*('ce raw data'!$B$2:$B$3000=$B436),,),0),MATCH(SUBSTITUTE(E392,"Allele","Height"),'ce raw data'!$C$1:$CZ$1,0))),"-")</f>
        <v>-</v>
      </c>
      <c r="F435" s="8" t="str">
        <f>IFERROR(IF(INDEX('ce raw data'!$C$2:$CZ$3000,MATCH(1,INDEX(('ce raw data'!$A$2:$A$3000=C389)*('ce raw data'!$B$2:$B$3000=$B436),,),0),MATCH(SUBSTITUTE(F392,"Allele","Height"),'ce raw data'!$C$1:$CZ$1,0))="","-",INDEX('ce raw data'!$C$2:$CZ$3000,MATCH(1,INDEX(('ce raw data'!$A$2:$A$3000=C389)*('ce raw data'!$B$2:$B$3000=$B436),,),0),MATCH(SUBSTITUTE(F392,"Allele","Height"),'ce raw data'!$C$1:$CZ$1,0))),"-")</f>
        <v>-</v>
      </c>
      <c r="G435" s="8" t="str">
        <f>IFERROR(IF(INDEX('ce raw data'!$C$2:$CZ$3000,MATCH(1,INDEX(('ce raw data'!$A$2:$A$3000=G389)*('ce raw data'!$B$2:$B$3000=$B436),,),0),MATCH(SUBSTITUTE(G392,"Allele","Height"),'ce raw data'!$C$1:$CZ$1,0))="","-",INDEX('ce raw data'!$C$2:$CZ$3000,MATCH(1,INDEX(('ce raw data'!$A$2:$A$3000=G389)*('ce raw data'!$B$2:$B$3000=$B436),,),0),MATCH(SUBSTITUTE(G392,"Allele","Height"),'ce raw data'!$C$1:$CZ$1,0))),"-")</f>
        <v>-</v>
      </c>
      <c r="H435" s="8" t="str">
        <f>IFERROR(IF(INDEX('ce raw data'!$C$2:$CZ$3000,MATCH(1,INDEX(('ce raw data'!$A$2:$A$3000=G389)*('ce raw data'!$B$2:$B$3000=$B436),,),0),MATCH(SUBSTITUTE(H392,"Allele","Height"),'ce raw data'!$C$1:$CZ$1,0))="","-",INDEX('ce raw data'!$C$2:$CZ$3000,MATCH(1,INDEX(('ce raw data'!$A$2:$A$3000=G389)*('ce raw data'!$B$2:$B$3000=$B436),,),0),MATCH(SUBSTITUTE(H392,"Allele","Height"),'ce raw data'!$C$1:$CZ$1,0))),"-")</f>
        <v>-</v>
      </c>
      <c r="I435" s="8" t="str">
        <f>IFERROR(IF(INDEX('ce raw data'!$C$2:$CZ$3000,MATCH(1,INDEX(('ce raw data'!$A$2:$A$3000=G389)*('ce raw data'!$B$2:$B$3000=$B436),,),0),MATCH(SUBSTITUTE(I392,"Allele","Height"),'ce raw data'!$C$1:$CZ$1,0))="","-",INDEX('ce raw data'!$C$2:$CZ$3000,MATCH(1,INDEX(('ce raw data'!$A$2:$A$3000=G389)*('ce raw data'!$B$2:$B$3000=$B436),,),0),MATCH(SUBSTITUTE(I392,"Allele","Height"),'ce raw data'!$C$1:$CZ$1,0))),"-")</f>
        <v>-</v>
      </c>
      <c r="J435" s="8" t="str">
        <f>IFERROR(IF(INDEX('ce raw data'!$C$2:$CZ$3000,MATCH(1,INDEX(('ce raw data'!$A$2:$A$3000=G389)*('ce raw data'!$B$2:$B$3000=$B436),,),0),MATCH(SUBSTITUTE(J392,"Allele","Height"),'ce raw data'!$C$1:$CZ$1,0))="","-",INDEX('ce raw data'!$C$2:$CZ$3000,MATCH(1,INDEX(('ce raw data'!$A$2:$A$3000=G389)*('ce raw data'!$B$2:$B$3000=$B436),,),0),MATCH(SUBSTITUTE(J392,"Allele","Height"),'ce raw data'!$C$1:$CZ$1,0))),"-")</f>
        <v>-</v>
      </c>
    </row>
    <row r="436" spans="2:10" x14ac:dyDescent="0.5">
      <c r="B436" s="12" t="str">
        <f>'Allele Call Table'!$A$113</f>
        <v>SE33</v>
      </c>
      <c r="C436" s="8" t="str">
        <f>IFERROR(IF(INDEX('ce raw data'!$C$2:$CZ$3000,MATCH(1,INDEX(('ce raw data'!$A$2:$A$3000=C389)*('ce raw data'!$B$2:$B$3000=$B436),,),0),MATCH(C392,'ce raw data'!$C$1:$CZ$1,0))="","-",INDEX('ce raw data'!$C$2:$CZ$3000,MATCH(1,INDEX(('ce raw data'!$A$2:$A$3000=C389)*('ce raw data'!$B$2:$B$3000=$B436),,),0),MATCH(C392,'ce raw data'!$C$1:$CZ$1,0))),"-")</f>
        <v>-</v>
      </c>
      <c r="D436" s="8" t="str">
        <f>IFERROR(IF(INDEX('ce raw data'!$C$2:$CZ$3000,MATCH(1,INDEX(('ce raw data'!$A$2:$A$3000=C389)*('ce raw data'!$B$2:$B$3000=$B436),,),0),MATCH(D392,'ce raw data'!$C$1:$CZ$1,0))="","-",INDEX('ce raw data'!$C$2:$CZ$3000,MATCH(1,INDEX(('ce raw data'!$A$2:$A$3000=C389)*('ce raw data'!$B$2:$B$3000=$B436),,),0),MATCH(D392,'ce raw data'!$C$1:$CZ$1,0))),"-")</f>
        <v>-</v>
      </c>
      <c r="E436" s="8" t="str">
        <f>IFERROR(IF(INDEX('ce raw data'!$C$2:$CZ$3000,MATCH(1,INDEX(('ce raw data'!$A$2:$A$3000=C389)*('ce raw data'!$B$2:$B$3000=$B436),,),0),MATCH(E392,'ce raw data'!$C$1:$CZ$1,0))="","-",INDEX('ce raw data'!$C$2:$CZ$3000,MATCH(1,INDEX(('ce raw data'!$A$2:$A$3000=C389)*('ce raw data'!$B$2:$B$3000=$B436),,),0),MATCH(E392,'ce raw data'!$C$1:$CZ$1,0))),"-")</f>
        <v>-</v>
      </c>
      <c r="F436" s="8" t="str">
        <f>IFERROR(IF(INDEX('ce raw data'!$C$2:$CZ$3000,MATCH(1,INDEX(('ce raw data'!$A$2:$A$3000=C389)*('ce raw data'!$B$2:$B$3000=$B436),,),0),MATCH(F392,'ce raw data'!$C$1:$CZ$1,0))="","-",INDEX('ce raw data'!$C$2:$CZ$3000,MATCH(1,INDEX(('ce raw data'!$A$2:$A$3000=C389)*('ce raw data'!$B$2:$B$3000=$B436),,),0),MATCH(F392,'ce raw data'!$C$1:$CZ$1,0))),"-")</f>
        <v>-</v>
      </c>
      <c r="G436" s="8" t="str">
        <f>IFERROR(IF(INDEX('ce raw data'!$C$2:$CZ$3000,MATCH(1,INDEX(('ce raw data'!$A$2:$A$3000=G389)*('ce raw data'!$B$2:$B$3000=$B436),,),0),MATCH(G392,'ce raw data'!$C$1:$CZ$1,0))="","-",INDEX('ce raw data'!$C$2:$CZ$3000,MATCH(1,INDEX(('ce raw data'!$A$2:$A$3000=G389)*('ce raw data'!$B$2:$B$3000=$B436),,),0),MATCH(G392,'ce raw data'!$C$1:$CZ$1,0))),"-")</f>
        <v>-</v>
      </c>
      <c r="H436" s="8" t="str">
        <f>IFERROR(IF(INDEX('ce raw data'!$C$2:$CZ$3000,MATCH(1,INDEX(('ce raw data'!$A$2:$A$3000=G389)*('ce raw data'!$B$2:$B$3000=$B436),,),0),MATCH(H392,'ce raw data'!$C$1:$CZ$1,0))="","-",INDEX('ce raw data'!$C$2:$CZ$3000,MATCH(1,INDEX(('ce raw data'!$A$2:$A$3000=G389)*('ce raw data'!$B$2:$B$3000=$B436),,),0),MATCH(H392,'ce raw data'!$C$1:$CZ$1,0))),"-")</f>
        <v>-</v>
      </c>
      <c r="I436" s="8" t="str">
        <f>IFERROR(IF(INDEX('ce raw data'!$C$2:$CZ$3000,MATCH(1,INDEX(('ce raw data'!$A$2:$A$3000=G389)*('ce raw data'!$B$2:$B$3000=$B436),,),0),MATCH(I392,'ce raw data'!$C$1:$CZ$1,0))="","-",INDEX('ce raw data'!$C$2:$CZ$3000,MATCH(1,INDEX(('ce raw data'!$A$2:$A$3000=G389)*('ce raw data'!$B$2:$B$3000=$B436),,),0),MATCH(I392,'ce raw data'!$C$1:$CZ$1,0))),"-")</f>
        <v>-</v>
      </c>
      <c r="J436" s="8" t="str">
        <f>IFERROR(IF(INDEX('ce raw data'!$C$2:$CZ$3000,MATCH(1,INDEX(('ce raw data'!$A$2:$A$3000=G389)*('ce raw data'!$B$2:$B$3000=$B436),,),0),MATCH(J392,'ce raw data'!$C$1:$CZ$1,0))="","-",INDEX('ce raw data'!$C$2:$CZ$3000,MATCH(1,INDEX(('ce raw data'!$A$2:$A$3000=G389)*('ce raw data'!$B$2:$B$3000=$B436),,),0),MATCH(J392,'ce raw data'!$C$1:$CZ$1,0))),"-")</f>
        <v>-</v>
      </c>
    </row>
    <row r="437" spans="2:10" hidden="1" x14ac:dyDescent="0.5">
      <c r="B437" s="12"/>
      <c r="C437" s="8" t="str">
        <f>IFERROR(IF(INDEX('ce raw data'!$C$2:$CZ$3000,MATCH(1,INDEX(('ce raw data'!$A$2:$A$3000=C389)*('ce raw data'!$B$2:$B$3000=$B438),,),0),MATCH(SUBSTITUTE(C392,"Allele","Height"),'ce raw data'!$C$1:$CZ$1,0))="","-",INDEX('ce raw data'!$C$2:$CZ$3000,MATCH(1,INDEX(('ce raw data'!$A$2:$A$3000=C389)*('ce raw data'!$B$2:$B$3000=$B438),,),0),MATCH(SUBSTITUTE(C392,"Allele","Height"),'ce raw data'!$C$1:$CZ$1,0))),"-")</f>
        <v>-</v>
      </c>
      <c r="D437" s="8" t="str">
        <f>IFERROR(IF(INDEX('ce raw data'!$C$2:$CZ$3000,MATCH(1,INDEX(('ce raw data'!$A$2:$A$3000=C389)*('ce raw data'!$B$2:$B$3000=$B438),,),0),MATCH(SUBSTITUTE(D392,"Allele","Height"),'ce raw data'!$C$1:$CZ$1,0))="","-",INDEX('ce raw data'!$C$2:$CZ$3000,MATCH(1,INDEX(('ce raw data'!$A$2:$A$3000=C389)*('ce raw data'!$B$2:$B$3000=$B438),,),0),MATCH(SUBSTITUTE(D392,"Allele","Height"),'ce raw data'!$C$1:$CZ$1,0))),"-")</f>
        <v>-</v>
      </c>
      <c r="E437" s="8" t="str">
        <f>IFERROR(IF(INDEX('ce raw data'!$C$2:$CZ$3000,MATCH(1,INDEX(('ce raw data'!$A$2:$A$3000=C389)*('ce raw data'!$B$2:$B$3000=$B438),,),0),MATCH(SUBSTITUTE(E392,"Allele","Height"),'ce raw data'!$C$1:$CZ$1,0))="","-",INDEX('ce raw data'!$C$2:$CZ$3000,MATCH(1,INDEX(('ce raw data'!$A$2:$A$3000=C389)*('ce raw data'!$B$2:$B$3000=$B438),,),0),MATCH(SUBSTITUTE(E392,"Allele","Height"),'ce raw data'!$C$1:$CZ$1,0))),"-")</f>
        <v>-</v>
      </c>
      <c r="F437" s="8" t="str">
        <f>IFERROR(IF(INDEX('ce raw data'!$C$2:$CZ$3000,MATCH(1,INDEX(('ce raw data'!$A$2:$A$3000=C389)*('ce raw data'!$B$2:$B$3000=$B438),,),0),MATCH(SUBSTITUTE(F392,"Allele","Height"),'ce raw data'!$C$1:$CZ$1,0))="","-",INDEX('ce raw data'!$C$2:$CZ$3000,MATCH(1,INDEX(('ce raw data'!$A$2:$A$3000=C389)*('ce raw data'!$B$2:$B$3000=$B438),,),0),MATCH(SUBSTITUTE(F392,"Allele","Height"),'ce raw data'!$C$1:$CZ$1,0))),"-")</f>
        <v>-</v>
      </c>
      <c r="G437" s="8" t="str">
        <f>IFERROR(IF(INDEX('ce raw data'!$C$2:$CZ$3000,MATCH(1,INDEX(('ce raw data'!$A$2:$A$3000=G389)*('ce raw data'!$B$2:$B$3000=$B438),,),0),MATCH(SUBSTITUTE(G392,"Allele","Height"),'ce raw data'!$C$1:$CZ$1,0))="","-",INDEX('ce raw data'!$C$2:$CZ$3000,MATCH(1,INDEX(('ce raw data'!$A$2:$A$3000=G389)*('ce raw data'!$B$2:$B$3000=$B438),,),0),MATCH(SUBSTITUTE(G392,"Allele","Height"),'ce raw data'!$C$1:$CZ$1,0))),"-")</f>
        <v>-</v>
      </c>
      <c r="H437" s="8" t="str">
        <f>IFERROR(IF(INDEX('ce raw data'!$C$2:$CZ$3000,MATCH(1,INDEX(('ce raw data'!$A$2:$A$3000=G389)*('ce raw data'!$B$2:$B$3000=$B438),,),0),MATCH(SUBSTITUTE(H392,"Allele","Height"),'ce raw data'!$C$1:$CZ$1,0))="","-",INDEX('ce raw data'!$C$2:$CZ$3000,MATCH(1,INDEX(('ce raw data'!$A$2:$A$3000=G389)*('ce raw data'!$B$2:$B$3000=$B438),,),0),MATCH(SUBSTITUTE(H392,"Allele","Height"),'ce raw data'!$C$1:$CZ$1,0))),"-")</f>
        <v>-</v>
      </c>
      <c r="I437" s="8" t="str">
        <f>IFERROR(IF(INDEX('ce raw data'!$C$2:$CZ$3000,MATCH(1,INDEX(('ce raw data'!$A$2:$A$3000=G389)*('ce raw data'!$B$2:$B$3000=$B438),,),0),MATCH(SUBSTITUTE(I392,"Allele","Height"),'ce raw data'!$C$1:$CZ$1,0))="","-",INDEX('ce raw data'!$C$2:$CZ$3000,MATCH(1,INDEX(('ce raw data'!$A$2:$A$3000=G389)*('ce raw data'!$B$2:$B$3000=$B438),,),0),MATCH(SUBSTITUTE(I392,"Allele","Height"),'ce raw data'!$C$1:$CZ$1,0))),"-")</f>
        <v>-</v>
      </c>
      <c r="J437" s="8" t="str">
        <f>IFERROR(IF(INDEX('ce raw data'!$C$2:$CZ$3000,MATCH(1,INDEX(('ce raw data'!$A$2:$A$3000=G389)*('ce raw data'!$B$2:$B$3000=$B438),,),0),MATCH(SUBSTITUTE(J392,"Allele","Height"),'ce raw data'!$C$1:$CZ$1,0))="","-",INDEX('ce raw data'!$C$2:$CZ$3000,MATCH(1,INDEX(('ce raw data'!$A$2:$A$3000=G389)*('ce raw data'!$B$2:$B$3000=$B438),,),0),MATCH(SUBSTITUTE(J392,"Allele","Height"),'ce raw data'!$C$1:$CZ$1,0))),"-")</f>
        <v>-</v>
      </c>
    </row>
    <row r="438" spans="2:10" x14ac:dyDescent="0.5">
      <c r="B438" s="12" t="str">
        <f>'Allele Call Table'!$A$115</f>
        <v>D22S1045</v>
      </c>
      <c r="C438" s="8" t="str">
        <f>IFERROR(IF(INDEX('ce raw data'!$C$2:$CZ$3000,MATCH(1,INDEX(('ce raw data'!$A$2:$A$3000=C389)*('ce raw data'!$B$2:$B$3000=$B438),,),0),MATCH(C392,'ce raw data'!$C$1:$CZ$1,0))="","-",INDEX('ce raw data'!$C$2:$CZ$3000,MATCH(1,INDEX(('ce raw data'!$A$2:$A$3000=C389)*('ce raw data'!$B$2:$B$3000=$B438),,),0),MATCH(C392,'ce raw data'!$C$1:$CZ$1,0))),"-")</f>
        <v>-</v>
      </c>
      <c r="D438" s="8" t="str">
        <f>IFERROR(IF(INDEX('ce raw data'!$C$2:$CZ$3000,MATCH(1,INDEX(('ce raw data'!$A$2:$A$3000=C389)*('ce raw data'!$B$2:$B$3000=$B438),,),0),MATCH(D392,'ce raw data'!$C$1:$CZ$1,0))="","-",INDEX('ce raw data'!$C$2:$CZ$3000,MATCH(1,INDEX(('ce raw data'!$A$2:$A$3000=C389)*('ce raw data'!$B$2:$B$3000=$B438),,),0),MATCH(D392,'ce raw data'!$C$1:$CZ$1,0))),"-")</f>
        <v>-</v>
      </c>
      <c r="E438" s="8" t="str">
        <f>IFERROR(IF(INDEX('ce raw data'!$C$2:$CZ$3000,MATCH(1,INDEX(('ce raw data'!$A$2:$A$3000=C389)*('ce raw data'!$B$2:$B$3000=$B438),,),0),MATCH(E392,'ce raw data'!$C$1:$CZ$1,0))="","-",INDEX('ce raw data'!$C$2:$CZ$3000,MATCH(1,INDEX(('ce raw data'!$A$2:$A$3000=C389)*('ce raw data'!$B$2:$B$3000=$B438),,),0),MATCH(E392,'ce raw data'!$C$1:$CZ$1,0))),"-")</f>
        <v>-</v>
      </c>
      <c r="F438" s="8" t="str">
        <f>IFERROR(IF(INDEX('ce raw data'!$C$2:$CZ$3000,MATCH(1,INDEX(('ce raw data'!$A$2:$A$3000=C389)*('ce raw data'!$B$2:$B$3000=$B438),,),0),MATCH(F392,'ce raw data'!$C$1:$CZ$1,0))="","-",INDEX('ce raw data'!$C$2:$CZ$3000,MATCH(1,INDEX(('ce raw data'!$A$2:$A$3000=C389)*('ce raw data'!$B$2:$B$3000=$B438),,),0),MATCH(F392,'ce raw data'!$C$1:$CZ$1,0))),"-")</f>
        <v>-</v>
      </c>
      <c r="G438" s="8" t="str">
        <f>IFERROR(IF(INDEX('ce raw data'!$C$2:$CZ$3000,MATCH(1,INDEX(('ce raw data'!$A$2:$A$3000=G389)*('ce raw data'!$B$2:$B$3000=$B438),,),0),MATCH(G392,'ce raw data'!$C$1:$CZ$1,0))="","-",INDEX('ce raw data'!$C$2:$CZ$3000,MATCH(1,INDEX(('ce raw data'!$A$2:$A$3000=G389)*('ce raw data'!$B$2:$B$3000=$B438),,),0),MATCH(G392,'ce raw data'!$C$1:$CZ$1,0))),"-")</f>
        <v>-</v>
      </c>
      <c r="H438" s="8" t="str">
        <f>IFERROR(IF(INDEX('ce raw data'!$C$2:$CZ$3000,MATCH(1,INDEX(('ce raw data'!$A$2:$A$3000=G389)*('ce raw data'!$B$2:$B$3000=$B438),,),0),MATCH(H392,'ce raw data'!$C$1:$CZ$1,0))="","-",INDEX('ce raw data'!$C$2:$CZ$3000,MATCH(1,INDEX(('ce raw data'!$A$2:$A$3000=G389)*('ce raw data'!$B$2:$B$3000=$B438),,),0),MATCH(H392,'ce raw data'!$C$1:$CZ$1,0))),"-")</f>
        <v>-</v>
      </c>
      <c r="I438" s="8" t="str">
        <f>IFERROR(IF(INDEX('ce raw data'!$C$2:$CZ$3000,MATCH(1,INDEX(('ce raw data'!$A$2:$A$3000=G389)*('ce raw data'!$B$2:$B$3000=$B438),,),0),MATCH(I392,'ce raw data'!$C$1:$CZ$1,0))="","-",INDEX('ce raw data'!$C$2:$CZ$3000,MATCH(1,INDEX(('ce raw data'!$A$2:$A$3000=G389)*('ce raw data'!$B$2:$B$3000=$B438),,),0),MATCH(I392,'ce raw data'!$C$1:$CZ$1,0))),"-")</f>
        <v>-</v>
      </c>
      <c r="J438" s="8" t="str">
        <f>IFERROR(IF(INDEX('ce raw data'!$C$2:$CZ$3000,MATCH(1,INDEX(('ce raw data'!$A$2:$A$3000=G389)*('ce raw data'!$B$2:$B$3000=$B438),,),0),MATCH(J392,'ce raw data'!$C$1:$CZ$1,0))="","-",INDEX('ce raw data'!$C$2:$CZ$3000,MATCH(1,INDEX(('ce raw data'!$A$2:$A$3000=G389)*('ce raw data'!$B$2:$B$3000=$B438),,),0),MATCH(J392,'ce raw data'!$C$1:$CZ$1,0))),"-")</f>
        <v>-</v>
      </c>
    </row>
    <row r="439" spans="2:10" hidden="1" x14ac:dyDescent="0.5">
      <c r="B439" s="10"/>
      <c r="C439" s="8" t="str">
        <f>IFERROR(IF(INDEX('ce raw data'!$C$2:$CZ$3000,MATCH(1,INDEX(('ce raw data'!$A$2:$A$3000=C389)*('ce raw data'!$B$2:$B$3000=$B440),,),0),MATCH(SUBSTITUTE(C392,"Allele","Height"),'ce raw data'!$C$1:$CZ$1,0))="","-",INDEX('ce raw data'!$C$2:$CZ$3000,MATCH(1,INDEX(('ce raw data'!$A$2:$A$3000=C389)*('ce raw data'!$B$2:$B$3000=$B440),,),0),MATCH(SUBSTITUTE(C392,"Allele","Height"),'ce raw data'!$C$1:$CZ$1,0))),"-")</f>
        <v>-</v>
      </c>
      <c r="D439" s="8" t="str">
        <f>IFERROR(IF(INDEX('ce raw data'!$C$2:$CZ$3000,MATCH(1,INDEX(('ce raw data'!$A$2:$A$3000=C389)*('ce raw data'!$B$2:$B$3000=$B440),,),0),MATCH(SUBSTITUTE(D392,"Allele","Height"),'ce raw data'!$C$1:$CZ$1,0))="","-",INDEX('ce raw data'!$C$2:$CZ$3000,MATCH(1,INDEX(('ce raw data'!$A$2:$A$3000=C389)*('ce raw data'!$B$2:$B$3000=$B440),,),0),MATCH(SUBSTITUTE(D392,"Allele","Height"),'ce raw data'!$C$1:$CZ$1,0))),"-")</f>
        <v>-</v>
      </c>
      <c r="E439" s="8" t="str">
        <f>IFERROR(IF(INDEX('ce raw data'!$C$2:$CZ$3000,MATCH(1,INDEX(('ce raw data'!$A$2:$A$3000=C389)*('ce raw data'!$B$2:$B$3000=$B440),,),0),MATCH(SUBSTITUTE(E392,"Allele","Height"),'ce raw data'!$C$1:$CZ$1,0))="","-",INDEX('ce raw data'!$C$2:$CZ$3000,MATCH(1,INDEX(('ce raw data'!$A$2:$A$3000=C389)*('ce raw data'!$B$2:$B$3000=$B440),,),0),MATCH(SUBSTITUTE(E392,"Allele","Height"),'ce raw data'!$C$1:$CZ$1,0))),"-")</f>
        <v>-</v>
      </c>
      <c r="F439" s="8" t="str">
        <f>IFERROR(IF(INDEX('ce raw data'!$C$2:$CZ$3000,MATCH(1,INDEX(('ce raw data'!$A$2:$A$3000=C389)*('ce raw data'!$B$2:$B$3000=$B440),,),0),MATCH(SUBSTITUTE(F392,"Allele","Height"),'ce raw data'!$C$1:$CZ$1,0))="","-",INDEX('ce raw data'!$C$2:$CZ$3000,MATCH(1,INDEX(('ce raw data'!$A$2:$A$3000=C389)*('ce raw data'!$B$2:$B$3000=$B440),,),0),MATCH(SUBSTITUTE(F392,"Allele","Height"),'ce raw data'!$C$1:$CZ$1,0))),"-")</f>
        <v>-</v>
      </c>
      <c r="G439" s="8" t="str">
        <f>IFERROR(IF(INDEX('ce raw data'!$C$2:$CZ$3000,MATCH(1,INDEX(('ce raw data'!$A$2:$A$3000=G389)*('ce raw data'!$B$2:$B$3000=$B440),,),0),MATCH(SUBSTITUTE(G392,"Allele","Height"),'ce raw data'!$C$1:$CZ$1,0))="","-",INDEX('ce raw data'!$C$2:$CZ$3000,MATCH(1,INDEX(('ce raw data'!$A$2:$A$3000=G389)*('ce raw data'!$B$2:$B$3000=$B440),,),0),MATCH(SUBSTITUTE(G392,"Allele","Height"),'ce raw data'!$C$1:$CZ$1,0))),"-")</f>
        <v>-</v>
      </c>
      <c r="H439" s="8" t="str">
        <f>IFERROR(IF(INDEX('ce raw data'!$C$2:$CZ$3000,MATCH(1,INDEX(('ce raw data'!$A$2:$A$3000=G389)*('ce raw data'!$B$2:$B$3000=$B440),,),0),MATCH(SUBSTITUTE(H392,"Allele","Height"),'ce raw data'!$C$1:$CZ$1,0))="","-",INDEX('ce raw data'!$C$2:$CZ$3000,MATCH(1,INDEX(('ce raw data'!$A$2:$A$3000=G389)*('ce raw data'!$B$2:$B$3000=$B440),,),0),MATCH(SUBSTITUTE(H392,"Allele","Height"),'ce raw data'!$C$1:$CZ$1,0))),"-")</f>
        <v>-</v>
      </c>
      <c r="I439" s="8" t="str">
        <f>IFERROR(IF(INDEX('ce raw data'!$C$2:$CZ$3000,MATCH(1,INDEX(('ce raw data'!$A$2:$A$3000=G389)*('ce raw data'!$B$2:$B$3000=$B440),,),0),MATCH(SUBSTITUTE(I392,"Allele","Height"),'ce raw data'!$C$1:$CZ$1,0))="","-",INDEX('ce raw data'!$C$2:$CZ$3000,MATCH(1,INDEX(('ce raw data'!$A$2:$A$3000=G389)*('ce raw data'!$B$2:$B$3000=$B440),,),0),MATCH(SUBSTITUTE(I392,"Allele","Height"),'ce raw data'!$C$1:$CZ$1,0))),"-")</f>
        <v>-</v>
      </c>
      <c r="J439" s="8" t="str">
        <f>IFERROR(IF(INDEX('ce raw data'!$C$2:$CZ$3000,MATCH(1,INDEX(('ce raw data'!$A$2:$A$3000=G389)*('ce raw data'!$B$2:$B$3000=$B440),,),0),MATCH(SUBSTITUTE(J392,"Allele","Height"),'ce raw data'!$C$1:$CZ$1,0))="","-",INDEX('ce raw data'!$C$2:$CZ$3000,MATCH(1,INDEX(('ce raw data'!$A$2:$A$3000=G389)*('ce raw data'!$B$2:$B$3000=$B440),,),0),MATCH(SUBSTITUTE(J392,"Allele","Height"),'ce raw data'!$C$1:$CZ$1,0))),"-")</f>
        <v>-</v>
      </c>
    </row>
    <row r="440" spans="2:10" x14ac:dyDescent="0.5">
      <c r="B440" s="13" t="str">
        <f>'Allele Call Table'!$A$117</f>
        <v>DYS391</v>
      </c>
      <c r="C440" s="8" t="str">
        <f>IFERROR(IF(INDEX('ce raw data'!$C$2:$CZ$3000,MATCH(1,INDEX(('ce raw data'!$A$2:$A$3000=C389)*('ce raw data'!$B$2:$B$3000=$B440),,),0),MATCH(C392,'ce raw data'!$C$1:$CZ$1,0))="","-",INDEX('ce raw data'!$C$2:$CZ$3000,MATCH(1,INDEX(('ce raw data'!$A$2:$A$3000=C389)*('ce raw data'!$B$2:$B$3000=$B440),,),0),MATCH(C392,'ce raw data'!$C$1:$CZ$1,0))),"-")</f>
        <v>-</v>
      </c>
      <c r="D440" s="8" t="str">
        <f>IFERROR(IF(INDEX('ce raw data'!$C$2:$CZ$3000,MATCH(1,INDEX(('ce raw data'!$A$2:$A$3000=C389)*('ce raw data'!$B$2:$B$3000=$B440),,),0),MATCH(D392,'ce raw data'!$C$1:$CZ$1,0))="","-",INDEX('ce raw data'!$C$2:$CZ$3000,MATCH(1,INDEX(('ce raw data'!$A$2:$A$3000=C389)*('ce raw data'!$B$2:$B$3000=$B440),,),0),MATCH(D392,'ce raw data'!$C$1:$CZ$1,0))),"-")</f>
        <v>-</v>
      </c>
      <c r="E440" s="8" t="str">
        <f>IFERROR(IF(INDEX('ce raw data'!$C$2:$CZ$3000,MATCH(1,INDEX(('ce raw data'!$A$2:$A$3000=C389)*('ce raw data'!$B$2:$B$3000=$B440),,),0),MATCH(E392,'ce raw data'!$C$1:$CZ$1,0))="","-",INDEX('ce raw data'!$C$2:$CZ$3000,MATCH(1,INDEX(('ce raw data'!$A$2:$A$3000=C389)*('ce raw data'!$B$2:$B$3000=$B440),,),0),MATCH(E392,'ce raw data'!$C$1:$CZ$1,0))),"-")</f>
        <v>-</v>
      </c>
      <c r="F440" s="8" t="str">
        <f>IFERROR(IF(INDEX('ce raw data'!$C$2:$CZ$3000,MATCH(1,INDEX(('ce raw data'!$A$2:$A$3000=C389)*('ce raw data'!$B$2:$B$3000=$B440),,),0),MATCH(F392,'ce raw data'!$C$1:$CZ$1,0))="","-",INDEX('ce raw data'!$C$2:$CZ$3000,MATCH(1,INDEX(('ce raw data'!$A$2:$A$3000=C389)*('ce raw data'!$B$2:$B$3000=$B440),,),0),MATCH(F392,'ce raw data'!$C$1:$CZ$1,0))),"-")</f>
        <v>-</v>
      </c>
      <c r="G440" s="8" t="str">
        <f>IFERROR(IF(INDEX('ce raw data'!$C$2:$CZ$3000,MATCH(1,INDEX(('ce raw data'!$A$2:$A$3000=G389)*('ce raw data'!$B$2:$B$3000=$B440),,),0),MATCH(G392,'ce raw data'!$C$1:$CZ$1,0))="","-",INDEX('ce raw data'!$C$2:$CZ$3000,MATCH(1,INDEX(('ce raw data'!$A$2:$A$3000=G389)*('ce raw data'!$B$2:$B$3000=$B440),,),0),MATCH(G392,'ce raw data'!$C$1:$CZ$1,0))),"-")</f>
        <v>-</v>
      </c>
      <c r="H440" s="8" t="str">
        <f>IFERROR(IF(INDEX('ce raw data'!$C$2:$CZ$3000,MATCH(1,INDEX(('ce raw data'!$A$2:$A$3000=G389)*('ce raw data'!$B$2:$B$3000=$B440),,),0),MATCH(H392,'ce raw data'!$C$1:$CZ$1,0))="","-",INDEX('ce raw data'!$C$2:$CZ$3000,MATCH(1,INDEX(('ce raw data'!$A$2:$A$3000=G389)*('ce raw data'!$B$2:$B$3000=$B440),,),0),MATCH(H392,'ce raw data'!$C$1:$CZ$1,0))),"-")</f>
        <v>-</v>
      </c>
      <c r="I440" s="8" t="str">
        <f>IFERROR(IF(INDEX('ce raw data'!$C$2:$CZ$3000,MATCH(1,INDEX(('ce raw data'!$A$2:$A$3000=G389)*('ce raw data'!$B$2:$B$3000=$B440),,),0),MATCH(I392,'ce raw data'!$C$1:$CZ$1,0))="","-",INDEX('ce raw data'!$C$2:$CZ$3000,MATCH(1,INDEX(('ce raw data'!$A$2:$A$3000=G389)*('ce raw data'!$B$2:$B$3000=$B440),,),0),MATCH(I392,'ce raw data'!$C$1:$CZ$1,0))),"-")</f>
        <v>-</v>
      </c>
      <c r="J440" s="8" t="str">
        <f>IFERROR(IF(INDEX('ce raw data'!$C$2:$CZ$3000,MATCH(1,INDEX(('ce raw data'!$A$2:$A$3000=G389)*('ce raw data'!$B$2:$B$3000=$B440),,),0),MATCH(J392,'ce raw data'!$C$1:$CZ$1,0))="","-",INDEX('ce raw data'!$C$2:$CZ$3000,MATCH(1,INDEX(('ce raw data'!$A$2:$A$3000=G389)*('ce raw data'!$B$2:$B$3000=$B440),,),0),MATCH(J392,'ce raw data'!$C$1:$CZ$1,0))),"-")</f>
        <v>-</v>
      </c>
    </row>
    <row r="441" spans="2:10" hidden="1" x14ac:dyDescent="0.5">
      <c r="B441" s="13"/>
      <c r="C441" s="8" t="str">
        <f>IFERROR(IF(INDEX('ce raw data'!$C$2:$CZ$3000,MATCH(1,INDEX(('ce raw data'!$A$2:$A$3000=C389)*('ce raw data'!$B$2:$B$3000=$B442),,),0),MATCH(SUBSTITUTE(C392,"Allele","Height"),'ce raw data'!$C$1:$CZ$1,0))="","-",INDEX('ce raw data'!$C$2:$CZ$3000,MATCH(1,INDEX(('ce raw data'!$A$2:$A$3000=C389)*('ce raw data'!$B$2:$B$3000=$B442),,),0),MATCH(SUBSTITUTE(C392,"Allele","Height"),'ce raw data'!$C$1:$CZ$1,0))),"-")</f>
        <v>-</v>
      </c>
      <c r="D441" s="8" t="str">
        <f>IFERROR(IF(INDEX('ce raw data'!$C$2:$CZ$3000,MATCH(1,INDEX(('ce raw data'!$A$2:$A$3000=C389)*('ce raw data'!$B$2:$B$3000=$B442),,),0),MATCH(SUBSTITUTE(D392,"Allele","Height"),'ce raw data'!$C$1:$CZ$1,0))="","-",INDEX('ce raw data'!$C$2:$CZ$3000,MATCH(1,INDEX(('ce raw data'!$A$2:$A$3000=C389)*('ce raw data'!$B$2:$B$3000=$B442),,),0),MATCH(SUBSTITUTE(D392,"Allele","Height"),'ce raw data'!$C$1:$CZ$1,0))),"-")</f>
        <v>-</v>
      </c>
      <c r="E441" s="8" t="str">
        <f>IFERROR(IF(INDEX('ce raw data'!$C$2:$CZ$3000,MATCH(1,INDEX(('ce raw data'!$A$2:$A$3000=C389)*('ce raw data'!$B$2:$B$3000=$B442),,),0),MATCH(SUBSTITUTE(E392,"Allele","Height"),'ce raw data'!$C$1:$CZ$1,0))="","-",INDEX('ce raw data'!$C$2:$CZ$3000,MATCH(1,INDEX(('ce raw data'!$A$2:$A$3000=C389)*('ce raw data'!$B$2:$B$3000=$B442),,),0),MATCH(SUBSTITUTE(E392,"Allele","Height"),'ce raw data'!$C$1:$CZ$1,0))),"-")</f>
        <v>-</v>
      </c>
      <c r="F441" s="8" t="str">
        <f>IFERROR(IF(INDEX('ce raw data'!$C$2:$CZ$3000,MATCH(1,INDEX(('ce raw data'!$A$2:$A$3000=C389)*('ce raw data'!$B$2:$B$3000=$B442),,),0),MATCH(SUBSTITUTE(F392,"Allele","Height"),'ce raw data'!$C$1:$CZ$1,0))="","-",INDEX('ce raw data'!$C$2:$CZ$3000,MATCH(1,INDEX(('ce raw data'!$A$2:$A$3000=C389)*('ce raw data'!$B$2:$B$3000=$B442),,),0),MATCH(SUBSTITUTE(F392,"Allele","Height"),'ce raw data'!$C$1:$CZ$1,0))),"-")</f>
        <v>-</v>
      </c>
      <c r="G441" s="8" t="str">
        <f>IFERROR(IF(INDEX('ce raw data'!$C$2:$CZ$3000,MATCH(1,INDEX(('ce raw data'!$A$2:$A$3000=G389)*('ce raw data'!$B$2:$B$3000=$B442),,),0),MATCH(SUBSTITUTE(G392,"Allele","Height"),'ce raw data'!$C$1:$CZ$1,0))="","-",INDEX('ce raw data'!$C$2:$CZ$3000,MATCH(1,INDEX(('ce raw data'!$A$2:$A$3000=G389)*('ce raw data'!$B$2:$B$3000=$B442),,),0),MATCH(SUBSTITUTE(G392,"Allele","Height"),'ce raw data'!$C$1:$CZ$1,0))),"-")</f>
        <v>-</v>
      </c>
      <c r="H441" s="8" t="str">
        <f>IFERROR(IF(INDEX('ce raw data'!$C$2:$CZ$3000,MATCH(1,INDEX(('ce raw data'!$A$2:$A$3000=G389)*('ce raw data'!$B$2:$B$3000=$B442),,),0),MATCH(SUBSTITUTE(H392,"Allele","Height"),'ce raw data'!$C$1:$CZ$1,0))="","-",INDEX('ce raw data'!$C$2:$CZ$3000,MATCH(1,INDEX(('ce raw data'!$A$2:$A$3000=G389)*('ce raw data'!$B$2:$B$3000=$B442),,),0),MATCH(SUBSTITUTE(H392,"Allele","Height"),'ce raw data'!$C$1:$CZ$1,0))),"-")</f>
        <v>-</v>
      </c>
      <c r="I441" s="8" t="str">
        <f>IFERROR(IF(INDEX('ce raw data'!$C$2:$CZ$3000,MATCH(1,INDEX(('ce raw data'!$A$2:$A$3000=G389)*('ce raw data'!$B$2:$B$3000=$B442),,),0),MATCH(SUBSTITUTE(I392,"Allele","Height"),'ce raw data'!$C$1:$CZ$1,0))="","-",INDEX('ce raw data'!$C$2:$CZ$3000,MATCH(1,INDEX(('ce raw data'!$A$2:$A$3000=G389)*('ce raw data'!$B$2:$B$3000=$B442),,),0),MATCH(SUBSTITUTE(I392,"Allele","Height"),'ce raw data'!$C$1:$CZ$1,0))),"-")</f>
        <v>-</v>
      </c>
      <c r="J441" s="8" t="str">
        <f>IFERROR(IF(INDEX('ce raw data'!$C$2:$CZ$3000,MATCH(1,INDEX(('ce raw data'!$A$2:$A$3000=G389)*('ce raw data'!$B$2:$B$3000=$B442),,),0),MATCH(SUBSTITUTE(J392,"Allele","Height"),'ce raw data'!$C$1:$CZ$1,0))="","-",INDEX('ce raw data'!$C$2:$CZ$3000,MATCH(1,INDEX(('ce raw data'!$A$2:$A$3000=G389)*('ce raw data'!$B$2:$B$3000=$B442),,),0),MATCH(SUBSTITUTE(J392,"Allele","Height"),'ce raw data'!$C$1:$CZ$1,0))),"-")</f>
        <v>-</v>
      </c>
    </row>
    <row r="442" spans="2:10" x14ac:dyDescent="0.5">
      <c r="B442" s="13" t="str">
        <f>'Allele Call Table'!$A$119</f>
        <v>FGA</v>
      </c>
      <c r="C442" s="8" t="str">
        <f>IFERROR(IF(INDEX('ce raw data'!$C$2:$CZ$3000,MATCH(1,INDEX(('ce raw data'!$A$2:$A$3000=C389)*('ce raw data'!$B$2:$B$3000=$B442),,),0),MATCH(C392,'ce raw data'!$C$1:$CZ$1,0))="","-",INDEX('ce raw data'!$C$2:$CZ$3000,MATCH(1,INDEX(('ce raw data'!$A$2:$A$3000=C389)*('ce raw data'!$B$2:$B$3000=$B442),,),0),MATCH(C392,'ce raw data'!$C$1:$CZ$1,0))),"-")</f>
        <v>-</v>
      </c>
      <c r="D442" s="8" t="str">
        <f>IFERROR(IF(INDEX('ce raw data'!$C$2:$CZ$3000,MATCH(1,INDEX(('ce raw data'!$A$2:$A$3000=C389)*('ce raw data'!$B$2:$B$3000=$B442),,),0),MATCH(D392,'ce raw data'!$C$1:$CZ$1,0))="","-",INDEX('ce raw data'!$C$2:$CZ$3000,MATCH(1,INDEX(('ce raw data'!$A$2:$A$3000=C389)*('ce raw data'!$B$2:$B$3000=$B442),,),0),MATCH(D392,'ce raw data'!$C$1:$CZ$1,0))),"-")</f>
        <v>-</v>
      </c>
      <c r="E442" s="8" t="str">
        <f>IFERROR(IF(INDEX('ce raw data'!$C$2:$CZ$3000,MATCH(1,INDEX(('ce raw data'!$A$2:$A$3000=C389)*('ce raw data'!$B$2:$B$3000=$B442),,),0),MATCH(E392,'ce raw data'!$C$1:$CZ$1,0))="","-",INDEX('ce raw data'!$C$2:$CZ$3000,MATCH(1,INDEX(('ce raw data'!$A$2:$A$3000=C389)*('ce raw data'!$B$2:$B$3000=$B442),,),0),MATCH(E392,'ce raw data'!$C$1:$CZ$1,0))),"-")</f>
        <v>-</v>
      </c>
      <c r="F442" s="8" t="str">
        <f>IFERROR(IF(INDEX('ce raw data'!$C$2:$CZ$3000,MATCH(1,INDEX(('ce raw data'!$A$2:$A$3000=C389)*('ce raw data'!$B$2:$B$3000=$B442),,),0),MATCH(F392,'ce raw data'!$C$1:$CZ$1,0))="","-",INDEX('ce raw data'!$C$2:$CZ$3000,MATCH(1,INDEX(('ce raw data'!$A$2:$A$3000=C389)*('ce raw data'!$B$2:$B$3000=$B442),,),0),MATCH(F392,'ce raw data'!$C$1:$CZ$1,0))),"-")</f>
        <v>-</v>
      </c>
      <c r="G442" s="8" t="str">
        <f>IFERROR(IF(INDEX('ce raw data'!$C$2:$CZ$3000,MATCH(1,INDEX(('ce raw data'!$A$2:$A$3000=G389)*('ce raw data'!$B$2:$B$3000=$B442),,),0),MATCH(G392,'ce raw data'!$C$1:$CZ$1,0))="","-",INDEX('ce raw data'!$C$2:$CZ$3000,MATCH(1,INDEX(('ce raw data'!$A$2:$A$3000=G389)*('ce raw data'!$B$2:$B$3000=$B442),,),0),MATCH(G392,'ce raw data'!$C$1:$CZ$1,0))),"-")</f>
        <v>-</v>
      </c>
      <c r="H442" s="8" t="str">
        <f>IFERROR(IF(INDEX('ce raw data'!$C$2:$CZ$3000,MATCH(1,INDEX(('ce raw data'!$A$2:$A$3000=G389)*('ce raw data'!$B$2:$B$3000=$B442),,),0),MATCH(H392,'ce raw data'!$C$1:$CZ$1,0))="","-",INDEX('ce raw data'!$C$2:$CZ$3000,MATCH(1,INDEX(('ce raw data'!$A$2:$A$3000=G389)*('ce raw data'!$B$2:$B$3000=$B442),,),0),MATCH(H392,'ce raw data'!$C$1:$CZ$1,0))),"-")</f>
        <v>-</v>
      </c>
      <c r="I442" s="8" t="str">
        <f>IFERROR(IF(INDEX('ce raw data'!$C$2:$CZ$3000,MATCH(1,INDEX(('ce raw data'!$A$2:$A$3000=G389)*('ce raw data'!$B$2:$B$3000=$B442),,),0),MATCH(I392,'ce raw data'!$C$1:$CZ$1,0))="","-",INDEX('ce raw data'!$C$2:$CZ$3000,MATCH(1,INDEX(('ce raw data'!$A$2:$A$3000=G389)*('ce raw data'!$B$2:$B$3000=$B442),,),0),MATCH(I392,'ce raw data'!$C$1:$CZ$1,0))),"-")</f>
        <v>-</v>
      </c>
      <c r="J442" s="8" t="str">
        <f>IFERROR(IF(INDEX('ce raw data'!$C$2:$CZ$3000,MATCH(1,INDEX(('ce raw data'!$A$2:$A$3000=G389)*('ce raw data'!$B$2:$B$3000=$B442),,),0),MATCH(J392,'ce raw data'!$C$1:$CZ$1,0))="","-",INDEX('ce raw data'!$C$2:$CZ$3000,MATCH(1,INDEX(('ce raw data'!$A$2:$A$3000=G389)*('ce raw data'!$B$2:$B$3000=$B442),,),0),MATCH(J392,'ce raw data'!$C$1:$CZ$1,0))),"-")</f>
        <v>-</v>
      </c>
    </row>
    <row r="443" spans="2:10" hidden="1" x14ac:dyDescent="0.5">
      <c r="B443" s="13"/>
      <c r="C443" s="8" t="str">
        <f>IFERROR(IF(INDEX('ce raw data'!$C$2:$CZ$3000,MATCH(1,INDEX(('ce raw data'!$A$2:$A$3000=C389)*('ce raw data'!$B$2:$B$3000=$B444),,),0),MATCH(SUBSTITUTE(C392,"Allele","Height"),'ce raw data'!$C$1:$CZ$1,0))="","-",INDEX('ce raw data'!$C$2:$CZ$3000,MATCH(1,INDEX(('ce raw data'!$A$2:$A$3000=C389)*('ce raw data'!$B$2:$B$3000=$B444),,),0),MATCH(SUBSTITUTE(C392,"Allele","Height"),'ce raw data'!$C$1:$CZ$1,0))),"-")</f>
        <v>-</v>
      </c>
      <c r="D443" s="8" t="str">
        <f>IFERROR(IF(INDEX('ce raw data'!$C$2:$CZ$3000,MATCH(1,INDEX(('ce raw data'!$A$2:$A$3000=C389)*('ce raw data'!$B$2:$B$3000=$B444),,),0),MATCH(SUBSTITUTE(D392,"Allele","Height"),'ce raw data'!$C$1:$CZ$1,0))="","-",INDEX('ce raw data'!$C$2:$CZ$3000,MATCH(1,INDEX(('ce raw data'!$A$2:$A$3000=C389)*('ce raw data'!$B$2:$B$3000=$B444),,),0),MATCH(SUBSTITUTE(D392,"Allele","Height"),'ce raw data'!$C$1:$CZ$1,0))),"-")</f>
        <v>-</v>
      </c>
      <c r="E443" s="8" t="str">
        <f>IFERROR(IF(INDEX('ce raw data'!$C$2:$CZ$3000,MATCH(1,INDEX(('ce raw data'!$A$2:$A$3000=C389)*('ce raw data'!$B$2:$B$3000=$B444),,),0),MATCH(SUBSTITUTE(E392,"Allele","Height"),'ce raw data'!$C$1:$CZ$1,0))="","-",INDEX('ce raw data'!$C$2:$CZ$3000,MATCH(1,INDEX(('ce raw data'!$A$2:$A$3000=C389)*('ce raw data'!$B$2:$B$3000=$B444),,),0),MATCH(SUBSTITUTE(E392,"Allele","Height"),'ce raw data'!$C$1:$CZ$1,0))),"-")</f>
        <v>-</v>
      </c>
      <c r="F443" s="8" t="str">
        <f>IFERROR(IF(INDEX('ce raw data'!$C$2:$CZ$3000,MATCH(1,INDEX(('ce raw data'!$A$2:$A$3000=C389)*('ce raw data'!$B$2:$B$3000=$B444),,),0),MATCH(SUBSTITUTE(F392,"Allele","Height"),'ce raw data'!$C$1:$CZ$1,0))="","-",INDEX('ce raw data'!$C$2:$CZ$3000,MATCH(1,INDEX(('ce raw data'!$A$2:$A$3000=C389)*('ce raw data'!$B$2:$B$3000=$B444),,),0),MATCH(SUBSTITUTE(F392,"Allele","Height"),'ce raw data'!$C$1:$CZ$1,0))),"-")</f>
        <v>-</v>
      </c>
      <c r="G443" s="8" t="str">
        <f>IFERROR(IF(INDEX('ce raw data'!$C$2:$CZ$3000,MATCH(1,INDEX(('ce raw data'!$A$2:$A$3000=G389)*('ce raw data'!$B$2:$B$3000=$B444),,),0),MATCH(SUBSTITUTE(G392,"Allele","Height"),'ce raw data'!$C$1:$CZ$1,0))="","-",INDEX('ce raw data'!$C$2:$CZ$3000,MATCH(1,INDEX(('ce raw data'!$A$2:$A$3000=G389)*('ce raw data'!$B$2:$B$3000=$B444),,),0),MATCH(SUBSTITUTE(G392,"Allele","Height"),'ce raw data'!$C$1:$CZ$1,0))),"-")</f>
        <v>-</v>
      </c>
      <c r="H443" s="8" t="str">
        <f>IFERROR(IF(INDEX('ce raw data'!$C$2:$CZ$3000,MATCH(1,INDEX(('ce raw data'!$A$2:$A$3000=G389)*('ce raw data'!$B$2:$B$3000=$B444),,),0),MATCH(SUBSTITUTE(H392,"Allele","Height"),'ce raw data'!$C$1:$CZ$1,0))="","-",INDEX('ce raw data'!$C$2:$CZ$3000,MATCH(1,INDEX(('ce raw data'!$A$2:$A$3000=G389)*('ce raw data'!$B$2:$B$3000=$B444),,),0),MATCH(SUBSTITUTE(H392,"Allele","Height"),'ce raw data'!$C$1:$CZ$1,0))),"-")</f>
        <v>-</v>
      </c>
      <c r="I443" s="8" t="str">
        <f>IFERROR(IF(INDEX('ce raw data'!$C$2:$CZ$3000,MATCH(1,INDEX(('ce raw data'!$A$2:$A$3000=G389)*('ce raw data'!$B$2:$B$3000=$B444),,),0),MATCH(SUBSTITUTE(I392,"Allele","Height"),'ce raw data'!$C$1:$CZ$1,0))="","-",INDEX('ce raw data'!$C$2:$CZ$3000,MATCH(1,INDEX(('ce raw data'!$A$2:$A$3000=G389)*('ce raw data'!$B$2:$B$3000=$B444),,),0),MATCH(SUBSTITUTE(I392,"Allele","Height"),'ce raw data'!$C$1:$CZ$1,0))),"-")</f>
        <v>-</v>
      </c>
      <c r="J443" s="8" t="str">
        <f>IFERROR(IF(INDEX('ce raw data'!$C$2:$CZ$3000,MATCH(1,INDEX(('ce raw data'!$A$2:$A$3000=G389)*('ce raw data'!$B$2:$B$3000=$B444),,),0),MATCH(SUBSTITUTE(J392,"Allele","Height"),'ce raw data'!$C$1:$CZ$1,0))="","-",INDEX('ce raw data'!$C$2:$CZ$3000,MATCH(1,INDEX(('ce raw data'!$A$2:$A$3000=G389)*('ce raw data'!$B$2:$B$3000=$B444),,),0),MATCH(SUBSTITUTE(J392,"Allele","Height"),'ce raw data'!$C$1:$CZ$1,0))),"-")</f>
        <v>-</v>
      </c>
    </row>
    <row r="444" spans="2:10" x14ac:dyDescent="0.5">
      <c r="B444" s="13" t="str">
        <f>'Allele Call Table'!$A$121</f>
        <v>DYS576</v>
      </c>
      <c r="C444" s="8" t="str">
        <f>IFERROR(IF(INDEX('ce raw data'!$C$2:$CZ$3000,MATCH(1,INDEX(('ce raw data'!$A$2:$A$3000=C389)*('ce raw data'!$B$2:$B$3000=$B444),,),0),MATCH(C392,'ce raw data'!$C$1:$CZ$1,0))="","-",INDEX('ce raw data'!$C$2:$CZ$3000,MATCH(1,INDEX(('ce raw data'!$A$2:$A$3000=C389)*('ce raw data'!$B$2:$B$3000=$B444),,),0),MATCH(C392,'ce raw data'!$C$1:$CZ$1,0))),"-")</f>
        <v>-</v>
      </c>
      <c r="D444" s="8" t="str">
        <f>IFERROR(IF(INDEX('ce raw data'!$C$2:$CZ$3000,MATCH(1,INDEX(('ce raw data'!$A$2:$A$3000=C389)*('ce raw data'!$B$2:$B$3000=$B444),,),0),MATCH(D392,'ce raw data'!$C$1:$CZ$1,0))="","-",INDEX('ce raw data'!$C$2:$CZ$3000,MATCH(1,INDEX(('ce raw data'!$A$2:$A$3000=C389)*('ce raw data'!$B$2:$B$3000=$B444),,),0),MATCH(D392,'ce raw data'!$C$1:$CZ$1,0))),"-")</f>
        <v>-</v>
      </c>
      <c r="E444" s="8" t="str">
        <f>IFERROR(IF(INDEX('ce raw data'!$C$2:$CZ$3000,MATCH(1,INDEX(('ce raw data'!$A$2:$A$3000=C389)*('ce raw data'!$B$2:$B$3000=$B444),,),0),MATCH(E392,'ce raw data'!$C$1:$CZ$1,0))="","-",INDEX('ce raw data'!$C$2:$CZ$3000,MATCH(1,INDEX(('ce raw data'!$A$2:$A$3000=C389)*('ce raw data'!$B$2:$B$3000=$B444),,),0),MATCH(E392,'ce raw data'!$C$1:$CZ$1,0))),"-")</f>
        <v>-</v>
      </c>
      <c r="F444" s="8" t="str">
        <f>IFERROR(IF(INDEX('ce raw data'!$C$2:$CZ$3000,MATCH(1,INDEX(('ce raw data'!$A$2:$A$3000=C389)*('ce raw data'!$B$2:$B$3000=$B444),,),0),MATCH(F392,'ce raw data'!$C$1:$CZ$1,0))="","-",INDEX('ce raw data'!$C$2:$CZ$3000,MATCH(1,INDEX(('ce raw data'!$A$2:$A$3000=C389)*('ce raw data'!$B$2:$B$3000=$B444),,),0),MATCH(F392,'ce raw data'!$C$1:$CZ$1,0))),"-")</f>
        <v>-</v>
      </c>
      <c r="G444" s="8" t="str">
        <f>IFERROR(IF(INDEX('ce raw data'!$C$2:$CZ$3000,MATCH(1,INDEX(('ce raw data'!$A$2:$A$3000=G389)*('ce raw data'!$B$2:$B$3000=$B444),,),0),MATCH(G392,'ce raw data'!$C$1:$CZ$1,0))="","-",INDEX('ce raw data'!$C$2:$CZ$3000,MATCH(1,INDEX(('ce raw data'!$A$2:$A$3000=G389)*('ce raw data'!$B$2:$B$3000=$B444),,),0),MATCH(G392,'ce raw data'!$C$1:$CZ$1,0))),"-")</f>
        <v>-</v>
      </c>
      <c r="H444" s="8" t="str">
        <f>IFERROR(IF(INDEX('ce raw data'!$C$2:$CZ$3000,MATCH(1,INDEX(('ce raw data'!$A$2:$A$3000=G389)*('ce raw data'!$B$2:$B$3000=$B444),,),0),MATCH(H392,'ce raw data'!$C$1:$CZ$1,0))="","-",INDEX('ce raw data'!$C$2:$CZ$3000,MATCH(1,INDEX(('ce raw data'!$A$2:$A$3000=G389)*('ce raw data'!$B$2:$B$3000=$B444),,),0),MATCH(H392,'ce raw data'!$C$1:$CZ$1,0))),"-")</f>
        <v>-</v>
      </c>
      <c r="I444" s="8" t="str">
        <f>IFERROR(IF(INDEX('ce raw data'!$C$2:$CZ$3000,MATCH(1,INDEX(('ce raw data'!$A$2:$A$3000=G389)*('ce raw data'!$B$2:$B$3000=$B444),,),0),MATCH(I392,'ce raw data'!$C$1:$CZ$1,0))="","-",INDEX('ce raw data'!$C$2:$CZ$3000,MATCH(1,INDEX(('ce raw data'!$A$2:$A$3000=G389)*('ce raw data'!$B$2:$B$3000=$B444),,),0),MATCH(I392,'ce raw data'!$C$1:$CZ$1,0))),"-")</f>
        <v>-</v>
      </c>
      <c r="J444" s="8" t="str">
        <f>IFERROR(IF(INDEX('ce raw data'!$C$2:$CZ$3000,MATCH(1,INDEX(('ce raw data'!$A$2:$A$3000=G389)*('ce raw data'!$B$2:$B$3000=$B444),,),0),MATCH(J392,'ce raw data'!$C$1:$CZ$1,0))="","-",INDEX('ce raw data'!$C$2:$CZ$3000,MATCH(1,INDEX(('ce raw data'!$A$2:$A$3000=G389)*('ce raw data'!$B$2:$B$3000=$B444),,),0),MATCH(J392,'ce raw data'!$C$1:$CZ$1,0))),"-")</f>
        <v>-</v>
      </c>
    </row>
    <row r="445" spans="2:10" hidden="1" x14ac:dyDescent="0.5">
      <c r="B445" s="13"/>
      <c r="C445" s="8" t="str">
        <f>IFERROR(IF(INDEX('ce raw data'!$C$2:$CZ$3000,MATCH(1,INDEX(('ce raw data'!$A$2:$A$3000=C389)*('ce raw data'!$B$2:$B$3000=$B446),,),0),MATCH(SUBSTITUTE(C392,"Allele","Height"),'ce raw data'!$C$1:$CZ$1,0))="","-",INDEX('ce raw data'!$C$2:$CZ$3000,MATCH(1,INDEX(('ce raw data'!$A$2:$A$3000=C389)*('ce raw data'!$B$2:$B$3000=$B446),,),0),MATCH(SUBSTITUTE(C392,"Allele","Height"),'ce raw data'!$C$1:$CZ$1,0))),"-")</f>
        <v>-</v>
      </c>
      <c r="D445" s="8" t="str">
        <f>IFERROR(IF(INDEX('ce raw data'!$C$2:$CZ$3000,MATCH(1,INDEX(('ce raw data'!$A$2:$A$3000=C389)*('ce raw data'!$B$2:$B$3000=$B446),,),0),MATCH(SUBSTITUTE(D392,"Allele","Height"),'ce raw data'!$C$1:$CZ$1,0))="","-",INDEX('ce raw data'!$C$2:$CZ$3000,MATCH(1,INDEX(('ce raw data'!$A$2:$A$3000=C389)*('ce raw data'!$B$2:$B$3000=$B446),,),0),MATCH(SUBSTITUTE(D392,"Allele","Height"),'ce raw data'!$C$1:$CZ$1,0))),"-")</f>
        <v>-</v>
      </c>
      <c r="E445" s="8" t="str">
        <f>IFERROR(IF(INDEX('ce raw data'!$C$2:$CZ$3000,MATCH(1,INDEX(('ce raw data'!$A$2:$A$3000=C389)*('ce raw data'!$B$2:$B$3000=$B446),,),0),MATCH(SUBSTITUTE(E392,"Allele","Height"),'ce raw data'!$C$1:$CZ$1,0))="","-",INDEX('ce raw data'!$C$2:$CZ$3000,MATCH(1,INDEX(('ce raw data'!$A$2:$A$3000=C389)*('ce raw data'!$B$2:$B$3000=$B446),,),0),MATCH(SUBSTITUTE(E392,"Allele","Height"),'ce raw data'!$C$1:$CZ$1,0))),"-")</f>
        <v>-</v>
      </c>
      <c r="F445" s="8" t="str">
        <f>IFERROR(IF(INDEX('ce raw data'!$C$2:$CZ$3000,MATCH(1,INDEX(('ce raw data'!$A$2:$A$3000=C389)*('ce raw data'!$B$2:$B$3000=$B446),,),0),MATCH(SUBSTITUTE(F392,"Allele","Height"),'ce raw data'!$C$1:$CZ$1,0))="","-",INDEX('ce raw data'!$C$2:$CZ$3000,MATCH(1,INDEX(('ce raw data'!$A$2:$A$3000=C389)*('ce raw data'!$B$2:$B$3000=$B446),,),0),MATCH(SUBSTITUTE(F392,"Allele","Height"),'ce raw data'!$C$1:$CZ$1,0))),"-")</f>
        <v>-</v>
      </c>
      <c r="G445" s="8" t="str">
        <f>IFERROR(IF(INDEX('ce raw data'!$C$2:$CZ$3000,MATCH(1,INDEX(('ce raw data'!$A$2:$A$3000=G389)*('ce raw data'!$B$2:$B$3000=$B446),,),0),MATCH(SUBSTITUTE(G392,"Allele","Height"),'ce raw data'!$C$1:$CZ$1,0))="","-",INDEX('ce raw data'!$C$2:$CZ$3000,MATCH(1,INDEX(('ce raw data'!$A$2:$A$3000=G389)*('ce raw data'!$B$2:$B$3000=$B446),,),0),MATCH(SUBSTITUTE(G392,"Allele","Height"),'ce raw data'!$C$1:$CZ$1,0))),"-")</f>
        <v>-</v>
      </c>
      <c r="H445" s="8" t="str">
        <f>IFERROR(IF(INDEX('ce raw data'!$C$2:$CZ$3000,MATCH(1,INDEX(('ce raw data'!$A$2:$A$3000=G389)*('ce raw data'!$B$2:$B$3000=$B446),,),0),MATCH(SUBSTITUTE(H392,"Allele","Height"),'ce raw data'!$C$1:$CZ$1,0))="","-",INDEX('ce raw data'!$C$2:$CZ$3000,MATCH(1,INDEX(('ce raw data'!$A$2:$A$3000=G389)*('ce raw data'!$B$2:$B$3000=$B446),,),0),MATCH(SUBSTITUTE(H392,"Allele","Height"),'ce raw data'!$C$1:$CZ$1,0))),"-")</f>
        <v>-</v>
      </c>
      <c r="I445" s="8" t="str">
        <f>IFERROR(IF(INDEX('ce raw data'!$C$2:$CZ$3000,MATCH(1,INDEX(('ce raw data'!$A$2:$A$3000=G389)*('ce raw data'!$B$2:$B$3000=$B446),,),0),MATCH(SUBSTITUTE(I392,"Allele","Height"),'ce raw data'!$C$1:$CZ$1,0))="","-",INDEX('ce raw data'!$C$2:$CZ$3000,MATCH(1,INDEX(('ce raw data'!$A$2:$A$3000=G389)*('ce raw data'!$B$2:$B$3000=$B446),,),0),MATCH(SUBSTITUTE(I392,"Allele","Height"),'ce raw data'!$C$1:$CZ$1,0))),"-")</f>
        <v>-</v>
      </c>
      <c r="J445" s="8" t="str">
        <f>IFERROR(IF(INDEX('ce raw data'!$C$2:$CZ$3000,MATCH(1,INDEX(('ce raw data'!$A$2:$A$3000=G389)*('ce raw data'!$B$2:$B$3000=$B446),,),0),MATCH(SUBSTITUTE(J392,"Allele","Height"),'ce raw data'!$C$1:$CZ$1,0))="","-",INDEX('ce raw data'!$C$2:$CZ$3000,MATCH(1,INDEX(('ce raw data'!$A$2:$A$3000=G389)*('ce raw data'!$B$2:$B$3000=$B446),,),0),MATCH(SUBSTITUTE(J392,"Allele","Height"),'ce raw data'!$C$1:$CZ$1,0))),"-")</f>
        <v>-</v>
      </c>
    </row>
    <row r="446" spans="2:10" x14ac:dyDescent="0.5">
      <c r="B446" s="13" t="str">
        <f>'Allele Call Table'!$A$123</f>
        <v>DYS570</v>
      </c>
      <c r="C446" s="8" t="str">
        <f>IFERROR(IF(INDEX('ce raw data'!$C$2:$CZ$3000,MATCH(1,INDEX(('ce raw data'!$A$2:$A$3000=C389)*('ce raw data'!$B$2:$B$3000=$B446),,),0),MATCH(C392,'ce raw data'!$C$1:$CZ$1,0))="","-",INDEX('ce raw data'!$C$2:$CZ$3000,MATCH(1,INDEX(('ce raw data'!$A$2:$A$3000=C389)*('ce raw data'!$B$2:$B$3000=$B446),,),0),MATCH(C392,'ce raw data'!$C$1:$CZ$1,0))),"-")</f>
        <v>-</v>
      </c>
      <c r="D446" s="8" t="str">
        <f>IFERROR(IF(INDEX('ce raw data'!$C$2:$CZ$3000,MATCH(1,INDEX(('ce raw data'!$A$2:$A$3000=C389)*('ce raw data'!$B$2:$B$3000=$B446),,),0),MATCH(D392,'ce raw data'!$C$1:$CZ$1,0))="","-",INDEX('ce raw data'!$C$2:$CZ$3000,MATCH(1,INDEX(('ce raw data'!$A$2:$A$3000=C389)*('ce raw data'!$B$2:$B$3000=$B446),,),0),MATCH(D392,'ce raw data'!$C$1:$CZ$1,0))),"-")</f>
        <v>-</v>
      </c>
      <c r="E446" s="8" t="str">
        <f>IFERROR(IF(INDEX('ce raw data'!$C$2:$CZ$3000,MATCH(1,INDEX(('ce raw data'!$A$2:$A$3000=C389)*('ce raw data'!$B$2:$B$3000=$B446),,),0),MATCH(E392,'ce raw data'!$C$1:$CZ$1,0))="","-",INDEX('ce raw data'!$C$2:$CZ$3000,MATCH(1,INDEX(('ce raw data'!$A$2:$A$3000=C389)*('ce raw data'!$B$2:$B$3000=$B446),,),0),MATCH(E392,'ce raw data'!$C$1:$CZ$1,0))),"-")</f>
        <v>-</v>
      </c>
      <c r="F446" s="8" t="str">
        <f>IFERROR(IF(INDEX('ce raw data'!$C$2:$CZ$3000,MATCH(1,INDEX(('ce raw data'!$A$2:$A$3000=C389)*('ce raw data'!$B$2:$B$3000=$B446),,),0),MATCH(F392,'ce raw data'!$C$1:$CZ$1,0))="","-",INDEX('ce raw data'!$C$2:$CZ$3000,MATCH(1,INDEX(('ce raw data'!$A$2:$A$3000=C389)*('ce raw data'!$B$2:$B$3000=$B446),,),0),MATCH(F392,'ce raw data'!$C$1:$CZ$1,0))),"-")</f>
        <v>-</v>
      </c>
      <c r="G446" s="8" t="str">
        <f>IFERROR(IF(INDEX('ce raw data'!$C$2:$CZ$3000,MATCH(1,INDEX(('ce raw data'!$A$2:$A$3000=G389)*('ce raw data'!$B$2:$B$3000=$B446),,),0),MATCH(G392,'ce raw data'!$C$1:$CZ$1,0))="","-",INDEX('ce raw data'!$C$2:$CZ$3000,MATCH(1,INDEX(('ce raw data'!$A$2:$A$3000=G389)*('ce raw data'!$B$2:$B$3000=$B446),,),0),MATCH(G392,'ce raw data'!$C$1:$CZ$1,0))),"-")</f>
        <v>-</v>
      </c>
      <c r="H446" s="8" t="str">
        <f>IFERROR(IF(INDEX('ce raw data'!$C$2:$CZ$3000,MATCH(1,INDEX(('ce raw data'!$A$2:$A$3000=G389)*('ce raw data'!$B$2:$B$3000=$B446),,),0),MATCH(H392,'ce raw data'!$C$1:$CZ$1,0))="","-",INDEX('ce raw data'!$C$2:$CZ$3000,MATCH(1,INDEX(('ce raw data'!$A$2:$A$3000=G389)*('ce raw data'!$B$2:$B$3000=$B446),,),0),MATCH(H392,'ce raw data'!$C$1:$CZ$1,0))),"-")</f>
        <v>-</v>
      </c>
      <c r="I446" s="8" t="str">
        <f>IFERROR(IF(INDEX('ce raw data'!$C$2:$CZ$3000,MATCH(1,INDEX(('ce raw data'!$A$2:$A$3000=G389)*('ce raw data'!$B$2:$B$3000=$B446),,),0),MATCH(I392,'ce raw data'!$C$1:$CZ$1,0))="","-",INDEX('ce raw data'!$C$2:$CZ$3000,MATCH(1,INDEX(('ce raw data'!$A$2:$A$3000=G389)*('ce raw data'!$B$2:$B$3000=$B446),,),0),MATCH(I392,'ce raw data'!$C$1:$CZ$1,0))),"-")</f>
        <v>-</v>
      </c>
      <c r="J446" s="8" t="str">
        <f>IFERROR(IF(INDEX('ce raw data'!$C$2:$CZ$3000,MATCH(1,INDEX(('ce raw data'!$A$2:$A$3000=G389)*('ce raw data'!$B$2:$B$3000=$B446),,),0),MATCH(J392,'ce raw data'!$C$1:$CZ$1,0))="","-",INDEX('ce raw data'!$C$2:$CZ$3000,MATCH(1,INDEX(('ce raw data'!$A$2:$A$3000=G389)*('ce raw data'!$B$2:$B$3000=$B446),,),0),MATCH(J392,'ce raw data'!$C$1:$CZ$1,0))),"-")</f>
        <v>-</v>
      </c>
    </row>
    <row r="447" spans="2:10" x14ac:dyDescent="0.5">
      <c r="B447" s="15"/>
      <c r="C447" s="9"/>
      <c r="D447" s="9"/>
      <c r="E447" s="9"/>
      <c r="F447" s="9"/>
      <c r="G447" s="9"/>
      <c r="H447" s="9"/>
      <c r="I447" s="9"/>
      <c r="J447" s="9"/>
    </row>
    <row r="448" spans="2:10" x14ac:dyDescent="0.5">
      <c r="B448" s="15"/>
      <c r="C448" s="9"/>
      <c r="D448" s="9"/>
      <c r="E448" s="9"/>
      <c r="F448" s="9"/>
      <c r="G448" s="9"/>
      <c r="H448" s="9"/>
      <c r="I448" s="9"/>
      <c r="J448" s="9"/>
    </row>
    <row r="449" spans="2:10" x14ac:dyDescent="0.5">
      <c r="B449" s="15"/>
      <c r="C449" s="9"/>
      <c r="D449" s="9"/>
      <c r="E449" s="9"/>
      <c r="F449" s="9"/>
      <c r="G449" s="9"/>
      <c r="H449" s="9"/>
      <c r="I449" s="9"/>
      <c r="J449" s="9"/>
    </row>
    <row r="450" spans="2:10" x14ac:dyDescent="0.5">
      <c r="B450" s="15"/>
      <c r="C450" s="9"/>
      <c r="D450" s="9"/>
      <c r="E450" s="9"/>
      <c r="F450" s="9"/>
      <c r="G450" s="9"/>
      <c r="H450" s="9"/>
      <c r="I450" s="9"/>
      <c r="J450" s="9"/>
    </row>
    <row r="451" spans="2:10" x14ac:dyDescent="0.5">
      <c r="B451" s="15"/>
      <c r="C451" s="9"/>
      <c r="D451" s="9"/>
      <c r="E451" s="9"/>
      <c r="F451" s="9"/>
      <c r="G451" s="9"/>
      <c r="H451" s="9"/>
      <c r="I451" s="9"/>
      <c r="J451" s="9"/>
    </row>
    <row r="452" spans="2:10" x14ac:dyDescent="0.5">
      <c r="B452" s="15"/>
      <c r="C452" s="9"/>
      <c r="D452" s="9"/>
      <c r="E452" s="9"/>
      <c r="F452" s="9"/>
      <c r="G452" s="9"/>
      <c r="H452" s="9"/>
      <c r="I452" s="9"/>
      <c r="J452" s="9"/>
    </row>
    <row r="453" spans="2:10" x14ac:dyDescent="0.5">
      <c r="B453" s="6" t="s">
        <v>4</v>
      </c>
      <c r="C453" s="36" t="str">
        <f>IF(INDEX('ce raw data'!$A:$A,2+27*14)="","blank",INDEX('ce raw data'!$A:$A,2+27*14))</f>
        <v>blank</v>
      </c>
      <c r="D453" s="36"/>
      <c r="E453" s="36"/>
      <c r="F453" s="36"/>
      <c r="G453" s="36" t="str">
        <f>IF(INDEX('ce raw data'!$A:$A,2+27*15)="","blank",INDEX('ce raw data'!$A:$A,2+27*15))</f>
        <v>blank</v>
      </c>
      <c r="H453" s="36"/>
      <c r="I453" s="36"/>
      <c r="J453" s="36"/>
    </row>
    <row r="454" spans="2:10" ht="25.2" x14ac:dyDescent="0.5">
      <c r="B454" s="6" t="s">
        <v>5</v>
      </c>
      <c r="C454" s="38"/>
      <c r="D454" s="38"/>
      <c r="E454" s="38"/>
      <c r="F454" s="38"/>
      <c r="G454" s="38"/>
      <c r="H454" s="38"/>
      <c r="I454" s="38"/>
      <c r="J454" s="38"/>
    </row>
    <row r="455" spans="2:10" x14ac:dyDescent="0.5">
      <c r="B455" s="7"/>
      <c r="C455" s="39"/>
      <c r="D455" s="39"/>
      <c r="E455" s="39"/>
      <c r="F455" s="39"/>
      <c r="G455" s="39"/>
      <c r="H455" s="39"/>
      <c r="I455" s="39"/>
      <c r="J455" s="39"/>
    </row>
    <row r="456" spans="2:10" x14ac:dyDescent="0.5">
      <c r="B456" s="5" t="s">
        <v>7</v>
      </c>
      <c r="C456" s="21" t="s">
        <v>8</v>
      </c>
      <c r="D456" s="21" t="s">
        <v>9</v>
      </c>
      <c r="E456" s="21" t="s">
        <v>40</v>
      </c>
      <c r="F456" s="21" t="s">
        <v>41</v>
      </c>
      <c r="G456" s="21" t="s">
        <v>8</v>
      </c>
      <c r="H456" s="21" t="s">
        <v>9</v>
      </c>
      <c r="I456" s="21" t="s">
        <v>40</v>
      </c>
      <c r="J456" s="21" t="s">
        <v>41</v>
      </c>
    </row>
    <row r="457" spans="2:10" hidden="1" x14ac:dyDescent="0.5">
      <c r="B457" s="28"/>
      <c r="C457" s="28" t="str">
        <f>IFERROR(IF(INDEX('ce raw data'!$C$2:$CZ$3000,MATCH(1,INDEX(('ce raw data'!$A$2:$A$3000=C453)*('ce raw data'!$B$2:$B$3000=$B458),,),0),MATCH(SUBSTITUTE(C456,"Allele","Height"),'ce raw data'!$C$1:$CZ$1,0))="","-",INDEX('ce raw data'!$C$2:$CZ$3000,MATCH(1,INDEX(('ce raw data'!$A$2:$A$3000=C453)*('ce raw data'!$B$2:$B$3000=$B458),,),0),MATCH(SUBSTITUTE(C456,"Allele","Height"),'ce raw data'!$C$1:$CZ$1,0))),"-")</f>
        <v>-</v>
      </c>
      <c r="D457" s="28" t="str">
        <f>IFERROR(IF(INDEX('ce raw data'!$C$2:$CZ$3000,MATCH(1,INDEX(('ce raw data'!$A$2:$A$3000=C453)*('ce raw data'!$B$2:$B$3000=$B458),,),0),MATCH(SUBSTITUTE(D456,"Allele","Height"),'ce raw data'!$C$1:$CZ$1,0))="","-",INDEX('ce raw data'!$C$2:$CZ$3000,MATCH(1,INDEX(('ce raw data'!$A$2:$A$3000=C453)*('ce raw data'!$B$2:$B$3000=$B458),,),0),MATCH(SUBSTITUTE(D456,"Allele","Height"),'ce raw data'!$C$1:$CZ$1,0))),"-")</f>
        <v>-</v>
      </c>
      <c r="E457" s="28" t="str">
        <f>IFERROR(IF(INDEX('ce raw data'!$C$2:$CZ$3000,MATCH(1,INDEX(('ce raw data'!$A$2:$A$3000=C453)*('ce raw data'!$B$2:$B$3000=$B458),,),0),MATCH(SUBSTITUTE(E456,"Allele","Height"),'ce raw data'!$C$1:$CZ$1,0))="","-",INDEX('ce raw data'!$C$2:$CZ$3000,MATCH(1,INDEX(('ce raw data'!$A$2:$A$3000=C453)*('ce raw data'!$B$2:$B$3000=$B458),,),0),MATCH(SUBSTITUTE(E456,"Allele","Height"),'ce raw data'!$C$1:$CZ$1,0))),"-")</f>
        <v>-</v>
      </c>
      <c r="F457" s="28" t="str">
        <f>IFERROR(IF(INDEX('ce raw data'!$C$2:$CZ$3000,MATCH(1,INDEX(('ce raw data'!$A$2:$A$3000=C453)*('ce raw data'!$B$2:$B$3000=$B458),,),0),MATCH(SUBSTITUTE(F456,"Allele","Height"),'ce raw data'!$C$1:$CZ$1,0))="","-",INDEX('ce raw data'!$C$2:$CZ$3000,MATCH(1,INDEX(('ce raw data'!$A$2:$A$3000=C453)*('ce raw data'!$B$2:$B$3000=$B458),,),0),MATCH(SUBSTITUTE(F456,"Allele","Height"),'ce raw data'!$C$1:$CZ$1,0))),"-")</f>
        <v>-</v>
      </c>
      <c r="G457" s="28" t="str">
        <f>IFERROR(IF(INDEX('ce raw data'!$C$2:$CZ$3000,MATCH(1,INDEX(('ce raw data'!$A$2:$A$3000=G453)*('ce raw data'!$B$2:$B$3000=$B458),,),0),MATCH(SUBSTITUTE(G456,"Allele","Height"),'ce raw data'!$C$1:$CZ$1,0))="","-",INDEX('ce raw data'!$C$2:$CZ$3000,MATCH(1,INDEX(('ce raw data'!$A$2:$A$3000=G453)*('ce raw data'!$B$2:$B$3000=$B458),,),0),MATCH(SUBSTITUTE(G456,"Allele","Height"),'ce raw data'!$C$1:$CZ$1,0))),"-")</f>
        <v>-</v>
      </c>
      <c r="H457" s="28" t="str">
        <f>IFERROR(IF(INDEX('ce raw data'!$C$2:$CZ$3000,MATCH(1,INDEX(('ce raw data'!$A$2:$A$3000=G453)*('ce raw data'!$B$2:$B$3000=$B458),,),0),MATCH(SUBSTITUTE(H456,"Allele","Height"),'ce raw data'!$C$1:$CZ$1,0))="","-",INDEX('ce raw data'!$C$2:$CZ$3000,MATCH(1,INDEX(('ce raw data'!$A$2:$A$3000=G453)*('ce raw data'!$B$2:$B$3000=$B458),,),0),MATCH(SUBSTITUTE(H456,"Allele","Height"),'ce raw data'!$C$1:$CZ$1,0))),"-")</f>
        <v>-</v>
      </c>
      <c r="I457" s="28" t="str">
        <f>IFERROR(IF(INDEX('ce raw data'!$C$2:$CZ$3000,MATCH(1,INDEX(('ce raw data'!$A$2:$A$3000=G453)*('ce raw data'!$B$2:$B$3000=$B458),,),0),MATCH(SUBSTITUTE(I456,"Allele","Height"),'ce raw data'!$C$1:$CZ$1,0))="","-",INDEX('ce raw data'!$C$2:$CZ$3000,MATCH(1,INDEX(('ce raw data'!$A$2:$A$3000=G453)*('ce raw data'!$B$2:$B$3000=$B458),,),0),MATCH(SUBSTITUTE(I456,"Allele","Height"),'ce raw data'!$C$1:$CZ$1,0))),"-")</f>
        <v>-</v>
      </c>
      <c r="J457" s="28" t="str">
        <f>IFERROR(IF(INDEX('ce raw data'!$C$2:$CZ$3000,MATCH(1,INDEX(('ce raw data'!$A$2:$A$3000=G453)*('ce raw data'!$B$2:$B$3000=$B458),,),0),MATCH(SUBSTITUTE(J456,"Allele","Height"),'ce raw data'!$C$1:$CZ$1,0))="","-",INDEX('ce raw data'!$C$2:$CZ$3000,MATCH(1,INDEX(('ce raw data'!$A$2:$A$3000=G453)*('ce raw data'!$B$2:$B$3000=$B458),,),0),MATCH(SUBSTITUTE(J456,"Allele","Height"),'ce raw data'!$C$1:$CZ$1,0))),"-")</f>
        <v>-</v>
      </c>
    </row>
    <row r="458" spans="2:10" x14ac:dyDescent="0.5">
      <c r="B458" s="10" t="str">
        <f>'Allele Call Table'!$A$71</f>
        <v>AMEL</v>
      </c>
      <c r="C458" s="8" t="str">
        <f>IFERROR(IF(INDEX('ce raw data'!$C$2:$CZ$3000,MATCH(1,INDEX(('ce raw data'!$A$2:$A$3000=C453)*('ce raw data'!$B$2:$B$3000=$B458),,),0),MATCH(C456,'ce raw data'!$C$1:$CZ$1,0))="","-",INDEX('ce raw data'!$C$2:$CZ$3000,MATCH(1,INDEX(('ce raw data'!$A$2:$A$3000=C453)*('ce raw data'!$B$2:$B$3000=$B458),,),0),MATCH(C456,'ce raw data'!$C$1:$CZ$1,0))),"-")</f>
        <v>-</v>
      </c>
      <c r="D458" s="8" t="str">
        <f>IFERROR(IF(INDEX('ce raw data'!$C$2:$CZ$3000,MATCH(1,INDEX(('ce raw data'!$A$2:$A$3000=C453)*('ce raw data'!$B$2:$B$3000=$B458),,),0),MATCH(D456,'ce raw data'!$C$1:$CZ$1,0))="","-",INDEX('ce raw data'!$C$2:$CZ$3000,MATCH(1,INDEX(('ce raw data'!$A$2:$A$3000=C453)*('ce raw data'!$B$2:$B$3000=$B458),,),0),MATCH(D456,'ce raw data'!$C$1:$CZ$1,0))),"-")</f>
        <v>-</v>
      </c>
      <c r="E458" s="8" t="str">
        <f>IFERROR(IF(INDEX('ce raw data'!$C$2:$CZ$3000,MATCH(1,INDEX(('ce raw data'!$A$2:$A$3000=C453)*('ce raw data'!$B$2:$B$3000=$B458),,),0),MATCH(E456,'ce raw data'!$C$1:$CZ$1,0))="","-",INDEX('ce raw data'!$C$2:$CZ$3000,MATCH(1,INDEX(('ce raw data'!$A$2:$A$3000=C453)*('ce raw data'!$B$2:$B$3000=$B458),,),0),MATCH(E456,'ce raw data'!$C$1:$CZ$1,0))),"-")</f>
        <v>-</v>
      </c>
      <c r="F458" s="8" t="str">
        <f>IFERROR(IF(INDEX('ce raw data'!$C$2:$CZ$3000,MATCH(1,INDEX(('ce raw data'!$A$2:$A$3000=C453)*('ce raw data'!$B$2:$B$3000=$B458),,),0),MATCH(F456,'ce raw data'!$C$1:$CZ$1,0))="","-",INDEX('ce raw data'!$C$2:$CZ$3000,MATCH(1,INDEX(('ce raw data'!$A$2:$A$3000=C453)*('ce raw data'!$B$2:$B$3000=$B458),,),0),MATCH(F456,'ce raw data'!$C$1:$CZ$1,0))),"-")</f>
        <v>-</v>
      </c>
      <c r="G458" s="8" t="str">
        <f>IFERROR(IF(INDEX('ce raw data'!$C$2:$CZ$3000,MATCH(1,INDEX(('ce raw data'!$A$2:$A$3000=G453)*('ce raw data'!$B$2:$B$3000=$B458),,),0),MATCH(G456,'ce raw data'!$C$1:$CZ$1,0))="","-",INDEX('ce raw data'!$C$2:$CZ$3000,MATCH(1,INDEX(('ce raw data'!$A$2:$A$3000=G453)*('ce raw data'!$B$2:$B$3000=$B458),,),0),MATCH(G456,'ce raw data'!$C$1:$CZ$1,0))),"-")</f>
        <v>-</v>
      </c>
      <c r="H458" s="8" t="str">
        <f>IFERROR(IF(INDEX('ce raw data'!$C$2:$CZ$3000,MATCH(1,INDEX(('ce raw data'!$A$2:$A$3000=G453)*('ce raw data'!$B$2:$B$3000=$B458),,),0),MATCH(H456,'ce raw data'!$C$1:$CZ$1,0))="","-",INDEX('ce raw data'!$C$2:$CZ$3000,MATCH(1,INDEX(('ce raw data'!$A$2:$A$3000=G453)*('ce raw data'!$B$2:$B$3000=$B458),,),0),MATCH(H456,'ce raw data'!$C$1:$CZ$1,0))),"-")</f>
        <v>-</v>
      </c>
      <c r="I458" s="8" t="str">
        <f>IFERROR(IF(INDEX('ce raw data'!$C$2:$CZ$3000,MATCH(1,INDEX(('ce raw data'!$A$2:$A$3000=G453)*('ce raw data'!$B$2:$B$3000=$B458),,),0),MATCH(I456,'ce raw data'!$C$1:$CZ$1,0))="","-",INDEX('ce raw data'!$C$2:$CZ$3000,MATCH(1,INDEX(('ce raw data'!$A$2:$A$3000=G453)*('ce raw data'!$B$2:$B$3000=$B458),,),0),MATCH(I456,'ce raw data'!$C$1:$CZ$1,0))),"-")</f>
        <v>-</v>
      </c>
      <c r="J458" s="8" t="str">
        <f>IFERROR(IF(INDEX('ce raw data'!$C$2:$CZ$3000,MATCH(1,INDEX(('ce raw data'!$A$2:$A$3000=G453)*('ce raw data'!$B$2:$B$3000=$B458),,),0),MATCH(J456,'ce raw data'!$C$1:$CZ$1,0))="","-",INDEX('ce raw data'!$C$2:$CZ$3000,MATCH(1,INDEX(('ce raw data'!$A$2:$A$3000=G453)*('ce raw data'!$B$2:$B$3000=$B458),,),0),MATCH(J456,'ce raw data'!$C$1:$CZ$1,0))),"-")</f>
        <v>-</v>
      </c>
    </row>
    <row r="459" spans="2:10" hidden="1" x14ac:dyDescent="0.5">
      <c r="B459" s="10"/>
      <c r="C459" s="8" t="str">
        <f>IFERROR(IF(INDEX('ce raw data'!$C$2:$CZ$3000,MATCH(1,INDEX(('ce raw data'!$A$2:$A$3000=C453)*('ce raw data'!$B$2:$B$3000=$B460),,),0),MATCH(SUBSTITUTE(C456,"Allele","Height"),'ce raw data'!$C$1:$CZ$1,0))="","-",INDEX('ce raw data'!$C$2:$CZ$3000,MATCH(1,INDEX(('ce raw data'!$A$2:$A$3000=C453)*('ce raw data'!$B$2:$B$3000=$B460),,),0),MATCH(SUBSTITUTE(C456,"Allele","Height"),'ce raw data'!$C$1:$CZ$1,0))),"-")</f>
        <v>-</v>
      </c>
      <c r="D459" s="8" t="str">
        <f>IFERROR(IF(INDEX('ce raw data'!$C$2:$CZ$3000,MATCH(1,INDEX(('ce raw data'!$A$2:$A$3000=C453)*('ce raw data'!$B$2:$B$3000=$B460),,),0),MATCH(SUBSTITUTE(D456,"Allele","Height"),'ce raw data'!$C$1:$CZ$1,0))="","-",INDEX('ce raw data'!$C$2:$CZ$3000,MATCH(1,INDEX(('ce raw data'!$A$2:$A$3000=C453)*('ce raw data'!$B$2:$B$3000=$B460),,),0),MATCH(SUBSTITUTE(D456,"Allele","Height"),'ce raw data'!$C$1:$CZ$1,0))),"-")</f>
        <v>-</v>
      </c>
      <c r="E459" s="8" t="str">
        <f>IFERROR(IF(INDEX('ce raw data'!$C$2:$CZ$3000,MATCH(1,INDEX(('ce raw data'!$A$2:$A$3000=C453)*('ce raw data'!$B$2:$B$3000=$B460),,),0),MATCH(SUBSTITUTE(E456,"Allele","Height"),'ce raw data'!$C$1:$CZ$1,0))="","-",INDEX('ce raw data'!$C$2:$CZ$3000,MATCH(1,INDEX(('ce raw data'!$A$2:$A$3000=C453)*('ce raw data'!$B$2:$B$3000=$B460),,),0),MATCH(SUBSTITUTE(E456,"Allele","Height"),'ce raw data'!$C$1:$CZ$1,0))),"-")</f>
        <v>-</v>
      </c>
      <c r="F459" s="8" t="str">
        <f>IFERROR(IF(INDEX('ce raw data'!$C$2:$CZ$3000,MATCH(1,INDEX(('ce raw data'!$A$2:$A$3000=C453)*('ce raw data'!$B$2:$B$3000=$B460),,),0),MATCH(SUBSTITUTE(F456,"Allele","Height"),'ce raw data'!$C$1:$CZ$1,0))="","-",INDEX('ce raw data'!$C$2:$CZ$3000,MATCH(1,INDEX(('ce raw data'!$A$2:$A$3000=C453)*('ce raw data'!$B$2:$B$3000=$B460),,),0),MATCH(SUBSTITUTE(F456,"Allele","Height"),'ce raw data'!$C$1:$CZ$1,0))),"-")</f>
        <v>-</v>
      </c>
      <c r="G459" s="8" t="str">
        <f>IFERROR(IF(INDEX('ce raw data'!$C$2:$CZ$3000,MATCH(1,INDEX(('ce raw data'!$A$2:$A$3000=G453)*('ce raw data'!$B$2:$B$3000=$B460),,),0),MATCH(SUBSTITUTE(G456,"Allele","Height"),'ce raw data'!$C$1:$CZ$1,0))="","-",INDEX('ce raw data'!$C$2:$CZ$3000,MATCH(1,INDEX(('ce raw data'!$A$2:$A$3000=G453)*('ce raw data'!$B$2:$B$3000=$B460),,),0),MATCH(SUBSTITUTE(G456,"Allele","Height"),'ce raw data'!$C$1:$CZ$1,0))),"-")</f>
        <v>-</v>
      </c>
      <c r="H459" s="8" t="str">
        <f>IFERROR(IF(INDEX('ce raw data'!$C$2:$CZ$3000,MATCH(1,INDEX(('ce raw data'!$A$2:$A$3000=G453)*('ce raw data'!$B$2:$B$3000=$B460),,),0),MATCH(SUBSTITUTE(H456,"Allele","Height"),'ce raw data'!$C$1:$CZ$1,0))="","-",INDEX('ce raw data'!$C$2:$CZ$3000,MATCH(1,INDEX(('ce raw data'!$A$2:$A$3000=G453)*('ce raw data'!$B$2:$B$3000=$B460),,),0),MATCH(SUBSTITUTE(H456,"Allele","Height"),'ce raw data'!$C$1:$CZ$1,0))),"-")</f>
        <v>-</v>
      </c>
      <c r="I459" s="8" t="str">
        <f>IFERROR(IF(INDEX('ce raw data'!$C$2:$CZ$3000,MATCH(1,INDEX(('ce raw data'!$A$2:$A$3000=G453)*('ce raw data'!$B$2:$B$3000=$B460),,),0),MATCH(SUBSTITUTE(I456,"Allele","Height"),'ce raw data'!$C$1:$CZ$1,0))="","-",INDEX('ce raw data'!$C$2:$CZ$3000,MATCH(1,INDEX(('ce raw data'!$A$2:$A$3000=G453)*('ce raw data'!$B$2:$B$3000=$B460),,),0),MATCH(SUBSTITUTE(I456,"Allele","Height"),'ce raw data'!$C$1:$CZ$1,0))),"-")</f>
        <v>-</v>
      </c>
      <c r="J459" s="8" t="str">
        <f>IFERROR(IF(INDEX('ce raw data'!$C$2:$CZ$3000,MATCH(1,INDEX(('ce raw data'!$A$2:$A$3000=G453)*('ce raw data'!$B$2:$B$3000=$B460),,),0),MATCH(SUBSTITUTE(J456,"Allele","Height"),'ce raw data'!$C$1:$CZ$1,0))="","-",INDEX('ce raw data'!$C$2:$CZ$3000,MATCH(1,INDEX(('ce raw data'!$A$2:$A$3000=G453)*('ce raw data'!$B$2:$B$3000=$B460),,),0),MATCH(SUBSTITUTE(J456,"Allele","Height"),'ce raw data'!$C$1:$CZ$1,0))),"-")</f>
        <v>-</v>
      </c>
    </row>
    <row r="460" spans="2:10" x14ac:dyDescent="0.5">
      <c r="B460" s="10" t="str">
        <f>'Allele Call Table'!$A$73</f>
        <v>D3S1358</v>
      </c>
      <c r="C460" s="8" t="str">
        <f>IFERROR(IF(INDEX('ce raw data'!$C$2:$CZ$3000,MATCH(1,INDEX(('ce raw data'!$A$2:$A$3000=C453)*('ce raw data'!$B$2:$B$3000=$B460),,),0),MATCH(C456,'ce raw data'!$C$1:$CZ$1,0))="","-",INDEX('ce raw data'!$C$2:$CZ$3000,MATCH(1,INDEX(('ce raw data'!$A$2:$A$3000=C453)*('ce raw data'!$B$2:$B$3000=$B460),,),0),MATCH(C456,'ce raw data'!$C$1:$CZ$1,0))),"-")</f>
        <v>-</v>
      </c>
      <c r="D460" s="8" t="str">
        <f>IFERROR(IF(INDEX('ce raw data'!$C$2:$CZ$3000,MATCH(1,INDEX(('ce raw data'!$A$2:$A$3000=C453)*('ce raw data'!$B$2:$B$3000=$B460),,),0),MATCH(D456,'ce raw data'!$C$1:$CZ$1,0))="","-",INDEX('ce raw data'!$C$2:$CZ$3000,MATCH(1,INDEX(('ce raw data'!$A$2:$A$3000=C453)*('ce raw data'!$B$2:$B$3000=$B460),,),0),MATCH(D456,'ce raw data'!$C$1:$CZ$1,0))),"-")</f>
        <v>-</v>
      </c>
      <c r="E460" s="8" t="str">
        <f>IFERROR(IF(INDEX('ce raw data'!$C$2:$CZ$3000,MATCH(1,INDEX(('ce raw data'!$A$2:$A$3000=C453)*('ce raw data'!$B$2:$B$3000=$B460),,),0),MATCH(E456,'ce raw data'!$C$1:$CZ$1,0))="","-",INDEX('ce raw data'!$C$2:$CZ$3000,MATCH(1,INDEX(('ce raw data'!$A$2:$A$3000=C453)*('ce raw data'!$B$2:$B$3000=$B460),,),0),MATCH(E456,'ce raw data'!$C$1:$CZ$1,0))),"-")</f>
        <v>-</v>
      </c>
      <c r="F460" s="8" t="str">
        <f>IFERROR(IF(INDEX('ce raw data'!$C$2:$CZ$3000,MATCH(1,INDEX(('ce raw data'!$A$2:$A$3000=C453)*('ce raw data'!$B$2:$B$3000=$B460),,),0),MATCH(F456,'ce raw data'!$C$1:$CZ$1,0))="","-",INDEX('ce raw data'!$C$2:$CZ$3000,MATCH(1,INDEX(('ce raw data'!$A$2:$A$3000=C453)*('ce raw data'!$B$2:$B$3000=$B460),,),0),MATCH(F456,'ce raw data'!$C$1:$CZ$1,0))),"-")</f>
        <v>-</v>
      </c>
      <c r="G460" s="8" t="str">
        <f>IFERROR(IF(INDEX('ce raw data'!$C$2:$CZ$3000,MATCH(1,INDEX(('ce raw data'!$A$2:$A$3000=G453)*('ce raw data'!$B$2:$B$3000=$B460),,),0),MATCH(G456,'ce raw data'!$C$1:$CZ$1,0))="","-",INDEX('ce raw data'!$C$2:$CZ$3000,MATCH(1,INDEX(('ce raw data'!$A$2:$A$3000=G453)*('ce raw data'!$B$2:$B$3000=$B460),,),0),MATCH(G456,'ce raw data'!$C$1:$CZ$1,0))),"-")</f>
        <v>-</v>
      </c>
      <c r="H460" s="8" t="str">
        <f>IFERROR(IF(INDEX('ce raw data'!$C$2:$CZ$3000,MATCH(1,INDEX(('ce raw data'!$A$2:$A$3000=G453)*('ce raw data'!$B$2:$B$3000=$B460),,),0),MATCH(H456,'ce raw data'!$C$1:$CZ$1,0))="","-",INDEX('ce raw data'!$C$2:$CZ$3000,MATCH(1,INDEX(('ce raw data'!$A$2:$A$3000=G453)*('ce raw data'!$B$2:$B$3000=$B460),,),0),MATCH(H456,'ce raw data'!$C$1:$CZ$1,0))),"-")</f>
        <v>-</v>
      </c>
      <c r="I460" s="8" t="str">
        <f>IFERROR(IF(INDEX('ce raw data'!$C$2:$CZ$3000,MATCH(1,INDEX(('ce raw data'!$A$2:$A$3000=G453)*('ce raw data'!$B$2:$B$3000=$B460),,),0),MATCH(I456,'ce raw data'!$C$1:$CZ$1,0))="","-",INDEX('ce raw data'!$C$2:$CZ$3000,MATCH(1,INDEX(('ce raw data'!$A$2:$A$3000=G453)*('ce raw data'!$B$2:$B$3000=$B460),,),0),MATCH(I456,'ce raw data'!$C$1:$CZ$1,0))),"-")</f>
        <v>-</v>
      </c>
      <c r="J460" s="8" t="str">
        <f>IFERROR(IF(INDEX('ce raw data'!$C$2:$CZ$3000,MATCH(1,INDEX(('ce raw data'!$A$2:$A$3000=G453)*('ce raw data'!$B$2:$B$3000=$B460),,),0),MATCH(J456,'ce raw data'!$C$1:$CZ$1,0))="","-",INDEX('ce raw data'!$C$2:$CZ$3000,MATCH(1,INDEX(('ce raw data'!$A$2:$A$3000=G453)*('ce raw data'!$B$2:$B$3000=$B460),,),0),MATCH(J456,'ce raw data'!$C$1:$CZ$1,0))),"-")</f>
        <v>-</v>
      </c>
    </row>
    <row r="461" spans="2:10" hidden="1" x14ac:dyDescent="0.5">
      <c r="B461" s="10"/>
      <c r="C461" s="8" t="str">
        <f>IFERROR(IF(INDEX('ce raw data'!$C$2:$CZ$3000,MATCH(1,INDEX(('ce raw data'!$A$2:$A$3000=C453)*('ce raw data'!$B$2:$B$3000=$B462),,),0),MATCH(SUBSTITUTE(C456,"Allele","Height"),'ce raw data'!$C$1:$CZ$1,0))="","-",INDEX('ce raw data'!$C$2:$CZ$3000,MATCH(1,INDEX(('ce raw data'!$A$2:$A$3000=C453)*('ce raw data'!$B$2:$B$3000=$B462),,),0),MATCH(SUBSTITUTE(C456,"Allele","Height"),'ce raw data'!$C$1:$CZ$1,0))),"-")</f>
        <v>-</v>
      </c>
      <c r="D461" s="8" t="str">
        <f>IFERROR(IF(INDEX('ce raw data'!$C$2:$CZ$3000,MATCH(1,INDEX(('ce raw data'!$A$2:$A$3000=C453)*('ce raw data'!$B$2:$B$3000=$B462),,),0),MATCH(SUBSTITUTE(D456,"Allele","Height"),'ce raw data'!$C$1:$CZ$1,0))="","-",INDEX('ce raw data'!$C$2:$CZ$3000,MATCH(1,INDEX(('ce raw data'!$A$2:$A$3000=C453)*('ce raw data'!$B$2:$B$3000=$B462),,),0),MATCH(SUBSTITUTE(D456,"Allele","Height"),'ce raw data'!$C$1:$CZ$1,0))),"-")</f>
        <v>-</v>
      </c>
      <c r="E461" s="8" t="str">
        <f>IFERROR(IF(INDEX('ce raw data'!$C$2:$CZ$3000,MATCH(1,INDEX(('ce raw data'!$A$2:$A$3000=C453)*('ce raw data'!$B$2:$B$3000=$B462),,),0),MATCH(SUBSTITUTE(E456,"Allele","Height"),'ce raw data'!$C$1:$CZ$1,0))="","-",INDEX('ce raw data'!$C$2:$CZ$3000,MATCH(1,INDEX(('ce raw data'!$A$2:$A$3000=C453)*('ce raw data'!$B$2:$B$3000=$B462),,),0),MATCH(SUBSTITUTE(E456,"Allele","Height"),'ce raw data'!$C$1:$CZ$1,0))),"-")</f>
        <v>-</v>
      </c>
      <c r="F461" s="8" t="str">
        <f>IFERROR(IF(INDEX('ce raw data'!$C$2:$CZ$3000,MATCH(1,INDEX(('ce raw data'!$A$2:$A$3000=C453)*('ce raw data'!$B$2:$B$3000=$B462),,),0),MATCH(SUBSTITUTE(F456,"Allele","Height"),'ce raw data'!$C$1:$CZ$1,0))="","-",INDEX('ce raw data'!$C$2:$CZ$3000,MATCH(1,INDEX(('ce raw data'!$A$2:$A$3000=C453)*('ce raw data'!$B$2:$B$3000=$B462),,),0),MATCH(SUBSTITUTE(F456,"Allele","Height"),'ce raw data'!$C$1:$CZ$1,0))),"-")</f>
        <v>-</v>
      </c>
      <c r="G461" s="8" t="str">
        <f>IFERROR(IF(INDEX('ce raw data'!$C$2:$CZ$3000,MATCH(1,INDEX(('ce raw data'!$A$2:$A$3000=G453)*('ce raw data'!$B$2:$B$3000=$B462),,),0),MATCH(SUBSTITUTE(G456,"Allele","Height"),'ce raw data'!$C$1:$CZ$1,0))="","-",INDEX('ce raw data'!$C$2:$CZ$3000,MATCH(1,INDEX(('ce raw data'!$A$2:$A$3000=G453)*('ce raw data'!$B$2:$B$3000=$B462),,),0),MATCH(SUBSTITUTE(G456,"Allele","Height"),'ce raw data'!$C$1:$CZ$1,0))),"-")</f>
        <v>-</v>
      </c>
      <c r="H461" s="8" t="str">
        <f>IFERROR(IF(INDEX('ce raw data'!$C$2:$CZ$3000,MATCH(1,INDEX(('ce raw data'!$A$2:$A$3000=G453)*('ce raw data'!$B$2:$B$3000=$B462),,),0),MATCH(SUBSTITUTE(H456,"Allele","Height"),'ce raw data'!$C$1:$CZ$1,0))="","-",INDEX('ce raw data'!$C$2:$CZ$3000,MATCH(1,INDEX(('ce raw data'!$A$2:$A$3000=G453)*('ce raw data'!$B$2:$B$3000=$B462),,),0),MATCH(SUBSTITUTE(H456,"Allele","Height"),'ce raw data'!$C$1:$CZ$1,0))),"-")</f>
        <v>-</v>
      </c>
      <c r="I461" s="8" t="str">
        <f>IFERROR(IF(INDEX('ce raw data'!$C$2:$CZ$3000,MATCH(1,INDEX(('ce raw data'!$A$2:$A$3000=G453)*('ce raw data'!$B$2:$B$3000=$B462),,),0),MATCH(SUBSTITUTE(I456,"Allele","Height"),'ce raw data'!$C$1:$CZ$1,0))="","-",INDEX('ce raw data'!$C$2:$CZ$3000,MATCH(1,INDEX(('ce raw data'!$A$2:$A$3000=G453)*('ce raw data'!$B$2:$B$3000=$B462),,),0),MATCH(SUBSTITUTE(I456,"Allele","Height"),'ce raw data'!$C$1:$CZ$1,0))),"-")</f>
        <v>-</v>
      </c>
      <c r="J461" s="8" t="str">
        <f>IFERROR(IF(INDEX('ce raw data'!$C$2:$CZ$3000,MATCH(1,INDEX(('ce raw data'!$A$2:$A$3000=G453)*('ce raw data'!$B$2:$B$3000=$B462),,),0),MATCH(SUBSTITUTE(J456,"Allele","Height"),'ce raw data'!$C$1:$CZ$1,0))="","-",INDEX('ce raw data'!$C$2:$CZ$3000,MATCH(1,INDEX(('ce raw data'!$A$2:$A$3000=G453)*('ce raw data'!$B$2:$B$3000=$B462),,),0),MATCH(SUBSTITUTE(J456,"Allele","Height"),'ce raw data'!$C$1:$CZ$1,0))),"-")</f>
        <v>-</v>
      </c>
    </row>
    <row r="462" spans="2:10" x14ac:dyDescent="0.5">
      <c r="B462" s="10" t="str">
        <f>'Allele Call Table'!$A$75</f>
        <v>D1S1656</v>
      </c>
      <c r="C462" s="8" t="str">
        <f>IFERROR(IF(INDEX('ce raw data'!$C$2:$CZ$3000,MATCH(1,INDEX(('ce raw data'!$A$2:$A$3000=C453)*('ce raw data'!$B$2:$B$3000=$B462),,),0),MATCH(C456,'ce raw data'!$C$1:$CZ$1,0))="","-",INDEX('ce raw data'!$C$2:$CZ$3000,MATCH(1,INDEX(('ce raw data'!$A$2:$A$3000=C453)*('ce raw data'!$B$2:$B$3000=$B462),,),0),MATCH(C456,'ce raw data'!$C$1:$CZ$1,0))),"-")</f>
        <v>-</v>
      </c>
      <c r="D462" s="8" t="str">
        <f>IFERROR(IF(INDEX('ce raw data'!$C$2:$CZ$3000,MATCH(1,INDEX(('ce raw data'!$A$2:$A$3000=C453)*('ce raw data'!$B$2:$B$3000=$B462),,),0),MATCH(D456,'ce raw data'!$C$1:$CZ$1,0))="","-",INDEX('ce raw data'!$C$2:$CZ$3000,MATCH(1,INDEX(('ce raw data'!$A$2:$A$3000=C453)*('ce raw data'!$B$2:$B$3000=$B462),,),0),MATCH(D456,'ce raw data'!$C$1:$CZ$1,0))),"-")</f>
        <v>-</v>
      </c>
      <c r="E462" s="8" t="str">
        <f>IFERROR(IF(INDEX('ce raw data'!$C$2:$CZ$3000,MATCH(1,INDEX(('ce raw data'!$A$2:$A$3000=C453)*('ce raw data'!$B$2:$B$3000=$B462),,),0),MATCH(E456,'ce raw data'!$C$1:$CZ$1,0))="","-",INDEX('ce raw data'!$C$2:$CZ$3000,MATCH(1,INDEX(('ce raw data'!$A$2:$A$3000=C453)*('ce raw data'!$B$2:$B$3000=$B462),,),0),MATCH(E456,'ce raw data'!$C$1:$CZ$1,0))),"-")</f>
        <v>-</v>
      </c>
      <c r="F462" s="8" t="str">
        <f>IFERROR(IF(INDEX('ce raw data'!$C$2:$CZ$3000,MATCH(1,INDEX(('ce raw data'!$A$2:$A$3000=C453)*('ce raw data'!$B$2:$B$3000=$B462),,),0),MATCH(F456,'ce raw data'!$C$1:$CZ$1,0))="","-",INDEX('ce raw data'!$C$2:$CZ$3000,MATCH(1,INDEX(('ce raw data'!$A$2:$A$3000=C453)*('ce raw data'!$B$2:$B$3000=$B462),,),0),MATCH(F456,'ce raw data'!$C$1:$CZ$1,0))),"-")</f>
        <v>-</v>
      </c>
      <c r="G462" s="8" t="str">
        <f>IFERROR(IF(INDEX('ce raw data'!$C$2:$CZ$3000,MATCH(1,INDEX(('ce raw data'!$A$2:$A$3000=G453)*('ce raw data'!$B$2:$B$3000=$B462),,),0),MATCH(G456,'ce raw data'!$C$1:$CZ$1,0))="","-",INDEX('ce raw data'!$C$2:$CZ$3000,MATCH(1,INDEX(('ce raw data'!$A$2:$A$3000=G453)*('ce raw data'!$B$2:$B$3000=$B462),,),0),MATCH(G456,'ce raw data'!$C$1:$CZ$1,0))),"-")</f>
        <v>-</v>
      </c>
      <c r="H462" s="8" t="str">
        <f>IFERROR(IF(INDEX('ce raw data'!$C$2:$CZ$3000,MATCH(1,INDEX(('ce raw data'!$A$2:$A$3000=G453)*('ce raw data'!$B$2:$B$3000=$B462),,),0),MATCH(H456,'ce raw data'!$C$1:$CZ$1,0))="","-",INDEX('ce raw data'!$C$2:$CZ$3000,MATCH(1,INDEX(('ce raw data'!$A$2:$A$3000=G453)*('ce raw data'!$B$2:$B$3000=$B462),,),0),MATCH(H456,'ce raw data'!$C$1:$CZ$1,0))),"-")</f>
        <v>-</v>
      </c>
      <c r="I462" s="8" t="str">
        <f>IFERROR(IF(INDEX('ce raw data'!$C$2:$CZ$3000,MATCH(1,INDEX(('ce raw data'!$A$2:$A$3000=G453)*('ce raw data'!$B$2:$B$3000=$B462),,),0),MATCH(I456,'ce raw data'!$C$1:$CZ$1,0))="","-",INDEX('ce raw data'!$C$2:$CZ$3000,MATCH(1,INDEX(('ce raw data'!$A$2:$A$3000=G453)*('ce raw data'!$B$2:$B$3000=$B462),,),0),MATCH(I456,'ce raw data'!$C$1:$CZ$1,0))),"-")</f>
        <v>-</v>
      </c>
      <c r="J462" s="8" t="str">
        <f>IFERROR(IF(INDEX('ce raw data'!$C$2:$CZ$3000,MATCH(1,INDEX(('ce raw data'!$A$2:$A$3000=G453)*('ce raw data'!$B$2:$B$3000=$B462),,),0),MATCH(J456,'ce raw data'!$C$1:$CZ$1,0))="","-",INDEX('ce raw data'!$C$2:$CZ$3000,MATCH(1,INDEX(('ce raw data'!$A$2:$A$3000=G453)*('ce raw data'!$B$2:$B$3000=$B462),,),0),MATCH(J456,'ce raw data'!$C$1:$CZ$1,0))),"-")</f>
        <v>-</v>
      </c>
    </row>
    <row r="463" spans="2:10" hidden="1" x14ac:dyDescent="0.5">
      <c r="B463" s="10"/>
      <c r="C463" s="8" t="str">
        <f>IFERROR(IF(INDEX('ce raw data'!$C$2:$CZ$3000,MATCH(1,INDEX(('ce raw data'!$A$2:$A$3000=C453)*('ce raw data'!$B$2:$B$3000=$B464),,),0),MATCH(SUBSTITUTE(C456,"Allele","Height"),'ce raw data'!$C$1:$CZ$1,0))="","-",INDEX('ce raw data'!$C$2:$CZ$3000,MATCH(1,INDEX(('ce raw data'!$A$2:$A$3000=C453)*('ce raw data'!$B$2:$B$3000=$B464),,),0),MATCH(SUBSTITUTE(C456,"Allele","Height"),'ce raw data'!$C$1:$CZ$1,0))),"-")</f>
        <v>-</v>
      </c>
      <c r="D463" s="8" t="str">
        <f>IFERROR(IF(INDEX('ce raw data'!$C$2:$CZ$3000,MATCH(1,INDEX(('ce raw data'!$A$2:$A$3000=C453)*('ce raw data'!$B$2:$B$3000=$B464),,),0),MATCH(SUBSTITUTE(D456,"Allele","Height"),'ce raw data'!$C$1:$CZ$1,0))="","-",INDEX('ce raw data'!$C$2:$CZ$3000,MATCH(1,INDEX(('ce raw data'!$A$2:$A$3000=C453)*('ce raw data'!$B$2:$B$3000=$B464),,),0),MATCH(SUBSTITUTE(D456,"Allele","Height"),'ce raw data'!$C$1:$CZ$1,0))),"-")</f>
        <v>-</v>
      </c>
      <c r="E463" s="8" t="str">
        <f>IFERROR(IF(INDEX('ce raw data'!$C$2:$CZ$3000,MATCH(1,INDEX(('ce raw data'!$A$2:$A$3000=C453)*('ce raw data'!$B$2:$B$3000=$B464),,),0),MATCH(SUBSTITUTE(E456,"Allele","Height"),'ce raw data'!$C$1:$CZ$1,0))="","-",INDEX('ce raw data'!$C$2:$CZ$3000,MATCH(1,INDEX(('ce raw data'!$A$2:$A$3000=C453)*('ce raw data'!$B$2:$B$3000=$B464),,),0),MATCH(SUBSTITUTE(E456,"Allele","Height"),'ce raw data'!$C$1:$CZ$1,0))),"-")</f>
        <v>-</v>
      </c>
      <c r="F463" s="8" t="str">
        <f>IFERROR(IF(INDEX('ce raw data'!$C$2:$CZ$3000,MATCH(1,INDEX(('ce raw data'!$A$2:$A$3000=C453)*('ce raw data'!$B$2:$B$3000=$B464),,),0),MATCH(SUBSTITUTE(F456,"Allele","Height"),'ce raw data'!$C$1:$CZ$1,0))="","-",INDEX('ce raw data'!$C$2:$CZ$3000,MATCH(1,INDEX(('ce raw data'!$A$2:$A$3000=C453)*('ce raw data'!$B$2:$B$3000=$B464),,),0),MATCH(SUBSTITUTE(F456,"Allele","Height"),'ce raw data'!$C$1:$CZ$1,0))),"-")</f>
        <v>-</v>
      </c>
      <c r="G463" s="8" t="str">
        <f>IFERROR(IF(INDEX('ce raw data'!$C$2:$CZ$3000,MATCH(1,INDEX(('ce raw data'!$A$2:$A$3000=G453)*('ce raw data'!$B$2:$B$3000=$B464),,),0),MATCH(SUBSTITUTE(G456,"Allele","Height"),'ce raw data'!$C$1:$CZ$1,0))="","-",INDEX('ce raw data'!$C$2:$CZ$3000,MATCH(1,INDEX(('ce raw data'!$A$2:$A$3000=G453)*('ce raw data'!$B$2:$B$3000=$B464),,),0),MATCH(SUBSTITUTE(G456,"Allele","Height"),'ce raw data'!$C$1:$CZ$1,0))),"-")</f>
        <v>-</v>
      </c>
      <c r="H463" s="8" t="str">
        <f>IFERROR(IF(INDEX('ce raw data'!$C$2:$CZ$3000,MATCH(1,INDEX(('ce raw data'!$A$2:$A$3000=G453)*('ce raw data'!$B$2:$B$3000=$B464),,),0),MATCH(SUBSTITUTE(H456,"Allele","Height"),'ce raw data'!$C$1:$CZ$1,0))="","-",INDEX('ce raw data'!$C$2:$CZ$3000,MATCH(1,INDEX(('ce raw data'!$A$2:$A$3000=G453)*('ce raw data'!$B$2:$B$3000=$B464),,),0),MATCH(SUBSTITUTE(H456,"Allele","Height"),'ce raw data'!$C$1:$CZ$1,0))),"-")</f>
        <v>-</v>
      </c>
      <c r="I463" s="8" t="str">
        <f>IFERROR(IF(INDEX('ce raw data'!$C$2:$CZ$3000,MATCH(1,INDEX(('ce raw data'!$A$2:$A$3000=G453)*('ce raw data'!$B$2:$B$3000=$B464),,),0),MATCH(SUBSTITUTE(I456,"Allele","Height"),'ce raw data'!$C$1:$CZ$1,0))="","-",INDEX('ce raw data'!$C$2:$CZ$3000,MATCH(1,INDEX(('ce raw data'!$A$2:$A$3000=G453)*('ce raw data'!$B$2:$B$3000=$B464),,),0),MATCH(SUBSTITUTE(I456,"Allele","Height"),'ce raw data'!$C$1:$CZ$1,0))),"-")</f>
        <v>-</v>
      </c>
      <c r="J463" s="8" t="str">
        <f>IFERROR(IF(INDEX('ce raw data'!$C$2:$CZ$3000,MATCH(1,INDEX(('ce raw data'!$A$2:$A$3000=G453)*('ce raw data'!$B$2:$B$3000=$B464),,),0),MATCH(SUBSTITUTE(J456,"Allele","Height"),'ce raw data'!$C$1:$CZ$1,0))="","-",INDEX('ce raw data'!$C$2:$CZ$3000,MATCH(1,INDEX(('ce raw data'!$A$2:$A$3000=G453)*('ce raw data'!$B$2:$B$3000=$B464),,),0),MATCH(SUBSTITUTE(J456,"Allele","Height"),'ce raw data'!$C$1:$CZ$1,0))),"-")</f>
        <v>-</v>
      </c>
    </row>
    <row r="464" spans="2:10" x14ac:dyDescent="0.5">
      <c r="B464" s="10" t="str">
        <f>'Allele Call Table'!$A$77</f>
        <v>D2S441</v>
      </c>
      <c r="C464" s="8" t="str">
        <f>IFERROR(IF(INDEX('ce raw data'!$C$2:$CZ$3000,MATCH(1,INDEX(('ce raw data'!$A$2:$A$3000=C453)*('ce raw data'!$B$2:$B$3000=$B464),,),0),MATCH(C456,'ce raw data'!$C$1:$CZ$1,0))="","-",INDEX('ce raw data'!$C$2:$CZ$3000,MATCH(1,INDEX(('ce raw data'!$A$2:$A$3000=C453)*('ce raw data'!$B$2:$B$3000=$B464),,),0),MATCH(C456,'ce raw data'!$C$1:$CZ$1,0))),"-")</f>
        <v>-</v>
      </c>
      <c r="D464" s="8" t="str">
        <f>IFERROR(IF(INDEX('ce raw data'!$C$2:$CZ$3000,MATCH(1,INDEX(('ce raw data'!$A$2:$A$3000=C453)*('ce raw data'!$B$2:$B$3000=$B464),,),0),MATCH(D456,'ce raw data'!$C$1:$CZ$1,0))="","-",INDEX('ce raw data'!$C$2:$CZ$3000,MATCH(1,INDEX(('ce raw data'!$A$2:$A$3000=C453)*('ce raw data'!$B$2:$B$3000=$B464),,),0),MATCH(D456,'ce raw data'!$C$1:$CZ$1,0))),"-")</f>
        <v>-</v>
      </c>
      <c r="E464" s="8" t="str">
        <f>IFERROR(IF(INDEX('ce raw data'!$C$2:$CZ$3000,MATCH(1,INDEX(('ce raw data'!$A$2:$A$3000=C453)*('ce raw data'!$B$2:$B$3000=$B464),,),0),MATCH(E456,'ce raw data'!$C$1:$CZ$1,0))="","-",INDEX('ce raw data'!$C$2:$CZ$3000,MATCH(1,INDEX(('ce raw data'!$A$2:$A$3000=C453)*('ce raw data'!$B$2:$B$3000=$B464),,),0),MATCH(E456,'ce raw data'!$C$1:$CZ$1,0))),"-")</f>
        <v>-</v>
      </c>
      <c r="F464" s="8" t="str">
        <f>IFERROR(IF(INDEX('ce raw data'!$C$2:$CZ$3000,MATCH(1,INDEX(('ce raw data'!$A$2:$A$3000=C453)*('ce raw data'!$B$2:$B$3000=$B464),,),0),MATCH(F456,'ce raw data'!$C$1:$CZ$1,0))="","-",INDEX('ce raw data'!$C$2:$CZ$3000,MATCH(1,INDEX(('ce raw data'!$A$2:$A$3000=C453)*('ce raw data'!$B$2:$B$3000=$B464),,),0),MATCH(F456,'ce raw data'!$C$1:$CZ$1,0))),"-")</f>
        <v>-</v>
      </c>
      <c r="G464" s="8" t="str">
        <f>IFERROR(IF(INDEX('ce raw data'!$C$2:$CZ$3000,MATCH(1,INDEX(('ce raw data'!$A$2:$A$3000=G453)*('ce raw data'!$B$2:$B$3000=$B464),,),0),MATCH(G456,'ce raw data'!$C$1:$CZ$1,0))="","-",INDEX('ce raw data'!$C$2:$CZ$3000,MATCH(1,INDEX(('ce raw data'!$A$2:$A$3000=G453)*('ce raw data'!$B$2:$B$3000=$B464),,),0),MATCH(G456,'ce raw data'!$C$1:$CZ$1,0))),"-")</f>
        <v>-</v>
      </c>
      <c r="H464" s="8" t="str">
        <f>IFERROR(IF(INDEX('ce raw data'!$C$2:$CZ$3000,MATCH(1,INDEX(('ce raw data'!$A$2:$A$3000=G453)*('ce raw data'!$B$2:$B$3000=$B464),,),0),MATCH(H456,'ce raw data'!$C$1:$CZ$1,0))="","-",INDEX('ce raw data'!$C$2:$CZ$3000,MATCH(1,INDEX(('ce raw data'!$A$2:$A$3000=G453)*('ce raw data'!$B$2:$B$3000=$B464),,),0),MATCH(H456,'ce raw data'!$C$1:$CZ$1,0))),"-")</f>
        <v>-</v>
      </c>
      <c r="I464" s="8" t="str">
        <f>IFERROR(IF(INDEX('ce raw data'!$C$2:$CZ$3000,MATCH(1,INDEX(('ce raw data'!$A$2:$A$3000=G453)*('ce raw data'!$B$2:$B$3000=$B464),,),0),MATCH(I456,'ce raw data'!$C$1:$CZ$1,0))="","-",INDEX('ce raw data'!$C$2:$CZ$3000,MATCH(1,INDEX(('ce raw data'!$A$2:$A$3000=G453)*('ce raw data'!$B$2:$B$3000=$B464),,),0),MATCH(I456,'ce raw data'!$C$1:$CZ$1,0))),"-")</f>
        <v>-</v>
      </c>
      <c r="J464" s="8" t="str">
        <f>IFERROR(IF(INDEX('ce raw data'!$C$2:$CZ$3000,MATCH(1,INDEX(('ce raw data'!$A$2:$A$3000=G453)*('ce raw data'!$B$2:$B$3000=$B464),,),0),MATCH(J456,'ce raw data'!$C$1:$CZ$1,0))="","-",INDEX('ce raw data'!$C$2:$CZ$3000,MATCH(1,INDEX(('ce raw data'!$A$2:$A$3000=G453)*('ce raw data'!$B$2:$B$3000=$B464),,),0),MATCH(J456,'ce raw data'!$C$1:$CZ$1,0))),"-")</f>
        <v>-</v>
      </c>
    </row>
    <row r="465" spans="2:10" hidden="1" x14ac:dyDescent="0.5">
      <c r="B465" s="10"/>
      <c r="C465" s="8" t="str">
        <f>IFERROR(IF(INDEX('ce raw data'!$C$2:$CZ$3000,MATCH(1,INDEX(('ce raw data'!$A$2:$A$3000=C453)*('ce raw data'!$B$2:$B$3000=$B466),,),0),MATCH(SUBSTITUTE(C456,"Allele","Height"),'ce raw data'!$C$1:$CZ$1,0))="","-",INDEX('ce raw data'!$C$2:$CZ$3000,MATCH(1,INDEX(('ce raw data'!$A$2:$A$3000=C453)*('ce raw data'!$B$2:$B$3000=$B466),,),0),MATCH(SUBSTITUTE(C456,"Allele","Height"),'ce raw data'!$C$1:$CZ$1,0))),"-")</f>
        <v>-</v>
      </c>
      <c r="D465" s="8" t="str">
        <f>IFERROR(IF(INDEX('ce raw data'!$C$2:$CZ$3000,MATCH(1,INDEX(('ce raw data'!$A$2:$A$3000=C453)*('ce raw data'!$B$2:$B$3000=$B466),,),0),MATCH(SUBSTITUTE(D456,"Allele","Height"),'ce raw data'!$C$1:$CZ$1,0))="","-",INDEX('ce raw data'!$C$2:$CZ$3000,MATCH(1,INDEX(('ce raw data'!$A$2:$A$3000=C453)*('ce raw data'!$B$2:$B$3000=$B466),,),0),MATCH(SUBSTITUTE(D456,"Allele","Height"),'ce raw data'!$C$1:$CZ$1,0))),"-")</f>
        <v>-</v>
      </c>
      <c r="E465" s="8" t="str">
        <f>IFERROR(IF(INDEX('ce raw data'!$C$2:$CZ$3000,MATCH(1,INDEX(('ce raw data'!$A$2:$A$3000=C453)*('ce raw data'!$B$2:$B$3000=$B466),,),0),MATCH(SUBSTITUTE(E456,"Allele","Height"),'ce raw data'!$C$1:$CZ$1,0))="","-",INDEX('ce raw data'!$C$2:$CZ$3000,MATCH(1,INDEX(('ce raw data'!$A$2:$A$3000=C453)*('ce raw data'!$B$2:$B$3000=$B466),,),0),MATCH(SUBSTITUTE(E456,"Allele","Height"),'ce raw data'!$C$1:$CZ$1,0))),"-")</f>
        <v>-</v>
      </c>
      <c r="F465" s="8" t="str">
        <f>IFERROR(IF(INDEX('ce raw data'!$C$2:$CZ$3000,MATCH(1,INDEX(('ce raw data'!$A$2:$A$3000=C453)*('ce raw data'!$B$2:$B$3000=$B466),,),0),MATCH(SUBSTITUTE(F456,"Allele","Height"),'ce raw data'!$C$1:$CZ$1,0))="","-",INDEX('ce raw data'!$C$2:$CZ$3000,MATCH(1,INDEX(('ce raw data'!$A$2:$A$3000=C453)*('ce raw data'!$B$2:$B$3000=$B466),,),0),MATCH(SUBSTITUTE(F456,"Allele","Height"),'ce raw data'!$C$1:$CZ$1,0))),"-")</f>
        <v>-</v>
      </c>
      <c r="G465" s="8" t="str">
        <f>IFERROR(IF(INDEX('ce raw data'!$C$2:$CZ$3000,MATCH(1,INDEX(('ce raw data'!$A$2:$A$3000=G453)*('ce raw data'!$B$2:$B$3000=$B466),,),0),MATCH(SUBSTITUTE(G456,"Allele","Height"),'ce raw data'!$C$1:$CZ$1,0))="","-",INDEX('ce raw data'!$C$2:$CZ$3000,MATCH(1,INDEX(('ce raw data'!$A$2:$A$3000=G453)*('ce raw data'!$B$2:$B$3000=$B466),,),0),MATCH(SUBSTITUTE(G456,"Allele","Height"),'ce raw data'!$C$1:$CZ$1,0))),"-")</f>
        <v>-</v>
      </c>
      <c r="H465" s="8" t="str">
        <f>IFERROR(IF(INDEX('ce raw data'!$C$2:$CZ$3000,MATCH(1,INDEX(('ce raw data'!$A$2:$A$3000=G453)*('ce raw data'!$B$2:$B$3000=$B466),,),0),MATCH(SUBSTITUTE(H456,"Allele","Height"),'ce raw data'!$C$1:$CZ$1,0))="","-",INDEX('ce raw data'!$C$2:$CZ$3000,MATCH(1,INDEX(('ce raw data'!$A$2:$A$3000=G453)*('ce raw data'!$B$2:$B$3000=$B466),,),0),MATCH(SUBSTITUTE(H456,"Allele","Height"),'ce raw data'!$C$1:$CZ$1,0))),"-")</f>
        <v>-</v>
      </c>
      <c r="I465" s="8" t="str">
        <f>IFERROR(IF(INDEX('ce raw data'!$C$2:$CZ$3000,MATCH(1,INDEX(('ce raw data'!$A$2:$A$3000=G453)*('ce raw data'!$B$2:$B$3000=$B466),,),0),MATCH(SUBSTITUTE(I456,"Allele","Height"),'ce raw data'!$C$1:$CZ$1,0))="","-",INDEX('ce raw data'!$C$2:$CZ$3000,MATCH(1,INDEX(('ce raw data'!$A$2:$A$3000=G453)*('ce raw data'!$B$2:$B$3000=$B466),,),0),MATCH(SUBSTITUTE(I456,"Allele","Height"),'ce raw data'!$C$1:$CZ$1,0))),"-")</f>
        <v>-</v>
      </c>
      <c r="J465" s="8" t="str">
        <f>IFERROR(IF(INDEX('ce raw data'!$C$2:$CZ$3000,MATCH(1,INDEX(('ce raw data'!$A$2:$A$3000=G453)*('ce raw data'!$B$2:$B$3000=$B466),,),0),MATCH(SUBSTITUTE(J456,"Allele","Height"),'ce raw data'!$C$1:$CZ$1,0))="","-",INDEX('ce raw data'!$C$2:$CZ$3000,MATCH(1,INDEX(('ce raw data'!$A$2:$A$3000=G453)*('ce raw data'!$B$2:$B$3000=$B466),,),0),MATCH(SUBSTITUTE(J456,"Allele","Height"),'ce raw data'!$C$1:$CZ$1,0))),"-")</f>
        <v>-</v>
      </c>
    </row>
    <row r="466" spans="2:10" x14ac:dyDescent="0.5">
      <c r="B466" s="10" t="str">
        <f>'Allele Call Table'!$A$79</f>
        <v>D10S1248</v>
      </c>
      <c r="C466" s="8" t="str">
        <f>IFERROR(IF(INDEX('ce raw data'!$C$2:$CZ$3000,MATCH(1,INDEX(('ce raw data'!$A$2:$A$3000=C453)*('ce raw data'!$B$2:$B$3000=$B466),,),0),MATCH(C456,'ce raw data'!$C$1:$CZ$1,0))="","-",INDEX('ce raw data'!$C$2:$CZ$3000,MATCH(1,INDEX(('ce raw data'!$A$2:$A$3000=C453)*('ce raw data'!$B$2:$B$3000=$B466),,),0),MATCH(C456,'ce raw data'!$C$1:$CZ$1,0))),"-")</f>
        <v>-</v>
      </c>
      <c r="D466" s="8" t="str">
        <f>IFERROR(IF(INDEX('ce raw data'!$C$2:$CZ$3000,MATCH(1,INDEX(('ce raw data'!$A$2:$A$3000=C453)*('ce raw data'!$B$2:$B$3000=$B466),,),0),MATCH(D456,'ce raw data'!$C$1:$CZ$1,0))="","-",INDEX('ce raw data'!$C$2:$CZ$3000,MATCH(1,INDEX(('ce raw data'!$A$2:$A$3000=C453)*('ce raw data'!$B$2:$B$3000=$B466),,),0),MATCH(D456,'ce raw data'!$C$1:$CZ$1,0))),"-")</f>
        <v>-</v>
      </c>
      <c r="E466" s="8" t="str">
        <f>IFERROR(IF(INDEX('ce raw data'!$C$2:$CZ$3000,MATCH(1,INDEX(('ce raw data'!$A$2:$A$3000=C453)*('ce raw data'!$B$2:$B$3000=$B466),,),0),MATCH(E456,'ce raw data'!$C$1:$CZ$1,0))="","-",INDEX('ce raw data'!$C$2:$CZ$3000,MATCH(1,INDEX(('ce raw data'!$A$2:$A$3000=C453)*('ce raw data'!$B$2:$B$3000=$B466),,),0),MATCH(E456,'ce raw data'!$C$1:$CZ$1,0))),"-")</f>
        <v>-</v>
      </c>
      <c r="F466" s="8" t="str">
        <f>IFERROR(IF(INDEX('ce raw data'!$C$2:$CZ$3000,MATCH(1,INDEX(('ce raw data'!$A$2:$A$3000=C453)*('ce raw data'!$B$2:$B$3000=$B466),,),0),MATCH(F456,'ce raw data'!$C$1:$CZ$1,0))="","-",INDEX('ce raw data'!$C$2:$CZ$3000,MATCH(1,INDEX(('ce raw data'!$A$2:$A$3000=C453)*('ce raw data'!$B$2:$B$3000=$B466),,),0),MATCH(F456,'ce raw data'!$C$1:$CZ$1,0))),"-")</f>
        <v>-</v>
      </c>
      <c r="G466" s="8" t="str">
        <f>IFERROR(IF(INDEX('ce raw data'!$C$2:$CZ$3000,MATCH(1,INDEX(('ce raw data'!$A$2:$A$3000=G453)*('ce raw data'!$B$2:$B$3000=$B466),,),0),MATCH(G456,'ce raw data'!$C$1:$CZ$1,0))="","-",INDEX('ce raw data'!$C$2:$CZ$3000,MATCH(1,INDEX(('ce raw data'!$A$2:$A$3000=G453)*('ce raw data'!$B$2:$B$3000=$B466),,),0),MATCH(G456,'ce raw data'!$C$1:$CZ$1,0))),"-")</f>
        <v>-</v>
      </c>
      <c r="H466" s="8" t="str">
        <f>IFERROR(IF(INDEX('ce raw data'!$C$2:$CZ$3000,MATCH(1,INDEX(('ce raw data'!$A$2:$A$3000=G453)*('ce raw data'!$B$2:$B$3000=$B466),,),0),MATCH(H456,'ce raw data'!$C$1:$CZ$1,0))="","-",INDEX('ce raw data'!$C$2:$CZ$3000,MATCH(1,INDEX(('ce raw data'!$A$2:$A$3000=G453)*('ce raw data'!$B$2:$B$3000=$B466),,),0),MATCH(H456,'ce raw data'!$C$1:$CZ$1,0))),"-")</f>
        <v>-</v>
      </c>
      <c r="I466" s="8" t="str">
        <f>IFERROR(IF(INDEX('ce raw data'!$C$2:$CZ$3000,MATCH(1,INDEX(('ce raw data'!$A$2:$A$3000=G453)*('ce raw data'!$B$2:$B$3000=$B466),,),0),MATCH(I456,'ce raw data'!$C$1:$CZ$1,0))="","-",INDEX('ce raw data'!$C$2:$CZ$3000,MATCH(1,INDEX(('ce raw data'!$A$2:$A$3000=G453)*('ce raw data'!$B$2:$B$3000=$B466),,),0),MATCH(I456,'ce raw data'!$C$1:$CZ$1,0))),"-")</f>
        <v>-</v>
      </c>
      <c r="J466" s="8" t="str">
        <f>IFERROR(IF(INDEX('ce raw data'!$C$2:$CZ$3000,MATCH(1,INDEX(('ce raw data'!$A$2:$A$3000=G453)*('ce raw data'!$B$2:$B$3000=$B466),,),0),MATCH(J456,'ce raw data'!$C$1:$CZ$1,0))="","-",INDEX('ce raw data'!$C$2:$CZ$3000,MATCH(1,INDEX(('ce raw data'!$A$2:$A$3000=G453)*('ce raw data'!$B$2:$B$3000=$B466),,),0),MATCH(J456,'ce raw data'!$C$1:$CZ$1,0))),"-")</f>
        <v>-</v>
      </c>
    </row>
    <row r="467" spans="2:10" hidden="1" x14ac:dyDescent="0.5">
      <c r="B467" s="10"/>
      <c r="C467" s="8" t="str">
        <f>IFERROR(IF(INDEX('ce raw data'!$C$2:$CZ$3000,MATCH(1,INDEX(('ce raw data'!$A$2:$A$3000=C453)*('ce raw data'!$B$2:$B$3000=$B468),,),0),MATCH(SUBSTITUTE(C456,"Allele","Height"),'ce raw data'!$C$1:$CZ$1,0))="","-",INDEX('ce raw data'!$C$2:$CZ$3000,MATCH(1,INDEX(('ce raw data'!$A$2:$A$3000=C453)*('ce raw data'!$B$2:$B$3000=$B468),,),0),MATCH(SUBSTITUTE(C456,"Allele","Height"),'ce raw data'!$C$1:$CZ$1,0))),"-")</f>
        <v>-</v>
      </c>
      <c r="D467" s="8" t="str">
        <f>IFERROR(IF(INDEX('ce raw data'!$C$2:$CZ$3000,MATCH(1,INDEX(('ce raw data'!$A$2:$A$3000=C453)*('ce raw data'!$B$2:$B$3000=$B468),,),0),MATCH(SUBSTITUTE(D456,"Allele","Height"),'ce raw data'!$C$1:$CZ$1,0))="","-",INDEX('ce raw data'!$C$2:$CZ$3000,MATCH(1,INDEX(('ce raw data'!$A$2:$A$3000=C453)*('ce raw data'!$B$2:$B$3000=$B468),,),0),MATCH(SUBSTITUTE(D456,"Allele","Height"),'ce raw data'!$C$1:$CZ$1,0))),"-")</f>
        <v>-</v>
      </c>
      <c r="E467" s="8" t="str">
        <f>IFERROR(IF(INDEX('ce raw data'!$C$2:$CZ$3000,MATCH(1,INDEX(('ce raw data'!$A$2:$A$3000=C453)*('ce raw data'!$B$2:$B$3000=$B468),,),0),MATCH(SUBSTITUTE(E456,"Allele","Height"),'ce raw data'!$C$1:$CZ$1,0))="","-",INDEX('ce raw data'!$C$2:$CZ$3000,MATCH(1,INDEX(('ce raw data'!$A$2:$A$3000=C453)*('ce raw data'!$B$2:$B$3000=$B468),,),0),MATCH(SUBSTITUTE(E456,"Allele","Height"),'ce raw data'!$C$1:$CZ$1,0))),"-")</f>
        <v>-</v>
      </c>
      <c r="F467" s="8" t="str">
        <f>IFERROR(IF(INDEX('ce raw data'!$C$2:$CZ$3000,MATCH(1,INDEX(('ce raw data'!$A$2:$A$3000=C453)*('ce raw data'!$B$2:$B$3000=$B468),,),0),MATCH(SUBSTITUTE(F456,"Allele","Height"),'ce raw data'!$C$1:$CZ$1,0))="","-",INDEX('ce raw data'!$C$2:$CZ$3000,MATCH(1,INDEX(('ce raw data'!$A$2:$A$3000=C453)*('ce raw data'!$B$2:$B$3000=$B468),,),0),MATCH(SUBSTITUTE(F456,"Allele","Height"),'ce raw data'!$C$1:$CZ$1,0))),"-")</f>
        <v>-</v>
      </c>
      <c r="G467" s="8" t="str">
        <f>IFERROR(IF(INDEX('ce raw data'!$C$2:$CZ$3000,MATCH(1,INDEX(('ce raw data'!$A$2:$A$3000=G453)*('ce raw data'!$B$2:$B$3000=$B468),,),0),MATCH(SUBSTITUTE(G456,"Allele","Height"),'ce raw data'!$C$1:$CZ$1,0))="","-",INDEX('ce raw data'!$C$2:$CZ$3000,MATCH(1,INDEX(('ce raw data'!$A$2:$A$3000=G453)*('ce raw data'!$B$2:$B$3000=$B468),,),0),MATCH(SUBSTITUTE(G456,"Allele","Height"),'ce raw data'!$C$1:$CZ$1,0))),"-")</f>
        <v>-</v>
      </c>
      <c r="H467" s="8" t="str">
        <f>IFERROR(IF(INDEX('ce raw data'!$C$2:$CZ$3000,MATCH(1,INDEX(('ce raw data'!$A$2:$A$3000=G453)*('ce raw data'!$B$2:$B$3000=$B468),,),0),MATCH(SUBSTITUTE(H456,"Allele","Height"),'ce raw data'!$C$1:$CZ$1,0))="","-",INDEX('ce raw data'!$C$2:$CZ$3000,MATCH(1,INDEX(('ce raw data'!$A$2:$A$3000=G453)*('ce raw data'!$B$2:$B$3000=$B468),,),0),MATCH(SUBSTITUTE(H456,"Allele","Height"),'ce raw data'!$C$1:$CZ$1,0))),"-")</f>
        <v>-</v>
      </c>
      <c r="I467" s="8" t="str">
        <f>IFERROR(IF(INDEX('ce raw data'!$C$2:$CZ$3000,MATCH(1,INDEX(('ce raw data'!$A$2:$A$3000=G453)*('ce raw data'!$B$2:$B$3000=$B468),,),0),MATCH(SUBSTITUTE(I456,"Allele","Height"),'ce raw data'!$C$1:$CZ$1,0))="","-",INDEX('ce raw data'!$C$2:$CZ$3000,MATCH(1,INDEX(('ce raw data'!$A$2:$A$3000=G453)*('ce raw data'!$B$2:$B$3000=$B468),,),0),MATCH(SUBSTITUTE(I456,"Allele","Height"),'ce raw data'!$C$1:$CZ$1,0))),"-")</f>
        <v>-</v>
      </c>
      <c r="J467" s="8" t="str">
        <f>IFERROR(IF(INDEX('ce raw data'!$C$2:$CZ$3000,MATCH(1,INDEX(('ce raw data'!$A$2:$A$3000=G453)*('ce raw data'!$B$2:$B$3000=$B468),,),0),MATCH(SUBSTITUTE(J456,"Allele","Height"),'ce raw data'!$C$1:$CZ$1,0))="","-",INDEX('ce raw data'!$C$2:$CZ$3000,MATCH(1,INDEX(('ce raw data'!$A$2:$A$3000=G453)*('ce raw data'!$B$2:$B$3000=$B468),,),0),MATCH(SUBSTITUTE(J456,"Allele","Height"),'ce raw data'!$C$1:$CZ$1,0))),"-")</f>
        <v>-</v>
      </c>
    </row>
    <row r="468" spans="2:10" x14ac:dyDescent="0.5">
      <c r="B468" s="10" t="str">
        <f>'Allele Call Table'!$A$81</f>
        <v>D13S317</v>
      </c>
      <c r="C468" s="8" t="str">
        <f>IFERROR(IF(INDEX('ce raw data'!$C$2:$CZ$3000,MATCH(1,INDEX(('ce raw data'!$A$2:$A$3000=C453)*('ce raw data'!$B$2:$B$3000=$B468),,),0),MATCH(C456,'ce raw data'!$C$1:$CZ$1,0))="","-",INDEX('ce raw data'!$C$2:$CZ$3000,MATCH(1,INDEX(('ce raw data'!$A$2:$A$3000=C453)*('ce raw data'!$B$2:$B$3000=$B468),,),0),MATCH(C456,'ce raw data'!$C$1:$CZ$1,0))),"-")</f>
        <v>-</v>
      </c>
      <c r="D468" s="8" t="str">
        <f>IFERROR(IF(INDEX('ce raw data'!$C$2:$CZ$3000,MATCH(1,INDEX(('ce raw data'!$A$2:$A$3000=C453)*('ce raw data'!$B$2:$B$3000=$B468),,),0),MATCH(D456,'ce raw data'!$C$1:$CZ$1,0))="","-",INDEX('ce raw data'!$C$2:$CZ$3000,MATCH(1,INDEX(('ce raw data'!$A$2:$A$3000=C453)*('ce raw data'!$B$2:$B$3000=$B468),,),0),MATCH(D456,'ce raw data'!$C$1:$CZ$1,0))),"-")</f>
        <v>-</v>
      </c>
      <c r="E468" s="8" t="str">
        <f>IFERROR(IF(INDEX('ce raw data'!$C$2:$CZ$3000,MATCH(1,INDEX(('ce raw data'!$A$2:$A$3000=C453)*('ce raw data'!$B$2:$B$3000=$B468),,),0),MATCH(E456,'ce raw data'!$C$1:$CZ$1,0))="","-",INDEX('ce raw data'!$C$2:$CZ$3000,MATCH(1,INDEX(('ce raw data'!$A$2:$A$3000=C453)*('ce raw data'!$B$2:$B$3000=$B468),,),0),MATCH(E456,'ce raw data'!$C$1:$CZ$1,0))),"-")</f>
        <v>-</v>
      </c>
      <c r="F468" s="8" t="str">
        <f>IFERROR(IF(INDEX('ce raw data'!$C$2:$CZ$3000,MATCH(1,INDEX(('ce raw data'!$A$2:$A$3000=C453)*('ce raw data'!$B$2:$B$3000=$B468),,),0),MATCH(F456,'ce raw data'!$C$1:$CZ$1,0))="","-",INDEX('ce raw data'!$C$2:$CZ$3000,MATCH(1,INDEX(('ce raw data'!$A$2:$A$3000=C453)*('ce raw data'!$B$2:$B$3000=$B468),,),0),MATCH(F456,'ce raw data'!$C$1:$CZ$1,0))),"-")</f>
        <v>-</v>
      </c>
      <c r="G468" s="8" t="str">
        <f>IFERROR(IF(INDEX('ce raw data'!$C$2:$CZ$3000,MATCH(1,INDEX(('ce raw data'!$A$2:$A$3000=G453)*('ce raw data'!$B$2:$B$3000=$B468),,),0),MATCH(G456,'ce raw data'!$C$1:$CZ$1,0))="","-",INDEX('ce raw data'!$C$2:$CZ$3000,MATCH(1,INDEX(('ce raw data'!$A$2:$A$3000=G453)*('ce raw data'!$B$2:$B$3000=$B468),,),0),MATCH(G456,'ce raw data'!$C$1:$CZ$1,0))),"-")</f>
        <v>-</v>
      </c>
      <c r="H468" s="8" t="str">
        <f>IFERROR(IF(INDEX('ce raw data'!$C$2:$CZ$3000,MATCH(1,INDEX(('ce raw data'!$A$2:$A$3000=G453)*('ce raw data'!$B$2:$B$3000=$B468),,),0),MATCH(H456,'ce raw data'!$C$1:$CZ$1,0))="","-",INDEX('ce raw data'!$C$2:$CZ$3000,MATCH(1,INDEX(('ce raw data'!$A$2:$A$3000=G453)*('ce raw data'!$B$2:$B$3000=$B468),,),0),MATCH(H456,'ce raw data'!$C$1:$CZ$1,0))),"-")</f>
        <v>-</v>
      </c>
      <c r="I468" s="8" t="str">
        <f>IFERROR(IF(INDEX('ce raw data'!$C$2:$CZ$3000,MATCH(1,INDEX(('ce raw data'!$A$2:$A$3000=G453)*('ce raw data'!$B$2:$B$3000=$B468),,),0),MATCH(I456,'ce raw data'!$C$1:$CZ$1,0))="","-",INDEX('ce raw data'!$C$2:$CZ$3000,MATCH(1,INDEX(('ce raw data'!$A$2:$A$3000=G453)*('ce raw data'!$B$2:$B$3000=$B468),,),0),MATCH(I456,'ce raw data'!$C$1:$CZ$1,0))),"-")</f>
        <v>-</v>
      </c>
      <c r="J468" s="8" t="str">
        <f>IFERROR(IF(INDEX('ce raw data'!$C$2:$CZ$3000,MATCH(1,INDEX(('ce raw data'!$A$2:$A$3000=G453)*('ce raw data'!$B$2:$B$3000=$B468),,),0),MATCH(J456,'ce raw data'!$C$1:$CZ$1,0))="","-",INDEX('ce raw data'!$C$2:$CZ$3000,MATCH(1,INDEX(('ce raw data'!$A$2:$A$3000=G453)*('ce raw data'!$B$2:$B$3000=$B468),,),0),MATCH(J456,'ce raw data'!$C$1:$CZ$1,0))),"-")</f>
        <v>-</v>
      </c>
    </row>
    <row r="469" spans="2:10" hidden="1" x14ac:dyDescent="0.5">
      <c r="B469" s="10"/>
      <c r="C469" s="8" t="str">
        <f>IFERROR(IF(INDEX('ce raw data'!$C$2:$CZ$3000,MATCH(1,INDEX(('ce raw data'!$A$2:$A$3000=C453)*('ce raw data'!$B$2:$B$3000=$B470),,),0),MATCH(SUBSTITUTE(C456,"Allele","Height"),'ce raw data'!$C$1:$CZ$1,0))="","-",INDEX('ce raw data'!$C$2:$CZ$3000,MATCH(1,INDEX(('ce raw data'!$A$2:$A$3000=C453)*('ce raw data'!$B$2:$B$3000=$B470),,),0),MATCH(SUBSTITUTE(C456,"Allele","Height"),'ce raw data'!$C$1:$CZ$1,0))),"-")</f>
        <v>-</v>
      </c>
      <c r="D469" s="8" t="str">
        <f>IFERROR(IF(INDEX('ce raw data'!$C$2:$CZ$3000,MATCH(1,INDEX(('ce raw data'!$A$2:$A$3000=C453)*('ce raw data'!$B$2:$B$3000=$B470),,),0),MATCH(SUBSTITUTE(D456,"Allele","Height"),'ce raw data'!$C$1:$CZ$1,0))="","-",INDEX('ce raw data'!$C$2:$CZ$3000,MATCH(1,INDEX(('ce raw data'!$A$2:$A$3000=C453)*('ce raw data'!$B$2:$B$3000=$B470),,),0),MATCH(SUBSTITUTE(D456,"Allele","Height"),'ce raw data'!$C$1:$CZ$1,0))),"-")</f>
        <v>-</v>
      </c>
      <c r="E469" s="8" t="str">
        <f>IFERROR(IF(INDEX('ce raw data'!$C$2:$CZ$3000,MATCH(1,INDEX(('ce raw data'!$A$2:$A$3000=C453)*('ce raw data'!$B$2:$B$3000=$B470),,),0),MATCH(SUBSTITUTE(E456,"Allele","Height"),'ce raw data'!$C$1:$CZ$1,0))="","-",INDEX('ce raw data'!$C$2:$CZ$3000,MATCH(1,INDEX(('ce raw data'!$A$2:$A$3000=C453)*('ce raw data'!$B$2:$B$3000=$B470),,),0),MATCH(SUBSTITUTE(E456,"Allele","Height"),'ce raw data'!$C$1:$CZ$1,0))),"-")</f>
        <v>-</v>
      </c>
      <c r="F469" s="8" t="str">
        <f>IFERROR(IF(INDEX('ce raw data'!$C$2:$CZ$3000,MATCH(1,INDEX(('ce raw data'!$A$2:$A$3000=C453)*('ce raw data'!$B$2:$B$3000=$B470),,),0),MATCH(SUBSTITUTE(F456,"Allele","Height"),'ce raw data'!$C$1:$CZ$1,0))="","-",INDEX('ce raw data'!$C$2:$CZ$3000,MATCH(1,INDEX(('ce raw data'!$A$2:$A$3000=C453)*('ce raw data'!$B$2:$B$3000=$B470),,),0),MATCH(SUBSTITUTE(F456,"Allele","Height"),'ce raw data'!$C$1:$CZ$1,0))),"-")</f>
        <v>-</v>
      </c>
      <c r="G469" s="8" t="str">
        <f>IFERROR(IF(INDEX('ce raw data'!$C$2:$CZ$3000,MATCH(1,INDEX(('ce raw data'!$A$2:$A$3000=G453)*('ce raw data'!$B$2:$B$3000=$B470),,),0),MATCH(SUBSTITUTE(G456,"Allele","Height"),'ce raw data'!$C$1:$CZ$1,0))="","-",INDEX('ce raw data'!$C$2:$CZ$3000,MATCH(1,INDEX(('ce raw data'!$A$2:$A$3000=G453)*('ce raw data'!$B$2:$B$3000=$B470),,),0),MATCH(SUBSTITUTE(G456,"Allele","Height"),'ce raw data'!$C$1:$CZ$1,0))),"-")</f>
        <v>-</v>
      </c>
      <c r="H469" s="8" t="str">
        <f>IFERROR(IF(INDEX('ce raw data'!$C$2:$CZ$3000,MATCH(1,INDEX(('ce raw data'!$A$2:$A$3000=G453)*('ce raw data'!$B$2:$B$3000=$B470),,),0),MATCH(SUBSTITUTE(H456,"Allele","Height"),'ce raw data'!$C$1:$CZ$1,0))="","-",INDEX('ce raw data'!$C$2:$CZ$3000,MATCH(1,INDEX(('ce raw data'!$A$2:$A$3000=G453)*('ce raw data'!$B$2:$B$3000=$B470),,),0),MATCH(SUBSTITUTE(H456,"Allele","Height"),'ce raw data'!$C$1:$CZ$1,0))),"-")</f>
        <v>-</v>
      </c>
      <c r="I469" s="8" t="str">
        <f>IFERROR(IF(INDEX('ce raw data'!$C$2:$CZ$3000,MATCH(1,INDEX(('ce raw data'!$A$2:$A$3000=G453)*('ce raw data'!$B$2:$B$3000=$B470),,),0),MATCH(SUBSTITUTE(I456,"Allele","Height"),'ce raw data'!$C$1:$CZ$1,0))="","-",INDEX('ce raw data'!$C$2:$CZ$3000,MATCH(1,INDEX(('ce raw data'!$A$2:$A$3000=G453)*('ce raw data'!$B$2:$B$3000=$B470),,),0),MATCH(SUBSTITUTE(I456,"Allele","Height"),'ce raw data'!$C$1:$CZ$1,0))),"-")</f>
        <v>-</v>
      </c>
      <c r="J469" s="8" t="str">
        <f>IFERROR(IF(INDEX('ce raw data'!$C$2:$CZ$3000,MATCH(1,INDEX(('ce raw data'!$A$2:$A$3000=G453)*('ce raw data'!$B$2:$B$3000=$B470),,),0),MATCH(SUBSTITUTE(J456,"Allele","Height"),'ce raw data'!$C$1:$CZ$1,0))="","-",INDEX('ce raw data'!$C$2:$CZ$3000,MATCH(1,INDEX(('ce raw data'!$A$2:$A$3000=G453)*('ce raw data'!$B$2:$B$3000=$B470),,),0),MATCH(SUBSTITUTE(J456,"Allele","Height"),'ce raw data'!$C$1:$CZ$1,0))),"-")</f>
        <v>-</v>
      </c>
    </row>
    <row r="470" spans="2:10" x14ac:dyDescent="0.5">
      <c r="B470" s="10" t="str">
        <f>'Allele Call Table'!$A$83</f>
        <v>Penta E</v>
      </c>
      <c r="C470" s="8" t="str">
        <f>IFERROR(IF(INDEX('ce raw data'!$C$2:$CZ$3000,MATCH(1,INDEX(('ce raw data'!$A$2:$A$3000=C453)*('ce raw data'!$B$2:$B$3000=$B470),,),0),MATCH(C456,'ce raw data'!$C$1:$CZ$1,0))="","-",INDEX('ce raw data'!$C$2:$CZ$3000,MATCH(1,INDEX(('ce raw data'!$A$2:$A$3000=C453)*('ce raw data'!$B$2:$B$3000=$B470),,),0),MATCH(C456,'ce raw data'!$C$1:$CZ$1,0))),"-")</f>
        <v>-</v>
      </c>
      <c r="D470" s="8" t="str">
        <f>IFERROR(IF(INDEX('ce raw data'!$C$2:$CZ$3000,MATCH(1,INDEX(('ce raw data'!$A$2:$A$3000=C453)*('ce raw data'!$B$2:$B$3000=$B470),,),0),MATCH(D456,'ce raw data'!$C$1:$CZ$1,0))="","-",INDEX('ce raw data'!$C$2:$CZ$3000,MATCH(1,INDEX(('ce raw data'!$A$2:$A$3000=C453)*('ce raw data'!$B$2:$B$3000=$B470),,),0),MATCH(D456,'ce raw data'!$C$1:$CZ$1,0))),"-")</f>
        <v>-</v>
      </c>
      <c r="E470" s="8" t="str">
        <f>IFERROR(IF(INDEX('ce raw data'!$C$2:$CZ$3000,MATCH(1,INDEX(('ce raw data'!$A$2:$A$3000=C453)*('ce raw data'!$B$2:$B$3000=$B470),,),0),MATCH(E456,'ce raw data'!$C$1:$CZ$1,0))="","-",INDEX('ce raw data'!$C$2:$CZ$3000,MATCH(1,INDEX(('ce raw data'!$A$2:$A$3000=C453)*('ce raw data'!$B$2:$B$3000=$B470),,),0),MATCH(E456,'ce raw data'!$C$1:$CZ$1,0))),"-")</f>
        <v>-</v>
      </c>
      <c r="F470" s="8" t="str">
        <f>IFERROR(IF(INDEX('ce raw data'!$C$2:$CZ$3000,MATCH(1,INDEX(('ce raw data'!$A$2:$A$3000=C453)*('ce raw data'!$B$2:$B$3000=$B470),,),0),MATCH(F456,'ce raw data'!$C$1:$CZ$1,0))="","-",INDEX('ce raw data'!$C$2:$CZ$3000,MATCH(1,INDEX(('ce raw data'!$A$2:$A$3000=C453)*('ce raw data'!$B$2:$B$3000=$B470),,),0),MATCH(F456,'ce raw data'!$C$1:$CZ$1,0))),"-")</f>
        <v>-</v>
      </c>
      <c r="G470" s="8" t="str">
        <f>IFERROR(IF(INDEX('ce raw data'!$C$2:$CZ$3000,MATCH(1,INDEX(('ce raw data'!$A$2:$A$3000=G453)*('ce raw data'!$B$2:$B$3000=$B470),,),0),MATCH(G456,'ce raw data'!$C$1:$CZ$1,0))="","-",INDEX('ce raw data'!$C$2:$CZ$3000,MATCH(1,INDEX(('ce raw data'!$A$2:$A$3000=G453)*('ce raw data'!$B$2:$B$3000=$B470),,),0),MATCH(G456,'ce raw data'!$C$1:$CZ$1,0))),"-")</f>
        <v>-</v>
      </c>
      <c r="H470" s="8" t="str">
        <f>IFERROR(IF(INDEX('ce raw data'!$C$2:$CZ$3000,MATCH(1,INDEX(('ce raw data'!$A$2:$A$3000=G453)*('ce raw data'!$B$2:$B$3000=$B470),,),0),MATCH(H456,'ce raw data'!$C$1:$CZ$1,0))="","-",INDEX('ce raw data'!$C$2:$CZ$3000,MATCH(1,INDEX(('ce raw data'!$A$2:$A$3000=G453)*('ce raw data'!$B$2:$B$3000=$B470),,),0),MATCH(H456,'ce raw data'!$C$1:$CZ$1,0))),"-")</f>
        <v>-</v>
      </c>
      <c r="I470" s="8" t="str">
        <f>IFERROR(IF(INDEX('ce raw data'!$C$2:$CZ$3000,MATCH(1,INDEX(('ce raw data'!$A$2:$A$3000=G453)*('ce raw data'!$B$2:$B$3000=$B470),,),0),MATCH(I456,'ce raw data'!$C$1:$CZ$1,0))="","-",INDEX('ce raw data'!$C$2:$CZ$3000,MATCH(1,INDEX(('ce raw data'!$A$2:$A$3000=G453)*('ce raw data'!$B$2:$B$3000=$B470),,),0),MATCH(I456,'ce raw data'!$C$1:$CZ$1,0))),"-")</f>
        <v>-</v>
      </c>
      <c r="J470" s="8" t="str">
        <f>IFERROR(IF(INDEX('ce raw data'!$C$2:$CZ$3000,MATCH(1,INDEX(('ce raw data'!$A$2:$A$3000=G453)*('ce raw data'!$B$2:$B$3000=$B470),,),0),MATCH(J456,'ce raw data'!$C$1:$CZ$1,0))="","-",INDEX('ce raw data'!$C$2:$CZ$3000,MATCH(1,INDEX(('ce raw data'!$A$2:$A$3000=G453)*('ce raw data'!$B$2:$B$3000=$B470),,),0),MATCH(J456,'ce raw data'!$C$1:$CZ$1,0))),"-")</f>
        <v>-</v>
      </c>
    </row>
    <row r="471" spans="2:10" hidden="1" x14ac:dyDescent="0.5">
      <c r="B471" s="10"/>
      <c r="C471" s="8" t="str">
        <f>IFERROR(IF(INDEX('ce raw data'!$C$2:$CZ$3000,MATCH(1,INDEX(('ce raw data'!$A$2:$A$3000=C453)*('ce raw data'!$B$2:$B$3000=$B472),,),0),MATCH(SUBSTITUTE(C456,"Allele","Height"),'ce raw data'!$C$1:$CZ$1,0))="","-",INDEX('ce raw data'!$C$2:$CZ$3000,MATCH(1,INDEX(('ce raw data'!$A$2:$A$3000=C453)*('ce raw data'!$B$2:$B$3000=$B472),,),0),MATCH(SUBSTITUTE(C456,"Allele","Height"),'ce raw data'!$C$1:$CZ$1,0))),"-")</f>
        <v>-</v>
      </c>
      <c r="D471" s="8" t="str">
        <f>IFERROR(IF(INDEX('ce raw data'!$C$2:$CZ$3000,MATCH(1,INDEX(('ce raw data'!$A$2:$A$3000=C453)*('ce raw data'!$B$2:$B$3000=$B472),,),0),MATCH(SUBSTITUTE(D456,"Allele","Height"),'ce raw data'!$C$1:$CZ$1,0))="","-",INDEX('ce raw data'!$C$2:$CZ$3000,MATCH(1,INDEX(('ce raw data'!$A$2:$A$3000=C453)*('ce raw data'!$B$2:$B$3000=$B472),,),0),MATCH(SUBSTITUTE(D456,"Allele","Height"),'ce raw data'!$C$1:$CZ$1,0))),"-")</f>
        <v>-</v>
      </c>
      <c r="E471" s="8" t="str">
        <f>IFERROR(IF(INDEX('ce raw data'!$C$2:$CZ$3000,MATCH(1,INDEX(('ce raw data'!$A$2:$A$3000=C453)*('ce raw data'!$B$2:$B$3000=$B472),,),0),MATCH(SUBSTITUTE(E456,"Allele","Height"),'ce raw data'!$C$1:$CZ$1,0))="","-",INDEX('ce raw data'!$C$2:$CZ$3000,MATCH(1,INDEX(('ce raw data'!$A$2:$A$3000=C453)*('ce raw data'!$B$2:$B$3000=$B472),,),0),MATCH(SUBSTITUTE(E456,"Allele","Height"),'ce raw data'!$C$1:$CZ$1,0))),"-")</f>
        <v>-</v>
      </c>
      <c r="F471" s="8" t="str">
        <f>IFERROR(IF(INDEX('ce raw data'!$C$2:$CZ$3000,MATCH(1,INDEX(('ce raw data'!$A$2:$A$3000=C453)*('ce raw data'!$B$2:$B$3000=$B472),,),0),MATCH(SUBSTITUTE(F456,"Allele","Height"),'ce raw data'!$C$1:$CZ$1,0))="","-",INDEX('ce raw data'!$C$2:$CZ$3000,MATCH(1,INDEX(('ce raw data'!$A$2:$A$3000=C453)*('ce raw data'!$B$2:$B$3000=$B472),,),0),MATCH(SUBSTITUTE(F456,"Allele","Height"),'ce raw data'!$C$1:$CZ$1,0))),"-")</f>
        <v>-</v>
      </c>
      <c r="G471" s="8" t="str">
        <f>IFERROR(IF(INDEX('ce raw data'!$C$2:$CZ$3000,MATCH(1,INDEX(('ce raw data'!$A$2:$A$3000=G453)*('ce raw data'!$B$2:$B$3000=$B472),,),0),MATCH(SUBSTITUTE(G456,"Allele","Height"),'ce raw data'!$C$1:$CZ$1,0))="","-",INDEX('ce raw data'!$C$2:$CZ$3000,MATCH(1,INDEX(('ce raw data'!$A$2:$A$3000=G453)*('ce raw data'!$B$2:$B$3000=$B472),,),0),MATCH(SUBSTITUTE(G456,"Allele","Height"),'ce raw data'!$C$1:$CZ$1,0))),"-")</f>
        <v>-</v>
      </c>
      <c r="H471" s="8" t="str">
        <f>IFERROR(IF(INDEX('ce raw data'!$C$2:$CZ$3000,MATCH(1,INDEX(('ce raw data'!$A$2:$A$3000=G453)*('ce raw data'!$B$2:$B$3000=$B472),,),0),MATCH(SUBSTITUTE(H456,"Allele","Height"),'ce raw data'!$C$1:$CZ$1,0))="","-",INDEX('ce raw data'!$C$2:$CZ$3000,MATCH(1,INDEX(('ce raw data'!$A$2:$A$3000=G453)*('ce raw data'!$B$2:$B$3000=$B472),,),0),MATCH(SUBSTITUTE(H456,"Allele","Height"),'ce raw data'!$C$1:$CZ$1,0))),"-")</f>
        <v>-</v>
      </c>
      <c r="I471" s="8" t="str">
        <f>IFERROR(IF(INDEX('ce raw data'!$C$2:$CZ$3000,MATCH(1,INDEX(('ce raw data'!$A$2:$A$3000=G453)*('ce raw data'!$B$2:$B$3000=$B472),,),0),MATCH(SUBSTITUTE(I456,"Allele","Height"),'ce raw data'!$C$1:$CZ$1,0))="","-",INDEX('ce raw data'!$C$2:$CZ$3000,MATCH(1,INDEX(('ce raw data'!$A$2:$A$3000=G453)*('ce raw data'!$B$2:$B$3000=$B472),,),0),MATCH(SUBSTITUTE(I456,"Allele","Height"),'ce raw data'!$C$1:$CZ$1,0))),"-")</f>
        <v>-</v>
      </c>
      <c r="J471" s="8" t="str">
        <f>IFERROR(IF(INDEX('ce raw data'!$C$2:$CZ$3000,MATCH(1,INDEX(('ce raw data'!$A$2:$A$3000=G453)*('ce raw data'!$B$2:$B$3000=$B472),,),0),MATCH(SUBSTITUTE(J456,"Allele","Height"),'ce raw data'!$C$1:$CZ$1,0))="","-",INDEX('ce raw data'!$C$2:$CZ$3000,MATCH(1,INDEX(('ce raw data'!$A$2:$A$3000=G453)*('ce raw data'!$B$2:$B$3000=$B472),,),0),MATCH(SUBSTITUTE(J456,"Allele","Height"),'ce raw data'!$C$1:$CZ$1,0))),"-")</f>
        <v>-</v>
      </c>
    </row>
    <row r="472" spans="2:10" x14ac:dyDescent="0.5">
      <c r="B472" s="11" t="str">
        <f>'Allele Call Table'!$A$85</f>
        <v>D16S539</v>
      </c>
      <c r="C472" s="8" t="str">
        <f>IFERROR(IF(INDEX('ce raw data'!$C$2:$CZ$3000,MATCH(1,INDEX(('ce raw data'!$A$2:$A$3000=C453)*('ce raw data'!$B$2:$B$3000=$B472),,),0),MATCH(C456,'ce raw data'!$C$1:$CZ$1,0))="","-",INDEX('ce raw data'!$C$2:$CZ$3000,MATCH(1,INDEX(('ce raw data'!$A$2:$A$3000=C453)*('ce raw data'!$B$2:$B$3000=$B472),,),0),MATCH(C456,'ce raw data'!$C$1:$CZ$1,0))),"-")</f>
        <v>-</v>
      </c>
      <c r="D472" s="8" t="str">
        <f>IFERROR(IF(INDEX('ce raw data'!$C$2:$CZ$3000,MATCH(1,INDEX(('ce raw data'!$A$2:$A$3000=C453)*('ce raw data'!$B$2:$B$3000=$B472),,),0),MATCH(D456,'ce raw data'!$C$1:$CZ$1,0))="","-",INDEX('ce raw data'!$C$2:$CZ$3000,MATCH(1,INDEX(('ce raw data'!$A$2:$A$3000=C453)*('ce raw data'!$B$2:$B$3000=$B472),,),0),MATCH(D456,'ce raw data'!$C$1:$CZ$1,0))),"-")</f>
        <v>-</v>
      </c>
      <c r="E472" s="8" t="str">
        <f>IFERROR(IF(INDEX('ce raw data'!$C$2:$CZ$3000,MATCH(1,INDEX(('ce raw data'!$A$2:$A$3000=C453)*('ce raw data'!$B$2:$B$3000=$B472),,),0),MATCH(E456,'ce raw data'!$C$1:$CZ$1,0))="","-",INDEX('ce raw data'!$C$2:$CZ$3000,MATCH(1,INDEX(('ce raw data'!$A$2:$A$3000=C453)*('ce raw data'!$B$2:$B$3000=$B472),,),0),MATCH(E456,'ce raw data'!$C$1:$CZ$1,0))),"-")</f>
        <v>-</v>
      </c>
      <c r="F472" s="8" t="str">
        <f>IFERROR(IF(INDEX('ce raw data'!$C$2:$CZ$3000,MATCH(1,INDEX(('ce raw data'!$A$2:$A$3000=C453)*('ce raw data'!$B$2:$B$3000=$B472),,),0),MATCH(F456,'ce raw data'!$C$1:$CZ$1,0))="","-",INDEX('ce raw data'!$C$2:$CZ$3000,MATCH(1,INDEX(('ce raw data'!$A$2:$A$3000=C453)*('ce raw data'!$B$2:$B$3000=$B472),,),0),MATCH(F456,'ce raw data'!$C$1:$CZ$1,0))),"-")</f>
        <v>-</v>
      </c>
      <c r="G472" s="8" t="str">
        <f>IFERROR(IF(INDEX('ce raw data'!$C$2:$CZ$3000,MATCH(1,INDEX(('ce raw data'!$A$2:$A$3000=G453)*('ce raw data'!$B$2:$B$3000=$B472),,),0),MATCH(G456,'ce raw data'!$C$1:$CZ$1,0))="","-",INDEX('ce raw data'!$C$2:$CZ$3000,MATCH(1,INDEX(('ce raw data'!$A$2:$A$3000=G453)*('ce raw data'!$B$2:$B$3000=$B472),,),0),MATCH(G456,'ce raw data'!$C$1:$CZ$1,0))),"-")</f>
        <v>-</v>
      </c>
      <c r="H472" s="8" t="str">
        <f>IFERROR(IF(INDEX('ce raw data'!$C$2:$CZ$3000,MATCH(1,INDEX(('ce raw data'!$A$2:$A$3000=G453)*('ce raw data'!$B$2:$B$3000=$B472),,),0),MATCH(H456,'ce raw data'!$C$1:$CZ$1,0))="","-",INDEX('ce raw data'!$C$2:$CZ$3000,MATCH(1,INDEX(('ce raw data'!$A$2:$A$3000=G453)*('ce raw data'!$B$2:$B$3000=$B472),,),0),MATCH(H456,'ce raw data'!$C$1:$CZ$1,0))),"-")</f>
        <v>-</v>
      </c>
      <c r="I472" s="8" t="str">
        <f>IFERROR(IF(INDEX('ce raw data'!$C$2:$CZ$3000,MATCH(1,INDEX(('ce raw data'!$A$2:$A$3000=G453)*('ce raw data'!$B$2:$B$3000=$B472),,),0),MATCH(I456,'ce raw data'!$C$1:$CZ$1,0))="","-",INDEX('ce raw data'!$C$2:$CZ$3000,MATCH(1,INDEX(('ce raw data'!$A$2:$A$3000=G453)*('ce raw data'!$B$2:$B$3000=$B472),,),0),MATCH(I456,'ce raw data'!$C$1:$CZ$1,0))),"-")</f>
        <v>-</v>
      </c>
      <c r="J472" s="8" t="str">
        <f>IFERROR(IF(INDEX('ce raw data'!$C$2:$CZ$3000,MATCH(1,INDEX(('ce raw data'!$A$2:$A$3000=G453)*('ce raw data'!$B$2:$B$3000=$B472),,),0),MATCH(J456,'ce raw data'!$C$1:$CZ$1,0))="","-",INDEX('ce raw data'!$C$2:$CZ$3000,MATCH(1,INDEX(('ce raw data'!$A$2:$A$3000=G453)*('ce raw data'!$B$2:$B$3000=$B472),,),0),MATCH(J456,'ce raw data'!$C$1:$CZ$1,0))),"-")</f>
        <v>-</v>
      </c>
    </row>
    <row r="473" spans="2:10" hidden="1" x14ac:dyDescent="0.5">
      <c r="B473" s="11"/>
      <c r="C473" s="8" t="str">
        <f>IFERROR(IF(INDEX('ce raw data'!$C$2:$CZ$3000,MATCH(1,INDEX(('ce raw data'!$A$2:$A$3000=C453)*('ce raw data'!$B$2:$B$3000=$B474),,),0),MATCH(SUBSTITUTE(C456,"Allele","Height"),'ce raw data'!$C$1:$CZ$1,0))="","-",INDEX('ce raw data'!$C$2:$CZ$3000,MATCH(1,INDEX(('ce raw data'!$A$2:$A$3000=C453)*('ce raw data'!$B$2:$B$3000=$B474),,),0),MATCH(SUBSTITUTE(C456,"Allele","Height"),'ce raw data'!$C$1:$CZ$1,0))),"-")</f>
        <v>-</v>
      </c>
      <c r="D473" s="8" t="str">
        <f>IFERROR(IF(INDEX('ce raw data'!$C$2:$CZ$3000,MATCH(1,INDEX(('ce raw data'!$A$2:$A$3000=C453)*('ce raw data'!$B$2:$B$3000=$B474),,),0),MATCH(SUBSTITUTE(D456,"Allele","Height"),'ce raw data'!$C$1:$CZ$1,0))="","-",INDEX('ce raw data'!$C$2:$CZ$3000,MATCH(1,INDEX(('ce raw data'!$A$2:$A$3000=C453)*('ce raw data'!$B$2:$B$3000=$B474),,),0),MATCH(SUBSTITUTE(D456,"Allele","Height"),'ce raw data'!$C$1:$CZ$1,0))),"-")</f>
        <v>-</v>
      </c>
      <c r="E473" s="8" t="str">
        <f>IFERROR(IF(INDEX('ce raw data'!$C$2:$CZ$3000,MATCH(1,INDEX(('ce raw data'!$A$2:$A$3000=C453)*('ce raw data'!$B$2:$B$3000=$B474),,),0),MATCH(SUBSTITUTE(E456,"Allele","Height"),'ce raw data'!$C$1:$CZ$1,0))="","-",INDEX('ce raw data'!$C$2:$CZ$3000,MATCH(1,INDEX(('ce raw data'!$A$2:$A$3000=C453)*('ce raw data'!$B$2:$B$3000=$B474),,),0),MATCH(SUBSTITUTE(E456,"Allele","Height"),'ce raw data'!$C$1:$CZ$1,0))),"-")</f>
        <v>-</v>
      </c>
      <c r="F473" s="8" t="str">
        <f>IFERROR(IF(INDEX('ce raw data'!$C$2:$CZ$3000,MATCH(1,INDEX(('ce raw data'!$A$2:$A$3000=C453)*('ce raw data'!$B$2:$B$3000=$B474),,),0),MATCH(SUBSTITUTE(F456,"Allele","Height"),'ce raw data'!$C$1:$CZ$1,0))="","-",INDEX('ce raw data'!$C$2:$CZ$3000,MATCH(1,INDEX(('ce raw data'!$A$2:$A$3000=C453)*('ce raw data'!$B$2:$B$3000=$B474),,),0),MATCH(SUBSTITUTE(F456,"Allele","Height"),'ce raw data'!$C$1:$CZ$1,0))),"-")</f>
        <v>-</v>
      </c>
      <c r="G473" s="8" t="str">
        <f>IFERROR(IF(INDEX('ce raw data'!$C$2:$CZ$3000,MATCH(1,INDEX(('ce raw data'!$A$2:$A$3000=G453)*('ce raw data'!$B$2:$B$3000=$B474),,),0),MATCH(SUBSTITUTE(G456,"Allele","Height"),'ce raw data'!$C$1:$CZ$1,0))="","-",INDEX('ce raw data'!$C$2:$CZ$3000,MATCH(1,INDEX(('ce raw data'!$A$2:$A$3000=G453)*('ce raw data'!$B$2:$B$3000=$B474),,),0),MATCH(SUBSTITUTE(G456,"Allele","Height"),'ce raw data'!$C$1:$CZ$1,0))),"-")</f>
        <v>-</v>
      </c>
      <c r="H473" s="8" t="str">
        <f>IFERROR(IF(INDEX('ce raw data'!$C$2:$CZ$3000,MATCH(1,INDEX(('ce raw data'!$A$2:$A$3000=G453)*('ce raw data'!$B$2:$B$3000=$B474),,),0),MATCH(SUBSTITUTE(H456,"Allele","Height"),'ce raw data'!$C$1:$CZ$1,0))="","-",INDEX('ce raw data'!$C$2:$CZ$3000,MATCH(1,INDEX(('ce raw data'!$A$2:$A$3000=G453)*('ce raw data'!$B$2:$B$3000=$B474),,),0),MATCH(SUBSTITUTE(H456,"Allele","Height"),'ce raw data'!$C$1:$CZ$1,0))),"-")</f>
        <v>-</v>
      </c>
      <c r="I473" s="8" t="str">
        <f>IFERROR(IF(INDEX('ce raw data'!$C$2:$CZ$3000,MATCH(1,INDEX(('ce raw data'!$A$2:$A$3000=G453)*('ce raw data'!$B$2:$B$3000=$B474),,),0),MATCH(SUBSTITUTE(I456,"Allele","Height"),'ce raw data'!$C$1:$CZ$1,0))="","-",INDEX('ce raw data'!$C$2:$CZ$3000,MATCH(1,INDEX(('ce raw data'!$A$2:$A$3000=G453)*('ce raw data'!$B$2:$B$3000=$B474),,),0),MATCH(SUBSTITUTE(I456,"Allele","Height"),'ce raw data'!$C$1:$CZ$1,0))),"-")</f>
        <v>-</v>
      </c>
      <c r="J473" s="8" t="str">
        <f>IFERROR(IF(INDEX('ce raw data'!$C$2:$CZ$3000,MATCH(1,INDEX(('ce raw data'!$A$2:$A$3000=G453)*('ce raw data'!$B$2:$B$3000=$B474),,),0),MATCH(SUBSTITUTE(J456,"Allele","Height"),'ce raw data'!$C$1:$CZ$1,0))="","-",INDEX('ce raw data'!$C$2:$CZ$3000,MATCH(1,INDEX(('ce raw data'!$A$2:$A$3000=G453)*('ce raw data'!$B$2:$B$3000=$B474),,),0),MATCH(SUBSTITUTE(J456,"Allele","Height"),'ce raw data'!$C$1:$CZ$1,0))),"-")</f>
        <v>-</v>
      </c>
    </row>
    <row r="474" spans="2:10" x14ac:dyDescent="0.5">
      <c r="B474" s="11" t="str">
        <f>'Allele Call Table'!$A$87</f>
        <v>D18S51</v>
      </c>
      <c r="C474" s="8" t="str">
        <f>IFERROR(IF(INDEX('ce raw data'!$C$2:$CZ$3000,MATCH(1,INDEX(('ce raw data'!$A$2:$A$3000=C453)*('ce raw data'!$B$2:$B$3000=$B474),,),0),MATCH(C456,'ce raw data'!$C$1:$CZ$1,0))="","-",INDEX('ce raw data'!$C$2:$CZ$3000,MATCH(1,INDEX(('ce raw data'!$A$2:$A$3000=C453)*('ce raw data'!$B$2:$B$3000=$B474),,),0),MATCH(C456,'ce raw data'!$C$1:$CZ$1,0))),"-")</f>
        <v>-</v>
      </c>
      <c r="D474" s="8" t="str">
        <f>IFERROR(IF(INDEX('ce raw data'!$C$2:$CZ$3000,MATCH(1,INDEX(('ce raw data'!$A$2:$A$3000=C453)*('ce raw data'!$B$2:$B$3000=$B474),,),0),MATCH(D456,'ce raw data'!$C$1:$CZ$1,0))="","-",INDEX('ce raw data'!$C$2:$CZ$3000,MATCH(1,INDEX(('ce raw data'!$A$2:$A$3000=C453)*('ce raw data'!$B$2:$B$3000=$B474),,),0),MATCH(D456,'ce raw data'!$C$1:$CZ$1,0))),"-")</f>
        <v>-</v>
      </c>
      <c r="E474" s="8" t="str">
        <f>IFERROR(IF(INDEX('ce raw data'!$C$2:$CZ$3000,MATCH(1,INDEX(('ce raw data'!$A$2:$A$3000=C453)*('ce raw data'!$B$2:$B$3000=$B474),,),0),MATCH(E456,'ce raw data'!$C$1:$CZ$1,0))="","-",INDEX('ce raw data'!$C$2:$CZ$3000,MATCH(1,INDEX(('ce raw data'!$A$2:$A$3000=C453)*('ce raw data'!$B$2:$B$3000=$B474),,),0),MATCH(E456,'ce raw data'!$C$1:$CZ$1,0))),"-")</f>
        <v>-</v>
      </c>
      <c r="F474" s="8" t="str">
        <f>IFERROR(IF(INDEX('ce raw data'!$C$2:$CZ$3000,MATCH(1,INDEX(('ce raw data'!$A$2:$A$3000=C453)*('ce raw data'!$B$2:$B$3000=$B474),,),0),MATCH(F456,'ce raw data'!$C$1:$CZ$1,0))="","-",INDEX('ce raw data'!$C$2:$CZ$3000,MATCH(1,INDEX(('ce raw data'!$A$2:$A$3000=C453)*('ce raw data'!$B$2:$B$3000=$B474),,),0),MATCH(F456,'ce raw data'!$C$1:$CZ$1,0))),"-")</f>
        <v>-</v>
      </c>
      <c r="G474" s="8" t="str">
        <f>IFERROR(IF(INDEX('ce raw data'!$C$2:$CZ$3000,MATCH(1,INDEX(('ce raw data'!$A$2:$A$3000=G453)*('ce raw data'!$B$2:$B$3000=$B474),,),0),MATCH(G456,'ce raw data'!$C$1:$CZ$1,0))="","-",INDEX('ce raw data'!$C$2:$CZ$3000,MATCH(1,INDEX(('ce raw data'!$A$2:$A$3000=G453)*('ce raw data'!$B$2:$B$3000=$B474),,),0),MATCH(G456,'ce raw data'!$C$1:$CZ$1,0))),"-")</f>
        <v>-</v>
      </c>
      <c r="H474" s="8" t="str">
        <f>IFERROR(IF(INDEX('ce raw data'!$C$2:$CZ$3000,MATCH(1,INDEX(('ce raw data'!$A$2:$A$3000=G453)*('ce raw data'!$B$2:$B$3000=$B474),,),0),MATCH(H456,'ce raw data'!$C$1:$CZ$1,0))="","-",INDEX('ce raw data'!$C$2:$CZ$3000,MATCH(1,INDEX(('ce raw data'!$A$2:$A$3000=G453)*('ce raw data'!$B$2:$B$3000=$B474),,),0),MATCH(H456,'ce raw data'!$C$1:$CZ$1,0))),"-")</f>
        <v>-</v>
      </c>
      <c r="I474" s="8" t="str">
        <f>IFERROR(IF(INDEX('ce raw data'!$C$2:$CZ$3000,MATCH(1,INDEX(('ce raw data'!$A$2:$A$3000=G453)*('ce raw data'!$B$2:$B$3000=$B474),,),0),MATCH(I456,'ce raw data'!$C$1:$CZ$1,0))="","-",INDEX('ce raw data'!$C$2:$CZ$3000,MATCH(1,INDEX(('ce raw data'!$A$2:$A$3000=G453)*('ce raw data'!$B$2:$B$3000=$B474),,),0),MATCH(I456,'ce raw data'!$C$1:$CZ$1,0))),"-")</f>
        <v>-</v>
      </c>
      <c r="J474" s="8" t="str">
        <f>IFERROR(IF(INDEX('ce raw data'!$C$2:$CZ$3000,MATCH(1,INDEX(('ce raw data'!$A$2:$A$3000=G453)*('ce raw data'!$B$2:$B$3000=$B474),,),0),MATCH(J456,'ce raw data'!$C$1:$CZ$1,0))="","-",INDEX('ce raw data'!$C$2:$CZ$3000,MATCH(1,INDEX(('ce raw data'!$A$2:$A$3000=G453)*('ce raw data'!$B$2:$B$3000=$B474),,),0),MATCH(J456,'ce raw data'!$C$1:$CZ$1,0))),"-")</f>
        <v>-</v>
      </c>
    </row>
    <row r="475" spans="2:10" hidden="1" x14ac:dyDescent="0.5">
      <c r="B475" s="11"/>
      <c r="C475" s="8" t="str">
        <f>IFERROR(IF(INDEX('ce raw data'!$C$2:$CZ$3000,MATCH(1,INDEX(('ce raw data'!$A$2:$A$3000=C453)*('ce raw data'!$B$2:$B$3000=$B476),,),0),MATCH(SUBSTITUTE(C456,"Allele","Height"),'ce raw data'!$C$1:$CZ$1,0))="","-",INDEX('ce raw data'!$C$2:$CZ$3000,MATCH(1,INDEX(('ce raw data'!$A$2:$A$3000=C453)*('ce raw data'!$B$2:$B$3000=$B476),,),0),MATCH(SUBSTITUTE(C456,"Allele","Height"),'ce raw data'!$C$1:$CZ$1,0))),"-")</f>
        <v>-</v>
      </c>
      <c r="D475" s="8" t="str">
        <f>IFERROR(IF(INDEX('ce raw data'!$C$2:$CZ$3000,MATCH(1,INDEX(('ce raw data'!$A$2:$A$3000=C453)*('ce raw data'!$B$2:$B$3000=$B476),,),0),MATCH(SUBSTITUTE(D456,"Allele","Height"),'ce raw data'!$C$1:$CZ$1,0))="","-",INDEX('ce raw data'!$C$2:$CZ$3000,MATCH(1,INDEX(('ce raw data'!$A$2:$A$3000=C453)*('ce raw data'!$B$2:$B$3000=$B476),,),0),MATCH(SUBSTITUTE(D456,"Allele","Height"),'ce raw data'!$C$1:$CZ$1,0))),"-")</f>
        <v>-</v>
      </c>
      <c r="E475" s="8" t="str">
        <f>IFERROR(IF(INDEX('ce raw data'!$C$2:$CZ$3000,MATCH(1,INDEX(('ce raw data'!$A$2:$A$3000=C453)*('ce raw data'!$B$2:$B$3000=$B476),,),0),MATCH(SUBSTITUTE(E456,"Allele","Height"),'ce raw data'!$C$1:$CZ$1,0))="","-",INDEX('ce raw data'!$C$2:$CZ$3000,MATCH(1,INDEX(('ce raw data'!$A$2:$A$3000=C453)*('ce raw data'!$B$2:$B$3000=$B476),,),0),MATCH(SUBSTITUTE(E456,"Allele","Height"),'ce raw data'!$C$1:$CZ$1,0))),"-")</f>
        <v>-</v>
      </c>
      <c r="F475" s="8" t="str">
        <f>IFERROR(IF(INDEX('ce raw data'!$C$2:$CZ$3000,MATCH(1,INDEX(('ce raw data'!$A$2:$A$3000=C453)*('ce raw data'!$B$2:$B$3000=$B476),,),0),MATCH(SUBSTITUTE(F456,"Allele","Height"),'ce raw data'!$C$1:$CZ$1,0))="","-",INDEX('ce raw data'!$C$2:$CZ$3000,MATCH(1,INDEX(('ce raw data'!$A$2:$A$3000=C453)*('ce raw data'!$B$2:$B$3000=$B476),,),0),MATCH(SUBSTITUTE(F456,"Allele","Height"),'ce raw data'!$C$1:$CZ$1,0))),"-")</f>
        <v>-</v>
      </c>
      <c r="G475" s="8" t="str">
        <f>IFERROR(IF(INDEX('ce raw data'!$C$2:$CZ$3000,MATCH(1,INDEX(('ce raw data'!$A$2:$A$3000=G453)*('ce raw data'!$B$2:$B$3000=$B476),,),0),MATCH(SUBSTITUTE(G456,"Allele","Height"),'ce raw data'!$C$1:$CZ$1,0))="","-",INDEX('ce raw data'!$C$2:$CZ$3000,MATCH(1,INDEX(('ce raw data'!$A$2:$A$3000=G453)*('ce raw data'!$B$2:$B$3000=$B476),,),0),MATCH(SUBSTITUTE(G456,"Allele","Height"),'ce raw data'!$C$1:$CZ$1,0))),"-")</f>
        <v>-</v>
      </c>
      <c r="H475" s="8" t="str">
        <f>IFERROR(IF(INDEX('ce raw data'!$C$2:$CZ$3000,MATCH(1,INDEX(('ce raw data'!$A$2:$A$3000=G453)*('ce raw data'!$B$2:$B$3000=$B476),,),0),MATCH(SUBSTITUTE(H456,"Allele","Height"),'ce raw data'!$C$1:$CZ$1,0))="","-",INDEX('ce raw data'!$C$2:$CZ$3000,MATCH(1,INDEX(('ce raw data'!$A$2:$A$3000=G453)*('ce raw data'!$B$2:$B$3000=$B476),,),0),MATCH(SUBSTITUTE(H456,"Allele","Height"),'ce raw data'!$C$1:$CZ$1,0))),"-")</f>
        <v>-</v>
      </c>
      <c r="I475" s="8" t="str">
        <f>IFERROR(IF(INDEX('ce raw data'!$C$2:$CZ$3000,MATCH(1,INDEX(('ce raw data'!$A$2:$A$3000=G453)*('ce raw data'!$B$2:$B$3000=$B476),,),0),MATCH(SUBSTITUTE(I456,"Allele","Height"),'ce raw data'!$C$1:$CZ$1,0))="","-",INDEX('ce raw data'!$C$2:$CZ$3000,MATCH(1,INDEX(('ce raw data'!$A$2:$A$3000=G453)*('ce raw data'!$B$2:$B$3000=$B476),,),0),MATCH(SUBSTITUTE(I456,"Allele","Height"),'ce raw data'!$C$1:$CZ$1,0))),"-")</f>
        <v>-</v>
      </c>
      <c r="J475" s="8" t="str">
        <f>IFERROR(IF(INDEX('ce raw data'!$C$2:$CZ$3000,MATCH(1,INDEX(('ce raw data'!$A$2:$A$3000=G453)*('ce raw data'!$B$2:$B$3000=$B476),,),0),MATCH(SUBSTITUTE(J456,"Allele","Height"),'ce raw data'!$C$1:$CZ$1,0))="","-",INDEX('ce raw data'!$C$2:$CZ$3000,MATCH(1,INDEX(('ce raw data'!$A$2:$A$3000=G453)*('ce raw data'!$B$2:$B$3000=$B476),,),0),MATCH(SUBSTITUTE(J456,"Allele","Height"),'ce raw data'!$C$1:$CZ$1,0))),"-")</f>
        <v>-</v>
      </c>
    </row>
    <row r="476" spans="2:10" x14ac:dyDescent="0.5">
      <c r="B476" s="11" t="str">
        <f>'Allele Call Table'!$A$89</f>
        <v>D2S1338</v>
      </c>
      <c r="C476" s="8" t="str">
        <f>IFERROR(IF(INDEX('ce raw data'!$C$2:$CZ$3000,MATCH(1,INDEX(('ce raw data'!$A$2:$A$3000=C453)*('ce raw data'!$B$2:$B$3000=$B476),,),0),MATCH(C456,'ce raw data'!$C$1:$CZ$1,0))="","-",INDEX('ce raw data'!$C$2:$CZ$3000,MATCH(1,INDEX(('ce raw data'!$A$2:$A$3000=C453)*('ce raw data'!$B$2:$B$3000=$B476),,),0),MATCH(C456,'ce raw data'!$C$1:$CZ$1,0))),"-")</f>
        <v>-</v>
      </c>
      <c r="D476" s="8" t="str">
        <f>IFERROR(IF(INDEX('ce raw data'!$C$2:$CZ$3000,MATCH(1,INDEX(('ce raw data'!$A$2:$A$3000=C453)*('ce raw data'!$B$2:$B$3000=$B476),,),0),MATCH(D456,'ce raw data'!$C$1:$CZ$1,0))="","-",INDEX('ce raw data'!$C$2:$CZ$3000,MATCH(1,INDEX(('ce raw data'!$A$2:$A$3000=C453)*('ce raw data'!$B$2:$B$3000=$B476),,),0),MATCH(D456,'ce raw data'!$C$1:$CZ$1,0))),"-")</f>
        <v>-</v>
      </c>
      <c r="E476" s="8" t="str">
        <f>IFERROR(IF(INDEX('ce raw data'!$C$2:$CZ$3000,MATCH(1,INDEX(('ce raw data'!$A$2:$A$3000=C453)*('ce raw data'!$B$2:$B$3000=$B476),,),0),MATCH(E456,'ce raw data'!$C$1:$CZ$1,0))="","-",INDEX('ce raw data'!$C$2:$CZ$3000,MATCH(1,INDEX(('ce raw data'!$A$2:$A$3000=C453)*('ce raw data'!$B$2:$B$3000=$B476),,),0),MATCH(E456,'ce raw data'!$C$1:$CZ$1,0))),"-")</f>
        <v>-</v>
      </c>
      <c r="F476" s="8" t="str">
        <f>IFERROR(IF(INDEX('ce raw data'!$C$2:$CZ$3000,MATCH(1,INDEX(('ce raw data'!$A$2:$A$3000=C453)*('ce raw data'!$B$2:$B$3000=$B476),,),0),MATCH(F456,'ce raw data'!$C$1:$CZ$1,0))="","-",INDEX('ce raw data'!$C$2:$CZ$3000,MATCH(1,INDEX(('ce raw data'!$A$2:$A$3000=C453)*('ce raw data'!$B$2:$B$3000=$B476),,),0),MATCH(F456,'ce raw data'!$C$1:$CZ$1,0))),"-")</f>
        <v>-</v>
      </c>
      <c r="G476" s="8" t="str">
        <f>IFERROR(IF(INDEX('ce raw data'!$C$2:$CZ$3000,MATCH(1,INDEX(('ce raw data'!$A$2:$A$3000=G453)*('ce raw data'!$B$2:$B$3000=$B476),,),0),MATCH(G456,'ce raw data'!$C$1:$CZ$1,0))="","-",INDEX('ce raw data'!$C$2:$CZ$3000,MATCH(1,INDEX(('ce raw data'!$A$2:$A$3000=G453)*('ce raw data'!$B$2:$B$3000=$B476),,),0),MATCH(G456,'ce raw data'!$C$1:$CZ$1,0))),"-")</f>
        <v>-</v>
      </c>
      <c r="H476" s="8" t="str">
        <f>IFERROR(IF(INDEX('ce raw data'!$C$2:$CZ$3000,MATCH(1,INDEX(('ce raw data'!$A$2:$A$3000=G453)*('ce raw data'!$B$2:$B$3000=$B476),,),0),MATCH(H456,'ce raw data'!$C$1:$CZ$1,0))="","-",INDEX('ce raw data'!$C$2:$CZ$3000,MATCH(1,INDEX(('ce raw data'!$A$2:$A$3000=G453)*('ce raw data'!$B$2:$B$3000=$B476),,),0),MATCH(H456,'ce raw data'!$C$1:$CZ$1,0))),"-")</f>
        <v>-</v>
      </c>
      <c r="I476" s="8" t="str">
        <f>IFERROR(IF(INDEX('ce raw data'!$C$2:$CZ$3000,MATCH(1,INDEX(('ce raw data'!$A$2:$A$3000=G453)*('ce raw data'!$B$2:$B$3000=$B476),,),0),MATCH(I456,'ce raw data'!$C$1:$CZ$1,0))="","-",INDEX('ce raw data'!$C$2:$CZ$3000,MATCH(1,INDEX(('ce raw data'!$A$2:$A$3000=G453)*('ce raw data'!$B$2:$B$3000=$B476),,),0),MATCH(I456,'ce raw data'!$C$1:$CZ$1,0))),"-")</f>
        <v>-</v>
      </c>
      <c r="J476" s="8" t="str">
        <f>IFERROR(IF(INDEX('ce raw data'!$C$2:$CZ$3000,MATCH(1,INDEX(('ce raw data'!$A$2:$A$3000=G453)*('ce raw data'!$B$2:$B$3000=$B476),,),0),MATCH(J456,'ce raw data'!$C$1:$CZ$1,0))="","-",INDEX('ce raw data'!$C$2:$CZ$3000,MATCH(1,INDEX(('ce raw data'!$A$2:$A$3000=G453)*('ce raw data'!$B$2:$B$3000=$B476),,),0),MATCH(J456,'ce raw data'!$C$1:$CZ$1,0))),"-")</f>
        <v>-</v>
      </c>
    </row>
    <row r="477" spans="2:10" hidden="1" x14ac:dyDescent="0.5">
      <c r="B477" s="11"/>
      <c r="C477" s="8" t="str">
        <f>IFERROR(IF(INDEX('ce raw data'!$C$2:$CZ$3000,MATCH(1,INDEX(('ce raw data'!$A$2:$A$3000=C453)*('ce raw data'!$B$2:$B$3000=$B478),,),0),MATCH(SUBSTITUTE(C456,"Allele","Height"),'ce raw data'!$C$1:$CZ$1,0))="","-",INDEX('ce raw data'!$C$2:$CZ$3000,MATCH(1,INDEX(('ce raw data'!$A$2:$A$3000=C453)*('ce raw data'!$B$2:$B$3000=$B478),,),0),MATCH(SUBSTITUTE(C456,"Allele","Height"),'ce raw data'!$C$1:$CZ$1,0))),"-")</f>
        <v>-</v>
      </c>
      <c r="D477" s="8" t="str">
        <f>IFERROR(IF(INDEX('ce raw data'!$C$2:$CZ$3000,MATCH(1,INDEX(('ce raw data'!$A$2:$A$3000=C453)*('ce raw data'!$B$2:$B$3000=$B478),,),0),MATCH(SUBSTITUTE(D456,"Allele","Height"),'ce raw data'!$C$1:$CZ$1,0))="","-",INDEX('ce raw data'!$C$2:$CZ$3000,MATCH(1,INDEX(('ce raw data'!$A$2:$A$3000=C453)*('ce raw data'!$B$2:$B$3000=$B478),,),0),MATCH(SUBSTITUTE(D456,"Allele","Height"),'ce raw data'!$C$1:$CZ$1,0))),"-")</f>
        <v>-</v>
      </c>
      <c r="E477" s="8" t="str">
        <f>IFERROR(IF(INDEX('ce raw data'!$C$2:$CZ$3000,MATCH(1,INDEX(('ce raw data'!$A$2:$A$3000=C453)*('ce raw data'!$B$2:$B$3000=$B478),,),0),MATCH(SUBSTITUTE(E456,"Allele","Height"),'ce raw data'!$C$1:$CZ$1,0))="","-",INDEX('ce raw data'!$C$2:$CZ$3000,MATCH(1,INDEX(('ce raw data'!$A$2:$A$3000=C453)*('ce raw data'!$B$2:$B$3000=$B478),,),0),MATCH(SUBSTITUTE(E456,"Allele","Height"),'ce raw data'!$C$1:$CZ$1,0))),"-")</f>
        <v>-</v>
      </c>
      <c r="F477" s="8" t="str">
        <f>IFERROR(IF(INDEX('ce raw data'!$C$2:$CZ$3000,MATCH(1,INDEX(('ce raw data'!$A$2:$A$3000=C453)*('ce raw data'!$B$2:$B$3000=$B478),,),0),MATCH(SUBSTITUTE(F456,"Allele","Height"),'ce raw data'!$C$1:$CZ$1,0))="","-",INDEX('ce raw data'!$C$2:$CZ$3000,MATCH(1,INDEX(('ce raw data'!$A$2:$A$3000=C453)*('ce raw data'!$B$2:$B$3000=$B478),,),0),MATCH(SUBSTITUTE(F456,"Allele","Height"),'ce raw data'!$C$1:$CZ$1,0))),"-")</f>
        <v>-</v>
      </c>
      <c r="G477" s="8" t="str">
        <f>IFERROR(IF(INDEX('ce raw data'!$C$2:$CZ$3000,MATCH(1,INDEX(('ce raw data'!$A$2:$A$3000=G453)*('ce raw data'!$B$2:$B$3000=$B478),,),0),MATCH(SUBSTITUTE(G456,"Allele","Height"),'ce raw data'!$C$1:$CZ$1,0))="","-",INDEX('ce raw data'!$C$2:$CZ$3000,MATCH(1,INDEX(('ce raw data'!$A$2:$A$3000=G453)*('ce raw data'!$B$2:$B$3000=$B478),,),0),MATCH(SUBSTITUTE(G456,"Allele","Height"),'ce raw data'!$C$1:$CZ$1,0))),"-")</f>
        <v>-</v>
      </c>
      <c r="H477" s="8" t="str">
        <f>IFERROR(IF(INDEX('ce raw data'!$C$2:$CZ$3000,MATCH(1,INDEX(('ce raw data'!$A$2:$A$3000=G453)*('ce raw data'!$B$2:$B$3000=$B478),,),0),MATCH(SUBSTITUTE(H456,"Allele","Height"),'ce raw data'!$C$1:$CZ$1,0))="","-",INDEX('ce raw data'!$C$2:$CZ$3000,MATCH(1,INDEX(('ce raw data'!$A$2:$A$3000=G453)*('ce raw data'!$B$2:$B$3000=$B478),,),0),MATCH(SUBSTITUTE(H456,"Allele","Height"),'ce raw data'!$C$1:$CZ$1,0))),"-")</f>
        <v>-</v>
      </c>
      <c r="I477" s="8" t="str">
        <f>IFERROR(IF(INDEX('ce raw data'!$C$2:$CZ$3000,MATCH(1,INDEX(('ce raw data'!$A$2:$A$3000=G453)*('ce raw data'!$B$2:$B$3000=$B478),,),0),MATCH(SUBSTITUTE(I456,"Allele","Height"),'ce raw data'!$C$1:$CZ$1,0))="","-",INDEX('ce raw data'!$C$2:$CZ$3000,MATCH(1,INDEX(('ce raw data'!$A$2:$A$3000=G453)*('ce raw data'!$B$2:$B$3000=$B478),,),0),MATCH(SUBSTITUTE(I456,"Allele","Height"),'ce raw data'!$C$1:$CZ$1,0))),"-")</f>
        <v>-</v>
      </c>
      <c r="J477" s="8" t="str">
        <f>IFERROR(IF(INDEX('ce raw data'!$C$2:$CZ$3000,MATCH(1,INDEX(('ce raw data'!$A$2:$A$3000=G453)*('ce raw data'!$B$2:$B$3000=$B478),,),0),MATCH(SUBSTITUTE(J456,"Allele","Height"),'ce raw data'!$C$1:$CZ$1,0))="","-",INDEX('ce raw data'!$C$2:$CZ$3000,MATCH(1,INDEX(('ce raw data'!$A$2:$A$3000=G453)*('ce raw data'!$B$2:$B$3000=$B478),,),0),MATCH(SUBSTITUTE(J456,"Allele","Height"),'ce raw data'!$C$1:$CZ$1,0))),"-")</f>
        <v>-</v>
      </c>
    </row>
    <row r="478" spans="2:10" x14ac:dyDescent="0.5">
      <c r="B478" s="11" t="str">
        <f>'Allele Call Table'!$A$91</f>
        <v>CSF1PO</v>
      </c>
      <c r="C478" s="8" t="str">
        <f>IFERROR(IF(INDEX('ce raw data'!$C$2:$CZ$3000,MATCH(1,INDEX(('ce raw data'!$A$2:$A$3000=C453)*('ce raw data'!$B$2:$B$3000=$B478),,),0),MATCH(C456,'ce raw data'!$C$1:$CZ$1,0))="","-",INDEX('ce raw data'!$C$2:$CZ$3000,MATCH(1,INDEX(('ce raw data'!$A$2:$A$3000=C453)*('ce raw data'!$B$2:$B$3000=$B478),,),0),MATCH(C456,'ce raw data'!$C$1:$CZ$1,0))),"-")</f>
        <v>-</v>
      </c>
      <c r="D478" s="8" t="str">
        <f>IFERROR(IF(INDEX('ce raw data'!$C$2:$CZ$3000,MATCH(1,INDEX(('ce raw data'!$A$2:$A$3000=C453)*('ce raw data'!$B$2:$B$3000=$B478),,),0),MATCH(D456,'ce raw data'!$C$1:$CZ$1,0))="","-",INDEX('ce raw data'!$C$2:$CZ$3000,MATCH(1,INDEX(('ce raw data'!$A$2:$A$3000=C453)*('ce raw data'!$B$2:$B$3000=$B478),,),0),MATCH(D456,'ce raw data'!$C$1:$CZ$1,0))),"-")</f>
        <v>-</v>
      </c>
      <c r="E478" s="8" t="str">
        <f>IFERROR(IF(INDEX('ce raw data'!$C$2:$CZ$3000,MATCH(1,INDEX(('ce raw data'!$A$2:$A$3000=C453)*('ce raw data'!$B$2:$B$3000=$B478),,),0),MATCH(E456,'ce raw data'!$C$1:$CZ$1,0))="","-",INDEX('ce raw data'!$C$2:$CZ$3000,MATCH(1,INDEX(('ce raw data'!$A$2:$A$3000=C453)*('ce raw data'!$B$2:$B$3000=$B478),,),0),MATCH(E456,'ce raw data'!$C$1:$CZ$1,0))),"-")</f>
        <v>-</v>
      </c>
      <c r="F478" s="8" t="str">
        <f>IFERROR(IF(INDEX('ce raw data'!$C$2:$CZ$3000,MATCH(1,INDEX(('ce raw data'!$A$2:$A$3000=C453)*('ce raw data'!$B$2:$B$3000=$B478),,),0),MATCH(F456,'ce raw data'!$C$1:$CZ$1,0))="","-",INDEX('ce raw data'!$C$2:$CZ$3000,MATCH(1,INDEX(('ce raw data'!$A$2:$A$3000=C453)*('ce raw data'!$B$2:$B$3000=$B478),,),0),MATCH(F456,'ce raw data'!$C$1:$CZ$1,0))),"-")</f>
        <v>-</v>
      </c>
      <c r="G478" s="8" t="str">
        <f>IFERROR(IF(INDEX('ce raw data'!$C$2:$CZ$3000,MATCH(1,INDEX(('ce raw data'!$A$2:$A$3000=G453)*('ce raw data'!$B$2:$B$3000=$B478),,),0),MATCH(G456,'ce raw data'!$C$1:$CZ$1,0))="","-",INDEX('ce raw data'!$C$2:$CZ$3000,MATCH(1,INDEX(('ce raw data'!$A$2:$A$3000=G453)*('ce raw data'!$B$2:$B$3000=$B478),,),0),MATCH(G456,'ce raw data'!$C$1:$CZ$1,0))),"-")</f>
        <v>-</v>
      </c>
      <c r="H478" s="8" t="str">
        <f>IFERROR(IF(INDEX('ce raw data'!$C$2:$CZ$3000,MATCH(1,INDEX(('ce raw data'!$A$2:$A$3000=G453)*('ce raw data'!$B$2:$B$3000=$B478),,),0),MATCH(H456,'ce raw data'!$C$1:$CZ$1,0))="","-",INDEX('ce raw data'!$C$2:$CZ$3000,MATCH(1,INDEX(('ce raw data'!$A$2:$A$3000=G453)*('ce raw data'!$B$2:$B$3000=$B478),,),0),MATCH(H456,'ce raw data'!$C$1:$CZ$1,0))),"-")</f>
        <v>-</v>
      </c>
      <c r="I478" s="8" t="str">
        <f>IFERROR(IF(INDEX('ce raw data'!$C$2:$CZ$3000,MATCH(1,INDEX(('ce raw data'!$A$2:$A$3000=G453)*('ce raw data'!$B$2:$B$3000=$B478),,),0),MATCH(I456,'ce raw data'!$C$1:$CZ$1,0))="","-",INDEX('ce raw data'!$C$2:$CZ$3000,MATCH(1,INDEX(('ce raw data'!$A$2:$A$3000=G453)*('ce raw data'!$B$2:$B$3000=$B478),,),0),MATCH(I456,'ce raw data'!$C$1:$CZ$1,0))),"-")</f>
        <v>-</v>
      </c>
      <c r="J478" s="8" t="str">
        <f>IFERROR(IF(INDEX('ce raw data'!$C$2:$CZ$3000,MATCH(1,INDEX(('ce raw data'!$A$2:$A$3000=G453)*('ce raw data'!$B$2:$B$3000=$B478),,),0),MATCH(J456,'ce raw data'!$C$1:$CZ$1,0))="","-",INDEX('ce raw data'!$C$2:$CZ$3000,MATCH(1,INDEX(('ce raw data'!$A$2:$A$3000=G453)*('ce raw data'!$B$2:$B$3000=$B478),,),0),MATCH(J456,'ce raw data'!$C$1:$CZ$1,0))),"-")</f>
        <v>-</v>
      </c>
    </row>
    <row r="479" spans="2:10" hidden="1" x14ac:dyDescent="0.5">
      <c r="B479" s="11"/>
      <c r="C479" s="8" t="str">
        <f>IFERROR(IF(INDEX('ce raw data'!$C$2:$CZ$3000,MATCH(1,INDEX(('ce raw data'!$A$2:$A$3000=C453)*('ce raw data'!$B$2:$B$3000=$B480),,),0),MATCH(SUBSTITUTE(C456,"Allele","Height"),'ce raw data'!$C$1:$CZ$1,0))="","-",INDEX('ce raw data'!$C$2:$CZ$3000,MATCH(1,INDEX(('ce raw data'!$A$2:$A$3000=C453)*('ce raw data'!$B$2:$B$3000=$B480),,),0),MATCH(SUBSTITUTE(C456,"Allele","Height"),'ce raw data'!$C$1:$CZ$1,0))),"-")</f>
        <v>-</v>
      </c>
      <c r="D479" s="8" t="str">
        <f>IFERROR(IF(INDEX('ce raw data'!$C$2:$CZ$3000,MATCH(1,INDEX(('ce raw data'!$A$2:$A$3000=C453)*('ce raw data'!$B$2:$B$3000=$B480),,),0),MATCH(SUBSTITUTE(D456,"Allele","Height"),'ce raw data'!$C$1:$CZ$1,0))="","-",INDEX('ce raw data'!$C$2:$CZ$3000,MATCH(1,INDEX(('ce raw data'!$A$2:$A$3000=C453)*('ce raw data'!$B$2:$B$3000=$B480),,),0),MATCH(SUBSTITUTE(D456,"Allele","Height"),'ce raw data'!$C$1:$CZ$1,0))),"-")</f>
        <v>-</v>
      </c>
      <c r="E479" s="8" t="str">
        <f>IFERROR(IF(INDEX('ce raw data'!$C$2:$CZ$3000,MATCH(1,INDEX(('ce raw data'!$A$2:$A$3000=C453)*('ce raw data'!$B$2:$B$3000=$B480),,),0),MATCH(SUBSTITUTE(E456,"Allele","Height"),'ce raw data'!$C$1:$CZ$1,0))="","-",INDEX('ce raw data'!$C$2:$CZ$3000,MATCH(1,INDEX(('ce raw data'!$A$2:$A$3000=C453)*('ce raw data'!$B$2:$B$3000=$B480),,),0),MATCH(SUBSTITUTE(E456,"Allele","Height"),'ce raw data'!$C$1:$CZ$1,0))),"-")</f>
        <v>-</v>
      </c>
      <c r="F479" s="8" t="str">
        <f>IFERROR(IF(INDEX('ce raw data'!$C$2:$CZ$3000,MATCH(1,INDEX(('ce raw data'!$A$2:$A$3000=C453)*('ce raw data'!$B$2:$B$3000=$B480),,),0),MATCH(SUBSTITUTE(F456,"Allele","Height"),'ce raw data'!$C$1:$CZ$1,0))="","-",INDEX('ce raw data'!$C$2:$CZ$3000,MATCH(1,INDEX(('ce raw data'!$A$2:$A$3000=C453)*('ce raw data'!$B$2:$B$3000=$B480),,),0),MATCH(SUBSTITUTE(F456,"Allele","Height"),'ce raw data'!$C$1:$CZ$1,0))),"-")</f>
        <v>-</v>
      </c>
      <c r="G479" s="8" t="str">
        <f>IFERROR(IF(INDEX('ce raw data'!$C$2:$CZ$3000,MATCH(1,INDEX(('ce raw data'!$A$2:$A$3000=G453)*('ce raw data'!$B$2:$B$3000=$B480),,),0),MATCH(SUBSTITUTE(G456,"Allele","Height"),'ce raw data'!$C$1:$CZ$1,0))="","-",INDEX('ce raw data'!$C$2:$CZ$3000,MATCH(1,INDEX(('ce raw data'!$A$2:$A$3000=G453)*('ce raw data'!$B$2:$B$3000=$B480),,),0),MATCH(SUBSTITUTE(G456,"Allele","Height"),'ce raw data'!$C$1:$CZ$1,0))),"-")</f>
        <v>-</v>
      </c>
      <c r="H479" s="8" t="str">
        <f>IFERROR(IF(INDEX('ce raw data'!$C$2:$CZ$3000,MATCH(1,INDEX(('ce raw data'!$A$2:$A$3000=G453)*('ce raw data'!$B$2:$B$3000=$B480),,),0),MATCH(SUBSTITUTE(H456,"Allele","Height"),'ce raw data'!$C$1:$CZ$1,0))="","-",INDEX('ce raw data'!$C$2:$CZ$3000,MATCH(1,INDEX(('ce raw data'!$A$2:$A$3000=G453)*('ce raw data'!$B$2:$B$3000=$B480),,),0),MATCH(SUBSTITUTE(H456,"Allele","Height"),'ce raw data'!$C$1:$CZ$1,0))),"-")</f>
        <v>-</v>
      </c>
      <c r="I479" s="8" t="str">
        <f>IFERROR(IF(INDEX('ce raw data'!$C$2:$CZ$3000,MATCH(1,INDEX(('ce raw data'!$A$2:$A$3000=G453)*('ce raw data'!$B$2:$B$3000=$B480),,),0),MATCH(SUBSTITUTE(I456,"Allele","Height"),'ce raw data'!$C$1:$CZ$1,0))="","-",INDEX('ce raw data'!$C$2:$CZ$3000,MATCH(1,INDEX(('ce raw data'!$A$2:$A$3000=G453)*('ce raw data'!$B$2:$B$3000=$B480),,),0),MATCH(SUBSTITUTE(I456,"Allele","Height"),'ce raw data'!$C$1:$CZ$1,0))),"-")</f>
        <v>-</v>
      </c>
      <c r="J479" s="8" t="str">
        <f>IFERROR(IF(INDEX('ce raw data'!$C$2:$CZ$3000,MATCH(1,INDEX(('ce raw data'!$A$2:$A$3000=G453)*('ce raw data'!$B$2:$B$3000=$B480),,),0),MATCH(SUBSTITUTE(J456,"Allele","Height"),'ce raw data'!$C$1:$CZ$1,0))="","-",INDEX('ce raw data'!$C$2:$CZ$3000,MATCH(1,INDEX(('ce raw data'!$A$2:$A$3000=G453)*('ce raw data'!$B$2:$B$3000=$B480),,),0),MATCH(SUBSTITUTE(J456,"Allele","Height"),'ce raw data'!$C$1:$CZ$1,0))),"-")</f>
        <v>-</v>
      </c>
    </row>
    <row r="480" spans="2:10" x14ac:dyDescent="0.5">
      <c r="B480" s="11" t="str">
        <f>'Allele Call Table'!$A$93</f>
        <v>Penta D</v>
      </c>
      <c r="C480" s="8" t="str">
        <f>IFERROR(IF(INDEX('ce raw data'!$C$2:$CZ$3000,MATCH(1,INDEX(('ce raw data'!$A$2:$A$3000=C453)*('ce raw data'!$B$2:$B$3000=$B480),,),0),MATCH(C456,'ce raw data'!$C$1:$CZ$1,0))="","-",INDEX('ce raw data'!$C$2:$CZ$3000,MATCH(1,INDEX(('ce raw data'!$A$2:$A$3000=C453)*('ce raw data'!$B$2:$B$3000=$B480),,),0),MATCH(C456,'ce raw data'!$C$1:$CZ$1,0))),"-")</f>
        <v>-</v>
      </c>
      <c r="D480" s="8" t="str">
        <f>IFERROR(IF(INDEX('ce raw data'!$C$2:$CZ$3000,MATCH(1,INDEX(('ce raw data'!$A$2:$A$3000=C453)*('ce raw data'!$B$2:$B$3000=$B480),,),0),MATCH(D456,'ce raw data'!$C$1:$CZ$1,0))="","-",INDEX('ce raw data'!$C$2:$CZ$3000,MATCH(1,INDEX(('ce raw data'!$A$2:$A$3000=C453)*('ce raw data'!$B$2:$B$3000=$B480),,),0),MATCH(D456,'ce raw data'!$C$1:$CZ$1,0))),"-")</f>
        <v>-</v>
      </c>
      <c r="E480" s="8" t="str">
        <f>IFERROR(IF(INDEX('ce raw data'!$C$2:$CZ$3000,MATCH(1,INDEX(('ce raw data'!$A$2:$A$3000=C453)*('ce raw data'!$B$2:$B$3000=$B480),,),0),MATCH(E456,'ce raw data'!$C$1:$CZ$1,0))="","-",INDEX('ce raw data'!$C$2:$CZ$3000,MATCH(1,INDEX(('ce raw data'!$A$2:$A$3000=C453)*('ce raw data'!$B$2:$B$3000=$B480),,),0),MATCH(E456,'ce raw data'!$C$1:$CZ$1,0))),"-")</f>
        <v>-</v>
      </c>
      <c r="F480" s="8" t="str">
        <f>IFERROR(IF(INDEX('ce raw data'!$C$2:$CZ$3000,MATCH(1,INDEX(('ce raw data'!$A$2:$A$3000=C453)*('ce raw data'!$B$2:$B$3000=$B480),,),0),MATCH(F456,'ce raw data'!$C$1:$CZ$1,0))="","-",INDEX('ce raw data'!$C$2:$CZ$3000,MATCH(1,INDEX(('ce raw data'!$A$2:$A$3000=C453)*('ce raw data'!$B$2:$B$3000=$B480),,),0),MATCH(F456,'ce raw data'!$C$1:$CZ$1,0))),"-")</f>
        <v>-</v>
      </c>
      <c r="G480" s="8" t="str">
        <f>IFERROR(IF(INDEX('ce raw data'!$C$2:$CZ$3000,MATCH(1,INDEX(('ce raw data'!$A$2:$A$3000=G453)*('ce raw data'!$B$2:$B$3000=$B480),,),0),MATCH(G456,'ce raw data'!$C$1:$CZ$1,0))="","-",INDEX('ce raw data'!$C$2:$CZ$3000,MATCH(1,INDEX(('ce raw data'!$A$2:$A$3000=G453)*('ce raw data'!$B$2:$B$3000=$B480),,),0),MATCH(G456,'ce raw data'!$C$1:$CZ$1,0))),"-")</f>
        <v>-</v>
      </c>
      <c r="H480" s="8" t="str">
        <f>IFERROR(IF(INDEX('ce raw data'!$C$2:$CZ$3000,MATCH(1,INDEX(('ce raw data'!$A$2:$A$3000=G453)*('ce raw data'!$B$2:$B$3000=$B480),,),0),MATCH(H456,'ce raw data'!$C$1:$CZ$1,0))="","-",INDEX('ce raw data'!$C$2:$CZ$3000,MATCH(1,INDEX(('ce raw data'!$A$2:$A$3000=G453)*('ce raw data'!$B$2:$B$3000=$B480),,),0),MATCH(H456,'ce raw data'!$C$1:$CZ$1,0))),"-")</f>
        <v>-</v>
      </c>
      <c r="I480" s="8" t="str">
        <f>IFERROR(IF(INDEX('ce raw data'!$C$2:$CZ$3000,MATCH(1,INDEX(('ce raw data'!$A$2:$A$3000=G453)*('ce raw data'!$B$2:$B$3000=$B480),,),0),MATCH(I456,'ce raw data'!$C$1:$CZ$1,0))="","-",INDEX('ce raw data'!$C$2:$CZ$3000,MATCH(1,INDEX(('ce raw data'!$A$2:$A$3000=G453)*('ce raw data'!$B$2:$B$3000=$B480),,),0),MATCH(I456,'ce raw data'!$C$1:$CZ$1,0))),"-")</f>
        <v>-</v>
      </c>
      <c r="J480" s="8" t="str">
        <f>IFERROR(IF(INDEX('ce raw data'!$C$2:$CZ$3000,MATCH(1,INDEX(('ce raw data'!$A$2:$A$3000=G453)*('ce raw data'!$B$2:$B$3000=$B480),,),0),MATCH(J456,'ce raw data'!$C$1:$CZ$1,0))="","-",INDEX('ce raw data'!$C$2:$CZ$3000,MATCH(1,INDEX(('ce raw data'!$A$2:$A$3000=G453)*('ce raw data'!$B$2:$B$3000=$B480),,),0),MATCH(J456,'ce raw data'!$C$1:$CZ$1,0))),"-")</f>
        <v>-</v>
      </c>
    </row>
    <row r="481" spans="2:19" hidden="1" x14ac:dyDescent="0.5">
      <c r="B481" s="10"/>
      <c r="C481" s="8" t="str">
        <f>IFERROR(IF(INDEX('ce raw data'!$C$2:$CZ$3000,MATCH(1,INDEX(('ce raw data'!$A$2:$A$3000=C453)*('ce raw data'!$B$2:$B$3000=$B482),,),0),MATCH(SUBSTITUTE(C456,"Allele","Height"),'ce raw data'!$C$1:$CZ$1,0))="","-",INDEX('ce raw data'!$C$2:$CZ$3000,MATCH(1,INDEX(('ce raw data'!$A$2:$A$3000=C453)*('ce raw data'!$B$2:$B$3000=$B482),,),0),MATCH(SUBSTITUTE(C456,"Allele","Height"),'ce raw data'!$C$1:$CZ$1,0))),"-")</f>
        <v>-</v>
      </c>
      <c r="D481" s="8" t="str">
        <f>IFERROR(IF(INDEX('ce raw data'!$C$2:$CZ$3000,MATCH(1,INDEX(('ce raw data'!$A$2:$A$3000=C453)*('ce raw data'!$B$2:$B$3000=$B482),,),0),MATCH(SUBSTITUTE(D456,"Allele","Height"),'ce raw data'!$C$1:$CZ$1,0))="","-",INDEX('ce raw data'!$C$2:$CZ$3000,MATCH(1,INDEX(('ce raw data'!$A$2:$A$3000=C453)*('ce raw data'!$B$2:$B$3000=$B482),,),0),MATCH(SUBSTITUTE(D456,"Allele","Height"),'ce raw data'!$C$1:$CZ$1,0))),"-")</f>
        <v>-</v>
      </c>
      <c r="E481" s="8" t="str">
        <f>IFERROR(IF(INDEX('ce raw data'!$C$2:$CZ$3000,MATCH(1,INDEX(('ce raw data'!$A$2:$A$3000=C453)*('ce raw data'!$B$2:$B$3000=$B482),,),0),MATCH(SUBSTITUTE(E456,"Allele","Height"),'ce raw data'!$C$1:$CZ$1,0))="","-",INDEX('ce raw data'!$C$2:$CZ$3000,MATCH(1,INDEX(('ce raw data'!$A$2:$A$3000=C453)*('ce raw data'!$B$2:$B$3000=$B482),,),0),MATCH(SUBSTITUTE(E456,"Allele","Height"),'ce raw data'!$C$1:$CZ$1,0))),"-")</f>
        <v>-</v>
      </c>
      <c r="F481" s="8" t="str">
        <f>IFERROR(IF(INDEX('ce raw data'!$C$2:$CZ$3000,MATCH(1,INDEX(('ce raw data'!$A$2:$A$3000=C453)*('ce raw data'!$B$2:$B$3000=$B482),,),0),MATCH(SUBSTITUTE(F456,"Allele","Height"),'ce raw data'!$C$1:$CZ$1,0))="","-",INDEX('ce raw data'!$C$2:$CZ$3000,MATCH(1,INDEX(('ce raw data'!$A$2:$A$3000=C453)*('ce raw data'!$B$2:$B$3000=$B482),,),0),MATCH(SUBSTITUTE(F456,"Allele","Height"),'ce raw data'!$C$1:$CZ$1,0))),"-")</f>
        <v>-</v>
      </c>
      <c r="G481" s="8" t="str">
        <f>IFERROR(IF(INDEX('ce raw data'!$C$2:$CZ$3000,MATCH(1,INDEX(('ce raw data'!$A$2:$A$3000=G453)*('ce raw data'!$B$2:$B$3000=$B482),,),0),MATCH(SUBSTITUTE(G456,"Allele","Height"),'ce raw data'!$C$1:$CZ$1,0))="","-",INDEX('ce raw data'!$C$2:$CZ$3000,MATCH(1,INDEX(('ce raw data'!$A$2:$A$3000=G453)*('ce raw data'!$B$2:$B$3000=$B482),,),0),MATCH(SUBSTITUTE(G456,"Allele","Height"),'ce raw data'!$C$1:$CZ$1,0))),"-")</f>
        <v>-</v>
      </c>
      <c r="H481" s="8" t="str">
        <f>IFERROR(IF(INDEX('ce raw data'!$C$2:$CZ$3000,MATCH(1,INDEX(('ce raw data'!$A$2:$A$3000=G453)*('ce raw data'!$B$2:$B$3000=$B482),,),0),MATCH(SUBSTITUTE(H456,"Allele","Height"),'ce raw data'!$C$1:$CZ$1,0))="","-",INDEX('ce raw data'!$C$2:$CZ$3000,MATCH(1,INDEX(('ce raw data'!$A$2:$A$3000=G453)*('ce raw data'!$B$2:$B$3000=$B482),,),0),MATCH(SUBSTITUTE(H456,"Allele","Height"),'ce raw data'!$C$1:$CZ$1,0))),"-")</f>
        <v>-</v>
      </c>
      <c r="I481" s="8" t="str">
        <f>IFERROR(IF(INDEX('ce raw data'!$C$2:$CZ$3000,MATCH(1,INDEX(('ce raw data'!$A$2:$A$3000=G453)*('ce raw data'!$B$2:$B$3000=$B482),,),0),MATCH(SUBSTITUTE(I456,"Allele","Height"),'ce raw data'!$C$1:$CZ$1,0))="","-",INDEX('ce raw data'!$C$2:$CZ$3000,MATCH(1,INDEX(('ce raw data'!$A$2:$A$3000=G453)*('ce raw data'!$B$2:$B$3000=$B482),,),0),MATCH(SUBSTITUTE(I456,"Allele","Height"),'ce raw data'!$C$1:$CZ$1,0))),"-")</f>
        <v>-</v>
      </c>
      <c r="J481" s="8" t="str">
        <f>IFERROR(IF(INDEX('ce raw data'!$C$2:$CZ$3000,MATCH(1,INDEX(('ce raw data'!$A$2:$A$3000=G453)*('ce raw data'!$B$2:$B$3000=$B482),,),0),MATCH(SUBSTITUTE(J456,"Allele","Height"),'ce raw data'!$C$1:$CZ$1,0))="","-",INDEX('ce raw data'!$C$2:$CZ$3000,MATCH(1,INDEX(('ce raw data'!$A$2:$A$3000=G453)*('ce raw data'!$B$2:$B$3000=$B482),,),0),MATCH(SUBSTITUTE(J456,"Allele","Height"),'ce raw data'!$C$1:$CZ$1,0))),"-")</f>
        <v>-</v>
      </c>
    </row>
    <row r="482" spans="2:19" x14ac:dyDescent="0.5">
      <c r="B482" s="14" t="str">
        <f>'Allele Call Table'!$A$95</f>
        <v>TH01</v>
      </c>
      <c r="C482" s="8" t="str">
        <f>IFERROR(IF(INDEX('ce raw data'!$C$2:$CZ$3000,MATCH(1,INDEX(('ce raw data'!$A$2:$A$3000=C453)*('ce raw data'!$B$2:$B$3000=$B482),,),0),MATCH(C456,'ce raw data'!$C$1:$CZ$1,0))="","-",INDEX('ce raw data'!$C$2:$CZ$3000,MATCH(1,INDEX(('ce raw data'!$A$2:$A$3000=C453)*('ce raw data'!$B$2:$B$3000=$B482),,),0),MATCH(C456,'ce raw data'!$C$1:$CZ$1,0))),"-")</f>
        <v>-</v>
      </c>
      <c r="D482" s="8" t="str">
        <f>IFERROR(IF(INDEX('ce raw data'!$C$2:$CZ$3000,MATCH(1,INDEX(('ce raw data'!$A$2:$A$3000=C453)*('ce raw data'!$B$2:$B$3000=$B482),,),0),MATCH(D456,'ce raw data'!$C$1:$CZ$1,0))="","-",INDEX('ce raw data'!$C$2:$CZ$3000,MATCH(1,INDEX(('ce raw data'!$A$2:$A$3000=C453)*('ce raw data'!$B$2:$B$3000=$B482),,),0),MATCH(D456,'ce raw data'!$C$1:$CZ$1,0))),"-")</f>
        <v>-</v>
      </c>
      <c r="E482" s="8" t="str">
        <f>IFERROR(IF(INDEX('ce raw data'!$C$2:$CZ$3000,MATCH(1,INDEX(('ce raw data'!$A$2:$A$3000=C453)*('ce raw data'!$B$2:$B$3000=$B482),,),0),MATCH(E456,'ce raw data'!$C$1:$CZ$1,0))="","-",INDEX('ce raw data'!$C$2:$CZ$3000,MATCH(1,INDEX(('ce raw data'!$A$2:$A$3000=C453)*('ce raw data'!$B$2:$B$3000=$B482),,),0),MATCH(E456,'ce raw data'!$C$1:$CZ$1,0))),"-")</f>
        <v>-</v>
      </c>
      <c r="F482" s="8" t="str">
        <f>IFERROR(IF(INDEX('ce raw data'!$C$2:$CZ$3000,MATCH(1,INDEX(('ce raw data'!$A$2:$A$3000=C453)*('ce raw data'!$B$2:$B$3000=$B482),,),0),MATCH(F456,'ce raw data'!$C$1:$CZ$1,0))="","-",INDEX('ce raw data'!$C$2:$CZ$3000,MATCH(1,INDEX(('ce raw data'!$A$2:$A$3000=C453)*('ce raw data'!$B$2:$B$3000=$B482),,),0),MATCH(F456,'ce raw data'!$C$1:$CZ$1,0))),"-")</f>
        <v>-</v>
      </c>
      <c r="G482" s="8" t="str">
        <f>IFERROR(IF(INDEX('ce raw data'!$C$2:$CZ$3000,MATCH(1,INDEX(('ce raw data'!$A$2:$A$3000=G453)*('ce raw data'!$B$2:$B$3000=$B482),,),0),MATCH(G456,'ce raw data'!$C$1:$CZ$1,0))="","-",INDEX('ce raw data'!$C$2:$CZ$3000,MATCH(1,INDEX(('ce raw data'!$A$2:$A$3000=G453)*('ce raw data'!$B$2:$B$3000=$B482),,),0),MATCH(G456,'ce raw data'!$C$1:$CZ$1,0))),"-")</f>
        <v>-</v>
      </c>
      <c r="H482" s="8" t="str">
        <f>IFERROR(IF(INDEX('ce raw data'!$C$2:$CZ$3000,MATCH(1,INDEX(('ce raw data'!$A$2:$A$3000=G453)*('ce raw data'!$B$2:$B$3000=$B482),,),0),MATCH(H456,'ce raw data'!$C$1:$CZ$1,0))="","-",INDEX('ce raw data'!$C$2:$CZ$3000,MATCH(1,INDEX(('ce raw data'!$A$2:$A$3000=G453)*('ce raw data'!$B$2:$B$3000=$B482),,),0),MATCH(H456,'ce raw data'!$C$1:$CZ$1,0))),"-")</f>
        <v>-</v>
      </c>
      <c r="I482" s="8" t="str">
        <f>IFERROR(IF(INDEX('ce raw data'!$C$2:$CZ$3000,MATCH(1,INDEX(('ce raw data'!$A$2:$A$3000=G453)*('ce raw data'!$B$2:$B$3000=$B482),,),0),MATCH(I456,'ce raw data'!$C$1:$CZ$1,0))="","-",INDEX('ce raw data'!$C$2:$CZ$3000,MATCH(1,INDEX(('ce raw data'!$A$2:$A$3000=G453)*('ce raw data'!$B$2:$B$3000=$B482),,),0),MATCH(I456,'ce raw data'!$C$1:$CZ$1,0))),"-")</f>
        <v>-</v>
      </c>
      <c r="J482" s="8" t="str">
        <f>IFERROR(IF(INDEX('ce raw data'!$C$2:$CZ$3000,MATCH(1,INDEX(('ce raw data'!$A$2:$A$3000=G453)*('ce raw data'!$B$2:$B$3000=$B482),,),0),MATCH(J456,'ce raw data'!$C$1:$CZ$1,0))="","-",INDEX('ce raw data'!$C$2:$CZ$3000,MATCH(1,INDEX(('ce raw data'!$A$2:$A$3000=G453)*('ce raw data'!$B$2:$B$3000=$B482),,),0),MATCH(J456,'ce raw data'!$C$1:$CZ$1,0))),"-")</f>
        <v>-</v>
      </c>
    </row>
    <row r="483" spans="2:19" hidden="1" x14ac:dyDescent="0.5">
      <c r="B483" s="14"/>
      <c r="C483" s="8" t="str">
        <f>IFERROR(IF(INDEX('ce raw data'!$C$2:$CZ$3000,MATCH(1,INDEX(('ce raw data'!$A$2:$A$3000=C453)*('ce raw data'!$B$2:$B$3000=$B484),,),0),MATCH(SUBSTITUTE(C456,"Allele","Height"),'ce raw data'!$C$1:$CZ$1,0))="","-",INDEX('ce raw data'!$C$2:$CZ$3000,MATCH(1,INDEX(('ce raw data'!$A$2:$A$3000=C453)*('ce raw data'!$B$2:$B$3000=$B484),,),0),MATCH(SUBSTITUTE(C456,"Allele","Height"),'ce raw data'!$C$1:$CZ$1,0))),"-")</f>
        <v>-</v>
      </c>
      <c r="D483" s="8" t="str">
        <f>IFERROR(IF(INDEX('ce raw data'!$C$2:$CZ$3000,MATCH(1,INDEX(('ce raw data'!$A$2:$A$3000=C453)*('ce raw data'!$B$2:$B$3000=$B484),,),0),MATCH(SUBSTITUTE(D456,"Allele","Height"),'ce raw data'!$C$1:$CZ$1,0))="","-",INDEX('ce raw data'!$C$2:$CZ$3000,MATCH(1,INDEX(('ce raw data'!$A$2:$A$3000=C453)*('ce raw data'!$B$2:$B$3000=$B484),,),0),MATCH(SUBSTITUTE(D456,"Allele","Height"),'ce raw data'!$C$1:$CZ$1,0))),"-")</f>
        <v>-</v>
      </c>
      <c r="E483" s="8" t="str">
        <f>IFERROR(IF(INDEX('ce raw data'!$C$2:$CZ$3000,MATCH(1,INDEX(('ce raw data'!$A$2:$A$3000=C453)*('ce raw data'!$B$2:$B$3000=$B484),,),0),MATCH(SUBSTITUTE(E456,"Allele","Height"),'ce raw data'!$C$1:$CZ$1,0))="","-",INDEX('ce raw data'!$C$2:$CZ$3000,MATCH(1,INDEX(('ce raw data'!$A$2:$A$3000=C453)*('ce raw data'!$B$2:$B$3000=$B484),,),0),MATCH(SUBSTITUTE(E456,"Allele","Height"),'ce raw data'!$C$1:$CZ$1,0))),"-")</f>
        <v>-</v>
      </c>
      <c r="F483" s="8" t="str">
        <f>IFERROR(IF(INDEX('ce raw data'!$C$2:$CZ$3000,MATCH(1,INDEX(('ce raw data'!$A$2:$A$3000=C453)*('ce raw data'!$B$2:$B$3000=$B484),,),0),MATCH(SUBSTITUTE(F456,"Allele","Height"),'ce raw data'!$C$1:$CZ$1,0))="","-",INDEX('ce raw data'!$C$2:$CZ$3000,MATCH(1,INDEX(('ce raw data'!$A$2:$A$3000=C453)*('ce raw data'!$B$2:$B$3000=$B484),,),0),MATCH(SUBSTITUTE(F456,"Allele","Height"),'ce raw data'!$C$1:$CZ$1,0))),"-")</f>
        <v>-</v>
      </c>
      <c r="G483" s="8" t="str">
        <f>IFERROR(IF(INDEX('ce raw data'!$C$2:$CZ$3000,MATCH(1,INDEX(('ce raw data'!$A$2:$A$3000=G453)*('ce raw data'!$B$2:$B$3000=$B484),,),0),MATCH(SUBSTITUTE(G456,"Allele","Height"),'ce raw data'!$C$1:$CZ$1,0))="","-",INDEX('ce raw data'!$C$2:$CZ$3000,MATCH(1,INDEX(('ce raw data'!$A$2:$A$3000=G453)*('ce raw data'!$B$2:$B$3000=$B484),,),0),MATCH(SUBSTITUTE(G456,"Allele","Height"),'ce raw data'!$C$1:$CZ$1,0))),"-")</f>
        <v>-</v>
      </c>
      <c r="H483" s="8" t="str">
        <f>IFERROR(IF(INDEX('ce raw data'!$C$2:$CZ$3000,MATCH(1,INDEX(('ce raw data'!$A$2:$A$3000=G453)*('ce raw data'!$B$2:$B$3000=$B484),,),0),MATCH(SUBSTITUTE(H456,"Allele","Height"),'ce raw data'!$C$1:$CZ$1,0))="","-",INDEX('ce raw data'!$C$2:$CZ$3000,MATCH(1,INDEX(('ce raw data'!$A$2:$A$3000=G453)*('ce raw data'!$B$2:$B$3000=$B484),,),0),MATCH(SUBSTITUTE(H456,"Allele","Height"),'ce raw data'!$C$1:$CZ$1,0))),"-")</f>
        <v>-</v>
      </c>
      <c r="I483" s="8" t="str">
        <f>IFERROR(IF(INDEX('ce raw data'!$C$2:$CZ$3000,MATCH(1,INDEX(('ce raw data'!$A$2:$A$3000=G453)*('ce raw data'!$B$2:$B$3000=$B484),,),0),MATCH(SUBSTITUTE(I456,"Allele","Height"),'ce raw data'!$C$1:$CZ$1,0))="","-",INDEX('ce raw data'!$C$2:$CZ$3000,MATCH(1,INDEX(('ce raw data'!$A$2:$A$3000=G453)*('ce raw data'!$B$2:$B$3000=$B484),,),0),MATCH(SUBSTITUTE(I456,"Allele","Height"),'ce raw data'!$C$1:$CZ$1,0))),"-")</f>
        <v>-</v>
      </c>
      <c r="J483" s="8" t="str">
        <f>IFERROR(IF(INDEX('ce raw data'!$C$2:$CZ$3000,MATCH(1,INDEX(('ce raw data'!$A$2:$A$3000=G453)*('ce raw data'!$B$2:$B$3000=$B484),,),0),MATCH(SUBSTITUTE(J456,"Allele","Height"),'ce raw data'!$C$1:$CZ$1,0))="","-",INDEX('ce raw data'!$C$2:$CZ$3000,MATCH(1,INDEX(('ce raw data'!$A$2:$A$3000=G453)*('ce raw data'!$B$2:$B$3000=$B484),,),0),MATCH(SUBSTITUTE(J456,"Allele","Height"),'ce raw data'!$C$1:$CZ$1,0))),"-")</f>
        <v>-</v>
      </c>
    </row>
    <row r="484" spans="2:19" x14ac:dyDescent="0.5">
      <c r="B484" s="14" t="str">
        <f>'Allele Call Table'!$A$97</f>
        <v>vWA</v>
      </c>
      <c r="C484" s="8" t="str">
        <f>IFERROR(IF(INDEX('ce raw data'!$C$2:$CZ$3000,MATCH(1,INDEX(('ce raw data'!$A$2:$A$3000=C453)*('ce raw data'!$B$2:$B$3000=$B484),,),0),MATCH(C456,'ce raw data'!$C$1:$CZ$1,0))="","-",INDEX('ce raw data'!$C$2:$CZ$3000,MATCH(1,INDEX(('ce raw data'!$A$2:$A$3000=C453)*('ce raw data'!$B$2:$B$3000=$B484),,),0),MATCH(C456,'ce raw data'!$C$1:$CZ$1,0))),"-")</f>
        <v>-</v>
      </c>
      <c r="D484" s="8" t="str">
        <f>IFERROR(IF(INDEX('ce raw data'!$C$2:$CZ$3000,MATCH(1,INDEX(('ce raw data'!$A$2:$A$3000=C453)*('ce raw data'!$B$2:$B$3000=$B484),,),0),MATCH(D456,'ce raw data'!$C$1:$CZ$1,0))="","-",INDEX('ce raw data'!$C$2:$CZ$3000,MATCH(1,INDEX(('ce raw data'!$A$2:$A$3000=C453)*('ce raw data'!$B$2:$B$3000=$B484),,),0),MATCH(D456,'ce raw data'!$C$1:$CZ$1,0))),"-")</f>
        <v>-</v>
      </c>
      <c r="E484" s="8" t="str">
        <f>IFERROR(IF(INDEX('ce raw data'!$C$2:$CZ$3000,MATCH(1,INDEX(('ce raw data'!$A$2:$A$3000=C453)*('ce raw data'!$B$2:$B$3000=$B484),,),0),MATCH(E456,'ce raw data'!$C$1:$CZ$1,0))="","-",INDEX('ce raw data'!$C$2:$CZ$3000,MATCH(1,INDEX(('ce raw data'!$A$2:$A$3000=C453)*('ce raw data'!$B$2:$B$3000=$B484),,),0),MATCH(E456,'ce raw data'!$C$1:$CZ$1,0))),"-")</f>
        <v>-</v>
      </c>
      <c r="F484" s="8" t="str">
        <f>IFERROR(IF(INDEX('ce raw data'!$C$2:$CZ$3000,MATCH(1,INDEX(('ce raw data'!$A$2:$A$3000=C453)*('ce raw data'!$B$2:$B$3000=$B484),,),0),MATCH(F456,'ce raw data'!$C$1:$CZ$1,0))="","-",INDEX('ce raw data'!$C$2:$CZ$3000,MATCH(1,INDEX(('ce raw data'!$A$2:$A$3000=C453)*('ce raw data'!$B$2:$B$3000=$B484),,),0),MATCH(F456,'ce raw data'!$C$1:$CZ$1,0))),"-")</f>
        <v>-</v>
      </c>
      <c r="G484" s="8" t="str">
        <f>IFERROR(IF(INDEX('ce raw data'!$C$2:$CZ$3000,MATCH(1,INDEX(('ce raw data'!$A$2:$A$3000=G453)*('ce raw data'!$B$2:$B$3000=$B484),,),0),MATCH(G456,'ce raw data'!$C$1:$CZ$1,0))="","-",INDEX('ce raw data'!$C$2:$CZ$3000,MATCH(1,INDEX(('ce raw data'!$A$2:$A$3000=G453)*('ce raw data'!$B$2:$B$3000=$B484),,),0),MATCH(G456,'ce raw data'!$C$1:$CZ$1,0))),"-")</f>
        <v>-</v>
      </c>
      <c r="H484" s="8" t="str">
        <f>IFERROR(IF(INDEX('ce raw data'!$C$2:$CZ$3000,MATCH(1,INDEX(('ce raw data'!$A$2:$A$3000=G453)*('ce raw data'!$B$2:$B$3000=$B484),,),0),MATCH(H456,'ce raw data'!$C$1:$CZ$1,0))="","-",INDEX('ce raw data'!$C$2:$CZ$3000,MATCH(1,INDEX(('ce raw data'!$A$2:$A$3000=G453)*('ce raw data'!$B$2:$B$3000=$B484),,),0),MATCH(H456,'ce raw data'!$C$1:$CZ$1,0))),"-")</f>
        <v>-</v>
      </c>
      <c r="I484" s="8" t="str">
        <f>IFERROR(IF(INDEX('ce raw data'!$C$2:$CZ$3000,MATCH(1,INDEX(('ce raw data'!$A$2:$A$3000=G453)*('ce raw data'!$B$2:$B$3000=$B484),,),0),MATCH(I456,'ce raw data'!$C$1:$CZ$1,0))="","-",INDEX('ce raw data'!$C$2:$CZ$3000,MATCH(1,INDEX(('ce raw data'!$A$2:$A$3000=G453)*('ce raw data'!$B$2:$B$3000=$B484),,),0),MATCH(I456,'ce raw data'!$C$1:$CZ$1,0))),"-")</f>
        <v>-</v>
      </c>
      <c r="J484" s="8" t="str">
        <f>IFERROR(IF(INDEX('ce raw data'!$C$2:$CZ$3000,MATCH(1,INDEX(('ce raw data'!$A$2:$A$3000=G453)*('ce raw data'!$B$2:$B$3000=$B484),,),0),MATCH(J456,'ce raw data'!$C$1:$CZ$1,0))="","-",INDEX('ce raw data'!$C$2:$CZ$3000,MATCH(1,INDEX(('ce raw data'!$A$2:$A$3000=G453)*('ce raw data'!$B$2:$B$3000=$B484),,),0),MATCH(J456,'ce raw data'!$C$1:$CZ$1,0))),"-")</f>
        <v>-</v>
      </c>
    </row>
    <row r="485" spans="2:19" hidden="1" x14ac:dyDescent="0.5">
      <c r="B485" s="14"/>
      <c r="C485" s="8" t="str">
        <f>IFERROR(IF(INDEX('ce raw data'!$C$2:$CZ$3000,MATCH(1,INDEX(('ce raw data'!$A$2:$A$3000=C453)*('ce raw data'!$B$2:$B$3000=$B486),,),0),MATCH(SUBSTITUTE(C456,"Allele","Height"),'ce raw data'!$C$1:$CZ$1,0))="","-",INDEX('ce raw data'!$C$2:$CZ$3000,MATCH(1,INDEX(('ce raw data'!$A$2:$A$3000=C453)*('ce raw data'!$B$2:$B$3000=$B486),,),0),MATCH(SUBSTITUTE(C456,"Allele","Height"),'ce raw data'!$C$1:$CZ$1,0))),"-")</f>
        <v>-</v>
      </c>
      <c r="D485" s="8" t="str">
        <f>IFERROR(IF(INDEX('ce raw data'!$C$2:$CZ$3000,MATCH(1,INDEX(('ce raw data'!$A$2:$A$3000=C453)*('ce raw data'!$B$2:$B$3000=$B486),,),0),MATCH(SUBSTITUTE(D456,"Allele","Height"),'ce raw data'!$C$1:$CZ$1,0))="","-",INDEX('ce raw data'!$C$2:$CZ$3000,MATCH(1,INDEX(('ce raw data'!$A$2:$A$3000=C453)*('ce raw data'!$B$2:$B$3000=$B486),,),0),MATCH(SUBSTITUTE(D456,"Allele","Height"),'ce raw data'!$C$1:$CZ$1,0))),"-")</f>
        <v>-</v>
      </c>
      <c r="E485" s="8" t="str">
        <f>IFERROR(IF(INDEX('ce raw data'!$C$2:$CZ$3000,MATCH(1,INDEX(('ce raw data'!$A$2:$A$3000=C453)*('ce raw data'!$B$2:$B$3000=$B486),,),0),MATCH(SUBSTITUTE(E456,"Allele","Height"),'ce raw data'!$C$1:$CZ$1,0))="","-",INDEX('ce raw data'!$C$2:$CZ$3000,MATCH(1,INDEX(('ce raw data'!$A$2:$A$3000=C453)*('ce raw data'!$B$2:$B$3000=$B486),,),0),MATCH(SUBSTITUTE(E456,"Allele","Height"),'ce raw data'!$C$1:$CZ$1,0))),"-")</f>
        <v>-</v>
      </c>
      <c r="F485" s="8" t="str">
        <f>IFERROR(IF(INDEX('ce raw data'!$C$2:$CZ$3000,MATCH(1,INDEX(('ce raw data'!$A$2:$A$3000=C453)*('ce raw data'!$B$2:$B$3000=$B486),,),0),MATCH(SUBSTITUTE(F456,"Allele","Height"),'ce raw data'!$C$1:$CZ$1,0))="","-",INDEX('ce raw data'!$C$2:$CZ$3000,MATCH(1,INDEX(('ce raw data'!$A$2:$A$3000=C453)*('ce raw data'!$B$2:$B$3000=$B486),,),0),MATCH(SUBSTITUTE(F456,"Allele","Height"),'ce raw data'!$C$1:$CZ$1,0))),"-")</f>
        <v>-</v>
      </c>
      <c r="G485" s="8" t="str">
        <f>IFERROR(IF(INDEX('ce raw data'!$C$2:$CZ$3000,MATCH(1,INDEX(('ce raw data'!$A$2:$A$3000=G453)*('ce raw data'!$B$2:$B$3000=$B486),,),0),MATCH(SUBSTITUTE(G456,"Allele","Height"),'ce raw data'!$C$1:$CZ$1,0))="","-",INDEX('ce raw data'!$C$2:$CZ$3000,MATCH(1,INDEX(('ce raw data'!$A$2:$A$3000=G453)*('ce raw data'!$B$2:$B$3000=$B486),,),0),MATCH(SUBSTITUTE(G456,"Allele","Height"),'ce raw data'!$C$1:$CZ$1,0))),"-")</f>
        <v>-</v>
      </c>
      <c r="H485" s="8" t="str">
        <f>IFERROR(IF(INDEX('ce raw data'!$C$2:$CZ$3000,MATCH(1,INDEX(('ce raw data'!$A$2:$A$3000=G453)*('ce raw data'!$B$2:$B$3000=$B486),,),0),MATCH(SUBSTITUTE(H456,"Allele","Height"),'ce raw data'!$C$1:$CZ$1,0))="","-",INDEX('ce raw data'!$C$2:$CZ$3000,MATCH(1,INDEX(('ce raw data'!$A$2:$A$3000=G453)*('ce raw data'!$B$2:$B$3000=$B486),,),0),MATCH(SUBSTITUTE(H456,"Allele","Height"),'ce raw data'!$C$1:$CZ$1,0))),"-")</f>
        <v>-</v>
      </c>
      <c r="I485" s="8" t="str">
        <f>IFERROR(IF(INDEX('ce raw data'!$C$2:$CZ$3000,MATCH(1,INDEX(('ce raw data'!$A$2:$A$3000=G453)*('ce raw data'!$B$2:$B$3000=$B486),,),0),MATCH(SUBSTITUTE(I456,"Allele","Height"),'ce raw data'!$C$1:$CZ$1,0))="","-",INDEX('ce raw data'!$C$2:$CZ$3000,MATCH(1,INDEX(('ce raw data'!$A$2:$A$3000=G453)*('ce raw data'!$B$2:$B$3000=$B486),,),0),MATCH(SUBSTITUTE(I456,"Allele","Height"),'ce raw data'!$C$1:$CZ$1,0))),"-")</f>
        <v>-</v>
      </c>
      <c r="J485" s="8" t="str">
        <f>IFERROR(IF(INDEX('ce raw data'!$C$2:$CZ$3000,MATCH(1,INDEX(('ce raw data'!$A$2:$A$3000=G453)*('ce raw data'!$B$2:$B$3000=$B486),,),0),MATCH(SUBSTITUTE(J456,"Allele","Height"),'ce raw data'!$C$1:$CZ$1,0))="","-",INDEX('ce raw data'!$C$2:$CZ$3000,MATCH(1,INDEX(('ce raw data'!$A$2:$A$3000=G453)*('ce raw data'!$B$2:$B$3000=$B486),,),0),MATCH(SUBSTITUTE(J456,"Allele","Height"),'ce raw data'!$C$1:$CZ$1,0))),"-")</f>
        <v>-</v>
      </c>
      <c r="K485" s="15"/>
      <c r="L485" s="9"/>
      <c r="M485" s="9"/>
      <c r="N485" s="9"/>
      <c r="O485" s="9"/>
      <c r="P485" s="9"/>
      <c r="Q485" s="9"/>
      <c r="R485" s="9"/>
      <c r="S485" s="9"/>
    </row>
    <row r="486" spans="2:19" x14ac:dyDescent="0.5">
      <c r="B486" s="14" t="str">
        <f>'Allele Call Table'!$A$99</f>
        <v>D21S11</v>
      </c>
      <c r="C486" s="8" t="str">
        <f>IFERROR(IF(INDEX('ce raw data'!$C$2:$CZ$3000,MATCH(1,INDEX(('ce raw data'!$A$2:$A$3000=C453)*('ce raw data'!$B$2:$B$3000=$B486),,),0),MATCH(C456,'ce raw data'!$C$1:$CZ$1,0))="","-",INDEX('ce raw data'!$C$2:$CZ$3000,MATCH(1,INDEX(('ce raw data'!$A$2:$A$3000=C453)*('ce raw data'!$B$2:$B$3000=$B486),,),0),MATCH(C456,'ce raw data'!$C$1:$CZ$1,0))),"-")</f>
        <v>-</v>
      </c>
      <c r="D486" s="8" t="str">
        <f>IFERROR(IF(INDEX('ce raw data'!$C$2:$CZ$3000,MATCH(1,INDEX(('ce raw data'!$A$2:$A$3000=C453)*('ce raw data'!$B$2:$B$3000=$B486),,),0),MATCH(D456,'ce raw data'!$C$1:$CZ$1,0))="","-",INDEX('ce raw data'!$C$2:$CZ$3000,MATCH(1,INDEX(('ce raw data'!$A$2:$A$3000=C453)*('ce raw data'!$B$2:$B$3000=$B486),,),0),MATCH(D456,'ce raw data'!$C$1:$CZ$1,0))),"-")</f>
        <v>-</v>
      </c>
      <c r="E486" s="8" t="str">
        <f>IFERROR(IF(INDEX('ce raw data'!$C$2:$CZ$3000,MATCH(1,INDEX(('ce raw data'!$A$2:$A$3000=C453)*('ce raw data'!$B$2:$B$3000=$B486),,),0),MATCH(E456,'ce raw data'!$C$1:$CZ$1,0))="","-",INDEX('ce raw data'!$C$2:$CZ$3000,MATCH(1,INDEX(('ce raw data'!$A$2:$A$3000=C453)*('ce raw data'!$B$2:$B$3000=$B486),,),0),MATCH(E456,'ce raw data'!$C$1:$CZ$1,0))),"-")</f>
        <v>-</v>
      </c>
      <c r="F486" s="8" t="str">
        <f>IFERROR(IF(INDEX('ce raw data'!$C$2:$CZ$3000,MATCH(1,INDEX(('ce raw data'!$A$2:$A$3000=C453)*('ce raw data'!$B$2:$B$3000=$B486),,),0),MATCH(F456,'ce raw data'!$C$1:$CZ$1,0))="","-",INDEX('ce raw data'!$C$2:$CZ$3000,MATCH(1,INDEX(('ce raw data'!$A$2:$A$3000=C453)*('ce raw data'!$B$2:$B$3000=$B486),,),0),MATCH(F456,'ce raw data'!$C$1:$CZ$1,0))),"-")</f>
        <v>-</v>
      </c>
      <c r="G486" s="8" t="str">
        <f>IFERROR(IF(INDEX('ce raw data'!$C$2:$CZ$3000,MATCH(1,INDEX(('ce raw data'!$A$2:$A$3000=G453)*('ce raw data'!$B$2:$B$3000=$B486),,),0),MATCH(G456,'ce raw data'!$C$1:$CZ$1,0))="","-",INDEX('ce raw data'!$C$2:$CZ$3000,MATCH(1,INDEX(('ce raw data'!$A$2:$A$3000=G453)*('ce raw data'!$B$2:$B$3000=$B486),,),0),MATCH(G456,'ce raw data'!$C$1:$CZ$1,0))),"-")</f>
        <v>-</v>
      </c>
      <c r="H486" s="8" t="str">
        <f>IFERROR(IF(INDEX('ce raw data'!$C$2:$CZ$3000,MATCH(1,INDEX(('ce raw data'!$A$2:$A$3000=G453)*('ce raw data'!$B$2:$B$3000=$B486),,),0),MATCH(H456,'ce raw data'!$C$1:$CZ$1,0))="","-",INDEX('ce raw data'!$C$2:$CZ$3000,MATCH(1,INDEX(('ce raw data'!$A$2:$A$3000=G453)*('ce raw data'!$B$2:$B$3000=$B486),,),0),MATCH(H456,'ce raw data'!$C$1:$CZ$1,0))),"-")</f>
        <v>-</v>
      </c>
      <c r="I486" s="8" t="str">
        <f>IFERROR(IF(INDEX('ce raw data'!$C$2:$CZ$3000,MATCH(1,INDEX(('ce raw data'!$A$2:$A$3000=G453)*('ce raw data'!$B$2:$B$3000=$B486),,),0),MATCH(I456,'ce raw data'!$C$1:$CZ$1,0))="","-",INDEX('ce raw data'!$C$2:$CZ$3000,MATCH(1,INDEX(('ce raw data'!$A$2:$A$3000=G453)*('ce raw data'!$B$2:$B$3000=$B486),,),0),MATCH(I456,'ce raw data'!$C$1:$CZ$1,0))),"-")</f>
        <v>-</v>
      </c>
      <c r="J486" s="8" t="str">
        <f>IFERROR(IF(INDEX('ce raw data'!$C$2:$CZ$3000,MATCH(1,INDEX(('ce raw data'!$A$2:$A$3000=G453)*('ce raw data'!$B$2:$B$3000=$B486),,),0),MATCH(J456,'ce raw data'!$C$1:$CZ$1,0))="","-",INDEX('ce raw data'!$C$2:$CZ$3000,MATCH(1,INDEX(('ce raw data'!$A$2:$A$3000=G453)*('ce raw data'!$B$2:$B$3000=$B486),,),0),MATCH(J456,'ce raw data'!$C$1:$CZ$1,0))),"-")</f>
        <v>-</v>
      </c>
      <c r="K486" s="22"/>
    </row>
    <row r="487" spans="2:19" hidden="1" x14ac:dyDescent="0.5">
      <c r="B487" s="14"/>
      <c r="C487" s="8" t="str">
        <f>IFERROR(IF(INDEX('ce raw data'!$C$2:$CZ$3000,MATCH(1,INDEX(('ce raw data'!$A$2:$A$3000=C453)*('ce raw data'!$B$2:$B$3000=$B488),,),0),MATCH(SUBSTITUTE(C456,"Allele","Height"),'ce raw data'!$C$1:$CZ$1,0))="","-",INDEX('ce raw data'!$C$2:$CZ$3000,MATCH(1,INDEX(('ce raw data'!$A$2:$A$3000=C453)*('ce raw data'!$B$2:$B$3000=$B488),,),0),MATCH(SUBSTITUTE(C456,"Allele","Height"),'ce raw data'!$C$1:$CZ$1,0))),"-")</f>
        <v>-</v>
      </c>
      <c r="D487" s="8" t="str">
        <f>IFERROR(IF(INDEX('ce raw data'!$C$2:$CZ$3000,MATCH(1,INDEX(('ce raw data'!$A$2:$A$3000=C453)*('ce raw data'!$B$2:$B$3000=$B488),,),0),MATCH(SUBSTITUTE(D456,"Allele","Height"),'ce raw data'!$C$1:$CZ$1,0))="","-",INDEX('ce raw data'!$C$2:$CZ$3000,MATCH(1,INDEX(('ce raw data'!$A$2:$A$3000=C453)*('ce raw data'!$B$2:$B$3000=$B488),,),0),MATCH(SUBSTITUTE(D456,"Allele","Height"),'ce raw data'!$C$1:$CZ$1,0))),"-")</f>
        <v>-</v>
      </c>
      <c r="E487" s="8" t="str">
        <f>IFERROR(IF(INDEX('ce raw data'!$C$2:$CZ$3000,MATCH(1,INDEX(('ce raw data'!$A$2:$A$3000=C453)*('ce raw data'!$B$2:$B$3000=$B488),,),0),MATCH(SUBSTITUTE(E456,"Allele","Height"),'ce raw data'!$C$1:$CZ$1,0))="","-",INDEX('ce raw data'!$C$2:$CZ$3000,MATCH(1,INDEX(('ce raw data'!$A$2:$A$3000=C453)*('ce raw data'!$B$2:$B$3000=$B488),,),0),MATCH(SUBSTITUTE(E456,"Allele","Height"),'ce raw data'!$C$1:$CZ$1,0))),"-")</f>
        <v>-</v>
      </c>
      <c r="F487" s="8" t="str">
        <f>IFERROR(IF(INDEX('ce raw data'!$C$2:$CZ$3000,MATCH(1,INDEX(('ce raw data'!$A$2:$A$3000=C453)*('ce raw data'!$B$2:$B$3000=$B488),,),0),MATCH(SUBSTITUTE(F456,"Allele","Height"),'ce raw data'!$C$1:$CZ$1,0))="","-",INDEX('ce raw data'!$C$2:$CZ$3000,MATCH(1,INDEX(('ce raw data'!$A$2:$A$3000=C453)*('ce raw data'!$B$2:$B$3000=$B488),,),0),MATCH(SUBSTITUTE(F456,"Allele","Height"),'ce raw data'!$C$1:$CZ$1,0))),"-")</f>
        <v>-</v>
      </c>
      <c r="G487" s="8" t="str">
        <f>IFERROR(IF(INDEX('ce raw data'!$C$2:$CZ$3000,MATCH(1,INDEX(('ce raw data'!$A$2:$A$3000=G453)*('ce raw data'!$B$2:$B$3000=$B488),,),0),MATCH(SUBSTITUTE(G456,"Allele","Height"),'ce raw data'!$C$1:$CZ$1,0))="","-",INDEX('ce raw data'!$C$2:$CZ$3000,MATCH(1,INDEX(('ce raw data'!$A$2:$A$3000=G453)*('ce raw data'!$B$2:$B$3000=$B488),,),0),MATCH(SUBSTITUTE(G456,"Allele","Height"),'ce raw data'!$C$1:$CZ$1,0))),"-")</f>
        <v>-</v>
      </c>
      <c r="H487" s="8" t="str">
        <f>IFERROR(IF(INDEX('ce raw data'!$C$2:$CZ$3000,MATCH(1,INDEX(('ce raw data'!$A$2:$A$3000=G453)*('ce raw data'!$B$2:$B$3000=$B488),,),0),MATCH(SUBSTITUTE(H456,"Allele","Height"),'ce raw data'!$C$1:$CZ$1,0))="","-",INDEX('ce raw data'!$C$2:$CZ$3000,MATCH(1,INDEX(('ce raw data'!$A$2:$A$3000=G453)*('ce raw data'!$B$2:$B$3000=$B488),,),0),MATCH(SUBSTITUTE(H456,"Allele","Height"),'ce raw data'!$C$1:$CZ$1,0))),"-")</f>
        <v>-</v>
      </c>
      <c r="I487" s="8" t="str">
        <f>IFERROR(IF(INDEX('ce raw data'!$C$2:$CZ$3000,MATCH(1,INDEX(('ce raw data'!$A$2:$A$3000=G453)*('ce raw data'!$B$2:$B$3000=$B488),,),0),MATCH(SUBSTITUTE(I456,"Allele","Height"),'ce raw data'!$C$1:$CZ$1,0))="","-",INDEX('ce raw data'!$C$2:$CZ$3000,MATCH(1,INDEX(('ce raw data'!$A$2:$A$3000=G453)*('ce raw data'!$B$2:$B$3000=$B488),,),0),MATCH(SUBSTITUTE(I456,"Allele","Height"),'ce raw data'!$C$1:$CZ$1,0))),"-")</f>
        <v>-</v>
      </c>
      <c r="J487" s="8" t="str">
        <f>IFERROR(IF(INDEX('ce raw data'!$C$2:$CZ$3000,MATCH(1,INDEX(('ce raw data'!$A$2:$A$3000=G453)*('ce raw data'!$B$2:$B$3000=$B488),,),0),MATCH(SUBSTITUTE(J456,"Allele","Height"),'ce raw data'!$C$1:$CZ$1,0))="","-",INDEX('ce raw data'!$C$2:$CZ$3000,MATCH(1,INDEX(('ce raw data'!$A$2:$A$3000=G453)*('ce raw data'!$B$2:$B$3000=$B488),,),0),MATCH(SUBSTITUTE(J456,"Allele","Height"),'ce raw data'!$C$1:$CZ$1,0))),"-")</f>
        <v>-</v>
      </c>
      <c r="S487" s="2"/>
    </row>
    <row r="488" spans="2:19" x14ac:dyDescent="0.5">
      <c r="B488" s="14" t="str">
        <f>'Allele Call Table'!$A$101</f>
        <v>D7S820</v>
      </c>
      <c r="C488" s="8" t="str">
        <f>IFERROR(IF(INDEX('ce raw data'!$C$2:$CZ$3000,MATCH(1,INDEX(('ce raw data'!$A$2:$A$3000=C453)*('ce raw data'!$B$2:$B$3000=$B488),,),0),MATCH(C456,'ce raw data'!$C$1:$CZ$1,0))="","-",INDEX('ce raw data'!$C$2:$CZ$3000,MATCH(1,INDEX(('ce raw data'!$A$2:$A$3000=C453)*('ce raw data'!$B$2:$B$3000=$B488),,),0),MATCH(C456,'ce raw data'!$C$1:$CZ$1,0))),"-")</f>
        <v>-</v>
      </c>
      <c r="D488" s="8" t="str">
        <f>IFERROR(IF(INDEX('ce raw data'!$C$2:$CZ$3000,MATCH(1,INDEX(('ce raw data'!$A$2:$A$3000=C453)*('ce raw data'!$B$2:$B$3000=$B488),,),0),MATCH(D456,'ce raw data'!$C$1:$CZ$1,0))="","-",INDEX('ce raw data'!$C$2:$CZ$3000,MATCH(1,INDEX(('ce raw data'!$A$2:$A$3000=C453)*('ce raw data'!$B$2:$B$3000=$B488),,),0),MATCH(D456,'ce raw data'!$C$1:$CZ$1,0))),"-")</f>
        <v>-</v>
      </c>
      <c r="E488" s="8" t="str">
        <f>IFERROR(IF(INDEX('ce raw data'!$C$2:$CZ$3000,MATCH(1,INDEX(('ce raw data'!$A$2:$A$3000=C453)*('ce raw data'!$B$2:$B$3000=$B488),,),0),MATCH(E456,'ce raw data'!$C$1:$CZ$1,0))="","-",INDEX('ce raw data'!$C$2:$CZ$3000,MATCH(1,INDEX(('ce raw data'!$A$2:$A$3000=C453)*('ce raw data'!$B$2:$B$3000=$B488),,),0),MATCH(E456,'ce raw data'!$C$1:$CZ$1,0))),"-")</f>
        <v>-</v>
      </c>
      <c r="F488" s="8" t="str">
        <f>IFERROR(IF(INDEX('ce raw data'!$C$2:$CZ$3000,MATCH(1,INDEX(('ce raw data'!$A$2:$A$3000=C453)*('ce raw data'!$B$2:$B$3000=$B488),,),0),MATCH(F456,'ce raw data'!$C$1:$CZ$1,0))="","-",INDEX('ce raw data'!$C$2:$CZ$3000,MATCH(1,INDEX(('ce raw data'!$A$2:$A$3000=C453)*('ce raw data'!$B$2:$B$3000=$B488),,),0),MATCH(F456,'ce raw data'!$C$1:$CZ$1,0))),"-")</f>
        <v>-</v>
      </c>
      <c r="G488" s="8" t="str">
        <f>IFERROR(IF(INDEX('ce raw data'!$C$2:$CZ$3000,MATCH(1,INDEX(('ce raw data'!$A$2:$A$3000=G453)*('ce raw data'!$B$2:$B$3000=$B488),,),0),MATCH(G456,'ce raw data'!$C$1:$CZ$1,0))="","-",INDEX('ce raw data'!$C$2:$CZ$3000,MATCH(1,INDEX(('ce raw data'!$A$2:$A$3000=G453)*('ce raw data'!$B$2:$B$3000=$B488),,),0),MATCH(G456,'ce raw data'!$C$1:$CZ$1,0))),"-")</f>
        <v>-</v>
      </c>
      <c r="H488" s="8" t="str">
        <f>IFERROR(IF(INDEX('ce raw data'!$C$2:$CZ$3000,MATCH(1,INDEX(('ce raw data'!$A$2:$A$3000=G453)*('ce raw data'!$B$2:$B$3000=$B488),,),0),MATCH(H456,'ce raw data'!$C$1:$CZ$1,0))="","-",INDEX('ce raw data'!$C$2:$CZ$3000,MATCH(1,INDEX(('ce raw data'!$A$2:$A$3000=G453)*('ce raw data'!$B$2:$B$3000=$B488),,),0),MATCH(H456,'ce raw data'!$C$1:$CZ$1,0))),"-")</f>
        <v>-</v>
      </c>
      <c r="I488" s="8" t="str">
        <f>IFERROR(IF(INDEX('ce raw data'!$C$2:$CZ$3000,MATCH(1,INDEX(('ce raw data'!$A$2:$A$3000=G453)*('ce raw data'!$B$2:$B$3000=$B488),,),0),MATCH(I456,'ce raw data'!$C$1:$CZ$1,0))="","-",INDEX('ce raw data'!$C$2:$CZ$3000,MATCH(1,INDEX(('ce raw data'!$A$2:$A$3000=G453)*('ce raw data'!$B$2:$B$3000=$B488),,),0),MATCH(I456,'ce raw data'!$C$1:$CZ$1,0))),"-")</f>
        <v>-</v>
      </c>
      <c r="J488" s="8" t="str">
        <f>IFERROR(IF(INDEX('ce raw data'!$C$2:$CZ$3000,MATCH(1,INDEX(('ce raw data'!$A$2:$A$3000=G453)*('ce raw data'!$B$2:$B$3000=$B488),,),0),MATCH(J456,'ce raw data'!$C$1:$CZ$1,0))="","-",INDEX('ce raw data'!$C$2:$CZ$3000,MATCH(1,INDEX(('ce raw data'!$A$2:$A$3000=G453)*('ce raw data'!$B$2:$B$3000=$B488),,),0),MATCH(J456,'ce raw data'!$C$1:$CZ$1,0))),"-")</f>
        <v>-</v>
      </c>
    </row>
    <row r="489" spans="2:19" hidden="1" x14ac:dyDescent="0.5">
      <c r="B489" s="14"/>
      <c r="C489" s="8" t="str">
        <f>IFERROR(IF(INDEX('ce raw data'!$C$2:$CZ$3000,MATCH(1,INDEX(('ce raw data'!$A$2:$A$3000=C453)*('ce raw data'!$B$2:$B$3000=$B490),,),0),MATCH(SUBSTITUTE(C456,"Allele","Height"),'ce raw data'!$C$1:$CZ$1,0))="","-",INDEX('ce raw data'!$C$2:$CZ$3000,MATCH(1,INDEX(('ce raw data'!$A$2:$A$3000=C453)*('ce raw data'!$B$2:$B$3000=$B490),,),0),MATCH(SUBSTITUTE(C456,"Allele","Height"),'ce raw data'!$C$1:$CZ$1,0))),"-")</f>
        <v>-</v>
      </c>
      <c r="D489" s="8" t="str">
        <f>IFERROR(IF(INDEX('ce raw data'!$C$2:$CZ$3000,MATCH(1,INDEX(('ce raw data'!$A$2:$A$3000=C453)*('ce raw data'!$B$2:$B$3000=$B490),,),0),MATCH(SUBSTITUTE(D456,"Allele","Height"),'ce raw data'!$C$1:$CZ$1,0))="","-",INDEX('ce raw data'!$C$2:$CZ$3000,MATCH(1,INDEX(('ce raw data'!$A$2:$A$3000=C453)*('ce raw data'!$B$2:$B$3000=$B490),,),0),MATCH(SUBSTITUTE(D456,"Allele","Height"),'ce raw data'!$C$1:$CZ$1,0))),"-")</f>
        <v>-</v>
      </c>
      <c r="E489" s="8" t="str">
        <f>IFERROR(IF(INDEX('ce raw data'!$C$2:$CZ$3000,MATCH(1,INDEX(('ce raw data'!$A$2:$A$3000=C453)*('ce raw data'!$B$2:$B$3000=$B490),,),0),MATCH(SUBSTITUTE(E456,"Allele","Height"),'ce raw data'!$C$1:$CZ$1,0))="","-",INDEX('ce raw data'!$C$2:$CZ$3000,MATCH(1,INDEX(('ce raw data'!$A$2:$A$3000=C453)*('ce raw data'!$B$2:$B$3000=$B490),,),0),MATCH(SUBSTITUTE(E456,"Allele","Height"),'ce raw data'!$C$1:$CZ$1,0))),"-")</f>
        <v>-</v>
      </c>
      <c r="F489" s="8" t="str">
        <f>IFERROR(IF(INDEX('ce raw data'!$C$2:$CZ$3000,MATCH(1,INDEX(('ce raw data'!$A$2:$A$3000=C453)*('ce raw data'!$B$2:$B$3000=$B490),,),0),MATCH(SUBSTITUTE(F456,"Allele","Height"),'ce raw data'!$C$1:$CZ$1,0))="","-",INDEX('ce raw data'!$C$2:$CZ$3000,MATCH(1,INDEX(('ce raw data'!$A$2:$A$3000=C453)*('ce raw data'!$B$2:$B$3000=$B490),,),0),MATCH(SUBSTITUTE(F456,"Allele","Height"),'ce raw data'!$C$1:$CZ$1,0))),"-")</f>
        <v>-</v>
      </c>
      <c r="G489" s="8" t="str">
        <f>IFERROR(IF(INDEX('ce raw data'!$C$2:$CZ$3000,MATCH(1,INDEX(('ce raw data'!$A$2:$A$3000=G453)*('ce raw data'!$B$2:$B$3000=$B490),,),0),MATCH(SUBSTITUTE(G456,"Allele","Height"),'ce raw data'!$C$1:$CZ$1,0))="","-",INDEX('ce raw data'!$C$2:$CZ$3000,MATCH(1,INDEX(('ce raw data'!$A$2:$A$3000=G453)*('ce raw data'!$B$2:$B$3000=$B490),,),0),MATCH(SUBSTITUTE(G456,"Allele","Height"),'ce raw data'!$C$1:$CZ$1,0))),"-")</f>
        <v>-</v>
      </c>
      <c r="H489" s="8" t="str">
        <f>IFERROR(IF(INDEX('ce raw data'!$C$2:$CZ$3000,MATCH(1,INDEX(('ce raw data'!$A$2:$A$3000=G453)*('ce raw data'!$B$2:$B$3000=$B490),,),0),MATCH(SUBSTITUTE(H456,"Allele","Height"),'ce raw data'!$C$1:$CZ$1,0))="","-",INDEX('ce raw data'!$C$2:$CZ$3000,MATCH(1,INDEX(('ce raw data'!$A$2:$A$3000=G453)*('ce raw data'!$B$2:$B$3000=$B490),,),0),MATCH(SUBSTITUTE(H456,"Allele","Height"),'ce raw data'!$C$1:$CZ$1,0))),"-")</f>
        <v>-</v>
      </c>
      <c r="I489" s="8" t="str">
        <f>IFERROR(IF(INDEX('ce raw data'!$C$2:$CZ$3000,MATCH(1,INDEX(('ce raw data'!$A$2:$A$3000=G453)*('ce raw data'!$B$2:$B$3000=$B490),,),0),MATCH(SUBSTITUTE(I456,"Allele","Height"),'ce raw data'!$C$1:$CZ$1,0))="","-",INDEX('ce raw data'!$C$2:$CZ$3000,MATCH(1,INDEX(('ce raw data'!$A$2:$A$3000=G453)*('ce raw data'!$B$2:$B$3000=$B490),,),0),MATCH(SUBSTITUTE(I456,"Allele","Height"),'ce raw data'!$C$1:$CZ$1,0))),"-")</f>
        <v>-</v>
      </c>
      <c r="J489" s="8" t="str">
        <f>IFERROR(IF(INDEX('ce raw data'!$C$2:$CZ$3000,MATCH(1,INDEX(('ce raw data'!$A$2:$A$3000=G453)*('ce raw data'!$B$2:$B$3000=$B490),,),0),MATCH(SUBSTITUTE(J456,"Allele","Height"),'ce raw data'!$C$1:$CZ$1,0))="","-",INDEX('ce raw data'!$C$2:$CZ$3000,MATCH(1,INDEX(('ce raw data'!$A$2:$A$3000=G453)*('ce raw data'!$B$2:$B$3000=$B490),,),0),MATCH(SUBSTITUTE(J456,"Allele","Height"),'ce raw data'!$C$1:$CZ$1,0))),"-")</f>
        <v>-</v>
      </c>
    </row>
    <row r="490" spans="2:19" x14ac:dyDescent="0.5">
      <c r="B490" s="14" t="str">
        <f>'Allele Call Table'!$A$103</f>
        <v>D5S818</v>
      </c>
      <c r="C490" s="8" t="str">
        <f>IFERROR(IF(INDEX('ce raw data'!$C$2:$CZ$3000,MATCH(1,INDEX(('ce raw data'!$A$2:$A$3000=C453)*('ce raw data'!$B$2:$B$3000=$B490),,),0),MATCH(C456,'ce raw data'!$C$1:$CZ$1,0))="","-",INDEX('ce raw data'!$C$2:$CZ$3000,MATCH(1,INDEX(('ce raw data'!$A$2:$A$3000=C453)*('ce raw data'!$B$2:$B$3000=$B490),,),0),MATCH(C456,'ce raw data'!$C$1:$CZ$1,0))),"-")</f>
        <v>-</v>
      </c>
      <c r="D490" s="8" t="str">
        <f>IFERROR(IF(INDEX('ce raw data'!$C$2:$CZ$3000,MATCH(1,INDEX(('ce raw data'!$A$2:$A$3000=C453)*('ce raw data'!$B$2:$B$3000=$B490),,),0),MATCH(D456,'ce raw data'!$C$1:$CZ$1,0))="","-",INDEX('ce raw data'!$C$2:$CZ$3000,MATCH(1,INDEX(('ce raw data'!$A$2:$A$3000=C453)*('ce raw data'!$B$2:$B$3000=$B490),,),0),MATCH(D456,'ce raw data'!$C$1:$CZ$1,0))),"-")</f>
        <v>-</v>
      </c>
      <c r="E490" s="8" t="str">
        <f>IFERROR(IF(INDEX('ce raw data'!$C$2:$CZ$3000,MATCH(1,INDEX(('ce raw data'!$A$2:$A$3000=C453)*('ce raw data'!$B$2:$B$3000=$B490),,),0),MATCH(E456,'ce raw data'!$C$1:$CZ$1,0))="","-",INDEX('ce raw data'!$C$2:$CZ$3000,MATCH(1,INDEX(('ce raw data'!$A$2:$A$3000=C453)*('ce raw data'!$B$2:$B$3000=$B490),,),0),MATCH(E456,'ce raw data'!$C$1:$CZ$1,0))),"-")</f>
        <v>-</v>
      </c>
      <c r="F490" s="8" t="str">
        <f>IFERROR(IF(INDEX('ce raw data'!$C$2:$CZ$3000,MATCH(1,INDEX(('ce raw data'!$A$2:$A$3000=C453)*('ce raw data'!$B$2:$B$3000=$B490),,),0),MATCH(F456,'ce raw data'!$C$1:$CZ$1,0))="","-",INDEX('ce raw data'!$C$2:$CZ$3000,MATCH(1,INDEX(('ce raw data'!$A$2:$A$3000=C453)*('ce raw data'!$B$2:$B$3000=$B490),,),0),MATCH(F456,'ce raw data'!$C$1:$CZ$1,0))),"-")</f>
        <v>-</v>
      </c>
      <c r="G490" s="8" t="str">
        <f>IFERROR(IF(INDEX('ce raw data'!$C$2:$CZ$3000,MATCH(1,INDEX(('ce raw data'!$A$2:$A$3000=G453)*('ce raw data'!$B$2:$B$3000=$B490),,),0),MATCH(G456,'ce raw data'!$C$1:$CZ$1,0))="","-",INDEX('ce raw data'!$C$2:$CZ$3000,MATCH(1,INDEX(('ce raw data'!$A$2:$A$3000=G453)*('ce raw data'!$B$2:$B$3000=$B490),,),0),MATCH(G456,'ce raw data'!$C$1:$CZ$1,0))),"-")</f>
        <v>-</v>
      </c>
      <c r="H490" s="8" t="str">
        <f>IFERROR(IF(INDEX('ce raw data'!$C$2:$CZ$3000,MATCH(1,INDEX(('ce raw data'!$A$2:$A$3000=G453)*('ce raw data'!$B$2:$B$3000=$B490),,),0),MATCH(H456,'ce raw data'!$C$1:$CZ$1,0))="","-",INDEX('ce raw data'!$C$2:$CZ$3000,MATCH(1,INDEX(('ce raw data'!$A$2:$A$3000=G453)*('ce raw data'!$B$2:$B$3000=$B490),,),0),MATCH(H456,'ce raw data'!$C$1:$CZ$1,0))),"-")</f>
        <v>-</v>
      </c>
      <c r="I490" s="8" t="str">
        <f>IFERROR(IF(INDEX('ce raw data'!$C$2:$CZ$3000,MATCH(1,INDEX(('ce raw data'!$A$2:$A$3000=G453)*('ce raw data'!$B$2:$B$3000=$B490),,),0),MATCH(I456,'ce raw data'!$C$1:$CZ$1,0))="","-",INDEX('ce raw data'!$C$2:$CZ$3000,MATCH(1,INDEX(('ce raw data'!$A$2:$A$3000=G453)*('ce raw data'!$B$2:$B$3000=$B490),,),0),MATCH(I456,'ce raw data'!$C$1:$CZ$1,0))),"-")</f>
        <v>-</v>
      </c>
      <c r="J490" s="8" t="str">
        <f>IFERROR(IF(INDEX('ce raw data'!$C$2:$CZ$3000,MATCH(1,INDEX(('ce raw data'!$A$2:$A$3000=G453)*('ce raw data'!$B$2:$B$3000=$B490),,),0),MATCH(J456,'ce raw data'!$C$1:$CZ$1,0))="","-",INDEX('ce raw data'!$C$2:$CZ$3000,MATCH(1,INDEX(('ce raw data'!$A$2:$A$3000=G453)*('ce raw data'!$B$2:$B$3000=$B490),,),0),MATCH(J456,'ce raw data'!$C$1:$CZ$1,0))),"-")</f>
        <v>-</v>
      </c>
    </row>
    <row r="491" spans="2:19" hidden="1" x14ac:dyDescent="0.5">
      <c r="B491" s="14"/>
      <c r="C491" s="8" t="str">
        <f>IFERROR(IF(INDEX('ce raw data'!$C$2:$CZ$3000,MATCH(1,INDEX(('ce raw data'!$A$2:$A$3000=C453)*('ce raw data'!$B$2:$B$3000=$B492),,),0),MATCH(SUBSTITUTE(C456,"Allele","Height"),'ce raw data'!$C$1:$CZ$1,0))="","-",INDEX('ce raw data'!$C$2:$CZ$3000,MATCH(1,INDEX(('ce raw data'!$A$2:$A$3000=C453)*('ce raw data'!$B$2:$B$3000=$B492),,),0),MATCH(SUBSTITUTE(C456,"Allele","Height"),'ce raw data'!$C$1:$CZ$1,0))),"-")</f>
        <v>-</v>
      </c>
      <c r="D491" s="8" t="str">
        <f>IFERROR(IF(INDEX('ce raw data'!$C$2:$CZ$3000,MATCH(1,INDEX(('ce raw data'!$A$2:$A$3000=C453)*('ce raw data'!$B$2:$B$3000=$B492),,),0),MATCH(SUBSTITUTE(D456,"Allele","Height"),'ce raw data'!$C$1:$CZ$1,0))="","-",INDEX('ce raw data'!$C$2:$CZ$3000,MATCH(1,INDEX(('ce raw data'!$A$2:$A$3000=C453)*('ce raw data'!$B$2:$B$3000=$B492),,),0),MATCH(SUBSTITUTE(D456,"Allele","Height"),'ce raw data'!$C$1:$CZ$1,0))),"-")</f>
        <v>-</v>
      </c>
      <c r="E491" s="8" t="str">
        <f>IFERROR(IF(INDEX('ce raw data'!$C$2:$CZ$3000,MATCH(1,INDEX(('ce raw data'!$A$2:$A$3000=C453)*('ce raw data'!$B$2:$B$3000=$B492),,),0),MATCH(SUBSTITUTE(E456,"Allele","Height"),'ce raw data'!$C$1:$CZ$1,0))="","-",INDEX('ce raw data'!$C$2:$CZ$3000,MATCH(1,INDEX(('ce raw data'!$A$2:$A$3000=C453)*('ce raw data'!$B$2:$B$3000=$B492),,),0),MATCH(SUBSTITUTE(E456,"Allele","Height"),'ce raw data'!$C$1:$CZ$1,0))),"-")</f>
        <v>-</v>
      </c>
      <c r="F491" s="8" t="str">
        <f>IFERROR(IF(INDEX('ce raw data'!$C$2:$CZ$3000,MATCH(1,INDEX(('ce raw data'!$A$2:$A$3000=C453)*('ce raw data'!$B$2:$B$3000=$B492),,),0),MATCH(SUBSTITUTE(F456,"Allele","Height"),'ce raw data'!$C$1:$CZ$1,0))="","-",INDEX('ce raw data'!$C$2:$CZ$3000,MATCH(1,INDEX(('ce raw data'!$A$2:$A$3000=C453)*('ce raw data'!$B$2:$B$3000=$B492),,),0),MATCH(SUBSTITUTE(F456,"Allele","Height"),'ce raw data'!$C$1:$CZ$1,0))),"-")</f>
        <v>-</v>
      </c>
      <c r="G491" s="8" t="str">
        <f>IFERROR(IF(INDEX('ce raw data'!$C$2:$CZ$3000,MATCH(1,INDEX(('ce raw data'!$A$2:$A$3000=G453)*('ce raw data'!$B$2:$B$3000=$B492),,),0),MATCH(SUBSTITUTE(G456,"Allele","Height"),'ce raw data'!$C$1:$CZ$1,0))="","-",INDEX('ce raw data'!$C$2:$CZ$3000,MATCH(1,INDEX(('ce raw data'!$A$2:$A$3000=G453)*('ce raw data'!$B$2:$B$3000=$B492),,),0),MATCH(SUBSTITUTE(G456,"Allele","Height"),'ce raw data'!$C$1:$CZ$1,0))),"-")</f>
        <v>-</v>
      </c>
      <c r="H491" s="8" t="str">
        <f>IFERROR(IF(INDEX('ce raw data'!$C$2:$CZ$3000,MATCH(1,INDEX(('ce raw data'!$A$2:$A$3000=G453)*('ce raw data'!$B$2:$B$3000=$B492),,),0),MATCH(SUBSTITUTE(H456,"Allele","Height"),'ce raw data'!$C$1:$CZ$1,0))="","-",INDEX('ce raw data'!$C$2:$CZ$3000,MATCH(1,INDEX(('ce raw data'!$A$2:$A$3000=G453)*('ce raw data'!$B$2:$B$3000=$B492),,),0),MATCH(SUBSTITUTE(H456,"Allele","Height"),'ce raw data'!$C$1:$CZ$1,0))),"-")</f>
        <v>-</v>
      </c>
      <c r="I491" s="8" t="str">
        <f>IFERROR(IF(INDEX('ce raw data'!$C$2:$CZ$3000,MATCH(1,INDEX(('ce raw data'!$A$2:$A$3000=G453)*('ce raw data'!$B$2:$B$3000=$B492),,),0),MATCH(SUBSTITUTE(I456,"Allele","Height"),'ce raw data'!$C$1:$CZ$1,0))="","-",INDEX('ce raw data'!$C$2:$CZ$3000,MATCH(1,INDEX(('ce raw data'!$A$2:$A$3000=G453)*('ce raw data'!$B$2:$B$3000=$B492),,),0),MATCH(SUBSTITUTE(I456,"Allele","Height"),'ce raw data'!$C$1:$CZ$1,0))),"-")</f>
        <v>-</v>
      </c>
      <c r="J491" s="8" t="str">
        <f>IFERROR(IF(INDEX('ce raw data'!$C$2:$CZ$3000,MATCH(1,INDEX(('ce raw data'!$A$2:$A$3000=G453)*('ce raw data'!$B$2:$B$3000=$B492),,),0),MATCH(SUBSTITUTE(J456,"Allele","Height"),'ce raw data'!$C$1:$CZ$1,0))="","-",INDEX('ce raw data'!$C$2:$CZ$3000,MATCH(1,INDEX(('ce raw data'!$A$2:$A$3000=G453)*('ce raw data'!$B$2:$B$3000=$B492),,),0),MATCH(SUBSTITUTE(J456,"Allele","Height"),'ce raw data'!$C$1:$CZ$1,0))),"-")</f>
        <v>-</v>
      </c>
    </row>
    <row r="492" spans="2:19" x14ac:dyDescent="0.5">
      <c r="B492" s="14" t="str">
        <f>'Allele Call Table'!$A$105</f>
        <v>TPOX</v>
      </c>
      <c r="C492" s="8" t="str">
        <f>IFERROR(IF(INDEX('ce raw data'!$C$2:$CZ$3000,MATCH(1,INDEX(('ce raw data'!$A$2:$A$3000=C453)*('ce raw data'!$B$2:$B$3000=$B492),,),0),MATCH(C456,'ce raw data'!$C$1:$CZ$1,0))="","-",INDEX('ce raw data'!$C$2:$CZ$3000,MATCH(1,INDEX(('ce raw data'!$A$2:$A$3000=C453)*('ce raw data'!$B$2:$B$3000=$B492),,),0),MATCH(C456,'ce raw data'!$C$1:$CZ$1,0))),"-")</f>
        <v>-</v>
      </c>
      <c r="D492" s="8" t="str">
        <f>IFERROR(IF(INDEX('ce raw data'!$C$2:$CZ$3000,MATCH(1,INDEX(('ce raw data'!$A$2:$A$3000=C453)*('ce raw data'!$B$2:$B$3000=$B492),,),0),MATCH(D456,'ce raw data'!$C$1:$CZ$1,0))="","-",INDEX('ce raw data'!$C$2:$CZ$3000,MATCH(1,INDEX(('ce raw data'!$A$2:$A$3000=C453)*('ce raw data'!$B$2:$B$3000=$B492),,),0),MATCH(D456,'ce raw data'!$C$1:$CZ$1,0))),"-")</f>
        <v>-</v>
      </c>
      <c r="E492" s="8" t="str">
        <f>IFERROR(IF(INDEX('ce raw data'!$C$2:$CZ$3000,MATCH(1,INDEX(('ce raw data'!$A$2:$A$3000=C453)*('ce raw data'!$B$2:$B$3000=$B492),,),0),MATCH(E456,'ce raw data'!$C$1:$CZ$1,0))="","-",INDEX('ce raw data'!$C$2:$CZ$3000,MATCH(1,INDEX(('ce raw data'!$A$2:$A$3000=C453)*('ce raw data'!$B$2:$B$3000=$B492),,),0),MATCH(E456,'ce raw data'!$C$1:$CZ$1,0))),"-")</f>
        <v>-</v>
      </c>
      <c r="F492" s="8" t="str">
        <f>IFERROR(IF(INDEX('ce raw data'!$C$2:$CZ$3000,MATCH(1,INDEX(('ce raw data'!$A$2:$A$3000=C453)*('ce raw data'!$B$2:$B$3000=$B492),,),0),MATCH(F456,'ce raw data'!$C$1:$CZ$1,0))="","-",INDEX('ce raw data'!$C$2:$CZ$3000,MATCH(1,INDEX(('ce raw data'!$A$2:$A$3000=C453)*('ce raw data'!$B$2:$B$3000=$B492),,),0),MATCH(F456,'ce raw data'!$C$1:$CZ$1,0))),"-")</f>
        <v>-</v>
      </c>
      <c r="G492" s="8" t="str">
        <f>IFERROR(IF(INDEX('ce raw data'!$C$2:$CZ$3000,MATCH(1,INDEX(('ce raw data'!$A$2:$A$3000=G453)*('ce raw data'!$B$2:$B$3000=$B492),,),0),MATCH(G456,'ce raw data'!$C$1:$CZ$1,0))="","-",INDEX('ce raw data'!$C$2:$CZ$3000,MATCH(1,INDEX(('ce raw data'!$A$2:$A$3000=G453)*('ce raw data'!$B$2:$B$3000=$B492),,),0),MATCH(G456,'ce raw data'!$C$1:$CZ$1,0))),"-")</f>
        <v>-</v>
      </c>
      <c r="H492" s="8" t="str">
        <f>IFERROR(IF(INDEX('ce raw data'!$C$2:$CZ$3000,MATCH(1,INDEX(('ce raw data'!$A$2:$A$3000=G453)*('ce raw data'!$B$2:$B$3000=$B492),,),0),MATCH(H456,'ce raw data'!$C$1:$CZ$1,0))="","-",INDEX('ce raw data'!$C$2:$CZ$3000,MATCH(1,INDEX(('ce raw data'!$A$2:$A$3000=G453)*('ce raw data'!$B$2:$B$3000=$B492),,),0),MATCH(H456,'ce raw data'!$C$1:$CZ$1,0))),"-")</f>
        <v>-</v>
      </c>
      <c r="I492" s="8" t="str">
        <f>IFERROR(IF(INDEX('ce raw data'!$C$2:$CZ$3000,MATCH(1,INDEX(('ce raw data'!$A$2:$A$3000=G453)*('ce raw data'!$B$2:$B$3000=$B492),,),0),MATCH(I456,'ce raw data'!$C$1:$CZ$1,0))="","-",INDEX('ce raw data'!$C$2:$CZ$3000,MATCH(1,INDEX(('ce raw data'!$A$2:$A$3000=G453)*('ce raw data'!$B$2:$B$3000=$B492),,),0),MATCH(I456,'ce raw data'!$C$1:$CZ$1,0))),"-")</f>
        <v>-</v>
      </c>
      <c r="J492" s="8" t="str">
        <f>IFERROR(IF(INDEX('ce raw data'!$C$2:$CZ$3000,MATCH(1,INDEX(('ce raw data'!$A$2:$A$3000=G453)*('ce raw data'!$B$2:$B$3000=$B492),,),0),MATCH(J456,'ce raw data'!$C$1:$CZ$1,0))="","-",INDEX('ce raw data'!$C$2:$CZ$3000,MATCH(1,INDEX(('ce raw data'!$A$2:$A$3000=G453)*('ce raw data'!$B$2:$B$3000=$B492),,),0),MATCH(J456,'ce raw data'!$C$1:$CZ$1,0))),"-")</f>
        <v>-</v>
      </c>
    </row>
    <row r="493" spans="2:19" hidden="1" x14ac:dyDescent="0.5">
      <c r="B493" s="10"/>
      <c r="C493" s="8" t="str">
        <f>IFERROR(IF(INDEX('ce raw data'!$C$2:$CZ$3000,MATCH(1,INDEX(('ce raw data'!$A$2:$A$3000=C453)*('ce raw data'!$B$2:$B$3000=$B494),,),0),MATCH(SUBSTITUTE(C456,"Allele","Height"),'ce raw data'!$C$1:$CZ$1,0))="","-",INDEX('ce raw data'!$C$2:$CZ$3000,MATCH(1,INDEX(('ce raw data'!$A$2:$A$3000=C453)*('ce raw data'!$B$2:$B$3000=$B494),,),0),MATCH(SUBSTITUTE(C456,"Allele","Height"),'ce raw data'!$C$1:$CZ$1,0))),"-")</f>
        <v>-</v>
      </c>
      <c r="D493" s="8" t="str">
        <f>IFERROR(IF(INDEX('ce raw data'!$C$2:$CZ$3000,MATCH(1,INDEX(('ce raw data'!$A$2:$A$3000=C453)*('ce raw data'!$B$2:$B$3000=$B494),,),0),MATCH(SUBSTITUTE(D456,"Allele","Height"),'ce raw data'!$C$1:$CZ$1,0))="","-",INDEX('ce raw data'!$C$2:$CZ$3000,MATCH(1,INDEX(('ce raw data'!$A$2:$A$3000=C453)*('ce raw data'!$B$2:$B$3000=$B494),,),0),MATCH(SUBSTITUTE(D456,"Allele","Height"),'ce raw data'!$C$1:$CZ$1,0))),"-")</f>
        <v>-</v>
      </c>
      <c r="E493" s="8" t="str">
        <f>IFERROR(IF(INDEX('ce raw data'!$C$2:$CZ$3000,MATCH(1,INDEX(('ce raw data'!$A$2:$A$3000=C453)*('ce raw data'!$B$2:$B$3000=$B494),,),0),MATCH(SUBSTITUTE(E456,"Allele","Height"),'ce raw data'!$C$1:$CZ$1,0))="","-",INDEX('ce raw data'!$C$2:$CZ$3000,MATCH(1,INDEX(('ce raw data'!$A$2:$A$3000=C453)*('ce raw data'!$B$2:$B$3000=$B494),,),0),MATCH(SUBSTITUTE(E456,"Allele","Height"),'ce raw data'!$C$1:$CZ$1,0))),"-")</f>
        <v>-</v>
      </c>
      <c r="F493" s="8" t="str">
        <f>IFERROR(IF(INDEX('ce raw data'!$C$2:$CZ$3000,MATCH(1,INDEX(('ce raw data'!$A$2:$A$3000=C453)*('ce raw data'!$B$2:$B$3000=$B494),,),0),MATCH(SUBSTITUTE(F456,"Allele","Height"),'ce raw data'!$C$1:$CZ$1,0))="","-",INDEX('ce raw data'!$C$2:$CZ$3000,MATCH(1,INDEX(('ce raw data'!$A$2:$A$3000=C453)*('ce raw data'!$B$2:$B$3000=$B494),,),0),MATCH(SUBSTITUTE(F456,"Allele","Height"),'ce raw data'!$C$1:$CZ$1,0))),"-")</f>
        <v>-</v>
      </c>
      <c r="G493" s="8" t="str">
        <f>IFERROR(IF(INDEX('ce raw data'!$C$2:$CZ$3000,MATCH(1,INDEX(('ce raw data'!$A$2:$A$3000=G453)*('ce raw data'!$B$2:$B$3000=$B494),,),0),MATCH(SUBSTITUTE(G456,"Allele","Height"),'ce raw data'!$C$1:$CZ$1,0))="","-",INDEX('ce raw data'!$C$2:$CZ$3000,MATCH(1,INDEX(('ce raw data'!$A$2:$A$3000=G453)*('ce raw data'!$B$2:$B$3000=$B494),,),0),MATCH(SUBSTITUTE(G456,"Allele","Height"),'ce raw data'!$C$1:$CZ$1,0))),"-")</f>
        <v>-</v>
      </c>
      <c r="H493" s="8" t="str">
        <f>IFERROR(IF(INDEX('ce raw data'!$C$2:$CZ$3000,MATCH(1,INDEX(('ce raw data'!$A$2:$A$3000=G453)*('ce raw data'!$B$2:$B$3000=$B494),,),0),MATCH(SUBSTITUTE(H456,"Allele","Height"),'ce raw data'!$C$1:$CZ$1,0))="","-",INDEX('ce raw data'!$C$2:$CZ$3000,MATCH(1,INDEX(('ce raw data'!$A$2:$A$3000=G453)*('ce raw data'!$B$2:$B$3000=$B494),,),0),MATCH(SUBSTITUTE(H456,"Allele","Height"),'ce raw data'!$C$1:$CZ$1,0))),"-")</f>
        <v>-</v>
      </c>
      <c r="I493" s="8" t="str">
        <f>IFERROR(IF(INDEX('ce raw data'!$C$2:$CZ$3000,MATCH(1,INDEX(('ce raw data'!$A$2:$A$3000=G453)*('ce raw data'!$B$2:$B$3000=$B494),,),0),MATCH(SUBSTITUTE(I456,"Allele","Height"),'ce raw data'!$C$1:$CZ$1,0))="","-",INDEX('ce raw data'!$C$2:$CZ$3000,MATCH(1,INDEX(('ce raw data'!$A$2:$A$3000=G453)*('ce raw data'!$B$2:$B$3000=$B494),,),0),MATCH(SUBSTITUTE(I456,"Allele","Height"),'ce raw data'!$C$1:$CZ$1,0))),"-")</f>
        <v>-</v>
      </c>
      <c r="J493" s="8" t="str">
        <f>IFERROR(IF(INDEX('ce raw data'!$C$2:$CZ$3000,MATCH(1,INDEX(('ce raw data'!$A$2:$A$3000=G453)*('ce raw data'!$B$2:$B$3000=$B494),,),0),MATCH(SUBSTITUTE(J456,"Allele","Height"),'ce raw data'!$C$1:$CZ$1,0))="","-",INDEX('ce raw data'!$C$2:$CZ$3000,MATCH(1,INDEX(('ce raw data'!$A$2:$A$3000=G453)*('ce raw data'!$B$2:$B$3000=$B494),,),0),MATCH(SUBSTITUTE(J456,"Allele","Height"),'ce raw data'!$C$1:$CZ$1,0))),"-")</f>
        <v>-</v>
      </c>
    </row>
    <row r="494" spans="2:19" x14ac:dyDescent="0.5">
      <c r="B494" s="12" t="str">
        <f>'Allele Call Table'!$A$107</f>
        <v>D8S1179</v>
      </c>
      <c r="C494" s="8" t="str">
        <f>IFERROR(IF(INDEX('ce raw data'!$C$2:$CZ$3000,MATCH(1,INDEX(('ce raw data'!$A$2:$A$3000=C453)*('ce raw data'!$B$2:$B$3000=$B494),,),0),MATCH(C456,'ce raw data'!$C$1:$CZ$1,0))="","-",INDEX('ce raw data'!$C$2:$CZ$3000,MATCH(1,INDEX(('ce raw data'!$A$2:$A$3000=C453)*('ce raw data'!$B$2:$B$3000=$B494),,),0),MATCH(C456,'ce raw data'!$C$1:$CZ$1,0))),"-")</f>
        <v>-</v>
      </c>
      <c r="D494" s="8" t="str">
        <f>IFERROR(IF(INDEX('ce raw data'!$C$2:$CZ$3000,MATCH(1,INDEX(('ce raw data'!$A$2:$A$3000=C453)*('ce raw data'!$B$2:$B$3000=$B494),,),0),MATCH(D456,'ce raw data'!$C$1:$CZ$1,0))="","-",INDEX('ce raw data'!$C$2:$CZ$3000,MATCH(1,INDEX(('ce raw data'!$A$2:$A$3000=C453)*('ce raw data'!$B$2:$B$3000=$B494),,),0),MATCH(D456,'ce raw data'!$C$1:$CZ$1,0))),"-")</f>
        <v>-</v>
      </c>
      <c r="E494" s="8" t="str">
        <f>IFERROR(IF(INDEX('ce raw data'!$C$2:$CZ$3000,MATCH(1,INDEX(('ce raw data'!$A$2:$A$3000=C453)*('ce raw data'!$B$2:$B$3000=$B494),,),0),MATCH(E456,'ce raw data'!$C$1:$CZ$1,0))="","-",INDEX('ce raw data'!$C$2:$CZ$3000,MATCH(1,INDEX(('ce raw data'!$A$2:$A$3000=C453)*('ce raw data'!$B$2:$B$3000=$B494),,),0),MATCH(E456,'ce raw data'!$C$1:$CZ$1,0))),"-")</f>
        <v>-</v>
      </c>
      <c r="F494" s="8" t="str">
        <f>IFERROR(IF(INDEX('ce raw data'!$C$2:$CZ$3000,MATCH(1,INDEX(('ce raw data'!$A$2:$A$3000=C453)*('ce raw data'!$B$2:$B$3000=$B494),,),0),MATCH(F456,'ce raw data'!$C$1:$CZ$1,0))="","-",INDEX('ce raw data'!$C$2:$CZ$3000,MATCH(1,INDEX(('ce raw data'!$A$2:$A$3000=C453)*('ce raw data'!$B$2:$B$3000=$B494),,),0),MATCH(F456,'ce raw data'!$C$1:$CZ$1,0))),"-")</f>
        <v>-</v>
      </c>
      <c r="G494" s="8" t="str">
        <f>IFERROR(IF(INDEX('ce raw data'!$C$2:$CZ$3000,MATCH(1,INDEX(('ce raw data'!$A$2:$A$3000=G453)*('ce raw data'!$B$2:$B$3000=$B494),,),0),MATCH(G456,'ce raw data'!$C$1:$CZ$1,0))="","-",INDEX('ce raw data'!$C$2:$CZ$3000,MATCH(1,INDEX(('ce raw data'!$A$2:$A$3000=G453)*('ce raw data'!$B$2:$B$3000=$B494),,),0),MATCH(G456,'ce raw data'!$C$1:$CZ$1,0))),"-")</f>
        <v>-</v>
      </c>
      <c r="H494" s="8" t="str">
        <f>IFERROR(IF(INDEX('ce raw data'!$C$2:$CZ$3000,MATCH(1,INDEX(('ce raw data'!$A$2:$A$3000=G453)*('ce raw data'!$B$2:$B$3000=$B494),,),0),MATCH(H456,'ce raw data'!$C$1:$CZ$1,0))="","-",INDEX('ce raw data'!$C$2:$CZ$3000,MATCH(1,INDEX(('ce raw data'!$A$2:$A$3000=G453)*('ce raw data'!$B$2:$B$3000=$B494),,),0),MATCH(H456,'ce raw data'!$C$1:$CZ$1,0))),"-")</f>
        <v>-</v>
      </c>
      <c r="I494" s="8" t="str">
        <f>IFERROR(IF(INDEX('ce raw data'!$C$2:$CZ$3000,MATCH(1,INDEX(('ce raw data'!$A$2:$A$3000=G453)*('ce raw data'!$B$2:$B$3000=$B494),,),0),MATCH(I456,'ce raw data'!$C$1:$CZ$1,0))="","-",INDEX('ce raw data'!$C$2:$CZ$3000,MATCH(1,INDEX(('ce raw data'!$A$2:$A$3000=G453)*('ce raw data'!$B$2:$B$3000=$B494),,),0),MATCH(I456,'ce raw data'!$C$1:$CZ$1,0))),"-")</f>
        <v>-</v>
      </c>
      <c r="J494" s="8" t="str">
        <f>IFERROR(IF(INDEX('ce raw data'!$C$2:$CZ$3000,MATCH(1,INDEX(('ce raw data'!$A$2:$A$3000=G453)*('ce raw data'!$B$2:$B$3000=$B494),,),0),MATCH(J456,'ce raw data'!$C$1:$CZ$1,0))="","-",INDEX('ce raw data'!$C$2:$CZ$3000,MATCH(1,INDEX(('ce raw data'!$A$2:$A$3000=G453)*('ce raw data'!$B$2:$B$3000=$B494),,),0),MATCH(J456,'ce raw data'!$C$1:$CZ$1,0))),"-")</f>
        <v>-</v>
      </c>
    </row>
    <row r="495" spans="2:19" hidden="1" x14ac:dyDescent="0.5">
      <c r="B495" s="12"/>
      <c r="C495" s="8" t="str">
        <f>IFERROR(IF(INDEX('ce raw data'!$C$2:$CZ$3000,MATCH(1,INDEX(('ce raw data'!$A$2:$A$3000=C453)*('ce raw data'!$B$2:$B$3000=$B496),,),0),MATCH(SUBSTITUTE(C456,"Allele","Height"),'ce raw data'!$C$1:$CZ$1,0))="","-",INDEX('ce raw data'!$C$2:$CZ$3000,MATCH(1,INDEX(('ce raw data'!$A$2:$A$3000=C453)*('ce raw data'!$B$2:$B$3000=$B496),,),0),MATCH(SUBSTITUTE(C456,"Allele","Height"),'ce raw data'!$C$1:$CZ$1,0))),"-")</f>
        <v>-</v>
      </c>
      <c r="D495" s="8" t="str">
        <f>IFERROR(IF(INDEX('ce raw data'!$C$2:$CZ$3000,MATCH(1,INDEX(('ce raw data'!$A$2:$A$3000=C453)*('ce raw data'!$B$2:$B$3000=$B496),,),0),MATCH(SUBSTITUTE(D456,"Allele","Height"),'ce raw data'!$C$1:$CZ$1,0))="","-",INDEX('ce raw data'!$C$2:$CZ$3000,MATCH(1,INDEX(('ce raw data'!$A$2:$A$3000=C453)*('ce raw data'!$B$2:$B$3000=$B496),,),0),MATCH(SUBSTITUTE(D456,"Allele","Height"),'ce raw data'!$C$1:$CZ$1,0))),"-")</f>
        <v>-</v>
      </c>
      <c r="E495" s="8" t="str">
        <f>IFERROR(IF(INDEX('ce raw data'!$C$2:$CZ$3000,MATCH(1,INDEX(('ce raw data'!$A$2:$A$3000=C453)*('ce raw data'!$B$2:$B$3000=$B496),,),0),MATCH(SUBSTITUTE(E456,"Allele","Height"),'ce raw data'!$C$1:$CZ$1,0))="","-",INDEX('ce raw data'!$C$2:$CZ$3000,MATCH(1,INDEX(('ce raw data'!$A$2:$A$3000=C453)*('ce raw data'!$B$2:$B$3000=$B496),,),0),MATCH(SUBSTITUTE(E456,"Allele","Height"),'ce raw data'!$C$1:$CZ$1,0))),"-")</f>
        <v>-</v>
      </c>
      <c r="F495" s="8" t="str">
        <f>IFERROR(IF(INDEX('ce raw data'!$C$2:$CZ$3000,MATCH(1,INDEX(('ce raw data'!$A$2:$A$3000=C453)*('ce raw data'!$B$2:$B$3000=$B496),,),0),MATCH(SUBSTITUTE(F456,"Allele","Height"),'ce raw data'!$C$1:$CZ$1,0))="","-",INDEX('ce raw data'!$C$2:$CZ$3000,MATCH(1,INDEX(('ce raw data'!$A$2:$A$3000=C453)*('ce raw data'!$B$2:$B$3000=$B496),,),0),MATCH(SUBSTITUTE(F456,"Allele","Height"),'ce raw data'!$C$1:$CZ$1,0))),"-")</f>
        <v>-</v>
      </c>
      <c r="G495" s="8" t="str">
        <f>IFERROR(IF(INDEX('ce raw data'!$C$2:$CZ$3000,MATCH(1,INDEX(('ce raw data'!$A$2:$A$3000=G453)*('ce raw data'!$B$2:$B$3000=$B496),,),0),MATCH(SUBSTITUTE(G456,"Allele","Height"),'ce raw data'!$C$1:$CZ$1,0))="","-",INDEX('ce raw data'!$C$2:$CZ$3000,MATCH(1,INDEX(('ce raw data'!$A$2:$A$3000=G453)*('ce raw data'!$B$2:$B$3000=$B496),,),0),MATCH(SUBSTITUTE(G456,"Allele","Height"),'ce raw data'!$C$1:$CZ$1,0))),"-")</f>
        <v>-</v>
      </c>
      <c r="H495" s="8" t="str">
        <f>IFERROR(IF(INDEX('ce raw data'!$C$2:$CZ$3000,MATCH(1,INDEX(('ce raw data'!$A$2:$A$3000=G453)*('ce raw data'!$B$2:$B$3000=$B496),,),0),MATCH(SUBSTITUTE(H456,"Allele","Height"),'ce raw data'!$C$1:$CZ$1,0))="","-",INDEX('ce raw data'!$C$2:$CZ$3000,MATCH(1,INDEX(('ce raw data'!$A$2:$A$3000=G453)*('ce raw data'!$B$2:$B$3000=$B496),,),0),MATCH(SUBSTITUTE(H456,"Allele","Height"),'ce raw data'!$C$1:$CZ$1,0))),"-")</f>
        <v>-</v>
      </c>
      <c r="I495" s="8" t="str">
        <f>IFERROR(IF(INDEX('ce raw data'!$C$2:$CZ$3000,MATCH(1,INDEX(('ce raw data'!$A$2:$A$3000=G453)*('ce raw data'!$B$2:$B$3000=$B496),,),0),MATCH(SUBSTITUTE(I456,"Allele","Height"),'ce raw data'!$C$1:$CZ$1,0))="","-",INDEX('ce raw data'!$C$2:$CZ$3000,MATCH(1,INDEX(('ce raw data'!$A$2:$A$3000=G453)*('ce raw data'!$B$2:$B$3000=$B496),,),0),MATCH(SUBSTITUTE(I456,"Allele","Height"),'ce raw data'!$C$1:$CZ$1,0))),"-")</f>
        <v>-</v>
      </c>
      <c r="J495" s="8" t="str">
        <f>IFERROR(IF(INDEX('ce raw data'!$C$2:$CZ$3000,MATCH(1,INDEX(('ce raw data'!$A$2:$A$3000=G453)*('ce raw data'!$B$2:$B$3000=$B496),,),0),MATCH(SUBSTITUTE(J456,"Allele","Height"),'ce raw data'!$C$1:$CZ$1,0))="","-",INDEX('ce raw data'!$C$2:$CZ$3000,MATCH(1,INDEX(('ce raw data'!$A$2:$A$3000=G453)*('ce raw data'!$B$2:$B$3000=$B496),,),0),MATCH(SUBSTITUTE(J456,"Allele","Height"),'ce raw data'!$C$1:$CZ$1,0))),"-")</f>
        <v>-</v>
      </c>
    </row>
    <row r="496" spans="2:19" x14ac:dyDescent="0.5">
      <c r="B496" s="12" t="str">
        <f>'Allele Call Table'!$A$109</f>
        <v>D12S391</v>
      </c>
      <c r="C496" s="8" t="str">
        <f>IFERROR(IF(INDEX('ce raw data'!$C$2:$CZ$3000,MATCH(1,INDEX(('ce raw data'!$A$2:$A$3000=C453)*('ce raw data'!$B$2:$B$3000=$B496),,),0),MATCH(C456,'ce raw data'!$C$1:$CZ$1,0))="","-",INDEX('ce raw data'!$C$2:$CZ$3000,MATCH(1,INDEX(('ce raw data'!$A$2:$A$3000=C453)*('ce raw data'!$B$2:$B$3000=$B496),,),0),MATCH(C456,'ce raw data'!$C$1:$CZ$1,0))),"-")</f>
        <v>-</v>
      </c>
      <c r="D496" s="8" t="str">
        <f>IFERROR(IF(INDEX('ce raw data'!$C$2:$CZ$3000,MATCH(1,INDEX(('ce raw data'!$A$2:$A$3000=C453)*('ce raw data'!$B$2:$B$3000=$B496),,),0),MATCH(D456,'ce raw data'!$C$1:$CZ$1,0))="","-",INDEX('ce raw data'!$C$2:$CZ$3000,MATCH(1,INDEX(('ce raw data'!$A$2:$A$3000=C453)*('ce raw data'!$B$2:$B$3000=$B496),,),0),MATCH(D456,'ce raw data'!$C$1:$CZ$1,0))),"-")</f>
        <v>-</v>
      </c>
      <c r="E496" s="8" t="str">
        <f>IFERROR(IF(INDEX('ce raw data'!$C$2:$CZ$3000,MATCH(1,INDEX(('ce raw data'!$A$2:$A$3000=C453)*('ce raw data'!$B$2:$B$3000=$B496),,),0),MATCH(E456,'ce raw data'!$C$1:$CZ$1,0))="","-",INDEX('ce raw data'!$C$2:$CZ$3000,MATCH(1,INDEX(('ce raw data'!$A$2:$A$3000=C453)*('ce raw data'!$B$2:$B$3000=$B496),,),0),MATCH(E456,'ce raw data'!$C$1:$CZ$1,0))),"-")</f>
        <v>-</v>
      </c>
      <c r="F496" s="8" t="str">
        <f>IFERROR(IF(INDEX('ce raw data'!$C$2:$CZ$3000,MATCH(1,INDEX(('ce raw data'!$A$2:$A$3000=C453)*('ce raw data'!$B$2:$B$3000=$B496),,),0),MATCH(F456,'ce raw data'!$C$1:$CZ$1,0))="","-",INDEX('ce raw data'!$C$2:$CZ$3000,MATCH(1,INDEX(('ce raw data'!$A$2:$A$3000=C453)*('ce raw data'!$B$2:$B$3000=$B496),,),0),MATCH(F456,'ce raw data'!$C$1:$CZ$1,0))),"-")</f>
        <v>-</v>
      </c>
      <c r="G496" s="8" t="str">
        <f>IFERROR(IF(INDEX('ce raw data'!$C$2:$CZ$3000,MATCH(1,INDEX(('ce raw data'!$A$2:$A$3000=G453)*('ce raw data'!$B$2:$B$3000=$B496),,),0),MATCH(G456,'ce raw data'!$C$1:$CZ$1,0))="","-",INDEX('ce raw data'!$C$2:$CZ$3000,MATCH(1,INDEX(('ce raw data'!$A$2:$A$3000=G453)*('ce raw data'!$B$2:$B$3000=$B496),,),0),MATCH(G456,'ce raw data'!$C$1:$CZ$1,0))),"-")</f>
        <v>-</v>
      </c>
      <c r="H496" s="8" t="str">
        <f>IFERROR(IF(INDEX('ce raw data'!$C$2:$CZ$3000,MATCH(1,INDEX(('ce raw data'!$A$2:$A$3000=G453)*('ce raw data'!$B$2:$B$3000=$B496),,),0),MATCH(H456,'ce raw data'!$C$1:$CZ$1,0))="","-",INDEX('ce raw data'!$C$2:$CZ$3000,MATCH(1,INDEX(('ce raw data'!$A$2:$A$3000=G453)*('ce raw data'!$B$2:$B$3000=$B496),,),0),MATCH(H456,'ce raw data'!$C$1:$CZ$1,0))),"-")</f>
        <v>-</v>
      </c>
      <c r="I496" s="8" t="str">
        <f>IFERROR(IF(INDEX('ce raw data'!$C$2:$CZ$3000,MATCH(1,INDEX(('ce raw data'!$A$2:$A$3000=G453)*('ce raw data'!$B$2:$B$3000=$B496),,),0),MATCH(I456,'ce raw data'!$C$1:$CZ$1,0))="","-",INDEX('ce raw data'!$C$2:$CZ$3000,MATCH(1,INDEX(('ce raw data'!$A$2:$A$3000=G453)*('ce raw data'!$B$2:$B$3000=$B496),,),0),MATCH(I456,'ce raw data'!$C$1:$CZ$1,0))),"-")</f>
        <v>-</v>
      </c>
      <c r="J496" s="8" t="str">
        <f>IFERROR(IF(INDEX('ce raw data'!$C$2:$CZ$3000,MATCH(1,INDEX(('ce raw data'!$A$2:$A$3000=G453)*('ce raw data'!$B$2:$B$3000=$B496),,),0),MATCH(J456,'ce raw data'!$C$1:$CZ$1,0))="","-",INDEX('ce raw data'!$C$2:$CZ$3000,MATCH(1,INDEX(('ce raw data'!$A$2:$A$3000=G453)*('ce raw data'!$B$2:$B$3000=$B496),,),0),MATCH(J456,'ce raw data'!$C$1:$CZ$1,0))),"-")</f>
        <v>-</v>
      </c>
    </row>
    <row r="497" spans="2:10" hidden="1" x14ac:dyDescent="0.5">
      <c r="B497" s="12"/>
      <c r="C497" s="8" t="str">
        <f>IFERROR(IF(INDEX('ce raw data'!$C$2:$CZ$3000,MATCH(1,INDEX(('ce raw data'!$A$2:$A$3000=C453)*('ce raw data'!$B$2:$B$3000=$B498),,),0),MATCH(SUBSTITUTE(C456,"Allele","Height"),'ce raw data'!$C$1:$CZ$1,0))="","-",INDEX('ce raw data'!$C$2:$CZ$3000,MATCH(1,INDEX(('ce raw data'!$A$2:$A$3000=C453)*('ce raw data'!$B$2:$B$3000=$B498),,),0),MATCH(SUBSTITUTE(C456,"Allele","Height"),'ce raw data'!$C$1:$CZ$1,0))),"-")</f>
        <v>-</v>
      </c>
      <c r="D497" s="8" t="str">
        <f>IFERROR(IF(INDEX('ce raw data'!$C$2:$CZ$3000,MATCH(1,INDEX(('ce raw data'!$A$2:$A$3000=C453)*('ce raw data'!$B$2:$B$3000=$B498),,),0),MATCH(SUBSTITUTE(D456,"Allele","Height"),'ce raw data'!$C$1:$CZ$1,0))="","-",INDEX('ce raw data'!$C$2:$CZ$3000,MATCH(1,INDEX(('ce raw data'!$A$2:$A$3000=C453)*('ce raw data'!$B$2:$B$3000=$B498),,),0),MATCH(SUBSTITUTE(D456,"Allele","Height"),'ce raw data'!$C$1:$CZ$1,0))),"-")</f>
        <v>-</v>
      </c>
      <c r="E497" s="8" t="str">
        <f>IFERROR(IF(INDEX('ce raw data'!$C$2:$CZ$3000,MATCH(1,INDEX(('ce raw data'!$A$2:$A$3000=C453)*('ce raw data'!$B$2:$B$3000=$B498),,),0),MATCH(SUBSTITUTE(E456,"Allele","Height"),'ce raw data'!$C$1:$CZ$1,0))="","-",INDEX('ce raw data'!$C$2:$CZ$3000,MATCH(1,INDEX(('ce raw data'!$A$2:$A$3000=C453)*('ce raw data'!$B$2:$B$3000=$B498),,),0),MATCH(SUBSTITUTE(E456,"Allele","Height"),'ce raw data'!$C$1:$CZ$1,0))),"-")</f>
        <v>-</v>
      </c>
      <c r="F497" s="8" t="str">
        <f>IFERROR(IF(INDEX('ce raw data'!$C$2:$CZ$3000,MATCH(1,INDEX(('ce raw data'!$A$2:$A$3000=C453)*('ce raw data'!$B$2:$B$3000=$B498),,),0),MATCH(SUBSTITUTE(F456,"Allele","Height"),'ce raw data'!$C$1:$CZ$1,0))="","-",INDEX('ce raw data'!$C$2:$CZ$3000,MATCH(1,INDEX(('ce raw data'!$A$2:$A$3000=C453)*('ce raw data'!$B$2:$B$3000=$B498),,),0),MATCH(SUBSTITUTE(F456,"Allele","Height"),'ce raw data'!$C$1:$CZ$1,0))),"-")</f>
        <v>-</v>
      </c>
      <c r="G497" s="8" t="str">
        <f>IFERROR(IF(INDEX('ce raw data'!$C$2:$CZ$3000,MATCH(1,INDEX(('ce raw data'!$A$2:$A$3000=G453)*('ce raw data'!$B$2:$B$3000=$B498),,),0),MATCH(SUBSTITUTE(G456,"Allele","Height"),'ce raw data'!$C$1:$CZ$1,0))="","-",INDEX('ce raw data'!$C$2:$CZ$3000,MATCH(1,INDEX(('ce raw data'!$A$2:$A$3000=G453)*('ce raw data'!$B$2:$B$3000=$B498),,),0),MATCH(SUBSTITUTE(G456,"Allele","Height"),'ce raw data'!$C$1:$CZ$1,0))),"-")</f>
        <v>-</v>
      </c>
      <c r="H497" s="8" t="str">
        <f>IFERROR(IF(INDEX('ce raw data'!$C$2:$CZ$3000,MATCH(1,INDEX(('ce raw data'!$A$2:$A$3000=G453)*('ce raw data'!$B$2:$B$3000=$B498),,),0),MATCH(SUBSTITUTE(H456,"Allele","Height"),'ce raw data'!$C$1:$CZ$1,0))="","-",INDEX('ce raw data'!$C$2:$CZ$3000,MATCH(1,INDEX(('ce raw data'!$A$2:$A$3000=G453)*('ce raw data'!$B$2:$B$3000=$B498),,),0),MATCH(SUBSTITUTE(H456,"Allele","Height"),'ce raw data'!$C$1:$CZ$1,0))),"-")</f>
        <v>-</v>
      </c>
      <c r="I497" s="8" t="str">
        <f>IFERROR(IF(INDEX('ce raw data'!$C$2:$CZ$3000,MATCH(1,INDEX(('ce raw data'!$A$2:$A$3000=G453)*('ce raw data'!$B$2:$B$3000=$B498),,),0),MATCH(SUBSTITUTE(I456,"Allele","Height"),'ce raw data'!$C$1:$CZ$1,0))="","-",INDEX('ce raw data'!$C$2:$CZ$3000,MATCH(1,INDEX(('ce raw data'!$A$2:$A$3000=G453)*('ce raw data'!$B$2:$B$3000=$B498),,),0),MATCH(SUBSTITUTE(I456,"Allele","Height"),'ce raw data'!$C$1:$CZ$1,0))),"-")</f>
        <v>-</v>
      </c>
      <c r="J497" s="8" t="str">
        <f>IFERROR(IF(INDEX('ce raw data'!$C$2:$CZ$3000,MATCH(1,INDEX(('ce raw data'!$A$2:$A$3000=G453)*('ce raw data'!$B$2:$B$3000=$B498),,),0),MATCH(SUBSTITUTE(J456,"Allele","Height"),'ce raw data'!$C$1:$CZ$1,0))="","-",INDEX('ce raw data'!$C$2:$CZ$3000,MATCH(1,INDEX(('ce raw data'!$A$2:$A$3000=G453)*('ce raw data'!$B$2:$B$3000=$B498),,),0),MATCH(SUBSTITUTE(J456,"Allele","Height"),'ce raw data'!$C$1:$CZ$1,0))),"-")</f>
        <v>-</v>
      </c>
    </row>
    <row r="498" spans="2:10" x14ac:dyDescent="0.5">
      <c r="B498" s="12" t="str">
        <f>'Allele Call Table'!$A$111</f>
        <v>D19S433</v>
      </c>
      <c r="C498" s="8" t="str">
        <f>IFERROR(IF(INDEX('ce raw data'!$C$2:$CZ$3000,MATCH(1,INDEX(('ce raw data'!$A$2:$A$3000=C453)*('ce raw data'!$B$2:$B$3000=$B498),,),0),MATCH(C456,'ce raw data'!$C$1:$CZ$1,0))="","-",INDEX('ce raw data'!$C$2:$CZ$3000,MATCH(1,INDEX(('ce raw data'!$A$2:$A$3000=C453)*('ce raw data'!$B$2:$B$3000=$B498),,),0),MATCH(C456,'ce raw data'!$C$1:$CZ$1,0))),"-")</f>
        <v>-</v>
      </c>
      <c r="D498" s="8" t="str">
        <f>IFERROR(IF(INDEX('ce raw data'!$C$2:$CZ$3000,MATCH(1,INDEX(('ce raw data'!$A$2:$A$3000=C453)*('ce raw data'!$B$2:$B$3000=$B498),,),0),MATCH(D456,'ce raw data'!$C$1:$CZ$1,0))="","-",INDEX('ce raw data'!$C$2:$CZ$3000,MATCH(1,INDEX(('ce raw data'!$A$2:$A$3000=C453)*('ce raw data'!$B$2:$B$3000=$B498),,),0),MATCH(D456,'ce raw data'!$C$1:$CZ$1,0))),"-")</f>
        <v>-</v>
      </c>
      <c r="E498" s="8" t="str">
        <f>IFERROR(IF(INDEX('ce raw data'!$C$2:$CZ$3000,MATCH(1,INDEX(('ce raw data'!$A$2:$A$3000=C453)*('ce raw data'!$B$2:$B$3000=$B498),,),0),MATCH(E456,'ce raw data'!$C$1:$CZ$1,0))="","-",INDEX('ce raw data'!$C$2:$CZ$3000,MATCH(1,INDEX(('ce raw data'!$A$2:$A$3000=C453)*('ce raw data'!$B$2:$B$3000=$B498),,),0),MATCH(E456,'ce raw data'!$C$1:$CZ$1,0))),"-")</f>
        <v>-</v>
      </c>
      <c r="F498" s="8" t="str">
        <f>IFERROR(IF(INDEX('ce raw data'!$C$2:$CZ$3000,MATCH(1,INDEX(('ce raw data'!$A$2:$A$3000=C453)*('ce raw data'!$B$2:$B$3000=$B498),,),0),MATCH(F456,'ce raw data'!$C$1:$CZ$1,0))="","-",INDEX('ce raw data'!$C$2:$CZ$3000,MATCH(1,INDEX(('ce raw data'!$A$2:$A$3000=C453)*('ce raw data'!$B$2:$B$3000=$B498),,),0),MATCH(F456,'ce raw data'!$C$1:$CZ$1,0))),"-")</f>
        <v>-</v>
      </c>
      <c r="G498" s="8" t="str">
        <f>IFERROR(IF(INDEX('ce raw data'!$C$2:$CZ$3000,MATCH(1,INDEX(('ce raw data'!$A$2:$A$3000=G453)*('ce raw data'!$B$2:$B$3000=$B498),,),0),MATCH(G456,'ce raw data'!$C$1:$CZ$1,0))="","-",INDEX('ce raw data'!$C$2:$CZ$3000,MATCH(1,INDEX(('ce raw data'!$A$2:$A$3000=G453)*('ce raw data'!$B$2:$B$3000=$B498),,),0),MATCH(G456,'ce raw data'!$C$1:$CZ$1,0))),"-")</f>
        <v>-</v>
      </c>
      <c r="H498" s="8" t="str">
        <f>IFERROR(IF(INDEX('ce raw data'!$C$2:$CZ$3000,MATCH(1,INDEX(('ce raw data'!$A$2:$A$3000=G453)*('ce raw data'!$B$2:$B$3000=$B498),,),0),MATCH(H456,'ce raw data'!$C$1:$CZ$1,0))="","-",INDEX('ce raw data'!$C$2:$CZ$3000,MATCH(1,INDEX(('ce raw data'!$A$2:$A$3000=G453)*('ce raw data'!$B$2:$B$3000=$B498),,),0),MATCH(H456,'ce raw data'!$C$1:$CZ$1,0))),"-")</f>
        <v>-</v>
      </c>
      <c r="I498" s="8" t="str">
        <f>IFERROR(IF(INDEX('ce raw data'!$C$2:$CZ$3000,MATCH(1,INDEX(('ce raw data'!$A$2:$A$3000=G453)*('ce raw data'!$B$2:$B$3000=$B498),,),0),MATCH(I456,'ce raw data'!$C$1:$CZ$1,0))="","-",INDEX('ce raw data'!$C$2:$CZ$3000,MATCH(1,INDEX(('ce raw data'!$A$2:$A$3000=G453)*('ce raw data'!$B$2:$B$3000=$B498),,),0),MATCH(I456,'ce raw data'!$C$1:$CZ$1,0))),"-")</f>
        <v>-</v>
      </c>
      <c r="J498" s="8" t="str">
        <f>IFERROR(IF(INDEX('ce raw data'!$C$2:$CZ$3000,MATCH(1,INDEX(('ce raw data'!$A$2:$A$3000=G453)*('ce raw data'!$B$2:$B$3000=$B498),,),0),MATCH(J456,'ce raw data'!$C$1:$CZ$1,0))="","-",INDEX('ce raw data'!$C$2:$CZ$3000,MATCH(1,INDEX(('ce raw data'!$A$2:$A$3000=G453)*('ce raw data'!$B$2:$B$3000=$B498),,),0),MATCH(J456,'ce raw data'!$C$1:$CZ$1,0))),"-")</f>
        <v>-</v>
      </c>
    </row>
    <row r="499" spans="2:10" hidden="1" x14ac:dyDescent="0.5">
      <c r="B499" s="12"/>
      <c r="C499" s="8" t="str">
        <f>IFERROR(IF(INDEX('ce raw data'!$C$2:$CZ$3000,MATCH(1,INDEX(('ce raw data'!$A$2:$A$3000=C453)*('ce raw data'!$B$2:$B$3000=$B500),,),0),MATCH(SUBSTITUTE(C456,"Allele","Height"),'ce raw data'!$C$1:$CZ$1,0))="","-",INDEX('ce raw data'!$C$2:$CZ$3000,MATCH(1,INDEX(('ce raw data'!$A$2:$A$3000=C453)*('ce raw data'!$B$2:$B$3000=$B500),,),0),MATCH(SUBSTITUTE(C456,"Allele","Height"),'ce raw data'!$C$1:$CZ$1,0))),"-")</f>
        <v>-</v>
      </c>
      <c r="D499" s="8" t="str">
        <f>IFERROR(IF(INDEX('ce raw data'!$C$2:$CZ$3000,MATCH(1,INDEX(('ce raw data'!$A$2:$A$3000=C453)*('ce raw data'!$B$2:$B$3000=$B500),,),0),MATCH(SUBSTITUTE(D456,"Allele","Height"),'ce raw data'!$C$1:$CZ$1,0))="","-",INDEX('ce raw data'!$C$2:$CZ$3000,MATCH(1,INDEX(('ce raw data'!$A$2:$A$3000=C453)*('ce raw data'!$B$2:$B$3000=$B500),,),0),MATCH(SUBSTITUTE(D456,"Allele","Height"),'ce raw data'!$C$1:$CZ$1,0))),"-")</f>
        <v>-</v>
      </c>
      <c r="E499" s="8" t="str">
        <f>IFERROR(IF(INDEX('ce raw data'!$C$2:$CZ$3000,MATCH(1,INDEX(('ce raw data'!$A$2:$A$3000=C453)*('ce raw data'!$B$2:$B$3000=$B500),,),0),MATCH(SUBSTITUTE(E456,"Allele","Height"),'ce raw data'!$C$1:$CZ$1,0))="","-",INDEX('ce raw data'!$C$2:$CZ$3000,MATCH(1,INDEX(('ce raw data'!$A$2:$A$3000=C453)*('ce raw data'!$B$2:$B$3000=$B500),,),0),MATCH(SUBSTITUTE(E456,"Allele","Height"),'ce raw data'!$C$1:$CZ$1,0))),"-")</f>
        <v>-</v>
      </c>
      <c r="F499" s="8" t="str">
        <f>IFERROR(IF(INDEX('ce raw data'!$C$2:$CZ$3000,MATCH(1,INDEX(('ce raw data'!$A$2:$A$3000=C453)*('ce raw data'!$B$2:$B$3000=$B500),,),0),MATCH(SUBSTITUTE(F456,"Allele","Height"),'ce raw data'!$C$1:$CZ$1,0))="","-",INDEX('ce raw data'!$C$2:$CZ$3000,MATCH(1,INDEX(('ce raw data'!$A$2:$A$3000=C453)*('ce raw data'!$B$2:$B$3000=$B500),,),0),MATCH(SUBSTITUTE(F456,"Allele","Height"),'ce raw data'!$C$1:$CZ$1,0))),"-")</f>
        <v>-</v>
      </c>
      <c r="G499" s="8" t="str">
        <f>IFERROR(IF(INDEX('ce raw data'!$C$2:$CZ$3000,MATCH(1,INDEX(('ce raw data'!$A$2:$A$3000=G453)*('ce raw data'!$B$2:$B$3000=$B500),,),0),MATCH(SUBSTITUTE(G456,"Allele","Height"),'ce raw data'!$C$1:$CZ$1,0))="","-",INDEX('ce raw data'!$C$2:$CZ$3000,MATCH(1,INDEX(('ce raw data'!$A$2:$A$3000=G453)*('ce raw data'!$B$2:$B$3000=$B500),,),0),MATCH(SUBSTITUTE(G456,"Allele","Height"),'ce raw data'!$C$1:$CZ$1,0))),"-")</f>
        <v>-</v>
      </c>
      <c r="H499" s="8" t="str">
        <f>IFERROR(IF(INDEX('ce raw data'!$C$2:$CZ$3000,MATCH(1,INDEX(('ce raw data'!$A$2:$A$3000=G453)*('ce raw data'!$B$2:$B$3000=$B500),,),0),MATCH(SUBSTITUTE(H456,"Allele","Height"),'ce raw data'!$C$1:$CZ$1,0))="","-",INDEX('ce raw data'!$C$2:$CZ$3000,MATCH(1,INDEX(('ce raw data'!$A$2:$A$3000=G453)*('ce raw data'!$B$2:$B$3000=$B500),,),0),MATCH(SUBSTITUTE(H456,"Allele","Height"),'ce raw data'!$C$1:$CZ$1,0))),"-")</f>
        <v>-</v>
      </c>
      <c r="I499" s="8" t="str">
        <f>IFERROR(IF(INDEX('ce raw data'!$C$2:$CZ$3000,MATCH(1,INDEX(('ce raw data'!$A$2:$A$3000=G453)*('ce raw data'!$B$2:$B$3000=$B500),,),0),MATCH(SUBSTITUTE(I456,"Allele","Height"),'ce raw data'!$C$1:$CZ$1,0))="","-",INDEX('ce raw data'!$C$2:$CZ$3000,MATCH(1,INDEX(('ce raw data'!$A$2:$A$3000=G453)*('ce raw data'!$B$2:$B$3000=$B500),,),0),MATCH(SUBSTITUTE(I456,"Allele","Height"),'ce raw data'!$C$1:$CZ$1,0))),"-")</f>
        <v>-</v>
      </c>
      <c r="J499" s="8" t="str">
        <f>IFERROR(IF(INDEX('ce raw data'!$C$2:$CZ$3000,MATCH(1,INDEX(('ce raw data'!$A$2:$A$3000=G453)*('ce raw data'!$B$2:$B$3000=$B500),,),0),MATCH(SUBSTITUTE(J456,"Allele","Height"),'ce raw data'!$C$1:$CZ$1,0))="","-",INDEX('ce raw data'!$C$2:$CZ$3000,MATCH(1,INDEX(('ce raw data'!$A$2:$A$3000=G453)*('ce raw data'!$B$2:$B$3000=$B500),,),0),MATCH(SUBSTITUTE(J456,"Allele","Height"),'ce raw data'!$C$1:$CZ$1,0))),"-")</f>
        <v>-</v>
      </c>
    </row>
    <row r="500" spans="2:10" x14ac:dyDescent="0.5">
      <c r="B500" s="12" t="str">
        <f>'Allele Call Table'!$A$113</f>
        <v>SE33</v>
      </c>
      <c r="C500" s="8" t="str">
        <f>IFERROR(IF(INDEX('ce raw data'!$C$2:$CZ$3000,MATCH(1,INDEX(('ce raw data'!$A$2:$A$3000=C453)*('ce raw data'!$B$2:$B$3000=$B500),,),0),MATCH(C456,'ce raw data'!$C$1:$CZ$1,0))="","-",INDEX('ce raw data'!$C$2:$CZ$3000,MATCH(1,INDEX(('ce raw data'!$A$2:$A$3000=C453)*('ce raw data'!$B$2:$B$3000=$B500),,),0),MATCH(C456,'ce raw data'!$C$1:$CZ$1,0))),"-")</f>
        <v>-</v>
      </c>
      <c r="D500" s="8" t="str">
        <f>IFERROR(IF(INDEX('ce raw data'!$C$2:$CZ$3000,MATCH(1,INDEX(('ce raw data'!$A$2:$A$3000=C453)*('ce raw data'!$B$2:$B$3000=$B500),,),0),MATCH(D456,'ce raw data'!$C$1:$CZ$1,0))="","-",INDEX('ce raw data'!$C$2:$CZ$3000,MATCH(1,INDEX(('ce raw data'!$A$2:$A$3000=C453)*('ce raw data'!$B$2:$B$3000=$B500),,),0),MATCH(D456,'ce raw data'!$C$1:$CZ$1,0))),"-")</f>
        <v>-</v>
      </c>
      <c r="E500" s="8" t="str">
        <f>IFERROR(IF(INDEX('ce raw data'!$C$2:$CZ$3000,MATCH(1,INDEX(('ce raw data'!$A$2:$A$3000=C453)*('ce raw data'!$B$2:$B$3000=$B500),,),0),MATCH(E456,'ce raw data'!$C$1:$CZ$1,0))="","-",INDEX('ce raw data'!$C$2:$CZ$3000,MATCH(1,INDEX(('ce raw data'!$A$2:$A$3000=C453)*('ce raw data'!$B$2:$B$3000=$B500),,),0),MATCH(E456,'ce raw data'!$C$1:$CZ$1,0))),"-")</f>
        <v>-</v>
      </c>
      <c r="F500" s="8" t="str">
        <f>IFERROR(IF(INDEX('ce raw data'!$C$2:$CZ$3000,MATCH(1,INDEX(('ce raw data'!$A$2:$A$3000=C453)*('ce raw data'!$B$2:$B$3000=$B500),,),0),MATCH(F456,'ce raw data'!$C$1:$CZ$1,0))="","-",INDEX('ce raw data'!$C$2:$CZ$3000,MATCH(1,INDEX(('ce raw data'!$A$2:$A$3000=C453)*('ce raw data'!$B$2:$B$3000=$B500),,),0),MATCH(F456,'ce raw data'!$C$1:$CZ$1,0))),"-")</f>
        <v>-</v>
      </c>
      <c r="G500" s="8" t="str">
        <f>IFERROR(IF(INDEX('ce raw data'!$C$2:$CZ$3000,MATCH(1,INDEX(('ce raw data'!$A$2:$A$3000=G453)*('ce raw data'!$B$2:$B$3000=$B500),,),0),MATCH(G456,'ce raw data'!$C$1:$CZ$1,0))="","-",INDEX('ce raw data'!$C$2:$CZ$3000,MATCH(1,INDEX(('ce raw data'!$A$2:$A$3000=G453)*('ce raw data'!$B$2:$B$3000=$B500),,),0),MATCH(G456,'ce raw data'!$C$1:$CZ$1,0))),"-")</f>
        <v>-</v>
      </c>
      <c r="H500" s="8" t="str">
        <f>IFERROR(IF(INDEX('ce raw data'!$C$2:$CZ$3000,MATCH(1,INDEX(('ce raw data'!$A$2:$A$3000=G453)*('ce raw data'!$B$2:$B$3000=$B500),,),0),MATCH(H456,'ce raw data'!$C$1:$CZ$1,0))="","-",INDEX('ce raw data'!$C$2:$CZ$3000,MATCH(1,INDEX(('ce raw data'!$A$2:$A$3000=G453)*('ce raw data'!$B$2:$B$3000=$B500),,),0),MATCH(H456,'ce raw data'!$C$1:$CZ$1,0))),"-")</f>
        <v>-</v>
      </c>
      <c r="I500" s="8" t="str">
        <f>IFERROR(IF(INDEX('ce raw data'!$C$2:$CZ$3000,MATCH(1,INDEX(('ce raw data'!$A$2:$A$3000=G453)*('ce raw data'!$B$2:$B$3000=$B500),,),0),MATCH(I456,'ce raw data'!$C$1:$CZ$1,0))="","-",INDEX('ce raw data'!$C$2:$CZ$3000,MATCH(1,INDEX(('ce raw data'!$A$2:$A$3000=G453)*('ce raw data'!$B$2:$B$3000=$B500),,),0),MATCH(I456,'ce raw data'!$C$1:$CZ$1,0))),"-")</f>
        <v>-</v>
      </c>
      <c r="J500" s="8" t="str">
        <f>IFERROR(IF(INDEX('ce raw data'!$C$2:$CZ$3000,MATCH(1,INDEX(('ce raw data'!$A$2:$A$3000=G453)*('ce raw data'!$B$2:$B$3000=$B500),,),0),MATCH(J456,'ce raw data'!$C$1:$CZ$1,0))="","-",INDEX('ce raw data'!$C$2:$CZ$3000,MATCH(1,INDEX(('ce raw data'!$A$2:$A$3000=G453)*('ce raw data'!$B$2:$B$3000=$B500),,),0),MATCH(J456,'ce raw data'!$C$1:$CZ$1,0))),"-")</f>
        <v>-</v>
      </c>
    </row>
    <row r="501" spans="2:10" hidden="1" x14ac:dyDescent="0.5">
      <c r="B501" s="12"/>
      <c r="C501" s="8" t="str">
        <f>IFERROR(IF(INDEX('ce raw data'!$C$2:$CZ$3000,MATCH(1,INDEX(('ce raw data'!$A$2:$A$3000=C453)*('ce raw data'!$B$2:$B$3000=$B502),,),0),MATCH(SUBSTITUTE(C456,"Allele","Height"),'ce raw data'!$C$1:$CZ$1,0))="","-",INDEX('ce raw data'!$C$2:$CZ$3000,MATCH(1,INDEX(('ce raw data'!$A$2:$A$3000=C453)*('ce raw data'!$B$2:$B$3000=$B502),,),0),MATCH(SUBSTITUTE(C456,"Allele","Height"),'ce raw data'!$C$1:$CZ$1,0))),"-")</f>
        <v>-</v>
      </c>
      <c r="D501" s="8" t="str">
        <f>IFERROR(IF(INDEX('ce raw data'!$C$2:$CZ$3000,MATCH(1,INDEX(('ce raw data'!$A$2:$A$3000=C453)*('ce raw data'!$B$2:$B$3000=$B502),,),0),MATCH(SUBSTITUTE(D456,"Allele","Height"),'ce raw data'!$C$1:$CZ$1,0))="","-",INDEX('ce raw data'!$C$2:$CZ$3000,MATCH(1,INDEX(('ce raw data'!$A$2:$A$3000=C453)*('ce raw data'!$B$2:$B$3000=$B502),,),0),MATCH(SUBSTITUTE(D456,"Allele","Height"),'ce raw data'!$C$1:$CZ$1,0))),"-")</f>
        <v>-</v>
      </c>
      <c r="E501" s="8" t="str">
        <f>IFERROR(IF(INDEX('ce raw data'!$C$2:$CZ$3000,MATCH(1,INDEX(('ce raw data'!$A$2:$A$3000=C453)*('ce raw data'!$B$2:$B$3000=$B502),,),0),MATCH(SUBSTITUTE(E456,"Allele","Height"),'ce raw data'!$C$1:$CZ$1,0))="","-",INDEX('ce raw data'!$C$2:$CZ$3000,MATCH(1,INDEX(('ce raw data'!$A$2:$A$3000=C453)*('ce raw data'!$B$2:$B$3000=$B502),,),0),MATCH(SUBSTITUTE(E456,"Allele","Height"),'ce raw data'!$C$1:$CZ$1,0))),"-")</f>
        <v>-</v>
      </c>
      <c r="F501" s="8" t="str">
        <f>IFERROR(IF(INDEX('ce raw data'!$C$2:$CZ$3000,MATCH(1,INDEX(('ce raw data'!$A$2:$A$3000=C453)*('ce raw data'!$B$2:$B$3000=$B502),,),0),MATCH(SUBSTITUTE(F456,"Allele","Height"),'ce raw data'!$C$1:$CZ$1,0))="","-",INDEX('ce raw data'!$C$2:$CZ$3000,MATCH(1,INDEX(('ce raw data'!$A$2:$A$3000=C453)*('ce raw data'!$B$2:$B$3000=$B502),,),0),MATCH(SUBSTITUTE(F456,"Allele","Height"),'ce raw data'!$C$1:$CZ$1,0))),"-")</f>
        <v>-</v>
      </c>
      <c r="G501" s="8" t="str">
        <f>IFERROR(IF(INDEX('ce raw data'!$C$2:$CZ$3000,MATCH(1,INDEX(('ce raw data'!$A$2:$A$3000=G453)*('ce raw data'!$B$2:$B$3000=$B502),,),0),MATCH(SUBSTITUTE(G456,"Allele","Height"),'ce raw data'!$C$1:$CZ$1,0))="","-",INDEX('ce raw data'!$C$2:$CZ$3000,MATCH(1,INDEX(('ce raw data'!$A$2:$A$3000=G453)*('ce raw data'!$B$2:$B$3000=$B502),,),0),MATCH(SUBSTITUTE(G456,"Allele","Height"),'ce raw data'!$C$1:$CZ$1,0))),"-")</f>
        <v>-</v>
      </c>
      <c r="H501" s="8" t="str">
        <f>IFERROR(IF(INDEX('ce raw data'!$C$2:$CZ$3000,MATCH(1,INDEX(('ce raw data'!$A$2:$A$3000=G453)*('ce raw data'!$B$2:$B$3000=$B502),,),0),MATCH(SUBSTITUTE(H456,"Allele","Height"),'ce raw data'!$C$1:$CZ$1,0))="","-",INDEX('ce raw data'!$C$2:$CZ$3000,MATCH(1,INDEX(('ce raw data'!$A$2:$A$3000=G453)*('ce raw data'!$B$2:$B$3000=$B502),,),0),MATCH(SUBSTITUTE(H456,"Allele","Height"),'ce raw data'!$C$1:$CZ$1,0))),"-")</f>
        <v>-</v>
      </c>
      <c r="I501" s="8" t="str">
        <f>IFERROR(IF(INDEX('ce raw data'!$C$2:$CZ$3000,MATCH(1,INDEX(('ce raw data'!$A$2:$A$3000=G453)*('ce raw data'!$B$2:$B$3000=$B502),,),0),MATCH(SUBSTITUTE(I456,"Allele","Height"),'ce raw data'!$C$1:$CZ$1,0))="","-",INDEX('ce raw data'!$C$2:$CZ$3000,MATCH(1,INDEX(('ce raw data'!$A$2:$A$3000=G453)*('ce raw data'!$B$2:$B$3000=$B502),,),0),MATCH(SUBSTITUTE(I456,"Allele","Height"),'ce raw data'!$C$1:$CZ$1,0))),"-")</f>
        <v>-</v>
      </c>
      <c r="J501" s="8" t="str">
        <f>IFERROR(IF(INDEX('ce raw data'!$C$2:$CZ$3000,MATCH(1,INDEX(('ce raw data'!$A$2:$A$3000=G453)*('ce raw data'!$B$2:$B$3000=$B502),,),0),MATCH(SUBSTITUTE(J456,"Allele","Height"),'ce raw data'!$C$1:$CZ$1,0))="","-",INDEX('ce raw data'!$C$2:$CZ$3000,MATCH(1,INDEX(('ce raw data'!$A$2:$A$3000=G453)*('ce raw data'!$B$2:$B$3000=$B502),,),0),MATCH(SUBSTITUTE(J456,"Allele","Height"),'ce raw data'!$C$1:$CZ$1,0))),"-")</f>
        <v>-</v>
      </c>
    </row>
    <row r="502" spans="2:10" x14ac:dyDescent="0.5">
      <c r="B502" s="12" t="str">
        <f>'Allele Call Table'!$A$115</f>
        <v>D22S1045</v>
      </c>
      <c r="C502" s="8" t="str">
        <f>IFERROR(IF(INDEX('ce raw data'!$C$2:$CZ$3000,MATCH(1,INDEX(('ce raw data'!$A$2:$A$3000=C453)*('ce raw data'!$B$2:$B$3000=$B502),,),0),MATCH(C456,'ce raw data'!$C$1:$CZ$1,0))="","-",INDEX('ce raw data'!$C$2:$CZ$3000,MATCH(1,INDEX(('ce raw data'!$A$2:$A$3000=C453)*('ce raw data'!$B$2:$B$3000=$B502),,),0),MATCH(C456,'ce raw data'!$C$1:$CZ$1,0))),"-")</f>
        <v>-</v>
      </c>
      <c r="D502" s="8" t="str">
        <f>IFERROR(IF(INDEX('ce raw data'!$C$2:$CZ$3000,MATCH(1,INDEX(('ce raw data'!$A$2:$A$3000=C453)*('ce raw data'!$B$2:$B$3000=$B502),,),0),MATCH(D456,'ce raw data'!$C$1:$CZ$1,0))="","-",INDEX('ce raw data'!$C$2:$CZ$3000,MATCH(1,INDEX(('ce raw data'!$A$2:$A$3000=C453)*('ce raw data'!$B$2:$B$3000=$B502),,),0),MATCH(D456,'ce raw data'!$C$1:$CZ$1,0))),"-")</f>
        <v>-</v>
      </c>
      <c r="E502" s="8" t="str">
        <f>IFERROR(IF(INDEX('ce raw data'!$C$2:$CZ$3000,MATCH(1,INDEX(('ce raw data'!$A$2:$A$3000=C453)*('ce raw data'!$B$2:$B$3000=$B502),,),0),MATCH(E456,'ce raw data'!$C$1:$CZ$1,0))="","-",INDEX('ce raw data'!$C$2:$CZ$3000,MATCH(1,INDEX(('ce raw data'!$A$2:$A$3000=C453)*('ce raw data'!$B$2:$B$3000=$B502),,),0),MATCH(E456,'ce raw data'!$C$1:$CZ$1,0))),"-")</f>
        <v>-</v>
      </c>
      <c r="F502" s="8" t="str">
        <f>IFERROR(IF(INDEX('ce raw data'!$C$2:$CZ$3000,MATCH(1,INDEX(('ce raw data'!$A$2:$A$3000=C453)*('ce raw data'!$B$2:$B$3000=$B502),,),0),MATCH(F456,'ce raw data'!$C$1:$CZ$1,0))="","-",INDEX('ce raw data'!$C$2:$CZ$3000,MATCH(1,INDEX(('ce raw data'!$A$2:$A$3000=C453)*('ce raw data'!$B$2:$B$3000=$B502),,),0),MATCH(F456,'ce raw data'!$C$1:$CZ$1,0))),"-")</f>
        <v>-</v>
      </c>
      <c r="G502" s="8" t="str">
        <f>IFERROR(IF(INDEX('ce raw data'!$C$2:$CZ$3000,MATCH(1,INDEX(('ce raw data'!$A$2:$A$3000=G453)*('ce raw data'!$B$2:$B$3000=$B502),,),0),MATCH(G456,'ce raw data'!$C$1:$CZ$1,0))="","-",INDEX('ce raw data'!$C$2:$CZ$3000,MATCH(1,INDEX(('ce raw data'!$A$2:$A$3000=G453)*('ce raw data'!$B$2:$B$3000=$B502),,),0),MATCH(G456,'ce raw data'!$C$1:$CZ$1,0))),"-")</f>
        <v>-</v>
      </c>
      <c r="H502" s="8" t="str">
        <f>IFERROR(IF(INDEX('ce raw data'!$C$2:$CZ$3000,MATCH(1,INDEX(('ce raw data'!$A$2:$A$3000=G453)*('ce raw data'!$B$2:$B$3000=$B502),,),0),MATCH(H456,'ce raw data'!$C$1:$CZ$1,0))="","-",INDEX('ce raw data'!$C$2:$CZ$3000,MATCH(1,INDEX(('ce raw data'!$A$2:$A$3000=G453)*('ce raw data'!$B$2:$B$3000=$B502),,),0),MATCH(H456,'ce raw data'!$C$1:$CZ$1,0))),"-")</f>
        <v>-</v>
      </c>
      <c r="I502" s="8" t="str">
        <f>IFERROR(IF(INDEX('ce raw data'!$C$2:$CZ$3000,MATCH(1,INDEX(('ce raw data'!$A$2:$A$3000=G453)*('ce raw data'!$B$2:$B$3000=$B502),,),0),MATCH(I456,'ce raw data'!$C$1:$CZ$1,0))="","-",INDEX('ce raw data'!$C$2:$CZ$3000,MATCH(1,INDEX(('ce raw data'!$A$2:$A$3000=G453)*('ce raw data'!$B$2:$B$3000=$B502),,),0),MATCH(I456,'ce raw data'!$C$1:$CZ$1,0))),"-")</f>
        <v>-</v>
      </c>
      <c r="J502" s="8" t="str">
        <f>IFERROR(IF(INDEX('ce raw data'!$C$2:$CZ$3000,MATCH(1,INDEX(('ce raw data'!$A$2:$A$3000=G453)*('ce raw data'!$B$2:$B$3000=$B502),,),0),MATCH(J456,'ce raw data'!$C$1:$CZ$1,0))="","-",INDEX('ce raw data'!$C$2:$CZ$3000,MATCH(1,INDEX(('ce raw data'!$A$2:$A$3000=G453)*('ce raw data'!$B$2:$B$3000=$B502),,),0),MATCH(J456,'ce raw data'!$C$1:$CZ$1,0))),"-")</f>
        <v>-</v>
      </c>
    </row>
    <row r="503" spans="2:10" hidden="1" x14ac:dyDescent="0.5">
      <c r="B503" s="10"/>
      <c r="C503" s="8" t="str">
        <f>IFERROR(IF(INDEX('ce raw data'!$C$2:$CZ$3000,MATCH(1,INDEX(('ce raw data'!$A$2:$A$3000=C453)*('ce raw data'!$B$2:$B$3000=$B504),,),0),MATCH(SUBSTITUTE(C456,"Allele","Height"),'ce raw data'!$C$1:$CZ$1,0))="","-",INDEX('ce raw data'!$C$2:$CZ$3000,MATCH(1,INDEX(('ce raw data'!$A$2:$A$3000=C453)*('ce raw data'!$B$2:$B$3000=$B504),,),0),MATCH(SUBSTITUTE(C456,"Allele","Height"),'ce raw data'!$C$1:$CZ$1,0))),"-")</f>
        <v>-</v>
      </c>
      <c r="D503" s="8" t="str">
        <f>IFERROR(IF(INDEX('ce raw data'!$C$2:$CZ$3000,MATCH(1,INDEX(('ce raw data'!$A$2:$A$3000=C453)*('ce raw data'!$B$2:$B$3000=$B504),,),0),MATCH(SUBSTITUTE(D456,"Allele","Height"),'ce raw data'!$C$1:$CZ$1,0))="","-",INDEX('ce raw data'!$C$2:$CZ$3000,MATCH(1,INDEX(('ce raw data'!$A$2:$A$3000=C453)*('ce raw data'!$B$2:$B$3000=$B504),,),0),MATCH(SUBSTITUTE(D456,"Allele","Height"),'ce raw data'!$C$1:$CZ$1,0))),"-")</f>
        <v>-</v>
      </c>
      <c r="E503" s="8" t="str">
        <f>IFERROR(IF(INDEX('ce raw data'!$C$2:$CZ$3000,MATCH(1,INDEX(('ce raw data'!$A$2:$A$3000=C453)*('ce raw data'!$B$2:$B$3000=$B504),,),0),MATCH(SUBSTITUTE(E456,"Allele","Height"),'ce raw data'!$C$1:$CZ$1,0))="","-",INDEX('ce raw data'!$C$2:$CZ$3000,MATCH(1,INDEX(('ce raw data'!$A$2:$A$3000=C453)*('ce raw data'!$B$2:$B$3000=$B504),,),0),MATCH(SUBSTITUTE(E456,"Allele","Height"),'ce raw data'!$C$1:$CZ$1,0))),"-")</f>
        <v>-</v>
      </c>
      <c r="F503" s="8" t="str">
        <f>IFERROR(IF(INDEX('ce raw data'!$C$2:$CZ$3000,MATCH(1,INDEX(('ce raw data'!$A$2:$A$3000=C453)*('ce raw data'!$B$2:$B$3000=$B504),,),0),MATCH(SUBSTITUTE(F456,"Allele","Height"),'ce raw data'!$C$1:$CZ$1,0))="","-",INDEX('ce raw data'!$C$2:$CZ$3000,MATCH(1,INDEX(('ce raw data'!$A$2:$A$3000=C453)*('ce raw data'!$B$2:$B$3000=$B504),,),0),MATCH(SUBSTITUTE(F456,"Allele","Height"),'ce raw data'!$C$1:$CZ$1,0))),"-")</f>
        <v>-</v>
      </c>
      <c r="G503" s="8" t="str">
        <f>IFERROR(IF(INDEX('ce raw data'!$C$2:$CZ$3000,MATCH(1,INDEX(('ce raw data'!$A$2:$A$3000=G453)*('ce raw data'!$B$2:$B$3000=$B504),,),0),MATCH(SUBSTITUTE(G456,"Allele","Height"),'ce raw data'!$C$1:$CZ$1,0))="","-",INDEX('ce raw data'!$C$2:$CZ$3000,MATCH(1,INDEX(('ce raw data'!$A$2:$A$3000=G453)*('ce raw data'!$B$2:$B$3000=$B504),,),0),MATCH(SUBSTITUTE(G456,"Allele","Height"),'ce raw data'!$C$1:$CZ$1,0))),"-")</f>
        <v>-</v>
      </c>
      <c r="H503" s="8" t="str">
        <f>IFERROR(IF(INDEX('ce raw data'!$C$2:$CZ$3000,MATCH(1,INDEX(('ce raw data'!$A$2:$A$3000=G453)*('ce raw data'!$B$2:$B$3000=$B504),,),0),MATCH(SUBSTITUTE(H456,"Allele","Height"),'ce raw data'!$C$1:$CZ$1,0))="","-",INDEX('ce raw data'!$C$2:$CZ$3000,MATCH(1,INDEX(('ce raw data'!$A$2:$A$3000=G453)*('ce raw data'!$B$2:$B$3000=$B504),,),0),MATCH(SUBSTITUTE(H456,"Allele","Height"),'ce raw data'!$C$1:$CZ$1,0))),"-")</f>
        <v>-</v>
      </c>
      <c r="I503" s="8" t="str">
        <f>IFERROR(IF(INDEX('ce raw data'!$C$2:$CZ$3000,MATCH(1,INDEX(('ce raw data'!$A$2:$A$3000=G453)*('ce raw data'!$B$2:$B$3000=$B504),,),0),MATCH(SUBSTITUTE(I456,"Allele","Height"),'ce raw data'!$C$1:$CZ$1,0))="","-",INDEX('ce raw data'!$C$2:$CZ$3000,MATCH(1,INDEX(('ce raw data'!$A$2:$A$3000=G453)*('ce raw data'!$B$2:$B$3000=$B504),,),0),MATCH(SUBSTITUTE(I456,"Allele","Height"),'ce raw data'!$C$1:$CZ$1,0))),"-")</f>
        <v>-</v>
      </c>
      <c r="J503" s="8" t="str">
        <f>IFERROR(IF(INDEX('ce raw data'!$C$2:$CZ$3000,MATCH(1,INDEX(('ce raw data'!$A$2:$A$3000=G453)*('ce raw data'!$B$2:$B$3000=$B504),,),0),MATCH(SUBSTITUTE(J456,"Allele","Height"),'ce raw data'!$C$1:$CZ$1,0))="","-",INDEX('ce raw data'!$C$2:$CZ$3000,MATCH(1,INDEX(('ce raw data'!$A$2:$A$3000=G453)*('ce raw data'!$B$2:$B$3000=$B504),,),0),MATCH(SUBSTITUTE(J456,"Allele","Height"),'ce raw data'!$C$1:$CZ$1,0))),"-")</f>
        <v>-</v>
      </c>
    </row>
    <row r="504" spans="2:10" x14ac:dyDescent="0.5">
      <c r="B504" s="13" t="str">
        <f>'Allele Call Table'!$A$117</f>
        <v>DYS391</v>
      </c>
      <c r="C504" s="8" t="str">
        <f>IFERROR(IF(INDEX('ce raw data'!$C$2:$CZ$3000,MATCH(1,INDEX(('ce raw data'!$A$2:$A$3000=C453)*('ce raw data'!$B$2:$B$3000=$B504),,),0),MATCH(C456,'ce raw data'!$C$1:$CZ$1,0))="","-",INDEX('ce raw data'!$C$2:$CZ$3000,MATCH(1,INDEX(('ce raw data'!$A$2:$A$3000=C453)*('ce raw data'!$B$2:$B$3000=$B504),,),0),MATCH(C456,'ce raw data'!$C$1:$CZ$1,0))),"-")</f>
        <v>-</v>
      </c>
      <c r="D504" s="8" t="str">
        <f>IFERROR(IF(INDEX('ce raw data'!$C$2:$CZ$3000,MATCH(1,INDEX(('ce raw data'!$A$2:$A$3000=C453)*('ce raw data'!$B$2:$B$3000=$B504),,),0),MATCH(D456,'ce raw data'!$C$1:$CZ$1,0))="","-",INDEX('ce raw data'!$C$2:$CZ$3000,MATCH(1,INDEX(('ce raw data'!$A$2:$A$3000=C453)*('ce raw data'!$B$2:$B$3000=$B504),,),0),MATCH(D456,'ce raw data'!$C$1:$CZ$1,0))),"-")</f>
        <v>-</v>
      </c>
      <c r="E504" s="8" t="str">
        <f>IFERROR(IF(INDEX('ce raw data'!$C$2:$CZ$3000,MATCH(1,INDEX(('ce raw data'!$A$2:$A$3000=C453)*('ce raw data'!$B$2:$B$3000=$B504),,),0),MATCH(E456,'ce raw data'!$C$1:$CZ$1,0))="","-",INDEX('ce raw data'!$C$2:$CZ$3000,MATCH(1,INDEX(('ce raw data'!$A$2:$A$3000=C453)*('ce raw data'!$B$2:$B$3000=$B504),,),0),MATCH(E456,'ce raw data'!$C$1:$CZ$1,0))),"-")</f>
        <v>-</v>
      </c>
      <c r="F504" s="8" t="str">
        <f>IFERROR(IF(INDEX('ce raw data'!$C$2:$CZ$3000,MATCH(1,INDEX(('ce raw data'!$A$2:$A$3000=C453)*('ce raw data'!$B$2:$B$3000=$B504),,),0),MATCH(F456,'ce raw data'!$C$1:$CZ$1,0))="","-",INDEX('ce raw data'!$C$2:$CZ$3000,MATCH(1,INDEX(('ce raw data'!$A$2:$A$3000=C453)*('ce raw data'!$B$2:$B$3000=$B504),,),0),MATCH(F456,'ce raw data'!$C$1:$CZ$1,0))),"-")</f>
        <v>-</v>
      </c>
      <c r="G504" s="8" t="str">
        <f>IFERROR(IF(INDEX('ce raw data'!$C$2:$CZ$3000,MATCH(1,INDEX(('ce raw data'!$A$2:$A$3000=G453)*('ce raw data'!$B$2:$B$3000=$B504),,),0),MATCH(G456,'ce raw data'!$C$1:$CZ$1,0))="","-",INDEX('ce raw data'!$C$2:$CZ$3000,MATCH(1,INDEX(('ce raw data'!$A$2:$A$3000=G453)*('ce raw data'!$B$2:$B$3000=$B504),,),0),MATCH(G456,'ce raw data'!$C$1:$CZ$1,0))),"-")</f>
        <v>-</v>
      </c>
      <c r="H504" s="8" t="str">
        <f>IFERROR(IF(INDEX('ce raw data'!$C$2:$CZ$3000,MATCH(1,INDEX(('ce raw data'!$A$2:$A$3000=G453)*('ce raw data'!$B$2:$B$3000=$B504),,),0),MATCH(H456,'ce raw data'!$C$1:$CZ$1,0))="","-",INDEX('ce raw data'!$C$2:$CZ$3000,MATCH(1,INDEX(('ce raw data'!$A$2:$A$3000=G453)*('ce raw data'!$B$2:$B$3000=$B504),,),0),MATCH(H456,'ce raw data'!$C$1:$CZ$1,0))),"-")</f>
        <v>-</v>
      </c>
      <c r="I504" s="8" t="str">
        <f>IFERROR(IF(INDEX('ce raw data'!$C$2:$CZ$3000,MATCH(1,INDEX(('ce raw data'!$A$2:$A$3000=G453)*('ce raw data'!$B$2:$B$3000=$B504),,),0),MATCH(I456,'ce raw data'!$C$1:$CZ$1,0))="","-",INDEX('ce raw data'!$C$2:$CZ$3000,MATCH(1,INDEX(('ce raw data'!$A$2:$A$3000=G453)*('ce raw data'!$B$2:$B$3000=$B504),,),0),MATCH(I456,'ce raw data'!$C$1:$CZ$1,0))),"-")</f>
        <v>-</v>
      </c>
      <c r="J504" s="8" t="str">
        <f>IFERROR(IF(INDEX('ce raw data'!$C$2:$CZ$3000,MATCH(1,INDEX(('ce raw data'!$A$2:$A$3000=G453)*('ce raw data'!$B$2:$B$3000=$B504),,),0),MATCH(J456,'ce raw data'!$C$1:$CZ$1,0))="","-",INDEX('ce raw data'!$C$2:$CZ$3000,MATCH(1,INDEX(('ce raw data'!$A$2:$A$3000=G453)*('ce raw data'!$B$2:$B$3000=$B504),,),0),MATCH(J456,'ce raw data'!$C$1:$CZ$1,0))),"-")</f>
        <v>-</v>
      </c>
    </row>
    <row r="505" spans="2:10" hidden="1" x14ac:dyDescent="0.5">
      <c r="B505" s="13"/>
      <c r="C505" s="8" t="str">
        <f>IFERROR(IF(INDEX('ce raw data'!$C$2:$CZ$3000,MATCH(1,INDEX(('ce raw data'!$A$2:$A$3000=C453)*('ce raw data'!$B$2:$B$3000=$B506),,),0),MATCH(SUBSTITUTE(C456,"Allele","Height"),'ce raw data'!$C$1:$CZ$1,0))="","-",INDEX('ce raw data'!$C$2:$CZ$3000,MATCH(1,INDEX(('ce raw data'!$A$2:$A$3000=C453)*('ce raw data'!$B$2:$B$3000=$B506),,),0),MATCH(SUBSTITUTE(C456,"Allele","Height"),'ce raw data'!$C$1:$CZ$1,0))),"-")</f>
        <v>-</v>
      </c>
      <c r="D505" s="8" t="str">
        <f>IFERROR(IF(INDEX('ce raw data'!$C$2:$CZ$3000,MATCH(1,INDEX(('ce raw data'!$A$2:$A$3000=C453)*('ce raw data'!$B$2:$B$3000=$B506),,),0),MATCH(SUBSTITUTE(D456,"Allele","Height"),'ce raw data'!$C$1:$CZ$1,0))="","-",INDEX('ce raw data'!$C$2:$CZ$3000,MATCH(1,INDEX(('ce raw data'!$A$2:$A$3000=C453)*('ce raw data'!$B$2:$B$3000=$B506),,),0),MATCH(SUBSTITUTE(D456,"Allele","Height"),'ce raw data'!$C$1:$CZ$1,0))),"-")</f>
        <v>-</v>
      </c>
      <c r="E505" s="8" t="str">
        <f>IFERROR(IF(INDEX('ce raw data'!$C$2:$CZ$3000,MATCH(1,INDEX(('ce raw data'!$A$2:$A$3000=C453)*('ce raw data'!$B$2:$B$3000=$B506),,),0),MATCH(SUBSTITUTE(E456,"Allele","Height"),'ce raw data'!$C$1:$CZ$1,0))="","-",INDEX('ce raw data'!$C$2:$CZ$3000,MATCH(1,INDEX(('ce raw data'!$A$2:$A$3000=C453)*('ce raw data'!$B$2:$B$3000=$B506),,),0),MATCH(SUBSTITUTE(E456,"Allele","Height"),'ce raw data'!$C$1:$CZ$1,0))),"-")</f>
        <v>-</v>
      </c>
      <c r="F505" s="8" t="str">
        <f>IFERROR(IF(INDEX('ce raw data'!$C$2:$CZ$3000,MATCH(1,INDEX(('ce raw data'!$A$2:$A$3000=C453)*('ce raw data'!$B$2:$B$3000=$B506),,),0),MATCH(SUBSTITUTE(F456,"Allele","Height"),'ce raw data'!$C$1:$CZ$1,0))="","-",INDEX('ce raw data'!$C$2:$CZ$3000,MATCH(1,INDEX(('ce raw data'!$A$2:$A$3000=C453)*('ce raw data'!$B$2:$B$3000=$B506),,),0),MATCH(SUBSTITUTE(F456,"Allele","Height"),'ce raw data'!$C$1:$CZ$1,0))),"-")</f>
        <v>-</v>
      </c>
      <c r="G505" s="8" t="str">
        <f>IFERROR(IF(INDEX('ce raw data'!$C$2:$CZ$3000,MATCH(1,INDEX(('ce raw data'!$A$2:$A$3000=G453)*('ce raw data'!$B$2:$B$3000=$B506),,),0),MATCH(SUBSTITUTE(G456,"Allele","Height"),'ce raw data'!$C$1:$CZ$1,0))="","-",INDEX('ce raw data'!$C$2:$CZ$3000,MATCH(1,INDEX(('ce raw data'!$A$2:$A$3000=G453)*('ce raw data'!$B$2:$B$3000=$B506),,),0),MATCH(SUBSTITUTE(G456,"Allele","Height"),'ce raw data'!$C$1:$CZ$1,0))),"-")</f>
        <v>-</v>
      </c>
      <c r="H505" s="8" t="str">
        <f>IFERROR(IF(INDEX('ce raw data'!$C$2:$CZ$3000,MATCH(1,INDEX(('ce raw data'!$A$2:$A$3000=G453)*('ce raw data'!$B$2:$B$3000=$B506),,),0),MATCH(SUBSTITUTE(H456,"Allele","Height"),'ce raw data'!$C$1:$CZ$1,0))="","-",INDEX('ce raw data'!$C$2:$CZ$3000,MATCH(1,INDEX(('ce raw data'!$A$2:$A$3000=G453)*('ce raw data'!$B$2:$B$3000=$B506),,),0),MATCH(SUBSTITUTE(H456,"Allele","Height"),'ce raw data'!$C$1:$CZ$1,0))),"-")</f>
        <v>-</v>
      </c>
      <c r="I505" s="8" t="str">
        <f>IFERROR(IF(INDEX('ce raw data'!$C$2:$CZ$3000,MATCH(1,INDEX(('ce raw data'!$A$2:$A$3000=G453)*('ce raw data'!$B$2:$B$3000=$B506),,),0),MATCH(SUBSTITUTE(I456,"Allele","Height"),'ce raw data'!$C$1:$CZ$1,0))="","-",INDEX('ce raw data'!$C$2:$CZ$3000,MATCH(1,INDEX(('ce raw data'!$A$2:$A$3000=G453)*('ce raw data'!$B$2:$B$3000=$B506),,),0),MATCH(SUBSTITUTE(I456,"Allele","Height"),'ce raw data'!$C$1:$CZ$1,0))),"-")</f>
        <v>-</v>
      </c>
      <c r="J505" s="8" t="str">
        <f>IFERROR(IF(INDEX('ce raw data'!$C$2:$CZ$3000,MATCH(1,INDEX(('ce raw data'!$A$2:$A$3000=G453)*('ce raw data'!$B$2:$B$3000=$B506),,),0),MATCH(SUBSTITUTE(J456,"Allele","Height"),'ce raw data'!$C$1:$CZ$1,0))="","-",INDEX('ce raw data'!$C$2:$CZ$3000,MATCH(1,INDEX(('ce raw data'!$A$2:$A$3000=G453)*('ce raw data'!$B$2:$B$3000=$B506),,),0),MATCH(SUBSTITUTE(J456,"Allele","Height"),'ce raw data'!$C$1:$CZ$1,0))),"-")</f>
        <v>-</v>
      </c>
    </row>
    <row r="506" spans="2:10" x14ac:dyDescent="0.5">
      <c r="B506" s="13" t="str">
        <f>'Allele Call Table'!$A$119</f>
        <v>FGA</v>
      </c>
      <c r="C506" s="8" t="str">
        <f>IFERROR(IF(INDEX('ce raw data'!$C$2:$CZ$3000,MATCH(1,INDEX(('ce raw data'!$A$2:$A$3000=C453)*('ce raw data'!$B$2:$B$3000=$B506),,),0),MATCH(C456,'ce raw data'!$C$1:$CZ$1,0))="","-",INDEX('ce raw data'!$C$2:$CZ$3000,MATCH(1,INDEX(('ce raw data'!$A$2:$A$3000=C453)*('ce raw data'!$B$2:$B$3000=$B506),,),0),MATCH(C456,'ce raw data'!$C$1:$CZ$1,0))),"-")</f>
        <v>-</v>
      </c>
      <c r="D506" s="8" t="str">
        <f>IFERROR(IF(INDEX('ce raw data'!$C$2:$CZ$3000,MATCH(1,INDEX(('ce raw data'!$A$2:$A$3000=C453)*('ce raw data'!$B$2:$B$3000=$B506),,),0),MATCH(D456,'ce raw data'!$C$1:$CZ$1,0))="","-",INDEX('ce raw data'!$C$2:$CZ$3000,MATCH(1,INDEX(('ce raw data'!$A$2:$A$3000=C453)*('ce raw data'!$B$2:$B$3000=$B506),,),0),MATCH(D456,'ce raw data'!$C$1:$CZ$1,0))),"-")</f>
        <v>-</v>
      </c>
      <c r="E506" s="8" t="str">
        <f>IFERROR(IF(INDEX('ce raw data'!$C$2:$CZ$3000,MATCH(1,INDEX(('ce raw data'!$A$2:$A$3000=C453)*('ce raw data'!$B$2:$B$3000=$B506),,),0),MATCH(E456,'ce raw data'!$C$1:$CZ$1,0))="","-",INDEX('ce raw data'!$C$2:$CZ$3000,MATCH(1,INDEX(('ce raw data'!$A$2:$A$3000=C453)*('ce raw data'!$B$2:$B$3000=$B506),,),0),MATCH(E456,'ce raw data'!$C$1:$CZ$1,0))),"-")</f>
        <v>-</v>
      </c>
      <c r="F506" s="8" t="str">
        <f>IFERROR(IF(INDEX('ce raw data'!$C$2:$CZ$3000,MATCH(1,INDEX(('ce raw data'!$A$2:$A$3000=C453)*('ce raw data'!$B$2:$B$3000=$B506),,),0),MATCH(F456,'ce raw data'!$C$1:$CZ$1,0))="","-",INDEX('ce raw data'!$C$2:$CZ$3000,MATCH(1,INDEX(('ce raw data'!$A$2:$A$3000=C453)*('ce raw data'!$B$2:$B$3000=$B506),,),0),MATCH(F456,'ce raw data'!$C$1:$CZ$1,0))),"-")</f>
        <v>-</v>
      </c>
      <c r="G506" s="8" t="str">
        <f>IFERROR(IF(INDEX('ce raw data'!$C$2:$CZ$3000,MATCH(1,INDEX(('ce raw data'!$A$2:$A$3000=G453)*('ce raw data'!$B$2:$B$3000=$B506),,),0),MATCH(G456,'ce raw data'!$C$1:$CZ$1,0))="","-",INDEX('ce raw data'!$C$2:$CZ$3000,MATCH(1,INDEX(('ce raw data'!$A$2:$A$3000=G453)*('ce raw data'!$B$2:$B$3000=$B506),,),0),MATCH(G456,'ce raw data'!$C$1:$CZ$1,0))),"-")</f>
        <v>-</v>
      </c>
      <c r="H506" s="8" t="str">
        <f>IFERROR(IF(INDEX('ce raw data'!$C$2:$CZ$3000,MATCH(1,INDEX(('ce raw data'!$A$2:$A$3000=G453)*('ce raw data'!$B$2:$B$3000=$B506),,),0),MATCH(H456,'ce raw data'!$C$1:$CZ$1,0))="","-",INDEX('ce raw data'!$C$2:$CZ$3000,MATCH(1,INDEX(('ce raw data'!$A$2:$A$3000=G453)*('ce raw data'!$B$2:$B$3000=$B506),,),0),MATCH(H456,'ce raw data'!$C$1:$CZ$1,0))),"-")</f>
        <v>-</v>
      </c>
      <c r="I506" s="8" t="str">
        <f>IFERROR(IF(INDEX('ce raw data'!$C$2:$CZ$3000,MATCH(1,INDEX(('ce raw data'!$A$2:$A$3000=G453)*('ce raw data'!$B$2:$B$3000=$B506),,),0),MATCH(I456,'ce raw data'!$C$1:$CZ$1,0))="","-",INDEX('ce raw data'!$C$2:$CZ$3000,MATCH(1,INDEX(('ce raw data'!$A$2:$A$3000=G453)*('ce raw data'!$B$2:$B$3000=$B506),,),0),MATCH(I456,'ce raw data'!$C$1:$CZ$1,0))),"-")</f>
        <v>-</v>
      </c>
      <c r="J506" s="8" t="str">
        <f>IFERROR(IF(INDEX('ce raw data'!$C$2:$CZ$3000,MATCH(1,INDEX(('ce raw data'!$A$2:$A$3000=G453)*('ce raw data'!$B$2:$B$3000=$B506),,),0),MATCH(J456,'ce raw data'!$C$1:$CZ$1,0))="","-",INDEX('ce raw data'!$C$2:$CZ$3000,MATCH(1,INDEX(('ce raw data'!$A$2:$A$3000=G453)*('ce raw data'!$B$2:$B$3000=$B506),,),0),MATCH(J456,'ce raw data'!$C$1:$CZ$1,0))),"-")</f>
        <v>-</v>
      </c>
    </row>
    <row r="507" spans="2:10" hidden="1" x14ac:dyDescent="0.5">
      <c r="B507" s="13"/>
      <c r="C507" s="8" t="str">
        <f>IFERROR(IF(INDEX('ce raw data'!$C$2:$CZ$3000,MATCH(1,INDEX(('ce raw data'!$A$2:$A$3000=C453)*('ce raw data'!$B$2:$B$3000=$B508),,),0),MATCH(SUBSTITUTE(C456,"Allele","Height"),'ce raw data'!$C$1:$CZ$1,0))="","-",INDEX('ce raw data'!$C$2:$CZ$3000,MATCH(1,INDEX(('ce raw data'!$A$2:$A$3000=C453)*('ce raw data'!$B$2:$B$3000=$B508),,),0),MATCH(SUBSTITUTE(C456,"Allele","Height"),'ce raw data'!$C$1:$CZ$1,0))),"-")</f>
        <v>-</v>
      </c>
      <c r="D507" s="8" t="str">
        <f>IFERROR(IF(INDEX('ce raw data'!$C$2:$CZ$3000,MATCH(1,INDEX(('ce raw data'!$A$2:$A$3000=C453)*('ce raw data'!$B$2:$B$3000=$B508),,),0),MATCH(SUBSTITUTE(D456,"Allele","Height"),'ce raw data'!$C$1:$CZ$1,0))="","-",INDEX('ce raw data'!$C$2:$CZ$3000,MATCH(1,INDEX(('ce raw data'!$A$2:$A$3000=C453)*('ce raw data'!$B$2:$B$3000=$B508),,),0),MATCH(SUBSTITUTE(D456,"Allele","Height"),'ce raw data'!$C$1:$CZ$1,0))),"-")</f>
        <v>-</v>
      </c>
      <c r="E507" s="8" t="str">
        <f>IFERROR(IF(INDEX('ce raw data'!$C$2:$CZ$3000,MATCH(1,INDEX(('ce raw data'!$A$2:$A$3000=C453)*('ce raw data'!$B$2:$B$3000=$B508),,),0),MATCH(SUBSTITUTE(E456,"Allele","Height"),'ce raw data'!$C$1:$CZ$1,0))="","-",INDEX('ce raw data'!$C$2:$CZ$3000,MATCH(1,INDEX(('ce raw data'!$A$2:$A$3000=C453)*('ce raw data'!$B$2:$B$3000=$B508),,),0),MATCH(SUBSTITUTE(E456,"Allele","Height"),'ce raw data'!$C$1:$CZ$1,0))),"-")</f>
        <v>-</v>
      </c>
      <c r="F507" s="8" t="str">
        <f>IFERROR(IF(INDEX('ce raw data'!$C$2:$CZ$3000,MATCH(1,INDEX(('ce raw data'!$A$2:$A$3000=C453)*('ce raw data'!$B$2:$B$3000=$B508),,),0),MATCH(SUBSTITUTE(F456,"Allele","Height"),'ce raw data'!$C$1:$CZ$1,0))="","-",INDEX('ce raw data'!$C$2:$CZ$3000,MATCH(1,INDEX(('ce raw data'!$A$2:$A$3000=C453)*('ce raw data'!$B$2:$B$3000=$B508),,),0),MATCH(SUBSTITUTE(F456,"Allele","Height"),'ce raw data'!$C$1:$CZ$1,0))),"-")</f>
        <v>-</v>
      </c>
      <c r="G507" s="8" t="str">
        <f>IFERROR(IF(INDEX('ce raw data'!$C$2:$CZ$3000,MATCH(1,INDEX(('ce raw data'!$A$2:$A$3000=G453)*('ce raw data'!$B$2:$B$3000=$B508),,),0),MATCH(SUBSTITUTE(G456,"Allele","Height"),'ce raw data'!$C$1:$CZ$1,0))="","-",INDEX('ce raw data'!$C$2:$CZ$3000,MATCH(1,INDEX(('ce raw data'!$A$2:$A$3000=G453)*('ce raw data'!$B$2:$B$3000=$B508),,),0),MATCH(SUBSTITUTE(G456,"Allele","Height"),'ce raw data'!$C$1:$CZ$1,0))),"-")</f>
        <v>-</v>
      </c>
      <c r="H507" s="8" t="str">
        <f>IFERROR(IF(INDEX('ce raw data'!$C$2:$CZ$3000,MATCH(1,INDEX(('ce raw data'!$A$2:$A$3000=G453)*('ce raw data'!$B$2:$B$3000=$B508),,),0),MATCH(SUBSTITUTE(H456,"Allele","Height"),'ce raw data'!$C$1:$CZ$1,0))="","-",INDEX('ce raw data'!$C$2:$CZ$3000,MATCH(1,INDEX(('ce raw data'!$A$2:$A$3000=G453)*('ce raw data'!$B$2:$B$3000=$B508),,),0),MATCH(SUBSTITUTE(H456,"Allele","Height"),'ce raw data'!$C$1:$CZ$1,0))),"-")</f>
        <v>-</v>
      </c>
      <c r="I507" s="8" t="str">
        <f>IFERROR(IF(INDEX('ce raw data'!$C$2:$CZ$3000,MATCH(1,INDEX(('ce raw data'!$A$2:$A$3000=G453)*('ce raw data'!$B$2:$B$3000=$B508),,),0),MATCH(SUBSTITUTE(I456,"Allele","Height"),'ce raw data'!$C$1:$CZ$1,0))="","-",INDEX('ce raw data'!$C$2:$CZ$3000,MATCH(1,INDEX(('ce raw data'!$A$2:$A$3000=G453)*('ce raw data'!$B$2:$B$3000=$B508),,),0),MATCH(SUBSTITUTE(I456,"Allele","Height"),'ce raw data'!$C$1:$CZ$1,0))),"-")</f>
        <v>-</v>
      </c>
      <c r="J507" s="8" t="str">
        <f>IFERROR(IF(INDEX('ce raw data'!$C$2:$CZ$3000,MATCH(1,INDEX(('ce raw data'!$A$2:$A$3000=G453)*('ce raw data'!$B$2:$B$3000=$B508),,),0),MATCH(SUBSTITUTE(J456,"Allele","Height"),'ce raw data'!$C$1:$CZ$1,0))="","-",INDEX('ce raw data'!$C$2:$CZ$3000,MATCH(1,INDEX(('ce raw data'!$A$2:$A$3000=G453)*('ce raw data'!$B$2:$B$3000=$B508),,),0),MATCH(SUBSTITUTE(J456,"Allele","Height"),'ce raw data'!$C$1:$CZ$1,0))),"-")</f>
        <v>-</v>
      </c>
    </row>
    <row r="508" spans="2:10" x14ac:dyDescent="0.5">
      <c r="B508" s="13" t="str">
        <f>'Allele Call Table'!$A$121</f>
        <v>DYS576</v>
      </c>
      <c r="C508" s="8" t="str">
        <f>IFERROR(IF(INDEX('ce raw data'!$C$2:$CZ$3000,MATCH(1,INDEX(('ce raw data'!$A$2:$A$3000=C453)*('ce raw data'!$B$2:$B$3000=$B508),,),0),MATCH(C456,'ce raw data'!$C$1:$CZ$1,0))="","-",INDEX('ce raw data'!$C$2:$CZ$3000,MATCH(1,INDEX(('ce raw data'!$A$2:$A$3000=C453)*('ce raw data'!$B$2:$B$3000=$B508),,),0),MATCH(C456,'ce raw data'!$C$1:$CZ$1,0))),"-")</f>
        <v>-</v>
      </c>
      <c r="D508" s="8" t="str">
        <f>IFERROR(IF(INDEX('ce raw data'!$C$2:$CZ$3000,MATCH(1,INDEX(('ce raw data'!$A$2:$A$3000=C453)*('ce raw data'!$B$2:$B$3000=$B508),,),0),MATCH(D456,'ce raw data'!$C$1:$CZ$1,0))="","-",INDEX('ce raw data'!$C$2:$CZ$3000,MATCH(1,INDEX(('ce raw data'!$A$2:$A$3000=C453)*('ce raw data'!$B$2:$B$3000=$B508),,),0),MATCH(D456,'ce raw data'!$C$1:$CZ$1,0))),"-")</f>
        <v>-</v>
      </c>
      <c r="E508" s="8" t="str">
        <f>IFERROR(IF(INDEX('ce raw data'!$C$2:$CZ$3000,MATCH(1,INDEX(('ce raw data'!$A$2:$A$3000=C453)*('ce raw data'!$B$2:$B$3000=$B508),,),0),MATCH(E456,'ce raw data'!$C$1:$CZ$1,0))="","-",INDEX('ce raw data'!$C$2:$CZ$3000,MATCH(1,INDEX(('ce raw data'!$A$2:$A$3000=C453)*('ce raw data'!$B$2:$B$3000=$B508),,),0),MATCH(E456,'ce raw data'!$C$1:$CZ$1,0))),"-")</f>
        <v>-</v>
      </c>
      <c r="F508" s="8" t="str">
        <f>IFERROR(IF(INDEX('ce raw data'!$C$2:$CZ$3000,MATCH(1,INDEX(('ce raw data'!$A$2:$A$3000=C453)*('ce raw data'!$B$2:$B$3000=$B508),,),0),MATCH(F456,'ce raw data'!$C$1:$CZ$1,0))="","-",INDEX('ce raw data'!$C$2:$CZ$3000,MATCH(1,INDEX(('ce raw data'!$A$2:$A$3000=C453)*('ce raw data'!$B$2:$B$3000=$B508),,),0),MATCH(F456,'ce raw data'!$C$1:$CZ$1,0))),"-")</f>
        <v>-</v>
      </c>
      <c r="G508" s="8" t="str">
        <f>IFERROR(IF(INDEX('ce raw data'!$C$2:$CZ$3000,MATCH(1,INDEX(('ce raw data'!$A$2:$A$3000=G453)*('ce raw data'!$B$2:$B$3000=$B508),,),0),MATCH(G456,'ce raw data'!$C$1:$CZ$1,0))="","-",INDEX('ce raw data'!$C$2:$CZ$3000,MATCH(1,INDEX(('ce raw data'!$A$2:$A$3000=G453)*('ce raw data'!$B$2:$B$3000=$B508),,),0),MATCH(G456,'ce raw data'!$C$1:$CZ$1,0))),"-")</f>
        <v>-</v>
      </c>
      <c r="H508" s="8" t="str">
        <f>IFERROR(IF(INDEX('ce raw data'!$C$2:$CZ$3000,MATCH(1,INDEX(('ce raw data'!$A$2:$A$3000=G453)*('ce raw data'!$B$2:$B$3000=$B508),,),0),MATCH(H456,'ce raw data'!$C$1:$CZ$1,0))="","-",INDEX('ce raw data'!$C$2:$CZ$3000,MATCH(1,INDEX(('ce raw data'!$A$2:$A$3000=G453)*('ce raw data'!$B$2:$B$3000=$B508),,),0),MATCH(H456,'ce raw data'!$C$1:$CZ$1,0))),"-")</f>
        <v>-</v>
      </c>
      <c r="I508" s="8" t="str">
        <f>IFERROR(IF(INDEX('ce raw data'!$C$2:$CZ$3000,MATCH(1,INDEX(('ce raw data'!$A$2:$A$3000=G453)*('ce raw data'!$B$2:$B$3000=$B508),,),0),MATCH(I456,'ce raw data'!$C$1:$CZ$1,0))="","-",INDEX('ce raw data'!$C$2:$CZ$3000,MATCH(1,INDEX(('ce raw data'!$A$2:$A$3000=G453)*('ce raw data'!$B$2:$B$3000=$B508),,),0),MATCH(I456,'ce raw data'!$C$1:$CZ$1,0))),"-")</f>
        <v>-</v>
      </c>
      <c r="J508" s="8" t="str">
        <f>IFERROR(IF(INDEX('ce raw data'!$C$2:$CZ$3000,MATCH(1,INDEX(('ce raw data'!$A$2:$A$3000=G453)*('ce raw data'!$B$2:$B$3000=$B508),,),0),MATCH(J456,'ce raw data'!$C$1:$CZ$1,0))="","-",INDEX('ce raw data'!$C$2:$CZ$3000,MATCH(1,INDEX(('ce raw data'!$A$2:$A$3000=G453)*('ce raw data'!$B$2:$B$3000=$B508),,),0),MATCH(J456,'ce raw data'!$C$1:$CZ$1,0))),"-")</f>
        <v>-</v>
      </c>
    </row>
    <row r="509" spans="2:10" hidden="1" x14ac:dyDescent="0.5">
      <c r="B509" s="13"/>
      <c r="C509" s="8" t="str">
        <f>IFERROR(IF(INDEX('ce raw data'!$C$2:$CZ$3000,MATCH(1,INDEX(('ce raw data'!$A$2:$A$3000=C453)*('ce raw data'!$B$2:$B$3000=$B510),,),0),MATCH(SUBSTITUTE(C456,"Allele","Height"),'ce raw data'!$C$1:$CZ$1,0))="","-",INDEX('ce raw data'!$C$2:$CZ$3000,MATCH(1,INDEX(('ce raw data'!$A$2:$A$3000=C453)*('ce raw data'!$B$2:$B$3000=$B510),,),0),MATCH(SUBSTITUTE(C456,"Allele","Height"),'ce raw data'!$C$1:$CZ$1,0))),"-")</f>
        <v>-</v>
      </c>
      <c r="D509" s="8" t="str">
        <f>IFERROR(IF(INDEX('ce raw data'!$C$2:$CZ$3000,MATCH(1,INDEX(('ce raw data'!$A$2:$A$3000=C453)*('ce raw data'!$B$2:$B$3000=$B510),,),0),MATCH(SUBSTITUTE(D456,"Allele","Height"),'ce raw data'!$C$1:$CZ$1,0))="","-",INDEX('ce raw data'!$C$2:$CZ$3000,MATCH(1,INDEX(('ce raw data'!$A$2:$A$3000=C453)*('ce raw data'!$B$2:$B$3000=$B510),,),0),MATCH(SUBSTITUTE(D456,"Allele","Height"),'ce raw data'!$C$1:$CZ$1,0))),"-")</f>
        <v>-</v>
      </c>
      <c r="E509" s="8" t="str">
        <f>IFERROR(IF(INDEX('ce raw data'!$C$2:$CZ$3000,MATCH(1,INDEX(('ce raw data'!$A$2:$A$3000=C453)*('ce raw data'!$B$2:$B$3000=$B510),,),0),MATCH(SUBSTITUTE(E456,"Allele","Height"),'ce raw data'!$C$1:$CZ$1,0))="","-",INDEX('ce raw data'!$C$2:$CZ$3000,MATCH(1,INDEX(('ce raw data'!$A$2:$A$3000=C453)*('ce raw data'!$B$2:$B$3000=$B510),,),0),MATCH(SUBSTITUTE(E456,"Allele","Height"),'ce raw data'!$C$1:$CZ$1,0))),"-")</f>
        <v>-</v>
      </c>
      <c r="F509" s="8" t="str">
        <f>IFERROR(IF(INDEX('ce raw data'!$C$2:$CZ$3000,MATCH(1,INDEX(('ce raw data'!$A$2:$A$3000=C453)*('ce raw data'!$B$2:$B$3000=$B510),,),0),MATCH(SUBSTITUTE(F456,"Allele","Height"),'ce raw data'!$C$1:$CZ$1,0))="","-",INDEX('ce raw data'!$C$2:$CZ$3000,MATCH(1,INDEX(('ce raw data'!$A$2:$A$3000=C453)*('ce raw data'!$B$2:$B$3000=$B510),,),0),MATCH(SUBSTITUTE(F456,"Allele","Height"),'ce raw data'!$C$1:$CZ$1,0))),"-")</f>
        <v>-</v>
      </c>
      <c r="G509" s="8" t="str">
        <f>IFERROR(IF(INDEX('ce raw data'!$C$2:$CZ$3000,MATCH(1,INDEX(('ce raw data'!$A$2:$A$3000=G453)*('ce raw data'!$B$2:$B$3000=$B510),,),0),MATCH(SUBSTITUTE(G456,"Allele","Height"),'ce raw data'!$C$1:$CZ$1,0))="","-",INDEX('ce raw data'!$C$2:$CZ$3000,MATCH(1,INDEX(('ce raw data'!$A$2:$A$3000=G453)*('ce raw data'!$B$2:$B$3000=$B510),,),0),MATCH(SUBSTITUTE(G456,"Allele","Height"),'ce raw data'!$C$1:$CZ$1,0))),"-")</f>
        <v>-</v>
      </c>
      <c r="H509" s="8" t="str">
        <f>IFERROR(IF(INDEX('ce raw data'!$C$2:$CZ$3000,MATCH(1,INDEX(('ce raw data'!$A$2:$A$3000=G453)*('ce raw data'!$B$2:$B$3000=$B510),,),0),MATCH(SUBSTITUTE(H456,"Allele","Height"),'ce raw data'!$C$1:$CZ$1,0))="","-",INDEX('ce raw data'!$C$2:$CZ$3000,MATCH(1,INDEX(('ce raw data'!$A$2:$A$3000=G453)*('ce raw data'!$B$2:$B$3000=$B510),,),0),MATCH(SUBSTITUTE(H456,"Allele","Height"),'ce raw data'!$C$1:$CZ$1,0))),"-")</f>
        <v>-</v>
      </c>
      <c r="I509" s="8" t="str">
        <f>IFERROR(IF(INDEX('ce raw data'!$C$2:$CZ$3000,MATCH(1,INDEX(('ce raw data'!$A$2:$A$3000=G453)*('ce raw data'!$B$2:$B$3000=$B510),,),0),MATCH(SUBSTITUTE(I456,"Allele","Height"),'ce raw data'!$C$1:$CZ$1,0))="","-",INDEX('ce raw data'!$C$2:$CZ$3000,MATCH(1,INDEX(('ce raw data'!$A$2:$A$3000=G453)*('ce raw data'!$B$2:$B$3000=$B510),,),0),MATCH(SUBSTITUTE(I456,"Allele","Height"),'ce raw data'!$C$1:$CZ$1,0))),"-")</f>
        <v>-</v>
      </c>
      <c r="J509" s="8" t="str">
        <f>IFERROR(IF(INDEX('ce raw data'!$C$2:$CZ$3000,MATCH(1,INDEX(('ce raw data'!$A$2:$A$3000=G453)*('ce raw data'!$B$2:$B$3000=$B510),,),0),MATCH(SUBSTITUTE(J456,"Allele","Height"),'ce raw data'!$C$1:$CZ$1,0))="","-",INDEX('ce raw data'!$C$2:$CZ$3000,MATCH(1,INDEX(('ce raw data'!$A$2:$A$3000=G453)*('ce raw data'!$B$2:$B$3000=$B510),,),0),MATCH(SUBSTITUTE(J456,"Allele","Height"),'ce raw data'!$C$1:$CZ$1,0))),"-")</f>
        <v>-</v>
      </c>
    </row>
    <row r="510" spans="2:10" x14ac:dyDescent="0.5">
      <c r="B510" s="13" t="str">
        <f>'Allele Call Table'!$A$123</f>
        <v>DYS570</v>
      </c>
      <c r="C510" s="8" t="str">
        <f>IFERROR(IF(INDEX('ce raw data'!$C$2:$CZ$3000,MATCH(1,INDEX(('ce raw data'!$A$2:$A$3000=C453)*('ce raw data'!$B$2:$B$3000=$B510),,),0),MATCH(C456,'ce raw data'!$C$1:$CZ$1,0))="","-",INDEX('ce raw data'!$C$2:$CZ$3000,MATCH(1,INDEX(('ce raw data'!$A$2:$A$3000=C453)*('ce raw data'!$B$2:$B$3000=$B510),,),0),MATCH(C456,'ce raw data'!$C$1:$CZ$1,0))),"-")</f>
        <v>-</v>
      </c>
      <c r="D510" s="8" t="str">
        <f>IFERROR(IF(INDEX('ce raw data'!$C$2:$CZ$3000,MATCH(1,INDEX(('ce raw data'!$A$2:$A$3000=C453)*('ce raw data'!$B$2:$B$3000=$B510),,),0),MATCH(D456,'ce raw data'!$C$1:$CZ$1,0))="","-",INDEX('ce raw data'!$C$2:$CZ$3000,MATCH(1,INDEX(('ce raw data'!$A$2:$A$3000=C453)*('ce raw data'!$B$2:$B$3000=$B510),,),0),MATCH(D456,'ce raw data'!$C$1:$CZ$1,0))),"-")</f>
        <v>-</v>
      </c>
      <c r="E510" s="8" t="str">
        <f>IFERROR(IF(INDEX('ce raw data'!$C$2:$CZ$3000,MATCH(1,INDEX(('ce raw data'!$A$2:$A$3000=C453)*('ce raw data'!$B$2:$B$3000=$B510),,),0),MATCH(E456,'ce raw data'!$C$1:$CZ$1,0))="","-",INDEX('ce raw data'!$C$2:$CZ$3000,MATCH(1,INDEX(('ce raw data'!$A$2:$A$3000=C453)*('ce raw data'!$B$2:$B$3000=$B510),,),0),MATCH(E456,'ce raw data'!$C$1:$CZ$1,0))),"-")</f>
        <v>-</v>
      </c>
      <c r="F510" s="8" t="str">
        <f>IFERROR(IF(INDEX('ce raw data'!$C$2:$CZ$3000,MATCH(1,INDEX(('ce raw data'!$A$2:$A$3000=C453)*('ce raw data'!$B$2:$B$3000=$B510),,),0),MATCH(F456,'ce raw data'!$C$1:$CZ$1,0))="","-",INDEX('ce raw data'!$C$2:$CZ$3000,MATCH(1,INDEX(('ce raw data'!$A$2:$A$3000=C453)*('ce raw data'!$B$2:$B$3000=$B510),,),0),MATCH(F456,'ce raw data'!$C$1:$CZ$1,0))),"-")</f>
        <v>-</v>
      </c>
      <c r="G510" s="8" t="str">
        <f>IFERROR(IF(INDEX('ce raw data'!$C$2:$CZ$3000,MATCH(1,INDEX(('ce raw data'!$A$2:$A$3000=G453)*('ce raw data'!$B$2:$B$3000=$B510),,),0),MATCH(G456,'ce raw data'!$C$1:$CZ$1,0))="","-",INDEX('ce raw data'!$C$2:$CZ$3000,MATCH(1,INDEX(('ce raw data'!$A$2:$A$3000=G453)*('ce raw data'!$B$2:$B$3000=$B510),,),0),MATCH(G456,'ce raw data'!$C$1:$CZ$1,0))),"-")</f>
        <v>-</v>
      </c>
      <c r="H510" s="8" t="str">
        <f>IFERROR(IF(INDEX('ce raw data'!$C$2:$CZ$3000,MATCH(1,INDEX(('ce raw data'!$A$2:$A$3000=G453)*('ce raw data'!$B$2:$B$3000=$B510),,),0),MATCH(H456,'ce raw data'!$C$1:$CZ$1,0))="","-",INDEX('ce raw data'!$C$2:$CZ$3000,MATCH(1,INDEX(('ce raw data'!$A$2:$A$3000=G453)*('ce raw data'!$B$2:$B$3000=$B510),,),0),MATCH(H456,'ce raw data'!$C$1:$CZ$1,0))),"-")</f>
        <v>-</v>
      </c>
      <c r="I510" s="8" t="str">
        <f>IFERROR(IF(INDEX('ce raw data'!$C$2:$CZ$3000,MATCH(1,INDEX(('ce raw data'!$A$2:$A$3000=G453)*('ce raw data'!$B$2:$B$3000=$B510),,),0),MATCH(I456,'ce raw data'!$C$1:$CZ$1,0))="","-",INDEX('ce raw data'!$C$2:$CZ$3000,MATCH(1,INDEX(('ce raw data'!$A$2:$A$3000=G453)*('ce raw data'!$B$2:$B$3000=$B510),,),0),MATCH(I456,'ce raw data'!$C$1:$CZ$1,0))),"-")</f>
        <v>-</v>
      </c>
      <c r="J510" s="8" t="str">
        <f>IFERROR(IF(INDEX('ce raw data'!$C$2:$CZ$3000,MATCH(1,INDEX(('ce raw data'!$A$2:$A$3000=G453)*('ce raw data'!$B$2:$B$3000=$B510),,),0),MATCH(J456,'ce raw data'!$C$1:$CZ$1,0))="","-",INDEX('ce raw data'!$C$2:$CZ$3000,MATCH(1,INDEX(('ce raw data'!$A$2:$A$3000=G453)*('ce raw data'!$B$2:$B$3000=$B510),,),0),MATCH(J456,'ce raw data'!$C$1:$CZ$1,0))),"-")</f>
        <v>-</v>
      </c>
    </row>
    <row r="511" spans="2:10" x14ac:dyDescent="0.5">
      <c r="B511" s="15"/>
      <c r="C511" s="9"/>
      <c r="D511" s="9"/>
      <c r="E511" s="9"/>
      <c r="F511" s="9"/>
      <c r="G511" s="9"/>
      <c r="H511" s="9"/>
      <c r="I511" s="9"/>
      <c r="J511" s="9"/>
    </row>
    <row r="512" spans="2:10" x14ac:dyDescent="0.5">
      <c r="B512" s="15"/>
      <c r="C512" s="9"/>
      <c r="D512" s="9"/>
      <c r="E512" s="9"/>
      <c r="F512" s="9"/>
      <c r="G512" s="9"/>
      <c r="H512" s="9"/>
      <c r="I512" s="9"/>
      <c r="J512" s="9"/>
    </row>
    <row r="513" spans="2:10" x14ac:dyDescent="0.5">
      <c r="B513" s="15"/>
      <c r="C513" s="9"/>
      <c r="D513" s="9"/>
      <c r="E513" s="9"/>
      <c r="F513" s="9"/>
      <c r="G513" s="9"/>
      <c r="H513" s="9"/>
      <c r="I513" s="9"/>
      <c r="J513" s="9"/>
    </row>
    <row r="514" spans="2:10" x14ac:dyDescent="0.5">
      <c r="B514" s="15"/>
      <c r="C514" s="9"/>
      <c r="D514" s="9"/>
      <c r="E514" s="9"/>
      <c r="F514" s="9"/>
      <c r="G514" s="9"/>
      <c r="H514" s="9"/>
      <c r="I514" s="9"/>
      <c r="J514" s="9"/>
    </row>
    <row r="515" spans="2:10" x14ac:dyDescent="0.5">
      <c r="B515" s="15"/>
      <c r="C515" s="9"/>
      <c r="D515" s="9"/>
      <c r="E515" s="9"/>
      <c r="F515" s="9"/>
      <c r="G515" s="9"/>
      <c r="H515" s="9"/>
      <c r="I515" s="9"/>
      <c r="J515" s="9"/>
    </row>
    <row r="516" spans="2:10" x14ac:dyDescent="0.5">
      <c r="B516" s="22"/>
    </row>
    <row r="517" spans="2:10" x14ac:dyDescent="0.5">
      <c r="B517" s="27" t="s">
        <v>1</v>
      </c>
      <c r="C517" s="3">
        <f ca="1">TODAY()</f>
        <v>44028</v>
      </c>
      <c r="D517" s="18"/>
      <c r="E517" s="18"/>
      <c r="F517" s="19" t="s">
        <v>2</v>
      </c>
      <c r="G517" s="2" t="str">
        <f>G1</f>
        <v/>
      </c>
    </row>
    <row r="518" spans="2:10" x14ac:dyDescent="0.5">
      <c r="B518" s="6" t="s">
        <v>4</v>
      </c>
      <c r="C518" s="36" t="str">
        <f>IF(INDEX('ce raw data'!$A:$A,2+27*16)="","blank",INDEX('ce raw data'!$A:$A,2+27*16))</f>
        <v>blank</v>
      </c>
      <c r="D518" s="36"/>
      <c r="E518" s="36"/>
      <c r="F518" s="36"/>
      <c r="G518" s="36" t="str">
        <f>IF(INDEX('ce raw data'!$A:$A,2+27*17)="","blank",INDEX('ce raw data'!$A:$A,2+27*17))</f>
        <v>blank</v>
      </c>
      <c r="H518" s="36"/>
      <c r="I518" s="36"/>
      <c r="J518" s="36"/>
    </row>
    <row r="519" spans="2:10" ht="25.2" x14ac:dyDescent="0.5">
      <c r="B519" s="6" t="s">
        <v>5</v>
      </c>
      <c r="C519" s="38"/>
      <c r="D519" s="38"/>
      <c r="E519" s="38"/>
      <c r="F519" s="38"/>
      <c r="G519" s="38"/>
      <c r="H519" s="38"/>
      <c r="I519" s="38"/>
      <c r="J519" s="38"/>
    </row>
    <row r="520" spans="2:10" x14ac:dyDescent="0.5">
      <c r="B520" s="7"/>
      <c r="C520" s="39"/>
      <c r="D520" s="39"/>
      <c r="E520" s="39"/>
      <c r="F520" s="39"/>
      <c r="G520" s="39"/>
      <c r="H520" s="39"/>
      <c r="I520" s="39"/>
      <c r="J520" s="39"/>
    </row>
    <row r="521" spans="2:10" x14ac:dyDescent="0.5">
      <c r="B521" s="5" t="s">
        <v>7</v>
      </c>
      <c r="C521" s="21" t="s">
        <v>8</v>
      </c>
      <c r="D521" s="21" t="s">
        <v>9</v>
      </c>
      <c r="E521" s="21" t="s">
        <v>40</v>
      </c>
      <c r="F521" s="21" t="s">
        <v>41</v>
      </c>
      <c r="G521" s="21" t="s">
        <v>8</v>
      </c>
      <c r="H521" s="21" t="s">
        <v>9</v>
      </c>
      <c r="I521" s="21" t="s">
        <v>40</v>
      </c>
      <c r="J521" s="21" t="s">
        <v>41</v>
      </c>
    </row>
    <row r="522" spans="2:10" hidden="1" x14ac:dyDescent="0.5">
      <c r="B522" s="28"/>
      <c r="C522" s="28" t="str">
        <f>IFERROR(IF(INDEX('ce raw data'!$C$2:$CZ$3000,MATCH(1,INDEX(('ce raw data'!$A$2:$A$3000=C518)*('ce raw data'!$B$2:$B$3000=$B523),,),0),MATCH(SUBSTITUTE(C521,"Allele","Height"),'ce raw data'!$C$1:$CZ$1,0))="","-",INDEX('ce raw data'!$C$2:$CZ$3000,MATCH(1,INDEX(('ce raw data'!$A$2:$A$3000=C518)*('ce raw data'!$B$2:$B$3000=$B523),,),0),MATCH(SUBSTITUTE(C521,"Allele","Height"),'ce raw data'!$C$1:$CZ$1,0))),"-")</f>
        <v>-</v>
      </c>
      <c r="D522" s="28" t="str">
        <f>IFERROR(IF(INDEX('ce raw data'!$C$2:$CZ$3000,MATCH(1,INDEX(('ce raw data'!$A$2:$A$3000=C518)*('ce raw data'!$B$2:$B$3000=$B523),,),0),MATCH(SUBSTITUTE(D521,"Allele","Height"),'ce raw data'!$C$1:$CZ$1,0))="","-",INDEX('ce raw data'!$C$2:$CZ$3000,MATCH(1,INDEX(('ce raw data'!$A$2:$A$3000=C518)*('ce raw data'!$B$2:$B$3000=$B523),,),0),MATCH(SUBSTITUTE(D521,"Allele","Height"),'ce raw data'!$C$1:$CZ$1,0))),"-")</f>
        <v>-</v>
      </c>
      <c r="E522" s="28" t="str">
        <f>IFERROR(IF(INDEX('ce raw data'!$C$2:$CZ$3000,MATCH(1,INDEX(('ce raw data'!$A$2:$A$3000=C518)*('ce raw data'!$B$2:$B$3000=$B523),,),0),MATCH(SUBSTITUTE(E521,"Allele","Height"),'ce raw data'!$C$1:$CZ$1,0))="","-",INDEX('ce raw data'!$C$2:$CZ$3000,MATCH(1,INDEX(('ce raw data'!$A$2:$A$3000=C518)*('ce raw data'!$B$2:$B$3000=$B523),,),0),MATCH(SUBSTITUTE(E521,"Allele","Height"),'ce raw data'!$C$1:$CZ$1,0))),"-")</f>
        <v>-</v>
      </c>
      <c r="F522" s="28" t="str">
        <f>IFERROR(IF(INDEX('ce raw data'!$C$2:$CZ$3000,MATCH(1,INDEX(('ce raw data'!$A$2:$A$3000=C518)*('ce raw data'!$B$2:$B$3000=$B523),,),0),MATCH(SUBSTITUTE(F521,"Allele","Height"),'ce raw data'!$C$1:$CZ$1,0))="","-",INDEX('ce raw data'!$C$2:$CZ$3000,MATCH(1,INDEX(('ce raw data'!$A$2:$A$3000=C518)*('ce raw data'!$B$2:$B$3000=$B523),,),0),MATCH(SUBSTITUTE(F521,"Allele","Height"),'ce raw data'!$C$1:$CZ$1,0))),"-")</f>
        <v>-</v>
      </c>
      <c r="G522" s="28" t="str">
        <f>IFERROR(IF(INDEX('ce raw data'!$C$2:$CZ$3000,MATCH(1,INDEX(('ce raw data'!$A$2:$A$3000=G518)*('ce raw data'!$B$2:$B$3000=$B523),,),0),MATCH(SUBSTITUTE(G521,"Allele","Height"),'ce raw data'!$C$1:$CZ$1,0))="","-",INDEX('ce raw data'!$C$2:$CZ$3000,MATCH(1,INDEX(('ce raw data'!$A$2:$A$3000=G518)*('ce raw data'!$B$2:$B$3000=$B523),,),0),MATCH(SUBSTITUTE(G521,"Allele","Height"),'ce raw data'!$C$1:$CZ$1,0))),"-")</f>
        <v>-</v>
      </c>
      <c r="H522" s="28" t="str">
        <f>IFERROR(IF(INDEX('ce raw data'!$C$2:$CZ$3000,MATCH(1,INDEX(('ce raw data'!$A$2:$A$3000=G518)*('ce raw data'!$B$2:$B$3000=$B523),,),0),MATCH(SUBSTITUTE(H521,"Allele","Height"),'ce raw data'!$C$1:$CZ$1,0))="","-",INDEX('ce raw data'!$C$2:$CZ$3000,MATCH(1,INDEX(('ce raw data'!$A$2:$A$3000=G518)*('ce raw data'!$B$2:$B$3000=$B523),,),0),MATCH(SUBSTITUTE(H521,"Allele","Height"),'ce raw data'!$C$1:$CZ$1,0))),"-")</f>
        <v>-</v>
      </c>
      <c r="I522" s="28" t="str">
        <f>IFERROR(IF(INDEX('ce raw data'!$C$2:$CZ$3000,MATCH(1,INDEX(('ce raw data'!$A$2:$A$3000=G518)*('ce raw data'!$B$2:$B$3000=$B523),,),0),MATCH(SUBSTITUTE(I521,"Allele","Height"),'ce raw data'!$C$1:$CZ$1,0))="","-",INDEX('ce raw data'!$C$2:$CZ$3000,MATCH(1,INDEX(('ce raw data'!$A$2:$A$3000=G518)*('ce raw data'!$B$2:$B$3000=$B523),,),0),MATCH(SUBSTITUTE(I521,"Allele","Height"),'ce raw data'!$C$1:$CZ$1,0))),"-")</f>
        <v>-</v>
      </c>
      <c r="J522" s="28" t="str">
        <f>IFERROR(IF(INDEX('ce raw data'!$C$2:$CZ$3000,MATCH(1,INDEX(('ce raw data'!$A$2:$A$3000=G518)*('ce raw data'!$B$2:$B$3000=$B523),,),0),MATCH(SUBSTITUTE(J521,"Allele","Height"),'ce raw data'!$C$1:$CZ$1,0))="","-",INDEX('ce raw data'!$C$2:$CZ$3000,MATCH(1,INDEX(('ce raw data'!$A$2:$A$3000=G518)*('ce raw data'!$B$2:$B$3000=$B523),,),0),MATCH(SUBSTITUTE(J521,"Allele","Height"),'ce raw data'!$C$1:$CZ$1,0))),"-")</f>
        <v>-</v>
      </c>
    </row>
    <row r="523" spans="2:10" x14ac:dyDescent="0.5">
      <c r="B523" s="10" t="str">
        <f>'Allele Call Table'!$A$71</f>
        <v>AMEL</v>
      </c>
      <c r="C523" s="8" t="str">
        <f>IFERROR(IF(INDEX('ce raw data'!$C$2:$CZ$3000,MATCH(1,INDEX(('ce raw data'!$A$2:$A$3000=C518)*('ce raw data'!$B$2:$B$3000=$B523),,),0),MATCH(C521,'ce raw data'!$C$1:$CZ$1,0))="","-",INDEX('ce raw data'!$C$2:$CZ$3000,MATCH(1,INDEX(('ce raw data'!$A$2:$A$3000=C518)*('ce raw data'!$B$2:$B$3000=$B523),,),0),MATCH(C521,'ce raw data'!$C$1:$CZ$1,0))),"-")</f>
        <v>-</v>
      </c>
      <c r="D523" s="8" t="str">
        <f>IFERROR(IF(INDEX('ce raw data'!$C$2:$CZ$3000,MATCH(1,INDEX(('ce raw data'!$A$2:$A$3000=C518)*('ce raw data'!$B$2:$B$3000=$B523),,),0),MATCH(D521,'ce raw data'!$C$1:$CZ$1,0))="","-",INDEX('ce raw data'!$C$2:$CZ$3000,MATCH(1,INDEX(('ce raw data'!$A$2:$A$3000=C518)*('ce raw data'!$B$2:$B$3000=$B523),,),0),MATCH(D521,'ce raw data'!$C$1:$CZ$1,0))),"-")</f>
        <v>-</v>
      </c>
      <c r="E523" s="8" t="str">
        <f>IFERROR(IF(INDEX('ce raw data'!$C$2:$CZ$3000,MATCH(1,INDEX(('ce raw data'!$A$2:$A$3000=C518)*('ce raw data'!$B$2:$B$3000=$B523),,),0),MATCH(E521,'ce raw data'!$C$1:$CZ$1,0))="","-",INDEX('ce raw data'!$C$2:$CZ$3000,MATCH(1,INDEX(('ce raw data'!$A$2:$A$3000=C518)*('ce raw data'!$B$2:$B$3000=$B523),,),0),MATCH(E521,'ce raw data'!$C$1:$CZ$1,0))),"-")</f>
        <v>-</v>
      </c>
      <c r="F523" s="8" t="str">
        <f>IFERROR(IF(INDEX('ce raw data'!$C$2:$CZ$3000,MATCH(1,INDEX(('ce raw data'!$A$2:$A$3000=C518)*('ce raw data'!$B$2:$B$3000=$B523),,),0),MATCH(F521,'ce raw data'!$C$1:$CZ$1,0))="","-",INDEX('ce raw data'!$C$2:$CZ$3000,MATCH(1,INDEX(('ce raw data'!$A$2:$A$3000=C518)*('ce raw data'!$B$2:$B$3000=$B523),,),0),MATCH(F521,'ce raw data'!$C$1:$CZ$1,0))),"-")</f>
        <v>-</v>
      </c>
      <c r="G523" s="8" t="str">
        <f>IFERROR(IF(INDEX('ce raw data'!$C$2:$CZ$3000,MATCH(1,INDEX(('ce raw data'!$A$2:$A$3000=G518)*('ce raw data'!$B$2:$B$3000=$B523),,),0),MATCH(G521,'ce raw data'!$C$1:$CZ$1,0))="","-",INDEX('ce raw data'!$C$2:$CZ$3000,MATCH(1,INDEX(('ce raw data'!$A$2:$A$3000=G518)*('ce raw data'!$B$2:$B$3000=$B523),,),0),MATCH(G521,'ce raw data'!$C$1:$CZ$1,0))),"-")</f>
        <v>-</v>
      </c>
      <c r="H523" s="8" t="str">
        <f>IFERROR(IF(INDEX('ce raw data'!$C$2:$CZ$3000,MATCH(1,INDEX(('ce raw data'!$A$2:$A$3000=G518)*('ce raw data'!$B$2:$B$3000=$B523),,),0),MATCH(H521,'ce raw data'!$C$1:$CZ$1,0))="","-",INDEX('ce raw data'!$C$2:$CZ$3000,MATCH(1,INDEX(('ce raw data'!$A$2:$A$3000=G518)*('ce raw data'!$B$2:$B$3000=$B523),,),0),MATCH(H521,'ce raw data'!$C$1:$CZ$1,0))),"-")</f>
        <v>-</v>
      </c>
      <c r="I523" s="8" t="str">
        <f>IFERROR(IF(INDEX('ce raw data'!$C$2:$CZ$3000,MATCH(1,INDEX(('ce raw data'!$A$2:$A$3000=G518)*('ce raw data'!$B$2:$B$3000=$B523),,),0),MATCH(I521,'ce raw data'!$C$1:$CZ$1,0))="","-",INDEX('ce raw data'!$C$2:$CZ$3000,MATCH(1,INDEX(('ce raw data'!$A$2:$A$3000=G518)*('ce raw data'!$B$2:$B$3000=$B523),,),0),MATCH(I521,'ce raw data'!$C$1:$CZ$1,0))),"-")</f>
        <v>-</v>
      </c>
      <c r="J523" s="8" t="str">
        <f>IFERROR(IF(INDEX('ce raw data'!$C$2:$CZ$3000,MATCH(1,INDEX(('ce raw data'!$A$2:$A$3000=G518)*('ce raw data'!$B$2:$B$3000=$B523),,),0),MATCH(J521,'ce raw data'!$C$1:$CZ$1,0))="","-",INDEX('ce raw data'!$C$2:$CZ$3000,MATCH(1,INDEX(('ce raw data'!$A$2:$A$3000=G518)*('ce raw data'!$B$2:$B$3000=$B523),,),0),MATCH(J521,'ce raw data'!$C$1:$CZ$1,0))),"-")</f>
        <v>-</v>
      </c>
    </row>
    <row r="524" spans="2:10" hidden="1" x14ac:dyDescent="0.5">
      <c r="B524" s="10"/>
      <c r="C524" s="8" t="str">
        <f>IFERROR(IF(INDEX('ce raw data'!$C$2:$CZ$3000,MATCH(1,INDEX(('ce raw data'!$A$2:$A$3000=C518)*('ce raw data'!$B$2:$B$3000=$B525),,),0),MATCH(SUBSTITUTE(C521,"Allele","Height"),'ce raw data'!$C$1:$CZ$1,0))="","-",INDEX('ce raw data'!$C$2:$CZ$3000,MATCH(1,INDEX(('ce raw data'!$A$2:$A$3000=C518)*('ce raw data'!$B$2:$B$3000=$B525),,),0),MATCH(SUBSTITUTE(C521,"Allele","Height"),'ce raw data'!$C$1:$CZ$1,0))),"-")</f>
        <v>-</v>
      </c>
      <c r="D524" s="8" t="str">
        <f>IFERROR(IF(INDEX('ce raw data'!$C$2:$CZ$3000,MATCH(1,INDEX(('ce raw data'!$A$2:$A$3000=C518)*('ce raw data'!$B$2:$B$3000=$B525),,),0),MATCH(SUBSTITUTE(D521,"Allele","Height"),'ce raw data'!$C$1:$CZ$1,0))="","-",INDEX('ce raw data'!$C$2:$CZ$3000,MATCH(1,INDEX(('ce raw data'!$A$2:$A$3000=C518)*('ce raw data'!$B$2:$B$3000=$B525),,),0),MATCH(SUBSTITUTE(D521,"Allele","Height"),'ce raw data'!$C$1:$CZ$1,0))),"-")</f>
        <v>-</v>
      </c>
      <c r="E524" s="8" t="str">
        <f>IFERROR(IF(INDEX('ce raw data'!$C$2:$CZ$3000,MATCH(1,INDEX(('ce raw data'!$A$2:$A$3000=C518)*('ce raw data'!$B$2:$B$3000=$B525),,),0),MATCH(SUBSTITUTE(E521,"Allele","Height"),'ce raw data'!$C$1:$CZ$1,0))="","-",INDEX('ce raw data'!$C$2:$CZ$3000,MATCH(1,INDEX(('ce raw data'!$A$2:$A$3000=C518)*('ce raw data'!$B$2:$B$3000=$B525),,),0),MATCH(SUBSTITUTE(E521,"Allele","Height"),'ce raw data'!$C$1:$CZ$1,0))),"-")</f>
        <v>-</v>
      </c>
      <c r="F524" s="8" t="str">
        <f>IFERROR(IF(INDEX('ce raw data'!$C$2:$CZ$3000,MATCH(1,INDEX(('ce raw data'!$A$2:$A$3000=C518)*('ce raw data'!$B$2:$B$3000=$B525),,),0),MATCH(SUBSTITUTE(F521,"Allele","Height"),'ce raw data'!$C$1:$CZ$1,0))="","-",INDEX('ce raw data'!$C$2:$CZ$3000,MATCH(1,INDEX(('ce raw data'!$A$2:$A$3000=C518)*('ce raw data'!$B$2:$B$3000=$B525),,),0),MATCH(SUBSTITUTE(F521,"Allele","Height"),'ce raw data'!$C$1:$CZ$1,0))),"-")</f>
        <v>-</v>
      </c>
      <c r="G524" s="8" t="str">
        <f>IFERROR(IF(INDEX('ce raw data'!$C$2:$CZ$3000,MATCH(1,INDEX(('ce raw data'!$A$2:$A$3000=G518)*('ce raw data'!$B$2:$B$3000=$B525),,),0),MATCH(SUBSTITUTE(G521,"Allele","Height"),'ce raw data'!$C$1:$CZ$1,0))="","-",INDEX('ce raw data'!$C$2:$CZ$3000,MATCH(1,INDEX(('ce raw data'!$A$2:$A$3000=G518)*('ce raw data'!$B$2:$B$3000=$B525),,),0),MATCH(SUBSTITUTE(G521,"Allele","Height"),'ce raw data'!$C$1:$CZ$1,0))),"-")</f>
        <v>-</v>
      </c>
      <c r="H524" s="8" t="str">
        <f>IFERROR(IF(INDEX('ce raw data'!$C$2:$CZ$3000,MATCH(1,INDEX(('ce raw data'!$A$2:$A$3000=G518)*('ce raw data'!$B$2:$B$3000=$B525),,),0),MATCH(SUBSTITUTE(H521,"Allele","Height"),'ce raw data'!$C$1:$CZ$1,0))="","-",INDEX('ce raw data'!$C$2:$CZ$3000,MATCH(1,INDEX(('ce raw data'!$A$2:$A$3000=G518)*('ce raw data'!$B$2:$B$3000=$B525),,),0),MATCH(SUBSTITUTE(H521,"Allele","Height"),'ce raw data'!$C$1:$CZ$1,0))),"-")</f>
        <v>-</v>
      </c>
      <c r="I524" s="8" t="str">
        <f>IFERROR(IF(INDEX('ce raw data'!$C$2:$CZ$3000,MATCH(1,INDEX(('ce raw data'!$A$2:$A$3000=G518)*('ce raw data'!$B$2:$B$3000=$B525),,),0),MATCH(SUBSTITUTE(I521,"Allele","Height"),'ce raw data'!$C$1:$CZ$1,0))="","-",INDEX('ce raw data'!$C$2:$CZ$3000,MATCH(1,INDEX(('ce raw data'!$A$2:$A$3000=G518)*('ce raw data'!$B$2:$B$3000=$B525),,),0),MATCH(SUBSTITUTE(I521,"Allele","Height"),'ce raw data'!$C$1:$CZ$1,0))),"-")</f>
        <v>-</v>
      </c>
      <c r="J524" s="8" t="str">
        <f>IFERROR(IF(INDEX('ce raw data'!$C$2:$CZ$3000,MATCH(1,INDEX(('ce raw data'!$A$2:$A$3000=G518)*('ce raw data'!$B$2:$B$3000=$B525),,),0),MATCH(SUBSTITUTE(J521,"Allele","Height"),'ce raw data'!$C$1:$CZ$1,0))="","-",INDEX('ce raw data'!$C$2:$CZ$3000,MATCH(1,INDEX(('ce raw data'!$A$2:$A$3000=G518)*('ce raw data'!$B$2:$B$3000=$B525),,),0),MATCH(SUBSTITUTE(J521,"Allele","Height"),'ce raw data'!$C$1:$CZ$1,0))),"-")</f>
        <v>-</v>
      </c>
    </row>
    <row r="525" spans="2:10" x14ac:dyDescent="0.5">
      <c r="B525" s="10" t="str">
        <f>'Allele Call Table'!$A$73</f>
        <v>D3S1358</v>
      </c>
      <c r="C525" s="8" t="str">
        <f>IFERROR(IF(INDEX('ce raw data'!$C$2:$CZ$3000,MATCH(1,INDEX(('ce raw data'!$A$2:$A$3000=C518)*('ce raw data'!$B$2:$B$3000=$B525),,),0),MATCH(C521,'ce raw data'!$C$1:$CZ$1,0))="","-",INDEX('ce raw data'!$C$2:$CZ$3000,MATCH(1,INDEX(('ce raw data'!$A$2:$A$3000=C518)*('ce raw data'!$B$2:$B$3000=$B525),,),0),MATCH(C521,'ce raw data'!$C$1:$CZ$1,0))),"-")</f>
        <v>-</v>
      </c>
      <c r="D525" s="8" t="str">
        <f>IFERROR(IF(INDEX('ce raw data'!$C$2:$CZ$3000,MATCH(1,INDEX(('ce raw data'!$A$2:$A$3000=C518)*('ce raw data'!$B$2:$B$3000=$B525),,),0),MATCH(D521,'ce raw data'!$C$1:$CZ$1,0))="","-",INDEX('ce raw data'!$C$2:$CZ$3000,MATCH(1,INDEX(('ce raw data'!$A$2:$A$3000=C518)*('ce raw data'!$B$2:$B$3000=$B525),,),0),MATCH(D521,'ce raw data'!$C$1:$CZ$1,0))),"-")</f>
        <v>-</v>
      </c>
      <c r="E525" s="8" t="str">
        <f>IFERROR(IF(INDEX('ce raw data'!$C$2:$CZ$3000,MATCH(1,INDEX(('ce raw data'!$A$2:$A$3000=C518)*('ce raw data'!$B$2:$B$3000=$B525),,),0),MATCH(E521,'ce raw data'!$C$1:$CZ$1,0))="","-",INDEX('ce raw data'!$C$2:$CZ$3000,MATCH(1,INDEX(('ce raw data'!$A$2:$A$3000=C518)*('ce raw data'!$B$2:$B$3000=$B525),,),0),MATCH(E521,'ce raw data'!$C$1:$CZ$1,0))),"-")</f>
        <v>-</v>
      </c>
      <c r="F525" s="8" t="str">
        <f>IFERROR(IF(INDEX('ce raw data'!$C$2:$CZ$3000,MATCH(1,INDEX(('ce raw data'!$A$2:$A$3000=C518)*('ce raw data'!$B$2:$B$3000=$B525),,),0),MATCH(F521,'ce raw data'!$C$1:$CZ$1,0))="","-",INDEX('ce raw data'!$C$2:$CZ$3000,MATCH(1,INDEX(('ce raw data'!$A$2:$A$3000=C518)*('ce raw data'!$B$2:$B$3000=$B525),,),0),MATCH(F521,'ce raw data'!$C$1:$CZ$1,0))),"-")</f>
        <v>-</v>
      </c>
      <c r="G525" s="8" t="str">
        <f>IFERROR(IF(INDEX('ce raw data'!$C$2:$CZ$3000,MATCH(1,INDEX(('ce raw data'!$A$2:$A$3000=G518)*('ce raw data'!$B$2:$B$3000=$B525),,),0),MATCH(G521,'ce raw data'!$C$1:$CZ$1,0))="","-",INDEX('ce raw data'!$C$2:$CZ$3000,MATCH(1,INDEX(('ce raw data'!$A$2:$A$3000=G518)*('ce raw data'!$B$2:$B$3000=$B525),,),0),MATCH(G521,'ce raw data'!$C$1:$CZ$1,0))),"-")</f>
        <v>-</v>
      </c>
      <c r="H525" s="8" t="str">
        <f>IFERROR(IF(INDEX('ce raw data'!$C$2:$CZ$3000,MATCH(1,INDEX(('ce raw data'!$A$2:$A$3000=G518)*('ce raw data'!$B$2:$B$3000=$B525),,),0),MATCH(H521,'ce raw data'!$C$1:$CZ$1,0))="","-",INDEX('ce raw data'!$C$2:$CZ$3000,MATCH(1,INDEX(('ce raw data'!$A$2:$A$3000=G518)*('ce raw data'!$B$2:$B$3000=$B525),,),0),MATCH(H521,'ce raw data'!$C$1:$CZ$1,0))),"-")</f>
        <v>-</v>
      </c>
      <c r="I525" s="8" t="str">
        <f>IFERROR(IF(INDEX('ce raw data'!$C$2:$CZ$3000,MATCH(1,INDEX(('ce raw data'!$A$2:$A$3000=G518)*('ce raw data'!$B$2:$B$3000=$B525),,),0),MATCH(I521,'ce raw data'!$C$1:$CZ$1,0))="","-",INDEX('ce raw data'!$C$2:$CZ$3000,MATCH(1,INDEX(('ce raw data'!$A$2:$A$3000=G518)*('ce raw data'!$B$2:$B$3000=$B525),,),0),MATCH(I521,'ce raw data'!$C$1:$CZ$1,0))),"-")</f>
        <v>-</v>
      </c>
      <c r="J525" s="8" t="str">
        <f>IFERROR(IF(INDEX('ce raw data'!$C$2:$CZ$3000,MATCH(1,INDEX(('ce raw data'!$A$2:$A$3000=G518)*('ce raw data'!$B$2:$B$3000=$B525),,),0),MATCH(J521,'ce raw data'!$C$1:$CZ$1,0))="","-",INDEX('ce raw data'!$C$2:$CZ$3000,MATCH(1,INDEX(('ce raw data'!$A$2:$A$3000=G518)*('ce raw data'!$B$2:$B$3000=$B525),,),0),MATCH(J521,'ce raw data'!$C$1:$CZ$1,0))),"-")</f>
        <v>-</v>
      </c>
    </row>
    <row r="526" spans="2:10" hidden="1" x14ac:dyDescent="0.5">
      <c r="B526" s="10"/>
      <c r="C526" s="8" t="str">
        <f>IFERROR(IF(INDEX('ce raw data'!$C$2:$CZ$3000,MATCH(1,INDEX(('ce raw data'!$A$2:$A$3000=C518)*('ce raw data'!$B$2:$B$3000=$B527),,),0),MATCH(SUBSTITUTE(C521,"Allele","Height"),'ce raw data'!$C$1:$CZ$1,0))="","-",INDEX('ce raw data'!$C$2:$CZ$3000,MATCH(1,INDEX(('ce raw data'!$A$2:$A$3000=C518)*('ce raw data'!$B$2:$B$3000=$B527),,),0),MATCH(SUBSTITUTE(C521,"Allele","Height"),'ce raw data'!$C$1:$CZ$1,0))),"-")</f>
        <v>-</v>
      </c>
      <c r="D526" s="8" t="str">
        <f>IFERROR(IF(INDEX('ce raw data'!$C$2:$CZ$3000,MATCH(1,INDEX(('ce raw data'!$A$2:$A$3000=C518)*('ce raw data'!$B$2:$B$3000=$B527),,),0),MATCH(SUBSTITUTE(D521,"Allele","Height"),'ce raw data'!$C$1:$CZ$1,0))="","-",INDEX('ce raw data'!$C$2:$CZ$3000,MATCH(1,INDEX(('ce raw data'!$A$2:$A$3000=C518)*('ce raw data'!$B$2:$B$3000=$B527),,),0),MATCH(SUBSTITUTE(D521,"Allele","Height"),'ce raw data'!$C$1:$CZ$1,0))),"-")</f>
        <v>-</v>
      </c>
      <c r="E526" s="8" t="str">
        <f>IFERROR(IF(INDEX('ce raw data'!$C$2:$CZ$3000,MATCH(1,INDEX(('ce raw data'!$A$2:$A$3000=C518)*('ce raw data'!$B$2:$B$3000=$B527),,),0),MATCH(SUBSTITUTE(E521,"Allele","Height"),'ce raw data'!$C$1:$CZ$1,0))="","-",INDEX('ce raw data'!$C$2:$CZ$3000,MATCH(1,INDEX(('ce raw data'!$A$2:$A$3000=C518)*('ce raw data'!$B$2:$B$3000=$B527),,),0),MATCH(SUBSTITUTE(E521,"Allele","Height"),'ce raw data'!$C$1:$CZ$1,0))),"-")</f>
        <v>-</v>
      </c>
      <c r="F526" s="8" t="str">
        <f>IFERROR(IF(INDEX('ce raw data'!$C$2:$CZ$3000,MATCH(1,INDEX(('ce raw data'!$A$2:$A$3000=C518)*('ce raw data'!$B$2:$B$3000=$B527),,),0),MATCH(SUBSTITUTE(F521,"Allele","Height"),'ce raw data'!$C$1:$CZ$1,0))="","-",INDEX('ce raw data'!$C$2:$CZ$3000,MATCH(1,INDEX(('ce raw data'!$A$2:$A$3000=C518)*('ce raw data'!$B$2:$B$3000=$B527),,),0),MATCH(SUBSTITUTE(F521,"Allele","Height"),'ce raw data'!$C$1:$CZ$1,0))),"-")</f>
        <v>-</v>
      </c>
      <c r="G526" s="8" t="str">
        <f>IFERROR(IF(INDEX('ce raw data'!$C$2:$CZ$3000,MATCH(1,INDEX(('ce raw data'!$A$2:$A$3000=G518)*('ce raw data'!$B$2:$B$3000=$B527),,),0),MATCH(SUBSTITUTE(G521,"Allele","Height"),'ce raw data'!$C$1:$CZ$1,0))="","-",INDEX('ce raw data'!$C$2:$CZ$3000,MATCH(1,INDEX(('ce raw data'!$A$2:$A$3000=G518)*('ce raw data'!$B$2:$B$3000=$B527),,),0),MATCH(SUBSTITUTE(G521,"Allele","Height"),'ce raw data'!$C$1:$CZ$1,0))),"-")</f>
        <v>-</v>
      </c>
      <c r="H526" s="8" t="str">
        <f>IFERROR(IF(INDEX('ce raw data'!$C$2:$CZ$3000,MATCH(1,INDEX(('ce raw data'!$A$2:$A$3000=G518)*('ce raw data'!$B$2:$B$3000=$B527),,),0),MATCH(SUBSTITUTE(H521,"Allele","Height"),'ce raw data'!$C$1:$CZ$1,0))="","-",INDEX('ce raw data'!$C$2:$CZ$3000,MATCH(1,INDEX(('ce raw data'!$A$2:$A$3000=G518)*('ce raw data'!$B$2:$B$3000=$B527),,),0),MATCH(SUBSTITUTE(H521,"Allele","Height"),'ce raw data'!$C$1:$CZ$1,0))),"-")</f>
        <v>-</v>
      </c>
      <c r="I526" s="8" t="str">
        <f>IFERROR(IF(INDEX('ce raw data'!$C$2:$CZ$3000,MATCH(1,INDEX(('ce raw data'!$A$2:$A$3000=G518)*('ce raw data'!$B$2:$B$3000=$B527),,),0),MATCH(SUBSTITUTE(I521,"Allele","Height"),'ce raw data'!$C$1:$CZ$1,0))="","-",INDEX('ce raw data'!$C$2:$CZ$3000,MATCH(1,INDEX(('ce raw data'!$A$2:$A$3000=G518)*('ce raw data'!$B$2:$B$3000=$B527),,),0),MATCH(SUBSTITUTE(I521,"Allele","Height"),'ce raw data'!$C$1:$CZ$1,0))),"-")</f>
        <v>-</v>
      </c>
      <c r="J526" s="8" t="str">
        <f>IFERROR(IF(INDEX('ce raw data'!$C$2:$CZ$3000,MATCH(1,INDEX(('ce raw data'!$A$2:$A$3000=G518)*('ce raw data'!$B$2:$B$3000=$B527),,),0),MATCH(SUBSTITUTE(J521,"Allele","Height"),'ce raw data'!$C$1:$CZ$1,0))="","-",INDEX('ce raw data'!$C$2:$CZ$3000,MATCH(1,INDEX(('ce raw data'!$A$2:$A$3000=G518)*('ce raw data'!$B$2:$B$3000=$B527),,),0),MATCH(SUBSTITUTE(J521,"Allele","Height"),'ce raw data'!$C$1:$CZ$1,0))),"-")</f>
        <v>-</v>
      </c>
    </row>
    <row r="527" spans="2:10" x14ac:dyDescent="0.5">
      <c r="B527" s="10" t="str">
        <f>'Allele Call Table'!$A$75</f>
        <v>D1S1656</v>
      </c>
      <c r="C527" s="8" t="str">
        <f>IFERROR(IF(INDEX('ce raw data'!$C$2:$CZ$3000,MATCH(1,INDEX(('ce raw data'!$A$2:$A$3000=C518)*('ce raw data'!$B$2:$B$3000=$B527),,),0),MATCH(C521,'ce raw data'!$C$1:$CZ$1,0))="","-",INDEX('ce raw data'!$C$2:$CZ$3000,MATCH(1,INDEX(('ce raw data'!$A$2:$A$3000=C518)*('ce raw data'!$B$2:$B$3000=$B527),,),0),MATCH(C521,'ce raw data'!$C$1:$CZ$1,0))),"-")</f>
        <v>-</v>
      </c>
      <c r="D527" s="8" t="str">
        <f>IFERROR(IF(INDEX('ce raw data'!$C$2:$CZ$3000,MATCH(1,INDEX(('ce raw data'!$A$2:$A$3000=C518)*('ce raw data'!$B$2:$B$3000=$B527),,),0),MATCH(D521,'ce raw data'!$C$1:$CZ$1,0))="","-",INDEX('ce raw data'!$C$2:$CZ$3000,MATCH(1,INDEX(('ce raw data'!$A$2:$A$3000=C518)*('ce raw data'!$B$2:$B$3000=$B527),,),0),MATCH(D521,'ce raw data'!$C$1:$CZ$1,0))),"-")</f>
        <v>-</v>
      </c>
      <c r="E527" s="8" t="str">
        <f>IFERROR(IF(INDEX('ce raw data'!$C$2:$CZ$3000,MATCH(1,INDEX(('ce raw data'!$A$2:$A$3000=C518)*('ce raw data'!$B$2:$B$3000=$B527),,),0),MATCH(E521,'ce raw data'!$C$1:$CZ$1,0))="","-",INDEX('ce raw data'!$C$2:$CZ$3000,MATCH(1,INDEX(('ce raw data'!$A$2:$A$3000=C518)*('ce raw data'!$B$2:$B$3000=$B527),,),0),MATCH(E521,'ce raw data'!$C$1:$CZ$1,0))),"-")</f>
        <v>-</v>
      </c>
      <c r="F527" s="8" t="str">
        <f>IFERROR(IF(INDEX('ce raw data'!$C$2:$CZ$3000,MATCH(1,INDEX(('ce raw data'!$A$2:$A$3000=C518)*('ce raw data'!$B$2:$B$3000=$B527),,),0),MATCH(F521,'ce raw data'!$C$1:$CZ$1,0))="","-",INDEX('ce raw data'!$C$2:$CZ$3000,MATCH(1,INDEX(('ce raw data'!$A$2:$A$3000=C518)*('ce raw data'!$B$2:$B$3000=$B527),,),0),MATCH(F521,'ce raw data'!$C$1:$CZ$1,0))),"-")</f>
        <v>-</v>
      </c>
      <c r="G527" s="8" t="str">
        <f>IFERROR(IF(INDEX('ce raw data'!$C$2:$CZ$3000,MATCH(1,INDEX(('ce raw data'!$A$2:$A$3000=G518)*('ce raw data'!$B$2:$B$3000=$B527),,),0),MATCH(G521,'ce raw data'!$C$1:$CZ$1,0))="","-",INDEX('ce raw data'!$C$2:$CZ$3000,MATCH(1,INDEX(('ce raw data'!$A$2:$A$3000=G518)*('ce raw data'!$B$2:$B$3000=$B527),,),0),MATCH(G521,'ce raw data'!$C$1:$CZ$1,0))),"-")</f>
        <v>-</v>
      </c>
      <c r="H527" s="8" t="str">
        <f>IFERROR(IF(INDEX('ce raw data'!$C$2:$CZ$3000,MATCH(1,INDEX(('ce raw data'!$A$2:$A$3000=G518)*('ce raw data'!$B$2:$B$3000=$B527),,),0),MATCH(H521,'ce raw data'!$C$1:$CZ$1,0))="","-",INDEX('ce raw data'!$C$2:$CZ$3000,MATCH(1,INDEX(('ce raw data'!$A$2:$A$3000=G518)*('ce raw data'!$B$2:$B$3000=$B527),,),0),MATCH(H521,'ce raw data'!$C$1:$CZ$1,0))),"-")</f>
        <v>-</v>
      </c>
      <c r="I527" s="8" t="str">
        <f>IFERROR(IF(INDEX('ce raw data'!$C$2:$CZ$3000,MATCH(1,INDEX(('ce raw data'!$A$2:$A$3000=G518)*('ce raw data'!$B$2:$B$3000=$B527),,),0),MATCH(I521,'ce raw data'!$C$1:$CZ$1,0))="","-",INDEX('ce raw data'!$C$2:$CZ$3000,MATCH(1,INDEX(('ce raw data'!$A$2:$A$3000=G518)*('ce raw data'!$B$2:$B$3000=$B527),,),0),MATCH(I521,'ce raw data'!$C$1:$CZ$1,0))),"-")</f>
        <v>-</v>
      </c>
      <c r="J527" s="8" t="str">
        <f>IFERROR(IF(INDEX('ce raw data'!$C$2:$CZ$3000,MATCH(1,INDEX(('ce raw data'!$A$2:$A$3000=G518)*('ce raw data'!$B$2:$B$3000=$B527),,),0),MATCH(J521,'ce raw data'!$C$1:$CZ$1,0))="","-",INDEX('ce raw data'!$C$2:$CZ$3000,MATCH(1,INDEX(('ce raw data'!$A$2:$A$3000=G518)*('ce raw data'!$B$2:$B$3000=$B527),,),0),MATCH(J521,'ce raw data'!$C$1:$CZ$1,0))),"-")</f>
        <v>-</v>
      </c>
    </row>
    <row r="528" spans="2:10" hidden="1" x14ac:dyDescent="0.5">
      <c r="B528" s="10"/>
      <c r="C528" s="8" t="str">
        <f>IFERROR(IF(INDEX('ce raw data'!$C$2:$CZ$3000,MATCH(1,INDEX(('ce raw data'!$A$2:$A$3000=C518)*('ce raw data'!$B$2:$B$3000=$B529),,),0),MATCH(SUBSTITUTE(C521,"Allele","Height"),'ce raw data'!$C$1:$CZ$1,0))="","-",INDEX('ce raw data'!$C$2:$CZ$3000,MATCH(1,INDEX(('ce raw data'!$A$2:$A$3000=C518)*('ce raw data'!$B$2:$B$3000=$B529),,),0),MATCH(SUBSTITUTE(C521,"Allele","Height"),'ce raw data'!$C$1:$CZ$1,0))),"-")</f>
        <v>-</v>
      </c>
      <c r="D528" s="8" t="str">
        <f>IFERROR(IF(INDEX('ce raw data'!$C$2:$CZ$3000,MATCH(1,INDEX(('ce raw data'!$A$2:$A$3000=C518)*('ce raw data'!$B$2:$B$3000=$B529),,),0),MATCH(SUBSTITUTE(D521,"Allele","Height"),'ce raw data'!$C$1:$CZ$1,0))="","-",INDEX('ce raw data'!$C$2:$CZ$3000,MATCH(1,INDEX(('ce raw data'!$A$2:$A$3000=C518)*('ce raw data'!$B$2:$B$3000=$B529),,),0),MATCH(SUBSTITUTE(D521,"Allele","Height"),'ce raw data'!$C$1:$CZ$1,0))),"-")</f>
        <v>-</v>
      </c>
      <c r="E528" s="8" t="str">
        <f>IFERROR(IF(INDEX('ce raw data'!$C$2:$CZ$3000,MATCH(1,INDEX(('ce raw data'!$A$2:$A$3000=C518)*('ce raw data'!$B$2:$B$3000=$B529),,),0),MATCH(SUBSTITUTE(E521,"Allele","Height"),'ce raw data'!$C$1:$CZ$1,0))="","-",INDEX('ce raw data'!$C$2:$CZ$3000,MATCH(1,INDEX(('ce raw data'!$A$2:$A$3000=C518)*('ce raw data'!$B$2:$B$3000=$B529),,),0),MATCH(SUBSTITUTE(E521,"Allele","Height"),'ce raw data'!$C$1:$CZ$1,0))),"-")</f>
        <v>-</v>
      </c>
      <c r="F528" s="8" t="str">
        <f>IFERROR(IF(INDEX('ce raw data'!$C$2:$CZ$3000,MATCH(1,INDEX(('ce raw data'!$A$2:$A$3000=C518)*('ce raw data'!$B$2:$B$3000=$B529),,),0),MATCH(SUBSTITUTE(F521,"Allele","Height"),'ce raw data'!$C$1:$CZ$1,0))="","-",INDEX('ce raw data'!$C$2:$CZ$3000,MATCH(1,INDEX(('ce raw data'!$A$2:$A$3000=C518)*('ce raw data'!$B$2:$B$3000=$B529),,),0),MATCH(SUBSTITUTE(F521,"Allele","Height"),'ce raw data'!$C$1:$CZ$1,0))),"-")</f>
        <v>-</v>
      </c>
      <c r="G528" s="8" t="str">
        <f>IFERROR(IF(INDEX('ce raw data'!$C$2:$CZ$3000,MATCH(1,INDEX(('ce raw data'!$A$2:$A$3000=G518)*('ce raw data'!$B$2:$B$3000=$B529),,),0),MATCH(SUBSTITUTE(G521,"Allele","Height"),'ce raw data'!$C$1:$CZ$1,0))="","-",INDEX('ce raw data'!$C$2:$CZ$3000,MATCH(1,INDEX(('ce raw data'!$A$2:$A$3000=G518)*('ce raw data'!$B$2:$B$3000=$B529),,),0),MATCH(SUBSTITUTE(G521,"Allele","Height"),'ce raw data'!$C$1:$CZ$1,0))),"-")</f>
        <v>-</v>
      </c>
      <c r="H528" s="8" t="str">
        <f>IFERROR(IF(INDEX('ce raw data'!$C$2:$CZ$3000,MATCH(1,INDEX(('ce raw data'!$A$2:$A$3000=G518)*('ce raw data'!$B$2:$B$3000=$B529),,),0),MATCH(SUBSTITUTE(H521,"Allele","Height"),'ce raw data'!$C$1:$CZ$1,0))="","-",INDEX('ce raw data'!$C$2:$CZ$3000,MATCH(1,INDEX(('ce raw data'!$A$2:$A$3000=G518)*('ce raw data'!$B$2:$B$3000=$B529),,),0),MATCH(SUBSTITUTE(H521,"Allele","Height"),'ce raw data'!$C$1:$CZ$1,0))),"-")</f>
        <v>-</v>
      </c>
      <c r="I528" s="8" t="str">
        <f>IFERROR(IF(INDEX('ce raw data'!$C$2:$CZ$3000,MATCH(1,INDEX(('ce raw data'!$A$2:$A$3000=G518)*('ce raw data'!$B$2:$B$3000=$B529),,),0),MATCH(SUBSTITUTE(I521,"Allele","Height"),'ce raw data'!$C$1:$CZ$1,0))="","-",INDEX('ce raw data'!$C$2:$CZ$3000,MATCH(1,INDEX(('ce raw data'!$A$2:$A$3000=G518)*('ce raw data'!$B$2:$B$3000=$B529),,),0),MATCH(SUBSTITUTE(I521,"Allele","Height"),'ce raw data'!$C$1:$CZ$1,0))),"-")</f>
        <v>-</v>
      </c>
      <c r="J528" s="8" t="str">
        <f>IFERROR(IF(INDEX('ce raw data'!$C$2:$CZ$3000,MATCH(1,INDEX(('ce raw data'!$A$2:$A$3000=G518)*('ce raw data'!$B$2:$B$3000=$B529),,),0),MATCH(SUBSTITUTE(J521,"Allele","Height"),'ce raw data'!$C$1:$CZ$1,0))="","-",INDEX('ce raw data'!$C$2:$CZ$3000,MATCH(1,INDEX(('ce raw data'!$A$2:$A$3000=G518)*('ce raw data'!$B$2:$B$3000=$B529),,),0),MATCH(SUBSTITUTE(J521,"Allele","Height"),'ce raw data'!$C$1:$CZ$1,0))),"-")</f>
        <v>-</v>
      </c>
    </row>
    <row r="529" spans="2:10" x14ac:dyDescent="0.5">
      <c r="B529" s="10" t="str">
        <f>'Allele Call Table'!$A$77</f>
        <v>D2S441</v>
      </c>
      <c r="C529" s="8" t="str">
        <f>IFERROR(IF(INDEX('ce raw data'!$C$2:$CZ$3000,MATCH(1,INDEX(('ce raw data'!$A$2:$A$3000=C518)*('ce raw data'!$B$2:$B$3000=$B529),,),0),MATCH(C521,'ce raw data'!$C$1:$CZ$1,0))="","-",INDEX('ce raw data'!$C$2:$CZ$3000,MATCH(1,INDEX(('ce raw data'!$A$2:$A$3000=C518)*('ce raw data'!$B$2:$B$3000=$B529),,),0),MATCH(C521,'ce raw data'!$C$1:$CZ$1,0))),"-")</f>
        <v>-</v>
      </c>
      <c r="D529" s="8" t="str">
        <f>IFERROR(IF(INDEX('ce raw data'!$C$2:$CZ$3000,MATCH(1,INDEX(('ce raw data'!$A$2:$A$3000=C518)*('ce raw data'!$B$2:$B$3000=$B529),,),0),MATCH(D521,'ce raw data'!$C$1:$CZ$1,0))="","-",INDEX('ce raw data'!$C$2:$CZ$3000,MATCH(1,INDEX(('ce raw data'!$A$2:$A$3000=C518)*('ce raw data'!$B$2:$B$3000=$B529),,),0),MATCH(D521,'ce raw data'!$C$1:$CZ$1,0))),"-")</f>
        <v>-</v>
      </c>
      <c r="E529" s="8" t="str">
        <f>IFERROR(IF(INDEX('ce raw data'!$C$2:$CZ$3000,MATCH(1,INDEX(('ce raw data'!$A$2:$A$3000=C518)*('ce raw data'!$B$2:$B$3000=$B529),,),0),MATCH(E521,'ce raw data'!$C$1:$CZ$1,0))="","-",INDEX('ce raw data'!$C$2:$CZ$3000,MATCH(1,INDEX(('ce raw data'!$A$2:$A$3000=C518)*('ce raw data'!$B$2:$B$3000=$B529),,),0),MATCH(E521,'ce raw data'!$C$1:$CZ$1,0))),"-")</f>
        <v>-</v>
      </c>
      <c r="F529" s="8" t="str">
        <f>IFERROR(IF(INDEX('ce raw data'!$C$2:$CZ$3000,MATCH(1,INDEX(('ce raw data'!$A$2:$A$3000=C518)*('ce raw data'!$B$2:$B$3000=$B529),,),0),MATCH(F521,'ce raw data'!$C$1:$CZ$1,0))="","-",INDEX('ce raw data'!$C$2:$CZ$3000,MATCH(1,INDEX(('ce raw data'!$A$2:$A$3000=C518)*('ce raw data'!$B$2:$B$3000=$B529),,),0),MATCH(F521,'ce raw data'!$C$1:$CZ$1,0))),"-")</f>
        <v>-</v>
      </c>
      <c r="G529" s="8" t="str">
        <f>IFERROR(IF(INDEX('ce raw data'!$C$2:$CZ$3000,MATCH(1,INDEX(('ce raw data'!$A$2:$A$3000=G518)*('ce raw data'!$B$2:$B$3000=$B529),,),0),MATCH(G521,'ce raw data'!$C$1:$CZ$1,0))="","-",INDEX('ce raw data'!$C$2:$CZ$3000,MATCH(1,INDEX(('ce raw data'!$A$2:$A$3000=G518)*('ce raw data'!$B$2:$B$3000=$B529),,),0),MATCH(G521,'ce raw data'!$C$1:$CZ$1,0))),"-")</f>
        <v>-</v>
      </c>
      <c r="H529" s="8" t="str">
        <f>IFERROR(IF(INDEX('ce raw data'!$C$2:$CZ$3000,MATCH(1,INDEX(('ce raw data'!$A$2:$A$3000=G518)*('ce raw data'!$B$2:$B$3000=$B529),,),0),MATCH(H521,'ce raw data'!$C$1:$CZ$1,0))="","-",INDEX('ce raw data'!$C$2:$CZ$3000,MATCH(1,INDEX(('ce raw data'!$A$2:$A$3000=G518)*('ce raw data'!$B$2:$B$3000=$B529),,),0),MATCH(H521,'ce raw data'!$C$1:$CZ$1,0))),"-")</f>
        <v>-</v>
      </c>
      <c r="I529" s="8" t="str">
        <f>IFERROR(IF(INDEX('ce raw data'!$C$2:$CZ$3000,MATCH(1,INDEX(('ce raw data'!$A$2:$A$3000=G518)*('ce raw data'!$B$2:$B$3000=$B529),,),0),MATCH(I521,'ce raw data'!$C$1:$CZ$1,0))="","-",INDEX('ce raw data'!$C$2:$CZ$3000,MATCH(1,INDEX(('ce raw data'!$A$2:$A$3000=G518)*('ce raw data'!$B$2:$B$3000=$B529),,),0),MATCH(I521,'ce raw data'!$C$1:$CZ$1,0))),"-")</f>
        <v>-</v>
      </c>
      <c r="J529" s="8" t="str">
        <f>IFERROR(IF(INDEX('ce raw data'!$C$2:$CZ$3000,MATCH(1,INDEX(('ce raw data'!$A$2:$A$3000=G518)*('ce raw data'!$B$2:$B$3000=$B529),,),0),MATCH(J521,'ce raw data'!$C$1:$CZ$1,0))="","-",INDEX('ce raw data'!$C$2:$CZ$3000,MATCH(1,INDEX(('ce raw data'!$A$2:$A$3000=G518)*('ce raw data'!$B$2:$B$3000=$B529),,),0),MATCH(J521,'ce raw data'!$C$1:$CZ$1,0))),"-")</f>
        <v>-</v>
      </c>
    </row>
    <row r="530" spans="2:10" hidden="1" x14ac:dyDescent="0.5">
      <c r="B530" s="10"/>
      <c r="C530" s="8" t="str">
        <f>IFERROR(IF(INDEX('ce raw data'!$C$2:$CZ$3000,MATCH(1,INDEX(('ce raw data'!$A$2:$A$3000=C518)*('ce raw data'!$B$2:$B$3000=$B531),,),0),MATCH(SUBSTITUTE(C521,"Allele","Height"),'ce raw data'!$C$1:$CZ$1,0))="","-",INDEX('ce raw data'!$C$2:$CZ$3000,MATCH(1,INDEX(('ce raw data'!$A$2:$A$3000=C518)*('ce raw data'!$B$2:$B$3000=$B531),,),0),MATCH(SUBSTITUTE(C521,"Allele","Height"),'ce raw data'!$C$1:$CZ$1,0))),"-")</f>
        <v>-</v>
      </c>
      <c r="D530" s="8" t="str">
        <f>IFERROR(IF(INDEX('ce raw data'!$C$2:$CZ$3000,MATCH(1,INDEX(('ce raw data'!$A$2:$A$3000=C518)*('ce raw data'!$B$2:$B$3000=$B531),,),0),MATCH(SUBSTITUTE(D521,"Allele","Height"),'ce raw data'!$C$1:$CZ$1,0))="","-",INDEX('ce raw data'!$C$2:$CZ$3000,MATCH(1,INDEX(('ce raw data'!$A$2:$A$3000=C518)*('ce raw data'!$B$2:$B$3000=$B531),,),0),MATCH(SUBSTITUTE(D521,"Allele","Height"),'ce raw data'!$C$1:$CZ$1,0))),"-")</f>
        <v>-</v>
      </c>
      <c r="E530" s="8" t="str">
        <f>IFERROR(IF(INDEX('ce raw data'!$C$2:$CZ$3000,MATCH(1,INDEX(('ce raw data'!$A$2:$A$3000=C518)*('ce raw data'!$B$2:$B$3000=$B531),,),0),MATCH(SUBSTITUTE(E521,"Allele","Height"),'ce raw data'!$C$1:$CZ$1,0))="","-",INDEX('ce raw data'!$C$2:$CZ$3000,MATCH(1,INDEX(('ce raw data'!$A$2:$A$3000=C518)*('ce raw data'!$B$2:$B$3000=$B531),,),0),MATCH(SUBSTITUTE(E521,"Allele","Height"),'ce raw data'!$C$1:$CZ$1,0))),"-")</f>
        <v>-</v>
      </c>
      <c r="F530" s="8" t="str">
        <f>IFERROR(IF(INDEX('ce raw data'!$C$2:$CZ$3000,MATCH(1,INDEX(('ce raw data'!$A$2:$A$3000=C518)*('ce raw data'!$B$2:$B$3000=$B531),,),0),MATCH(SUBSTITUTE(F521,"Allele","Height"),'ce raw data'!$C$1:$CZ$1,0))="","-",INDEX('ce raw data'!$C$2:$CZ$3000,MATCH(1,INDEX(('ce raw data'!$A$2:$A$3000=C518)*('ce raw data'!$B$2:$B$3000=$B531),,),0),MATCH(SUBSTITUTE(F521,"Allele","Height"),'ce raw data'!$C$1:$CZ$1,0))),"-")</f>
        <v>-</v>
      </c>
      <c r="G530" s="8" t="str">
        <f>IFERROR(IF(INDEX('ce raw data'!$C$2:$CZ$3000,MATCH(1,INDEX(('ce raw data'!$A$2:$A$3000=G518)*('ce raw data'!$B$2:$B$3000=$B531),,),0),MATCH(SUBSTITUTE(G521,"Allele","Height"),'ce raw data'!$C$1:$CZ$1,0))="","-",INDEX('ce raw data'!$C$2:$CZ$3000,MATCH(1,INDEX(('ce raw data'!$A$2:$A$3000=G518)*('ce raw data'!$B$2:$B$3000=$B531),,),0),MATCH(SUBSTITUTE(G521,"Allele","Height"),'ce raw data'!$C$1:$CZ$1,0))),"-")</f>
        <v>-</v>
      </c>
      <c r="H530" s="8" t="str">
        <f>IFERROR(IF(INDEX('ce raw data'!$C$2:$CZ$3000,MATCH(1,INDEX(('ce raw data'!$A$2:$A$3000=G518)*('ce raw data'!$B$2:$B$3000=$B531),,),0),MATCH(SUBSTITUTE(H521,"Allele","Height"),'ce raw data'!$C$1:$CZ$1,0))="","-",INDEX('ce raw data'!$C$2:$CZ$3000,MATCH(1,INDEX(('ce raw data'!$A$2:$A$3000=G518)*('ce raw data'!$B$2:$B$3000=$B531),,),0),MATCH(SUBSTITUTE(H521,"Allele","Height"),'ce raw data'!$C$1:$CZ$1,0))),"-")</f>
        <v>-</v>
      </c>
      <c r="I530" s="8" t="str">
        <f>IFERROR(IF(INDEX('ce raw data'!$C$2:$CZ$3000,MATCH(1,INDEX(('ce raw data'!$A$2:$A$3000=G518)*('ce raw data'!$B$2:$B$3000=$B531),,),0),MATCH(SUBSTITUTE(I521,"Allele","Height"),'ce raw data'!$C$1:$CZ$1,0))="","-",INDEX('ce raw data'!$C$2:$CZ$3000,MATCH(1,INDEX(('ce raw data'!$A$2:$A$3000=G518)*('ce raw data'!$B$2:$B$3000=$B531),,),0),MATCH(SUBSTITUTE(I521,"Allele","Height"),'ce raw data'!$C$1:$CZ$1,0))),"-")</f>
        <v>-</v>
      </c>
      <c r="J530" s="8" t="str">
        <f>IFERROR(IF(INDEX('ce raw data'!$C$2:$CZ$3000,MATCH(1,INDEX(('ce raw data'!$A$2:$A$3000=G518)*('ce raw data'!$B$2:$B$3000=$B531),,),0),MATCH(SUBSTITUTE(J521,"Allele","Height"),'ce raw data'!$C$1:$CZ$1,0))="","-",INDEX('ce raw data'!$C$2:$CZ$3000,MATCH(1,INDEX(('ce raw data'!$A$2:$A$3000=G518)*('ce raw data'!$B$2:$B$3000=$B531),,),0),MATCH(SUBSTITUTE(J521,"Allele","Height"),'ce raw data'!$C$1:$CZ$1,0))),"-")</f>
        <v>-</v>
      </c>
    </row>
    <row r="531" spans="2:10" x14ac:dyDescent="0.5">
      <c r="B531" s="10" t="str">
        <f>'Allele Call Table'!$A$79</f>
        <v>D10S1248</v>
      </c>
      <c r="C531" s="8" t="str">
        <f>IFERROR(IF(INDEX('ce raw data'!$C$2:$CZ$3000,MATCH(1,INDEX(('ce raw data'!$A$2:$A$3000=C518)*('ce raw data'!$B$2:$B$3000=$B531),,),0),MATCH(C521,'ce raw data'!$C$1:$CZ$1,0))="","-",INDEX('ce raw data'!$C$2:$CZ$3000,MATCH(1,INDEX(('ce raw data'!$A$2:$A$3000=C518)*('ce raw data'!$B$2:$B$3000=$B531),,),0),MATCH(C521,'ce raw data'!$C$1:$CZ$1,0))),"-")</f>
        <v>-</v>
      </c>
      <c r="D531" s="8" t="str">
        <f>IFERROR(IF(INDEX('ce raw data'!$C$2:$CZ$3000,MATCH(1,INDEX(('ce raw data'!$A$2:$A$3000=C518)*('ce raw data'!$B$2:$B$3000=$B531),,),0),MATCH(D521,'ce raw data'!$C$1:$CZ$1,0))="","-",INDEX('ce raw data'!$C$2:$CZ$3000,MATCH(1,INDEX(('ce raw data'!$A$2:$A$3000=C518)*('ce raw data'!$B$2:$B$3000=$B531),,),0),MATCH(D521,'ce raw data'!$C$1:$CZ$1,0))),"-")</f>
        <v>-</v>
      </c>
      <c r="E531" s="8" t="str">
        <f>IFERROR(IF(INDEX('ce raw data'!$C$2:$CZ$3000,MATCH(1,INDEX(('ce raw data'!$A$2:$A$3000=C518)*('ce raw data'!$B$2:$B$3000=$B531),,),0),MATCH(E521,'ce raw data'!$C$1:$CZ$1,0))="","-",INDEX('ce raw data'!$C$2:$CZ$3000,MATCH(1,INDEX(('ce raw data'!$A$2:$A$3000=C518)*('ce raw data'!$B$2:$B$3000=$B531),,),0),MATCH(E521,'ce raw data'!$C$1:$CZ$1,0))),"-")</f>
        <v>-</v>
      </c>
      <c r="F531" s="8" t="str">
        <f>IFERROR(IF(INDEX('ce raw data'!$C$2:$CZ$3000,MATCH(1,INDEX(('ce raw data'!$A$2:$A$3000=C518)*('ce raw data'!$B$2:$B$3000=$B531),,),0),MATCH(F521,'ce raw data'!$C$1:$CZ$1,0))="","-",INDEX('ce raw data'!$C$2:$CZ$3000,MATCH(1,INDEX(('ce raw data'!$A$2:$A$3000=C518)*('ce raw data'!$B$2:$B$3000=$B531),,),0),MATCH(F521,'ce raw data'!$C$1:$CZ$1,0))),"-")</f>
        <v>-</v>
      </c>
      <c r="G531" s="8" t="str">
        <f>IFERROR(IF(INDEX('ce raw data'!$C$2:$CZ$3000,MATCH(1,INDEX(('ce raw data'!$A$2:$A$3000=G518)*('ce raw data'!$B$2:$B$3000=$B531),,),0),MATCH(G521,'ce raw data'!$C$1:$CZ$1,0))="","-",INDEX('ce raw data'!$C$2:$CZ$3000,MATCH(1,INDEX(('ce raw data'!$A$2:$A$3000=G518)*('ce raw data'!$B$2:$B$3000=$B531),,),0),MATCH(G521,'ce raw data'!$C$1:$CZ$1,0))),"-")</f>
        <v>-</v>
      </c>
      <c r="H531" s="8" t="str">
        <f>IFERROR(IF(INDEX('ce raw data'!$C$2:$CZ$3000,MATCH(1,INDEX(('ce raw data'!$A$2:$A$3000=G518)*('ce raw data'!$B$2:$B$3000=$B531),,),0),MATCH(H521,'ce raw data'!$C$1:$CZ$1,0))="","-",INDEX('ce raw data'!$C$2:$CZ$3000,MATCH(1,INDEX(('ce raw data'!$A$2:$A$3000=G518)*('ce raw data'!$B$2:$B$3000=$B531),,),0),MATCH(H521,'ce raw data'!$C$1:$CZ$1,0))),"-")</f>
        <v>-</v>
      </c>
      <c r="I531" s="8" t="str">
        <f>IFERROR(IF(INDEX('ce raw data'!$C$2:$CZ$3000,MATCH(1,INDEX(('ce raw data'!$A$2:$A$3000=G518)*('ce raw data'!$B$2:$B$3000=$B531),,),0),MATCH(I521,'ce raw data'!$C$1:$CZ$1,0))="","-",INDEX('ce raw data'!$C$2:$CZ$3000,MATCH(1,INDEX(('ce raw data'!$A$2:$A$3000=G518)*('ce raw data'!$B$2:$B$3000=$B531),,),0),MATCH(I521,'ce raw data'!$C$1:$CZ$1,0))),"-")</f>
        <v>-</v>
      </c>
      <c r="J531" s="8" t="str">
        <f>IFERROR(IF(INDEX('ce raw data'!$C$2:$CZ$3000,MATCH(1,INDEX(('ce raw data'!$A$2:$A$3000=G518)*('ce raw data'!$B$2:$B$3000=$B531),,),0),MATCH(J521,'ce raw data'!$C$1:$CZ$1,0))="","-",INDEX('ce raw data'!$C$2:$CZ$3000,MATCH(1,INDEX(('ce raw data'!$A$2:$A$3000=G518)*('ce raw data'!$B$2:$B$3000=$B531),,),0),MATCH(J521,'ce raw data'!$C$1:$CZ$1,0))),"-")</f>
        <v>-</v>
      </c>
    </row>
    <row r="532" spans="2:10" hidden="1" x14ac:dyDescent="0.5">
      <c r="B532" s="10"/>
      <c r="C532" s="8" t="str">
        <f>IFERROR(IF(INDEX('ce raw data'!$C$2:$CZ$3000,MATCH(1,INDEX(('ce raw data'!$A$2:$A$3000=C518)*('ce raw data'!$B$2:$B$3000=$B533),,),0),MATCH(SUBSTITUTE(C521,"Allele","Height"),'ce raw data'!$C$1:$CZ$1,0))="","-",INDEX('ce raw data'!$C$2:$CZ$3000,MATCH(1,INDEX(('ce raw data'!$A$2:$A$3000=C518)*('ce raw data'!$B$2:$B$3000=$B533),,),0),MATCH(SUBSTITUTE(C521,"Allele","Height"),'ce raw data'!$C$1:$CZ$1,0))),"-")</f>
        <v>-</v>
      </c>
      <c r="D532" s="8" t="str">
        <f>IFERROR(IF(INDEX('ce raw data'!$C$2:$CZ$3000,MATCH(1,INDEX(('ce raw data'!$A$2:$A$3000=C518)*('ce raw data'!$B$2:$B$3000=$B533),,),0),MATCH(SUBSTITUTE(D521,"Allele","Height"),'ce raw data'!$C$1:$CZ$1,0))="","-",INDEX('ce raw data'!$C$2:$CZ$3000,MATCH(1,INDEX(('ce raw data'!$A$2:$A$3000=C518)*('ce raw data'!$B$2:$B$3000=$B533),,),0),MATCH(SUBSTITUTE(D521,"Allele","Height"),'ce raw data'!$C$1:$CZ$1,0))),"-")</f>
        <v>-</v>
      </c>
      <c r="E532" s="8" t="str">
        <f>IFERROR(IF(INDEX('ce raw data'!$C$2:$CZ$3000,MATCH(1,INDEX(('ce raw data'!$A$2:$A$3000=C518)*('ce raw data'!$B$2:$B$3000=$B533),,),0),MATCH(SUBSTITUTE(E521,"Allele","Height"),'ce raw data'!$C$1:$CZ$1,0))="","-",INDEX('ce raw data'!$C$2:$CZ$3000,MATCH(1,INDEX(('ce raw data'!$A$2:$A$3000=C518)*('ce raw data'!$B$2:$B$3000=$B533),,),0),MATCH(SUBSTITUTE(E521,"Allele","Height"),'ce raw data'!$C$1:$CZ$1,0))),"-")</f>
        <v>-</v>
      </c>
      <c r="F532" s="8" t="str">
        <f>IFERROR(IF(INDEX('ce raw data'!$C$2:$CZ$3000,MATCH(1,INDEX(('ce raw data'!$A$2:$A$3000=C518)*('ce raw data'!$B$2:$B$3000=$B533),,),0),MATCH(SUBSTITUTE(F521,"Allele","Height"),'ce raw data'!$C$1:$CZ$1,0))="","-",INDEX('ce raw data'!$C$2:$CZ$3000,MATCH(1,INDEX(('ce raw data'!$A$2:$A$3000=C518)*('ce raw data'!$B$2:$B$3000=$B533),,),0),MATCH(SUBSTITUTE(F521,"Allele","Height"),'ce raw data'!$C$1:$CZ$1,0))),"-")</f>
        <v>-</v>
      </c>
      <c r="G532" s="8" t="str">
        <f>IFERROR(IF(INDEX('ce raw data'!$C$2:$CZ$3000,MATCH(1,INDEX(('ce raw data'!$A$2:$A$3000=G518)*('ce raw data'!$B$2:$B$3000=$B533),,),0),MATCH(SUBSTITUTE(G521,"Allele","Height"),'ce raw data'!$C$1:$CZ$1,0))="","-",INDEX('ce raw data'!$C$2:$CZ$3000,MATCH(1,INDEX(('ce raw data'!$A$2:$A$3000=G518)*('ce raw data'!$B$2:$B$3000=$B533),,),0),MATCH(SUBSTITUTE(G521,"Allele","Height"),'ce raw data'!$C$1:$CZ$1,0))),"-")</f>
        <v>-</v>
      </c>
      <c r="H532" s="8" t="str">
        <f>IFERROR(IF(INDEX('ce raw data'!$C$2:$CZ$3000,MATCH(1,INDEX(('ce raw data'!$A$2:$A$3000=G518)*('ce raw data'!$B$2:$B$3000=$B533),,),0),MATCH(SUBSTITUTE(H521,"Allele","Height"),'ce raw data'!$C$1:$CZ$1,0))="","-",INDEX('ce raw data'!$C$2:$CZ$3000,MATCH(1,INDEX(('ce raw data'!$A$2:$A$3000=G518)*('ce raw data'!$B$2:$B$3000=$B533),,),0),MATCH(SUBSTITUTE(H521,"Allele","Height"),'ce raw data'!$C$1:$CZ$1,0))),"-")</f>
        <v>-</v>
      </c>
      <c r="I532" s="8" t="str">
        <f>IFERROR(IF(INDEX('ce raw data'!$C$2:$CZ$3000,MATCH(1,INDEX(('ce raw data'!$A$2:$A$3000=G518)*('ce raw data'!$B$2:$B$3000=$B533),,),0),MATCH(SUBSTITUTE(I521,"Allele","Height"),'ce raw data'!$C$1:$CZ$1,0))="","-",INDEX('ce raw data'!$C$2:$CZ$3000,MATCH(1,INDEX(('ce raw data'!$A$2:$A$3000=G518)*('ce raw data'!$B$2:$B$3000=$B533),,),0),MATCH(SUBSTITUTE(I521,"Allele","Height"),'ce raw data'!$C$1:$CZ$1,0))),"-")</f>
        <v>-</v>
      </c>
      <c r="J532" s="8" t="str">
        <f>IFERROR(IF(INDEX('ce raw data'!$C$2:$CZ$3000,MATCH(1,INDEX(('ce raw data'!$A$2:$A$3000=G518)*('ce raw data'!$B$2:$B$3000=$B533),,),0),MATCH(SUBSTITUTE(J521,"Allele","Height"),'ce raw data'!$C$1:$CZ$1,0))="","-",INDEX('ce raw data'!$C$2:$CZ$3000,MATCH(1,INDEX(('ce raw data'!$A$2:$A$3000=G518)*('ce raw data'!$B$2:$B$3000=$B533),,),0),MATCH(SUBSTITUTE(J521,"Allele","Height"),'ce raw data'!$C$1:$CZ$1,0))),"-")</f>
        <v>-</v>
      </c>
    </row>
    <row r="533" spans="2:10" x14ac:dyDescent="0.5">
      <c r="B533" s="10" t="str">
        <f>'Allele Call Table'!$A$81</f>
        <v>D13S317</v>
      </c>
      <c r="C533" s="8" t="str">
        <f>IFERROR(IF(INDEX('ce raw data'!$C$2:$CZ$3000,MATCH(1,INDEX(('ce raw data'!$A$2:$A$3000=C518)*('ce raw data'!$B$2:$B$3000=$B533),,),0),MATCH(C521,'ce raw data'!$C$1:$CZ$1,0))="","-",INDEX('ce raw data'!$C$2:$CZ$3000,MATCH(1,INDEX(('ce raw data'!$A$2:$A$3000=C518)*('ce raw data'!$B$2:$B$3000=$B533),,),0),MATCH(C521,'ce raw data'!$C$1:$CZ$1,0))),"-")</f>
        <v>-</v>
      </c>
      <c r="D533" s="8" t="str">
        <f>IFERROR(IF(INDEX('ce raw data'!$C$2:$CZ$3000,MATCH(1,INDEX(('ce raw data'!$A$2:$A$3000=C518)*('ce raw data'!$B$2:$B$3000=$B533),,),0),MATCH(D521,'ce raw data'!$C$1:$CZ$1,0))="","-",INDEX('ce raw data'!$C$2:$CZ$3000,MATCH(1,INDEX(('ce raw data'!$A$2:$A$3000=C518)*('ce raw data'!$B$2:$B$3000=$B533),,),0),MATCH(D521,'ce raw data'!$C$1:$CZ$1,0))),"-")</f>
        <v>-</v>
      </c>
      <c r="E533" s="8" t="str">
        <f>IFERROR(IF(INDEX('ce raw data'!$C$2:$CZ$3000,MATCH(1,INDEX(('ce raw data'!$A$2:$A$3000=C518)*('ce raw data'!$B$2:$B$3000=$B533),,),0),MATCH(E521,'ce raw data'!$C$1:$CZ$1,0))="","-",INDEX('ce raw data'!$C$2:$CZ$3000,MATCH(1,INDEX(('ce raw data'!$A$2:$A$3000=C518)*('ce raw data'!$B$2:$B$3000=$B533),,),0),MATCH(E521,'ce raw data'!$C$1:$CZ$1,0))),"-")</f>
        <v>-</v>
      </c>
      <c r="F533" s="8" t="str">
        <f>IFERROR(IF(INDEX('ce raw data'!$C$2:$CZ$3000,MATCH(1,INDEX(('ce raw data'!$A$2:$A$3000=C518)*('ce raw data'!$B$2:$B$3000=$B533),,),0),MATCH(F521,'ce raw data'!$C$1:$CZ$1,0))="","-",INDEX('ce raw data'!$C$2:$CZ$3000,MATCH(1,INDEX(('ce raw data'!$A$2:$A$3000=C518)*('ce raw data'!$B$2:$B$3000=$B533),,),0),MATCH(F521,'ce raw data'!$C$1:$CZ$1,0))),"-")</f>
        <v>-</v>
      </c>
      <c r="G533" s="8" t="str">
        <f>IFERROR(IF(INDEX('ce raw data'!$C$2:$CZ$3000,MATCH(1,INDEX(('ce raw data'!$A$2:$A$3000=G518)*('ce raw data'!$B$2:$B$3000=$B533),,),0),MATCH(G521,'ce raw data'!$C$1:$CZ$1,0))="","-",INDEX('ce raw data'!$C$2:$CZ$3000,MATCH(1,INDEX(('ce raw data'!$A$2:$A$3000=G518)*('ce raw data'!$B$2:$B$3000=$B533),,),0),MATCH(G521,'ce raw data'!$C$1:$CZ$1,0))),"-")</f>
        <v>-</v>
      </c>
      <c r="H533" s="8" t="str">
        <f>IFERROR(IF(INDEX('ce raw data'!$C$2:$CZ$3000,MATCH(1,INDEX(('ce raw data'!$A$2:$A$3000=G518)*('ce raw data'!$B$2:$B$3000=$B533),,),0),MATCH(H521,'ce raw data'!$C$1:$CZ$1,0))="","-",INDEX('ce raw data'!$C$2:$CZ$3000,MATCH(1,INDEX(('ce raw data'!$A$2:$A$3000=G518)*('ce raw data'!$B$2:$B$3000=$B533),,),0),MATCH(H521,'ce raw data'!$C$1:$CZ$1,0))),"-")</f>
        <v>-</v>
      </c>
      <c r="I533" s="8" t="str">
        <f>IFERROR(IF(INDEX('ce raw data'!$C$2:$CZ$3000,MATCH(1,INDEX(('ce raw data'!$A$2:$A$3000=G518)*('ce raw data'!$B$2:$B$3000=$B533),,),0),MATCH(I521,'ce raw data'!$C$1:$CZ$1,0))="","-",INDEX('ce raw data'!$C$2:$CZ$3000,MATCH(1,INDEX(('ce raw data'!$A$2:$A$3000=G518)*('ce raw data'!$B$2:$B$3000=$B533),,),0),MATCH(I521,'ce raw data'!$C$1:$CZ$1,0))),"-")</f>
        <v>-</v>
      </c>
      <c r="J533" s="8" t="str">
        <f>IFERROR(IF(INDEX('ce raw data'!$C$2:$CZ$3000,MATCH(1,INDEX(('ce raw data'!$A$2:$A$3000=G518)*('ce raw data'!$B$2:$B$3000=$B533),,),0),MATCH(J521,'ce raw data'!$C$1:$CZ$1,0))="","-",INDEX('ce raw data'!$C$2:$CZ$3000,MATCH(1,INDEX(('ce raw data'!$A$2:$A$3000=G518)*('ce raw data'!$B$2:$B$3000=$B533),,),0),MATCH(J521,'ce raw data'!$C$1:$CZ$1,0))),"-")</f>
        <v>-</v>
      </c>
    </row>
    <row r="534" spans="2:10" hidden="1" x14ac:dyDescent="0.5">
      <c r="B534" s="10"/>
      <c r="C534" s="8" t="str">
        <f>IFERROR(IF(INDEX('ce raw data'!$C$2:$CZ$3000,MATCH(1,INDEX(('ce raw data'!$A$2:$A$3000=C518)*('ce raw data'!$B$2:$B$3000=$B535),,),0),MATCH(SUBSTITUTE(C521,"Allele","Height"),'ce raw data'!$C$1:$CZ$1,0))="","-",INDEX('ce raw data'!$C$2:$CZ$3000,MATCH(1,INDEX(('ce raw data'!$A$2:$A$3000=C518)*('ce raw data'!$B$2:$B$3000=$B535),,),0),MATCH(SUBSTITUTE(C521,"Allele","Height"),'ce raw data'!$C$1:$CZ$1,0))),"-")</f>
        <v>-</v>
      </c>
      <c r="D534" s="8" t="str">
        <f>IFERROR(IF(INDEX('ce raw data'!$C$2:$CZ$3000,MATCH(1,INDEX(('ce raw data'!$A$2:$A$3000=C518)*('ce raw data'!$B$2:$B$3000=$B535),,),0),MATCH(SUBSTITUTE(D521,"Allele","Height"),'ce raw data'!$C$1:$CZ$1,0))="","-",INDEX('ce raw data'!$C$2:$CZ$3000,MATCH(1,INDEX(('ce raw data'!$A$2:$A$3000=C518)*('ce raw data'!$B$2:$B$3000=$B535),,),0),MATCH(SUBSTITUTE(D521,"Allele","Height"),'ce raw data'!$C$1:$CZ$1,0))),"-")</f>
        <v>-</v>
      </c>
      <c r="E534" s="8" t="str">
        <f>IFERROR(IF(INDEX('ce raw data'!$C$2:$CZ$3000,MATCH(1,INDEX(('ce raw data'!$A$2:$A$3000=C518)*('ce raw data'!$B$2:$B$3000=$B535),,),0),MATCH(SUBSTITUTE(E521,"Allele","Height"),'ce raw data'!$C$1:$CZ$1,0))="","-",INDEX('ce raw data'!$C$2:$CZ$3000,MATCH(1,INDEX(('ce raw data'!$A$2:$A$3000=C518)*('ce raw data'!$B$2:$B$3000=$B535),,),0),MATCH(SUBSTITUTE(E521,"Allele","Height"),'ce raw data'!$C$1:$CZ$1,0))),"-")</f>
        <v>-</v>
      </c>
      <c r="F534" s="8" t="str">
        <f>IFERROR(IF(INDEX('ce raw data'!$C$2:$CZ$3000,MATCH(1,INDEX(('ce raw data'!$A$2:$A$3000=C518)*('ce raw data'!$B$2:$B$3000=$B535),,),0),MATCH(SUBSTITUTE(F521,"Allele","Height"),'ce raw data'!$C$1:$CZ$1,0))="","-",INDEX('ce raw data'!$C$2:$CZ$3000,MATCH(1,INDEX(('ce raw data'!$A$2:$A$3000=C518)*('ce raw data'!$B$2:$B$3000=$B535),,),0),MATCH(SUBSTITUTE(F521,"Allele","Height"),'ce raw data'!$C$1:$CZ$1,0))),"-")</f>
        <v>-</v>
      </c>
      <c r="G534" s="8" t="str">
        <f>IFERROR(IF(INDEX('ce raw data'!$C$2:$CZ$3000,MATCH(1,INDEX(('ce raw data'!$A$2:$A$3000=G518)*('ce raw data'!$B$2:$B$3000=$B535),,),0),MATCH(SUBSTITUTE(G521,"Allele","Height"),'ce raw data'!$C$1:$CZ$1,0))="","-",INDEX('ce raw data'!$C$2:$CZ$3000,MATCH(1,INDEX(('ce raw data'!$A$2:$A$3000=G518)*('ce raw data'!$B$2:$B$3000=$B535),,),0),MATCH(SUBSTITUTE(G521,"Allele","Height"),'ce raw data'!$C$1:$CZ$1,0))),"-")</f>
        <v>-</v>
      </c>
      <c r="H534" s="8" t="str">
        <f>IFERROR(IF(INDEX('ce raw data'!$C$2:$CZ$3000,MATCH(1,INDEX(('ce raw data'!$A$2:$A$3000=G518)*('ce raw data'!$B$2:$B$3000=$B535),,),0),MATCH(SUBSTITUTE(H521,"Allele","Height"),'ce raw data'!$C$1:$CZ$1,0))="","-",INDEX('ce raw data'!$C$2:$CZ$3000,MATCH(1,INDEX(('ce raw data'!$A$2:$A$3000=G518)*('ce raw data'!$B$2:$B$3000=$B535),,),0),MATCH(SUBSTITUTE(H521,"Allele","Height"),'ce raw data'!$C$1:$CZ$1,0))),"-")</f>
        <v>-</v>
      </c>
      <c r="I534" s="8" t="str">
        <f>IFERROR(IF(INDEX('ce raw data'!$C$2:$CZ$3000,MATCH(1,INDEX(('ce raw data'!$A$2:$A$3000=G518)*('ce raw data'!$B$2:$B$3000=$B535),,),0),MATCH(SUBSTITUTE(I521,"Allele","Height"),'ce raw data'!$C$1:$CZ$1,0))="","-",INDEX('ce raw data'!$C$2:$CZ$3000,MATCH(1,INDEX(('ce raw data'!$A$2:$A$3000=G518)*('ce raw data'!$B$2:$B$3000=$B535),,),0),MATCH(SUBSTITUTE(I521,"Allele","Height"),'ce raw data'!$C$1:$CZ$1,0))),"-")</f>
        <v>-</v>
      </c>
      <c r="J534" s="8" t="str">
        <f>IFERROR(IF(INDEX('ce raw data'!$C$2:$CZ$3000,MATCH(1,INDEX(('ce raw data'!$A$2:$A$3000=G518)*('ce raw data'!$B$2:$B$3000=$B535),,),0),MATCH(SUBSTITUTE(J521,"Allele","Height"),'ce raw data'!$C$1:$CZ$1,0))="","-",INDEX('ce raw data'!$C$2:$CZ$3000,MATCH(1,INDEX(('ce raw data'!$A$2:$A$3000=G518)*('ce raw data'!$B$2:$B$3000=$B535),,),0),MATCH(SUBSTITUTE(J521,"Allele","Height"),'ce raw data'!$C$1:$CZ$1,0))),"-")</f>
        <v>-</v>
      </c>
    </row>
    <row r="535" spans="2:10" x14ac:dyDescent="0.5">
      <c r="B535" s="10" t="str">
        <f>'Allele Call Table'!$A$83</f>
        <v>Penta E</v>
      </c>
      <c r="C535" s="8" t="str">
        <f>IFERROR(IF(INDEX('ce raw data'!$C$2:$CZ$3000,MATCH(1,INDEX(('ce raw data'!$A$2:$A$3000=C518)*('ce raw data'!$B$2:$B$3000=$B535),,),0),MATCH(C521,'ce raw data'!$C$1:$CZ$1,0))="","-",INDEX('ce raw data'!$C$2:$CZ$3000,MATCH(1,INDEX(('ce raw data'!$A$2:$A$3000=C518)*('ce raw data'!$B$2:$B$3000=$B535),,),0),MATCH(C521,'ce raw data'!$C$1:$CZ$1,0))),"-")</f>
        <v>-</v>
      </c>
      <c r="D535" s="8" t="str">
        <f>IFERROR(IF(INDEX('ce raw data'!$C$2:$CZ$3000,MATCH(1,INDEX(('ce raw data'!$A$2:$A$3000=C518)*('ce raw data'!$B$2:$B$3000=$B535),,),0),MATCH(D521,'ce raw data'!$C$1:$CZ$1,0))="","-",INDEX('ce raw data'!$C$2:$CZ$3000,MATCH(1,INDEX(('ce raw data'!$A$2:$A$3000=C518)*('ce raw data'!$B$2:$B$3000=$B535),,),0),MATCH(D521,'ce raw data'!$C$1:$CZ$1,0))),"-")</f>
        <v>-</v>
      </c>
      <c r="E535" s="8" t="str">
        <f>IFERROR(IF(INDEX('ce raw data'!$C$2:$CZ$3000,MATCH(1,INDEX(('ce raw data'!$A$2:$A$3000=C518)*('ce raw data'!$B$2:$B$3000=$B535),,),0),MATCH(E521,'ce raw data'!$C$1:$CZ$1,0))="","-",INDEX('ce raw data'!$C$2:$CZ$3000,MATCH(1,INDEX(('ce raw data'!$A$2:$A$3000=C518)*('ce raw data'!$B$2:$B$3000=$B535),,),0),MATCH(E521,'ce raw data'!$C$1:$CZ$1,0))),"-")</f>
        <v>-</v>
      </c>
      <c r="F535" s="8" t="str">
        <f>IFERROR(IF(INDEX('ce raw data'!$C$2:$CZ$3000,MATCH(1,INDEX(('ce raw data'!$A$2:$A$3000=C518)*('ce raw data'!$B$2:$B$3000=$B535),,),0),MATCH(F521,'ce raw data'!$C$1:$CZ$1,0))="","-",INDEX('ce raw data'!$C$2:$CZ$3000,MATCH(1,INDEX(('ce raw data'!$A$2:$A$3000=C518)*('ce raw data'!$B$2:$B$3000=$B535),,),0),MATCH(F521,'ce raw data'!$C$1:$CZ$1,0))),"-")</f>
        <v>-</v>
      </c>
      <c r="G535" s="8" t="str">
        <f>IFERROR(IF(INDEX('ce raw data'!$C$2:$CZ$3000,MATCH(1,INDEX(('ce raw data'!$A$2:$A$3000=G518)*('ce raw data'!$B$2:$B$3000=$B535),,),0),MATCH(G521,'ce raw data'!$C$1:$CZ$1,0))="","-",INDEX('ce raw data'!$C$2:$CZ$3000,MATCH(1,INDEX(('ce raw data'!$A$2:$A$3000=G518)*('ce raw data'!$B$2:$B$3000=$B535),,),0),MATCH(G521,'ce raw data'!$C$1:$CZ$1,0))),"-")</f>
        <v>-</v>
      </c>
      <c r="H535" s="8" t="str">
        <f>IFERROR(IF(INDEX('ce raw data'!$C$2:$CZ$3000,MATCH(1,INDEX(('ce raw data'!$A$2:$A$3000=G518)*('ce raw data'!$B$2:$B$3000=$B535),,),0),MATCH(H521,'ce raw data'!$C$1:$CZ$1,0))="","-",INDEX('ce raw data'!$C$2:$CZ$3000,MATCH(1,INDEX(('ce raw data'!$A$2:$A$3000=G518)*('ce raw data'!$B$2:$B$3000=$B535),,),0),MATCH(H521,'ce raw data'!$C$1:$CZ$1,0))),"-")</f>
        <v>-</v>
      </c>
      <c r="I535" s="8" t="str">
        <f>IFERROR(IF(INDEX('ce raw data'!$C$2:$CZ$3000,MATCH(1,INDEX(('ce raw data'!$A$2:$A$3000=G518)*('ce raw data'!$B$2:$B$3000=$B535),,),0),MATCH(I521,'ce raw data'!$C$1:$CZ$1,0))="","-",INDEX('ce raw data'!$C$2:$CZ$3000,MATCH(1,INDEX(('ce raw data'!$A$2:$A$3000=G518)*('ce raw data'!$B$2:$B$3000=$B535),,),0),MATCH(I521,'ce raw data'!$C$1:$CZ$1,0))),"-")</f>
        <v>-</v>
      </c>
      <c r="J535" s="8" t="str">
        <f>IFERROR(IF(INDEX('ce raw data'!$C$2:$CZ$3000,MATCH(1,INDEX(('ce raw data'!$A$2:$A$3000=G518)*('ce raw data'!$B$2:$B$3000=$B535),,),0),MATCH(J521,'ce raw data'!$C$1:$CZ$1,0))="","-",INDEX('ce raw data'!$C$2:$CZ$3000,MATCH(1,INDEX(('ce raw data'!$A$2:$A$3000=G518)*('ce raw data'!$B$2:$B$3000=$B535),,),0),MATCH(J521,'ce raw data'!$C$1:$CZ$1,0))),"-")</f>
        <v>-</v>
      </c>
    </row>
    <row r="536" spans="2:10" hidden="1" x14ac:dyDescent="0.5">
      <c r="B536" s="10"/>
      <c r="C536" s="8" t="str">
        <f>IFERROR(IF(INDEX('ce raw data'!$C$2:$CZ$3000,MATCH(1,INDEX(('ce raw data'!$A$2:$A$3000=C518)*('ce raw data'!$B$2:$B$3000=$B537),,),0),MATCH(SUBSTITUTE(C521,"Allele","Height"),'ce raw data'!$C$1:$CZ$1,0))="","-",INDEX('ce raw data'!$C$2:$CZ$3000,MATCH(1,INDEX(('ce raw data'!$A$2:$A$3000=C518)*('ce raw data'!$B$2:$B$3000=$B537),,),0),MATCH(SUBSTITUTE(C521,"Allele","Height"),'ce raw data'!$C$1:$CZ$1,0))),"-")</f>
        <v>-</v>
      </c>
      <c r="D536" s="8" t="str">
        <f>IFERROR(IF(INDEX('ce raw data'!$C$2:$CZ$3000,MATCH(1,INDEX(('ce raw data'!$A$2:$A$3000=C518)*('ce raw data'!$B$2:$B$3000=$B537),,),0),MATCH(SUBSTITUTE(D521,"Allele","Height"),'ce raw data'!$C$1:$CZ$1,0))="","-",INDEX('ce raw data'!$C$2:$CZ$3000,MATCH(1,INDEX(('ce raw data'!$A$2:$A$3000=C518)*('ce raw data'!$B$2:$B$3000=$B537),,),0),MATCH(SUBSTITUTE(D521,"Allele","Height"),'ce raw data'!$C$1:$CZ$1,0))),"-")</f>
        <v>-</v>
      </c>
      <c r="E536" s="8" t="str">
        <f>IFERROR(IF(INDEX('ce raw data'!$C$2:$CZ$3000,MATCH(1,INDEX(('ce raw data'!$A$2:$A$3000=C518)*('ce raw data'!$B$2:$B$3000=$B537),,),0),MATCH(SUBSTITUTE(E521,"Allele","Height"),'ce raw data'!$C$1:$CZ$1,0))="","-",INDEX('ce raw data'!$C$2:$CZ$3000,MATCH(1,INDEX(('ce raw data'!$A$2:$A$3000=C518)*('ce raw data'!$B$2:$B$3000=$B537),,),0),MATCH(SUBSTITUTE(E521,"Allele","Height"),'ce raw data'!$C$1:$CZ$1,0))),"-")</f>
        <v>-</v>
      </c>
      <c r="F536" s="8" t="str">
        <f>IFERROR(IF(INDEX('ce raw data'!$C$2:$CZ$3000,MATCH(1,INDEX(('ce raw data'!$A$2:$A$3000=C518)*('ce raw data'!$B$2:$B$3000=$B537),,),0),MATCH(SUBSTITUTE(F521,"Allele","Height"),'ce raw data'!$C$1:$CZ$1,0))="","-",INDEX('ce raw data'!$C$2:$CZ$3000,MATCH(1,INDEX(('ce raw data'!$A$2:$A$3000=C518)*('ce raw data'!$B$2:$B$3000=$B537),,),0),MATCH(SUBSTITUTE(F521,"Allele","Height"),'ce raw data'!$C$1:$CZ$1,0))),"-")</f>
        <v>-</v>
      </c>
      <c r="G536" s="8" t="str">
        <f>IFERROR(IF(INDEX('ce raw data'!$C$2:$CZ$3000,MATCH(1,INDEX(('ce raw data'!$A$2:$A$3000=G518)*('ce raw data'!$B$2:$B$3000=$B537),,),0),MATCH(SUBSTITUTE(G521,"Allele","Height"),'ce raw data'!$C$1:$CZ$1,0))="","-",INDEX('ce raw data'!$C$2:$CZ$3000,MATCH(1,INDEX(('ce raw data'!$A$2:$A$3000=G518)*('ce raw data'!$B$2:$B$3000=$B537),,),0),MATCH(SUBSTITUTE(G521,"Allele","Height"),'ce raw data'!$C$1:$CZ$1,0))),"-")</f>
        <v>-</v>
      </c>
      <c r="H536" s="8" t="str">
        <f>IFERROR(IF(INDEX('ce raw data'!$C$2:$CZ$3000,MATCH(1,INDEX(('ce raw data'!$A$2:$A$3000=G518)*('ce raw data'!$B$2:$B$3000=$B537),,),0),MATCH(SUBSTITUTE(H521,"Allele","Height"),'ce raw data'!$C$1:$CZ$1,0))="","-",INDEX('ce raw data'!$C$2:$CZ$3000,MATCH(1,INDEX(('ce raw data'!$A$2:$A$3000=G518)*('ce raw data'!$B$2:$B$3000=$B537),,),0),MATCH(SUBSTITUTE(H521,"Allele","Height"),'ce raw data'!$C$1:$CZ$1,0))),"-")</f>
        <v>-</v>
      </c>
      <c r="I536" s="8" t="str">
        <f>IFERROR(IF(INDEX('ce raw data'!$C$2:$CZ$3000,MATCH(1,INDEX(('ce raw data'!$A$2:$A$3000=G518)*('ce raw data'!$B$2:$B$3000=$B537),,),0),MATCH(SUBSTITUTE(I521,"Allele","Height"),'ce raw data'!$C$1:$CZ$1,0))="","-",INDEX('ce raw data'!$C$2:$CZ$3000,MATCH(1,INDEX(('ce raw data'!$A$2:$A$3000=G518)*('ce raw data'!$B$2:$B$3000=$B537),,),0),MATCH(SUBSTITUTE(I521,"Allele","Height"),'ce raw data'!$C$1:$CZ$1,0))),"-")</f>
        <v>-</v>
      </c>
      <c r="J536" s="8" t="str">
        <f>IFERROR(IF(INDEX('ce raw data'!$C$2:$CZ$3000,MATCH(1,INDEX(('ce raw data'!$A$2:$A$3000=G518)*('ce raw data'!$B$2:$B$3000=$B537),,),0),MATCH(SUBSTITUTE(J521,"Allele","Height"),'ce raw data'!$C$1:$CZ$1,0))="","-",INDEX('ce raw data'!$C$2:$CZ$3000,MATCH(1,INDEX(('ce raw data'!$A$2:$A$3000=G518)*('ce raw data'!$B$2:$B$3000=$B537),,),0),MATCH(SUBSTITUTE(J521,"Allele","Height"),'ce raw data'!$C$1:$CZ$1,0))),"-")</f>
        <v>-</v>
      </c>
    </row>
    <row r="537" spans="2:10" x14ac:dyDescent="0.5">
      <c r="B537" s="11" t="str">
        <f>'Allele Call Table'!$A$85</f>
        <v>D16S539</v>
      </c>
      <c r="C537" s="8" t="str">
        <f>IFERROR(IF(INDEX('ce raw data'!$C$2:$CZ$3000,MATCH(1,INDEX(('ce raw data'!$A$2:$A$3000=C518)*('ce raw data'!$B$2:$B$3000=$B537),,),0),MATCH(C521,'ce raw data'!$C$1:$CZ$1,0))="","-",INDEX('ce raw data'!$C$2:$CZ$3000,MATCH(1,INDEX(('ce raw data'!$A$2:$A$3000=C518)*('ce raw data'!$B$2:$B$3000=$B537),,),0),MATCH(C521,'ce raw data'!$C$1:$CZ$1,0))),"-")</f>
        <v>-</v>
      </c>
      <c r="D537" s="8" t="str">
        <f>IFERROR(IF(INDEX('ce raw data'!$C$2:$CZ$3000,MATCH(1,INDEX(('ce raw data'!$A$2:$A$3000=C518)*('ce raw data'!$B$2:$B$3000=$B537),,),0),MATCH(D521,'ce raw data'!$C$1:$CZ$1,0))="","-",INDEX('ce raw data'!$C$2:$CZ$3000,MATCH(1,INDEX(('ce raw data'!$A$2:$A$3000=C518)*('ce raw data'!$B$2:$B$3000=$B537),,),0),MATCH(D521,'ce raw data'!$C$1:$CZ$1,0))),"-")</f>
        <v>-</v>
      </c>
      <c r="E537" s="8" t="str">
        <f>IFERROR(IF(INDEX('ce raw data'!$C$2:$CZ$3000,MATCH(1,INDEX(('ce raw data'!$A$2:$A$3000=C518)*('ce raw data'!$B$2:$B$3000=$B537),,),0),MATCH(E521,'ce raw data'!$C$1:$CZ$1,0))="","-",INDEX('ce raw data'!$C$2:$CZ$3000,MATCH(1,INDEX(('ce raw data'!$A$2:$A$3000=C518)*('ce raw data'!$B$2:$B$3000=$B537),,),0),MATCH(E521,'ce raw data'!$C$1:$CZ$1,0))),"-")</f>
        <v>-</v>
      </c>
      <c r="F537" s="8" t="str">
        <f>IFERROR(IF(INDEX('ce raw data'!$C$2:$CZ$3000,MATCH(1,INDEX(('ce raw data'!$A$2:$A$3000=C518)*('ce raw data'!$B$2:$B$3000=$B537),,),0),MATCH(F521,'ce raw data'!$C$1:$CZ$1,0))="","-",INDEX('ce raw data'!$C$2:$CZ$3000,MATCH(1,INDEX(('ce raw data'!$A$2:$A$3000=C518)*('ce raw data'!$B$2:$B$3000=$B537),,),0),MATCH(F521,'ce raw data'!$C$1:$CZ$1,0))),"-")</f>
        <v>-</v>
      </c>
      <c r="G537" s="8" t="str">
        <f>IFERROR(IF(INDEX('ce raw data'!$C$2:$CZ$3000,MATCH(1,INDEX(('ce raw data'!$A$2:$A$3000=G518)*('ce raw data'!$B$2:$B$3000=$B537),,),0),MATCH(G521,'ce raw data'!$C$1:$CZ$1,0))="","-",INDEX('ce raw data'!$C$2:$CZ$3000,MATCH(1,INDEX(('ce raw data'!$A$2:$A$3000=G518)*('ce raw data'!$B$2:$B$3000=$B537),,),0),MATCH(G521,'ce raw data'!$C$1:$CZ$1,0))),"-")</f>
        <v>-</v>
      </c>
      <c r="H537" s="8" t="str">
        <f>IFERROR(IF(INDEX('ce raw data'!$C$2:$CZ$3000,MATCH(1,INDEX(('ce raw data'!$A$2:$A$3000=G518)*('ce raw data'!$B$2:$B$3000=$B537),,),0),MATCH(H521,'ce raw data'!$C$1:$CZ$1,0))="","-",INDEX('ce raw data'!$C$2:$CZ$3000,MATCH(1,INDEX(('ce raw data'!$A$2:$A$3000=G518)*('ce raw data'!$B$2:$B$3000=$B537),,),0),MATCH(H521,'ce raw data'!$C$1:$CZ$1,0))),"-")</f>
        <v>-</v>
      </c>
      <c r="I537" s="8" t="str">
        <f>IFERROR(IF(INDEX('ce raw data'!$C$2:$CZ$3000,MATCH(1,INDEX(('ce raw data'!$A$2:$A$3000=G518)*('ce raw data'!$B$2:$B$3000=$B537),,),0),MATCH(I521,'ce raw data'!$C$1:$CZ$1,0))="","-",INDEX('ce raw data'!$C$2:$CZ$3000,MATCH(1,INDEX(('ce raw data'!$A$2:$A$3000=G518)*('ce raw data'!$B$2:$B$3000=$B537),,),0),MATCH(I521,'ce raw data'!$C$1:$CZ$1,0))),"-")</f>
        <v>-</v>
      </c>
      <c r="J537" s="8" t="str">
        <f>IFERROR(IF(INDEX('ce raw data'!$C$2:$CZ$3000,MATCH(1,INDEX(('ce raw data'!$A$2:$A$3000=G518)*('ce raw data'!$B$2:$B$3000=$B537),,),0),MATCH(J521,'ce raw data'!$C$1:$CZ$1,0))="","-",INDEX('ce raw data'!$C$2:$CZ$3000,MATCH(1,INDEX(('ce raw data'!$A$2:$A$3000=G518)*('ce raw data'!$B$2:$B$3000=$B537),,),0),MATCH(J521,'ce raw data'!$C$1:$CZ$1,0))),"-")</f>
        <v>-</v>
      </c>
    </row>
    <row r="538" spans="2:10" hidden="1" x14ac:dyDescent="0.5">
      <c r="B538" s="11"/>
      <c r="C538" s="8" t="str">
        <f>IFERROR(IF(INDEX('ce raw data'!$C$2:$CZ$3000,MATCH(1,INDEX(('ce raw data'!$A$2:$A$3000=C518)*('ce raw data'!$B$2:$B$3000=$B539),,),0),MATCH(SUBSTITUTE(C521,"Allele","Height"),'ce raw data'!$C$1:$CZ$1,0))="","-",INDEX('ce raw data'!$C$2:$CZ$3000,MATCH(1,INDEX(('ce raw data'!$A$2:$A$3000=C518)*('ce raw data'!$B$2:$B$3000=$B539),,),0),MATCH(SUBSTITUTE(C521,"Allele","Height"),'ce raw data'!$C$1:$CZ$1,0))),"-")</f>
        <v>-</v>
      </c>
      <c r="D538" s="8" t="str">
        <f>IFERROR(IF(INDEX('ce raw data'!$C$2:$CZ$3000,MATCH(1,INDEX(('ce raw data'!$A$2:$A$3000=C518)*('ce raw data'!$B$2:$B$3000=$B539),,),0),MATCH(SUBSTITUTE(D521,"Allele","Height"),'ce raw data'!$C$1:$CZ$1,0))="","-",INDEX('ce raw data'!$C$2:$CZ$3000,MATCH(1,INDEX(('ce raw data'!$A$2:$A$3000=C518)*('ce raw data'!$B$2:$B$3000=$B539),,),0),MATCH(SUBSTITUTE(D521,"Allele","Height"),'ce raw data'!$C$1:$CZ$1,0))),"-")</f>
        <v>-</v>
      </c>
      <c r="E538" s="8" t="str">
        <f>IFERROR(IF(INDEX('ce raw data'!$C$2:$CZ$3000,MATCH(1,INDEX(('ce raw data'!$A$2:$A$3000=C518)*('ce raw data'!$B$2:$B$3000=$B539),,),0),MATCH(SUBSTITUTE(E521,"Allele","Height"),'ce raw data'!$C$1:$CZ$1,0))="","-",INDEX('ce raw data'!$C$2:$CZ$3000,MATCH(1,INDEX(('ce raw data'!$A$2:$A$3000=C518)*('ce raw data'!$B$2:$B$3000=$B539),,),0),MATCH(SUBSTITUTE(E521,"Allele","Height"),'ce raw data'!$C$1:$CZ$1,0))),"-")</f>
        <v>-</v>
      </c>
      <c r="F538" s="8" t="str">
        <f>IFERROR(IF(INDEX('ce raw data'!$C$2:$CZ$3000,MATCH(1,INDEX(('ce raw data'!$A$2:$A$3000=C518)*('ce raw data'!$B$2:$B$3000=$B539),,),0),MATCH(SUBSTITUTE(F521,"Allele","Height"),'ce raw data'!$C$1:$CZ$1,0))="","-",INDEX('ce raw data'!$C$2:$CZ$3000,MATCH(1,INDEX(('ce raw data'!$A$2:$A$3000=C518)*('ce raw data'!$B$2:$B$3000=$B539),,),0),MATCH(SUBSTITUTE(F521,"Allele","Height"),'ce raw data'!$C$1:$CZ$1,0))),"-")</f>
        <v>-</v>
      </c>
      <c r="G538" s="8" t="str">
        <f>IFERROR(IF(INDEX('ce raw data'!$C$2:$CZ$3000,MATCH(1,INDEX(('ce raw data'!$A$2:$A$3000=G518)*('ce raw data'!$B$2:$B$3000=$B539),,),0),MATCH(SUBSTITUTE(G521,"Allele","Height"),'ce raw data'!$C$1:$CZ$1,0))="","-",INDEX('ce raw data'!$C$2:$CZ$3000,MATCH(1,INDEX(('ce raw data'!$A$2:$A$3000=G518)*('ce raw data'!$B$2:$B$3000=$B539),,),0),MATCH(SUBSTITUTE(G521,"Allele","Height"),'ce raw data'!$C$1:$CZ$1,0))),"-")</f>
        <v>-</v>
      </c>
      <c r="H538" s="8" t="str">
        <f>IFERROR(IF(INDEX('ce raw data'!$C$2:$CZ$3000,MATCH(1,INDEX(('ce raw data'!$A$2:$A$3000=G518)*('ce raw data'!$B$2:$B$3000=$B539),,),0),MATCH(SUBSTITUTE(H521,"Allele","Height"),'ce raw data'!$C$1:$CZ$1,0))="","-",INDEX('ce raw data'!$C$2:$CZ$3000,MATCH(1,INDEX(('ce raw data'!$A$2:$A$3000=G518)*('ce raw data'!$B$2:$B$3000=$B539),,),0),MATCH(SUBSTITUTE(H521,"Allele","Height"),'ce raw data'!$C$1:$CZ$1,0))),"-")</f>
        <v>-</v>
      </c>
      <c r="I538" s="8" t="str">
        <f>IFERROR(IF(INDEX('ce raw data'!$C$2:$CZ$3000,MATCH(1,INDEX(('ce raw data'!$A$2:$A$3000=G518)*('ce raw data'!$B$2:$B$3000=$B539),,),0),MATCH(SUBSTITUTE(I521,"Allele","Height"),'ce raw data'!$C$1:$CZ$1,0))="","-",INDEX('ce raw data'!$C$2:$CZ$3000,MATCH(1,INDEX(('ce raw data'!$A$2:$A$3000=G518)*('ce raw data'!$B$2:$B$3000=$B539),,),0),MATCH(SUBSTITUTE(I521,"Allele","Height"),'ce raw data'!$C$1:$CZ$1,0))),"-")</f>
        <v>-</v>
      </c>
      <c r="J538" s="8" t="str">
        <f>IFERROR(IF(INDEX('ce raw data'!$C$2:$CZ$3000,MATCH(1,INDEX(('ce raw data'!$A$2:$A$3000=G518)*('ce raw data'!$B$2:$B$3000=$B539),,),0),MATCH(SUBSTITUTE(J521,"Allele","Height"),'ce raw data'!$C$1:$CZ$1,0))="","-",INDEX('ce raw data'!$C$2:$CZ$3000,MATCH(1,INDEX(('ce raw data'!$A$2:$A$3000=G518)*('ce raw data'!$B$2:$B$3000=$B539),,),0),MATCH(SUBSTITUTE(J521,"Allele","Height"),'ce raw data'!$C$1:$CZ$1,0))),"-")</f>
        <v>-</v>
      </c>
    </row>
    <row r="539" spans="2:10" x14ac:dyDescent="0.5">
      <c r="B539" s="11" t="str">
        <f>'Allele Call Table'!$A$87</f>
        <v>D18S51</v>
      </c>
      <c r="C539" s="8" t="str">
        <f>IFERROR(IF(INDEX('ce raw data'!$C$2:$CZ$3000,MATCH(1,INDEX(('ce raw data'!$A$2:$A$3000=C518)*('ce raw data'!$B$2:$B$3000=$B539),,),0),MATCH(C521,'ce raw data'!$C$1:$CZ$1,0))="","-",INDEX('ce raw data'!$C$2:$CZ$3000,MATCH(1,INDEX(('ce raw data'!$A$2:$A$3000=C518)*('ce raw data'!$B$2:$B$3000=$B539),,),0),MATCH(C521,'ce raw data'!$C$1:$CZ$1,0))),"-")</f>
        <v>-</v>
      </c>
      <c r="D539" s="8" t="str">
        <f>IFERROR(IF(INDEX('ce raw data'!$C$2:$CZ$3000,MATCH(1,INDEX(('ce raw data'!$A$2:$A$3000=C518)*('ce raw data'!$B$2:$B$3000=$B539),,),0),MATCH(D521,'ce raw data'!$C$1:$CZ$1,0))="","-",INDEX('ce raw data'!$C$2:$CZ$3000,MATCH(1,INDEX(('ce raw data'!$A$2:$A$3000=C518)*('ce raw data'!$B$2:$B$3000=$B539),,),0),MATCH(D521,'ce raw data'!$C$1:$CZ$1,0))),"-")</f>
        <v>-</v>
      </c>
      <c r="E539" s="8" t="str">
        <f>IFERROR(IF(INDEX('ce raw data'!$C$2:$CZ$3000,MATCH(1,INDEX(('ce raw data'!$A$2:$A$3000=C518)*('ce raw data'!$B$2:$B$3000=$B539),,),0),MATCH(E521,'ce raw data'!$C$1:$CZ$1,0))="","-",INDEX('ce raw data'!$C$2:$CZ$3000,MATCH(1,INDEX(('ce raw data'!$A$2:$A$3000=C518)*('ce raw data'!$B$2:$B$3000=$B539),,),0),MATCH(E521,'ce raw data'!$C$1:$CZ$1,0))),"-")</f>
        <v>-</v>
      </c>
      <c r="F539" s="8" t="str">
        <f>IFERROR(IF(INDEX('ce raw data'!$C$2:$CZ$3000,MATCH(1,INDEX(('ce raw data'!$A$2:$A$3000=C518)*('ce raw data'!$B$2:$B$3000=$B539),,),0),MATCH(F521,'ce raw data'!$C$1:$CZ$1,0))="","-",INDEX('ce raw data'!$C$2:$CZ$3000,MATCH(1,INDEX(('ce raw data'!$A$2:$A$3000=C518)*('ce raw data'!$B$2:$B$3000=$B539),,),0),MATCH(F521,'ce raw data'!$C$1:$CZ$1,0))),"-")</f>
        <v>-</v>
      </c>
      <c r="G539" s="8" t="str">
        <f>IFERROR(IF(INDEX('ce raw data'!$C$2:$CZ$3000,MATCH(1,INDEX(('ce raw data'!$A$2:$A$3000=G518)*('ce raw data'!$B$2:$B$3000=$B539),,),0),MATCH(G521,'ce raw data'!$C$1:$CZ$1,0))="","-",INDEX('ce raw data'!$C$2:$CZ$3000,MATCH(1,INDEX(('ce raw data'!$A$2:$A$3000=G518)*('ce raw data'!$B$2:$B$3000=$B539),,),0),MATCH(G521,'ce raw data'!$C$1:$CZ$1,0))),"-")</f>
        <v>-</v>
      </c>
      <c r="H539" s="8" t="str">
        <f>IFERROR(IF(INDEX('ce raw data'!$C$2:$CZ$3000,MATCH(1,INDEX(('ce raw data'!$A$2:$A$3000=G518)*('ce raw data'!$B$2:$B$3000=$B539),,),0),MATCH(H521,'ce raw data'!$C$1:$CZ$1,0))="","-",INDEX('ce raw data'!$C$2:$CZ$3000,MATCH(1,INDEX(('ce raw data'!$A$2:$A$3000=G518)*('ce raw data'!$B$2:$B$3000=$B539),,),0),MATCH(H521,'ce raw data'!$C$1:$CZ$1,0))),"-")</f>
        <v>-</v>
      </c>
      <c r="I539" s="8" t="str">
        <f>IFERROR(IF(INDEX('ce raw data'!$C$2:$CZ$3000,MATCH(1,INDEX(('ce raw data'!$A$2:$A$3000=G518)*('ce raw data'!$B$2:$B$3000=$B539),,),0),MATCH(I521,'ce raw data'!$C$1:$CZ$1,0))="","-",INDEX('ce raw data'!$C$2:$CZ$3000,MATCH(1,INDEX(('ce raw data'!$A$2:$A$3000=G518)*('ce raw data'!$B$2:$B$3000=$B539),,),0),MATCH(I521,'ce raw data'!$C$1:$CZ$1,0))),"-")</f>
        <v>-</v>
      </c>
      <c r="J539" s="8" t="str">
        <f>IFERROR(IF(INDEX('ce raw data'!$C$2:$CZ$3000,MATCH(1,INDEX(('ce raw data'!$A$2:$A$3000=G518)*('ce raw data'!$B$2:$B$3000=$B539),,),0),MATCH(J521,'ce raw data'!$C$1:$CZ$1,0))="","-",INDEX('ce raw data'!$C$2:$CZ$3000,MATCH(1,INDEX(('ce raw data'!$A$2:$A$3000=G518)*('ce raw data'!$B$2:$B$3000=$B539),,),0),MATCH(J521,'ce raw data'!$C$1:$CZ$1,0))),"-")</f>
        <v>-</v>
      </c>
    </row>
    <row r="540" spans="2:10" hidden="1" x14ac:dyDescent="0.5">
      <c r="B540" s="11"/>
      <c r="C540" s="8" t="str">
        <f>IFERROR(IF(INDEX('ce raw data'!$C$2:$CZ$3000,MATCH(1,INDEX(('ce raw data'!$A$2:$A$3000=C518)*('ce raw data'!$B$2:$B$3000=$B541),,),0),MATCH(SUBSTITUTE(C521,"Allele","Height"),'ce raw data'!$C$1:$CZ$1,0))="","-",INDEX('ce raw data'!$C$2:$CZ$3000,MATCH(1,INDEX(('ce raw data'!$A$2:$A$3000=C518)*('ce raw data'!$B$2:$B$3000=$B541),,),0),MATCH(SUBSTITUTE(C521,"Allele","Height"),'ce raw data'!$C$1:$CZ$1,0))),"-")</f>
        <v>-</v>
      </c>
      <c r="D540" s="8" t="str">
        <f>IFERROR(IF(INDEX('ce raw data'!$C$2:$CZ$3000,MATCH(1,INDEX(('ce raw data'!$A$2:$A$3000=C518)*('ce raw data'!$B$2:$B$3000=$B541),,),0),MATCH(SUBSTITUTE(D521,"Allele","Height"),'ce raw data'!$C$1:$CZ$1,0))="","-",INDEX('ce raw data'!$C$2:$CZ$3000,MATCH(1,INDEX(('ce raw data'!$A$2:$A$3000=C518)*('ce raw data'!$B$2:$B$3000=$B541),,),0),MATCH(SUBSTITUTE(D521,"Allele","Height"),'ce raw data'!$C$1:$CZ$1,0))),"-")</f>
        <v>-</v>
      </c>
      <c r="E540" s="8" t="str">
        <f>IFERROR(IF(INDEX('ce raw data'!$C$2:$CZ$3000,MATCH(1,INDEX(('ce raw data'!$A$2:$A$3000=C518)*('ce raw data'!$B$2:$B$3000=$B541),,),0),MATCH(SUBSTITUTE(E521,"Allele","Height"),'ce raw data'!$C$1:$CZ$1,0))="","-",INDEX('ce raw data'!$C$2:$CZ$3000,MATCH(1,INDEX(('ce raw data'!$A$2:$A$3000=C518)*('ce raw data'!$B$2:$B$3000=$B541),,),0),MATCH(SUBSTITUTE(E521,"Allele","Height"),'ce raw data'!$C$1:$CZ$1,0))),"-")</f>
        <v>-</v>
      </c>
      <c r="F540" s="8" t="str">
        <f>IFERROR(IF(INDEX('ce raw data'!$C$2:$CZ$3000,MATCH(1,INDEX(('ce raw data'!$A$2:$A$3000=C518)*('ce raw data'!$B$2:$B$3000=$B541),,),0),MATCH(SUBSTITUTE(F521,"Allele","Height"),'ce raw data'!$C$1:$CZ$1,0))="","-",INDEX('ce raw data'!$C$2:$CZ$3000,MATCH(1,INDEX(('ce raw data'!$A$2:$A$3000=C518)*('ce raw data'!$B$2:$B$3000=$B541),,),0),MATCH(SUBSTITUTE(F521,"Allele","Height"),'ce raw data'!$C$1:$CZ$1,0))),"-")</f>
        <v>-</v>
      </c>
      <c r="G540" s="8" t="str">
        <f>IFERROR(IF(INDEX('ce raw data'!$C$2:$CZ$3000,MATCH(1,INDEX(('ce raw data'!$A$2:$A$3000=G518)*('ce raw data'!$B$2:$B$3000=$B541),,),0),MATCH(SUBSTITUTE(G521,"Allele","Height"),'ce raw data'!$C$1:$CZ$1,0))="","-",INDEX('ce raw data'!$C$2:$CZ$3000,MATCH(1,INDEX(('ce raw data'!$A$2:$A$3000=G518)*('ce raw data'!$B$2:$B$3000=$B541),,),0),MATCH(SUBSTITUTE(G521,"Allele","Height"),'ce raw data'!$C$1:$CZ$1,0))),"-")</f>
        <v>-</v>
      </c>
      <c r="H540" s="8" t="str">
        <f>IFERROR(IF(INDEX('ce raw data'!$C$2:$CZ$3000,MATCH(1,INDEX(('ce raw data'!$A$2:$A$3000=G518)*('ce raw data'!$B$2:$B$3000=$B541),,),0),MATCH(SUBSTITUTE(H521,"Allele","Height"),'ce raw data'!$C$1:$CZ$1,0))="","-",INDEX('ce raw data'!$C$2:$CZ$3000,MATCH(1,INDEX(('ce raw data'!$A$2:$A$3000=G518)*('ce raw data'!$B$2:$B$3000=$B541),,),0),MATCH(SUBSTITUTE(H521,"Allele","Height"),'ce raw data'!$C$1:$CZ$1,0))),"-")</f>
        <v>-</v>
      </c>
      <c r="I540" s="8" t="str">
        <f>IFERROR(IF(INDEX('ce raw data'!$C$2:$CZ$3000,MATCH(1,INDEX(('ce raw data'!$A$2:$A$3000=G518)*('ce raw data'!$B$2:$B$3000=$B541),,),0),MATCH(SUBSTITUTE(I521,"Allele","Height"),'ce raw data'!$C$1:$CZ$1,0))="","-",INDEX('ce raw data'!$C$2:$CZ$3000,MATCH(1,INDEX(('ce raw data'!$A$2:$A$3000=G518)*('ce raw data'!$B$2:$B$3000=$B541),,),0),MATCH(SUBSTITUTE(I521,"Allele","Height"),'ce raw data'!$C$1:$CZ$1,0))),"-")</f>
        <v>-</v>
      </c>
      <c r="J540" s="8" t="str">
        <f>IFERROR(IF(INDEX('ce raw data'!$C$2:$CZ$3000,MATCH(1,INDEX(('ce raw data'!$A$2:$A$3000=G518)*('ce raw data'!$B$2:$B$3000=$B541),,),0),MATCH(SUBSTITUTE(J521,"Allele","Height"),'ce raw data'!$C$1:$CZ$1,0))="","-",INDEX('ce raw data'!$C$2:$CZ$3000,MATCH(1,INDEX(('ce raw data'!$A$2:$A$3000=G518)*('ce raw data'!$B$2:$B$3000=$B541),,),0),MATCH(SUBSTITUTE(J521,"Allele","Height"),'ce raw data'!$C$1:$CZ$1,0))),"-")</f>
        <v>-</v>
      </c>
    </row>
    <row r="541" spans="2:10" x14ac:dyDescent="0.5">
      <c r="B541" s="11" t="str">
        <f>'Allele Call Table'!$A$89</f>
        <v>D2S1338</v>
      </c>
      <c r="C541" s="8" t="str">
        <f>IFERROR(IF(INDEX('ce raw data'!$C$2:$CZ$3000,MATCH(1,INDEX(('ce raw data'!$A$2:$A$3000=C518)*('ce raw data'!$B$2:$B$3000=$B541),,),0),MATCH(C521,'ce raw data'!$C$1:$CZ$1,0))="","-",INDEX('ce raw data'!$C$2:$CZ$3000,MATCH(1,INDEX(('ce raw data'!$A$2:$A$3000=C518)*('ce raw data'!$B$2:$B$3000=$B541),,),0),MATCH(C521,'ce raw data'!$C$1:$CZ$1,0))),"-")</f>
        <v>-</v>
      </c>
      <c r="D541" s="8" t="str">
        <f>IFERROR(IF(INDEX('ce raw data'!$C$2:$CZ$3000,MATCH(1,INDEX(('ce raw data'!$A$2:$A$3000=C518)*('ce raw data'!$B$2:$B$3000=$B541),,),0),MATCH(D521,'ce raw data'!$C$1:$CZ$1,0))="","-",INDEX('ce raw data'!$C$2:$CZ$3000,MATCH(1,INDEX(('ce raw data'!$A$2:$A$3000=C518)*('ce raw data'!$B$2:$B$3000=$B541),,),0),MATCH(D521,'ce raw data'!$C$1:$CZ$1,0))),"-")</f>
        <v>-</v>
      </c>
      <c r="E541" s="8" t="str">
        <f>IFERROR(IF(INDEX('ce raw data'!$C$2:$CZ$3000,MATCH(1,INDEX(('ce raw data'!$A$2:$A$3000=C518)*('ce raw data'!$B$2:$B$3000=$B541),,),0),MATCH(E521,'ce raw data'!$C$1:$CZ$1,0))="","-",INDEX('ce raw data'!$C$2:$CZ$3000,MATCH(1,INDEX(('ce raw data'!$A$2:$A$3000=C518)*('ce raw data'!$B$2:$B$3000=$B541),,),0),MATCH(E521,'ce raw data'!$C$1:$CZ$1,0))),"-")</f>
        <v>-</v>
      </c>
      <c r="F541" s="8" t="str">
        <f>IFERROR(IF(INDEX('ce raw data'!$C$2:$CZ$3000,MATCH(1,INDEX(('ce raw data'!$A$2:$A$3000=C518)*('ce raw data'!$B$2:$B$3000=$B541),,),0),MATCH(F521,'ce raw data'!$C$1:$CZ$1,0))="","-",INDEX('ce raw data'!$C$2:$CZ$3000,MATCH(1,INDEX(('ce raw data'!$A$2:$A$3000=C518)*('ce raw data'!$B$2:$B$3000=$B541),,),0),MATCH(F521,'ce raw data'!$C$1:$CZ$1,0))),"-")</f>
        <v>-</v>
      </c>
      <c r="G541" s="8" t="str">
        <f>IFERROR(IF(INDEX('ce raw data'!$C$2:$CZ$3000,MATCH(1,INDEX(('ce raw data'!$A$2:$A$3000=G518)*('ce raw data'!$B$2:$B$3000=$B541),,),0),MATCH(G521,'ce raw data'!$C$1:$CZ$1,0))="","-",INDEX('ce raw data'!$C$2:$CZ$3000,MATCH(1,INDEX(('ce raw data'!$A$2:$A$3000=G518)*('ce raw data'!$B$2:$B$3000=$B541),,),0),MATCH(G521,'ce raw data'!$C$1:$CZ$1,0))),"-")</f>
        <v>-</v>
      </c>
      <c r="H541" s="8" t="str">
        <f>IFERROR(IF(INDEX('ce raw data'!$C$2:$CZ$3000,MATCH(1,INDEX(('ce raw data'!$A$2:$A$3000=G518)*('ce raw data'!$B$2:$B$3000=$B541),,),0),MATCH(H521,'ce raw data'!$C$1:$CZ$1,0))="","-",INDEX('ce raw data'!$C$2:$CZ$3000,MATCH(1,INDEX(('ce raw data'!$A$2:$A$3000=G518)*('ce raw data'!$B$2:$B$3000=$B541),,),0),MATCH(H521,'ce raw data'!$C$1:$CZ$1,0))),"-")</f>
        <v>-</v>
      </c>
      <c r="I541" s="8" t="str">
        <f>IFERROR(IF(INDEX('ce raw data'!$C$2:$CZ$3000,MATCH(1,INDEX(('ce raw data'!$A$2:$A$3000=G518)*('ce raw data'!$B$2:$B$3000=$B541),,),0),MATCH(I521,'ce raw data'!$C$1:$CZ$1,0))="","-",INDEX('ce raw data'!$C$2:$CZ$3000,MATCH(1,INDEX(('ce raw data'!$A$2:$A$3000=G518)*('ce raw data'!$B$2:$B$3000=$B541),,),0),MATCH(I521,'ce raw data'!$C$1:$CZ$1,0))),"-")</f>
        <v>-</v>
      </c>
      <c r="J541" s="8" t="str">
        <f>IFERROR(IF(INDEX('ce raw data'!$C$2:$CZ$3000,MATCH(1,INDEX(('ce raw data'!$A$2:$A$3000=G518)*('ce raw data'!$B$2:$B$3000=$B541),,),0),MATCH(J521,'ce raw data'!$C$1:$CZ$1,0))="","-",INDEX('ce raw data'!$C$2:$CZ$3000,MATCH(1,INDEX(('ce raw data'!$A$2:$A$3000=G518)*('ce raw data'!$B$2:$B$3000=$B541),,),0),MATCH(J521,'ce raw data'!$C$1:$CZ$1,0))),"-")</f>
        <v>-</v>
      </c>
    </row>
    <row r="542" spans="2:10" hidden="1" x14ac:dyDescent="0.5">
      <c r="B542" s="11"/>
      <c r="C542" s="8" t="str">
        <f>IFERROR(IF(INDEX('ce raw data'!$C$2:$CZ$3000,MATCH(1,INDEX(('ce raw data'!$A$2:$A$3000=C518)*('ce raw data'!$B$2:$B$3000=$B543),,),0),MATCH(SUBSTITUTE(C521,"Allele","Height"),'ce raw data'!$C$1:$CZ$1,0))="","-",INDEX('ce raw data'!$C$2:$CZ$3000,MATCH(1,INDEX(('ce raw data'!$A$2:$A$3000=C518)*('ce raw data'!$B$2:$B$3000=$B543),,),0),MATCH(SUBSTITUTE(C521,"Allele","Height"),'ce raw data'!$C$1:$CZ$1,0))),"-")</f>
        <v>-</v>
      </c>
      <c r="D542" s="8" t="str">
        <f>IFERROR(IF(INDEX('ce raw data'!$C$2:$CZ$3000,MATCH(1,INDEX(('ce raw data'!$A$2:$A$3000=C518)*('ce raw data'!$B$2:$B$3000=$B543),,),0),MATCH(SUBSTITUTE(D521,"Allele","Height"),'ce raw data'!$C$1:$CZ$1,0))="","-",INDEX('ce raw data'!$C$2:$CZ$3000,MATCH(1,INDEX(('ce raw data'!$A$2:$A$3000=C518)*('ce raw data'!$B$2:$B$3000=$B543),,),0),MATCH(SUBSTITUTE(D521,"Allele","Height"),'ce raw data'!$C$1:$CZ$1,0))),"-")</f>
        <v>-</v>
      </c>
      <c r="E542" s="8" t="str">
        <f>IFERROR(IF(INDEX('ce raw data'!$C$2:$CZ$3000,MATCH(1,INDEX(('ce raw data'!$A$2:$A$3000=C518)*('ce raw data'!$B$2:$B$3000=$B543),,),0),MATCH(SUBSTITUTE(E521,"Allele","Height"),'ce raw data'!$C$1:$CZ$1,0))="","-",INDEX('ce raw data'!$C$2:$CZ$3000,MATCH(1,INDEX(('ce raw data'!$A$2:$A$3000=C518)*('ce raw data'!$B$2:$B$3000=$B543),,),0),MATCH(SUBSTITUTE(E521,"Allele","Height"),'ce raw data'!$C$1:$CZ$1,0))),"-")</f>
        <v>-</v>
      </c>
      <c r="F542" s="8" t="str">
        <f>IFERROR(IF(INDEX('ce raw data'!$C$2:$CZ$3000,MATCH(1,INDEX(('ce raw data'!$A$2:$A$3000=C518)*('ce raw data'!$B$2:$B$3000=$B543),,),0),MATCH(SUBSTITUTE(F521,"Allele","Height"),'ce raw data'!$C$1:$CZ$1,0))="","-",INDEX('ce raw data'!$C$2:$CZ$3000,MATCH(1,INDEX(('ce raw data'!$A$2:$A$3000=C518)*('ce raw data'!$B$2:$B$3000=$B543),,),0),MATCH(SUBSTITUTE(F521,"Allele","Height"),'ce raw data'!$C$1:$CZ$1,0))),"-")</f>
        <v>-</v>
      </c>
      <c r="G542" s="8" t="str">
        <f>IFERROR(IF(INDEX('ce raw data'!$C$2:$CZ$3000,MATCH(1,INDEX(('ce raw data'!$A$2:$A$3000=G518)*('ce raw data'!$B$2:$B$3000=$B543),,),0),MATCH(SUBSTITUTE(G521,"Allele","Height"),'ce raw data'!$C$1:$CZ$1,0))="","-",INDEX('ce raw data'!$C$2:$CZ$3000,MATCH(1,INDEX(('ce raw data'!$A$2:$A$3000=G518)*('ce raw data'!$B$2:$B$3000=$B543),,),0),MATCH(SUBSTITUTE(G521,"Allele","Height"),'ce raw data'!$C$1:$CZ$1,0))),"-")</f>
        <v>-</v>
      </c>
      <c r="H542" s="8" t="str">
        <f>IFERROR(IF(INDEX('ce raw data'!$C$2:$CZ$3000,MATCH(1,INDEX(('ce raw data'!$A$2:$A$3000=G518)*('ce raw data'!$B$2:$B$3000=$B543),,),0),MATCH(SUBSTITUTE(H521,"Allele","Height"),'ce raw data'!$C$1:$CZ$1,0))="","-",INDEX('ce raw data'!$C$2:$CZ$3000,MATCH(1,INDEX(('ce raw data'!$A$2:$A$3000=G518)*('ce raw data'!$B$2:$B$3000=$B543),,),0),MATCH(SUBSTITUTE(H521,"Allele","Height"),'ce raw data'!$C$1:$CZ$1,0))),"-")</f>
        <v>-</v>
      </c>
      <c r="I542" s="8" t="str">
        <f>IFERROR(IF(INDEX('ce raw data'!$C$2:$CZ$3000,MATCH(1,INDEX(('ce raw data'!$A$2:$A$3000=G518)*('ce raw data'!$B$2:$B$3000=$B543),,),0),MATCH(SUBSTITUTE(I521,"Allele","Height"),'ce raw data'!$C$1:$CZ$1,0))="","-",INDEX('ce raw data'!$C$2:$CZ$3000,MATCH(1,INDEX(('ce raw data'!$A$2:$A$3000=G518)*('ce raw data'!$B$2:$B$3000=$B543),,),0),MATCH(SUBSTITUTE(I521,"Allele","Height"),'ce raw data'!$C$1:$CZ$1,0))),"-")</f>
        <v>-</v>
      </c>
      <c r="J542" s="8" t="str">
        <f>IFERROR(IF(INDEX('ce raw data'!$C$2:$CZ$3000,MATCH(1,INDEX(('ce raw data'!$A$2:$A$3000=G518)*('ce raw data'!$B$2:$B$3000=$B543),,),0),MATCH(SUBSTITUTE(J521,"Allele","Height"),'ce raw data'!$C$1:$CZ$1,0))="","-",INDEX('ce raw data'!$C$2:$CZ$3000,MATCH(1,INDEX(('ce raw data'!$A$2:$A$3000=G518)*('ce raw data'!$B$2:$B$3000=$B543),,),0),MATCH(SUBSTITUTE(J521,"Allele","Height"),'ce raw data'!$C$1:$CZ$1,0))),"-")</f>
        <v>-</v>
      </c>
    </row>
    <row r="543" spans="2:10" x14ac:dyDescent="0.5">
      <c r="B543" s="11" t="str">
        <f>'Allele Call Table'!$A$91</f>
        <v>CSF1PO</v>
      </c>
      <c r="C543" s="8" t="str">
        <f>IFERROR(IF(INDEX('ce raw data'!$C$2:$CZ$3000,MATCH(1,INDEX(('ce raw data'!$A$2:$A$3000=C518)*('ce raw data'!$B$2:$B$3000=$B543),,),0),MATCH(C521,'ce raw data'!$C$1:$CZ$1,0))="","-",INDEX('ce raw data'!$C$2:$CZ$3000,MATCH(1,INDEX(('ce raw data'!$A$2:$A$3000=C518)*('ce raw data'!$B$2:$B$3000=$B543),,),0),MATCH(C521,'ce raw data'!$C$1:$CZ$1,0))),"-")</f>
        <v>-</v>
      </c>
      <c r="D543" s="8" t="str">
        <f>IFERROR(IF(INDEX('ce raw data'!$C$2:$CZ$3000,MATCH(1,INDEX(('ce raw data'!$A$2:$A$3000=C518)*('ce raw data'!$B$2:$B$3000=$B543),,),0),MATCH(D521,'ce raw data'!$C$1:$CZ$1,0))="","-",INDEX('ce raw data'!$C$2:$CZ$3000,MATCH(1,INDEX(('ce raw data'!$A$2:$A$3000=C518)*('ce raw data'!$B$2:$B$3000=$B543),,),0),MATCH(D521,'ce raw data'!$C$1:$CZ$1,0))),"-")</f>
        <v>-</v>
      </c>
      <c r="E543" s="8" t="str">
        <f>IFERROR(IF(INDEX('ce raw data'!$C$2:$CZ$3000,MATCH(1,INDEX(('ce raw data'!$A$2:$A$3000=C518)*('ce raw data'!$B$2:$B$3000=$B543),,),0),MATCH(E521,'ce raw data'!$C$1:$CZ$1,0))="","-",INDEX('ce raw data'!$C$2:$CZ$3000,MATCH(1,INDEX(('ce raw data'!$A$2:$A$3000=C518)*('ce raw data'!$B$2:$B$3000=$B543),,),0),MATCH(E521,'ce raw data'!$C$1:$CZ$1,0))),"-")</f>
        <v>-</v>
      </c>
      <c r="F543" s="8" t="str">
        <f>IFERROR(IF(INDEX('ce raw data'!$C$2:$CZ$3000,MATCH(1,INDEX(('ce raw data'!$A$2:$A$3000=C518)*('ce raw data'!$B$2:$B$3000=$B543),,),0),MATCH(F521,'ce raw data'!$C$1:$CZ$1,0))="","-",INDEX('ce raw data'!$C$2:$CZ$3000,MATCH(1,INDEX(('ce raw data'!$A$2:$A$3000=C518)*('ce raw data'!$B$2:$B$3000=$B543),,),0),MATCH(F521,'ce raw data'!$C$1:$CZ$1,0))),"-")</f>
        <v>-</v>
      </c>
      <c r="G543" s="8" t="str">
        <f>IFERROR(IF(INDEX('ce raw data'!$C$2:$CZ$3000,MATCH(1,INDEX(('ce raw data'!$A$2:$A$3000=G518)*('ce raw data'!$B$2:$B$3000=$B543),,),0),MATCH(G521,'ce raw data'!$C$1:$CZ$1,0))="","-",INDEX('ce raw data'!$C$2:$CZ$3000,MATCH(1,INDEX(('ce raw data'!$A$2:$A$3000=G518)*('ce raw data'!$B$2:$B$3000=$B543),,),0),MATCH(G521,'ce raw data'!$C$1:$CZ$1,0))),"-")</f>
        <v>-</v>
      </c>
      <c r="H543" s="8" t="str">
        <f>IFERROR(IF(INDEX('ce raw data'!$C$2:$CZ$3000,MATCH(1,INDEX(('ce raw data'!$A$2:$A$3000=G518)*('ce raw data'!$B$2:$B$3000=$B543),,),0),MATCH(H521,'ce raw data'!$C$1:$CZ$1,0))="","-",INDEX('ce raw data'!$C$2:$CZ$3000,MATCH(1,INDEX(('ce raw data'!$A$2:$A$3000=G518)*('ce raw data'!$B$2:$B$3000=$B543),,),0),MATCH(H521,'ce raw data'!$C$1:$CZ$1,0))),"-")</f>
        <v>-</v>
      </c>
      <c r="I543" s="8" t="str">
        <f>IFERROR(IF(INDEX('ce raw data'!$C$2:$CZ$3000,MATCH(1,INDEX(('ce raw data'!$A$2:$A$3000=G518)*('ce raw data'!$B$2:$B$3000=$B543),,),0),MATCH(I521,'ce raw data'!$C$1:$CZ$1,0))="","-",INDEX('ce raw data'!$C$2:$CZ$3000,MATCH(1,INDEX(('ce raw data'!$A$2:$A$3000=G518)*('ce raw data'!$B$2:$B$3000=$B543),,),0),MATCH(I521,'ce raw data'!$C$1:$CZ$1,0))),"-")</f>
        <v>-</v>
      </c>
      <c r="J543" s="8" t="str">
        <f>IFERROR(IF(INDEX('ce raw data'!$C$2:$CZ$3000,MATCH(1,INDEX(('ce raw data'!$A$2:$A$3000=G518)*('ce raw data'!$B$2:$B$3000=$B543),,),0),MATCH(J521,'ce raw data'!$C$1:$CZ$1,0))="","-",INDEX('ce raw data'!$C$2:$CZ$3000,MATCH(1,INDEX(('ce raw data'!$A$2:$A$3000=G518)*('ce raw data'!$B$2:$B$3000=$B543),,),0),MATCH(J521,'ce raw data'!$C$1:$CZ$1,0))),"-")</f>
        <v>-</v>
      </c>
    </row>
    <row r="544" spans="2:10" hidden="1" x14ac:dyDescent="0.5">
      <c r="B544" s="11"/>
      <c r="C544" s="8" t="str">
        <f>IFERROR(IF(INDEX('ce raw data'!$C$2:$CZ$3000,MATCH(1,INDEX(('ce raw data'!$A$2:$A$3000=C518)*('ce raw data'!$B$2:$B$3000=$B545),,),0),MATCH(SUBSTITUTE(C521,"Allele","Height"),'ce raw data'!$C$1:$CZ$1,0))="","-",INDEX('ce raw data'!$C$2:$CZ$3000,MATCH(1,INDEX(('ce raw data'!$A$2:$A$3000=C518)*('ce raw data'!$B$2:$B$3000=$B545),,),0),MATCH(SUBSTITUTE(C521,"Allele","Height"),'ce raw data'!$C$1:$CZ$1,0))),"-")</f>
        <v>-</v>
      </c>
      <c r="D544" s="8" t="str">
        <f>IFERROR(IF(INDEX('ce raw data'!$C$2:$CZ$3000,MATCH(1,INDEX(('ce raw data'!$A$2:$A$3000=C518)*('ce raw data'!$B$2:$B$3000=$B545),,),0),MATCH(SUBSTITUTE(D521,"Allele","Height"),'ce raw data'!$C$1:$CZ$1,0))="","-",INDEX('ce raw data'!$C$2:$CZ$3000,MATCH(1,INDEX(('ce raw data'!$A$2:$A$3000=C518)*('ce raw data'!$B$2:$B$3000=$B545),,),0),MATCH(SUBSTITUTE(D521,"Allele","Height"),'ce raw data'!$C$1:$CZ$1,0))),"-")</f>
        <v>-</v>
      </c>
      <c r="E544" s="8" t="str">
        <f>IFERROR(IF(INDEX('ce raw data'!$C$2:$CZ$3000,MATCH(1,INDEX(('ce raw data'!$A$2:$A$3000=C518)*('ce raw data'!$B$2:$B$3000=$B545),,),0),MATCH(SUBSTITUTE(E521,"Allele","Height"),'ce raw data'!$C$1:$CZ$1,0))="","-",INDEX('ce raw data'!$C$2:$CZ$3000,MATCH(1,INDEX(('ce raw data'!$A$2:$A$3000=C518)*('ce raw data'!$B$2:$B$3000=$B545),,),0),MATCH(SUBSTITUTE(E521,"Allele","Height"),'ce raw data'!$C$1:$CZ$1,0))),"-")</f>
        <v>-</v>
      </c>
      <c r="F544" s="8" t="str">
        <f>IFERROR(IF(INDEX('ce raw data'!$C$2:$CZ$3000,MATCH(1,INDEX(('ce raw data'!$A$2:$A$3000=C518)*('ce raw data'!$B$2:$B$3000=$B545),,),0),MATCH(SUBSTITUTE(F521,"Allele","Height"),'ce raw data'!$C$1:$CZ$1,0))="","-",INDEX('ce raw data'!$C$2:$CZ$3000,MATCH(1,INDEX(('ce raw data'!$A$2:$A$3000=C518)*('ce raw data'!$B$2:$B$3000=$B545),,),0),MATCH(SUBSTITUTE(F521,"Allele","Height"),'ce raw data'!$C$1:$CZ$1,0))),"-")</f>
        <v>-</v>
      </c>
      <c r="G544" s="8" t="str">
        <f>IFERROR(IF(INDEX('ce raw data'!$C$2:$CZ$3000,MATCH(1,INDEX(('ce raw data'!$A$2:$A$3000=G518)*('ce raw data'!$B$2:$B$3000=$B545),,),0),MATCH(SUBSTITUTE(G521,"Allele","Height"),'ce raw data'!$C$1:$CZ$1,0))="","-",INDEX('ce raw data'!$C$2:$CZ$3000,MATCH(1,INDEX(('ce raw data'!$A$2:$A$3000=G518)*('ce raw data'!$B$2:$B$3000=$B545),,),0),MATCH(SUBSTITUTE(G521,"Allele","Height"),'ce raw data'!$C$1:$CZ$1,0))),"-")</f>
        <v>-</v>
      </c>
      <c r="H544" s="8" t="str">
        <f>IFERROR(IF(INDEX('ce raw data'!$C$2:$CZ$3000,MATCH(1,INDEX(('ce raw data'!$A$2:$A$3000=G518)*('ce raw data'!$B$2:$B$3000=$B545),,),0),MATCH(SUBSTITUTE(H521,"Allele","Height"),'ce raw data'!$C$1:$CZ$1,0))="","-",INDEX('ce raw data'!$C$2:$CZ$3000,MATCH(1,INDEX(('ce raw data'!$A$2:$A$3000=G518)*('ce raw data'!$B$2:$B$3000=$B545),,),0),MATCH(SUBSTITUTE(H521,"Allele","Height"),'ce raw data'!$C$1:$CZ$1,0))),"-")</f>
        <v>-</v>
      </c>
      <c r="I544" s="8" t="str">
        <f>IFERROR(IF(INDEX('ce raw data'!$C$2:$CZ$3000,MATCH(1,INDEX(('ce raw data'!$A$2:$A$3000=G518)*('ce raw data'!$B$2:$B$3000=$B545),,),0),MATCH(SUBSTITUTE(I521,"Allele","Height"),'ce raw data'!$C$1:$CZ$1,0))="","-",INDEX('ce raw data'!$C$2:$CZ$3000,MATCH(1,INDEX(('ce raw data'!$A$2:$A$3000=G518)*('ce raw data'!$B$2:$B$3000=$B545),,),0),MATCH(SUBSTITUTE(I521,"Allele","Height"),'ce raw data'!$C$1:$CZ$1,0))),"-")</f>
        <v>-</v>
      </c>
      <c r="J544" s="8" t="str">
        <f>IFERROR(IF(INDEX('ce raw data'!$C$2:$CZ$3000,MATCH(1,INDEX(('ce raw data'!$A$2:$A$3000=G518)*('ce raw data'!$B$2:$B$3000=$B545),,),0),MATCH(SUBSTITUTE(J521,"Allele","Height"),'ce raw data'!$C$1:$CZ$1,0))="","-",INDEX('ce raw data'!$C$2:$CZ$3000,MATCH(1,INDEX(('ce raw data'!$A$2:$A$3000=G518)*('ce raw data'!$B$2:$B$3000=$B545),,),0),MATCH(SUBSTITUTE(J521,"Allele","Height"),'ce raw data'!$C$1:$CZ$1,0))),"-")</f>
        <v>-</v>
      </c>
    </row>
    <row r="545" spans="2:11" x14ac:dyDescent="0.5">
      <c r="B545" s="11" t="str">
        <f>'Allele Call Table'!$A$93</f>
        <v>Penta D</v>
      </c>
      <c r="C545" s="8" t="str">
        <f>IFERROR(IF(INDEX('ce raw data'!$C$2:$CZ$3000,MATCH(1,INDEX(('ce raw data'!$A$2:$A$3000=C518)*('ce raw data'!$B$2:$B$3000=$B545),,),0),MATCH(C521,'ce raw data'!$C$1:$CZ$1,0))="","-",INDEX('ce raw data'!$C$2:$CZ$3000,MATCH(1,INDEX(('ce raw data'!$A$2:$A$3000=C518)*('ce raw data'!$B$2:$B$3000=$B545),,),0),MATCH(C521,'ce raw data'!$C$1:$CZ$1,0))),"-")</f>
        <v>-</v>
      </c>
      <c r="D545" s="8" t="str">
        <f>IFERROR(IF(INDEX('ce raw data'!$C$2:$CZ$3000,MATCH(1,INDEX(('ce raw data'!$A$2:$A$3000=C518)*('ce raw data'!$B$2:$B$3000=$B545),,),0),MATCH(D521,'ce raw data'!$C$1:$CZ$1,0))="","-",INDEX('ce raw data'!$C$2:$CZ$3000,MATCH(1,INDEX(('ce raw data'!$A$2:$A$3000=C518)*('ce raw data'!$B$2:$B$3000=$B545),,),0),MATCH(D521,'ce raw data'!$C$1:$CZ$1,0))),"-")</f>
        <v>-</v>
      </c>
      <c r="E545" s="8" t="str">
        <f>IFERROR(IF(INDEX('ce raw data'!$C$2:$CZ$3000,MATCH(1,INDEX(('ce raw data'!$A$2:$A$3000=C518)*('ce raw data'!$B$2:$B$3000=$B545),,),0),MATCH(E521,'ce raw data'!$C$1:$CZ$1,0))="","-",INDEX('ce raw data'!$C$2:$CZ$3000,MATCH(1,INDEX(('ce raw data'!$A$2:$A$3000=C518)*('ce raw data'!$B$2:$B$3000=$B545),,),0),MATCH(E521,'ce raw data'!$C$1:$CZ$1,0))),"-")</f>
        <v>-</v>
      </c>
      <c r="F545" s="8" t="str">
        <f>IFERROR(IF(INDEX('ce raw data'!$C$2:$CZ$3000,MATCH(1,INDEX(('ce raw data'!$A$2:$A$3000=C518)*('ce raw data'!$B$2:$B$3000=$B545),,),0),MATCH(F521,'ce raw data'!$C$1:$CZ$1,0))="","-",INDEX('ce raw data'!$C$2:$CZ$3000,MATCH(1,INDEX(('ce raw data'!$A$2:$A$3000=C518)*('ce raw data'!$B$2:$B$3000=$B545),,),0),MATCH(F521,'ce raw data'!$C$1:$CZ$1,0))),"-")</f>
        <v>-</v>
      </c>
      <c r="G545" s="8" t="str">
        <f>IFERROR(IF(INDEX('ce raw data'!$C$2:$CZ$3000,MATCH(1,INDEX(('ce raw data'!$A$2:$A$3000=G518)*('ce raw data'!$B$2:$B$3000=$B545),,),0),MATCH(G521,'ce raw data'!$C$1:$CZ$1,0))="","-",INDEX('ce raw data'!$C$2:$CZ$3000,MATCH(1,INDEX(('ce raw data'!$A$2:$A$3000=G518)*('ce raw data'!$B$2:$B$3000=$B545),,),0),MATCH(G521,'ce raw data'!$C$1:$CZ$1,0))),"-")</f>
        <v>-</v>
      </c>
      <c r="H545" s="8" t="str">
        <f>IFERROR(IF(INDEX('ce raw data'!$C$2:$CZ$3000,MATCH(1,INDEX(('ce raw data'!$A$2:$A$3000=G518)*('ce raw data'!$B$2:$B$3000=$B545),,),0),MATCH(H521,'ce raw data'!$C$1:$CZ$1,0))="","-",INDEX('ce raw data'!$C$2:$CZ$3000,MATCH(1,INDEX(('ce raw data'!$A$2:$A$3000=G518)*('ce raw data'!$B$2:$B$3000=$B545),,),0),MATCH(H521,'ce raw data'!$C$1:$CZ$1,0))),"-")</f>
        <v>-</v>
      </c>
      <c r="I545" s="8" t="str">
        <f>IFERROR(IF(INDEX('ce raw data'!$C$2:$CZ$3000,MATCH(1,INDEX(('ce raw data'!$A$2:$A$3000=G518)*('ce raw data'!$B$2:$B$3000=$B545),,),0),MATCH(I521,'ce raw data'!$C$1:$CZ$1,0))="","-",INDEX('ce raw data'!$C$2:$CZ$3000,MATCH(1,INDEX(('ce raw data'!$A$2:$A$3000=G518)*('ce raw data'!$B$2:$B$3000=$B545),,),0),MATCH(I521,'ce raw data'!$C$1:$CZ$1,0))),"-")</f>
        <v>-</v>
      </c>
      <c r="J545" s="8" t="str">
        <f>IFERROR(IF(INDEX('ce raw data'!$C$2:$CZ$3000,MATCH(1,INDEX(('ce raw data'!$A$2:$A$3000=G518)*('ce raw data'!$B$2:$B$3000=$B545),,),0),MATCH(J521,'ce raw data'!$C$1:$CZ$1,0))="","-",INDEX('ce raw data'!$C$2:$CZ$3000,MATCH(1,INDEX(('ce raw data'!$A$2:$A$3000=G518)*('ce raw data'!$B$2:$B$3000=$B545),,),0),MATCH(J521,'ce raw data'!$C$1:$CZ$1,0))),"-")</f>
        <v>-</v>
      </c>
    </row>
    <row r="546" spans="2:11" hidden="1" x14ac:dyDescent="0.5">
      <c r="B546" s="10"/>
      <c r="C546" s="8" t="str">
        <f>IFERROR(IF(INDEX('ce raw data'!$C$2:$CZ$3000,MATCH(1,INDEX(('ce raw data'!$A$2:$A$3000=C518)*('ce raw data'!$B$2:$B$3000=$B547),,),0),MATCH(SUBSTITUTE(C521,"Allele","Height"),'ce raw data'!$C$1:$CZ$1,0))="","-",INDEX('ce raw data'!$C$2:$CZ$3000,MATCH(1,INDEX(('ce raw data'!$A$2:$A$3000=C518)*('ce raw data'!$B$2:$B$3000=$B547),,),0),MATCH(SUBSTITUTE(C521,"Allele","Height"),'ce raw data'!$C$1:$CZ$1,0))),"-")</f>
        <v>-</v>
      </c>
      <c r="D546" s="8" t="str">
        <f>IFERROR(IF(INDEX('ce raw data'!$C$2:$CZ$3000,MATCH(1,INDEX(('ce raw data'!$A$2:$A$3000=C518)*('ce raw data'!$B$2:$B$3000=$B547),,),0),MATCH(SUBSTITUTE(D521,"Allele","Height"),'ce raw data'!$C$1:$CZ$1,0))="","-",INDEX('ce raw data'!$C$2:$CZ$3000,MATCH(1,INDEX(('ce raw data'!$A$2:$A$3000=C518)*('ce raw data'!$B$2:$B$3000=$B547),,),0),MATCH(SUBSTITUTE(D521,"Allele","Height"),'ce raw data'!$C$1:$CZ$1,0))),"-")</f>
        <v>-</v>
      </c>
      <c r="E546" s="8" t="str">
        <f>IFERROR(IF(INDEX('ce raw data'!$C$2:$CZ$3000,MATCH(1,INDEX(('ce raw data'!$A$2:$A$3000=C518)*('ce raw data'!$B$2:$B$3000=$B547),,),0),MATCH(SUBSTITUTE(E521,"Allele","Height"),'ce raw data'!$C$1:$CZ$1,0))="","-",INDEX('ce raw data'!$C$2:$CZ$3000,MATCH(1,INDEX(('ce raw data'!$A$2:$A$3000=C518)*('ce raw data'!$B$2:$B$3000=$B547),,),0),MATCH(SUBSTITUTE(E521,"Allele","Height"),'ce raw data'!$C$1:$CZ$1,0))),"-")</f>
        <v>-</v>
      </c>
      <c r="F546" s="8" t="str">
        <f>IFERROR(IF(INDEX('ce raw data'!$C$2:$CZ$3000,MATCH(1,INDEX(('ce raw data'!$A$2:$A$3000=C518)*('ce raw data'!$B$2:$B$3000=$B547),,),0),MATCH(SUBSTITUTE(F521,"Allele","Height"),'ce raw data'!$C$1:$CZ$1,0))="","-",INDEX('ce raw data'!$C$2:$CZ$3000,MATCH(1,INDEX(('ce raw data'!$A$2:$A$3000=C518)*('ce raw data'!$B$2:$B$3000=$B547),,),0),MATCH(SUBSTITUTE(F521,"Allele","Height"),'ce raw data'!$C$1:$CZ$1,0))),"-")</f>
        <v>-</v>
      </c>
      <c r="G546" s="8" t="str">
        <f>IFERROR(IF(INDEX('ce raw data'!$C$2:$CZ$3000,MATCH(1,INDEX(('ce raw data'!$A$2:$A$3000=G518)*('ce raw data'!$B$2:$B$3000=$B547),,),0),MATCH(SUBSTITUTE(G521,"Allele","Height"),'ce raw data'!$C$1:$CZ$1,0))="","-",INDEX('ce raw data'!$C$2:$CZ$3000,MATCH(1,INDEX(('ce raw data'!$A$2:$A$3000=G518)*('ce raw data'!$B$2:$B$3000=$B547),,),0),MATCH(SUBSTITUTE(G521,"Allele","Height"),'ce raw data'!$C$1:$CZ$1,0))),"-")</f>
        <v>-</v>
      </c>
      <c r="H546" s="8" t="str">
        <f>IFERROR(IF(INDEX('ce raw data'!$C$2:$CZ$3000,MATCH(1,INDEX(('ce raw data'!$A$2:$A$3000=G518)*('ce raw data'!$B$2:$B$3000=$B547),,),0),MATCH(SUBSTITUTE(H521,"Allele","Height"),'ce raw data'!$C$1:$CZ$1,0))="","-",INDEX('ce raw data'!$C$2:$CZ$3000,MATCH(1,INDEX(('ce raw data'!$A$2:$A$3000=G518)*('ce raw data'!$B$2:$B$3000=$B547),,),0),MATCH(SUBSTITUTE(H521,"Allele","Height"),'ce raw data'!$C$1:$CZ$1,0))),"-")</f>
        <v>-</v>
      </c>
      <c r="I546" s="8" t="str">
        <f>IFERROR(IF(INDEX('ce raw data'!$C$2:$CZ$3000,MATCH(1,INDEX(('ce raw data'!$A$2:$A$3000=G518)*('ce raw data'!$B$2:$B$3000=$B547),,),0),MATCH(SUBSTITUTE(I521,"Allele","Height"),'ce raw data'!$C$1:$CZ$1,0))="","-",INDEX('ce raw data'!$C$2:$CZ$3000,MATCH(1,INDEX(('ce raw data'!$A$2:$A$3000=G518)*('ce raw data'!$B$2:$B$3000=$B547),,),0),MATCH(SUBSTITUTE(I521,"Allele","Height"),'ce raw data'!$C$1:$CZ$1,0))),"-")</f>
        <v>-</v>
      </c>
      <c r="J546" s="8" t="str">
        <f>IFERROR(IF(INDEX('ce raw data'!$C$2:$CZ$3000,MATCH(1,INDEX(('ce raw data'!$A$2:$A$3000=G518)*('ce raw data'!$B$2:$B$3000=$B547),,),0),MATCH(SUBSTITUTE(J521,"Allele","Height"),'ce raw data'!$C$1:$CZ$1,0))="","-",INDEX('ce raw data'!$C$2:$CZ$3000,MATCH(1,INDEX(('ce raw data'!$A$2:$A$3000=G518)*('ce raw data'!$B$2:$B$3000=$B547),,),0),MATCH(SUBSTITUTE(J521,"Allele","Height"),'ce raw data'!$C$1:$CZ$1,0))),"-")</f>
        <v>-</v>
      </c>
    </row>
    <row r="547" spans="2:11" x14ac:dyDescent="0.5">
      <c r="B547" s="14" t="str">
        <f>'Allele Call Table'!$A$95</f>
        <v>TH01</v>
      </c>
      <c r="C547" s="8" t="str">
        <f>IFERROR(IF(INDEX('ce raw data'!$C$2:$CZ$3000,MATCH(1,INDEX(('ce raw data'!$A$2:$A$3000=C518)*('ce raw data'!$B$2:$B$3000=$B547),,),0),MATCH(C521,'ce raw data'!$C$1:$CZ$1,0))="","-",INDEX('ce raw data'!$C$2:$CZ$3000,MATCH(1,INDEX(('ce raw data'!$A$2:$A$3000=C518)*('ce raw data'!$B$2:$B$3000=$B547),,),0),MATCH(C521,'ce raw data'!$C$1:$CZ$1,0))),"-")</f>
        <v>-</v>
      </c>
      <c r="D547" s="8" t="str">
        <f>IFERROR(IF(INDEX('ce raw data'!$C$2:$CZ$3000,MATCH(1,INDEX(('ce raw data'!$A$2:$A$3000=C518)*('ce raw data'!$B$2:$B$3000=$B547),,),0),MATCH(D521,'ce raw data'!$C$1:$CZ$1,0))="","-",INDEX('ce raw data'!$C$2:$CZ$3000,MATCH(1,INDEX(('ce raw data'!$A$2:$A$3000=C518)*('ce raw data'!$B$2:$B$3000=$B547),,),0),MATCH(D521,'ce raw data'!$C$1:$CZ$1,0))),"-")</f>
        <v>-</v>
      </c>
      <c r="E547" s="8" t="str">
        <f>IFERROR(IF(INDEX('ce raw data'!$C$2:$CZ$3000,MATCH(1,INDEX(('ce raw data'!$A$2:$A$3000=C518)*('ce raw data'!$B$2:$B$3000=$B547),,),0),MATCH(E521,'ce raw data'!$C$1:$CZ$1,0))="","-",INDEX('ce raw data'!$C$2:$CZ$3000,MATCH(1,INDEX(('ce raw data'!$A$2:$A$3000=C518)*('ce raw data'!$B$2:$B$3000=$B547),,),0),MATCH(E521,'ce raw data'!$C$1:$CZ$1,0))),"-")</f>
        <v>-</v>
      </c>
      <c r="F547" s="8" t="str">
        <f>IFERROR(IF(INDEX('ce raw data'!$C$2:$CZ$3000,MATCH(1,INDEX(('ce raw data'!$A$2:$A$3000=C518)*('ce raw data'!$B$2:$B$3000=$B547),,),0),MATCH(F521,'ce raw data'!$C$1:$CZ$1,0))="","-",INDEX('ce raw data'!$C$2:$CZ$3000,MATCH(1,INDEX(('ce raw data'!$A$2:$A$3000=C518)*('ce raw data'!$B$2:$B$3000=$B547),,),0),MATCH(F521,'ce raw data'!$C$1:$CZ$1,0))),"-")</f>
        <v>-</v>
      </c>
      <c r="G547" s="8" t="str">
        <f>IFERROR(IF(INDEX('ce raw data'!$C$2:$CZ$3000,MATCH(1,INDEX(('ce raw data'!$A$2:$A$3000=G518)*('ce raw data'!$B$2:$B$3000=$B547),,),0),MATCH(G521,'ce raw data'!$C$1:$CZ$1,0))="","-",INDEX('ce raw data'!$C$2:$CZ$3000,MATCH(1,INDEX(('ce raw data'!$A$2:$A$3000=G518)*('ce raw data'!$B$2:$B$3000=$B547),,),0),MATCH(G521,'ce raw data'!$C$1:$CZ$1,0))),"-")</f>
        <v>-</v>
      </c>
      <c r="H547" s="8" t="str">
        <f>IFERROR(IF(INDEX('ce raw data'!$C$2:$CZ$3000,MATCH(1,INDEX(('ce raw data'!$A$2:$A$3000=G518)*('ce raw data'!$B$2:$B$3000=$B547),,),0),MATCH(H521,'ce raw data'!$C$1:$CZ$1,0))="","-",INDEX('ce raw data'!$C$2:$CZ$3000,MATCH(1,INDEX(('ce raw data'!$A$2:$A$3000=G518)*('ce raw data'!$B$2:$B$3000=$B547),,),0),MATCH(H521,'ce raw data'!$C$1:$CZ$1,0))),"-")</f>
        <v>-</v>
      </c>
      <c r="I547" s="8" t="str">
        <f>IFERROR(IF(INDEX('ce raw data'!$C$2:$CZ$3000,MATCH(1,INDEX(('ce raw data'!$A$2:$A$3000=G518)*('ce raw data'!$B$2:$B$3000=$B547),,),0),MATCH(I521,'ce raw data'!$C$1:$CZ$1,0))="","-",INDEX('ce raw data'!$C$2:$CZ$3000,MATCH(1,INDEX(('ce raw data'!$A$2:$A$3000=G518)*('ce raw data'!$B$2:$B$3000=$B547),,),0),MATCH(I521,'ce raw data'!$C$1:$CZ$1,0))),"-")</f>
        <v>-</v>
      </c>
      <c r="J547" s="8" t="str">
        <f>IFERROR(IF(INDEX('ce raw data'!$C$2:$CZ$3000,MATCH(1,INDEX(('ce raw data'!$A$2:$A$3000=G518)*('ce raw data'!$B$2:$B$3000=$B547),,),0),MATCH(J521,'ce raw data'!$C$1:$CZ$1,0))="","-",INDEX('ce raw data'!$C$2:$CZ$3000,MATCH(1,INDEX(('ce raw data'!$A$2:$A$3000=G518)*('ce raw data'!$B$2:$B$3000=$B547),,),0),MATCH(J521,'ce raw data'!$C$1:$CZ$1,0))),"-")</f>
        <v>-</v>
      </c>
    </row>
    <row r="548" spans="2:11" hidden="1" x14ac:dyDescent="0.5">
      <c r="B548" s="14"/>
      <c r="C548" s="8" t="str">
        <f>IFERROR(IF(INDEX('ce raw data'!$C$2:$CZ$3000,MATCH(1,INDEX(('ce raw data'!$A$2:$A$3000=C518)*('ce raw data'!$B$2:$B$3000=$B549),,),0),MATCH(SUBSTITUTE(C521,"Allele","Height"),'ce raw data'!$C$1:$CZ$1,0))="","-",INDEX('ce raw data'!$C$2:$CZ$3000,MATCH(1,INDEX(('ce raw data'!$A$2:$A$3000=C518)*('ce raw data'!$B$2:$B$3000=$B549),,),0),MATCH(SUBSTITUTE(C521,"Allele","Height"),'ce raw data'!$C$1:$CZ$1,0))),"-")</f>
        <v>-</v>
      </c>
      <c r="D548" s="8" t="str">
        <f>IFERROR(IF(INDEX('ce raw data'!$C$2:$CZ$3000,MATCH(1,INDEX(('ce raw data'!$A$2:$A$3000=C518)*('ce raw data'!$B$2:$B$3000=$B549),,),0),MATCH(SUBSTITUTE(D521,"Allele","Height"),'ce raw data'!$C$1:$CZ$1,0))="","-",INDEX('ce raw data'!$C$2:$CZ$3000,MATCH(1,INDEX(('ce raw data'!$A$2:$A$3000=C518)*('ce raw data'!$B$2:$B$3000=$B549),,),0),MATCH(SUBSTITUTE(D521,"Allele","Height"),'ce raw data'!$C$1:$CZ$1,0))),"-")</f>
        <v>-</v>
      </c>
      <c r="E548" s="8" t="str">
        <f>IFERROR(IF(INDEX('ce raw data'!$C$2:$CZ$3000,MATCH(1,INDEX(('ce raw data'!$A$2:$A$3000=C518)*('ce raw data'!$B$2:$B$3000=$B549),,),0),MATCH(SUBSTITUTE(E521,"Allele","Height"),'ce raw data'!$C$1:$CZ$1,0))="","-",INDEX('ce raw data'!$C$2:$CZ$3000,MATCH(1,INDEX(('ce raw data'!$A$2:$A$3000=C518)*('ce raw data'!$B$2:$B$3000=$B549),,),0),MATCH(SUBSTITUTE(E521,"Allele","Height"),'ce raw data'!$C$1:$CZ$1,0))),"-")</f>
        <v>-</v>
      </c>
      <c r="F548" s="8" t="str">
        <f>IFERROR(IF(INDEX('ce raw data'!$C$2:$CZ$3000,MATCH(1,INDEX(('ce raw data'!$A$2:$A$3000=C518)*('ce raw data'!$B$2:$B$3000=$B549),,),0),MATCH(SUBSTITUTE(F521,"Allele","Height"),'ce raw data'!$C$1:$CZ$1,0))="","-",INDEX('ce raw data'!$C$2:$CZ$3000,MATCH(1,INDEX(('ce raw data'!$A$2:$A$3000=C518)*('ce raw data'!$B$2:$B$3000=$B549),,),0),MATCH(SUBSTITUTE(F521,"Allele","Height"),'ce raw data'!$C$1:$CZ$1,0))),"-")</f>
        <v>-</v>
      </c>
      <c r="G548" s="8" t="str">
        <f>IFERROR(IF(INDEX('ce raw data'!$C$2:$CZ$3000,MATCH(1,INDEX(('ce raw data'!$A$2:$A$3000=G518)*('ce raw data'!$B$2:$B$3000=$B549),,),0),MATCH(SUBSTITUTE(G521,"Allele","Height"),'ce raw data'!$C$1:$CZ$1,0))="","-",INDEX('ce raw data'!$C$2:$CZ$3000,MATCH(1,INDEX(('ce raw data'!$A$2:$A$3000=G518)*('ce raw data'!$B$2:$B$3000=$B549),,),0),MATCH(SUBSTITUTE(G521,"Allele","Height"),'ce raw data'!$C$1:$CZ$1,0))),"-")</f>
        <v>-</v>
      </c>
      <c r="H548" s="8" t="str">
        <f>IFERROR(IF(INDEX('ce raw data'!$C$2:$CZ$3000,MATCH(1,INDEX(('ce raw data'!$A$2:$A$3000=G518)*('ce raw data'!$B$2:$B$3000=$B549),,),0),MATCH(SUBSTITUTE(H521,"Allele","Height"),'ce raw data'!$C$1:$CZ$1,0))="","-",INDEX('ce raw data'!$C$2:$CZ$3000,MATCH(1,INDEX(('ce raw data'!$A$2:$A$3000=G518)*('ce raw data'!$B$2:$B$3000=$B549),,),0),MATCH(SUBSTITUTE(H521,"Allele","Height"),'ce raw data'!$C$1:$CZ$1,0))),"-")</f>
        <v>-</v>
      </c>
      <c r="I548" s="8" t="str">
        <f>IFERROR(IF(INDEX('ce raw data'!$C$2:$CZ$3000,MATCH(1,INDEX(('ce raw data'!$A$2:$A$3000=G518)*('ce raw data'!$B$2:$B$3000=$B549),,),0),MATCH(SUBSTITUTE(I521,"Allele","Height"),'ce raw data'!$C$1:$CZ$1,0))="","-",INDEX('ce raw data'!$C$2:$CZ$3000,MATCH(1,INDEX(('ce raw data'!$A$2:$A$3000=G518)*('ce raw data'!$B$2:$B$3000=$B549),,),0),MATCH(SUBSTITUTE(I521,"Allele","Height"),'ce raw data'!$C$1:$CZ$1,0))),"-")</f>
        <v>-</v>
      </c>
      <c r="J548" s="8" t="str">
        <f>IFERROR(IF(INDEX('ce raw data'!$C$2:$CZ$3000,MATCH(1,INDEX(('ce raw data'!$A$2:$A$3000=G518)*('ce raw data'!$B$2:$B$3000=$B549),,),0),MATCH(SUBSTITUTE(J521,"Allele","Height"),'ce raw data'!$C$1:$CZ$1,0))="","-",INDEX('ce raw data'!$C$2:$CZ$3000,MATCH(1,INDEX(('ce raw data'!$A$2:$A$3000=G518)*('ce raw data'!$B$2:$B$3000=$B549),,),0),MATCH(SUBSTITUTE(J521,"Allele","Height"),'ce raw data'!$C$1:$CZ$1,0))),"-")</f>
        <v>-</v>
      </c>
    </row>
    <row r="549" spans="2:11" x14ac:dyDescent="0.5">
      <c r="B549" s="14" t="str">
        <f>'Allele Call Table'!$A$97</f>
        <v>vWA</v>
      </c>
      <c r="C549" s="8" t="str">
        <f>IFERROR(IF(INDEX('ce raw data'!$C$2:$CZ$3000,MATCH(1,INDEX(('ce raw data'!$A$2:$A$3000=C518)*('ce raw data'!$B$2:$B$3000=$B549),,),0),MATCH(C521,'ce raw data'!$C$1:$CZ$1,0))="","-",INDEX('ce raw data'!$C$2:$CZ$3000,MATCH(1,INDEX(('ce raw data'!$A$2:$A$3000=C518)*('ce raw data'!$B$2:$B$3000=$B549),,),0),MATCH(C521,'ce raw data'!$C$1:$CZ$1,0))),"-")</f>
        <v>-</v>
      </c>
      <c r="D549" s="8" t="str">
        <f>IFERROR(IF(INDEX('ce raw data'!$C$2:$CZ$3000,MATCH(1,INDEX(('ce raw data'!$A$2:$A$3000=C518)*('ce raw data'!$B$2:$B$3000=$B549),,),0),MATCH(D521,'ce raw data'!$C$1:$CZ$1,0))="","-",INDEX('ce raw data'!$C$2:$CZ$3000,MATCH(1,INDEX(('ce raw data'!$A$2:$A$3000=C518)*('ce raw data'!$B$2:$B$3000=$B549),,),0),MATCH(D521,'ce raw data'!$C$1:$CZ$1,0))),"-")</f>
        <v>-</v>
      </c>
      <c r="E549" s="8" t="str">
        <f>IFERROR(IF(INDEX('ce raw data'!$C$2:$CZ$3000,MATCH(1,INDEX(('ce raw data'!$A$2:$A$3000=C518)*('ce raw data'!$B$2:$B$3000=$B549),,),0),MATCH(E521,'ce raw data'!$C$1:$CZ$1,0))="","-",INDEX('ce raw data'!$C$2:$CZ$3000,MATCH(1,INDEX(('ce raw data'!$A$2:$A$3000=C518)*('ce raw data'!$B$2:$B$3000=$B549),,),0),MATCH(E521,'ce raw data'!$C$1:$CZ$1,0))),"-")</f>
        <v>-</v>
      </c>
      <c r="F549" s="8" t="str">
        <f>IFERROR(IF(INDEX('ce raw data'!$C$2:$CZ$3000,MATCH(1,INDEX(('ce raw data'!$A$2:$A$3000=C518)*('ce raw data'!$B$2:$B$3000=$B549),,),0),MATCH(F521,'ce raw data'!$C$1:$CZ$1,0))="","-",INDEX('ce raw data'!$C$2:$CZ$3000,MATCH(1,INDEX(('ce raw data'!$A$2:$A$3000=C518)*('ce raw data'!$B$2:$B$3000=$B549),,),0),MATCH(F521,'ce raw data'!$C$1:$CZ$1,0))),"-")</f>
        <v>-</v>
      </c>
      <c r="G549" s="8" t="str">
        <f>IFERROR(IF(INDEX('ce raw data'!$C$2:$CZ$3000,MATCH(1,INDEX(('ce raw data'!$A$2:$A$3000=G518)*('ce raw data'!$B$2:$B$3000=$B549),,),0),MATCH(G521,'ce raw data'!$C$1:$CZ$1,0))="","-",INDEX('ce raw data'!$C$2:$CZ$3000,MATCH(1,INDEX(('ce raw data'!$A$2:$A$3000=G518)*('ce raw data'!$B$2:$B$3000=$B549),,),0),MATCH(G521,'ce raw data'!$C$1:$CZ$1,0))),"-")</f>
        <v>-</v>
      </c>
      <c r="H549" s="8" t="str">
        <f>IFERROR(IF(INDEX('ce raw data'!$C$2:$CZ$3000,MATCH(1,INDEX(('ce raw data'!$A$2:$A$3000=G518)*('ce raw data'!$B$2:$B$3000=$B549),,),0),MATCH(H521,'ce raw data'!$C$1:$CZ$1,0))="","-",INDEX('ce raw data'!$C$2:$CZ$3000,MATCH(1,INDEX(('ce raw data'!$A$2:$A$3000=G518)*('ce raw data'!$B$2:$B$3000=$B549),,),0),MATCH(H521,'ce raw data'!$C$1:$CZ$1,0))),"-")</f>
        <v>-</v>
      </c>
      <c r="I549" s="8" t="str">
        <f>IFERROR(IF(INDEX('ce raw data'!$C$2:$CZ$3000,MATCH(1,INDEX(('ce raw data'!$A$2:$A$3000=G518)*('ce raw data'!$B$2:$B$3000=$B549),,),0),MATCH(I521,'ce raw data'!$C$1:$CZ$1,0))="","-",INDEX('ce raw data'!$C$2:$CZ$3000,MATCH(1,INDEX(('ce raw data'!$A$2:$A$3000=G518)*('ce raw data'!$B$2:$B$3000=$B549),,),0),MATCH(I521,'ce raw data'!$C$1:$CZ$1,0))),"-")</f>
        <v>-</v>
      </c>
      <c r="J549" s="8" t="str">
        <f>IFERROR(IF(INDEX('ce raw data'!$C$2:$CZ$3000,MATCH(1,INDEX(('ce raw data'!$A$2:$A$3000=G518)*('ce raw data'!$B$2:$B$3000=$B549),,),0),MATCH(J521,'ce raw data'!$C$1:$CZ$1,0))="","-",INDEX('ce raw data'!$C$2:$CZ$3000,MATCH(1,INDEX(('ce raw data'!$A$2:$A$3000=G518)*('ce raw data'!$B$2:$B$3000=$B549),,),0),MATCH(J521,'ce raw data'!$C$1:$CZ$1,0))),"-")</f>
        <v>-</v>
      </c>
    </row>
    <row r="550" spans="2:11" hidden="1" x14ac:dyDescent="0.5">
      <c r="B550" s="14"/>
      <c r="C550" s="8" t="str">
        <f>IFERROR(IF(INDEX('ce raw data'!$C$2:$CZ$3000,MATCH(1,INDEX(('ce raw data'!$A$2:$A$3000=C518)*('ce raw data'!$B$2:$B$3000=$B551),,),0),MATCH(SUBSTITUTE(C521,"Allele","Height"),'ce raw data'!$C$1:$CZ$1,0))="","-",INDEX('ce raw data'!$C$2:$CZ$3000,MATCH(1,INDEX(('ce raw data'!$A$2:$A$3000=C518)*('ce raw data'!$B$2:$B$3000=$B551),,),0),MATCH(SUBSTITUTE(C521,"Allele","Height"),'ce raw data'!$C$1:$CZ$1,0))),"-")</f>
        <v>-</v>
      </c>
      <c r="D550" s="8" t="str">
        <f>IFERROR(IF(INDEX('ce raw data'!$C$2:$CZ$3000,MATCH(1,INDEX(('ce raw data'!$A$2:$A$3000=C518)*('ce raw data'!$B$2:$B$3000=$B551),,),0),MATCH(SUBSTITUTE(D521,"Allele","Height"),'ce raw data'!$C$1:$CZ$1,0))="","-",INDEX('ce raw data'!$C$2:$CZ$3000,MATCH(1,INDEX(('ce raw data'!$A$2:$A$3000=C518)*('ce raw data'!$B$2:$B$3000=$B551),,),0),MATCH(SUBSTITUTE(D521,"Allele","Height"),'ce raw data'!$C$1:$CZ$1,0))),"-")</f>
        <v>-</v>
      </c>
      <c r="E550" s="8" t="str">
        <f>IFERROR(IF(INDEX('ce raw data'!$C$2:$CZ$3000,MATCH(1,INDEX(('ce raw data'!$A$2:$A$3000=C518)*('ce raw data'!$B$2:$B$3000=$B551),,),0),MATCH(SUBSTITUTE(E521,"Allele","Height"),'ce raw data'!$C$1:$CZ$1,0))="","-",INDEX('ce raw data'!$C$2:$CZ$3000,MATCH(1,INDEX(('ce raw data'!$A$2:$A$3000=C518)*('ce raw data'!$B$2:$B$3000=$B551),,),0),MATCH(SUBSTITUTE(E521,"Allele","Height"),'ce raw data'!$C$1:$CZ$1,0))),"-")</f>
        <v>-</v>
      </c>
      <c r="F550" s="8" t="str">
        <f>IFERROR(IF(INDEX('ce raw data'!$C$2:$CZ$3000,MATCH(1,INDEX(('ce raw data'!$A$2:$A$3000=C518)*('ce raw data'!$B$2:$B$3000=$B551),,),0),MATCH(SUBSTITUTE(F521,"Allele","Height"),'ce raw data'!$C$1:$CZ$1,0))="","-",INDEX('ce raw data'!$C$2:$CZ$3000,MATCH(1,INDEX(('ce raw data'!$A$2:$A$3000=C518)*('ce raw data'!$B$2:$B$3000=$B551),,),0),MATCH(SUBSTITUTE(F521,"Allele","Height"),'ce raw data'!$C$1:$CZ$1,0))),"-")</f>
        <v>-</v>
      </c>
      <c r="G550" s="8" t="str">
        <f>IFERROR(IF(INDEX('ce raw data'!$C$2:$CZ$3000,MATCH(1,INDEX(('ce raw data'!$A$2:$A$3000=G518)*('ce raw data'!$B$2:$B$3000=$B551),,),0),MATCH(SUBSTITUTE(G521,"Allele","Height"),'ce raw data'!$C$1:$CZ$1,0))="","-",INDEX('ce raw data'!$C$2:$CZ$3000,MATCH(1,INDEX(('ce raw data'!$A$2:$A$3000=G518)*('ce raw data'!$B$2:$B$3000=$B551),,),0),MATCH(SUBSTITUTE(G521,"Allele","Height"),'ce raw data'!$C$1:$CZ$1,0))),"-")</f>
        <v>-</v>
      </c>
      <c r="H550" s="8" t="str">
        <f>IFERROR(IF(INDEX('ce raw data'!$C$2:$CZ$3000,MATCH(1,INDEX(('ce raw data'!$A$2:$A$3000=G518)*('ce raw data'!$B$2:$B$3000=$B551),,),0),MATCH(SUBSTITUTE(H521,"Allele","Height"),'ce raw data'!$C$1:$CZ$1,0))="","-",INDEX('ce raw data'!$C$2:$CZ$3000,MATCH(1,INDEX(('ce raw data'!$A$2:$A$3000=G518)*('ce raw data'!$B$2:$B$3000=$B551),,),0),MATCH(SUBSTITUTE(H521,"Allele","Height"),'ce raw data'!$C$1:$CZ$1,0))),"-")</f>
        <v>-</v>
      </c>
      <c r="I550" s="8" t="str">
        <f>IFERROR(IF(INDEX('ce raw data'!$C$2:$CZ$3000,MATCH(1,INDEX(('ce raw data'!$A$2:$A$3000=G518)*('ce raw data'!$B$2:$B$3000=$B551),,),0),MATCH(SUBSTITUTE(I521,"Allele","Height"),'ce raw data'!$C$1:$CZ$1,0))="","-",INDEX('ce raw data'!$C$2:$CZ$3000,MATCH(1,INDEX(('ce raw data'!$A$2:$A$3000=G518)*('ce raw data'!$B$2:$B$3000=$B551),,),0),MATCH(SUBSTITUTE(I521,"Allele","Height"),'ce raw data'!$C$1:$CZ$1,0))),"-")</f>
        <v>-</v>
      </c>
      <c r="J550" s="8" t="str">
        <f>IFERROR(IF(INDEX('ce raw data'!$C$2:$CZ$3000,MATCH(1,INDEX(('ce raw data'!$A$2:$A$3000=G518)*('ce raw data'!$B$2:$B$3000=$B551),,),0),MATCH(SUBSTITUTE(J521,"Allele","Height"),'ce raw data'!$C$1:$CZ$1,0))="","-",INDEX('ce raw data'!$C$2:$CZ$3000,MATCH(1,INDEX(('ce raw data'!$A$2:$A$3000=G518)*('ce raw data'!$B$2:$B$3000=$B551),,),0),MATCH(SUBSTITUTE(J521,"Allele","Height"),'ce raw data'!$C$1:$CZ$1,0))),"-")</f>
        <v>-</v>
      </c>
    </row>
    <row r="551" spans="2:11" x14ac:dyDescent="0.5">
      <c r="B551" s="14" t="str">
        <f>'Allele Call Table'!$A$99</f>
        <v>D21S11</v>
      </c>
      <c r="C551" s="8" t="str">
        <f>IFERROR(IF(INDEX('ce raw data'!$C$2:$CZ$3000,MATCH(1,INDEX(('ce raw data'!$A$2:$A$3000=C518)*('ce raw data'!$B$2:$B$3000=$B551),,),0),MATCH(C521,'ce raw data'!$C$1:$CZ$1,0))="","-",INDEX('ce raw data'!$C$2:$CZ$3000,MATCH(1,INDEX(('ce raw data'!$A$2:$A$3000=C518)*('ce raw data'!$B$2:$B$3000=$B551),,),0),MATCH(C521,'ce raw data'!$C$1:$CZ$1,0))),"-")</f>
        <v>-</v>
      </c>
      <c r="D551" s="8" t="str">
        <f>IFERROR(IF(INDEX('ce raw data'!$C$2:$CZ$3000,MATCH(1,INDEX(('ce raw data'!$A$2:$A$3000=C518)*('ce raw data'!$B$2:$B$3000=$B551),,),0),MATCH(D521,'ce raw data'!$C$1:$CZ$1,0))="","-",INDEX('ce raw data'!$C$2:$CZ$3000,MATCH(1,INDEX(('ce raw data'!$A$2:$A$3000=C518)*('ce raw data'!$B$2:$B$3000=$B551),,),0),MATCH(D521,'ce raw data'!$C$1:$CZ$1,0))),"-")</f>
        <v>-</v>
      </c>
      <c r="E551" s="8" t="str">
        <f>IFERROR(IF(INDEX('ce raw data'!$C$2:$CZ$3000,MATCH(1,INDEX(('ce raw data'!$A$2:$A$3000=C518)*('ce raw data'!$B$2:$B$3000=$B551),,),0),MATCH(E521,'ce raw data'!$C$1:$CZ$1,0))="","-",INDEX('ce raw data'!$C$2:$CZ$3000,MATCH(1,INDEX(('ce raw data'!$A$2:$A$3000=C518)*('ce raw data'!$B$2:$B$3000=$B551),,),0),MATCH(E521,'ce raw data'!$C$1:$CZ$1,0))),"-")</f>
        <v>-</v>
      </c>
      <c r="F551" s="8" t="str">
        <f>IFERROR(IF(INDEX('ce raw data'!$C$2:$CZ$3000,MATCH(1,INDEX(('ce raw data'!$A$2:$A$3000=C518)*('ce raw data'!$B$2:$B$3000=$B551),,),0),MATCH(F521,'ce raw data'!$C$1:$CZ$1,0))="","-",INDEX('ce raw data'!$C$2:$CZ$3000,MATCH(1,INDEX(('ce raw data'!$A$2:$A$3000=C518)*('ce raw data'!$B$2:$B$3000=$B551),,),0),MATCH(F521,'ce raw data'!$C$1:$CZ$1,0))),"-")</f>
        <v>-</v>
      </c>
      <c r="G551" s="8" t="str">
        <f>IFERROR(IF(INDEX('ce raw data'!$C$2:$CZ$3000,MATCH(1,INDEX(('ce raw data'!$A$2:$A$3000=G518)*('ce raw data'!$B$2:$B$3000=$B551),,),0),MATCH(G521,'ce raw data'!$C$1:$CZ$1,0))="","-",INDEX('ce raw data'!$C$2:$CZ$3000,MATCH(1,INDEX(('ce raw data'!$A$2:$A$3000=G518)*('ce raw data'!$B$2:$B$3000=$B551),,),0),MATCH(G521,'ce raw data'!$C$1:$CZ$1,0))),"-")</f>
        <v>-</v>
      </c>
      <c r="H551" s="8" t="str">
        <f>IFERROR(IF(INDEX('ce raw data'!$C$2:$CZ$3000,MATCH(1,INDEX(('ce raw data'!$A$2:$A$3000=G518)*('ce raw data'!$B$2:$B$3000=$B551),,),0),MATCH(H521,'ce raw data'!$C$1:$CZ$1,0))="","-",INDEX('ce raw data'!$C$2:$CZ$3000,MATCH(1,INDEX(('ce raw data'!$A$2:$A$3000=G518)*('ce raw data'!$B$2:$B$3000=$B551),,),0),MATCH(H521,'ce raw data'!$C$1:$CZ$1,0))),"-")</f>
        <v>-</v>
      </c>
      <c r="I551" s="8" t="str">
        <f>IFERROR(IF(INDEX('ce raw data'!$C$2:$CZ$3000,MATCH(1,INDEX(('ce raw data'!$A$2:$A$3000=G518)*('ce raw data'!$B$2:$B$3000=$B551),,),0),MATCH(I521,'ce raw data'!$C$1:$CZ$1,0))="","-",INDEX('ce raw data'!$C$2:$CZ$3000,MATCH(1,INDEX(('ce raw data'!$A$2:$A$3000=G518)*('ce raw data'!$B$2:$B$3000=$B551),,),0),MATCH(I521,'ce raw data'!$C$1:$CZ$1,0))),"-")</f>
        <v>-</v>
      </c>
      <c r="J551" s="8" t="str">
        <f>IFERROR(IF(INDEX('ce raw data'!$C$2:$CZ$3000,MATCH(1,INDEX(('ce raw data'!$A$2:$A$3000=G518)*('ce raw data'!$B$2:$B$3000=$B551),,),0),MATCH(J521,'ce raw data'!$C$1:$CZ$1,0))="","-",INDEX('ce raw data'!$C$2:$CZ$3000,MATCH(1,INDEX(('ce raw data'!$A$2:$A$3000=G518)*('ce raw data'!$B$2:$B$3000=$B551),,),0),MATCH(J521,'ce raw data'!$C$1:$CZ$1,0))),"-")</f>
        <v>-</v>
      </c>
    </row>
    <row r="552" spans="2:11" hidden="1" x14ac:dyDescent="0.5">
      <c r="B552" s="14"/>
      <c r="C552" s="8" t="str">
        <f>IFERROR(IF(INDEX('ce raw data'!$C$2:$CZ$3000,MATCH(1,INDEX(('ce raw data'!$A$2:$A$3000=C518)*('ce raw data'!$B$2:$B$3000=$B553),,),0),MATCH(SUBSTITUTE(C521,"Allele","Height"),'ce raw data'!$C$1:$CZ$1,0))="","-",INDEX('ce raw data'!$C$2:$CZ$3000,MATCH(1,INDEX(('ce raw data'!$A$2:$A$3000=C518)*('ce raw data'!$B$2:$B$3000=$B553),,),0),MATCH(SUBSTITUTE(C521,"Allele","Height"),'ce raw data'!$C$1:$CZ$1,0))),"-")</f>
        <v>-</v>
      </c>
      <c r="D552" s="8" t="str">
        <f>IFERROR(IF(INDEX('ce raw data'!$C$2:$CZ$3000,MATCH(1,INDEX(('ce raw data'!$A$2:$A$3000=C518)*('ce raw data'!$B$2:$B$3000=$B553),,),0),MATCH(SUBSTITUTE(D521,"Allele","Height"),'ce raw data'!$C$1:$CZ$1,0))="","-",INDEX('ce raw data'!$C$2:$CZ$3000,MATCH(1,INDEX(('ce raw data'!$A$2:$A$3000=C518)*('ce raw data'!$B$2:$B$3000=$B553),,),0),MATCH(SUBSTITUTE(D521,"Allele","Height"),'ce raw data'!$C$1:$CZ$1,0))),"-")</f>
        <v>-</v>
      </c>
      <c r="E552" s="8" t="str">
        <f>IFERROR(IF(INDEX('ce raw data'!$C$2:$CZ$3000,MATCH(1,INDEX(('ce raw data'!$A$2:$A$3000=C518)*('ce raw data'!$B$2:$B$3000=$B553),,),0),MATCH(SUBSTITUTE(E521,"Allele","Height"),'ce raw data'!$C$1:$CZ$1,0))="","-",INDEX('ce raw data'!$C$2:$CZ$3000,MATCH(1,INDEX(('ce raw data'!$A$2:$A$3000=C518)*('ce raw data'!$B$2:$B$3000=$B553),,),0),MATCH(SUBSTITUTE(E521,"Allele","Height"),'ce raw data'!$C$1:$CZ$1,0))),"-")</f>
        <v>-</v>
      </c>
      <c r="F552" s="8" t="str">
        <f>IFERROR(IF(INDEX('ce raw data'!$C$2:$CZ$3000,MATCH(1,INDEX(('ce raw data'!$A$2:$A$3000=C518)*('ce raw data'!$B$2:$B$3000=$B553),,),0),MATCH(SUBSTITUTE(F521,"Allele","Height"),'ce raw data'!$C$1:$CZ$1,0))="","-",INDEX('ce raw data'!$C$2:$CZ$3000,MATCH(1,INDEX(('ce raw data'!$A$2:$A$3000=C518)*('ce raw data'!$B$2:$B$3000=$B553),,),0),MATCH(SUBSTITUTE(F521,"Allele","Height"),'ce raw data'!$C$1:$CZ$1,0))),"-")</f>
        <v>-</v>
      </c>
      <c r="G552" s="8" t="str">
        <f>IFERROR(IF(INDEX('ce raw data'!$C$2:$CZ$3000,MATCH(1,INDEX(('ce raw data'!$A$2:$A$3000=G518)*('ce raw data'!$B$2:$B$3000=$B553),,),0),MATCH(SUBSTITUTE(G521,"Allele","Height"),'ce raw data'!$C$1:$CZ$1,0))="","-",INDEX('ce raw data'!$C$2:$CZ$3000,MATCH(1,INDEX(('ce raw data'!$A$2:$A$3000=G518)*('ce raw data'!$B$2:$B$3000=$B553),,),0),MATCH(SUBSTITUTE(G521,"Allele","Height"),'ce raw data'!$C$1:$CZ$1,0))),"-")</f>
        <v>-</v>
      </c>
      <c r="H552" s="8" t="str">
        <f>IFERROR(IF(INDEX('ce raw data'!$C$2:$CZ$3000,MATCH(1,INDEX(('ce raw data'!$A$2:$A$3000=G518)*('ce raw data'!$B$2:$B$3000=$B553),,),0),MATCH(SUBSTITUTE(H521,"Allele","Height"),'ce raw data'!$C$1:$CZ$1,0))="","-",INDEX('ce raw data'!$C$2:$CZ$3000,MATCH(1,INDEX(('ce raw data'!$A$2:$A$3000=G518)*('ce raw data'!$B$2:$B$3000=$B553),,),0),MATCH(SUBSTITUTE(H521,"Allele","Height"),'ce raw data'!$C$1:$CZ$1,0))),"-")</f>
        <v>-</v>
      </c>
      <c r="I552" s="8" t="str">
        <f>IFERROR(IF(INDEX('ce raw data'!$C$2:$CZ$3000,MATCH(1,INDEX(('ce raw data'!$A$2:$A$3000=G518)*('ce raw data'!$B$2:$B$3000=$B553),,),0),MATCH(SUBSTITUTE(I521,"Allele","Height"),'ce raw data'!$C$1:$CZ$1,0))="","-",INDEX('ce raw data'!$C$2:$CZ$3000,MATCH(1,INDEX(('ce raw data'!$A$2:$A$3000=G518)*('ce raw data'!$B$2:$B$3000=$B553),,),0),MATCH(SUBSTITUTE(I521,"Allele","Height"),'ce raw data'!$C$1:$CZ$1,0))),"-")</f>
        <v>-</v>
      </c>
      <c r="J552" s="8" t="str">
        <f>IFERROR(IF(INDEX('ce raw data'!$C$2:$CZ$3000,MATCH(1,INDEX(('ce raw data'!$A$2:$A$3000=G518)*('ce raw data'!$B$2:$B$3000=$B553),,),0),MATCH(SUBSTITUTE(J521,"Allele","Height"),'ce raw data'!$C$1:$CZ$1,0))="","-",INDEX('ce raw data'!$C$2:$CZ$3000,MATCH(1,INDEX(('ce raw data'!$A$2:$A$3000=G518)*('ce raw data'!$B$2:$B$3000=$B553),,),0),MATCH(SUBSTITUTE(J521,"Allele","Height"),'ce raw data'!$C$1:$CZ$1,0))),"-")</f>
        <v>-</v>
      </c>
    </row>
    <row r="553" spans="2:11" x14ac:dyDescent="0.5">
      <c r="B553" s="14" t="str">
        <f>'Allele Call Table'!$A$101</f>
        <v>D7S820</v>
      </c>
      <c r="C553" s="8" t="str">
        <f>IFERROR(IF(INDEX('ce raw data'!$C$2:$CZ$3000,MATCH(1,INDEX(('ce raw data'!$A$2:$A$3000=C518)*('ce raw data'!$B$2:$B$3000=$B553),,),0),MATCH(C521,'ce raw data'!$C$1:$CZ$1,0))="","-",INDEX('ce raw data'!$C$2:$CZ$3000,MATCH(1,INDEX(('ce raw data'!$A$2:$A$3000=C518)*('ce raw data'!$B$2:$B$3000=$B553),,),0),MATCH(C521,'ce raw data'!$C$1:$CZ$1,0))),"-")</f>
        <v>-</v>
      </c>
      <c r="D553" s="8" t="str">
        <f>IFERROR(IF(INDEX('ce raw data'!$C$2:$CZ$3000,MATCH(1,INDEX(('ce raw data'!$A$2:$A$3000=C518)*('ce raw data'!$B$2:$B$3000=$B553),,),0),MATCH(D521,'ce raw data'!$C$1:$CZ$1,0))="","-",INDEX('ce raw data'!$C$2:$CZ$3000,MATCH(1,INDEX(('ce raw data'!$A$2:$A$3000=C518)*('ce raw data'!$B$2:$B$3000=$B553),,),0),MATCH(D521,'ce raw data'!$C$1:$CZ$1,0))),"-")</f>
        <v>-</v>
      </c>
      <c r="E553" s="8" t="str">
        <f>IFERROR(IF(INDEX('ce raw data'!$C$2:$CZ$3000,MATCH(1,INDEX(('ce raw data'!$A$2:$A$3000=C518)*('ce raw data'!$B$2:$B$3000=$B553),,),0),MATCH(E521,'ce raw data'!$C$1:$CZ$1,0))="","-",INDEX('ce raw data'!$C$2:$CZ$3000,MATCH(1,INDEX(('ce raw data'!$A$2:$A$3000=C518)*('ce raw data'!$B$2:$B$3000=$B553),,),0),MATCH(E521,'ce raw data'!$C$1:$CZ$1,0))),"-")</f>
        <v>-</v>
      </c>
      <c r="F553" s="8" t="str">
        <f>IFERROR(IF(INDEX('ce raw data'!$C$2:$CZ$3000,MATCH(1,INDEX(('ce raw data'!$A$2:$A$3000=C518)*('ce raw data'!$B$2:$B$3000=$B553),,),0),MATCH(F521,'ce raw data'!$C$1:$CZ$1,0))="","-",INDEX('ce raw data'!$C$2:$CZ$3000,MATCH(1,INDEX(('ce raw data'!$A$2:$A$3000=C518)*('ce raw data'!$B$2:$B$3000=$B553),,),0),MATCH(F521,'ce raw data'!$C$1:$CZ$1,0))),"-")</f>
        <v>-</v>
      </c>
      <c r="G553" s="8" t="str">
        <f>IFERROR(IF(INDEX('ce raw data'!$C$2:$CZ$3000,MATCH(1,INDEX(('ce raw data'!$A$2:$A$3000=G518)*('ce raw data'!$B$2:$B$3000=$B553),,),0),MATCH(G521,'ce raw data'!$C$1:$CZ$1,0))="","-",INDEX('ce raw data'!$C$2:$CZ$3000,MATCH(1,INDEX(('ce raw data'!$A$2:$A$3000=G518)*('ce raw data'!$B$2:$B$3000=$B553),,),0),MATCH(G521,'ce raw data'!$C$1:$CZ$1,0))),"-")</f>
        <v>-</v>
      </c>
      <c r="H553" s="8" t="str">
        <f>IFERROR(IF(INDEX('ce raw data'!$C$2:$CZ$3000,MATCH(1,INDEX(('ce raw data'!$A$2:$A$3000=G518)*('ce raw data'!$B$2:$B$3000=$B553),,),0),MATCH(H521,'ce raw data'!$C$1:$CZ$1,0))="","-",INDEX('ce raw data'!$C$2:$CZ$3000,MATCH(1,INDEX(('ce raw data'!$A$2:$A$3000=G518)*('ce raw data'!$B$2:$B$3000=$B553),,),0),MATCH(H521,'ce raw data'!$C$1:$CZ$1,0))),"-")</f>
        <v>-</v>
      </c>
      <c r="I553" s="8" t="str">
        <f>IFERROR(IF(INDEX('ce raw data'!$C$2:$CZ$3000,MATCH(1,INDEX(('ce raw data'!$A$2:$A$3000=G518)*('ce raw data'!$B$2:$B$3000=$B553),,),0),MATCH(I521,'ce raw data'!$C$1:$CZ$1,0))="","-",INDEX('ce raw data'!$C$2:$CZ$3000,MATCH(1,INDEX(('ce raw data'!$A$2:$A$3000=G518)*('ce raw data'!$B$2:$B$3000=$B553),,),0),MATCH(I521,'ce raw data'!$C$1:$CZ$1,0))),"-")</f>
        <v>-</v>
      </c>
      <c r="J553" s="8" t="str">
        <f>IFERROR(IF(INDEX('ce raw data'!$C$2:$CZ$3000,MATCH(1,INDEX(('ce raw data'!$A$2:$A$3000=G518)*('ce raw data'!$B$2:$B$3000=$B553),,),0),MATCH(J521,'ce raw data'!$C$1:$CZ$1,0))="","-",INDEX('ce raw data'!$C$2:$CZ$3000,MATCH(1,INDEX(('ce raw data'!$A$2:$A$3000=G518)*('ce raw data'!$B$2:$B$3000=$B553),,),0),MATCH(J521,'ce raw data'!$C$1:$CZ$1,0))),"-")</f>
        <v>-</v>
      </c>
      <c r="K553" s="22"/>
    </row>
    <row r="554" spans="2:11" hidden="1" x14ac:dyDescent="0.5">
      <c r="B554" s="14"/>
      <c r="C554" s="8" t="str">
        <f>IFERROR(IF(INDEX('ce raw data'!$C$2:$CZ$3000,MATCH(1,INDEX(('ce raw data'!$A$2:$A$3000=C518)*('ce raw data'!$B$2:$B$3000=$B555),,),0),MATCH(SUBSTITUTE(C521,"Allele","Height"),'ce raw data'!$C$1:$CZ$1,0))="","-",INDEX('ce raw data'!$C$2:$CZ$3000,MATCH(1,INDEX(('ce raw data'!$A$2:$A$3000=C518)*('ce raw data'!$B$2:$B$3000=$B555),,),0),MATCH(SUBSTITUTE(C521,"Allele","Height"),'ce raw data'!$C$1:$CZ$1,0))),"-")</f>
        <v>-</v>
      </c>
      <c r="D554" s="8" t="str">
        <f>IFERROR(IF(INDEX('ce raw data'!$C$2:$CZ$3000,MATCH(1,INDEX(('ce raw data'!$A$2:$A$3000=C518)*('ce raw data'!$B$2:$B$3000=$B555),,),0),MATCH(SUBSTITUTE(D521,"Allele","Height"),'ce raw data'!$C$1:$CZ$1,0))="","-",INDEX('ce raw data'!$C$2:$CZ$3000,MATCH(1,INDEX(('ce raw data'!$A$2:$A$3000=C518)*('ce raw data'!$B$2:$B$3000=$B555),,),0),MATCH(SUBSTITUTE(D521,"Allele","Height"),'ce raw data'!$C$1:$CZ$1,0))),"-")</f>
        <v>-</v>
      </c>
      <c r="E554" s="8" t="str">
        <f>IFERROR(IF(INDEX('ce raw data'!$C$2:$CZ$3000,MATCH(1,INDEX(('ce raw data'!$A$2:$A$3000=C518)*('ce raw data'!$B$2:$B$3000=$B555),,),0),MATCH(SUBSTITUTE(E521,"Allele","Height"),'ce raw data'!$C$1:$CZ$1,0))="","-",INDEX('ce raw data'!$C$2:$CZ$3000,MATCH(1,INDEX(('ce raw data'!$A$2:$A$3000=C518)*('ce raw data'!$B$2:$B$3000=$B555),,),0),MATCH(SUBSTITUTE(E521,"Allele","Height"),'ce raw data'!$C$1:$CZ$1,0))),"-")</f>
        <v>-</v>
      </c>
      <c r="F554" s="8" t="str">
        <f>IFERROR(IF(INDEX('ce raw data'!$C$2:$CZ$3000,MATCH(1,INDEX(('ce raw data'!$A$2:$A$3000=C518)*('ce raw data'!$B$2:$B$3000=$B555),,),0),MATCH(SUBSTITUTE(F521,"Allele","Height"),'ce raw data'!$C$1:$CZ$1,0))="","-",INDEX('ce raw data'!$C$2:$CZ$3000,MATCH(1,INDEX(('ce raw data'!$A$2:$A$3000=C518)*('ce raw data'!$B$2:$B$3000=$B555),,),0),MATCH(SUBSTITUTE(F521,"Allele","Height"),'ce raw data'!$C$1:$CZ$1,0))),"-")</f>
        <v>-</v>
      </c>
      <c r="G554" s="8" t="str">
        <f>IFERROR(IF(INDEX('ce raw data'!$C$2:$CZ$3000,MATCH(1,INDEX(('ce raw data'!$A$2:$A$3000=G518)*('ce raw data'!$B$2:$B$3000=$B555),,),0),MATCH(SUBSTITUTE(G521,"Allele","Height"),'ce raw data'!$C$1:$CZ$1,0))="","-",INDEX('ce raw data'!$C$2:$CZ$3000,MATCH(1,INDEX(('ce raw data'!$A$2:$A$3000=G518)*('ce raw data'!$B$2:$B$3000=$B555),,),0),MATCH(SUBSTITUTE(G521,"Allele","Height"),'ce raw data'!$C$1:$CZ$1,0))),"-")</f>
        <v>-</v>
      </c>
      <c r="H554" s="8" t="str">
        <f>IFERROR(IF(INDEX('ce raw data'!$C$2:$CZ$3000,MATCH(1,INDEX(('ce raw data'!$A$2:$A$3000=G518)*('ce raw data'!$B$2:$B$3000=$B555),,),0),MATCH(SUBSTITUTE(H521,"Allele","Height"),'ce raw data'!$C$1:$CZ$1,0))="","-",INDEX('ce raw data'!$C$2:$CZ$3000,MATCH(1,INDEX(('ce raw data'!$A$2:$A$3000=G518)*('ce raw data'!$B$2:$B$3000=$B555),,),0),MATCH(SUBSTITUTE(H521,"Allele","Height"),'ce raw data'!$C$1:$CZ$1,0))),"-")</f>
        <v>-</v>
      </c>
      <c r="I554" s="8" t="str">
        <f>IFERROR(IF(INDEX('ce raw data'!$C$2:$CZ$3000,MATCH(1,INDEX(('ce raw data'!$A$2:$A$3000=G518)*('ce raw data'!$B$2:$B$3000=$B555),,),0),MATCH(SUBSTITUTE(I521,"Allele","Height"),'ce raw data'!$C$1:$CZ$1,0))="","-",INDEX('ce raw data'!$C$2:$CZ$3000,MATCH(1,INDEX(('ce raw data'!$A$2:$A$3000=G518)*('ce raw data'!$B$2:$B$3000=$B555),,),0),MATCH(SUBSTITUTE(I521,"Allele","Height"),'ce raw data'!$C$1:$CZ$1,0))),"-")</f>
        <v>-</v>
      </c>
      <c r="J554" s="8" t="str">
        <f>IFERROR(IF(INDEX('ce raw data'!$C$2:$CZ$3000,MATCH(1,INDEX(('ce raw data'!$A$2:$A$3000=G518)*('ce raw data'!$B$2:$B$3000=$B555),,),0),MATCH(SUBSTITUTE(J521,"Allele","Height"),'ce raw data'!$C$1:$CZ$1,0))="","-",INDEX('ce raw data'!$C$2:$CZ$3000,MATCH(1,INDEX(('ce raw data'!$A$2:$A$3000=G518)*('ce raw data'!$B$2:$B$3000=$B555),,),0),MATCH(SUBSTITUTE(J521,"Allele","Height"),'ce raw data'!$C$1:$CZ$1,0))),"-")</f>
        <v>-</v>
      </c>
      <c r="K554" s="22"/>
    </row>
    <row r="555" spans="2:11" x14ac:dyDescent="0.5">
      <c r="B555" s="14" t="str">
        <f>'Allele Call Table'!$A$103</f>
        <v>D5S818</v>
      </c>
      <c r="C555" s="8" t="str">
        <f>IFERROR(IF(INDEX('ce raw data'!$C$2:$CZ$3000,MATCH(1,INDEX(('ce raw data'!$A$2:$A$3000=C518)*('ce raw data'!$B$2:$B$3000=$B555),,),0),MATCH(C521,'ce raw data'!$C$1:$CZ$1,0))="","-",INDEX('ce raw data'!$C$2:$CZ$3000,MATCH(1,INDEX(('ce raw data'!$A$2:$A$3000=C518)*('ce raw data'!$B$2:$B$3000=$B555),,),0),MATCH(C521,'ce raw data'!$C$1:$CZ$1,0))),"-")</f>
        <v>-</v>
      </c>
      <c r="D555" s="8" t="str">
        <f>IFERROR(IF(INDEX('ce raw data'!$C$2:$CZ$3000,MATCH(1,INDEX(('ce raw data'!$A$2:$A$3000=C518)*('ce raw data'!$B$2:$B$3000=$B555),,),0),MATCH(D521,'ce raw data'!$C$1:$CZ$1,0))="","-",INDEX('ce raw data'!$C$2:$CZ$3000,MATCH(1,INDEX(('ce raw data'!$A$2:$A$3000=C518)*('ce raw data'!$B$2:$B$3000=$B555),,),0),MATCH(D521,'ce raw data'!$C$1:$CZ$1,0))),"-")</f>
        <v>-</v>
      </c>
      <c r="E555" s="8" t="str">
        <f>IFERROR(IF(INDEX('ce raw data'!$C$2:$CZ$3000,MATCH(1,INDEX(('ce raw data'!$A$2:$A$3000=C518)*('ce raw data'!$B$2:$B$3000=$B555),,),0),MATCH(E521,'ce raw data'!$C$1:$CZ$1,0))="","-",INDEX('ce raw data'!$C$2:$CZ$3000,MATCH(1,INDEX(('ce raw data'!$A$2:$A$3000=C518)*('ce raw data'!$B$2:$B$3000=$B555),,),0),MATCH(E521,'ce raw data'!$C$1:$CZ$1,0))),"-")</f>
        <v>-</v>
      </c>
      <c r="F555" s="8" t="str">
        <f>IFERROR(IF(INDEX('ce raw data'!$C$2:$CZ$3000,MATCH(1,INDEX(('ce raw data'!$A$2:$A$3000=C518)*('ce raw data'!$B$2:$B$3000=$B555),,),0),MATCH(F521,'ce raw data'!$C$1:$CZ$1,0))="","-",INDEX('ce raw data'!$C$2:$CZ$3000,MATCH(1,INDEX(('ce raw data'!$A$2:$A$3000=C518)*('ce raw data'!$B$2:$B$3000=$B555),,),0),MATCH(F521,'ce raw data'!$C$1:$CZ$1,0))),"-")</f>
        <v>-</v>
      </c>
      <c r="G555" s="8" t="str">
        <f>IFERROR(IF(INDEX('ce raw data'!$C$2:$CZ$3000,MATCH(1,INDEX(('ce raw data'!$A$2:$A$3000=G518)*('ce raw data'!$B$2:$B$3000=$B555),,),0),MATCH(G521,'ce raw data'!$C$1:$CZ$1,0))="","-",INDEX('ce raw data'!$C$2:$CZ$3000,MATCH(1,INDEX(('ce raw data'!$A$2:$A$3000=G518)*('ce raw data'!$B$2:$B$3000=$B555),,),0),MATCH(G521,'ce raw data'!$C$1:$CZ$1,0))),"-")</f>
        <v>-</v>
      </c>
      <c r="H555" s="8" t="str">
        <f>IFERROR(IF(INDEX('ce raw data'!$C$2:$CZ$3000,MATCH(1,INDEX(('ce raw data'!$A$2:$A$3000=G518)*('ce raw data'!$B$2:$B$3000=$B555),,),0),MATCH(H521,'ce raw data'!$C$1:$CZ$1,0))="","-",INDEX('ce raw data'!$C$2:$CZ$3000,MATCH(1,INDEX(('ce raw data'!$A$2:$A$3000=G518)*('ce raw data'!$B$2:$B$3000=$B555),,),0),MATCH(H521,'ce raw data'!$C$1:$CZ$1,0))),"-")</f>
        <v>-</v>
      </c>
      <c r="I555" s="8" t="str">
        <f>IFERROR(IF(INDEX('ce raw data'!$C$2:$CZ$3000,MATCH(1,INDEX(('ce raw data'!$A$2:$A$3000=G518)*('ce raw data'!$B$2:$B$3000=$B555),,),0),MATCH(I521,'ce raw data'!$C$1:$CZ$1,0))="","-",INDEX('ce raw data'!$C$2:$CZ$3000,MATCH(1,INDEX(('ce raw data'!$A$2:$A$3000=G518)*('ce raw data'!$B$2:$B$3000=$B555),,),0),MATCH(I521,'ce raw data'!$C$1:$CZ$1,0))),"-")</f>
        <v>-</v>
      </c>
      <c r="J555" s="8" t="str">
        <f>IFERROR(IF(INDEX('ce raw data'!$C$2:$CZ$3000,MATCH(1,INDEX(('ce raw data'!$A$2:$A$3000=G518)*('ce raw data'!$B$2:$B$3000=$B555),,),0),MATCH(J521,'ce raw data'!$C$1:$CZ$1,0))="","-",INDEX('ce raw data'!$C$2:$CZ$3000,MATCH(1,INDEX(('ce raw data'!$A$2:$A$3000=G518)*('ce raw data'!$B$2:$B$3000=$B555),,),0),MATCH(J521,'ce raw data'!$C$1:$CZ$1,0))),"-")</f>
        <v>-</v>
      </c>
      <c r="K555" s="22"/>
    </row>
    <row r="556" spans="2:11" hidden="1" x14ac:dyDescent="0.5">
      <c r="B556" s="14"/>
      <c r="C556" s="8" t="str">
        <f>IFERROR(IF(INDEX('ce raw data'!$C$2:$CZ$3000,MATCH(1,INDEX(('ce raw data'!$A$2:$A$3000=C518)*('ce raw data'!$B$2:$B$3000=$B557),,),0),MATCH(SUBSTITUTE(C521,"Allele","Height"),'ce raw data'!$C$1:$CZ$1,0))="","-",INDEX('ce raw data'!$C$2:$CZ$3000,MATCH(1,INDEX(('ce raw data'!$A$2:$A$3000=C518)*('ce raw data'!$B$2:$B$3000=$B557),,),0),MATCH(SUBSTITUTE(C521,"Allele","Height"),'ce raw data'!$C$1:$CZ$1,0))),"-")</f>
        <v>-</v>
      </c>
      <c r="D556" s="8" t="str">
        <f>IFERROR(IF(INDEX('ce raw data'!$C$2:$CZ$3000,MATCH(1,INDEX(('ce raw data'!$A$2:$A$3000=C518)*('ce raw data'!$B$2:$B$3000=$B557),,),0),MATCH(SUBSTITUTE(D521,"Allele","Height"),'ce raw data'!$C$1:$CZ$1,0))="","-",INDEX('ce raw data'!$C$2:$CZ$3000,MATCH(1,INDEX(('ce raw data'!$A$2:$A$3000=C518)*('ce raw data'!$B$2:$B$3000=$B557),,),0),MATCH(SUBSTITUTE(D521,"Allele","Height"),'ce raw data'!$C$1:$CZ$1,0))),"-")</f>
        <v>-</v>
      </c>
      <c r="E556" s="8" t="str">
        <f>IFERROR(IF(INDEX('ce raw data'!$C$2:$CZ$3000,MATCH(1,INDEX(('ce raw data'!$A$2:$A$3000=C518)*('ce raw data'!$B$2:$B$3000=$B557),,),0),MATCH(SUBSTITUTE(E521,"Allele","Height"),'ce raw data'!$C$1:$CZ$1,0))="","-",INDEX('ce raw data'!$C$2:$CZ$3000,MATCH(1,INDEX(('ce raw data'!$A$2:$A$3000=C518)*('ce raw data'!$B$2:$B$3000=$B557),,),0),MATCH(SUBSTITUTE(E521,"Allele","Height"),'ce raw data'!$C$1:$CZ$1,0))),"-")</f>
        <v>-</v>
      </c>
      <c r="F556" s="8" t="str">
        <f>IFERROR(IF(INDEX('ce raw data'!$C$2:$CZ$3000,MATCH(1,INDEX(('ce raw data'!$A$2:$A$3000=C518)*('ce raw data'!$B$2:$B$3000=$B557),,),0),MATCH(SUBSTITUTE(F521,"Allele","Height"),'ce raw data'!$C$1:$CZ$1,0))="","-",INDEX('ce raw data'!$C$2:$CZ$3000,MATCH(1,INDEX(('ce raw data'!$A$2:$A$3000=C518)*('ce raw data'!$B$2:$B$3000=$B557),,),0),MATCH(SUBSTITUTE(F521,"Allele","Height"),'ce raw data'!$C$1:$CZ$1,0))),"-")</f>
        <v>-</v>
      </c>
      <c r="G556" s="8" t="str">
        <f>IFERROR(IF(INDEX('ce raw data'!$C$2:$CZ$3000,MATCH(1,INDEX(('ce raw data'!$A$2:$A$3000=G518)*('ce raw data'!$B$2:$B$3000=$B557),,),0),MATCH(SUBSTITUTE(G521,"Allele","Height"),'ce raw data'!$C$1:$CZ$1,0))="","-",INDEX('ce raw data'!$C$2:$CZ$3000,MATCH(1,INDEX(('ce raw data'!$A$2:$A$3000=G518)*('ce raw data'!$B$2:$B$3000=$B557),,),0),MATCH(SUBSTITUTE(G521,"Allele","Height"),'ce raw data'!$C$1:$CZ$1,0))),"-")</f>
        <v>-</v>
      </c>
      <c r="H556" s="8" t="str">
        <f>IFERROR(IF(INDEX('ce raw data'!$C$2:$CZ$3000,MATCH(1,INDEX(('ce raw data'!$A$2:$A$3000=G518)*('ce raw data'!$B$2:$B$3000=$B557),,),0),MATCH(SUBSTITUTE(H521,"Allele","Height"),'ce raw data'!$C$1:$CZ$1,0))="","-",INDEX('ce raw data'!$C$2:$CZ$3000,MATCH(1,INDEX(('ce raw data'!$A$2:$A$3000=G518)*('ce raw data'!$B$2:$B$3000=$B557),,),0),MATCH(SUBSTITUTE(H521,"Allele","Height"),'ce raw data'!$C$1:$CZ$1,0))),"-")</f>
        <v>-</v>
      </c>
      <c r="I556" s="8" t="str">
        <f>IFERROR(IF(INDEX('ce raw data'!$C$2:$CZ$3000,MATCH(1,INDEX(('ce raw data'!$A$2:$A$3000=G518)*('ce raw data'!$B$2:$B$3000=$B557),,),0),MATCH(SUBSTITUTE(I521,"Allele","Height"),'ce raw data'!$C$1:$CZ$1,0))="","-",INDEX('ce raw data'!$C$2:$CZ$3000,MATCH(1,INDEX(('ce raw data'!$A$2:$A$3000=G518)*('ce raw data'!$B$2:$B$3000=$B557),,),0),MATCH(SUBSTITUTE(I521,"Allele","Height"),'ce raw data'!$C$1:$CZ$1,0))),"-")</f>
        <v>-</v>
      </c>
      <c r="J556" s="8" t="str">
        <f>IFERROR(IF(INDEX('ce raw data'!$C$2:$CZ$3000,MATCH(1,INDEX(('ce raw data'!$A$2:$A$3000=G518)*('ce raw data'!$B$2:$B$3000=$B557),,),0),MATCH(SUBSTITUTE(J521,"Allele","Height"),'ce raw data'!$C$1:$CZ$1,0))="","-",INDEX('ce raw data'!$C$2:$CZ$3000,MATCH(1,INDEX(('ce raw data'!$A$2:$A$3000=G518)*('ce raw data'!$B$2:$B$3000=$B557),,),0),MATCH(SUBSTITUTE(J521,"Allele","Height"),'ce raw data'!$C$1:$CZ$1,0))),"-")</f>
        <v>-</v>
      </c>
      <c r="K556" s="22"/>
    </row>
    <row r="557" spans="2:11" x14ac:dyDescent="0.5">
      <c r="B557" s="14" t="str">
        <f>'Allele Call Table'!$A$105</f>
        <v>TPOX</v>
      </c>
      <c r="C557" s="8" t="str">
        <f>IFERROR(IF(INDEX('ce raw data'!$C$2:$CZ$3000,MATCH(1,INDEX(('ce raw data'!$A$2:$A$3000=C518)*('ce raw data'!$B$2:$B$3000=$B557),,),0),MATCH(C521,'ce raw data'!$C$1:$CZ$1,0))="","-",INDEX('ce raw data'!$C$2:$CZ$3000,MATCH(1,INDEX(('ce raw data'!$A$2:$A$3000=C518)*('ce raw data'!$B$2:$B$3000=$B557),,),0),MATCH(C521,'ce raw data'!$C$1:$CZ$1,0))),"-")</f>
        <v>-</v>
      </c>
      <c r="D557" s="8" t="str">
        <f>IFERROR(IF(INDEX('ce raw data'!$C$2:$CZ$3000,MATCH(1,INDEX(('ce raw data'!$A$2:$A$3000=C518)*('ce raw data'!$B$2:$B$3000=$B557),,),0),MATCH(D521,'ce raw data'!$C$1:$CZ$1,0))="","-",INDEX('ce raw data'!$C$2:$CZ$3000,MATCH(1,INDEX(('ce raw data'!$A$2:$A$3000=C518)*('ce raw data'!$B$2:$B$3000=$B557),,),0),MATCH(D521,'ce raw data'!$C$1:$CZ$1,0))),"-")</f>
        <v>-</v>
      </c>
      <c r="E557" s="8" t="str">
        <f>IFERROR(IF(INDEX('ce raw data'!$C$2:$CZ$3000,MATCH(1,INDEX(('ce raw data'!$A$2:$A$3000=C518)*('ce raw data'!$B$2:$B$3000=$B557),,),0),MATCH(E521,'ce raw data'!$C$1:$CZ$1,0))="","-",INDEX('ce raw data'!$C$2:$CZ$3000,MATCH(1,INDEX(('ce raw data'!$A$2:$A$3000=C518)*('ce raw data'!$B$2:$B$3000=$B557),,),0),MATCH(E521,'ce raw data'!$C$1:$CZ$1,0))),"-")</f>
        <v>-</v>
      </c>
      <c r="F557" s="8" t="str">
        <f>IFERROR(IF(INDEX('ce raw data'!$C$2:$CZ$3000,MATCH(1,INDEX(('ce raw data'!$A$2:$A$3000=C518)*('ce raw data'!$B$2:$B$3000=$B557),,),0),MATCH(F521,'ce raw data'!$C$1:$CZ$1,0))="","-",INDEX('ce raw data'!$C$2:$CZ$3000,MATCH(1,INDEX(('ce raw data'!$A$2:$A$3000=C518)*('ce raw data'!$B$2:$B$3000=$B557),,),0),MATCH(F521,'ce raw data'!$C$1:$CZ$1,0))),"-")</f>
        <v>-</v>
      </c>
      <c r="G557" s="8" t="str">
        <f>IFERROR(IF(INDEX('ce raw data'!$C$2:$CZ$3000,MATCH(1,INDEX(('ce raw data'!$A$2:$A$3000=G518)*('ce raw data'!$B$2:$B$3000=$B557),,),0),MATCH(G521,'ce raw data'!$C$1:$CZ$1,0))="","-",INDEX('ce raw data'!$C$2:$CZ$3000,MATCH(1,INDEX(('ce raw data'!$A$2:$A$3000=G518)*('ce raw data'!$B$2:$B$3000=$B557),,),0),MATCH(G521,'ce raw data'!$C$1:$CZ$1,0))),"-")</f>
        <v>-</v>
      </c>
      <c r="H557" s="8" t="str">
        <f>IFERROR(IF(INDEX('ce raw data'!$C$2:$CZ$3000,MATCH(1,INDEX(('ce raw data'!$A$2:$A$3000=G518)*('ce raw data'!$B$2:$B$3000=$B557),,),0),MATCH(H521,'ce raw data'!$C$1:$CZ$1,0))="","-",INDEX('ce raw data'!$C$2:$CZ$3000,MATCH(1,INDEX(('ce raw data'!$A$2:$A$3000=G518)*('ce raw data'!$B$2:$B$3000=$B557),,),0),MATCH(H521,'ce raw data'!$C$1:$CZ$1,0))),"-")</f>
        <v>-</v>
      </c>
      <c r="I557" s="8" t="str">
        <f>IFERROR(IF(INDEX('ce raw data'!$C$2:$CZ$3000,MATCH(1,INDEX(('ce raw data'!$A$2:$A$3000=G518)*('ce raw data'!$B$2:$B$3000=$B557),,),0),MATCH(I521,'ce raw data'!$C$1:$CZ$1,0))="","-",INDEX('ce raw data'!$C$2:$CZ$3000,MATCH(1,INDEX(('ce raw data'!$A$2:$A$3000=G518)*('ce raw data'!$B$2:$B$3000=$B557),,),0),MATCH(I521,'ce raw data'!$C$1:$CZ$1,0))),"-")</f>
        <v>-</v>
      </c>
      <c r="J557" s="8" t="str">
        <f>IFERROR(IF(INDEX('ce raw data'!$C$2:$CZ$3000,MATCH(1,INDEX(('ce raw data'!$A$2:$A$3000=G518)*('ce raw data'!$B$2:$B$3000=$B557),,),0),MATCH(J521,'ce raw data'!$C$1:$CZ$1,0))="","-",INDEX('ce raw data'!$C$2:$CZ$3000,MATCH(1,INDEX(('ce raw data'!$A$2:$A$3000=G518)*('ce raw data'!$B$2:$B$3000=$B557),,),0),MATCH(J521,'ce raw data'!$C$1:$CZ$1,0))),"-")</f>
        <v>-</v>
      </c>
      <c r="K557" s="22"/>
    </row>
    <row r="558" spans="2:11" hidden="1" x14ac:dyDescent="0.5">
      <c r="B558" s="10"/>
      <c r="C558" s="8" t="str">
        <f>IFERROR(IF(INDEX('ce raw data'!$C$2:$CZ$3000,MATCH(1,INDEX(('ce raw data'!$A$2:$A$3000=C518)*('ce raw data'!$B$2:$B$3000=$B559),,),0),MATCH(SUBSTITUTE(C521,"Allele","Height"),'ce raw data'!$C$1:$CZ$1,0))="","-",INDEX('ce raw data'!$C$2:$CZ$3000,MATCH(1,INDEX(('ce raw data'!$A$2:$A$3000=C518)*('ce raw data'!$B$2:$B$3000=$B559),,),0),MATCH(SUBSTITUTE(C521,"Allele","Height"),'ce raw data'!$C$1:$CZ$1,0))),"-")</f>
        <v>-</v>
      </c>
      <c r="D558" s="8" t="str">
        <f>IFERROR(IF(INDEX('ce raw data'!$C$2:$CZ$3000,MATCH(1,INDEX(('ce raw data'!$A$2:$A$3000=C518)*('ce raw data'!$B$2:$B$3000=$B559),,),0),MATCH(SUBSTITUTE(D521,"Allele","Height"),'ce raw data'!$C$1:$CZ$1,0))="","-",INDEX('ce raw data'!$C$2:$CZ$3000,MATCH(1,INDEX(('ce raw data'!$A$2:$A$3000=C518)*('ce raw data'!$B$2:$B$3000=$B559),,),0),MATCH(SUBSTITUTE(D521,"Allele","Height"),'ce raw data'!$C$1:$CZ$1,0))),"-")</f>
        <v>-</v>
      </c>
      <c r="E558" s="8" t="str">
        <f>IFERROR(IF(INDEX('ce raw data'!$C$2:$CZ$3000,MATCH(1,INDEX(('ce raw data'!$A$2:$A$3000=C518)*('ce raw data'!$B$2:$B$3000=$B559),,),0),MATCH(SUBSTITUTE(E521,"Allele","Height"),'ce raw data'!$C$1:$CZ$1,0))="","-",INDEX('ce raw data'!$C$2:$CZ$3000,MATCH(1,INDEX(('ce raw data'!$A$2:$A$3000=C518)*('ce raw data'!$B$2:$B$3000=$B559),,),0),MATCH(SUBSTITUTE(E521,"Allele","Height"),'ce raw data'!$C$1:$CZ$1,0))),"-")</f>
        <v>-</v>
      </c>
      <c r="F558" s="8" t="str">
        <f>IFERROR(IF(INDEX('ce raw data'!$C$2:$CZ$3000,MATCH(1,INDEX(('ce raw data'!$A$2:$A$3000=C518)*('ce raw data'!$B$2:$B$3000=$B559),,),0),MATCH(SUBSTITUTE(F521,"Allele","Height"),'ce raw data'!$C$1:$CZ$1,0))="","-",INDEX('ce raw data'!$C$2:$CZ$3000,MATCH(1,INDEX(('ce raw data'!$A$2:$A$3000=C518)*('ce raw data'!$B$2:$B$3000=$B559),,),0),MATCH(SUBSTITUTE(F521,"Allele","Height"),'ce raw data'!$C$1:$CZ$1,0))),"-")</f>
        <v>-</v>
      </c>
      <c r="G558" s="8" t="str">
        <f>IFERROR(IF(INDEX('ce raw data'!$C$2:$CZ$3000,MATCH(1,INDEX(('ce raw data'!$A$2:$A$3000=G518)*('ce raw data'!$B$2:$B$3000=$B559),,),0),MATCH(SUBSTITUTE(G521,"Allele","Height"),'ce raw data'!$C$1:$CZ$1,0))="","-",INDEX('ce raw data'!$C$2:$CZ$3000,MATCH(1,INDEX(('ce raw data'!$A$2:$A$3000=G518)*('ce raw data'!$B$2:$B$3000=$B559),,),0),MATCH(SUBSTITUTE(G521,"Allele","Height"),'ce raw data'!$C$1:$CZ$1,0))),"-")</f>
        <v>-</v>
      </c>
      <c r="H558" s="8" t="str">
        <f>IFERROR(IF(INDEX('ce raw data'!$C$2:$CZ$3000,MATCH(1,INDEX(('ce raw data'!$A$2:$A$3000=G518)*('ce raw data'!$B$2:$B$3000=$B559),,),0),MATCH(SUBSTITUTE(H521,"Allele","Height"),'ce raw data'!$C$1:$CZ$1,0))="","-",INDEX('ce raw data'!$C$2:$CZ$3000,MATCH(1,INDEX(('ce raw data'!$A$2:$A$3000=G518)*('ce raw data'!$B$2:$B$3000=$B559),,),0),MATCH(SUBSTITUTE(H521,"Allele","Height"),'ce raw data'!$C$1:$CZ$1,0))),"-")</f>
        <v>-</v>
      </c>
      <c r="I558" s="8" t="str">
        <f>IFERROR(IF(INDEX('ce raw data'!$C$2:$CZ$3000,MATCH(1,INDEX(('ce raw data'!$A$2:$A$3000=G518)*('ce raw data'!$B$2:$B$3000=$B559),,),0),MATCH(SUBSTITUTE(I521,"Allele","Height"),'ce raw data'!$C$1:$CZ$1,0))="","-",INDEX('ce raw data'!$C$2:$CZ$3000,MATCH(1,INDEX(('ce raw data'!$A$2:$A$3000=G518)*('ce raw data'!$B$2:$B$3000=$B559),,),0),MATCH(SUBSTITUTE(I521,"Allele","Height"),'ce raw data'!$C$1:$CZ$1,0))),"-")</f>
        <v>-</v>
      </c>
      <c r="J558" s="8" t="str">
        <f>IFERROR(IF(INDEX('ce raw data'!$C$2:$CZ$3000,MATCH(1,INDEX(('ce raw data'!$A$2:$A$3000=G518)*('ce raw data'!$B$2:$B$3000=$B559),,),0),MATCH(SUBSTITUTE(J521,"Allele","Height"),'ce raw data'!$C$1:$CZ$1,0))="","-",INDEX('ce raw data'!$C$2:$CZ$3000,MATCH(1,INDEX(('ce raw data'!$A$2:$A$3000=G518)*('ce raw data'!$B$2:$B$3000=$B559),,),0),MATCH(SUBSTITUTE(J521,"Allele","Height"),'ce raw data'!$C$1:$CZ$1,0))),"-")</f>
        <v>-</v>
      </c>
      <c r="K558" s="22"/>
    </row>
    <row r="559" spans="2:11" x14ac:dyDescent="0.5">
      <c r="B559" s="12" t="str">
        <f>'Allele Call Table'!$A$107</f>
        <v>D8S1179</v>
      </c>
      <c r="C559" s="8" t="str">
        <f>IFERROR(IF(INDEX('ce raw data'!$C$2:$CZ$3000,MATCH(1,INDEX(('ce raw data'!$A$2:$A$3000=C518)*('ce raw data'!$B$2:$B$3000=$B559),,),0),MATCH(C521,'ce raw data'!$C$1:$CZ$1,0))="","-",INDEX('ce raw data'!$C$2:$CZ$3000,MATCH(1,INDEX(('ce raw data'!$A$2:$A$3000=C518)*('ce raw data'!$B$2:$B$3000=$B559),,),0),MATCH(C521,'ce raw data'!$C$1:$CZ$1,0))),"-")</f>
        <v>-</v>
      </c>
      <c r="D559" s="8" t="str">
        <f>IFERROR(IF(INDEX('ce raw data'!$C$2:$CZ$3000,MATCH(1,INDEX(('ce raw data'!$A$2:$A$3000=C518)*('ce raw data'!$B$2:$B$3000=$B559),,),0),MATCH(D521,'ce raw data'!$C$1:$CZ$1,0))="","-",INDEX('ce raw data'!$C$2:$CZ$3000,MATCH(1,INDEX(('ce raw data'!$A$2:$A$3000=C518)*('ce raw data'!$B$2:$B$3000=$B559),,),0),MATCH(D521,'ce raw data'!$C$1:$CZ$1,0))),"-")</f>
        <v>-</v>
      </c>
      <c r="E559" s="8" t="str">
        <f>IFERROR(IF(INDEX('ce raw data'!$C$2:$CZ$3000,MATCH(1,INDEX(('ce raw data'!$A$2:$A$3000=C518)*('ce raw data'!$B$2:$B$3000=$B559),,),0),MATCH(E521,'ce raw data'!$C$1:$CZ$1,0))="","-",INDEX('ce raw data'!$C$2:$CZ$3000,MATCH(1,INDEX(('ce raw data'!$A$2:$A$3000=C518)*('ce raw data'!$B$2:$B$3000=$B559),,),0),MATCH(E521,'ce raw data'!$C$1:$CZ$1,0))),"-")</f>
        <v>-</v>
      </c>
      <c r="F559" s="8" t="str">
        <f>IFERROR(IF(INDEX('ce raw data'!$C$2:$CZ$3000,MATCH(1,INDEX(('ce raw data'!$A$2:$A$3000=C518)*('ce raw data'!$B$2:$B$3000=$B559),,),0),MATCH(F521,'ce raw data'!$C$1:$CZ$1,0))="","-",INDEX('ce raw data'!$C$2:$CZ$3000,MATCH(1,INDEX(('ce raw data'!$A$2:$A$3000=C518)*('ce raw data'!$B$2:$B$3000=$B559),,),0),MATCH(F521,'ce raw data'!$C$1:$CZ$1,0))),"-")</f>
        <v>-</v>
      </c>
      <c r="G559" s="8" t="str">
        <f>IFERROR(IF(INDEX('ce raw data'!$C$2:$CZ$3000,MATCH(1,INDEX(('ce raw data'!$A$2:$A$3000=G518)*('ce raw data'!$B$2:$B$3000=$B559),,),0),MATCH(G521,'ce raw data'!$C$1:$CZ$1,0))="","-",INDEX('ce raw data'!$C$2:$CZ$3000,MATCH(1,INDEX(('ce raw data'!$A$2:$A$3000=G518)*('ce raw data'!$B$2:$B$3000=$B559),,),0),MATCH(G521,'ce raw data'!$C$1:$CZ$1,0))),"-")</f>
        <v>-</v>
      </c>
      <c r="H559" s="8" t="str">
        <f>IFERROR(IF(INDEX('ce raw data'!$C$2:$CZ$3000,MATCH(1,INDEX(('ce raw data'!$A$2:$A$3000=G518)*('ce raw data'!$B$2:$B$3000=$B559),,),0),MATCH(H521,'ce raw data'!$C$1:$CZ$1,0))="","-",INDEX('ce raw data'!$C$2:$CZ$3000,MATCH(1,INDEX(('ce raw data'!$A$2:$A$3000=G518)*('ce raw data'!$B$2:$B$3000=$B559),,),0),MATCH(H521,'ce raw data'!$C$1:$CZ$1,0))),"-")</f>
        <v>-</v>
      </c>
      <c r="I559" s="8" t="str">
        <f>IFERROR(IF(INDEX('ce raw data'!$C$2:$CZ$3000,MATCH(1,INDEX(('ce raw data'!$A$2:$A$3000=G518)*('ce raw data'!$B$2:$B$3000=$B559),,),0),MATCH(I521,'ce raw data'!$C$1:$CZ$1,0))="","-",INDEX('ce raw data'!$C$2:$CZ$3000,MATCH(1,INDEX(('ce raw data'!$A$2:$A$3000=G518)*('ce raw data'!$B$2:$B$3000=$B559),,),0),MATCH(I521,'ce raw data'!$C$1:$CZ$1,0))),"-")</f>
        <v>-</v>
      </c>
      <c r="J559" s="8" t="str">
        <f>IFERROR(IF(INDEX('ce raw data'!$C$2:$CZ$3000,MATCH(1,INDEX(('ce raw data'!$A$2:$A$3000=G518)*('ce raw data'!$B$2:$B$3000=$B559),,),0),MATCH(J521,'ce raw data'!$C$1:$CZ$1,0))="","-",INDEX('ce raw data'!$C$2:$CZ$3000,MATCH(1,INDEX(('ce raw data'!$A$2:$A$3000=G518)*('ce raw data'!$B$2:$B$3000=$B559),,),0),MATCH(J521,'ce raw data'!$C$1:$CZ$1,0))),"-")</f>
        <v>-</v>
      </c>
      <c r="K559" s="22"/>
    </row>
    <row r="560" spans="2:11" hidden="1" x14ac:dyDescent="0.5">
      <c r="B560" s="12"/>
      <c r="C560" s="8" t="str">
        <f>IFERROR(IF(INDEX('ce raw data'!$C$2:$CZ$3000,MATCH(1,INDEX(('ce raw data'!$A$2:$A$3000=C518)*('ce raw data'!$B$2:$B$3000=$B561),,),0),MATCH(SUBSTITUTE(C521,"Allele","Height"),'ce raw data'!$C$1:$CZ$1,0))="","-",INDEX('ce raw data'!$C$2:$CZ$3000,MATCH(1,INDEX(('ce raw data'!$A$2:$A$3000=C518)*('ce raw data'!$B$2:$B$3000=$B561),,),0),MATCH(SUBSTITUTE(C521,"Allele","Height"),'ce raw data'!$C$1:$CZ$1,0))),"-")</f>
        <v>-</v>
      </c>
      <c r="D560" s="8" t="str">
        <f>IFERROR(IF(INDEX('ce raw data'!$C$2:$CZ$3000,MATCH(1,INDEX(('ce raw data'!$A$2:$A$3000=C518)*('ce raw data'!$B$2:$B$3000=$B561),,),0),MATCH(SUBSTITUTE(D521,"Allele","Height"),'ce raw data'!$C$1:$CZ$1,0))="","-",INDEX('ce raw data'!$C$2:$CZ$3000,MATCH(1,INDEX(('ce raw data'!$A$2:$A$3000=C518)*('ce raw data'!$B$2:$B$3000=$B561),,),0),MATCH(SUBSTITUTE(D521,"Allele","Height"),'ce raw data'!$C$1:$CZ$1,0))),"-")</f>
        <v>-</v>
      </c>
      <c r="E560" s="8" t="str">
        <f>IFERROR(IF(INDEX('ce raw data'!$C$2:$CZ$3000,MATCH(1,INDEX(('ce raw data'!$A$2:$A$3000=C518)*('ce raw data'!$B$2:$B$3000=$B561),,),0),MATCH(SUBSTITUTE(E521,"Allele","Height"),'ce raw data'!$C$1:$CZ$1,0))="","-",INDEX('ce raw data'!$C$2:$CZ$3000,MATCH(1,INDEX(('ce raw data'!$A$2:$A$3000=C518)*('ce raw data'!$B$2:$B$3000=$B561),,),0),MATCH(SUBSTITUTE(E521,"Allele","Height"),'ce raw data'!$C$1:$CZ$1,0))),"-")</f>
        <v>-</v>
      </c>
      <c r="F560" s="8" t="str">
        <f>IFERROR(IF(INDEX('ce raw data'!$C$2:$CZ$3000,MATCH(1,INDEX(('ce raw data'!$A$2:$A$3000=C518)*('ce raw data'!$B$2:$B$3000=$B561),,),0),MATCH(SUBSTITUTE(F521,"Allele","Height"),'ce raw data'!$C$1:$CZ$1,0))="","-",INDEX('ce raw data'!$C$2:$CZ$3000,MATCH(1,INDEX(('ce raw data'!$A$2:$A$3000=C518)*('ce raw data'!$B$2:$B$3000=$B561),,),0),MATCH(SUBSTITUTE(F521,"Allele","Height"),'ce raw data'!$C$1:$CZ$1,0))),"-")</f>
        <v>-</v>
      </c>
      <c r="G560" s="8" t="str">
        <f>IFERROR(IF(INDEX('ce raw data'!$C$2:$CZ$3000,MATCH(1,INDEX(('ce raw data'!$A$2:$A$3000=G518)*('ce raw data'!$B$2:$B$3000=$B561),,),0),MATCH(SUBSTITUTE(G521,"Allele","Height"),'ce raw data'!$C$1:$CZ$1,0))="","-",INDEX('ce raw data'!$C$2:$CZ$3000,MATCH(1,INDEX(('ce raw data'!$A$2:$A$3000=G518)*('ce raw data'!$B$2:$B$3000=$B561),,),0),MATCH(SUBSTITUTE(G521,"Allele","Height"),'ce raw data'!$C$1:$CZ$1,0))),"-")</f>
        <v>-</v>
      </c>
      <c r="H560" s="8" t="str">
        <f>IFERROR(IF(INDEX('ce raw data'!$C$2:$CZ$3000,MATCH(1,INDEX(('ce raw data'!$A$2:$A$3000=G518)*('ce raw data'!$B$2:$B$3000=$B561),,),0),MATCH(SUBSTITUTE(H521,"Allele","Height"),'ce raw data'!$C$1:$CZ$1,0))="","-",INDEX('ce raw data'!$C$2:$CZ$3000,MATCH(1,INDEX(('ce raw data'!$A$2:$A$3000=G518)*('ce raw data'!$B$2:$B$3000=$B561),,),0),MATCH(SUBSTITUTE(H521,"Allele","Height"),'ce raw data'!$C$1:$CZ$1,0))),"-")</f>
        <v>-</v>
      </c>
      <c r="I560" s="8" t="str">
        <f>IFERROR(IF(INDEX('ce raw data'!$C$2:$CZ$3000,MATCH(1,INDEX(('ce raw data'!$A$2:$A$3000=G518)*('ce raw data'!$B$2:$B$3000=$B561),,),0),MATCH(SUBSTITUTE(I521,"Allele","Height"),'ce raw data'!$C$1:$CZ$1,0))="","-",INDEX('ce raw data'!$C$2:$CZ$3000,MATCH(1,INDEX(('ce raw data'!$A$2:$A$3000=G518)*('ce raw data'!$B$2:$B$3000=$B561),,),0),MATCH(SUBSTITUTE(I521,"Allele","Height"),'ce raw data'!$C$1:$CZ$1,0))),"-")</f>
        <v>-</v>
      </c>
      <c r="J560" s="8" t="str">
        <f>IFERROR(IF(INDEX('ce raw data'!$C$2:$CZ$3000,MATCH(1,INDEX(('ce raw data'!$A$2:$A$3000=G518)*('ce raw data'!$B$2:$B$3000=$B561),,),0),MATCH(SUBSTITUTE(J521,"Allele","Height"),'ce raw data'!$C$1:$CZ$1,0))="","-",INDEX('ce raw data'!$C$2:$CZ$3000,MATCH(1,INDEX(('ce raw data'!$A$2:$A$3000=G518)*('ce raw data'!$B$2:$B$3000=$B561),,),0),MATCH(SUBSTITUTE(J521,"Allele","Height"),'ce raw data'!$C$1:$CZ$1,0))),"-")</f>
        <v>-</v>
      </c>
      <c r="K560" s="22"/>
    </row>
    <row r="561" spans="2:10" x14ac:dyDescent="0.5">
      <c r="B561" s="12" t="str">
        <f>'Allele Call Table'!$A$109</f>
        <v>D12S391</v>
      </c>
      <c r="C561" s="8" t="str">
        <f>IFERROR(IF(INDEX('ce raw data'!$C$2:$CZ$3000,MATCH(1,INDEX(('ce raw data'!$A$2:$A$3000=C518)*('ce raw data'!$B$2:$B$3000=$B561),,),0),MATCH(C521,'ce raw data'!$C$1:$CZ$1,0))="","-",INDEX('ce raw data'!$C$2:$CZ$3000,MATCH(1,INDEX(('ce raw data'!$A$2:$A$3000=C518)*('ce raw data'!$B$2:$B$3000=$B561),,),0),MATCH(C521,'ce raw data'!$C$1:$CZ$1,0))),"-")</f>
        <v>-</v>
      </c>
      <c r="D561" s="8" t="str">
        <f>IFERROR(IF(INDEX('ce raw data'!$C$2:$CZ$3000,MATCH(1,INDEX(('ce raw data'!$A$2:$A$3000=C518)*('ce raw data'!$B$2:$B$3000=$B561),,),0),MATCH(D521,'ce raw data'!$C$1:$CZ$1,0))="","-",INDEX('ce raw data'!$C$2:$CZ$3000,MATCH(1,INDEX(('ce raw data'!$A$2:$A$3000=C518)*('ce raw data'!$B$2:$B$3000=$B561),,),0),MATCH(D521,'ce raw data'!$C$1:$CZ$1,0))),"-")</f>
        <v>-</v>
      </c>
      <c r="E561" s="8" t="str">
        <f>IFERROR(IF(INDEX('ce raw data'!$C$2:$CZ$3000,MATCH(1,INDEX(('ce raw data'!$A$2:$A$3000=C518)*('ce raw data'!$B$2:$B$3000=$B561),,),0),MATCH(E521,'ce raw data'!$C$1:$CZ$1,0))="","-",INDEX('ce raw data'!$C$2:$CZ$3000,MATCH(1,INDEX(('ce raw data'!$A$2:$A$3000=C518)*('ce raw data'!$B$2:$B$3000=$B561),,),0),MATCH(E521,'ce raw data'!$C$1:$CZ$1,0))),"-")</f>
        <v>-</v>
      </c>
      <c r="F561" s="8" t="str">
        <f>IFERROR(IF(INDEX('ce raw data'!$C$2:$CZ$3000,MATCH(1,INDEX(('ce raw data'!$A$2:$A$3000=C518)*('ce raw data'!$B$2:$B$3000=$B561),,),0),MATCH(F521,'ce raw data'!$C$1:$CZ$1,0))="","-",INDEX('ce raw data'!$C$2:$CZ$3000,MATCH(1,INDEX(('ce raw data'!$A$2:$A$3000=C518)*('ce raw data'!$B$2:$B$3000=$B561),,),0),MATCH(F521,'ce raw data'!$C$1:$CZ$1,0))),"-")</f>
        <v>-</v>
      </c>
      <c r="G561" s="8" t="str">
        <f>IFERROR(IF(INDEX('ce raw data'!$C$2:$CZ$3000,MATCH(1,INDEX(('ce raw data'!$A$2:$A$3000=G518)*('ce raw data'!$B$2:$B$3000=$B561),,),0),MATCH(G521,'ce raw data'!$C$1:$CZ$1,0))="","-",INDEX('ce raw data'!$C$2:$CZ$3000,MATCH(1,INDEX(('ce raw data'!$A$2:$A$3000=G518)*('ce raw data'!$B$2:$B$3000=$B561),,),0),MATCH(G521,'ce raw data'!$C$1:$CZ$1,0))),"-")</f>
        <v>-</v>
      </c>
      <c r="H561" s="8" t="str">
        <f>IFERROR(IF(INDEX('ce raw data'!$C$2:$CZ$3000,MATCH(1,INDEX(('ce raw data'!$A$2:$A$3000=G518)*('ce raw data'!$B$2:$B$3000=$B561),,),0),MATCH(H521,'ce raw data'!$C$1:$CZ$1,0))="","-",INDEX('ce raw data'!$C$2:$CZ$3000,MATCH(1,INDEX(('ce raw data'!$A$2:$A$3000=G518)*('ce raw data'!$B$2:$B$3000=$B561),,),0),MATCH(H521,'ce raw data'!$C$1:$CZ$1,0))),"-")</f>
        <v>-</v>
      </c>
      <c r="I561" s="8" t="str">
        <f>IFERROR(IF(INDEX('ce raw data'!$C$2:$CZ$3000,MATCH(1,INDEX(('ce raw data'!$A$2:$A$3000=G518)*('ce raw data'!$B$2:$B$3000=$B561),,),0),MATCH(I521,'ce raw data'!$C$1:$CZ$1,0))="","-",INDEX('ce raw data'!$C$2:$CZ$3000,MATCH(1,INDEX(('ce raw data'!$A$2:$A$3000=G518)*('ce raw data'!$B$2:$B$3000=$B561),,),0),MATCH(I521,'ce raw data'!$C$1:$CZ$1,0))),"-")</f>
        <v>-</v>
      </c>
      <c r="J561" s="8" t="str">
        <f>IFERROR(IF(INDEX('ce raw data'!$C$2:$CZ$3000,MATCH(1,INDEX(('ce raw data'!$A$2:$A$3000=G518)*('ce raw data'!$B$2:$B$3000=$B561),,),0),MATCH(J521,'ce raw data'!$C$1:$CZ$1,0))="","-",INDEX('ce raw data'!$C$2:$CZ$3000,MATCH(1,INDEX(('ce raw data'!$A$2:$A$3000=G518)*('ce raw data'!$B$2:$B$3000=$B561),,),0),MATCH(J521,'ce raw data'!$C$1:$CZ$1,0))),"-")</f>
        <v>-</v>
      </c>
    </row>
    <row r="562" spans="2:10" hidden="1" x14ac:dyDescent="0.5">
      <c r="B562" s="12"/>
      <c r="C562" s="8" t="str">
        <f>IFERROR(IF(INDEX('ce raw data'!$C$2:$CZ$3000,MATCH(1,INDEX(('ce raw data'!$A$2:$A$3000=C518)*('ce raw data'!$B$2:$B$3000=$B563),,),0),MATCH(SUBSTITUTE(C521,"Allele","Height"),'ce raw data'!$C$1:$CZ$1,0))="","-",INDEX('ce raw data'!$C$2:$CZ$3000,MATCH(1,INDEX(('ce raw data'!$A$2:$A$3000=C518)*('ce raw data'!$B$2:$B$3000=$B563),,),0),MATCH(SUBSTITUTE(C521,"Allele","Height"),'ce raw data'!$C$1:$CZ$1,0))),"-")</f>
        <v>-</v>
      </c>
      <c r="D562" s="8" t="str">
        <f>IFERROR(IF(INDEX('ce raw data'!$C$2:$CZ$3000,MATCH(1,INDEX(('ce raw data'!$A$2:$A$3000=C518)*('ce raw data'!$B$2:$B$3000=$B563),,),0),MATCH(SUBSTITUTE(D521,"Allele","Height"),'ce raw data'!$C$1:$CZ$1,0))="","-",INDEX('ce raw data'!$C$2:$CZ$3000,MATCH(1,INDEX(('ce raw data'!$A$2:$A$3000=C518)*('ce raw data'!$B$2:$B$3000=$B563),,),0),MATCH(SUBSTITUTE(D521,"Allele","Height"),'ce raw data'!$C$1:$CZ$1,0))),"-")</f>
        <v>-</v>
      </c>
      <c r="E562" s="8" t="str">
        <f>IFERROR(IF(INDEX('ce raw data'!$C$2:$CZ$3000,MATCH(1,INDEX(('ce raw data'!$A$2:$A$3000=C518)*('ce raw data'!$B$2:$B$3000=$B563),,),0),MATCH(SUBSTITUTE(E521,"Allele","Height"),'ce raw data'!$C$1:$CZ$1,0))="","-",INDEX('ce raw data'!$C$2:$CZ$3000,MATCH(1,INDEX(('ce raw data'!$A$2:$A$3000=C518)*('ce raw data'!$B$2:$B$3000=$B563),,),0),MATCH(SUBSTITUTE(E521,"Allele","Height"),'ce raw data'!$C$1:$CZ$1,0))),"-")</f>
        <v>-</v>
      </c>
      <c r="F562" s="8" t="str">
        <f>IFERROR(IF(INDEX('ce raw data'!$C$2:$CZ$3000,MATCH(1,INDEX(('ce raw data'!$A$2:$A$3000=C518)*('ce raw data'!$B$2:$B$3000=$B563),,),0),MATCH(SUBSTITUTE(F521,"Allele","Height"),'ce raw data'!$C$1:$CZ$1,0))="","-",INDEX('ce raw data'!$C$2:$CZ$3000,MATCH(1,INDEX(('ce raw data'!$A$2:$A$3000=C518)*('ce raw data'!$B$2:$B$3000=$B563),,),0),MATCH(SUBSTITUTE(F521,"Allele","Height"),'ce raw data'!$C$1:$CZ$1,0))),"-")</f>
        <v>-</v>
      </c>
      <c r="G562" s="8" t="str">
        <f>IFERROR(IF(INDEX('ce raw data'!$C$2:$CZ$3000,MATCH(1,INDEX(('ce raw data'!$A$2:$A$3000=G518)*('ce raw data'!$B$2:$B$3000=$B563),,),0),MATCH(SUBSTITUTE(G521,"Allele","Height"),'ce raw data'!$C$1:$CZ$1,0))="","-",INDEX('ce raw data'!$C$2:$CZ$3000,MATCH(1,INDEX(('ce raw data'!$A$2:$A$3000=G518)*('ce raw data'!$B$2:$B$3000=$B563),,),0),MATCH(SUBSTITUTE(G521,"Allele","Height"),'ce raw data'!$C$1:$CZ$1,0))),"-")</f>
        <v>-</v>
      </c>
      <c r="H562" s="8" t="str">
        <f>IFERROR(IF(INDEX('ce raw data'!$C$2:$CZ$3000,MATCH(1,INDEX(('ce raw data'!$A$2:$A$3000=G518)*('ce raw data'!$B$2:$B$3000=$B563),,),0),MATCH(SUBSTITUTE(H521,"Allele","Height"),'ce raw data'!$C$1:$CZ$1,0))="","-",INDEX('ce raw data'!$C$2:$CZ$3000,MATCH(1,INDEX(('ce raw data'!$A$2:$A$3000=G518)*('ce raw data'!$B$2:$B$3000=$B563),,),0),MATCH(SUBSTITUTE(H521,"Allele","Height"),'ce raw data'!$C$1:$CZ$1,0))),"-")</f>
        <v>-</v>
      </c>
      <c r="I562" s="8" t="str">
        <f>IFERROR(IF(INDEX('ce raw data'!$C$2:$CZ$3000,MATCH(1,INDEX(('ce raw data'!$A$2:$A$3000=G518)*('ce raw data'!$B$2:$B$3000=$B563),,),0),MATCH(SUBSTITUTE(I521,"Allele","Height"),'ce raw data'!$C$1:$CZ$1,0))="","-",INDEX('ce raw data'!$C$2:$CZ$3000,MATCH(1,INDEX(('ce raw data'!$A$2:$A$3000=G518)*('ce raw data'!$B$2:$B$3000=$B563),,),0),MATCH(SUBSTITUTE(I521,"Allele","Height"),'ce raw data'!$C$1:$CZ$1,0))),"-")</f>
        <v>-</v>
      </c>
      <c r="J562" s="8" t="str">
        <f>IFERROR(IF(INDEX('ce raw data'!$C$2:$CZ$3000,MATCH(1,INDEX(('ce raw data'!$A$2:$A$3000=G518)*('ce raw data'!$B$2:$B$3000=$B563),,),0),MATCH(SUBSTITUTE(J521,"Allele","Height"),'ce raw data'!$C$1:$CZ$1,0))="","-",INDEX('ce raw data'!$C$2:$CZ$3000,MATCH(1,INDEX(('ce raw data'!$A$2:$A$3000=G518)*('ce raw data'!$B$2:$B$3000=$B563),,),0),MATCH(SUBSTITUTE(J521,"Allele","Height"),'ce raw data'!$C$1:$CZ$1,0))),"-")</f>
        <v>-</v>
      </c>
    </row>
    <row r="563" spans="2:10" x14ac:dyDescent="0.5">
      <c r="B563" s="12" t="str">
        <f>'Allele Call Table'!$A$111</f>
        <v>D19S433</v>
      </c>
      <c r="C563" s="8" t="str">
        <f>IFERROR(IF(INDEX('ce raw data'!$C$2:$CZ$3000,MATCH(1,INDEX(('ce raw data'!$A$2:$A$3000=C518)*('ce raw data'!$B$2:$B$3000=$B563),,),0),MATCH(C521,'ce raw data'!$C$1:$CZ$1,0))="","-",INDEX('ce raw data'!$C$2:$CZ$3000,MATCH(1,INDEX(('ce raw data'!$A$2:$A$3000=C518)*('ce raw data'!$B$2:$B$3000=$B563),,),0),MATCH(C521,'ce raw data'!$C$1:$CZ$1,0))),"-")</f>
        <v>-</v>
      </c>
      <c r="D563" s="8" t="str">
        <f>IFERROR(IF(INDEX('ce raw data'!$C$2:$CZ$3000,MATCH(1,INDEX(('ce raw data'!$A$2:$A$3000=C518)*('ce raw data'!$B$2:$B$3000=$B563),,),0),MATCH(D521,'ce raw data'!$C$1:$CZ$1,0))="","-",INDEX('ce raw data'!$C$2:$CZ$3000,MATCH(1,INDEX(('ce raw data'!$A$2:$A$3000=C518)*('ce raw data'!$B$2:$B$3000=$B563),,),0),MATCH(D521,'ce raw data'!$C$1:$CZ$1,0))),"-")</f>
        <v>-</v>
      </c>
      <c r="E563" s="8" t="str">
        <f>IFERROR(IF(INDEX('ce raw data'!$C$2:$CZ$3000,MATCH(1,INDEX(('ce raw data'!$A$2:$A$3000=C518)*('ce raw data'!$B$2:$B$3000=$B563),,),0),MATCH(E521,'ce raw data'!$C$1:$CZ$1,0))="","-",INDEX('ce raw data'!$C$2:$CZ$3000,MATCH(1,INDEX(('ce raw data'!$A$2:$A$3000=C518)*('ce raw data'!$B$2:$B$3000=$B563),,),0),MATCH(E521,'ce raw data'!$C$1:$CZ$1,0))),"-")</f>
        <v>-</v>
      </c>
      <c r="F563" s="8" t="str">
        <f>IFERROR(IF(INDEX('ce raw data'!$C$2:$CZ$3000,MATCH(1,INDEX(('ce raw data'!$A$2:$A$3000=C518)*('ce raw data'!$B$2:$B$3000=$B563),,),0),MATCH(F521,'ce raw data'!$C$1:$CZ$1,0))="","-",INDEX('ce raw data'!$C$2:$CZ$3000,MATCH(1,INDEX(('ce raw data'!$A$2:$A$3000=C518)*('ce raw data'!$B$2:$B$3000=$B563),,),0),MATCH(F521,'ce raw data'!$C$1:$CZ$1,0))),"-")</f>
        <v>-</v>
      </c>
      <c r="G563" s="8" t="str">
        <f>IFERROR(IF(INDEX('ce raw data'!$C$2:$CZ$3000,MATCH(1,INDEX(('ce raw data'!$A$2:$A$3000=G518)*('ce raw data'!$B$2:$B$3000=$B563),,),0),MATCH(G521,'ce raw data'!$C$1:$CZ$1,0))="","-",INDEX('ce raw data'!$C$2:$CZ$3000,MATCH(1,INDEX(('ce raw data'!$A$2:$A$3000=G518)*('ce raw data'!$B$2:$B$3000=$B563),,),0),MATCH(G521,'ce raw data'!$C$1:$CZ$1,0))),"-")</f>
        <v>-</v>
      </c>
      <c r="H563" s="8" t="str">
        <f>IFERROR(IF(INDEX('ce raw data'!$C$2:$CZ$3000,MATCH(1,INDEX(('ce raw data'!$A$2:$A$3000=G518)*('ce raw data'!$B$2:$B$3000=$B563),,),0),MATCH(H521,'ce raw data'!$C$1:$CZ$1,0))="","-",INDEX('ce raw data'!$C$2:$CZ$3000,MATCH(1,INDEX(('ce raw data'!$A$2:$A$3000=G518)*('ce raw data'!$B$2:$B$3000=$B563),,),0),MATCH(H521,'ce raw data'!$C$1:$CZ$1,0))),"-")</f>
        <v>-</v>
      </c>
      <c r="I563" s="8" t="str">
        <f>IFERROR(IF(INDEX('ce raw data'!$C$2:$CZ$3000,MATCH(1,INDEX(('ce raw data'!$A$2:$A$3000=G518)*('ce raw data'!$B$2:$B$3000=$B563),,),0),MATCH(I521,'ce raw data'!$C$1:$CZ$1,0))="","-",INDEX('ce raw data'!$C$2:$CZ$3000,MATCH(1,INDEX(('ce raw data'!$A$2:$A$3000=G518)*('ce raw data'!$B$2:$B$3000=$B563),,),0),MATCH(I521,'ce raw data'!$C$1:$CZ$1,0))),"-")</f>
        <v>-</v>
      </c>
      <c r="J563" s="8" t="str">
        <f>IFERROR(IF(INDEX('ce raw data'!$C$2:$CZ$3000,MATCH(1,INDEX(('ce raw data'!$A$2:$A$3000=G518)*('ce raw data'!$B$2:$B$3000=$B563),,),0),MATCH(J521,'ce raw data'!$C$1:$CZ$1,0))="","-",INDEX('ce raw data'!$C$2:$CZ$3000,MATCH(1,INDEX(('ce raw data'!$A$2:$A$3000=G518)*('ce raw data'!$B$2:$B$3000=$B563),,),0),MATCH(J521,'ce raw data'!$C$1:$CZ$1,0))),"-")</f>
        <v>-</v>
      </c>
    </row>
    <row r="564" spans="2:10" hidden="1" x14ac:dyDescent="0.5">
      <c r="B564" s="12"/>
      <c r="C564" s="8" t="str">
        <f>IFERROR(IF(INDEX('ce raw data'!$C$2:$CZ$3000,MATCH(1,INDEX(('ce raw data'!$A$2:$A$3000=C518)*('ce raw data'!$B$2:$B$3000=$B565),,),0),MATCH(SUBSTITUTE(C521,"Allele","Height"),'ce raw data'!$C$1:$CZ$1,0))="","-",INDEX('ce raw data'!$C$2:$CZ$3000,MATCH(1,INDEX(('ce raw data'!$A$2:$A$3000=C518)*('ce raw data'!$B$2:$B$3000=$B565),,),0),MATCH(SUBSTITUTE(C521,"Allele","Height"),'ce raw data'!$C$1:$CZ$1,0))),"-")</f>
        <v>-</v>
      </c>
      <c r="D564" s="8" t="str">
        <f>IFERROR(IF(INDEX('ce raw data'!$C$2:$CZ$3000,MATCH(1,INDEX(('ce raw data'!$A$2:$A$3000=C518)*('ce raw data'!$B$2:$B$3000=$B565),,),0),MATCH(SUBSTITUTE(D521,"Allele","Height"),'ce raw data'!$C$1:$CZ$1,0))="","-",INDEX('ce raw data'!$C$2:$CZ$3000,MATCH(1,INDEX(('ce raw data'!$A$2:$A$3000=C518)*('ce raw data'!$B$2:$B$3000=$B565),,),0),MATCH(SUBSTITUTE(D521,"Allele","Height"),'ce raw data'!$C$1:$CZ$1,0))),"-")</f>
        <v>-</v>
      </c>
      <c r="E564" s="8" t="str">
        <f>IFERROR(IF(INDEX('ce raw data'!$C$2:$CZ$3000,MATCH(1,INDEX(('ce raw data'!$A$2:$A$3000=C518)*('ce raw data'!$B$2:$B$3000=$B565),,),0),MATCH(SUBSTITUTE(E521,"Allele","Height"),'ce raw data'!$C$1:$CZ$1,0))="","-",INDEX('ce raw data'!$C$2:$CZ$3000,MATCH(1,INDEX(('ce raw data'!$A$2:$A$3000=C518)*('ce raw data'!$B$2:$B$3000=$B565),,),0),MATCH(SUBSTITUTE(E521,"Allele","Height"),'ce raw data'!$C$1:$CZ$1,0))),"-")</f>
        <v>-</v>
      </c>
      <c r="F564" s="8" t="str">
        <f>IFERROR(IF(INDEX('ce raw data'!$C$2:$CZ$3000,MATCH(1,INDEX(('ce raw data'!$A$2:$A$3000=C518)*('ce raw data'!$B$2:$B$3000=$B565),,),0),MATCH(SUBSTITUTE(F521,"Allele","Height"),'ce raw data'!$C$1:$CZ$1,0))="","-",INDEX('ce raw data'!$C$2:$CZ$3000,MATCH(1,INDEX(('ce raw data'!$A$2:$A$3000=C518)*('ce raw data'!$B$2:$B$3000=$B565),,),0),MATCH(SUBSTITUTE(F521,"Allele","Height"),'ce raw data'!$C$1:$CZ$1,0))),"-")</f>
        <v>-</v>
      </c>
      <c r="G564" s="8" t="str">
        <f>IFERROR(IF(INDEX('ce raw data'!$C$2:$CZ$3000,MATCH(1,INDEX(('ce raw data'!$A$2:$A$3000=G518)*('ce raw data'!$B$2:$B$3000=$B565),,),0),MATCH(SUBSTITUTE(G521,"Allele","Height"),'ce raw data'!$C$1:$CZ$1,0))="","-",INDEX('ce raw data'!$C$2:$CZ$3000,MATCH(1,INDEX(('ce raw data'!$A$2:$A$3000=G518)*('ce raw data'!$B$2:$B$3000=$B565),,),0),MATCH(SUBSTITUTE(G521,"Allele","Height"),'ce raw data'!$C$1:$CZ$1,0))),"-")</f>
        <v>-</v>
      </c>
      <c r="H564" s="8" t="str">
        <f>IFERROR(IF(INDEX('ce raw data'!$C$2:$CZ$3000,MATCH(1,INDEX(('ce raw data'!$A$2:$A$3000=G518)*('ce raw data'!$B$2:$B$3000=$B565),,),0),MATCH(SUBSTITUTE(H521,"Allele","Height"),'ce raw data'!$C$1:$CZ$1,0))="","-",INDEX('ce raw data'!$C$2:$CZ$3000,MATCH(1,INDEX(('ce raw data'!$A$2:$A$3000=G518)*('ce raw data'!$B$2:$B$3000=$B565),,),0),MATCH(SUBSTITUTE(H521,"Allele","Height"),'ce raw data'!$C$1:$CZ$1,0))),"-")</f>
        <v>-</v>
      </c>
      <c r="I564" s="8" t="str">
        <f>IFERROR(IF(INDEX('ce raw data'!$C$2:$CZ$3000,MATCH(1,INDEX(('ce raw data'!$A$2:$A$3000=G518)*('ce raw data'!$B$2:$B$3000=$B565),,),0),MATCH(SUBSTITUTE(I521,"Allele","Height"),'ce raw data'!$C$1:$CZ$1,0))="","-",INDEX('ce raw data'!$C$2:$CZ$3000,MATCH(1,INDEX(('ce raw data'!$A$2:$A$3000=G518)*('ce raw data'!$B$2:$B$3000=$B565),,),0),MATCH(SUBSTITUTE(I521,"Allele","Height"),'ce raw data'!$C$1:$CZ$1,0))),"-")</f>
        <v>-</v>
      </c>
      <c r="J564" s="8" t="str">
        <f>IFERROR(IF(INDEX('ce raw data'!$C$2:$CZ$3000,MATCH(1,INDEX(('ce raw data'!$A$2:$A$3000=G518)*('ce raw data'!$B$2:$B$3000=$B565),,),0),MATCH(SUBSTITUTE(J521,"Allele","Height"),'ce raw data'!$C$1:$CZ$1,0))="","-",INDEX('ce raw data'!$C$2:$CZ$3000,MATCH(1,INDEX(('ce raw data'!$A$2:$A$3000=G518)*('ce raw data'!$B$2:$B$3000=$B565),,),0),MATCH(SUBSTITUTE(J521,"Allele","Height"),'ce raw data'!$C$1:$CZ$1,0))),"-")</f>
        <v>-</v>
      </c>
    </row>
    <row r="565" spans="2:10" x14ac:dyDescent="0.5">
      <c r="B565" s="12" t="str">
        <f>'Allele Call Table'!$A$113</f>
        <v>SE33</v>
      </c>
      <c r="C565" s="8" t="str">
        <f>IFERROR(IF(INDEX('ce raw data'!$C$2:$CZ$3000,MATCH(1,INDEX(('ce raw data'!$A$2:$A$3000=C518)*('ce raw data'!$B$2:$B$3000=$B565),,),0),MATCH(C521,'ce raw data'!$C$1:$CZ$1,0))="","-",INDEX('ce raw data'!$C$2:$CZ$3000,MATCH(1,INDEX(('ce raw data'!$A$2:$A$3000=C518)*('ce raw data'!$B$2:$B$3000=$B565),,),0),MATCH(C521,'ce raw data'!$C$1:$CZ$1,0))),"-")</f>
        <v>-</v>
      </c>
      <c r="D565" s="8" t="str">
        <f>IFERROR(IF(INDEX('ce raw data'!$C$2:$CZ$3000,MATCH(1,INDEX(('ce raw data'!$A$2:$A$3000=C518)*('ce raw data'!$B$2:$B$3000=$B565),,),0),MATCH(D521,'ce raw data'!$C$1:$CZ$1,0))="","-",INDEX('ce raw data'!$C$2:$CZ$3000,MATCH(1,INDEX(('ce raw data'!$A$2:$A$3000=C518)*('ce raw data'!$B$2:$B$3000=$B565),,),0),MATCH(D521,'ce raw data'!$C$1:$CZ$1,0))),"-")</f>
        <v>-</v>
      </c>
      <c r="E565" s="8" t="str">
        <f>IFERROR(IF(INDEX('ce raw data'!$C$2:$CZ$3000,MATCH(1,INDEX(('ce raw data'!$A$2:$A$3000=C518)*('ce raw data'!$B$2:$B$3000=$B565),,),0),MATCH(E521,'ce raw data'!$C$1:$CZ$1,0))="","-",INDEX('ce raw data'!$C$2:$CZ$3000,MATCH(1,INDEX(('ce raw data'!$A$2:$A$3000=C518)*('ce raw data'!$B$2:$B$3000=$B565),,),0),MATCH(E521,'ce raw data'!$C$1:$CZ$1,0))),"-")</f>
        <v>-</v>
      </c>
      <c r="F565" s="8" t="str">
        <f>IFERROR(IF(INDEX('ce raw data'!$C$2:$CZ$3000,MATCH(1,INDEX(('ce raw data'!$A$2:$A$3000=C518)*('ce raw data'!$B$2:$B$3000=$B565),,),0),MATCH(F521,'ce raw data'!$C$1:$CZ$1,0))="","-",INDEX('ce raw data'!$C$2:$CZ$3000,MATCH(1,INDEX(('ce raw data'!$A$2:$A$3000=C518)*('ce raw data'!$B$2:$B$3000=$B565),,),0),MATCH(F521,'ce raw data'!$C$1:$CZ$1,0))),"-")</f>
        <v>-</v>
      </c>
      <c r="G565" s="8" t="str">
        <f>IFERROR(IF(INDEX('ce raw data'!$C$2:$CZ$3000,MATCH(1,INDEX(('ce raw data'!$A$2:$A$3000=G518)*('ce raw data'!$B$2:$B$3000=$B565),,),0),MATCH(G521,'ce raw data'!$C$1:$CZ$1,0))="","-",INDEX('ce raw data'!$C$2:$CZ$3000,MATCH(1,INDEX(('ce raw data'!$A$2:$A$3000=G518)*('ce raw data'!$B$2:$B$3000=$B565),,),0),MATCH(G521,'ce raw data'!$C$1:$CZ$1,0))),"-")</f>
        <v>-</v>
      </c>
      <c r="H565" s="8" t="str">
        <f>IFERROR(IF(INDEX('ce raw data'!$C$2:$CZ$3000,MATCH(1,INDEX(('ce raw data'!$A$2:$A$3000=G518)*('ce raw data'!$B$2:$B$3000=$B565),,),0),MATCH(H521,'ce raw data'!$C$1:$CZ$1,0))="","-",INDEX('ce raw data'!$C$2:$CZ$3000,MATCH(1,INDEX(('ce raw data'!$A$2:$A$3000=G518)*('ce raw data'!$B$2:$B$3000=$B565),,),0),MATCH(H521,'ce raw data'!$C$1:$CZ$1,0))),"-")</f>
        <v>-</v>
      </c>
      <c r="I565" s="8" t="str">
        <f>IFERROR(IF(INDEX('ce raw data'!$C$2:$CZ$3000,MATCH(1,INDEX(('ce raw data'!$A$2:$A$3000=G518)*('ce raw data'!$B$2:$B$3000=$B565),,),0),MATCH(I521,'ce raw data'!$C$1:$CZ$1,0))="","-",INDEX('ce raw data'!$C$2:$CZ$3000,MATCH(1,INDEX(('ce raw data'!$A$2:$A$3000=G518)*('ce raw data'!$B$2:$B$3000=$B565),,),0),MATCH(I521,'ce raw data'!$C$1:$CZ$1,0))),"-")</f>
        <v>-</v>
      </c>
      <c r="J565" s="8" t="str">
        <f>IFERROR(IF(INDEX('ce raw data'!$C$2:$CZ$3000,MATCH(1,INDEX(('ce raw data'!$A$2:$A$3000=G518)*('ce raw data'!$B$2:$B$3000=$B565),,),0),MATCH(J521,'ce raw data'!$C$1:$CZ$1,0))="","-",INDEX('ce raw data'!$C$2:$CZ$3000,MATCH(1,INDEX(('ce raw data'!$A$2:$A$3000=G518)*('ce raw data'!$B$2:$B$3000=$B565),,),0),MATCH(J521,'ce raw data'!$C$1:$CZ$1,0))),"-")</f>
        <v>-</v>
      </c>
    </row>
    <row r="566" spans="2:10" hidden="1" x14ac:dyDescent="0.5">
      <c r="B566" s="12"/>
      <c r="C566" s="8" t="str">
        <f>IFERROR(IF(INDEX('ce raw data'!$C$2:$CZ$3000,MATCH(1,INDEX(('ce raw data'!$A$2:$A$3000=C518)*('ce raw data'!$B$2:$B$3000=$B567),,),0),MATCH(SUBSTITUTE(C521,"Allele","Height"),'ce raw data'!$C$1:$CZ$1,0))="","-",INDEX('ce raw data'!$C$2:$CZ$3000,MATCH(1,INDEX(('ce raw data'!$A$2:$A$3000=C518)*('ce raw data'!$B$2:$B$3000=$B567),,),0),MATCH(SUBSTITUTE(C521,"Allele","Height"),'ce raw data'!$C$1:$CZ$1,0))),"-")</f>
        <v>-</v>
      </c>
      <c r="D566" s="8" t="str">
        <f>IFERROR(IF(INDEX('ce raw data'!$C$2:$CZ$3000,MATCH(1,INDEX(('ce raw data'!$A$2:$A$3000=C518)*('ce raw data'!$B$2:$B$3000=$B567),,),0),MATCH(SUBSTITUTE(D521,"Allele","Height"),'ce raw data'!$C$1:$CZ$1,0))="","-",INDEX('ce raw data'!$C$2:$CZ$3000,MATCH(1,INDEX(('ce raw data'!$A$2:$A$3000=C518)*('ce raw data'!$B$2:$B$3000=$B567),,),0),MATCH(SUBSTITUTE(D521,"Allele","Height"),'ce raw data'!$C$1:$CZ$1,0))),"-")</f>
        <v>-</v>
      </c>
      <c r="E566" s="8" t="str">
        <f>IFERROR(IF(INDEX('ce raw data'!$C$2:$CZ$3000,MATCH(1,INDEX(('ce raw data'!$A$2:$A$3000=C518)*('ce raw data'!$B$2:$B$3000=$B567),,),0),MATCH(SUBSTITUTE(E521,"Allele","Height"),'ce raw data'!$C$1:$CZ$1,0))="","-",INDEX('ce raw data'!$C$2:$CZ$3000,MATCH(1,INDEX(('ce raw data'!$A$2:$A$3000=C518)*('ce raw data'!$B$2:$B$3000=$B567),,),0),MATCH(SUBSTITUTE(E521,"Allele","Height"),'ce raw data'!$C$1:$CZ$1,0))),"-")</f>
        <v>-</v>
      </c>
      <c r="F566" s="8" t="str">
        <f>IFERROR(IF(INDEX('ce raw data'!$C$2:$CZ$3000,MATCH(1,INDEX(('ce raw data'!$A$2:$A$3000=C518)*('ce raw data'!$B$2:$B$3000=$B567),,),0),MATCH(SUBSTITUTE(F521,"Allele","Height"),'ce raw data'!$C$1:$CZ$1,0))="","-",INDEX('ce raw data'!$C$2:$CZ$3000,MATCH(1,INDEX(('ce raw data'!$A$2:$A$3000=C518)*('ce raw data'!$B$2:$B$3000=$B567),,),0),MATCH(SUBSTITUTE(F521,"Allele","Height"),'ce raw data'!$C$1:$CZ$1,0))),"-")</f>
        <v>-</v>
      </c>
      <c r="G566" s="8" t="str">
        <f>IFERROR(IF(INDEX('ce raw data'!$C$2:$CZ$3000,MATCH(1,INDEX(('ce raw data'!$A$2:$A$3000=G518)*('ce raw data'!$B$2:$B$3000=$B567),,),0),MATCH(SUBSTITUTE(G521,"Allele","Height"),'ce raw data'!$C$1:$CZ$1,0))="","-",INDEX('ce raw data'!$C$2:$CZ$3000,MATCH(1,INDEX(('ce raw data'!$A$2:$A$3000=G518)*('ce raw data'!$B$2:$B$3000=$B567),,),0),MATCH(SUBSTITUTE(G521,"Allele","Height"),'ce raw data'!$C$1:$CZ$1,0))),"-")</f>
        <v>-</v>
      </c>
      <c r="H566" s="8" t="str">
        <f>IFERROR(IF(INDEX('ce raw data'!$C$2:$CZ$3000,MATCH(1,INDEX(('ce raw data'!$A$2:$A$3000=G518)*('ce raw data'!$B$2:$B$3000=$B567),,),0),MATCH(SUBSTITUTE(H521,"Allele","Height"),'ce raw data'!$C$1:$CZ$1,0))="","-",INDEX('ce raw data'!$C$2:$CZ$3000,MATCH(1,INDEX(('ce raw data'!$A$2:$A$3000=G518)*('ce raw data'!$B$2:$B$3000=$B567),,),0),MATCH(SUBSTITUTE(H521,"Allele","Height"),'ce raw data'!$C$1:$CZ$1,0))),"-")</f>
        <v>-</v>
      </c>
      <c r="I566" s="8" t="str">
        <f>IFERROR(IF(INDEX('ce raw data'!$C$2:$CZ$3000,MATCH(1,INDEX(('ce raw data'!$A$2:$A$3000=G518)*('ce raw data'!$B$2:$B$3000=$B567),,),0),MATCH(SUBSTITUTE(I521,"Allele","Height"),'ce raw data'!$C$1:$CZ$1,0))="","-",INDEX('ce raw data'!$C$2:$CZ$3000,MATCH(1,INDEX(('ce raw data'!$A$2:$A$3000=G518)*('ce raw data'!$B$2:$B$3000=$B567),,),0),MATCH(SUBSTITUTE(I521,"Allele","Height"),'ce raw data'!$C$1:$CZ$1,0))),"-")</f>
        <v>-</v>
      </c>
      <c r="J566" s="8" t="str">
        <f>IFERROR(IF(INDEX('ce raw data'!$C$2:$CZ$3000,MATCH(1,INDEX(('ce raw data'!$A$2:$A$3000=G518)*('ce raw data'!$B$2:$B$3000=$B567),,),0),MATCH(SUBSTITUTE(J521,"Allele","Height"),'ce raw data'!$C$1:$CZ$1,0))="","-",INDEX('ce raw data'!$C$2:$CZ$3000,MATCH(1,INDEX(('ce raw data'!$A$2:$A$3000=G518)*('ce raw data'!$B$2:$B$3000=$B567),,),0),MATCH(SUBSTITUTE(J521,"Allele","Height"),'ce raw data'!$C$1:$CZ$1,0))),"-")</f>
        <v>-</v>
      </c>
    </row>
    <row r="567" spans="2:10" x14ac:dyDescent="0.5">
      <c r="B567" s="12" t="str">
        <f>'Allele Call Table'!$A$115</f>
        <v>D22S1045</v>
      </c>
      <c r="C567" s="8" t="str">
        <f>IFERROR(IF(INDEX('ce raw data'!$C$2:$CZ$3000,MATCH(1,INDEX(('ce raw data'!$A$2:$A$3000=C518)*('ce raw data'!$B$2:$B$3000=$B567),,),0),MATCH(C521,'ce raw data'!$C$1:$CZ$1,0))="","-",INDEX('ce raw data'!$C$2:$CZ$3000,MATCH(1,INDEX(('ce raw data'!$A$2:$A$3000=C518)*('ce raw data'!$B$2:$B$3000=$B567),,),0),MATCH(C521,'ce raw data'!$C$1:$CZ$1,0))),"-")</f>
        <v>-</v>
      </c>
      <c r="D567" s="8" t="str">
        <f>IFERROR(IF(INDEX('ce raw data'!$C$2:$CZ$3000,MATCH(1,INDEX(('ce raw data'!$A$2:$A$3000=C518)*('ce raw data'!$B$2:$B$3000=$B567),,),0),MATCH(D521,'ce raw data'!$C$1:$CZ$1,0))="","-",INDEX('ce raw data'!$C$2:$CZ$3000,MATCH(1,INDEX(('ce raw data'!$A$2:$A$3000=C518)*('ce raw data'!$B$2:$B$3000=$B567),,),0),MATCH(D521,'ce raw data'!$C$1:$CZ$1,0))),"-")</f>
        <v>-</v>
      </c>
      <c r="E567" s="8" t="str">
        <f>IFERROR(IF(INDEX('ce raw data'!$C$2:$CZ$3000,MATCH(1,INDEX(('ce raw data'!$A$2:$A$3000=C518)*('ce raw data'!$B$2:$B$3000=$B567),,),0),MATCH(E521,'ce raw data'!$C$1:$CZ$1,0))="","-",INDEX('ce raw data'!$C$2:$CZ$3000,MATCH(1,INDEX(('ce raw data'!$A$2:$A$3000=C518)*('ce raw data'!$B$2:$B$3000=$B567),,),0),MATCH(E521,'ce raw data'!$C$1:$CZ$1,0))),"-")</f>
        <v>-</v>
      </c>
      <c r="F567" s="8" t="str">
        <f>IFERROR(IF(INDEX('ce raw data'!$C$2:$CZ$3000,MATCH(1,INDEX(('ce raw data'!$A$2:$A$3000=C518)*('ce raw data'!$B$2:$B$3000=$B567),,),0),MATCH(F521,'ce raw data'!$C$1:$CZ$1,0))="","-",INDEX('ce raw data'!$C$2:$CZ$3000,MATCH(1,INDEX(('ce raw data'!$A$2:$A$3000=C518)*('ce raw data'!$B$2:$B$3000=$B567),,),0),MATCH(F521,'ce raw data'!$C$1:$CZ$1,0))),"-")</f>
        <v>-</v>
      </c>
      <c r="G567" s="8" t="str">
        <f>IFERROR(IF(INDEX('ce raw data'!$C$2:$CZ$3000,MATCH(1,INDEX(('ce raw data'!$A$2:$A$3000=G518)*('ce raw data'!$B$2:$B$3000=$B567),,),0),MATCH(G521,'ce raw data'!$C$1:$CZ$1,0))="","-",INDEX('ce raw data'!$C$2:$CZ$3000,MATCH(1,INDEX(('ce raw data'!$A$2:$A$3000=G518)*('ce raw data'!$B$2:$B$3000=$B567),,),0),MATCH(G521,'ce raw data'!$C$1:$CZ$1,0))),"-")</f>
        <v>-</v>
      </c>
      <c r="H567" s="8" t="str">
        <f>IFERROR(IF(INDEX('ce raw data'!$C$2:$CZ$3000,MATCH(1,INDEX(('ce raw data'!$A$2:$A$3000=G518)*('ce raw data'!$B$2:$B$3000=$B567),,),0),MATCH(H521,'ce raw data'!$C$1:$CZ$1,0))="","-",INDEX('ce raw data'!$C$2:$CZ$3000,MATCH(1,INDEX(('ce raw data'!$A$2:$A$3000=G518)*('ce raw data'!$B$2:$B$3000=$B567),,),0),MATCH(H521,'ce raw data'!$C$1:$CZ$1,0))),"-")</f>
        <v>-</v>
      </c>
      <c r="I567" s="8" t="str">
        <f>IFERROR(IF(INDEX('ce raw data'!$C$2:$CZ$3000,MATCH(1,INDEX(('ce raw data'!$A$2:$A$3000=G518)*('ce raw data'!$B$2:$B$3000=$B567),,),0),MATCH(I521,'ce raw data'!$C$1:$CZ$1,0))="","-",INDEX('ce raw data'!$C$2:$CZ$3000,MATCH(1,INDEX(('ce raw data'!$A$2:$A$3000=G518)*('ce raw data'!$B$2:$B$3000=$B567),,),0),MATCH(I521,'ce raw data'!$C$1:$CZ$1,0))),"-")</f>
        <v>-</v>
      </c>
      <c r="J567" s="8" t="str">
        <f>IFERROR(IF(INDEX('ce raw data'!$C$2:$CZ$3000,MATCH(1,INDEX(('ce raw data'!$A$2:$A$3000=G518)*('ce raw data'!$B$2:$B$3000=$B567),,),0),MATCH(J521,'ce raw data'!$C$1:$CZ$1,0))="","-",INDEX('ce raw data'!$C$2:$CZ$3000,MATCH(1,INDEX(('ce raw data'!$A$2:$A$3000=G518)*('ce raw data'!$B$2:$B$3000=$B567),,),0),MATCH(J521,'ce raw data'!$C$1:$CZ$1,0))),"-")</f>
        <v>-</v>
      </c>
    </row>
    <row r="568" spans="2:10" hidden="1" x14ac:dyDescent="0.5">
      <c r="B568" s="10"/>
      <c r="C568" s="8" t="str">
        <f>IFERROR(IF(INDEX('ce raw data'!$C$2:$CZ$3000,MATCH(1,INDEX(('ce raw data'!$A$2:$A$3000=C518)*('ce raw data'!$B$2:$B$3000=$B569),,),0),MATCH(SUBSTITUTE(C521,"Allele","Height"),'ce raw data'!$C$1:$CZ$1,0))="","-",INDEX('ce raw data'!$C$2:$CZ$3000,MATCH(1,INDEX(('ce raw data'!$A$2:$A$3000=C518)*('ce raw data'!$B$2:$B$3000=$B569),,),0),MATCH(SUBSTITUTE(C521,"Allele","Height"),'ce raw data'!$C$1:$CZ$1,0))),"-")</f>
        <v>-</v>
      </c>
      <c r="D568" s="8" t="str">
        <f>IFERROR(IF(INDEX('ce raw data'!$C$2:$CZ$3000,MATCH(1,INDEX(('ce raw data'!$A$2:$A$3000=C518)*('ce raw data'!$B$2:$B$3000=$B569),,),0),MATCH(SUBSTITUTE(D521,"Allele","Height"),'ce raw data'!$C$1:$CZ$1,0))="","-",INDEX('ce raw data'!$C$2:$CZ$3000,MATCH(1,INDEX(('ce raw data'!$A$2:$A$3000=C518)*('ce raw data'!$B$2:$B$3000=$B569),,),0),MATCH(SUBSTITUTE(D521,"Allele","Height"),'ce raw data'!$C$1:$CZ$1,0))),"-")</f>
        <v>-</v>
      </c>
      <c r="E568" s="8" t="str">
        <f>IFERROR(IF(INDEX('ce raw data'!$C$2:$CZ$3000,MATCH(1,INDEX(('ce raw data'!$A$2:$A$3000=C518)*('ce raw data'!$B$2:$B$3000=$B569),,),0),MATCH(SUBSTITUTE(E521,"Allele","Height"),'ce raw data'!$C$1:$CZ$1,0))="","-",INDEX('ce raw data'!$C$2:$CZ$3000,MATCH(1,INDEX(('ce raw data'!$A$2:$A$3000=C518)*('ce raw data'!$B$2:$B$3000=$B569),,),0),MATCH(SUBSTITUTE(E521,"Allele","Height"),'ce raw data'!$C$1:$CZ$1,0))),"-")</f>
        <v>-</v>
      </c>
      <c r="F568" s="8" t="str">
        <f>IFERROR(IF(INDEX('ce raw data'!$C$2:$CZ$3000,MATCH(1,INDEX(('ce raw data'!$A$2:$A$3000=C518)*('ce raw data'!$B$2:$B$3000=$B569),,),0),MATCH(SUBSTITUTE(F521,"Allele","Height"),'ce raw data'!$C$1:$CZ$1,0))="","-",INDEX('ce raw data'!$C$2:$CZ$3000,MATCH(1,INDEX(('ce raw data'!$A$2:$A$3000=C518)*('ce raw data'!$B$2:$B$3000=$B569),,),0),MATCH(SUBSTITUTE(F521,"Allele","Height"),'ce raw data'!$C$1:$CZ$1,0))),"-")</f>
        <v>-</v>
      </c>
      <c r="G568" s="8" t="str">
        <f>IFERROR(IF(INDEX('ce raw data'!$C$2:$CZ$3000,MATCH(1,INDEX(('ce raw data'!$A$2:$A$3000=G518)*('ce raw data'!$B$2:$B$3000=$B569),,),0),MATCH(SUBSTITUTE(G521,"Allele","Height"),'ce raw data'!$C$1:$CZ$1,0))="","-",INDEX('ce raw data'!$C$2:$CZ$3000,MATCH(1,INDEX(('ce raw data'!$A$2:$A$3000=G518)*('ce raw data'!$B$2:$B$3000=$B569),,),0),MATCH(SUBSTITUTE(G521,"Allele","Height"),'ce raw data'!$C$1:$CZ$1,0))),"-")</f>
        <v>-</v>
      </c>
      <c r="H568" s="8" t="str">
        <f>IFERROR(IF(INDEX('ce raw data'!$C$2:$CZ$3000,MATCH(1,INDEX(('ce raw data'!$A$2:$A$3000=G518)*('ce raw data'!$B$2:$B$3000=$B569),,),0),MATCH(SUBSTITUTE(H521,"Allele","Height"),'ce raw data'!$C$1:$CZ$1,0))="","-",INDEX('ce raw data'!$C$2:$CZ$3000,MATCH(1,INDEX(('ce raw data'!$A$2:$A$3000=G518)*('ce raw data'!$B$2:$B$3000=$B569),,),0),MATCH(SUBSTITUTE(H521,"Allele","Height"),'ce raw data'!$C$1:$CZ$1,0))),"-")</f>
        <v>-</v>
      </c>
      <c r="I568" s="8" t="str">
        <f>IFERROR(IF(INDEX('ce raw data'!$C$2:$CZ$3000,MATCH(1,INDEX(('ce raw data'!$A$2:$A$3000=G518)*('ce raw data'!$B$2:$B$3000=$B569),,),0),MATCH(SUBSTITUTE(I521,"Allele","Height"),'ce raw data'!$C$1:$CZ$1,0))="","-",INDEX('ce raw data'!$C$2:$CZ$3000,MATCH(1,INDEX(('ce raw data'!$A$2:$A$3000=G518)*('ce raw data'!$B$2:$B$3000=$B569),,),0),MATCH(SUBSTITUTE(I521,"Allele","Height"),'ce raw data'!$C$1:$CZ$1,0))),"-")</f>
        <v>-</v>
      </c>
      <c r="J568" s="8" t="str">
        <f>IFERROR(IF(INDEX('ce raw data'!$C$2:$CZ$3000,MATCH(1,INDEX(('ce raw data'!$A$2:$A$3000=G518)*('ce raw data'!$B$2:$B$3000=$B569),,),0),MATCH(SUBSTITUTE(J521,"Allele","Height"),'ce raw data'!$C$1:$CZ$1,0))="","-",INDEX('ce raw data'!$C$2:$CZ$3000,MATCH(1,INDEX(('ce raw data'!$A$2:$A$3000=G518)*('ce raw data'!$B$2:$B$3000=$B569),,),0),MATCH(SUBSTITUTE(J521,"Allele","Height"),'ce raw data'!$C$1:$CZ$1,0))),"-")</f>
        <v>-</v>
      </c>
    </row>
    <row r="569" spans="2:10" x14ac:dyDescent="0.5">
      <c r="B569" s="13" t="str">
        <f>'Allele Call Table'!$A$117</f>
        <v>DYS391</v>
      </c>
      <c r="C569" s="8" t="str">
        <f>IFERROR(IF(INDEX('ce raw data'!$C$2:$CZ$3000,MATCH(1,INDEX(('ce raw data'!$A$2:$A$3000=C518)*('ce raw data'!$B$2:$B$3000=$B569),,),0),MATCH(C521,'ce raw data'!$C$1:$CZ$1,0))="","-",INDEX('ce raw data'!$C$2:$CZ$3000,MATCH(1,INDEX(('ce raw data'!$A$2:$A$3000=C518)*('ce raw data'!$B$2:$B$3000=$B569),,),0),MATCH(C521,'ce raw data'!$C$1:$CZ$1,0))),"-")</f>
        <v>-</v>
      </c>
      <c r="D569" s="8" t="str">
        <f>IFERROR(IF(INDEX('ce raw data'!$C$2:$CZ$3000,MATCH(1,INDEX(('ce raw data'!$A$2:$A$3000=C518)*('ce raw data'!$B$2:$B$3000=$B569),,),0),MATCH(D521,'ce raw data'!$C$1:$CZ$1,0))="","-",INDEX('ce raw data'!$C$2:$CZ$3000,MATCH(1,INDEX(('ce raw data'!$A$2:$A$3000=C518)*('ce raw data'!$B$2:$B$3000=$B569),,),0),MATCH(D521,'ce raw data'!$C$1:$CZ$1,0))),"-")</f>
        <v>-</v>
      </c>
      <c r="E569" s="8" t="str">
        <f>IFERROR(IF(INDEX('ce raw data'!$C$2:$CZ$3000,MATCH(1,INDEX(('ce raw data'!$A$2:$A$3000=C518)*('ce raw data'!$B$2:$B$3000=$B569),,),0),MATCH(E521,'ce raw data'!$C$1:$CZ$1,0))="","-",INDEX('ce raw data'!$C$2:$CZ$3000,MATCH(1,INDEX(('ce raw data'!$A$2:$A$3000=C518)*('ce raw data'!$B$2:$B$3000=$B569),,),0),MATCH(E521,'ce raw data'!$C$1:$CZ$1,0))),"-")</f>
        <v>-</v>
      </c>
      <c r="F569" s="8" t="str">
        <f>IFERROR(IF(INDEX('ce raw data'!$C$2:$CZ$3000,MATCH(1,INDEX(('ce raw data'!$A$2:$A$3000=C518)*('ce raw data'!$B$2:$B$3000=$B569),,),0),MATCH(F521,'ce raw data'!$C$1:$CZ$1,0))="","-",INDEX('ce raw data'!$C$2:$CZ$3000,MATCH(1,INDEX(('ce raw data'!$A$2:$A$3000=C518)*('ce raw data'!$B$2:$B$3000=$B569),,),0),MATCH(F521,'ce raw data'!$C$1:$CZ$1,0))),"-")</f>
        <v>-</v>
      </c>
      <c r="G569" s="8" t="str">
        <f>IFERROR(IF(INDEX('ce raw data'!$C$2:$CZ$3000,MATCH(1,INDEX(('ce raw data'!$A$2:$A$3000=G518)*('ce raw data'!$B$2:$B$3000=$B569),,),0),MATCH(G521,'ce raw data'!$C$1:$CZ$1,0))="","-",INDEX('ce raw data'!$C$2:$CZ$3000,MATCH(1,INDEX(('ce raw data'!$A$2:$A$3000=G518)*('ce raw data'!$B$2:$B$3000=$B569),,),0),MATCH(G521,'ce raw data'!$C$1:$CZ$1,0))),"-")</f>
        <v>-</v>
      </c>
      <c r="H569" s="8" t="str">
        <f>IFERROR(IF(INDEX('ce raw data'!$C$2:$CZ$3000,MATCH(1,INDEX(('ce raw data'!$A$2:$A$3000=G518)*('ce raw data'!$B$2:$B$3000=$B569),,),0),MATCH(H521,'ce raw data'!$C$1:$CZ$1,0))="","-",INDEX('ce raw data'!$C$2:$CZ$3000,MATCH(1,INDEX(('ce raw data'!$A$2:$A$3000=G518)*('ce raw data'!$B$2:$B$3000=$B569),,),0),MATCH(H521,'ce raw data'!$C$1:$CZ$1,0))),"-")</f>
        <v>-</v>
      </c>
      <c r="I569" s="8" t="str">
        <f>IFERROR(IF(INDEX('ce raw data'!$C$2:$CZ$3000,MATCH(1,INDEX(('ce raw data'!$A$2:$A$3000=G518)*('ce raw data'!$B$2:$B$3000=$B569),,),0),MATCH(I521,'ce raw data'!$C$1:$CZ$1,0))="","-",INDEX('ce raw data'!$C$2:$CZ$3000,MATCH(1,INDEX(('ce raw data'!$A$2:$A$3000=G518)*('ce raw data'!$B$2:$B$3000=$B569),,),0),MATCH(I521,'ce raw data'!$C$1:$CZ$1,0))),"-")</f>
        <v>-</v>
      </c>
      <c r="J569" s="8" t="str">
        <f>IFERROR(IF(INDEX('ce raw data'!$C$2:$CZ$3000,MATCH(1,INDEX(('ce raw data'!$A$2:$A$3000=G518)*('ce raw data'!$B$2:$B$3000=$B569),,),0),MATCH(J521,'ce raw data'!$C$1:$CZ$1,0))="","-",INDEX('ce raw data'!$C$2:$CZ$3000,MATCH(1,INDEX(('ce raw data'!$A$2:$A$3000=G518)*('ce raw data'!$B$2:$B$3000=$B569),,),0),MATCH(J521,'ce raw data'!$C$1:$CZ$1,0))),"-")</f>
        <v>-</v>
      </c>
    </row>
    <row r="570" spans="2:10" hidden="1" x14ac:dyDescent="0.5">
      <c r="B570" s="13"/>
      <c r="C570" s="8" t="str">
        <f>IFERROR(IF(INDEX('ce raw data'!$C$2:$CZ$3000,MATCH(1,INDEX(('ce raw data'!$A$2:$A$3000=C518)*('ce raw data'!$B$2:$B$3000=$B571),,),0),MATCH(SUBSTITUTE(C521,"Allele","Height"),'ce raw data'!$C$1:$CZ$1,0))="","-",INDEX('ce raw data'!$C$2:$CZ$3000,MATCH(1,INDEX(('ce raw data'!$A$2:$A$3000=C518)*('ce raw data'!$B$2:$B$3000=$B571),,),0),MATCH(SUBSTITUTE(C521,"Allele","Height"),'ce raw data'!$C$1:$CZ$1,0))),"-")</f>
        <v>-</v>
      </c>
      <c r="D570" s="8" t="str">
        <f>IFERROR(IF(INDEX('ce raw data'!$C$2:$CZ$3000,MATCH(1,INDEX(('ce raw data'!$A$2:$A$3000=C518)*('ce raw data'!$B$2:$B$3000=$B571),,),0),MATCH(SUBSTITUTE(D521,"Allele","Height"),'ce raw data'!$C$1:$CZ$1,0))="","-",INDEX('ce raw data'!$C$2:$CZ$3000,MATCH(1,INDEX(('ce raw data'!$A$2:$A$3000=C518)*('ce raw data'!$B$2:$B$3000=$B571),,),0),MATCH(SUBSTITUTE(D521,"Allele","Height"),'ce raw data'!$C$1:$CZ$1,0))),"-")</f>
        <v>-</v>
      </c>
      <c r="E570" s="8" t="str">
        <f>IFERROR(IF(INDEX('ce raw data'!$C$2:$CZ$3000,MATCH(1,INDEX(('ce raw data'!$A$2:$A$3000=C518)*('ce raw data'!$B$2:$B$3000=$B571),,),0),MATCH(SUBSTITUTE(E521,"Allele","Height"),'ce raw data'!$C$1:$CZ$1,0))="","-",INDEX('ce raw data'!$C$2:$CZ$3000,MATCH(1,INDEX(('ce raw data'!$A$2:$A$3000=C518)*('ce raw data'!$B$2:$B$3000=$B571),,),0),MATCH(SUBSTITUTE(E521,"Allele","Height"),'ce raw data'!$C$1:$CZ$1,0))),"-")</f>
        <v>-</v>
      </c>
      <c r="F570" s="8" t="str">
        <f>IFERROR(IF(INDEX('ce raw data'!$C$2:$CZ$3000,MATCH(1,INDEX(('ce raw data'!$A$2:$A$3000=C518)*('ce raw data'!$B$2:$B$3000=$B571),,),0),MATCH(SUBSTITUTE(F521,"Allele","Height"),'ce raw data'!$C$1:$CZ$1,0))="","-",INDEX('ce raw data'!$C$2:$CZ$3000,MATCH(1,INDEX(('ce raw data'!$A$2:$A$3000=C518)*('ce raw data'!$B$2:$B$3000=$B571),,),0),MATCH(SUBSTITUTE(F521,"Allele","Height"),'ce raw data'!$C$1:$CZ$1,0))),"-")</f>
        <v>-</v>
      </c>
      <c r="G570" s="8" t="str">
        <f>IFERROR(IF(INDEX('ce raw data'!$C$2:$CZ$3000,MATCH(1,INDEX(('ce raw data'!$A$2:$A$3000=G518)*('ce raw data'!$B$2:$B$3000=$B571),,),0),MATCH(SUBSTITUTE(G521,"Allele","Height"),'ce raw data'!$C$1:$CZ$1,0))="","-",INDEX('ce raw data'!$C$2:$CZ$3000,MATCH(1,INDEX(('ce raw data'!$A$2:$A$3000=G518)*('ce raw data'!$B$2:$B$3000=$B571),,),0),MATCH(SUBSTITUTE(G521,"Allele","Height"),'ce raw data'!$C$1:$CZ$1,0))),"-")</f>
        <v>-</v>
      </c>
      <c r="H570" s="8" t="str">
        <f>IFERROR(IF(INDEX('ce raw data'!$C$2:$CZ$3000,MATCH(1,INDEX(('ce raw data'!$A$2:$A$3000=G518)*('ce raw data'!$B$2:$B$3000=$B571),,),0),MATCH(SUBSTITUTE(H521,"Allele","Height"),'ce raw data'!$C$1:$CZ$1,0))="","-",INDEX('ce raw data'!$C$2:$CZ$3000,MATCH(1,INDEX(('ce raw data'!$A$2:$A$3000=G518)*('ce raw data'!$B$2:$B$3000=$B571),,),0),MATCH(SUBSTITUTE(H521,"Allele","Height"),'ce raw data'!$C$1:$CZ$1,0))),"-")</f>
        <v>-</v>
      </c>
      <c r="I570" s="8" t="str">
        <f>IFERROR(IF(INDEX('ce raw data'!$C$2:$CZ$3000,MATCH(1,INDEX(('ce raw data'!$A$2:$A$3000=G518)*('ce raw data'!$B$2:$B$3000=$B571),,),0),MATCH(SUBSTITUTE(I521,"Allele","Height"),'ce raw data'!$C$1:$CZ$1,0))="","-",INDEX('ce raw data'!$C$2:$CZ$3000,MATCH(1,INDEX(('ce raw data'!$A$2:$A$3000=G518)*('ce raw data'!$B$2:$B$3000=$B571),,),0),MATCH(SUBSTITUTE(I521,"Allele","Height"),'ce raw data'!$C$1:$CZ$1,0))),"-")</f>
        <v>-</v>
      </c>
      <c r="J570" s="8" t="str">
        <f>IFERROR(IF(INDEX('ce raw data'!$C$2:$CZ$3000,MATCH(1,INDEX(('ce raw data'!$A$2:$A$3000=G518)*('ce raw data'!$B$2:$B$3000=$B571),,),0),MATCH(SUBSTITUTE(J521,"Allele","Height"),'ce raw data'!$C$1:$CZ$1,0))="","-",INDEX('ce raw data'!$C$2:$CZ$3000,MATCH(1,INDEX(('ce raw data'!$A$2:$A$3000=G518)*('ce raw data'!$B$2:$B$3000=$B571),,),0),MATCH(SUBSTITUTE(J521,"Allele","Height"),'ce raw data'!$C$1:$CZ$1,0))),"-")</f>
        <v>-</v>
      </c>
    </row>
    <row r="571" spans="2:10" x14ac:dyDescent="0.5">
      <c r="B571" s="13" t="str">
        <f>'Allele Call Table'!$A$119</f>
        <v>FGA</v>
      </c>
      <c r="C571" s="8" t="str">
        <f>IFERROR(IF(INDEX('ce raw data'!$C$2:$CZ$3000,MATCH(1,INDEX(('ce raw data'!$A$2:$A$3000=C518)*('ce raw data'!$B$2:$B$3000=$B571),,),0),MATCH(C521,'ce raw data'!$C$1:$CZ$1,0))="","-",INDEX('ce raw data'!$C$2:$CZ$3000,MATCH(1,INDEX(('ce raw data'!$A$2:$A$3000=C518)*('ce raw data'!$B$2:$B$3000=$B571),,),0),MATCH(C521,'ce raw data'!$C$1:$CZ$1,0))),"-")</f>
        <v>-</v>
      </c>
      <c r="D571" s="8" t="str">
        <f>IFERROR(IF(INDEX('ce raw data'!$C$2:$CZ$3000,MATCH(1,INDEX(('ce raw data'!$A$2:$A$3000=C518)*('ce raw data'!$B$2:$B$3000=$B571),,),0),MATCH(D521,'ce raw data'!$C$1:$CZ$1,0))="","-",INDEX('ce raw data'!$C$2:$CZ$3000,MATCH(1,INDEX(('ce raw data'!$A$2:$A$3000=C518)*('ce raw data'!$B$2:$B$3000=$B571),,),0),MATCH(D521,'ce raw data'!$C$1:$CZ$1,0))),"-")</f>
        <v>-</v>
      </c>
      <c r="E571" s="8" t="str">
        <f>IFERROR(IF(INDEX('ce raw data'!$C$2:$CZ$3000,MATCH(1,INDEX(('ce raw data'!$A$2:$A$3000=C518)*('ce raw data'!$B$2:$B$3000=$B571),,),0),MATCH(E521,'ce raw data'!$C$1:$CZ$1,0))="","-",INDEX('ce raw data'!$C$2:$CZ$3000,MATCH(1,INDEX(('ce raw data'!$A$2:$A$3000=C518)*('ce raw data'!$B$2:$B$3000=$B571),,),0),MATCH(E521,'ce raw data'!$C$1:$CZ$1,0))),"-")</f>
        <v>-</v>
      </c>
      <c r="F571" s="8" t="str">
        <f>IFERROR(IF(INDEX('ce raw data'!$C$2:$CZ$3000,MATCH(1,INDEX(('ce raw data'!$A$2:$A$3000=C518)*('ce raw data'!$B$2:$B$3000=$B571),,),0),MATCH(F521,'ce raw data'!$C$1:$CZ$1,0))="","-",INDEX('ce raw data'!$C$2:$CZ$3000,MATCH(1,INDEX(('ce raw data'!$A$2:$A$3000=C518)*('ce raw data'!$B$2:$B$3000=$B571),,),0),MATCH(F521,'ce raw data'!$C$1:$CZ$1,0))),"-")</f>
        <v>-</v>
      </c>
      <c r="G571" s="8" t="str">
        <f>IFERROR(IF(INDEX('ce raw data'!$C$2:$CZ$3000,MATCH(1,INDEX(('ce raw data'!$A$2:$A$3000=G518)*('ce raw data'!$B$2:$B$3000=$B571),,),0),MATCH(G521,'ce raw data'!$C$1:$CZ$1,0))="","-",INDEX('ce raw data'!$C$2:$CZ$3000,MATCH(1,INDEX(('ce raw data'!$A$2:$A$3000=G518)*('ce raw data'!$B$2:$B$3000=$B571),,),0),MATCH(G521,'ce raw data'!$C$1:$CZ$1,0))),"-")</f>
        <v>-</v>
      </c>
      <c r="H571" s="8" t="str">
        <f>IFERROR(IF(INDEX('ce raw data'!$C$2:$CZ$3000,MATCH(1,INDEX(('ce raw data'!$A$2:$A$3000=G518)*('ce raw data'!$B$2:$B$3000=$B571),,),0),MATCH(H521,'ce raw data'!$C$1:$CZ$1,0))="","-",INDEX('ce raw data'!$C$2:$CZ$3000,MATCH(1,INDEX(('ce raw data'!$A$2:$A$3000=G518)*('ce raw data'!$B$2:$B$3000=$B571),,),0),MATCH(H521,'ce raw data'!$C$1:$CZ$1,0))),"-")</f>
        <v>-</v>
      </c>
      <c r="I571" s="8" t="str">
        <f>IFERROR(IF(INDEX('ce raw data'!$C$2:$CZ$3000,MATCH(1,INDEX(('ce raw data'!$A$2:$A$3000=G518)*('ce raw data'!$B$2:$B$3000=$B571),,),0),MATCH(I521,'ce raw data'!$C$1:$CZ$1,0))="","-",INDEX('ce raw data'!$C$2:$CZ$3000,MATCH(1,INDEX(('ce raw data'!$A$2:$A$3000=G518)*('ce raw data'!$B$2:$B$3000=$B571),,),0),MATCH(I521,'ce raw data'!$C$1:$CZ$1,0))),"-")</f>
        <v>-</v>
      </c>
      <c r="J571" s="8" t="str">
        <f>IFERROR(IF(INDEX('ce raw data'!$C$2:$CZ$3000,MATCH(1,INDEX(('ce raw data'!$A$2:$A$3000=G518)*('ce raw data'!$B$2:$B$3000=$B571),,),0),MATCH(J521,'ce raw data'!$C$1:$CZ$1,0))="","-",INDEX('ce raw data'!$C$2:$CZ$3000,MATCH(1,INDEX(('ce raw data'!$A$2:$A$3000=G518)*('ce raw data'!$B$2:$B$3000=$B571),,),0),MATCH(J521,'ce raw data'!$C$1:$CZ$1,0))),"-")</f>
        <v>-</v>
      </c>
    </row>
    <row r="572" spans="2:10" hidden="1" x14ac:dyDescent="0.5">
      <c r="B572" s="13"/>
      <c r="C572" s="8" t="str">
        <f>IFERROR(IF(INDEX('ce raw data'!$C$2:$CZ$3000,MATCH(1,INDEX(('ce raw data'!$A$2:$A$3000=C518)*('ce raw data'!$B$2:$B$3000=$B573),,),0),MATCH(SUBSTITUTE(C521,"Allele","Height"),'ce raw data'!$C$1:$CZ$1,0))="","-",INDEX('ce raw data'!$C$2:$CZ$3000,MATCH(1,INDEX(('ce raw data'!$A$2:$A$3000=C518)*('ce raw data'!$B$2:$B$3000=$B573),,),0),MATCH(SUBSTITUTE(C521,"Allele","Height"),'ce raw data'!$C$1:$CZ$1,0))),"-")</f>
        <v>-</v>
      </c>
      <c r="D572" s="8" t="str">
        <f>IFERROR(IF(INDEX('ce raw data'!$C$2:$CZ$3000,MATCH(1,INDEX(('ce raw data'!$A$2:$A$3000=C518)*('ce raw data'!$B$2:$B$3000=$B573),,),0),MATCH(SUBSTITUTE(D521,"Allele","Height"),'ce raw data'!$C$1:$CZ$1,0))="","-",INDEX('ce raw data'!$C$2:$CZ$3000,MATCH(1,INDEX(('ce raw data'!$A$2:$A$3000=C518)*('ce raw data'!$B$2:$B$3000=$B573),,),0),MATCH(SUBSTITUTE(D521,"Allele","Height"),'ce raw data'!$C$1:$CZ$1,0))),"-")</f>
        <v>-</v>
      </c>
      <c r="E572" s="8" t="str">
        <f>IFERROR(IF(INDEX('ce raw data'!$C$2:$CZ$3000,MATCH(1,INDEX(('ce raw data'!$A$2:$A$3000=C518)*('ce raw data'!$B$2:$B$3000=$B573),,),0),MATCH(SUBSTITUTE(E521,"Allele","Height"),'ce raw data'!$C$1:$CZ$1,0))="","-",INDEX('ce raw data'!$C$2:$CZ$3000,MATCH(1,INDEX(('ce raw data'!$A$2:$A$3000=C518)*('ce raw data'!$B$2:$B$3000=$B573),,),0),MATCH(SUBSTITUTE(E521,"Allele","Height"),'ce raw data'!$C$1:$CZ$1,0))),"-")</f>
        <v>-</v>
      </c>
      <c r="F572" s="8" t="str">
        <f>IFERROR(IF(INDEX('ce raw data'!$C$2:$CZ$3000,MATCH(1,INDEX(('ce raw data'!$A$2:$A$3000=C518)*('ce raw data'!$B$2:$B$3000=$B573),,),0),MATCH(SUBSTITUTE(F521,"Allele","Height"),'ce raw data'!$C$1:$CZ$1,0))="","-",INDEX('ce raw data'!$C$2:$CZ$3000,MATCH(1,INDEX(('ce raw data'!$A$2:$A$3000=C518)*('ce raw data'!$B$2:$B$3000=$B573),,),0),MATCH(SUBSTITUTE(F521,"Allele","Height"),'ce raw data'!$C$1:$CZ$1,0))),"-")</f>
        <v>-</v>
      </c>
      <c r="G572" s="8" t="str">
        <f>IFERROR(IF(INDEX('ce raw data'!$C$2:$CZ$3000,MATCH(1,INDEX(('ce raw data'!$A$2:$A$3000=G518)*('ce raw data'!$B$2:$B$3000=$B573),,),0),MATCH(SUBSTITUTE(G521,"Allele","Height"),'ce raw data'!$C$1:$CZ$1,0))="","-",INDEX('ce raw data'!$C$2:$CZ$3000,MATCH(1,INDEX(('ce raw data'!$A$2:$A$3000=G518)*('ce raw data'!$B$2:$B$3000=$B573),,),0),MATCH(SUBSTITUTE(G521,"Allele","Height"),'ce raw data'!$C$1:$CZ$1,0))),"-")</f>
        <v>-</v>
      </c>
      <c r="H572" s="8" t="str">
        <f>IFERROR(IF(INDEX('ce raw data'!$C$2:$CZ$3000,MATCH(1,INDEX(('ce raw data'!$A$2:$A$3000=G518)*('ce raw data'!$B$2:$B$3000=$B573),,),0),MATCH(SUBSTITUTE(H521,"Allele","Height"),'ce raw data'!$C$1:$CZ$1,0))="","-",INDEX('ce raw data'!$C$2:$CZ$3000,MATCH(1,INDEX(('ce raw data'!$A$2:$A$3000=G518)*('ce raw data'!$B$2:$B$3000=$B573),,),0),MATCH(SUBSTITUTE(H521,"Allele","Height"),'ce raw data'!$C$1:$CZ$1,0))),"-")</f>
        <v>-</v>
      </c>
      <c r="I572" s="8" t="str">
        <f>IFERROR(IF(INDEX('ce raw data'!$C$2:$CZ$3000,MATCH(1,INDEX(('ce raw data'!$A$2:$A$3000=G518)*('ce raw data'!$B$2:$B$3000=$B573),,),0),MATCH(SUBSTITUTE(I521,"Allele","Height"),'ce raw data'!$C$1:$CZ$1,0))="","-",INDEX('ce raw data'!$C$2:$CZ$3000,MATCH(1,INDEX(('ce raw data'!$A$2:$A$3000=G518)*('ce raw data'!$B$2:$B$3000=$B573),,),0),MATCH(SUBSTITUTE(I521,"Allele","Height"),'ce raw data'!$C$1:$CZ$1,0))),"-")</f>
        <v>-</v>
      </c>
      <c r="J572" s="8" t="str">
        <f>IFERROR(IF(INDEX('ce raw data'!$C$2:$CZ$3000,MATCH(1,INDEX(('ce raw data'!$A$2:$A$3000=G518)*('ce raw data'!$B$2:$B$3000=$B573),,),0),MATCH(SUBSTITUTE(J521,"Allele","Height"),'ce raw data'!$C$1:$CZ$1,0))="","-",INDEX('ce raw data'!$C$2:$CZ$3000,MATCH(1,INDEX(('ce raw data'!$A$2:$A$3000=G518)*('ce raw data'!$B$2:$B$3000=$B573),,),0),MATCH(SUBSTITUTE(J521,"Allele","Height"),'ce raw data'!$C$1:$CZ$1,0))),"-")</f>
        <v>-</v>
      </c>
    </row>
    <row r="573" spans="2:10" x14ac:dyDescent="0.5">
      <c r="B573" s="13" t="str">
        <f>'Allele Call Table'!$A$121</f>
        <v>DYS576</v>
      </c>
      <c r="C573" s="8" t="str">
        <f>IFERROR(IF(INDEX('ce raw data'!$C$2:$CZ$3000,MATCH(1,INDEX(('ce raw data'!$A$2:$A$3000=C518)*('ce raw data'!$B$2:$B$3000=$B573),,),0),MATCH(C521,'ce raw data'!$C$1:$CZ$1,0))="","-",INDEX('ce raw data'!$C$2:$CZ$3000,MATCH(1,INDEX(('ce raw data'!$A$2:$A$3000=C518)*('ce raw data'!$B$2:$B$3000=$B573),,),0),MATCH(C521,'ce raw data'!$C$1:$CZ$1,0))),"-")</f>
        <v>-</v>
      </c>
      <c r="D573" s="8" t="str">
        <f>IFERROR(IF(INDEX('ce raw data'!$C$2:$CZ$3000,MATCH(1,INDEX(('ce raw data'!$A$2:$A$3000=C518)*('ce raw data'!$B$2:$B$3000=$B573),,),0),MATCH(D521,'ce raw data'!$C$1:$CZ$1,0))="","-",INDEX('ce raw data'!$C$2:$CZ$3000,MATCH(1,INDEX(('ce raw data'!$A$2:$A$3000=C518)*('ce raw data'!$B$2:$B$3000=$B573),,),0),MATCH(D521,'ce raw data'!$C$1:$CZ$1,0))),"-")</f>
        <v>-</v>
      </c>
      <c r="E573" s="8" t="str">
        <f>IFERROR(IF(INDEX('ce raw data'!$C$2:$CZ$3000,MATCH(1,INDEX(('ce raw data'!$A$2:$A$3000=C518)*('ce raw data'!$B$2:$B$3000=$B573),,),0),MATCH(E521,'ce raw data'!$C$1:$CZ$1,0))="","-",INDEX('ce raw data'!$C$2:$CZ$3000,MATCH(1,INDEX(('ce raw data'!$A$2:$A$3000=C518)*('ce raw data'!$B$2:$B$3000=$B573),,),0),MATCH(E521,'ce raw data'!$C$1:$CZ$1,0))),"-")</f>
        <v>-</v>
      </c>
      <c r="F573" s="8" t="str">
        <f>IFERROR(IF(INDEX('ce raw data'!$C$2:$CZ$3000,MATCH(1,INDEX(('ce raw data'!$A$2:$A$3000=C518)*('ce raw data'!$B$2:$B$3000=$B573),,),0),MATCH(F521,'ce raw data'!$C$1:$CZ$1,0))="","-",INDEX('ce raw data'!$C$2:$CZ$3000,MATCH(1,INDEX(('ce raw data'!$A$2:$A$3000=C518)*('ce raw data'!$B$2:$B$3000=$B573),,),0),MATCH(F521,'ce raw data'!$C$1:$CZ$1,0))),"-")</f>
        <v>-</v>
      </c>
      <c r="G573" s="8" t="str">
        <f>IFERROR(IF(INDEX('ce raw data'!$C$2:$CZ$3000,MATCH(1,INDEX(('ce raw data'!$A$2:$A$3000=G518)*('ce raw data'!$B$2:$B$3000=$B573),,),0),MATCH(G521,'ce raw data'!$C$1:$CZ$1,0))="","-",INDEX('ce raw data'!$C$2:$CZ$3000,MATCH(1,INDEX(('ce raw data'!$A$2:$A$3000=G518)*('ce raw data'!$B$2:$B$3000=$B573),,),0),MATCH(G521,'ce raw data'!$C$1:$CZ$1,0))),"-")</f>
        <v>-</v>
      </c>
      <c r="H573" s="8" t="str">
        <f>IFERROR(IF(INDEX('ce raw data'!$C$2:$CZ$3000,MATCH(1,INDEX(('ce raw data'!$A$2:$A$3000=G518)*('ce raw data'!$B$2:$B$3000=$B573),,),0),MATCH(H521,'ce raw data'!$C$1:$CZ$1,0))="","-",INDEX('ce raw data'!$C$2:$CZ$3000,MATCH(1,INDEX(('ce raw data'!$A$2:$A$3000=G518)*('ce raw data'!$B$2:$B$3000=$B573),,),0),MATCH(H521,'ce raw data'!$C$1:$CZ$1,0))),"-")</f>
        <v>-</v>
      </c>
      <c r="I573" s="8" t="str">
        <f>IFERROR(IF(INDEX('ce raw data'!$C$2:$CZ$3000,MATCH(1,INDEX(('ce raw data'!$A$2:$A$3000=G518)*('ce raw data'!$B$2:$B$3000=$B573),,),0),MATCH(I521,'ce raw data'!$C$1:$CZ$1,0))="","-",INDEX('ce raw data'!$C$2:$CZ$3000,MATCH(1,INDEX(('ce raw data'!$A$2:$A$3000=G518)*('ce raw data'!$B$2:$B$3000=$B573),,),0),MATCH(I521,'ce raw data'!$C$1:$CZ$1,0))),"-")</f>
        <v>-</v>
      </c>
      <c r="J573" s="8" t="str">
        <f>IFERROR(IF(INDEX('ce raw data'!$C$2:$CZ$3000,MATCH(1,INDEX(('ce raw data'!$A$2:$A$3000=G518)*('ce raw data'!$B$2:$B$3000=$B573),,),0),MATCH(J521,'ce raw data'!$C$1:$CZ$1,0))="","-",INDEX('ce raw data'!$C$2:$CZ$3000,MATCH(1,INDEX(('ce raw data'!$A$2:$A$3000=G518)*('ce raw data'!$B$2:$B$3000=$B573),,),0),MATCH(J521,'ce raw data'!$C$1:$CZ$1,0))),"-")</f>
        <v>-</v>
      </c>
    </row>
    <row r="574" spans="2:10" hidden="1" x14ac:dyDescent="0.5">
      <c r="B574" s="13"/>
      <c r="C574" s="8" t="str">
        <f>IFERROR(IF(INDEX('ce raw data'!$C$2:$CZ$3000,MATCH(1,INDEX(('ce raw data'!$A$2:$A$3000=C518)*('ce raw data'!$B$2:$B$3000=$B575),,),0),MATCH(SUBSTITUTE(C521,"Allele","Height"),'ce raw data'!$C$1:$CZ$1,0))="","-",INDEX('ce raw data'!$C$2:$CZ$3000,MATCH(1,INDEX(('ce raw data'!$A$2:$A$3000=C518)*('ce raw data'!$B$2:$B$3000=$B575),,),0),MATCH(SUBSTITUTE(C521,"Allele","Height"),'ce raw data'!$C$1:$CZ$1,0))),"-")</f>
        <v>-</v>
      </c>
      <c r="D574" s="8" t="str">
        <f>IFERROR(IF(INDEX('ce raw data'!$C$2:$CZ$3000,MATCH(1,INDEX(('ce raw data'!$A$2:$A$3000=C518)*('ce raw data'!$B$2:$B$3000=$B575),,),0),MATCH(SUBSTITUTE(D521,"Allele","Height"),'ce raw data'!$C$1:$CZ$1,0))="","-",INDEX('ce raw data'!$C$2:$CZ$3000,MATCH(1,INDEX(('ce raw data'!$A$2:$A$3000=C518)*('ce raw data'!$B$2:$B$3000=$B575),,),0),MATCH(SUBSTITUTE(D521,"Allele","Height"),'ce raw data'!$C$1:$CZ$1,0))),"-")</f>
        <v>-</v>
      </c>
      <c r="E574" s="8" t="str">
        <f>IFERROR(IF(INDEX('ce raw data'!$C$2:$CZ$3000,MATCH(1,INDEX(('ce raw data'!$A$2:$A$3000=C518)*('ce raw data'!$B$2:$B$3000=$B575),,),0),MATCH(SUBSTITUTE(E521,"Allele","Height"),'ce raw data'!$C$1:$CZ$1,0))="","-",INDEX('ce raw data'!$C$2:$CZ$3000,MATCH(1,INDEX(('ce raw data'!$A$2:$A$3000=C518)*('ce raw data'!$B$2:$B$3000=$B575),,),0),MATCH(SUBSTITUTE(E521,"Allele","Height"),'ce raw data'!$C$1:$CZ$1,0))),"-")</f>
        <v>-</v>
      </c>
      <c r="F574" s="8" t="str">
        <f>IFERROR(IF(INDEX('ce raw data'!$C$2:$CZ$3000,MATCH(1,INDEX(('ce raw data'!$A$2:$A$3000=C518)*('ce raw data'!$B$2:$B$3000=$B575),,),0),MATCH(SUBSTITUTE(F521,"Allele","Height"),'ce raw data'!$C$1:$CZ$1,0))="","-",INDEX('ce raw data'!$C$2:$CZ$3000,MATCH(1,INDEX(('ce raw data'!$A$2:$A$3000=C518)*('ce raw data'!$B$2:$B$3000=$B575),,),0),MATCH(SUBSTITUTE(F521,"Allele","Height"),'ce raw data'!$C$1:$CZ$1,0))),"-")</f>
        <v>-</v>
      </c>
      <c r="G574" s="8" t="str">
        <f>IFERROR(IF(INDEX('ce raw data'!$C$2:$CZ$3000,MATCH(1,INDEX(('ce raw data'!$A$2:$A$3000=G518)*('ce raw data'!$B$2:$B$3000=$B575),,),0),MATCH(SUBSTITUTE(G521,"Allele","Height"),'ce raw data'!$C$1:$CZ$1,0))="","-",INDEX('ce raw data'!$C$2:$CZ$3000,MATCH(1,INDEX(('ce raw data'!$A$2:$A$3000=G518)*('ce raw data'!$B$2:$B$3000=$B575),,),0),MATCH(SUBSTITUTE(G521,"Allele","Height"),'ce raw data'!$C$1:$CZ$1,0))),"-")</f>
        <v>-</v>
      </c>
      <c r="H574" s="8" t="str">
        <f>IFERROR(IF(INDEX('ce raw data'!$C$2:$CZ$3000,MATCH(1,INDEX(('ce raw data'!$A$2:$A$3000=G518)*('ce raw data'!$B$2:$B$3000=$B575),,),0),MATCH(SUBSTITUTE(H521,"Allele","Height"),'ce raw data'!$C$1:$CZ$1,0))="","-",INDEX('ce raw data'!$C$2:$CZ$3000,MATCH(1,INDEX(('ce raw data'!$A$2:$A$3000=G518)*('ce raw data'!$B$2:$B$3000=$B575),,),0),MATCH(SUBSTITUTE(H521,"Allele","Height"),'ce raw data'!$C$1:$CZ$1,0))),"-")</f>
        <v>-</v>
      </c>
      <c r="I574" s="8" t="str">
        <f>IFERROR(IF(INDEX('ce raw data'!$C$2:$CZ$3000,MATCH(1,INDEX(('ce raw data'!$A$2:$A$3000=G518)*('ce raw data'!$B$2:$B$3000=$B575),,),0),MATCH(SUBSTITUTE(I521,"Allele","Height"),'ce raw data'!$C$1:$CZ$1,0))="","-",INDEX('ce raw data'!$C$2:$CZ$3000,MATCH(1,INDEX(('ce raw data'!$A$2:$A$3000=G518)*('ce raw data'!$B$2:$B$3000=$B575),,),0),MATCH(SUBSTITUTE(I521,"Allele","Height"),'ce raw data'!$C$1:$CZ$1,0))),"-")</f>
        <v>-</v>
      </c>
      <c r="J574" s="8" t="str">
        <f>IFERROR(IF(INDEX('ce raw data'!$C$2:$CZ$3000,MATCH(1,INDEX(('ce raw data'!$A$2:$A$3000=G518)*('ce raw data'!$B$2:$B$3000=$B575),,),0),MATCH(SUBSTITUTE(J521,"Allele","Height"),'ce raw data'!$C$1:$CZ$1,0))="","-",INDEX('ce raw data'!$C$2:$CZ$3000,MATCH(1,INDEX(('ce raw data'!$A$2:$A$3000=G518)*('ce raw data'!$B$2:$B$3000=$B575),,),0),MATCH(SUBSTITUTE(J521,"Allele","Height"),'ce raw data'!$C$1:$CZ$1,0))),"-")</f>
        <v>-</v>
      </c>
    </row>
    <row r="575" spans="2:10" x14ac:dyDescent="0.5">
      <c r="B575" s="13" t="str">
        <f>'Allele Call Table'!$A$123</f>
        <v>DYS570</v>
      </c>
      <c r="C575" s="8" t="str">
        <f>IFERROR(IF(INDEX('ce raw data'!$C$2:$CZ$3000,MATCH(1,INDEX(('ce raw data'!$A$2:$A$3000=C518)*('ce raw data'!$B$2:$B$3000=$B575),,),0),MATCH(C521,'ce raw data'!$C$1:$CZ$1,0))="","-",INDEX('ce raw data'!$C$2:$CZ$3000,MATCH(1,INDEX(('ce raw data'!$A$2:$A$3000=C518)*('ce raw data'!$B$2:$B$3000=$B575),,),0),MATCH(C521,'ce raw data'!$C$1:$CZ$1,0))),"-")</f>
        <v>-</v>
      </c>
      <c r="D575" s="8" t="str">
        <f>IFERROR(IF(INDEX('ce raw data'!$C$2:$CZ$3000,MATCH(1,INDEX(('ce raw data'!$A$2:$A$3000=C518)*('ce raw data'!$B$2:$B$3000=$B575),,),0),MATCH(D521,'ce raw data'!$C$1:$CZ$1,0))="","-",INDEX('ce raw data'!$C$2:$CZ$3000,MATCH(1,INDEX(('ce raw data'!$A$2:$A$3000=C518)*('ce raw data'!$B$2:$B$3000=$B575),,),0),MATCH(D521,'ce raw data'!$C$1:$CZ$1,0))),"-")</f>
        <v>-</v>
      </c>
      <c r="E575" s="8" t="str">
        <f>IFERROR(IF(INDEX('ce raw data'!$C$2:$CZ$3000,MATCH(1,INDEX(('ce raw data'!$A$2:$A$3000=C518)*('ce raw data'!$B$2:$B$3000=$B575),,),0),MATCH(E521,'ce raw data'!$C$1:$CZ$1,0))="","-",INDEX('ce raw data'!$C$2:$CZ$3000,MATCH(1,INDEX(('ce raw data'!$A$2:$A$3000=C518)*('ce raw data'!$B$2:$B$3000=$B575),,),0),MATCH(E521,'ce raw data'!$C$1:$CZ$1,0))),"-")</f>
        <v>-</v>
      </c>
      <c r="F575" s="8" t="str">
        <f>IFERROR(IF(INDEX('ce raw data'!$C$2:$CZ$3000,MATCH(1,INDEX(('ce raw data'!$A$2:$A$3000=C518)*('ce raw data'!$B$2:$B$3000=$B575),,),0),MATCH(F521,'ce raw data'!$C$1:$CZ$1,0))="","-",INDEX('ce raw data'!$C$2:$CZ$3000,MATCH(1,INDEX(('ce raw data'!$A$2:$A$3000=C518)*('ce raw data'!$B$2:$B$3000=$B575),,),0),MATCH(F521,'ce raw data'!$C$1:$CZ$1,0))),"-")</f>
        <v>-</v>
      </c>
      <c r="G575" s="8" t="str">
        <f>IFERROR(IF(INDEX('ce raw data'!$C$2:$CZ$3000,MATCH(1,INDEX(('ce raw data'!$A$2:$A$3000=G518)*('ce raw data'!$B$2:$B$3000=$B575),,),0),MATCH(G521,'ce raw data'!$C$1:$CZ$1,0))="","-",INDEX('ce raw data'!$C$2:$CZ$3000,MATCH(1,INDEX(('ce raw data'!$A$2:$A$3000=G518)*('ce raw data'!$B$2:$B$3000=$B575),,),0),MATCH(G521,'ce raw data'!$C$1:$CZ$1,0))),"-")</f>
        <v>-</v>
      </c>
      <c r="H575" s="8" t="str">
        <f>IFERROR(IF(INDEX('ce raw data'!$C$2:$CZ$3000,MATCH(1,INDEX(('ce raw data'!$A$2:$A$3000=G518)*('ce raw data'!$B$2:$B$3000=$B575),,),0),MATCH(H521,'ce raw data'!$C$1:$CZ$1,0))="","-",INDEX('ce raw data'!$C$2:$CZ$3000,MATCH(1,INDEX(('ce raw data'!$A$2:$A$3000=G518)*('ce raw data'!$B$2:$B$3000=$B575),,),0),MATCH(H521,'ce raw data'!$C$1:$CZ$1,0))),"-")</f>
        <v>-</v>
      </c>
      <c r="I575" s="8" t="str">
        <f>IFERROR(IF(INDEX('ce raw data'!$C$2:$CZ$3000,MATCH(1,INDEX(('ce raw data'!$A$2:$A$3000=G518)*('ce raw data'!$B$2:$B$3000=$B575),,),0),MATCH(I521,'ce raw data'!$C$1:$CZ$1,0))="","-",INDEX('ce raw data'!$C$2:$CZ$3000,MATCH(1,INDEX(('ce raw data'!$A$2:$A$3000=G518)*('ce raw data'!$B$2:$B$3000=$B575),,),0),MATCH(I521,'ce raw data'!$C$1:$CZ$1,0))),"-")</f>
        <v>-</v>
      </c>
      <c r="J575" s="8" t="str">
        <f>IFERROR(IF(INDEX('ce raw data'!$C$2:$CZ$3000,MATCH(1,INDEX(('ce raw data'!$A$2:$A$3000=G518)*('ce raw data'!$B$2:$B$3000=$B575),,),0),MATCH(J521,'ce raw data'!$C$1:$CZ$1,0))="","-",INDEX('ce raw data'!$C$2:$CZ$3000,MATCH(1,INDEX(('ce raw data'!$A$2:$A$3000=G518)*('ce raw data'!$B$2:$B$3000=$B575),,),0),MATCH(J521,'ce raw data'!$C$1:$CZ$1,0))),"-")</f>
        <v>-</v>
      </c>
    </row>
    <row r="576" spans="2:10" x14ac:dyDescent="0.5">
      <c r="B576" s="15"/>
      <c r="C576" s="9"/>
      <c r="D576" s="9"/>
      <c r="E576" s="9"/>
      <c r="F576" s="9"/>
      <c r="G576" s="9"/>
      <c r="H576" s="9"/>
      <c r="I576" s="9"/>
      <c r="J576" s="9"/>
    </row>
    <row r="577" spans="2:10" x14ac:dyDescent="0.5">
      <c r="B577" s="15"/>
      <c r="C577" s="9"/>
      <c r="D577" s="9"/>
      <c r="E577" s="9"/>
      <c r="F577" s="9"/>
      <c r="G577" s="9"/>
      <c r="H577" s="9"/>
      <c r="I577" s="9"/>
      <c r="J577" s="9"/>
    </row>
    <row r="578" spans="2:10" x14ac:dyDescent="0.5">
      <c r="B578" s="15"/>
      <c r="C578" s="9"/>
      <c r="D578" s="9"/>
      <c r="E578" s="9"/>
      <c r="F578" s="9"/>
      <c r="G578" s="9"/>
      <c r="H578" s="9"/>
      <c r="I578" s="9"/>
      <c r="J578" s="9"/>
    </row>
    <row r="579" spans="2:10" x14ac:dyDescent="0.5">
      <c r="B579" s="15"/>
      <c r="C579" s="9"/>
      <c r="D579" s="9"/>
      <c r="E579" s="9"/>
      <c r="F579" s="9"/>
      <c r="G579" s="9"/>
      <c r="H579" s="9"/>
      <c r="I579" s="9"/>
      <c r="J579" s="9"/>
    </row>
    <row r="580" spans="2:10" x14ac:dyDescent="0.5">
      <c r="B580" s="15"/>
      <c r="C580" s="9"/>
      <c r="D580" s="9"/>
      <c r="E580" s="9"/>
      <c r="F580" s="9"/>
      <c r="G580" s="9"/>
      <c r="H580" s="9"/>
      <c r="I580" s="9"/>
      <c r="J580" s="9"/>
    </row>
    <row r="581" spans="2:10" x14ac:dyDescent="0.5">
      <c r="B581" s="15"/>
      <c r="C581" s="9"/>
      <c r="D581" s="9"/>
      <c r="E581" s="9"/>
      <c r="F581" s="9"/>
      <c r="G581" s="9"/>
      <c r="H581" s="9"/>
      <c r="I581" s="9"/>
      <c r="J581" s="9"/>
    </row>
    <row r="582" spans="2:10" x14ac:dyDescent="0.5">
      <c r="B582" s="6" t="s">
        <v>4</v>
      </c>
      <c r="C582" s="36" t="str">
        <f>IF(INDEX('ce raw data'!$A:$A,2+27*18)="","blank",INDEX('ce raw data'!$A:$A,2+27*18))</f>
        <v>blank</v>
      </c>
      <c r="D582" s="36"/>
      <c r="E582" s="36"/>
      <c r="F582" s="36"/>
      <c r="G582" s="36" t="str">
        <f>IF(INDEX('ce raw data'!$A:$A,2+27*19)="","blank",INDEX('ce raw data'!$A:$A,2+27*19))</f>
        <v>blank</v>
      </c>
      <c r="H582" s="36"/>
      <c r="I582" s="36"/>
      <c r="J582" s="36"/>
    </row>
    <row r="583" spans="2:10" ht="25.2" x14ac:dyDescent="0.5">
      <c r="B583" s="6" t="s">
        <v>5</v>
      </c>
      <c r="C583" s="38"/>
      <c r="D583" s="38"/>
      <c r="E583" s="38"/>
      <c r="F583" s="38"/>
      <c r="G583" s="38"/>
      <c r="H583" s="38"/>
      <c r="I583" s="38"/>
      <c r="J583" s="38"/>
    </row>
    <row r="584" spans="2:10" x14ac:dyDescent="0.5">
      <c r="B584" s="7"/>
      <c r="C584" s="39"/>
      <c r="D584" s="39"/>
      <c r="E584" s="39"/>
      <c r="F584" s="39"/>
      <c r="G584" s="39"/>
      <c r="H584" s="39"/>
      <c r="I584" s="39"/>
      <c r="J584" s="39"/>
    </row>
    <row r="585" spans="2:10" x14ac:dyDescent="0.5">
      <c r="B585" s="5" t="s">
        <v>7</v>
      </c>
      <c r="C585" s="21" t="s">
        <v>8</v>
      </c>
      <c r="D585" s="21" t="s">
        <v>9</v>
      </c>
      <c r="E585" s="21" t="s">
        <v>40</v>
      </c>
      <c r="F585" s="21" t="s">
        <v>41</v>
      </c>
      <c r="G585" s="21" t="s">
        <v>8</v>
      </c>
      <c r="H585" s="21" t="s">
        <v>9</v>
      </c>
      <c r="I585" s="21" t="s">
        <v>40</v>
      </c>
      <c r="J585" s="21" t="s">
        <v>41</v>
      </c>
    </row>
    <row r="586" spans="2:10" hidden="1" x14ac:dyDescent="0.5">
      <c r="B586" s="28"/>
      <c r="C586" s="28" t="str">
        <f>IFERROR(IF(INDEX('ce raw data'!$C$2:$CZ$3000,MATCH(1,INDEX(('ce raw data'!$A$2:$A$3000=C582)*('ce raw data'!$B$2:$B$3000=$B587),,),0),MATCH(SUBSTITUTE(C585,"Allele","Height"),'ce raw data'!$C$1:$CZ$1,0))="","-",INDEX('ce raw data'!$C$2:$CZ$3000,MATCH(1,INDEX(('ce raw data'!$A$2:$A$3000=C582)*('ce raw data'!$B$2:$B$3000=$B587),,),0),MATCH(SUBSTITUTE(C585,"Allele","Height"),'ce raw data'!$C$1:$CZ$1,0))),"-")</f>
        <v>-</v>
      </c>
      <c r="D586" s="28" t="str">
        <f>IFERROR(IF(INDEX('ce raw data'!$C$2:$CZ$3000,MATCH(1,INDEX(('ce raw data'!$A$2:$A$3000=C582)*('ce raw data'!$B$2:$B$3000=$B587),,),0),MATCH(SUBSTITUTE(D585,"Allele","Height"),'ce raw data'!$C$1:$CZ$1,0))="","-",INDEX('ce raw data'!$C$2:$CZ$3000,MATCH(1,INDEX(('ce raw data'!$A$2:$A$3000=C582)*('ce raw data'!$B$2:$B$3000=$B587),,),0),MATCH(SUBSTITUTE(D585,"Allele","Height"),'ce raw data'!$C$1:$CZ$1,0))),"-")</f>
        <v>-</v>
      </c>
      <c r="E586" s="28" t="str">
        <f>IFERROR(IF(INDEX('ce raw data'!$C$2:$CZ$3000,MATCH(1,INDEX(('ce raw data'!$A$2:$A$3000=C582)*('ce raw data'!$B$2:$B$3000=$B587),,),0),MATCH(SUBSTITUTE(E585,"Allele","Height"),'ce raw data'!$C$1:$CZ$1,0))="","-",INDEX('ce raw data'!$C$2:$CZ$3000,MATCH(1,INDEX(('ce raw data'!$A$2:$A$3000=C582)*('ce raw data'!$B$2:$B$3000=$B587),,),0),MATCH(SUBSTITUTE(E585,"Allele","Height"),'ce raw data'!$C$1:$CZ$1,0))),"-")</f>
        <v>-</v>
      </c>
      <c r="F586" s="28" t="str">
        <f>IFERROR(IF(INDEX('ce raw data'!$C$2:$CZ$3000,MATCH(1,INDEX(('ce raw data'!$A$2:$A$3000=C582)*('ce raw data'!$B$2:$B$3000=$B587),,),0),MATCH(SUBSTITUTE(F585,"Allele","Height"),'ce raw data'!$C$1:$CZ$1,0))="","-",INDEX('ce raw data'!$C$2:$CZ$3000,MATCH(1,INDEX(('ce raw data'!$A$2:$A$3000=C582)*('ce raw data'!$B$2:$B$3000=$B587),,),0),MATCH(SUBSTITUTE(F585,"Allele","Height"),'ce raw data'!$C$1:$CZ$1,0))),"-")</f>
        <v>-</v>
      </c>
      <c r="G586" s="28" t="str">
        <f>IFERROR(IF(INDEX('ce raw data'!$C$2:$CZ$3000,MATCH(1,INDEX(('ce raw data'!$A$2:$A$3000=G582)*('ce raw data'!$B$2:$B$3000=$B587),,),0),MATCH(SUBSTITUTE(G585,"Allele","Height"),'ce raw data'!$C$1:$CZ$1,0))="","-",INDEX('ce raw data'!$C$2:$CZ$3000,MATCH(1,INDEX(('ce raw data'!$A$2:$A$3000=G582)*('ce raw data'!$B$2:$B$3000=$B587),,),0),MATCH(SUBSTITUTE(G585,"Allele","Height"),'ce raw data'!$C$1:$CZ$1,0))),"-")</f>
        <v>-</v>
      </c>
      <c r="H586" s="28" t="str">
        <f>IFERROR(IF(INDEX('ce raw data'!$C$2:$CZ$3000,MATCH(1,INDEX(('ce raw data'!$A$2:$A$3000=G582)*('ce raw data'!$B$2:$B$3000=$B587),,),0),MATCH(SUBSTITUTE(H585,"Allele","Height"),'ce raw data'!$C$1:$CZ$1,0))="","-",INDEX('ce raw data'!$C$2:$CZ$3000,MATCH(1,INDEX(('ce raw data'!$A$2:$A$3000=G582)*('ce raw data'!$B$2:$B$3000=$B587),,),0),MATCH(SUBSTITUTE(H585,"Allele","Height"),'ce raw data'!$C$1:$CZ$1,0))),"-")</f>
        <v>-</v>
      </c>
      <c r="I586" s="28" t="str">
        <f>IFERROR(IF(INDEX('ce raw data'!$C$2:$CZ$3000,MATCH(1,INDEX(('ce raw data'!$A$2:$A$3000=G582)*('ce raw data'!$B$2:$B$3000=$B587),,),0),MATCH(SUBSTITUTE(I585,"Allele","Height"),'ce raw data'!$C$1:$CZ$1,0))="","-",INDEX('ce raw data'!$C$2:$CZ$3000,MATCH(1,INDEX(('ce raw data'!$A$2:$A$3000=G582)*('ce raw data'!$B$2:$B$3000=$B587),,),0),MATCH(SUBSTITUTE(I585,"Allele","Height"),'ce raw data'!$C$1:$CZ$1,0))),"-")</f>
        <v>-</v>
      </c>
      <c r="J586" s="28" t="str">
        <f>IFERROR(IF(INDEX('ce raw data'!$C$2:$CZ$3000,MATCH(1,INDEX(('ce raw data'!$A$2:$A$3000=G582)*('ce raw data'!$B$2:$B$3000=$B587),,),0),MATCH(SUBSTITUTE(J585,"Allele","Height"),'ce raw data'!$C$1:$CZ$1,0))="","-",INDEX('ce raw data'!$C$2:$CZ$3000,MATCH(1,INDEX(('ce raw data'!$A$2:$A$3000=G582)*('ce raw data'!$B$2:$B$3000=$B587),,),0),MATCH(SUBSTITUTE(J585,"Allele","Height"),'ce raw data'!$C$1:$CZ$1,0))),"-")</f>
        <v>-</v>
      </c>
    </row>
    <row r="587" spans="2:10" x14ac:dyDescent="0.5">
      <c r="B587" s="10" t="str">
        <f>'Allele Call Table'!$A$71</f>
        <v>AMEL</v>
      </c>
      <c r="C587" s="8" t="str">
        <f>IFERROR(IF(INDEX('ce raw data'!$C$2:$CZ$3000,MATCH(1,INDEX(('ce raw data'!$A$2:$A$3000=C582)*('ce raw data'!$B$2:$B$3000=$B587),,),0),MATCH(C585,'ce raw data'!$C$1:$CZ$1,0))="","-",INDEX('ce raw data'!$C$2:$CZ$3000,MATCH(1,INDEX(('ce raw data'!$A$2:$A$3000=C582)*('ce raw data'!$B$2:$B$3000=$B587),,),0),MATCH(C585,'ce raw data'!$C$1:$CZ$1,0))),"-")</f>
        <v>-</v>
      </c>
      <c r="D587" s="8" t="str">
        <f>IFERROR(IF(INDEX('ce raw data'!$C$2:$CZ$3000,MATCH(1,INDEX(('ce raw data'!$A$2:$A$3000=C582)*('ce raw data'!$B$2:$B$3000=$B587),,),0),MATCH(D585,'ce raw data'!$C$1:$CZ$1,0))="","-",INDEX('ce raw data'!$C$2:$CZ$3000,MATCH(1,INDEX(('ce raw data'!$A$2:$A$3000=C582)*('ce raw data'!$B$2:$B$3000=$B587),,),0),MATCH(D585,'ce raw data'!$C$1:$CZ$1,0))),"-")</f>
        <v>-</v>
      </c>
      <c r="E587" s="8" t="str">
        <f>IFERROR(IF(INDEX('ce raw data'!$C$2:$CZ$3000,MATCH(1,INDEX(('ce raw data'!$A$2:$A$3000=C582)*('ce raw data'!$B$2:$B$3000=$B587),,),0),MATCH(E585,'ce raw data'!$C$1:$CZ$1,0))="","-",INDEX('ce raw data'!$C$2:$CZ$3000,MATCH(1,INDEX(('ce raw data'!$A$2:$A$3000=C582)*('ce raw data'!$B$2:$B$3000=$B587),,),0),MATCH(E585,'ce raw data'!$C$1:$CZ$1,0))),"-")</f>
        <v>-</v>
      </c>
      <c r="F587" s="8" t="str">
        <f>IFERROR(IF(INDEX('ce raw data'!$C$2:$CZ$3000,MATCH(1,INDEX(('ce raw data'!$A$2:$A$3000=C582)*('ce raw data'!$B$2:$B$3000=$B587),,),0),MATCH(F585,'ce raw data'!$C$1:$CZ$1,0))="","-",INDEX('ce raw data'!$C$2:$CZ$3000,MATCH(1,INDEX(('ce raw data'!$A$2:$A$3000=C582)*('ce raw data'!$B$2:$B$3000=$B587),,),0),MATCH(F585,'ce raw data'!$C$1:$CZ$1,0))),"-")</f>
        <v>-</v>
      </c>
      <c r="G587" s="8" t="str">
        <f>IFERROR(IF(INDEX('ce raw data'!$C$2:$CZ$3000,MATCH(1,INDEX(('ce raw data'!$A$2:$A$3000=G582)*('ce raw data'!$B$2:$B$3000=$B587),,),0),MATCH(G585,'ce raw data'!$C$1:$CZ$1,0))="","-",INDEX('ce raw data'!$C$2:$CZ$3000,MATCH(1,INDEX(('ce raw data'!$A$2:$A$3000=G582)*('ce raw data'!$B$2:$B$3000=$B587),,),0),MATCH(G585,'ce raw data'!$C$1:$CZ$1,0))),"-")</f>
        <v>-</v>
      </c>
      <c r="H587" s="8" t="str">
        <f>IFERROR(IF(INDEX('ce raw data'!$C$2:$CZ$3000,MATCH(1,INDEX(('ce raw data'!$A$2:$A$3000=G582)*('ce raw data'!$B$2:$B$3000=$B587),,),0),MATCH(H585,'ce raw data'!$C$1:$CZ$1,0))="","-",INDEX('ce raw data'!$C$2:$CZ$3000,MATCH(1,INDEX(('ce raw data'!$A$2:$A$3000=G582)*('ce raw data'!$B$2:$B$3000=$B587),,),0),MATCH(H585,'ce raw data'!$C$1:$CZ$1,0))),"-")</f>
        <v>-</v>
      </c>
      <c r="I587" s="8" t="str">
        <f>IFERROR(IF(INDEX('ce raw data'!$C$2:$CZ$3000,MATCH(1,INDEX(('ce raw data'!$A$2:$A$3000=G582)*('ce raw data'!$B$2:$B$3000=$B587),,),0),MATCH(I585,'ce raw data'!$C$1:$CZ$1,0))="","-",INDEX('ce raw data'!$C$2:$CZ$3000,MATCH(1,INDEX(('ce raw data'!$A$2:$A$3000=G582)*('ce raw data'!$B$2:$B$3000=$B587),,),0),MATCH(I585,'ce raw data'!$C$1:$CZ$1,0))),"-")</f>
        <v>-</v>
      </c>
      <c r="J587" s="8" t="str">
        <f>IFERROR(IF(INDEX('ce raw data'!$C$2:$CZ$3000,MATCH(1,INDEX(('ce raw data'!$A$2:$A$3000=G582)*('ce raw data'!$B$2:$B$3000=$B587),,),0),MATCH(J585,'ce raw data'!$C$1:$CZ$1,0))="","-",INDEX('ce raw data'!$C$2:$CZ$3000,MATCH(1,INDEX(('ce raw data'!$A$2:$A$3000=G582)*('ce raw data'!$B$2:$B$3000=$B587),,),0),MATCH(J585,'ce raw data'!$C$1:$CZ$1,0))),"-")</f>
        <v>-</v>
      </c>
    </row>
    <row r="588" spans="2:10" hidden="1" x14ac:dyDescent="0.5">
      <c r="B588" s="10"/>
      <c r="C588" s="8" t="str">
        <f>IFERROR(IF(INDEX('ce raw data'!$C$2:$CZ$3000,MATCH(1,INDEX(('ce raw data'!$A$2:$A$3000=C582)*('ce raw data'!$B$2:$B$3000=$B589),,),0),MATCH(SUBSTITUTE(C585,"Allele","Height"),'ce raw data'!$C$1:$CZ$1,0))="","-",INDEX('ce raw data'!$C$2:$CZ$3000,MATCH(1,INDEX(('ce raw data'!$A$2:$A$3000=C582)*('ce raw data'!$B$2:$B$3000=$B589),,),0),MATCH(SUBSTITUTE(C585,"Allele","Height"),'ce raw data'!$C$1:$CZ$1,0))),"-")</f>
        <v>-</v>
      </c>
      <c r="D588" s="8" t="str">
        <f>IFERROR(IF(INDEX('ce raw data'!$C$2:$CZ$3000,MATCH(1,INDEX(('ce raw data'!$A$2:$A$3000=C582)*('ce raw data'!$B$2:$B$3000=$B589),,),0),MATCH(SUBSTITUTE(D585,"Allele","Height"),'ce raw data'!$C$1:$CZ$1,0))="","-",INDEX('ce raw data'!$C$2:$CZ$3000,MATCH(1,INDEX(('ce raw data'!$A$2:$A$3000=C582)*('ce raw data'!$B$2:$B$3000=$B589),,),0),MATCH(SUBSTITUTE(D585,"Allele","Height"),'ce raw data'!$C$1:$CZ$1,0))),"-")</f>
        <v>-</v>
      </c>
      <c r="E588" s="8" t="str">
        <f>IFERROR(IF(INDEX('ce raw data'!$C$2:$CZ$3000,MATCH(1,INDEX(('ce raw data'!$A$2:$A$3000=C582)*('ce raw data'!$B$2:$B$3000=$B589),,),0),MATCH(SUBSTITUTE(E585,"Allele","Height"),'ce raw data'!$C$1:$CZ$1,0))="","-",INDEX('ce raw data'!$C$2:$CZ$3000,MATCH(1,INDEX(('ce raw data'!$A$2:$A$3000=C582)*('ce raw data'!$B$2:$B$3000=$B589),,),0),MATCH(SUBSTITUTE(E585,"Allele","Height"),'ce raw data'!$C$1:$CZ$1,0))),"-")</f>
        <v>-</v>
      </c>
      <c r="F588" s="8" t="str">
        <f>IFERROR(IF(INDEX('ce raw data'!$C$2:$CZ$3000,MATCH(1,INDEX(('ce raw data'!$A$2:$A$3000=C582)*('ce raw data'!$B$2:$B$3000=$B589),,),0),MATCH(SUBSTITUTE(F585,"Allele","Height"),'ce raw data'!$C$1:$CZ$1,0))="","-",INDEX('ce raw data'!$C$2:$CZ$3000,MATCH(1,INDEX(('ce raw data'!$A$2:$A$3000=C582)*('ce raw data'!$B$2:$B$3000=$B589),,),0),MATCH(SUBSTITUTE(F585,"Allele","Height"),'ce raw data'!$C$1:$CZ$1,0))),"-")</f>
        <v>-</v>
      </c>
      <c r="G588" s="8" t="str">
        <f>IFERROR(IF(INDEX('ce raw data'!$C$2:$CZ$3000,MATCH(1,INDEX(('ce raw data'!$A$2:$A$3000=G582)*('ce raw data'!$B$2:$B$3000=$B589),,),0),MATCH(SUBSTITUTE(G585,"Allele","Height"),'ce raw data'!$C$1:$CZ$1,0))="","-",INDEX('ce raw data'!$C$2:$CZ$3000,MATCH(1,INDEX(('ce raw data'!$A$2:$A$3000=G582)*('ce raw data'!$B$2:$B$3000=$B589),,),0),MATCH(SUBSTITUTE(G585,"Allele","Height"),'ce raw data'!$C$1:$CZ$1,0))),"-")</f>
        <v>-</v>
      </c>
      <c r="H588" s="8" t="str">
        <f>IFERROR(IF(INDEX('ce raw data'!$C$2:$CZ$3000,MATCH(1,INDEX(('ce raw data'!$A$2:$A$3000=G582)*('ce raw data'!$B$2:$B$3000=$B589),,),0),MATCH(SUBSTITUTE(H585,"Allele","Height"),'ce raw data'!$C$1:$CZ$1,0))="","-",INDEX('ce raw data'!$C$2:$CZ$3000,MATCH(1,INDEX(('ce raw data'!$A$2:$A$3000=G582)*('ce raw data'!$B$2:$B$3000=$B589),,),0),MATCH(SUBSTITUTE(H585,"Allele","Height"),'ce raw data'!$C$1:$CZ$1,0))),"-")</f>
        <v>-</v>
      </c>
      <c r="I588" s="8" t="str">
        <f>IFERROR(IF(INDEX('ce raw data'!$C$2:$CZ$3000,MATCH(1,INDEX(('ce raw data'!$A$2:$A$3000=G582)*('ce raw data'!$B$2:$B$3000=$B589),,),0),MATCH(SUBSTITUTE(I585,"Allele","Height"),'ce raw data'!$C$1:$CZ$1,0))="","-",INDEX('ce raw data'!$C$2:$CZ$3000,MATCH(1,INDEX(('ce raw data'!$A$2:$A$3000=G582)*('ce raw data'!$B$2:$B$3000=$B589),,),0),MATCH(SUBSTITUTE(I585,"Allele","Height"),'ce raw data'!$C$1:$CZ$1,0))),"-")</f>
        <v>-</v>
      </c>
      <c r="J588" s="8" t="str">
        <f>IFERROR(IF(INDEX('ce raw data'!$C$2:$CZ$3000,MATCH(1,INDEX(('ce raw data'!$A$2:$A$3000=G582)*('ce raw data'!$B$2:$B$3000=$B589),,),0),MATCH(SUBSTITUTE(J585,"Allele","Height"),'ce raw data'!$C$1:$CZ$1,0))="","-",INDEX('ce raw data'!$C$2:$CZ$3000,MATCH(1,INDEX(('ce raw data'!$A$2:$A$3000=G582)*('ce raw data'!$B$2:$B$3000=$B589),,),0),MATCH(SUBSTITUTE(J585,"Allele","Height"),'ce raw data'!$C$1:$CZ$1,0))),"-")</f>
        <v>-</v>
      </c>
    </row>
    <row r="589" spans="2:10" x14ac:dyDescent="0.5">
      <c r="B589" s="10" t="str">
        <f>'Allele Call Table'!$A$73</f>
        <v>D3S1358</v>
      </c>
      <c r="C589" s="8" t="str">
        <f>IFERROR(IF(INDEX('ce raw data'!$C$2:$CZ$3000,MATCH(1,INDEX(('ce raw data'!$A$2:$A$3000=C582)*('ce raw data'!$B$2:$B$3000=$B589),,),0),MATCH(C585,'ce raw data'!$C$1:$CZ$1,0))="","-",INDEX('ce raw data'!$C$2:$CZ$3000,MATCH(1,INDEX(('ce raw data'!$A$2:$A$3000=C582)*('ce raw data'!$B$2:$B$3000=$B589),,),0),MATCH(C585,'ce raw data'!$C$1:$CZ$1,0))),"-")</f>
        <v>-</v>
      </c>
      <c r="D589" s="8" t="str">
        <f>IFERROR(IF(INDEX('ce raw data'!$C$2:$CZ$3000,MATCH(1,INDEX(('ce raw data'!$A$2:$A$3000=C582)*('ce raw data'!$B$2:$B$3000=$B589),,),0),MATCH(D585,'ce raw data'!$C$1:$CZ$1,0))="","-",INDEX('ce raw data'!$C$2:$CZ$3000,MATCH(1,INDEX(('ce raw data'!$A$2:$A$3000=C582)*('ce raw data'!$B$2:$B$3000=$B589),,),0),MATCH(D585,'ce raw data'!$C$1:$CZ$1,0))),"-")</f>
        <v>-</v>
      </c>
      <c r="E589" s="8" t="str">
        <f>IFERROR(IF(INDEX('ce raw data'!$C$2:$CZ$3000,MATCH(1,INDEX(('ce raw data'!$A$2:$A$3000=C582)*('ce raw data'!$B$2:$B$3000=$B589),,),0),MATCH(E585,'ce raw data'!$C$1:$CZ$1,0))="","-",INDEX('ce raw data'!$C$2:$CZ$3000,MATCH(1,INDEX(('ce raw data'!$A$2:$A$3000=C582)*('ce raw data'!$B$2:$B$3000=$B589),,),0),MATCH(E585,'ce raw data'!$C$1:$CZ$1,0))),"-")</f>
        <v>-</v>
      </c>
      <c r="F589" s="8" t="str">
        <f>IFERROR(IF(INDEX('ce raw data'!$C$2:$CZ$3000,MATCH(1,INDEX(('ce raw data'!$A$2:$A$3000=C582)*('ce raw data'!$B$2:$B$3000=$B589),,),0),MATCH(F585,'ce raw data'!$C$1:$CZ$1,0))="","-",INDEX('ce raw data'!$C$2:$CZ$3000,MATCH(1,INDEX(('ce raw data'!$A$2:$A$3000=C582)*('ce raw data'!$B$2:$B$3000=$B589),,),0),MATCH(F585,'ce raw data'!$C$1:$CZ$1,0))),"-")</f>
        <v>-</v>
      </c>
      <c r="G589" s="8" t="str">
        <f>IFERROR(IF(INDEX('ce raw data'!$C$2:$CZ$3000,MATCH(1,INDEX(('ce raw data'!$A$2:$A$3000=G582)*('ce raw data'!$B$2:$B$3000=$B589),,),0),MATCH(G585,'ce raw data'!$C$1:$CZ$1,0))="","-",INDEX('ce raw data'!$C$2:$CZ$3000,MATCH(1,INDEX(('ce raw data'!$A$2:$A$3000=G582)*('ce raw data'!$B$2:$B$3000=$B589),,),0),MATCH(G585,'ce raw data'!$C$1:$CZ$1,0))),"-")</f>
        <v>-</v>
      </c>
      <c r="H589" s="8" t="str">
        <f>IFERROR(IF(INDEX('ce raw data'!$C$2:$CZ$3000,MATCH(1,INDEX(('ce raw data'!$A$2:$A$3000=G582)*('ce raw data'!$B$2:$B$3000=$B589),,),0),MATCH(H585,'ce raw data'!$C$1:$CZ$1,0))="","-",INDEX('ce raw data'!$C$2:$CZ$3000,MATCH(1,INDEX(('ce raw data'!$A$2:$A$3000=G582)*('ce raw data'!$B$2:$B$3000=$B589),,),0),MATCH(H585,'ce raw data'!$C$1:$CZ$1,0))),"-")</f>
        <v>-</v>
      </c>
      <c r="I589" s="8" t="str">
        <f>IFERROR(IF(INDEX('ce raw data'!$C$2:$CZ$3000,MATCH(1,INDEX(('ce raw data'!$A$2:$A$3000=G582)*('ce raw data'!$B$2:$B$3000=$B589),,),0),MATCH(I585,'ce raw data'!$C$1:$CZ$1,0))="","-",INDEX('ce raw data'!$C$2:$CZ$3000,MATCH(1,INDEX(('ce raw data'!$A$2:$A$3000=G582)*('ce raw data'!$B$2:$B$3000=$B589),,),0),MATCH(I585,'ce raw data'!$C$1:$CZ$1,0))),"-")</f>
        <v>-</v>
      </c>
      <c r="J589" s="8" t="str">
        <f>IFERROR(IF(INDEX('ce raw data'!$C$2:$CZ$3000,MATCH(1,INDEX(('ce raw data'!$A$2:$A$3000=G582)*('ce raw data'!$B$2:$B$3000=$B589),,),0),MATCH(J585,'ce raw data'!$C$1:$CZ$1,0))="","-",INDEX('ce raw data'!$C$2:$CZ$3000,MATCH(1,INDEX(('ce raw data'!$A$2:$A$3000=G582)*('ce raw data'!$B$2:$B$3000=$B589),,),0),MATCH(J585,'ce raw data'!$C$1:$CZ$1,0))),"-")</f>
        <v>-</v>
      </c>
    </row>
    <row r="590" spans="2:10" hidden="1" x14ac:dyDescent="0.5">
      <c r="B590" s="10"/>
      <c r="C590" s="8" t="str">
        <f>IFERROR(IF(INDEX('ce raw data'!$C$2:$CZ$3000,MATCH(1,INDEX(('ce raw data'!$A$2:$A$3000=C582)*('ce raw data'!$B$2:$B$3000=$B591),,),0),MATCH(SUBSTITUTE(C585,"Allele","Height"),'ce raw data'!$C$1:$CZ$1,0))="","-",INDEX('ce raw data'!$C$2:$CZ$3000,MATCH(1,INDEX(('ce raw data'!$A$2:$A$3000=C582)*('ce raw data'!$B$2:$B$3000=$B591),,),0),MATCH(SUBSTITUTE(C585,"Allele","Height"),'ce raw data'!$C$1:$CZ$1,0))),"-")</f>
        <v>-</v>
      </c>
      <c r="D590" s="8" t="str">
        <f>IFERROR(IF(INDEX('ce raw data'!$C$2:$CZ$3000,MATCH(1,INDEX(('ce raw data'!$A$2:$A$3000=C582)*('ce raw data'!$B$2:$B$3000=$B591),,),0),MATCH(SUBSTITUTE(D585,"Allele","Height"),'ce raw data'!$C$1:$CZ$1,0))="","-",INDEX('ce raw data'!$C$2:$CZ$3000,MATCH(1,INDEX(('ce raw data'!$A$2:$A$3000=C582)*('ce raw data'!$B$2:$B$3000=$B591),,),0),MATCH(SUBSTITUTE(D585,"Allele","Height"),'ce raw data'!$C$1:$CZ$1,0))),"-")</f>
        <v>-</v>
      </c>
      <c r="E590" s="8" t="str">
        <f>IFERROR(IF(INDEX('ce raw data'!$C$2:$CZ$3000,MATCH(1,INDEX(('ce raw data'!$A$2:$A$3000=C582)*('ce raw data'!$B$2:$B$3000=$B591),,),0),MATCH(SUBSTITUTE(E585,"Allele","Height"),'ce raw data'!$C$1:$CZ$1,0))="","-",INDEX('ce raw data'!$C$2:$CZ$3000,MATCH(1,INDEX(('ce raw data'!$A$2:$A$3000=C582)*('ce raw data'!$B$2:$B$3000=$B591),,),0),MATCH(SUBSTITUTE(E585,"Allele","Height"),'ce raw data'!$C$1:$CZ$1,0))),"-")</f>
        <v>-</v>
      </c>
      <c r="F590" s="8" t="str">
        <f>IFERROR(IF(INDEX('ce raw data'!$C$2:$CZ$3000,MATCH(1,INDEX(('ce raw data'!$A$2:$A$3000=C582)*('ce raw data'!$B$2:$B$3000=$B591),,),0),MATCH(SUBSTITUTE(F585,"Allele","Height"),'ce raw data'!$C$1:$CZ$1,0))="","-",INDEX('ce raw data'!$C$2:$CZ$3000,MATCH(1,INDEX(('ce raw data'!$A$2:$A$3000=C582)*('ce raw data'!$B$2:$B$3000=$B591),,),0),MATCH(SUBSTITUTE(F585,"Allele","Height"),'ce raw data'!$C$1:$CZ$1,0))),"-")</f>
        <v>-</v>
      </c>
      <c r="G590" s="8" t="str">
        <f>IFERROR(IF(INDEX('ce raw data'!$C$2:$CZ$3000,MATCH(1,INDEX(('ce raw data'!$A$2:$A$3000=G582)*('ce raw data'!$B$2:$B$3000=$B591),,),0),MATCH(SUBSTITUTE(G585,"Allele","Height"),'ce raw data'!$C$1:$CZ$1,0))="","-",INDEX('ce raw data'!$C$2:$CZ$3000,MATCH(1,INDEX(('ce raw data'!$A$2:$A$3000=G582)*('ce raw data'!$B$2:$B$3000=$B591),,),0),MATCH(SUBSTITUTE(G585,"Allele","Height"),'ce raw data'!$C$1:$CZ$1,0))),"-")</f>
        <v>-</v>
      </c>
      <c r="H590" s="8" t="str">
        <f>IFERROR(IF(INDEX('ce raw data'!$C$2:$CZ$3000,MATCH(1,INDEX(('ce raw data'!$A$2:$A$3000=G582)*('ce raw data'!$B$2:$B$3000=$B591),,),0),MATCH(SUBSTITUTE(H585,"Allele","Height"),'ce raw data'!$C$1:$CZ$1,0))="","-",INDEX('ce raw data'!$C$2:$CZ$3000,MATCH(1,INDEX(('ce raw data'!$A$2:$A$3000=G582)*('ce raw data'!$B$2:$B$3000=$B591),,),0),MATCH(SUBSTITUTE(H585,"Allele","Height"),'ce raw data'!$C$1:$CZ$1,0))),"-")</f>
        <v>-</v>
      </c>
      <c r="I590" s="8" t="str">
        <f>IFERROR(IF(INDEX('ce raw data'!$C$2:$CZ$3000,MATCH(1,INDEX(('ce raw data'!$A$2:$A$3000=G582)*('ce raw data'!$B$2:$B$3000=$B591),,),0),MATCH(SUBSTITUTE(I585,"Allele","Height"),'ce raw data'!$C$1:$CZ$1,0))="","-",INDEX('ce raw data'!$C$2:$CZ$3000,MATCH(1,INDEX(('ce raw data'!$A$2:$A$3000=G582)*('ce raw data'!$B$2:$B$3000=$B591),,),0),MATCH(SUBSTITUTE(I585,"Allele","Height"),'ce raw data'!$C$1:$CZ$1,0))),"-")</f>
        <v>-</v>
      </c>
      <c r="J590" s="8" t="str">
        <f>IFERROR(IF(INDEX('ce raw data'!$C$2:$CZ$3000,MATCH(1,INDEX(('ce raw data'!$A$2:$A$3000=G582)*('ce raw data'!$B$2:$B$3000=$B591),,),0),MATCH(SUBSTITUTE(J585,"Allele","Height"),'ce raw data'!$C$1:$CZ$1,0))="","-",INDEX('ce raw data'!$C$2:$CZ$3000,MATCH(1,INDEX(('ce raw data'!$A$2:$A$3000=G582)*('ce raw data'!$B$2:$B$3000=$B591),,),0),MATCH(SUBSTITUTE(J585,"Allele","Height"),'ce raw data'!$C$1:$CZ$1,0))),"-")</f>
        <v>-</v>
      </c>
    </row>
    <row r="591" spans="2:10" x14ac:dyDescent="0.5">
      <c r="B591" s="10" t="str">
        <f>'Allele Call Table'!$A$75</f>
        <v>D1S1656</v>
      </c>
      <c r="C591" s="8" t="str">
        <f>IFERROR(IF(INDEX('ce raw data'!$C$2:$CZ$3000,MATCH(1,INDEX(('ce raw data'!$A$2:$A$3000=C582)*('ce raw data'!$B$2:$B$3000=$B591),,),0),MATCH(C585,'ce raw data'!$C$1:$CZ$1,0))="","-",INDEX('ce raw data'!$C$2:$CZ$3000,MATCH(1,INDEX(('ce raw data'!$A$2:$A$3000=C582)*('ce raw data'!$B$2:$B$3000=$B591),,),0),MATCH(C585,'ce raw data'!$C$1:$CZ$1,0))),"-")</f>
        <v>-</v>
      </c>
      <c r="D591" s="8" t="str">
        <f>IFERROR(IF(INDEX('ce raw data'!$C$2:$CZ$3000,MATCH(1,INDEX(('ce raw data'!$A$2:$A$3000=C582)*('ce raw data'!$B$2:$B$3000=$B591),,),0),MATCH(D585,'ce raw data'!$C$1:$CZ$1,0))="","-",INDEX('ce raw data'!$C$2:$CZ$3000,MATCH(1,INDEX(('ce raw data'!$A$2:$A$3000=C582)*('ce raw data'!$B$2:$B$3000=$B591),,),0),MATCH(D585,'ce raw data'!$C$1:$CZ$1,0))),"-")</f>
        <v>-</v>
      </c>
      <c r="E591" s="8" t="str">
        <f>IFERROR(IF(INDEX('ce raw data'!$C$2:$CZ$3000,MATCH(1,INDEX(('ce raw data'!$A$2:$A$3000=C582)*('ce raw data'!$B$2:$B$3000=$B591),,),0),MATCH(E585,'ce raw data'!$C$1:$CZ$1,0))="","-",INDEX('ce raw data'!$C$2:$CZ$3000,MATCH(1,INDEX(('ce raw data'!$A$2:$A$3000=C582)*('ce raw data'!$B$2:$B$3000=$B591),,),0),MATCH(E585,'ce raw data'!$C$1:$CZ$1,0))),"-")</f>
        <v>-</v>
      </c>
      <c r="F591" s="8" t="str">
        <f>IFERROR(IF(INDEX('ce raw data'!$C$2:$CZ$3000,MATCH(1,INDEX(('ce raw data'!$A$2:$A$3000=C582)*('ce raw data'!$B$2:$B$3000=$B591),,),0),MATCH(F585,'ce raw data'!$C$1:$CZ$1,0))="","-",INDEX('ce raw data'!$C$2:$CZ$3000,MATCH(1,INDEX(('ce raw data'!$A$2:$A$3000=C582)*('ce raw data'!$B$2:$B$3000=$B591),,),0),MATCH(F585,'ce raw data'!$C$1:$CZ$1,0))),"-")</f>
        <v>-</v>
      </c>
      <c r="G591" s="8" t="str">
        <f>IFERROR(IF(INDEX('ce raw data'!$C$2:$CZ$3000,MATCH(1,INDEX(('ce raw data'!$A$2:$A$3000=G582)*('ce raw data'!$B$2:$B$3000=$B591),,),0),MATCH(G585,'ce raw data'!$C$1:$CZ$1,0))="","-",INDEX('ce raw data'!$C$2:$CZ$3000,MATCH(1,INDEX(('ce raw data'!$A$2:$A$3000=G582)*('ce raw data'!$B$2:$B$3000=$B591),,),0),MATCH(G585,'ce raw data'!$C$1:$CZ$1,0))),"-")</f>
        <v>-</v>
      </c>
      <c r="H591" s="8" t="str">
        <f>IFERROR(IF(INDEX('ce raw data'!$C$2:$CZ$3000,MATCH(1,INDEX(('ce raw data'!$A$2:$A$3000=G582)*('ce raw data'!$B$2:$B$3000=$B591),,),0),MATCH(H585,'ce raw data'!$C$1:$CZ$1,0))="","-",INDEX('ce raw data'!$C$2:$CZ$3000,MATCH(1,INDEX(('ce raw data'!$A$2:$A$3000=G582)*('ce raw data'!$B$2:$B$3000=$B591),,),0),MATCH(H585,'ce raw data'!$C$1:$CZ$1,0))),"-")</f>
        <v>-</v>
      </c>
      <c r="I591" s="8" t="str">
        <f>IFERROR(IF(INDEX('ce raw data'!$C$2:$CZ$3000,MATCH(1,INDEX(('ce raw data'!$A$2:$A$3000=G582)*('ce raw data'!$B$2:$B$3000=$B591),,),0),MATCH(I585,'ce raw data'!$C$1:$CZ$1,0))="","-",INDEX('ce raw data'!$C$2:$CZ$3000,MATCH(1,INDEX(('ce raw data'!$A$2:$A$3000=G582)*('ce raw data'!$B$2:$B$3000=$B591),,),0),MATCH(I585,'ce raw data'!$C$1:$CZ$1,0))),"-")</f>
        <v>-</v>
      </c>
      <c r="J591" s="8" t="str">
        <f>IFERROR(IF(INDEX('ce raw data'!$C$2:$CZ$3000,MATCH(1,INDEX(('ce raw data'!$A$2:$A$3000=G582)*('ce raw data'!$B$2:$B$3000=$B591),,),0),MATCH(J585,'ce raw data'!$C$1:$CZ$1,0))="","-",INDEX('ce raw data'!$C$2:$CZ$3000,MATCH(1,INDEX(('ce raw data'!$A$2:$A$3000=G582)*('ce raw data'!$B$2:$B$3000=$B591),,),0),MATCH(J585,'ce raw data'!$C$1:$CZ$1,0))),"-")</f>
        <v>-</v>
      </c>
    </row>
    <row r="592" spans="2:10" hidden="1" x14ac:dyDescent="0.5">
      <c r="B592" s="10"/>
      <c r="C592" s="8" t="str">
        <f>IFERROR(IF(INDEX('ce raw data'!$C$2:$CZ$3000,MATCH(1,INDEX(('ce raw data'!$A$2:$A$3000=C582)*('ce raw data'!$B$2:$B$3000=$B593),,),0),MATCH(SUBSTITUTE(C585,"Allele","Height"),'ce raw data'!$C$1:$CZ$1,0))="","-",INDEX('ce raw data'!$C$2:$CZ$3000,MATCH(1,INDEX(('ce raw data'!$A$2:$A$3000=C582)*('ce raw data'!$B$2:$B$3000=$B593),,),0),MATCH(SUBSTITUTE(C585,"Allele","Height"),'ce raw data'!$C$1:$CZ$1,0))),"-")</f>
        <v>-</v>
      </c>
      <c r="D592" s="8" t="str">
        <f>IFERROR(IF(INDEX('ce raw data'!$C$2:$CZ$3000,MATCH(1,INDEX(('ce raw data'!$A$2:$A$3000=C582)*('ce raw data'!$B$2:$B$3000=$B593),,),0),MATCH(SUBSTITUTE(D585,"Allele","Height"),'ce raw data'!$C$1:$CZ$1,0))="","-",INDEX('ce raw data'!$C$2:$CZ$3000,MATCH(1,INDEX(('ce raw data'!$A$2:$A$3000=C582)*('ce raw data'!$B$2:$B$3000=$B593),,),0),MATCH(SUBSTITUTE(D585,"Allele","Height"),'ce raw data'!$C$1:$CZ$1,0))),"-")</f>
        <v>-</v>
      </c>
      <c r="E592" s="8" t="str">
        <f>IFERROR(IF(INDEX('ce raw data'!$C$2:$CZ$3000,MATCH(1,INDEX(('ce raw data'!$A$2:$A$3000=C582)*('ce raw data'!$B$2:$B$3000=$B593),,),0),MATCH(SUBSTITUTE(E585,"Allele","Height"),'ce raw data'!$C$1:$CZ$1,0))="","-",INDEX('ce raw data'!$C$2:$CZ$3000,MATCH(1,INDEX(('ce raw data'!$A$2:$A$3000=C582)*('ce raw data'!$B$2:$B$3000=$B593),,),0),MATCH(SUBSTITUTE(E585,"Allele","Height"),'ce raw data'!$C$1:$CZ$1,0))),"-")</f>
        <v>-</v>
      </c>
      <c r="F592" s="8" t="str">
        <f>IFERROR(IF(INDEX('ce raw data'!$C$2:$CZ$3000,MATCH(1,INDEX(('ce raw data'!$A$2:$A$3000=C582)*('ce raw data'!$B$2:$B$3000=$B593),,),0),MATCH(SUBSTITUTE(F585,"Allele","Height"),'ce raw data'!$C$1:$CZ$1,0))="","-",INDEX('ce raw data'!$C$2:$CZ$3000,MATCH(1,INDEX(('ce raw data'!$A$2:$A$3000=C582)*('ce raw data'!$B$2:$B$3000=$B593),,),0),MATCH(SUBSTITUTE(F585,"Allele","Height"),'ce raw data'!$C$1:$CZ$1,0))),"-")</f>
        <v>-</v>
      </c>
      <c r="G592" s="8" t="str">
        <f>IFERROR(IF(INDEX('ce raw data'!$C$2:$CZ$3000,MATCH(1,INDEX(('ce raw data'!$A$2:$A$3000=G582)*('ce raw data'!$B$2:$B$3000=$B593),,),0),MATCH(SUBSTITUTE(G585,"Allele","Height"),'ce raw data'!$C$1:$CZ$1,0))="","-",INDEX('ce raw data'!$C$2:$CZ$3000,MATCH(1,INDEX(('ce raw data'!$A$2:$A$3000=G582)*('ce raw data'!$B$2:$B$3000=$B593),,),0),MATCH(SUBSTITUTE(G585,"Allele","Height"),'ce raw data'!$C$1:$CZ$1,0))),"-")</f>
        <v>-</v>
      </c>
      <c r="H592" s="8" t="str">
        <f>IFERROR(IF(INDEX('ce raw data'!$C$2:$CZ$3000,MATCH(1,INDEX(('ce raw data'!$A$2:$A$3000=G582)*('ce raw data'!$B$2:$B$3000=$B593),,),0),MATCH(SUBSTITUTE(H585,"Allele","Height"),'ce raw data'!$C$1:$CZ$1,0))="","-",INDEX('ce raw data'!$C$2:$CZ$3000,MATCH(1,INDEX(('ce raw data'!$A$2:$A$3000=G582)*('ce raw data'!$B$2:$B$3000=$B593),,),0),MATCH(SUBSTITUTE(H585,"Allele","Height"),'ce raw data'!$C$1:$CZ$1,0))),"-")</f>
        <v>-</v>
      </c>
      <c r="I592" s="8" t="str">
        <f>IFERROR(IF(INDEX('ce raw data'!$C$2:$CZ$3000,MATCH(1,INDEX(('ce raw data'!$A$2:$A$3000=G582)*('ce raw data'!$B$2:$B$3000=$B593),,),0),MATCH(SUBSTITUTE(I585,"Allele","Height"),'ce raw data'!$C$1:$CZ$1,0))="","-",INDEX('ce raw data'!$C$2:$CZ$3000,MATCH(1,INDEX(('ce raw data'!$A$2:$A$3000=G582)*('ce raw data'!$B$2:$B$3000=$B593),,),0),MATCH(SUBSTITUTE(I585,"Allele","Height"),'ce raw data'!$C$1:$CZ$1,0))),"-")</f>
        <v>-</v>
      </c>
      <c r="J592" s="8" t="str">
        <f>IFERROR(IF(INDEX('ce raw data'!$C$2:$CZ$3000,MATCH(1,INDEX(('ce raw data'!$A$2:$A$3000=G582)*('ce raw data'!$B$2:$B$3000=$B593),,),0),MATCH(SUBSTITUTE(J585,"Allele","Height"),'ce raw data'!$C$1:$CZ$1,0))="","-",INDEX('ce raw data'!$C$2:$CZ$3000,MATCH(1,INDEX(('ce raw data'!$A$2:$A$3000=G582)*('ce raw data'!$B$2:$B$3000=$B593),,),0),MATCH(SUBSTITUTE(J585,"Allele","Height"),'ce raw data'!$C$1:$CZ$1,0))),"-")</f>
        <v>-</v>
      </c>
    </row>
    <row r="593" spans="2:10" x14ac:dyDescent="0.5">
      <c r="B593" s="10" t="str">
        <f>'Allele Call Table'!$A$77</f>
        <v>D2S441</v>
      </c>
      <c r="C593" s="8" t="str">
        <f>IFERROR(IF(INDEX('ce raw data'!$C$2:$CZ$3000,MATCH(1,INDEX(('ce raw data'!$A$2:$A$3000=C582)*('ce raw data'!$B$2:$B$3000=$B593),,),0),MATCH(C585,'ce raw data'!$C$1:$CZ$1,0))="","-",INDEX('ce raw data'!$C$2:$CZ$3000,MATCH(1,INDEX(('ce raw data'!$A$2:$A$3000=C582)*('ce raw data'!$B$2:$B$3000=$B593),,),0),MATCH(C585,'ce raw data'!$C$1:$CZ$1,0))),"-")</f>
        <v>-</v>
      </c>
      <c r="D593" s="8" t="str">
        <f>IFERROR(IF(INDEX('ce raw data'!$C$2:$CZ$3000,MATCH(1,INDEX(('ce raw data'!$A$2:$A$3000=C582)*('ce raw data'!$B$2:$B$3000=$B593),,),0),MATCH(D585,'ce raw data'!$C$1:$CZ$1,0))="","-",INDEX('ce raw data'!$C$2:$CZ$3000,MATCH(1,INDEX(('ce raw data'!$A$2:$A$3000=C582)*('ce raw data'!$B$2:$B$3000=$B593),,),0),MATCH(D585,'ce raw data'!$C$1:$CZ$1,0))),"-")</f>
        <v>-</v>
      </c>
      <c r="E593" s="8" t="str">
        <f>IFERROR(IF(INDEX('ce raw data'!$C$2:$CZ$3000,MATCH(1,INDEX(('ce raw data'!$A$2:$A$3000=C582)*('ce raw data'!$B$2:$B$3000=$B593),,),0),MATCH(E585,'ce raw data'!$C$1:$CZ$1,0))="","-",INDEX('ce raw data'!$C$2:$CZ$3000,MATCH(1,INDEX(('ce raw data'!$A$2:$A$3000=C582)*('ce raw data'!$B$2:$B$3000=$B593),,),0),MATCH(E585,'ce raw data'!$C$1:$CZ$1,0))),"-")</f>
        <v>-</v>
      </c>
      <c r="F593" s="8" t="str">
        <f>IFERROR(IF(INDEX('ce raw data'!$C$2:$CZ$3000,MATCH(1,INDEX(('ce raw data'!$A$2:$A$3000=C582)*('ce raw data'!$B$2:$B$3000=$B593),,),0),MATCH(F585,'ce raw data'!$C$1:$CZ$1,0))="","-",INDEX('ce raw data'!$C$2:$CZ$3000,MATCH(1,INDEX(('ce raw data'!$A$2:$A$3000=C582)*('ce raw data'!$B$2:$B$3000=$B593),,),0),MATCH(F585,'ce raw data'!$C$1:$CZ$1,0))),"-")</f>
        <v>-</v>
      </c>
      <c r="G593" s="8" t="str">
        <f>IFERROR(IF(INDEX('ce raw data'!$C$2:$CZ$3000,MATCH(1,INDEX(('ce raw data'!$A$2:$A$3000=G582)*('ce raw data'!$B$2:$B$3000=$B593),,),0),MATCH(G585,'ce raw data'!$C$1:$CZ$1,0))="","-",INDEX('ce raw data'!$C$2:$CZ$3000,MATCH(1,INDEX(('ce raw data'!$A$2:$A$3000=G582)*('ce raw data'!$B$2:$B$3000=$B593),,),0),MATCH(G585,'ce raw data'!$C$1:$CZ$1,0))),"-")</f>
        <v>-</v>
      </c>
      <c r="H593" s="8" t="str">
        <f>IFERROR(IF(INDEX('ce raw data'!$C$2:$CZ$3000,MATCH(1,INDEX(('ce raw data'!$A$2:$A$3000=G582)*('ce raw data'!$B$2:$B$3000=$B593),,),0),MATCH(H585,'ce raw data'!$C$1:$CZ$1,0))="","-",INDEX('ce raw data'!$C$2:$CZ$3000,MATCH(1,INDEX(('ce raw data'!$A$2:$A$3000=G582)*('ce raw data'!$B$2:$B$3000=$B593),,),0),MATCH(H585,'ce raw data'!$C$1:$CZ$1,0))),"-")</f>
        <v>-</v>
      </c>
      <c r="I593" s="8" t="str">
        <f>IFERROR(IF(INDEX('ce raw data'!$C$2:$CZ$3000,MATCH(1,INDEX(('ce raw data'!$A$2:$A$3000=G582)*('ce raw data'!$B$2:$B$3000=$B593),,),0),MATCH(I585,'ce raw data'!$C$1:$CZ$1,0))="","-",INDEX('ce raw data'!$C$2:$CZ$3000,MATCH(1,INDEX(('ce raw data'!$A$2:$A$3000=G582)*('ce raw data'!$B$2:$B$3000=$B593),,),0),MATCH(I585,'ce raw data'!$C$1:$CZ$1,0))),"-")</f>
        <v>-</v>
      </c>
      <c r="J593" s="8" t="str">
        <f>IFERROR(IF(INDEX('ce raw data'!$C$2:$CZ$3000,MATCH(1,INDEX(('ce raw data'!$A$2:$A$3000=G582)*('ce raw data'!$B$2:$B$3000=$B593),,),0),MATCH(J585,'ce raw data'!$C$1:$CZ$1,0))="","-",INDEX('ce raw data'!$C$2:$CZ$3000,MATCH(1,INDEX(('ce raw data'!$A$2:$A$3000=G582)*('ce raw data'!$B$2:$B$3000=$B593),,),0),MATCH(J585,'ce raw data'!$C$1:$CZ$1,0))),"-")</f>
        <v>-</v>
      </c>
    </row>
    <row r="594" spans="2:10" hidden="1" x14ac:dyDescent="0.5">
      <c r="B594" s="10"/>
      <c r="C594" s="8" t="str">
        <f>IFERROR(IF(INDEX('ce raw data'!$C$2:$CZ$3000,MATCH(1,INDEX(('ce raw data'!$A$2:$A$3000=C582)*('ce raw data'!$B$2:$B$3000=$B595),,),0),MATCH(SUBSTITUTE(C585,"Allele","Height"),'ce raw data'!$C$1:$CZ$1,0))="","-",INDEX('ce raw data'!$C$2:$CZ$3000,MATCH(1,INDEX(('ce raw data'!$A$2:$A$3000=C582)*('ce raw data'!$B$2:$B$3000=$B595),,),0),MATCH(SUBSTITUTE(C585,"Allele","Height"),'ce raw data'!$C$1:$CZ$1,0))),"-")</f>
        <v>-</v>
      </c>
      <c r="D594" s="8" t="str">
        <f>IFERROR(IF(INDEX('ce raw data'!$C$2:$CZ$3000,MATCH(1,INDEX(('ce raw data'!$A$2:$A$3000=C582)*('ce raw data'!$B$2:$B$3000=$B595),,),0),MATCH(SUBSTITUTE(D585,"Allele","Height"),'ce raw data'!$C$1:$CZ$1,0))="","-",INDEX('ce raw data'!$C$2:$CZ$3000,MATCH(1,INDEX(('ce raw data'!$A$2:$A$3000=C582)*('ce raw data'!$B$2:$B$3000=$B595),,),0),MATCH(SUBSTITUTE(D585,"Allele","Height"),'ce raw data'!$C$1:$CZ$1,0))),"-")</f>
        <v>-</v>
      </c>
      <c r="E594" s="8" t="str">
        <f>IFERROR(IF(INDEX('ce raw data'!$C$2:$CZ$3000,MATCH(1,INDEX(('ce raw data'!$A$2:$A$3000=C582)*('ce raw data'!$B$2:$B$3000=$B595),,),0),MATCH(SUBSTITUTE(E585,"Allele","Height"),'ce raw data'!$C$1:$CZ$1,0))="","-",INDEX('ce raw data'!$C$2:$CZ$3000,MATCH(1,INDEX(('ce raw data'!$A$2:$A$3000=C582)*('ce raw data'!$B$2:$B$3000=$B595),,),0),MATCH(SUBSTITUTE(E585,"Allele","Height"),'ce raw data'!$C$1:$CZ$1,0))),"-")</f>
        <v>-</v>
      </c>
      <c r="F594" s="8" t="str">
        <f>IFERROR(IF(INDEX('ce raw data'!$C$2:$CZ$3000,MATCH(1,INDEX(('ce raw data'!$A$2:$A$3000=C582)*('ce raw data'!$B$2:$B$3000=$B595),,),0),MATCH(SUBSTITUTE(F585,"Allele","Height"),'ce raw data'!$C$1:$CZ$1,0))="","-",INDEX('ce raw data'!$C$2:$CZ$3000,MATCH(1,INDEX(('ce raw data'!$A$2:$A$3000=C582)*('ce raw data'!$B$2:$B$3000=$B595),,),0),MATCH(SUBSTITUTE(F585,"Allele","Height"),'ce raw data'!$C$1:$CZ$1,0))),"-")</f>
        <v>-</v>
      </c>
      <c r="G594" s="8" t="str">
        <f>IFERROR(IF(INDEX('ce raw data'!$C$2:$CZ$3000,MATCH(1,INDEX(('ce raw data'!$A$2:$A$3000=G582)*('ce raw data'!$B$2:$B$3000=$B595),,),0),MATCH(SUBSTITUTE(G585,"Allele","Height"),'ce raw data'!$C$1:$CZ$1,0))="","-",INDEX('ce raw data'!$C$2:$CZ$3000,MATCH(1,INDEX(('ce raw data'!$A$2:$A$3000=G582)*('ce raw data'!$B$2:$B$3000=$B595),,),0),MATCH(SUBSTITUTE(G585,"Allele","Height"),'ce raw data'!$C$1:$CZ$1,0))),"-")</f>
        <v>-</v>
      </c>
      <c r="H594" s="8" t="str">
        <f>IFERROR(IF(INDEX('ce raw data'!$C$2:$CZ$3000,MATCH(1,INDEX(('ce raw data'!$A$2:$A$3000=G582)*('ce raw data'!$B$2:$B$3000=$B595),,),0),MATCH(SUBSTITUTE(H585,"Allele","Height"),'ce raw data'!$C$1:$CZ$1,0))="","-",INDEX('ce raw data'!$C$2:$CZ$3000,MATCH(1,INDEX(('ce raw data'!$A$2:$A$3000=G582)*('ce raw data'!$B$2:$B$3000=$B595),,),0),MATCH(SUBSTITUTE(H585,"Allele","Height"),'ce raw data'!$C$1:$CZ$1,0))),"-")</f>
        <v>-</v>
      </c>
      <c r="I594" s="8" t="str">
        <f>IFERROR(IF(INDEX('ce raw data'!$C$2:$CZ$3000,MATCH(1,INDEX(('ce raw data'!$A$2:$A$3000=G582)*('ce raw data'!$B$2:$B$3000=$B595),,),0),MATCH(SUBSTITUTE(I585,"Allele","Height"),'ce raw data'!$C$1:$CZ$1,0))="","-",INDEX('ce raw data'!$C$2:$CZ$3000,MATCH(1,INDEX(('ce raw data'!$A$2:$A$3000=G582)*('ce raw data'!$B$2:$B$3000=$B595),,),0),MATCH(SUBSTITUTE(I585,"Allele","Height"),'ce raw data'!$C$1:$CZ$1,0))),"-")</f>
        <v>-</v>
      </c>
      <c r="J594" s="8" t="str">
        <f>IFERROR(IF(INDEX('ce raw data'!$C$2:$CZ$3000,MATCH(1,INDEX(('ce raw data'!$A$2:$A$3000=G582)*('ce raw data'!$B$2:$B$3000=$B595),,),0),MATCH(SUBSTITUTE(J585,"Allele","Height"),'ce raw data'!$C$1:$CZ$1,0))="","-",INDEX('ce raw data'!$C$2:$CZ$3000,MATCH(1,INDEX(('ce raw data'!$A$2:$A$3000=G582)*('ce raw data'!$B$2:$B$3000=$B595),,),0),MATCH(SUBSTITUTE(J585,"Allele","Height"),'ce raw data'!$C$1:$CZ$1,0))),"-")</f>
        <v>-</v>
      </c>
    </row>
    <row r="595" spans="2:10" x14ac:dyDescent="0.5">
      <c r="B595" s="10" t="str">
        <f>'Allele Call Table'!$A$79</f>
        <v>D10S1248</v>
      </c>
      <c r="C595" s="8" t="str">
        <f>IFERROR(IF(INDEX('ce raw data'!$C$2:$CZ$3000,MATCH(1,INDEX(('ce raw data'!$A$2:$A$3000=C582)*('ce raw data'!$B$2:$B$3000=$B595),,),0),MATCH(C585,'ce raw data'!$C$1:$CZ$1,0))="","-",INDEX('ce raw data'!$C$2:$CZ$3000,MATCH(1,INDEX(('ce raw data'!$A$2:$A$3000=C582)*('ce raw data'!$B$2:$B$3000=$B595),,),0),MATCH(C585,'ce raw data'!$C$1:$CZ$1,0))),"-")</f>
        <v>-</v>
      </c>
      <c r="D595" s="8" t="str">
        <f>IFERROR(IF(INDEX('ce raw data'!$C$2:$CZ$3000,MATCH(1,INDEX(('ce raw data'!$A$2:$A$3000=C582)*('ce raw data'!$B$2:$B$3000=$B595),,),0),MATCH(D585,'ce raw data'!$C$1:$CZ$1,0))="","-",INDEX('ce raw data'!$C$2:$CZ$3000,MATCH(1,INDEX(('ce raw data'!$A$2:$A$3000=C582)*('ce raw data'!$B$2:$B$3000=$B595),,),0),MATCH(D585,'ce raw data'!$C$1:$CZ$1,0))),"-")</f>
        <v>-</v>
      </c>
      <c r="E595" s="8" t="str">
        <f>IFERROR(IF(INDEX('ce raw data'!$C$2:$CZ$3000,MATCH(1,INDEX(('ce raw data'!$A$2:$A$3000=C582)*('ce raw data'!$B$2:$B$3000=$B595),,),0),MATCH(E585,'ce raw data'!$C$1:$CZ$1,0))="","-",INDEX('ce raw data'!$C$2:$CZ$3000,MATCH(1,INDEX(('ce raw data'!$A$2:$A$3000=C582)*('ce raw data'!$B$2:$B$3000=$B595),,),0),MATCH(E585,'ce raw data'!$C$1:$CZ$1,0))),"-")</f>
        <v>-</v>
      </c>
      <c r="F595" s="8" t="str">
        <f>IFERROR(IF(INDEX('ce raw data'!$C$2:$CZ$3000,MATCH(1,INDEX(('ce raw data'!$A$2:$A$3000=C582)*('ce raw data'!$B$2:$B$3000=$B595),,),0),MATCH(F585,'ce raw data'!$C$1:$CZ$1,0))="","-",INDEX('ce raw data'!$C$2:$CZ$3000,MATCH(1,INDEX(('ce raw data'!$A$2:$A$3000=C582)*('ce raw data'!$B$2:$B$3000=$B595),,),0),MATCH(F585,'ce raw data'!$C$1:$CZ$1,0))),"-")</f>
        <v>-</v>
      </c>
      <c r="G595" s="8" t="str">
        <f>IFERROR(IF(INDEX('ce raw data'!$C$2:$CZ$3000,MATCH(1,INDEX(('ce raw data'!$A$2:$A$3000=G582)*('ce raw data'!$B$2:$B$3000=$B595),,),0),MATCH(G585,'ce raw data'!$C$1:$CZ$1,0))="","-",INDEX('ce raw data'!$C$2:$CZ$3000,MATCH(1,INDEX(('ce raw data'!$A$2:$A$3000=G582)*('ce raw data'!$B$2:$B$3000=$B595),,),0),MATCH(G585,'ce raw data'!$C$1:$CZ$1,0))),"-")</f>
        <v>-</v>
      </c>
      <c r="H595" s="8" t="str">
        <f>IFERROR(IF(INDEX('ce raw data'!$C$2:$CZ$3000,MATCH(1,INDEX(('ce raw data'!$A$2:$A$3000=G582)*('ce raw data'!$B$2:$B$3000=$B595),,),0),MATCH(H585,'ce raw data'!$C$1:$CZ$1,0))="","-",INDEX('ce raw data'!$C$2:$CZ$3000,MATCH(1,INDEX(('ce raw data'!$A$2:$A$3000=G582)*('ce raw data'!$B$2:$B$3000=$B595),,),0),MATCH(H585,'ce raw data'!$C$1:$CZ$1,0))),"-")</f>
        <v>-</v>
      </c>
      <c r="I595" s="8" t="str">
        <f>IFERROR(IF(INDEX('ce raw data'!$C$2:$CZ$3000,MATCH(1,INDEX(('ce raw data'!$A$2:$A$3000=G582)*('ce raw data'!$B$2:$B$3000=$B595),,),0),MATCH(I585,'ce raw data'!$C$1:$CZ$1,0))="","-",INDEX('ce raw data'!$C$2:$CZ$3000,MATCH(1,INDEX(('ce raw data'!$A$2:$A$3000=G582)*('ce raw data'!$B$2:$B$3000=$B595),,),0),MATCH(I585,'ce raw data'!$C$1:$CZ$1,0))),"-")</f>
        <v>-</v>
      </c>
      <c r="J595" s="8" t="str">
        <f>IFERROR(IF(INDEX('ce raw data'!$C$2:$CZ$3000,MATCH(1,INDEX(('ce raw data'!$A$2:$A$3000=G582)*('ce raw data'!$B$2:$B$3000=$B595),,),0),MATCH(J585,'ce raw data'!$C$1:$CZ$1,0))="","-",INDEX('ce raw data'!$C$2:$CZ$3000,MATCH(1,INDEX(('ce raw data'!$A$2:$A$3000=G582)*('ce raw data'!$B$2:$B$3000=$B595),,),0),MATCH(J585,'ce raw data'!$C$1:$CZ$1,0))),"-")</f>
        <v>-</v>
      </c>
    </row>
    <row r="596" spans="2:10" hidden="1" x14ac:dyDescent="0.5">
      <c r="B596" s="10"/>
      <c r="C596" s="8" t="str">
        <f>IFERROR(IF(INDEX('ce raw data'!$C$2:$CZ$3000,MATCH(1,INDEX(('ce raw data'!$A$2:$A$3000=C582)*('ce raw data'!$B$2:$B$3000=$B597),,),0),MATCH(SUBSTITUTE(C585,"Allele","Height"),'ce raw data'!$C$1:$CZ$1,0))="","-",INDEX('ce raw data'!$C$2:$CZ$3000,MATCH(1,INDEX(('ce raw data'!$A$2:$A$3000=C582)*('ce raw data'!$B$2:$B$3000=$B597),,),0),MATCH(SUBSTITUTE(C585,"Allele","Height"),'ce raw data'!$C$1:$CZ$1,0))),"-")</f>
        <v>-</v>
      </c>
      <c r="D596" s="8" t="str">
        <f>IFERROR(IF(INDEX('ce raw data'!$C$2:$CZ$3000,MATCH(1,INDEX(('ce raw data'!$A$2:$A$3000=C582)*('ce raw data'!$B$2:$B$3000=$B597),,),0),MATCH(SUBSTITUTE(D585,"Allele","Height"),'ce raw data'!$C$1:$CZ$1,0))="","-",INDEX('ce raw data'!$C$2:$CZ$3000,MATCH(1,INDEX(('ce raw data'!$A$2:$A$3000=C582)*('ce raw data'!$B$2:$B$3000=$B597),,),0),MATCH(SUBSTITUTE(D585,"Allele","Height"),'ce raw data'!$C$1:$CZ$1,0))),"-")</f>
        <v>-</v>
      </c>
      <c r="E596" s="8" t="str">
        <f>IFERROR(IF(INDEX('ce raw data'!$C$2:$CZ$3000,MATCH(1,INDEX(('ce raw data'!$A$2:$A$3000=C582)*('ce raw data'!$B$2:$B$3000=$B597),,),0),MATCH(SUBSTITUTE(E585,"Allele","Height"),'ce raw data'!$C$1:$CZ$1,0))="","-",INDEX('ce raw data'!$C$2:$CZ$3000,MATCH(1,INDEX(('ce raw data'!$A$2:$A$3000=C582)*('ce raw data'!$B$2:$B$3000=$B597),,),0),MATCH(SUBSTITUTE(E585,"Allele","Height"),'ce raw data'!$C$1:$CZ$1,0))),"-")</f>
        <v>-</v>
      </c>
      <c r="F596" s="8" t="str">
        <f>IFERROR(IF(INDEX('ce raw data'!$C$2:$CZ$3000,MATCH(1,INDEX(('ce raw data'!$A$2:$A$3000=C582)*('ce raw data'!$B$2:$B$3000=$B597),,),0),MATCH(SUBSTITUTE(F585,"Allele","Height"),'ce raw data'!$C$1:$CZ$1,0))="","-",INDEX('ce raw data'!$C$2:$CZ$3000,MATCH(1,INDEX(('ce raw data'!$A$2:$A$3000=C582)*('ce raw data'!$B$2:$B$3000=$B597),,),0),MATCH(SUBSTITUTE(F585,"Allele","Height"),'ce raw data'!$C$1:$CZ$1,0))),"-")</f>
        <v>-</v>
      </c>
      <c r="G596" s="8" t="str">
        <f>IFERROR(IF(INDEX('ce raw data'!$C$2:$CZ$3000,MATCH(1,INDEX(('ce raw data'!$A$2:$A$3000=G582)*('ce raw data'!$B$2:$B$3000=$B597),,),0),MATCH(SUBSTITUTE(G585,"Allele","Height"),'ce raw data'!$C$1:$CZ$1,0))="","-",INDEX('ce raw data'!$C$2:$CZ$3000,MATCH(1,INDEX(('ce raw data'!$A$2:$A$3000=G582)*('ce raw data'!$B$2:$B$3000=$B597),,),0),MATCH(SUBSTITUTE(G585,"Allele","Height"),'ce raw data'!$C$1:$CZ$1,0))),"-")</f>
        <v>-</v>
      </c>
      <c r="H596" s="8" t="str">
        <f>IFERROR(IF(INDEX('ce raw data'!$C$2:$CZ$3000,MATCH(1,INDEX(('ce raw data'!$A$2:$A$3000=G582)*('ce raw data'!$B$2:$B$3000=$B597),,),0),MATCH(SUBSTITUTE(H585,"Allele","Height"),'ce raw data'!$C$1:$CZ$1,0))="","-",INDEX('ce raw data'!$C$2:$CZ$3000,MATCH(1,INDEX(('ce raw data'!$A$2:$A$3000=G582)*('ce raw data'!$B$2:$B$3000=$B597),,),0),MATCH(SUBSTITUTE(H585,"Allele","Height"),'ce raw data'!$C$1:$CZ$1,0))),"-")</f>
        <v>-</v>
      </c>
      <c r="I596" s="8" t="str">
        <f>IFERROR(IF(INDEX('ce raw data'!$C$2:$CZ$3000,MATCH(1,INDEX(('ce raw data'!$A$2:$A$3000=G582)*('ce raw data'!$B$2:$B$3000=$B597),,),0),MATCH(SUBSTITUTE(I585,"Allele","Height"),'ce raw data'!$C$1:$CZ$1,0))="","-",INDEX('ce raw data'!$C$2:$CZ$3000,MATCH(1,INDEX(('ce raw data'!$A$2:$A$3000=G582)*('ce raw data'!$B$2:$B$3000=$B597),,),0),MATCH(SUBSTITUTE(I585,"Allele","Height"),'ce raw data'!$C$1:$CZ$1,0))),"-")</f>
        <v>-</v>
      </c>
      <c r="J596" s="8" t="str">
        <f>IFERROR(IF(INDEX('ce raw data'!$C$2:$CZ$3000,MATCH(1,INDEX(('ce raw data'!$A$2:$A$3000=G582)*('ce raw data'!$B$2:$B$3000=$B597),,),0),MATCH(SUBSTITUTE(J585,"Allele","Height"),'ce raw data'!$C$1:$CZ$1,0))="","-",INDEX('ce raw data'!$C$2:$CZ$3000,MATCH(1,INDEX(('ce raw data'!$A$2:$A$3000=G582)*('ce raw data'!$B$2:$B$3000=$B597),,),0),MATCH(SUBSTITUTE(J585,"Allele","Height"),'ce raw data'!$C$1:$CZ$1,0))),"-")</f>
        <v>-</v>
      </c>
    </row>
    <row r="597" spans="2:10" x14ac:dyDescent="0.5">
      <c r="B597" s="10" t="str">
        <f>'Allele Call Table'!$A$81</f>
        <v>D13S317</v>
      </c>
      <c r="C597" s="8" t="str">
        <f>IFERROR(IF(INDEX('ce raw data'!$C$2:$CZ$3000,MATCH(1,INDEX(('ce raw data'!$A$2:$A$3000=C582)*('ce raw data'!$B$2:$B$3000=$B597),,),0),MATCH(C585,'ce raw data'!$C$1:$CZ$1,0))="","-",INDEX('ce raw data'!$C$2:$CZ$3000,MATCH(1,INDEX(('ce raw data'!$A$2:$A$3000=C582)*('ce raw data'!$B$2:$B$3000=$B597),,),0),MATCH(C585,'ce raw data'!$C$1:$CZ$1,0))),"-")</f>
        <v>-</v>
      </c>
      <c r="D597" s="8" t="str">
        <f>IFERROR(IF(INDEX('ce raw data'!$C$2:$CZ$3000,MATCH(1,INDEX(('ce raw data'!$A$2:$A$3000=C582)*('ce raw data'!$B$2:$B$3000=$B597),,),0),MATCH(D585,'ce raw data'!$C$1:$CZ$1,0))="","-",INDEX('ce raw data'!$C$2:$CZ$3000,MATCH(1,INDEX(('ce raw data'!$A$2:$A$3000=C582)*('ce raw data'!$B$2:$B$3000=$B597),,),0),MATCH(D585,'ce raw data'!$C$1:$CZ$1,0))),"-")</f>
        <v>-</v>
      </c>
      <c r="E597" s="8" t="str">
        <f>IFERROR(IF(INDEX('ce raw data'!$C$2:$CZ$3000,MATCH(1,INDEX(('ce raw data'!$A$2:$A$3000=C582)*('ce raw data'!$B$2:$B$3000=$B597),,),0),MATCH(E585,'ce raw data'!$C$1:$CZ$1,0))="","-",INDEX('ce raw data'!$C$2:$CZ$3000,MATCH(1,INDEX(('ce raw data'!$A$2:$A$3000=C582)*('ce raw data'!$B$2:$B$3000=$B597),,),0),MATCH(E585,'ce raw data'!$C$1:$CZ$1,0))),"-")</f>
        <v>-</v>
      </c>
      <c r="F597" s="8" t="str">
        <f>IFERROR(IF(INDEX('ce raw data'!$C$2:$CZ$3000,MATCH(1,INDEX(('ce raw data'!$A$2:$A$3000=C582)*('ce raw data'!$B$2:$B$3000=$B597),,),0),MATCH(F585,'ce raw data'!$C$1:$CZ$1,0))="","-",INDEX('ce raw data'!$C$2:$CZ$3000,MATCH(1,INDEX(('ce raw data'!$A$2:$A$3000=C582)*('ce raw data'!$B$2:$B$3000=$B597),,),0),MATCH(F585,'ce raw data'!$C$1:$CZ$1,0))),"-")</f>
        <v>-</v>
      </c>
      <c r="G597" s="8" t="str">
        <f>IFERROR(IF(INDEX('ce raw data'!$C$2:$CZ$3000,MATCH(1,INDEX(('ce raw data'!$A$2:$A$3000=G582)*('ce raw data'!$B$2:$B$3000=$B597),,),0),MATCH(G585,'ce raw data'!$C$1:$CZ$1,0))="","-",INDEX('ce raw data'!$C$2:$CZ$3000,MATCH(1,INDEX(('ce raw data'!$A$2:$A$3000=G582)*('ce raw data'!$B$2:$B$3000=$B597),,),0),MATCH(G585,'ce raw data'!$C$1:$CZ$1,0))),"-")</f>
        <v>-</v>
      </c>
      <c r="H597" s="8" t="str">
        <f>IFERROR(IF(INDEX('ce raw data'!$C$2:$CZ$3000,MATCH(1,INDEX(('ce raw data'!$A$2:$A$3000=G582)*('ce raw data'!$B$2:$B$3000=$B597),,),0),MATCH(H585,'ce raw data'!$C$1:$CZ$1,0))="","-",INDEX('ce raw data'!$C$2:$CZ$3000,MATCH(1,INDEX(('ce raw data'!$A$2:$A$3000=G582)*('ce raw data'!$B$2:$B$3000=$B597),,),0),MATCH(H585,'ce raw data'!$C$1:$CZ$1,0))),"-")</f>
        <v>-</v>
      </c>
      <c r="I597" s="8" t="str">
        <f>IFERROR(IF(INDEX('ce raw data'!$C$2:$CZ$3000,MATCH(1,INDEX(('ce raw data'!$A$2:$A$3000=G582)*('ce raw data'!$B$2:$B$3000=$B597),,),0),MATCH(I585,'ce raw data'!$C$1:$CZ$1,0))="","-",INDEX('ce raw data'!$C$2:$CZ$3000,MATCH(1,INDEX(('ce raw data'!$A$2:$A$3000=G582)*('ce raw data'!$B$2:$B$3000=$B597),,),0),MATCH(I585,'ce raw data'!$C$1:$CZ$1,0))),"-")</f>
        <v>-</v>
      </c>
      <c r="J597" s="8" t="str">
        <f>IFERROR(IF(INDEX('ce raw data'!$C$2:$CZ$3000,MATCH(1,INDEX(('ce raw data'!$A$2:$A$3000=G582)*('ce raw data'!$B$2:$B$3000=$B597),,),0),MATCH(J585,'ce raw data'!$C$1:$CZ$1,0))="","-",INDEX('ce raw data'!$C$2:$CZ$3000,MATCH(1,INDEX(('ce raw data'!$A$2:$A$3000=G582)*('ce raw data'!$B$2:$B$3000=$B597),,),0),MATCH(J585,'ce raw data'!$C$1:$CZ$1,0))),"-")</f>
        <v>-</v>
      </c>
    </row>
    <row r="598" spans="2:10" hidden="1" x14ac:dyDescent="0.5">
      <c r="B598" s="10"/>
      <c r="C598" s="8" t="str">
        <f>IFERROR(IF(INDEX('ce raw data'!$C$2:$CZ$3000,MATCH(1,INDEX(('ce raw data'!$A$2:$A$3000=C582)*('ce raw data'!$B$2:$B$3000=$B599),,),0),MATCH(SUBSTITUTE(C585,"Allele","Height"),'ce raw data'!$C$1:$CZ$1,0))="","-",INDEX('ce raw data'!$C$2:$CZ$3000,MATCH(1,INDEX(('ce raw data'!$A$2:$A$3000=C582)*('ce raw data'!$B$2:$B$3000=$B599),,),0),MATCH(SUBSTITUTE(C585,"Allele","Height"),'ce raw data'!$C$1:$CZ$1,0))),"-")</f>
        <v>-</v>
      </c>
      <c r="D598" s="8" t="str">
        <f>IFERROR(IF(INDEX('ce raw data'!$C$2:$CZ$3000,MATCH(1,INDEX(('ce raw data'!$A$2:$A$3000=C582)*('ce raw data'!$B$2:$B$3000=$B599),,),0),MATCH(SUBSTITUTE(D585,"Allele","Height"),'ce raw data'!$C$1:$CZ$1,0))="","-",INDEX('ce raw data'!$C$2:$CZ$3000,MATCH(1,INDEX(('ce raw data'!$A$2:$A$3000=C582)*('ce raw data'!$B$2:$B$3000=$B599),,),0),MATCH(SUBSTITUTE(D585,"Allele","Height"),'ce raw data'!$C$1:$CZ$1,0))),"-")</f>
        <v>-</v>
      </c>
      <c r="E598" s="8" t="str">
        <f>IFERROR(IF(INDEX('ce raw data'!$C$2:$CZ$3000,MATCH(1,INDEX(('ce raw data'!$A$2:$A$3000=C582)*('ce raw data'!$B$2:$B$3000=$B599),,),0),MATCH(SUBSTITUTE(E585,"Allele","Height"),'ce raw data'!$C$1:$CZ$1,0))="","-",INDEX('ce raw data'!$C$2:$CZ$3000,MATCH(1,INDEX(('ce raw data'!$A$2:$A$3000=C582)*('ce raw data'!$B$2:$B$3000=$B599),,),0),MATCH(SUBSTITUTE(E585,"Allele","Height"),'ce raw data'!$C$1:$CZ$1,0))),"-")</f>
        <v>-</v>
      </c>
      <c r="F598" s="8" t="str">
        <f>IFERROR(IF(INDEX('ce raw data'!$C$2:$CZ$3000,MATCH(1,INDEX(('ce raw data'!$A$2:$A$3000=C582)*('ce raw data'!$B$2:$B$3000=$B599),,),0),MATCH(SUBSTITUTE(F585,"Allele","Height"),'ce raw data'!$C$1:$CZ$1,0))="","-",INDEX('ce raw data'!$C$2:$CZ$3000,MATCH(1,INDEX(('ce raw data'!$A$2:$A$3000=C582)*('ce raw data'!$B$2:$B$3000=$B599),,),0),MATCH(SUBSTITUTE(F585,"Allele","Height"),'ce raw data'!$C$1:$CZ$1,0))),"-")</f>
        <v>-</v>
      </c>
      <c r="G598" s="8" t="str">
        <f>IFERROR(IF(INDEX('ce raw data'!$C$2:$CZ$3000,MATCH(1,INDEX(('ce raw data'!$A$2:$A$3000=G582)*('ce raw data'!$B$2:$B$3000=$B599),,),0),MATCH(SUBSTITUTE(G585,"Allele","Height"),'ce raw data'!$C$1:$CZ$1,0))="","-",INDEX('ce raw data'!$C$2:$CZ$3000,MATCH(1,INDEX(('ce raw data'!$A$2:$A$3000=G582)*('ce raw data'!$B$2:$B$3000=$B599),,),0),MATCH(SUBSTITUTE(G585,"Allele","Height"),'ce raw data'!$C$1:$CZ$1,0))),"-")</f>
        <v>-</v>
      </c>
      <c r="H598" s="8" t="str">
        <f>IFERROR(IF(INDEX('ce raw data'!$C$2:$CZ$3000,MATCH(1,INDEX(('ce raw data'!$A$2:$A$3000=G582)*('ce raw data'!$B$2:$B$3000=$B599),,),0),MATCH(SUBSTITUTE(H585,"Allele","Height"),'ce raw data'!$C$1:$CZ$1,0))="","-",INDEX('ce raw data'!$C$2:$CZ$3000,MATCH(1,INDEX(('ce raw data'!$A$2:$A$3000=G582)*('ce raw data'!$B$2:$B$3000=$B599),,),0),MATCH(SUBSTITUTE(H585,"Allele","Height"),'ce raw data'!$C$1:$CZ$1,0))),"-")</f>
        <v>-</v>
      </c>
      <c r="I598" s="8" t="str">
        <f>IFERROR(IF(INDEX('ce raw data'!$C$2:$CZ$3000,MATCH(1,INDEX(('ce raw data'!$A$2:$A$3000=G582)*('ce raw data'!$B$2:$B$3000=$B599),,),0),MATCH(SUBSTITUTE(I585,"Allele","Height"),'ce raw data'!$C$1:$CZ$1,0))="","-",INDEX('ce raw data'!$C$2:$CZ$3000,MATCH(1,INDEX(('ce raw data'!$A$2:$A$3000=G582)*('ce raw data'!$B$2:$B$3000=$B599),,),0),MATCH(SUBSTITUTE(I585,"Allele","Height"),'ce raw data'!$C$1:$CZ$1,0))),"-")</f>
        <v>-</v>
      </c>
      <c r="J598" s="8" t="str">
        <f>IFERROR(IF(INDEX('ce raw data'!$C$2:$CZ$3000,MATCH(1,INDEX(('ce raw data'!$A$2:$A$3000=G582)*('ce raw data'!$B$2:$B$3000=$B599),,),0),MATCH(SUBSTITUTE(J585,"Allele","Height"),'ce raw data'!$C$1:$CZ$1,0))="","-",INDEX('ce raw data'!$C$2:$CZ$3000,MATCH(1,INDEX(('ce raw data'!$A$2:$A$3000=G582)*('ce raw data'!$B$2:$B$3000=$B599),,),0),MATCH(SUBSTITUTE(J585,"Allele","Height"),'ce raw data'!$C$1:$CZ$1,0))),"-")</f>
        <v>-</v>
      </c>
    </row>
    <row r="599" spans="2:10" x14ac:dyDescent="0.5">
      <c r="B599" s="10" t="str">
        <f>'Allele Call Table'!$A$83</f>
        <v>Penta E</v>
      </c>
      <c r="C599" s="8" t="str">
        <f>IFERROR(IF(INDEX('ce raw data'!$C$2:$CZ$3000,MATCH(1,INDEX(('ce raw data'!$A$2:$A$3000=C582)*('ce raw data'!$B$2:$B$3000=$B599),,),0),MATCH(C585,'ce raw data'!$C$1:$CZ$1,0))="","-",INDEX('ce raw data'!$C$2:$CZ$3000,MATCH(1,INDEX(('ce raw data'!$A$2:$A$3000=C582)*('ce raw data'!$B$2:$B$3000=$B599),,),0),MATCH(C585,'ce raw data'!$C$1:$CZ$1,0))),"-")</f>
        <v>-</v>
      </c>
      <c r="D599" s="8" t="str">
        <f>IFERROR(IF(INDEX('ce raw data'!$C$2:$CZ$3000,MATCH(1,INDEX(('ce raw data'!$A$2:$A$3000=C582)*('ce raw data'!$B$2:$B$3000=$B599),,),0),MATCH(D585,'ce raw data'!$C$1:$CZ$1,0))="","-",INDEX('ce raw data'!$C$2:$CZ$3000,MATCH(1,INDEX(('ce raw data'!$A$2:$A$3000=C582)*('ce raw data'!$B$2:$B$3000=$B599),,),0),MATCH(D585,'ce raw data'!$C$1:$CZ$1,0))),"-")</f>
        <v>-</v>
      </c>
      <c r="E599" s="8" t="str">
        <f>IFERROR(IF(INDEX('ce raw data'!$C$2:$CZ$3000,MATCH(1,INDEX(('ce raw data'!$A$2:$A$3000=C582)*('ce raw data'!$B$2:$B$3000=$B599),,),0),MATCH(E585,'ce raw data'!$C$1:$CZ$1,0))="","-",INDEX('ce raw data'!$C$2:$CZ$3000,MATCH(1,INDEX(('ce raw data'!$A$2:$A$3000=C582)*('ce raw data'!$B$2:$B$3000=$B599),,),0),MATCH(E585,'ce raw data'!$C$1:$CZ$1,0))),"-")</f>
        <v>-</v>
      </c>
      <c r="F599" s="8" t="str">
        <f>IFERROR(IF(INDEX('ce raw data'!$C$2:$CZ$3000,MATCH(1,INDEX(('ce raw data'!$A$2:$A$3000=C582)*('ce raw data'!$B$2:$B$3000=$B599),,),0),MATCH(F585,'ce raw data'!$C$1:$CZ$1,0))="","-",INDEX('ce raw data'!$C$2:$CZ$3000,MATCH(1,INDEX(('ce raw data'!$A$2:$A$3000=C582)*('ce raw data'!$B$2:$B$3000=$B599),,),0),MATCH(F585,'ce raw data'!$C$1:$CZ$1,0))),"-")</f>
        <v>-</v>
      </c>
      <c r="G599" s="8" t="str">
        <f>IFERROR(IF(INDEX('ce raw data'!$C$2:$CZ$3000,MATCH(1,INDEX(('ce raw data'!$A$2:$A$3000=G582)*('ce raw data'!$B$2:$B$3000=$B599),,),0),MATCH(G585,'ce raw data'!$C$1:$CZ$1,0))="","-",INDEX('ce raw data'!$C$2:$CZ$3000,MATCH(1,INDEX(('ce raw data'!$A$2:$A$3000=G582)*('ce raw data'!$B$2:$B$3000=$B599),,),0),MATCH(G585,'ce raw data'!$C$1:$CZ$1,0))),"-")</f>
        <v>-</v>
      </c>
      <c r="H599" s="8" t="str">
        <f>IFERROR(IF(INDEX('ce raw data'!$C$2:$CZ$3000,MATCH(1,INDEX(('ce raw data'!$A$2:$A$3000=G582)*('ce raw data'!$B$2:$B$3000=$B599),,),0),MATCH(H585,'ce raw data'!$C$1:$CZ$1,0))="","-",INDEX('ce raw data'!$C$2:$CZ$3000,MATCH(1,INDEX(('ce raw data'!$A$2:$A$3000=G582)*('ce raw data'!$B$2:$B$3000=$B599),,),0),MATCH(H585,'ce raw data'!$C$1:$CZ$1,0))),"-")</f>
        <v>-</v>
      </c>
      <c r="I599" s="8" t="str">
        <f>IFERROR(IF(INDEX('ce raw data'!$C$2:$CZ$3000,MATCH(1,INDEX(('ce raw data'!$A$2:$A$3000=G582)*('ce raw data'!$B$2:$B$3000=$B599),,),0),MATCH(I585,'ce raw data'!$C$1:$CZ$1,0))="","-",INDEX('ce raw data'!$C$2:$CZ$3000,MATCH(1,INDEX(('ce raw data'!$A$2:$A$3000=G582)*('ce raw data'!$B$2:$B$3000=$B599),,),0),MATCH(I585,'ce raw data'!$C$1:$CZ$1,0))),"-")</f>
        <v>-</v>
      </c>
      <c r="J599" s="8" t="str">
        <f>IFERROR(IF(INDEX('ce raw data'!$C$2:$CZ$3000,MATCH(1,INDEX(('ce raw data'!$A$2:$A$3000=G582)*('ce raw data'!$B$2:$B$3000=$B599),,),0),MATCH(J585,'ce raw data'!$C$1:$CZ$1,0))="","-",INDEX('ce raw data'!$C$2:$CZ$3000,MATCH(1,INDEX(('ce raw data'!$A$2:$A$3000=G582)*('ce raw data'!$B$2:$B$3000=$B599),,),0),MATCH(J585,'ce raw data'!$C$1:$CZ$1,0))),"-")</f>
        <v>-</v>
      </c>
    </row>
    <row r="600" spans="2:10" hidden="1" x14ac:dyDescent="0.5">
      <c r="B600" s="10"/>
      <c r="C600" s="8" t="str">
        <f>IFERROR(IF(INDEX('ce raw data'!$C$2:$CZ$3000,MATCH(1,INDEX(('ce raw data'!$A$2:$A$3000=C582)*('ce raw data'!$B$2:$B$3000=$B601),,),0),MATCH(SUBSTITUTE(C585,"Allele","Height"),'ce raw data'!$C$1:$CZ$1,0))="","-",INDEX('ce raw data'!$C$2:$CZ$3000,MATCH(1,INDEX(('ce raw data'!$A$2:$A$3000=C582)*('ce raw data'!$B$2:$B$3000=$B601),,),0),MATCH(SUBSTITUTE(C585,"Allele","Height"),'ce raw data'!$C$1:$CZ$1,0))),"-")</f>
        <v>-</v>
      </c>
      <c r="D600" s="8" t="str">
        <f>IFERROR(IF(INDEX('ce raw data'!$C$2:$CZ$3000,MATCH(1,INDEX(('ce raw data'!$A$2:$A$3000=C582)*('ce raw data'!$B$2:$B$3000=$B601),,),0),MATCH(SUBSTITUTE(D585,"Allele","Height"),'ce raw data'!$C$1:$CZ$1,0))="","-",INDEX('ce raw data'!$C$2:$CZ$3000,MATCH(1,INDEX(('ce raw data'!$A$2:$A$3000=C582)*('ce raw data'!$B$2:$B$3000=$B601),,),0),MATCH(SUBSTITUTE(D585,"Allele","Height"),'ce raw data'!$C$1:$CZ$1,0))),"-")</f>
        <v>-</v>
      </c>
      <c r="E600" s="8" t="str">
        <f>IFERROR(IF(INDEX('ce raw data'!$C$2:$CZ$3000,MATCH(1,INDEX(('ce raw data'!$A$2:$A$3000=C582)*('ce raw data'!$B$2:$B$3000=$B601),,),0),MATCH(SUBSTITUTE(E585,"Allele","Height"),'ce raw data'!$C$1:$CZ$1,0))="","-",INDEX('ce raw data'!$C$2:$CZ$3000,MATCH(1,INDEX(('ce raw data'!$A$2:$A$3000=C582)*('ce raw data'!$B$2:$B$3000=$B601),,),0),MATCH(SUBSTITUTE(E585,"Allele","Height"),'ce raw data'!$C$1:$CZ$1,0))),"-")</f>
        <v>-</v>
      </c>
      <c r="F600" s="8" t="str">
        <f>IFERROR(IF(INDEX('ce raw data'!$C$2:$CZ$3000,MATCH(1,INDEX(('ce raw data'!$A$2:$A$3000=C582)*('ce raw data'!$B$2:$B$3000=$B601),,),0),MATCH(SUBSTITUTE(F585,"Allele","Height"),'ce raw data'!$C$1:$CZ$1,0))="","-",INDEX('ce raw data'!$C$2:$CZ$3000,MATCH(1,INDEX(('ce raw data'!$A$2:$A$3000=C582)*('ce raw data'!$B$2:$B$3000=$B601),,),0),MATCH(SUBSTITUTE(F585,"Allele","Height"),'ce raw data'!$C$1:$CZ$1,0))),"-")</f>
        <v>-</v>
      </c>
      <c r="G600" s="8" t="str">
        <f>IFERROR(IF(INDEX('ce raw data'!$C$2:$CZ$3000,MATCH(1,INDEX(('ce raw data'!$A$2:$A$3000=G582)*('ce raw data'!$B$2:$B$3000=$B601),,),0),MATCH(SUBSTITUTE(G585,"Allele","Height"),'ce raw data'!$C$1:$CZ$1,0))="","-",INDEX('ce raw data'!$C$2:$CZ$3000,MATCH(1,INDEX(('ce raw data'!$A$2:$A$3000=G582)*('ce raw data'!$B$2:$B$3000=$B601),,),0),MATCH(SUBSTITUTE(G585,"Allele","Height"),'ce raw data'!$C$1:$CZ$1,0))),"-")</f>
        <v>-</v>
      </c>
      <c r="H600" s="8" t="str">
        <f>IFERROR(IF(INDEX('ce raw data'!$C$2:$CZ$3000,MATCH(1,INDEX(('ce raw data'!$A$2:$A$3000=G582)*('ce raw data'!$B$2:$B$3000=$B601),,),0),MATCH(SUBSTITUTE(H585,"Allele","Height"),'ce raw data'!$C$1:$CZ$1,0))="","-",INDEX('ce raw data'!$C$2:$CZ$3000,MATCH(1,INDEX(('ce raw data'!$A$2:$A$3000=G582)*('ce raw data'!$B$2:$B$3000=$B601),,),0),MATCH(SUBSTITUTE(H585,"Allele","Height"),'ce raw data'!$C$1:$CZ$1,0))),"-")</f>
        <v>-</v>
      </c>
      <c r="I600" s="8" t="str">
        <f>IFERROR(IF(INDEX('ce raw data'!$C$2:$CZ$3000,MATCH(1,INDEX(('ce raw data'!$A$2:$A$3000=G582)*('ce raw data'!$B$2:$B$3000=$B601),,),0),MATCH(SUBSTITUTE(I585,"Allele","Height"),'ce raw data'!$C$1:$CZ$1,0))="","-",INDEX('ce raw data'!$C$2:$CZ$3000,MATCH(1,INDEX(('ce raw data'!$A$2:$A$3000=G582)*('ce raw data'!$B$2:$B$3000=$B601),,),0),MATCH(SUBSTITUTE(I585,"Allele","Height"),'ce raw data'!$C$1:$CZ$1,0))),"-")</f>
        <v>-</v>
      </c>
      <c r="J600" s="8" t="str">
        <f>IFERROR(IF(INDEX('ce raw data'!$C$2:$CZ$3000,MATCH(1,INDEX(('ce raw data'!$A$2:$A$3000=G582)*('ce raw data'!$B$2:$B$3000=$B601),,),0),MATCH(SUBSTITUTE(J585,"Allele","Height"),'ce raw data'!$C$1:$CZ$1,0))="","-",INDEX('ce raw data'!$C$2:$CZ$3000,MATCH(1,INDEX(('ce raw data'!$A$2:$A$3000=G582)*('ce raw data'!$B$2:$B$3000=$B601),,),0),MATCH(SUBSTITUTE(J585,"Allele","Height"),'ce raw data'!$C$1:$CZ$1,0))),"-")</f>
        <v>-</v>
      </c>
    </row>
    <row r="601" spans="2:10" x14ac:dyDescent="0.5">
      <c r="B601" s="11" t="str">
        <f>'Allele Call Table'!$A$85</f>
        <v>D16S539</v>
      </c>
      <c r="C601" s="8" t="str">
        <f>IFERROR(IF(INDEX('ce raw data'!$C$2:$CZ$3000,MATCH(1,INDEX(('ce raw data'!$A$2:$A$3000=C582)*('ce raw data'!$B$2:$B$3000=$B601),,),0),MATCH(C585,'ce raw data'!$C$1:$CZ$1,0))="","-",INDEX('ce raw data'!$C$2:$CZ$3000,MATCH(1,INDEX(('ce raw data'!$A$2:$A$3000=C582)*('ce raw data'!$B$2:$B$3000=$B601),,),0),MATCH(C585,'ce raw data'!$C$1:$CZ$1,0))),"-")</f>
        <v>-</v>
      </c>
      <c r="D601" s="8" t="str">
        <f>IFERROR(IF(INDEX('ce raw data'!$C$2:$CZ$3000,MATCH(1,INDEX(('ce raw data'!$A$2:$A$3000=C582)*('ce raw data'!$B$2:$B$3000=$B601),,),0),MATCH(D585,'ce raw data'!$C$1:$CZ$1,0))="","-",INDEX('ce raw data'!$C$2:$CZ$3000,MATCH(1,INDEX(('ce raw data'!$A$2:$A$3000=C582)*('ce raw data'!$B$2:$B$3000=$B601),,),0),MATCH(D585,'ce raw data'!$C$1:$CZ$1,0))),"-")</f>
        <v>-</v>
      </c>
      <c r="E601" s="8" t="str">
        <f>IFERROR(IF(INDEX('ce raw data'!$C$2:$CZ$3000,MATCH(1,INDEX(('ce raw data'!$A$2:$A$3000=C582)*('ce raw data'!$B$2:$B$3000=$B601),,),0),MATCH(E585,'ce raw data'!$C$1:$CZ$1,0))="","-",INDEX('ce raw data'!$C$2:$CZ$3000,MATCH(1,INDEX(('ce raw data'!$A$2:$A$3000=C582)*('ce raw data'!$B$2:$B$3000=$B601),,),0),MATCH(E585,'ce raw data'!$C$1:$CZ$1,0))),"-")</f>
        <v>-</v>
      </c>
      <c r="F601" s="8" t="str">
        <f>IFERROR(IF(INDEX('ce raw data'!$C$2:$CZ$3000,MATCH(1,INDEX(('ce raw data'!$A$2:$A$3000=C582)*('ce raw data'!$B$2:$B$3000=$B601),,),0),MATCH(F585,'ce raw data'!$C$1:$CZ$1,0))="","-",INDEX('ce raw data'!$C$2:$CZ$3000,MATCH(1,INDEX(('ce raw data'!$A$2:$A$3000=C582)*('ce raw data'!$B$2:$B$3000=$B601),,),0),MATCH(F585,'ce raw data'!$C$1:$CZ$1,0))),"-")</f>
        <v>-</v>
      </c>
      <c r="G601" s="8" t="str">
        <f>IFERROR(IF(INDEX('ce raw data'!$C$2:$CZ$3000,MATCH(1,INDEX(('ce raw data'!$A$2:$A$3000=G582)*('ce raw data'!$B$2:$B$3000=$B601),,),0),MATCH(G585,'ce raw data'!$C$1:$CZ$1,0))="","-",INDEX('ce raw data'!$C$2:$CZ$3000,MATCH(1,INDEX(('ce raw data'!$A$2:$A$3000=G582)*('ce raw data'!$B$2:$B$3000=$B601),,),0),MATCH(G585,'ce raw data'!$C$1:$CZ$1,0))),"-")</f>
        <v>-</v>
      </c>
      <c r="H601" s="8" t="str">
        <f>IFERROR(IF(INDEX('ce raw data'!$C$2:$CZ$3000,MATCH(1,INDEX(('ce raw data'!$A$2:$A$3000=G582)*('ce raw data'!$B$2:$B$3000=$B601),,),0),MATCH(H585,'ce raw data'!$C$1:$CZ$1,0))="","-",INDEX('ce raw data'!$C$2:$CZ$3000,MATCH(1,INDEX(('ce raw data'!$A$2:$A$3000=G582)*('ce raw data'!$B$2:$B$3000=$B601),,),0),MATCH(H585,'ce raw data'!$C$1:$CZ$1,0))),"-")</f>
        <v>-</v>
      </c>
      <c r="I601" s="8" t="str">
        <f>IFERROR(IF(INDEX('ce raw data'!$C$2:$CZ$3000,MATCH(1,INDEX(('ce raw data'!$A$2:$A$3000=G582)*('ce raw data'!$B$2:$B$3000=$B601),,),0),MATCH(I585,'ce raw data'!$C$1:$CZ$1,0))="","-",INDEX('ce raw data'!$C$2:$CZ$3000,MATCH(1,INDEX(('ce raw data'!$A$2:$A$3000=G582)*('ce raw data'!$B$2:$B$3000=$B601),,),0),MATCH(I585,'ce raw data'!$C$1:$CZ$1,0))),"-")</f>
        <v>-</v>
      </c>
      <c r="J601" s="8" t="str">
        <f>IFERROR(IF(INDEX('ce raw data'!$C$2:$CZ$3000,MATCH(1,INDEX(('ce raw data'!$A$2:$A$3000=G582)*('ce raw data'!$B$2:$B$3000=$B601),,),0),MATCH(J585,'ce raw data'!$C$1:$CZ$1,0))="","-",INDEX('ce raw data'!$C$2:$CZ$3000,MATCH(1,INDEX(('ce raw data'!$A$2:$A$3000=G582)*('ce raw data'!$B$2:$B$3000=$B601),,),0),MATCH(J585,'ce raw data'!$C$1:$CZ$1,0))),"-")</f>
        <v>-</v>
      </c>
    </row>
    <row r="602" spans="2:10" hidden="1" x14ac:dyDescent="0.5">
      <c r="B602" s="11"/>
      <c r="C602" s="8" t="str">
        <f>IFERROR(IF(INDEX('ce raw data'!$C$2:$CZ$3000,MATCH(1,INDEX(('ce raw data'!$A$2:$A$3000=C582)*('ce raw data'!$B$2:$B$3000=$B603),,),0),MATCH(SUBSTITUTE(C585,"Allele","Height"),'ce raw data'!$C$1:$CZ$1,0))="","-",INDEX('ce raw data'!$C$2:$CZ$3000,MATCH(1,INDEX(('ce raw data'!$A$2:$A$3000=C582)*('ce raw data'!$B$2:$B$3000=$B603),,),0),MATCH(SUBSTITUTE(C585,"Allele","Height"),'ce raw data'!$C$1:$CZ$1,0))),"-")</f>
        <v>-</v>
      </c>
      <c r="D602" s="8" t="str">
        <f>IFERROR(IF(INDEX('ce raw data'!$C$2:$CZ$3000,MATCH(1,INDEX(('ce raw data'!$A$2:$A$3000=C582)*('ce raw data'!$B$2:$B$3000=$B603),,),0),MATCH(SUBSTITUTE(D585,"Allele","Height"),'ce raw data'!$C$1:$CZ$1,0))="","-",INDEX('ce raw data'!$C$2:$CZ$3000,MATCH(1,INDEX(('ce raw data'!$A$2:$A$3000=C582)*('ce raw data'!$B$2:$B$3000=$B603),,),0),MATCH(SUBSTITUTE(D585,"Allele","Height"),'ce raw data'!$C$1:$CZ$1,0))),"-")</f>
        <v>-</v>
      </c>
      <c r="E602" s="8" t="str">
        <f>IFERROR(IF(INDEX('ce raw data'!$C$2:$CZ$3000,MATCH(1,INDEX(('ce raw data'!$A$2:$A$3000=C582)*('ce raw data'!$B$2:$B$3000=$B603),,),0),MATCH(SUBSTITUTE(E585,"Allele","Height"),'ce raw data'!$C$1:$CZ$1,0))="","-",INDEX('ce raw data'!$C$2:$CZ$3000,MATCH(1,INDEX(('ce raw data'!$A$2:$A$3000=C582)*('ce raw data'!$B$2:$B$3000=$B603),,),0),MATCH(SUBSTITUTE(E585,"Allele","Height"),'ce raw data'!$C$1:$CZ$1,0))),"-")</f>
        <v>-</v>
      </c>
      <c r="F602" s="8" t="str">
        <f>IFERROR(IF(INDEX('ce raw data'!$C$2:$CZ$3000,MATCH(1,INDEX(('ce raw data'!$A$2:$A$3000=C582)*('ce raw data'!$B$2:$B$3000=$B603),,),0),MATCH(SUBSTITUTE(F585,"Allele","Height"),'ce raw data'!$C$1:$CZ$1,0))="","-",INDEX('ce raw data'!$C$2:$CZ$3000,MATCH(1,INDEX(('ce raw data'!$A$2:$A$3000=C582)*('ce raw data'!$B$2:$B$3000=$B603),,),0),MATCH(SUBSTITUTE(F585,"Allele","Height"),'ce raw data'!$C$1:$CZ$1,0))),"-")</f>
        <v>-</v>
      </c>
      <c r="G602" s="8" t="str">
        <f>IFERROR(IF(INDEX('ce raw data'!$C$2:$CZ$3000,MATCH(1,INDEX(('ce raw data'!$A$2:$A$3000=G582)*('ce raw data'!$B$2:$B$3000=$B603),,),0),MATCH(SUBSTITUTE(G585,"Allele","Height"),'ce raw data'!$C$1:$CZ$1,0))="","-",INDEX('ce raw data'!$C$2:$CZ$3000,MATCH(1,INDEX(('ce raw data'!$A$2:$A$3000=G582)*('ce raw data'!$B$2:$B$3000=$B603),,),0),MATCH(SUBSTITUTE(G585,"Allele","Height"),'ce raw data'!$C$1:$CZ$1,0))),"-")</f>
        <v>-</v>
      </c>
      <c r="H602" s="8" t="str">
        <f>IFERROR(IF(INDEX('ce raw data'!$C$2:$CZ$3000,MATCH(1,INDEX(('ce raw data'!$A$2:$A$3000=G582)*('ce raw data'!$B$2:$B$3000=$B603),,),0),MATCH(SUBSTITUTE(H585,"Allele","Height"),'ce raw data'!$C$1:$CZ$1,0))="","-",INDEX('ce raw data'!$C$2:$CZ$3000,MATCH(1,INDEX(('ce raw data'!$A$2:$A$3000=G582)*('ce raw data'!$B$2:$B$3000=$B603),,),0),MATCH(SUBSTITUTE(H585,"Allele","Height"),'ce raw data'!$C$1:$CZ$1,0))),"-")</f>
        <v>-</v>
      </c>
      <c r="I602" s="8" t="str">
        <f>IFERROR(IF(INDEX('ce raw data'!$C$2:$CZ$3000,MATCH(1,INDEX(('ce raw data'!$A$2:$A$3000=G582)*('ce raw data'!$B$2:$B$3000=$B603),,),0),MATCH(SUBSTITUTE(I585,"Allele","Height"),'ce raw data'!$C$1:$CZ$1,0))="","-",INDEX('ce raw data'!$C$2:$CZ$3000,MATCH(1,INDEX(('ce raw data'!$A$2:$A$3000=G582)*('ce raw data'!$B$2:$B$3000=$B603),,),0),MATCH(SUBSTITUTE(I585,"Allele","Height"),'ce raw data'!$C$1:$CZ$1,0))),"-")</f>
        <v>-</v>
      </c>
      <c r="J602" s="8" t="str">
        <f>IFERROR(IF(INDEX('ce raw data'!$C$2:$CZ$3000,MATCH(1,INDEX(('ce raw data'!$A$2:$A$3000=G582)*('ce raw data'!$B$2:$B$3000=$B603),,),0),MATCH(SUBSTITUTE(J585,"Allele","Height"),'ce raw data'!$C$1:$CZ$1,0))="","-",INDEX('ce raw data'!$C$2:$CZ$3000,MATCH(1,INDEX(('ce raw data'!$A$2:$A$3000=G582)*('ce raw data'!$B$2:$B$3000=$B603),,),0),MATCH(SUBSTITUTE(J585,"Allele","Height"),'ce raw data'!$C$1:$CZ$1,0))),"-")</f>
        <v>-</v>
      </c>
    </row>
    <row r="603" spans="2:10" x14ac:dyDescent="0.5">
      <c r="B603" s="11" t="str">
        <f>'Allele Call Table'!$A$87</f>
        <v>D18S51</v>
      </c>
      <c r="C603" s="8" t="str">
        <f>IFERROR(IF(INDEX('ce raw data'!$C$2:$CZ$3000,MATCH(1,INDEX(('ce raw data'!$A$2:$A$3000=C582)*('ce raw data'!$B$2:$B$3000=$B603),,),0),MATCH(C585,'ce raw data'!$C$1:$CZ$1,0))="","-",INDEX('ce raw data'!$C$2:$CZ$3000,MATCH(1,INDEX(('ce raw data'!$A$2:$A$3000=C582)*('ce raw data'!$B$2:$B$3000=$B603),,),0),MATCH(C585,'ce raw data'!$C$1:$CZ$1,0))),"-")</f>
        <v>-</v>
      </c>
      <c r="D603" s="8" t="str">
        <f>IFERROR(IF(INDEX('ce raw data'!$C$2:$CZ$3000,MATCH(1,INDEX(('ce raw data'!$A$2:$A$3000=C582)*('ce raw data'!$B$2:$B$3000=$B603),,),0),MATCH(D585,'ce raw data'!$C$1:$CZ$1,0))="","-",INDEX('ce raw data'!$C$2:$CZ$3000,MATCH(1,INDEX(('ce raw data'!$A$2:$A$3000=C582)*('ce raw data'!$B$2:$B$3000=$B603),,),0),MATCH(D585,'ce raw data'!$C$1:$CZ$1,0))),"-")</f>
        <v>-</v>
      </c>
      <c r="E603" s="8" t="str">
        <f>IFERROR(IF(INDEX('ce raw data'!$C$2:$CZ$3000,MATCH(1,INDEX(('ce raw data'!$A$2:$A$3000=C582)*('ce raw data'!$B$2:$B$3000=$B603),,),0),MATCH(E585,'ce raw data'!$C$1:$CZ$1,0))="","-",INDEX('ce raw data'!$C$2:$CZ$3000,MATCH(1,INDEX(('ce raw data'!$A$2:$A$3000=C582)*('ce raw data'!$B$2:$B$3000=$B603),,),0),MATCH(E585,'ce raw data'!$C$1:$CZ$1,0))),"-")</f>
        <v>-</v>
      </c>
      <c r="F603" s="8" t="str">
        <f>IFERROR(IF(INDEX('ce raw data'!$C$2:$CZ$3000,MATCH(1,INDEX(('ce raw data'!$A$2:$A$3000=C582)*('ce raw data'!$B$2:$B$3000=$B603),,),0),MATCH(F585,'ce raw data'!$C$1:$CZ$1,0))="","-",INDEX('ce raw data'!$C$2:$CZ$3000,MATCH(1,INDEX(('ce raw data'!$A$2:$A$3000=C582)*('ce raw data'!$B$2:$B$3000=$B603),,),0),MATCH(F585,'ce raw data'!$C$1:$CZ$1,0))),"-")</f>
        <v>-</v>
      </c>
      <c r="G603" s="8" t="str">
        <f>IFERROR(IF(INDEX('ce raw data'!$C$2:$CZ$3000,MATCH(1,INDEX(('ce raw data'!$A$2:$A$3000=G582)*('ce raw data'!$B$2:$B$3000=$B603),,),0),MATCH(G585,'ce raw data'!$C$1:$CZ$1,0))="","-",INDEX('ce raw data'!$C$2:$CZ$3000,MATCH(1,INDEX(('ce raw data'!$A$2:$A$3000=G582)*('ce raw data'!$B$2:$B$3000=$B603),,),0),MATCH(G585,'ce raw data'!$C$1:$CZ$1,0))),"-")</f>
        <v>-</v>
      </c>
      <c r="H603" s="8" t="str">
        <f>IFERROR(IF(INDEX('ce raw data'!$C$2:$CZ$3000,MATCH(1,INDEX(('ce raw data'!$A$2:$A$3000=G582)*('ce raw data'!$B$2:$B$3000=$B603),,),0),MATCH(H585,'ce raw data'!$C$1:$CZ$1,0))="","-",INDEX('ce raw data'!$C$2:$CZ$3000,MATCH(1,INDEX(('ce raw data'!$A$2:$A$3000=G582)*('ce raw data'!$B$2:$B$3000=$B603),,),0),MATCH(H585,'ce raw data'!$C$1:$CZ$1,0))),"-")</f>
        <v>-</v>
      </c>
      <c r="I603" s="8" t="str">
        <f>IFERROR(IF(INDEX('ce raw data'!$C$2:$CZ$3000,MATCH(1,INDEX(('ce raw data'!$A$2:$A$3000=G582)*('ce raw data'!$B$2:$B$3000=$B603),,),0),MATCH(I585,'ce raw data'!$C$1:$CZ$1,0))="","-",INDEX('ce raw data'!$C$2:$CZ$3000,MATCH(1,INDEX(('ce raw data'!$A$2:$A$3000=G582)*('ce raw data'!$B$2:$B$3000=$B603),,),0),MATCH(I585,'ce raw data'!$C$1:$CZ$1,0))),"-")</f>
        <v>-</v>
      </c>
      <c r="J603" s="8" t="str">
        <f>IFERROR(IF(INDEX('ce raw data'!$C$2:$CZ$3000,MATCH(1,INDEX(('ce raw data'!$A$2:$A$3000=G582)*('ce raw data'!$B$2:$B$3000=$B603),,),0),MATCH(J585,'ce raw data'!$C$1:$CZ$1,0))="","-",INDEX('ce raw data'!$C$2:$CZ$3000,MATCH(1,INDEX(('ce raw data'!$A$2:$A$3000=G582)*('ce raw data'!$B$2:$B$3000=$B603),,),0),MATCH(J585,'ce raw data'!$C$1:$CZ$1,0))),"-")</f>
        <v>-</v>
      </c>
    </row>
    <row r="604" spans="2:10" hidden="1" x14ac:dyDescent="0.5">
      <c r="B604" s="11"/>
      <c r="C604" s="8" t="str">
        <f>IFERROR(IF(INDEX('ce raw data'!$C$2:$CZ$3000,MATCH(1,INDEX(('ce raw data'!$A$2:$A$3000=C582)*('ce raw data'!$B$2:$B$3000=$B605),,),0),MATCH(SUBSTITUTE(C585,"Allele","Height"),'ce raw data'!$C$1:$CZ$1,0))="","-",INDEX('ce raw data'!$C$2:$CZ$3000,MATCH(1,INDEX(('ce raw data'!$A$2:$A$3000=C582)*('ce raw data'!$B$2:$B$3000=$B605),,),0),MATCH(SUBSTITUTE(C585,"Allele","Height"),'ce raw data'!$C$1:$CZ$1,0))),"-")</f>
        <v>-</v>
      </c>
      <c r="D604" s="8" t="str">
        <f>IFERROR(IF(INDEX('ce raw data'!$C$2:$CZ$3000,MATCH(1,INDEX(('ce raw data'!$A$2:$A$3000=C582)*('ce raw data'!$B$2:$B$3000=$B605),,),0),MATCH(SUBSTITUTE(D585,"Allele","Height"),'ce raw data'!$C$1:$CZ$1,0))="","-",INDEX('ce raw data'!$C$2:$CZ$3000,MATCH(1,INDEX(('ce raw data'!$A$2:$A$3000=C582)*('ce raw data'!$B$2:$B$3000=$B605),,),0),MATCH(SUBSTITUTE(D585,"Allele","Height"),'ce raw data'!$C$1:$CZ$1,0))),"-")</f>
        <v>-</v>
      </c>
      <c r="E604" s="8" t="str">
        <f>IFERROR(IF(INDEX('ce raw data'!$C$2:$CZ$3000,MATCH(1,INDEX(('ce raw data'!$A$2:$A$3000=C582)*('ce raw data'!$B$2:$B$3000=$B605),,),0),MATCH(SUBSTITUTE(E585,"Allele","Height"),'ce raw data'!$C$1:$CZ$1,0))="","-",INDEX('ce raw data'!$C$2:$CZ$3000,MATCH(1,INDEX(('ce raw data'!$A$2:$A$3000=C582)*('ce raw data'!$B$2:$B$3000=$B605),,),0),MATCH(SUBSTITUTE(E585,"Allele","Height"),'ce raw data'!$C$1:$CZ$1,0))),"-")</f>
        <v>-</v>
      </c>
      <c r="F604" s="8" t="str">
        <f>IFERROR(IF(INDEX('ce raw data'!$C$2:$CZ$3000,MATCH(1,INDEX(('ce raw data'!$A$2:$A$3000=C582)*('ce raw data'!$B$2:$B$3000=$B605),,),0),MATCH(SUBSTITUTE(F585,"Allele","Height"),'ce raw data'!$C$1:$CZ$1,0))="","-",INDEX('ce raw data'!$C$2:$CZ$3000,MATCH(1,INDEX(('ce raw data'!$A$2:$A$3000=C582)*('ce raw data'!$B$2:$B$3000=$B605),,),0),MATCH(SUBSTITUTE(F585,"Allele","Height"),'ce raw data'!$C$1:$CZ$1,0))),"-")</f>
        <v>-</v>
      </c>
      <c r="G604" s="8" t="str">
        <f>IFERROR(IF(INDEX('ce raw data'!$C$2:$CZ$3000,MATCH(1,INDEX(('ce raw data'!$A$2:$A$3000=G582)*('ce raw data'!$B$2:$B$3000=$B605),,),0),MATCH(SUBSTITUTE(G585,"Allele","Height"),'ce raw data'!$C$1:$CZ$1,0))="","-",INDEX('ce raw data'!$C$2:$CZ$3000,MATCH(1,INDEX(('ce raw data'!$A$2:$A$3000=G582)*('ce raw data'!$B$2:$B$3000=$B605),,),0),MATCH(SUBSTITUTE(G585,"Allele","Height"),'ce raw data'!$C$1:$CZ$1,0))),"-")</f>
        <v>-</v>
      </c>
      <c r="H604" s="8" t="str">
        <f>IFERROR(IF(INDEX('ce raw data'!$C$2:$CZ$3000,MATCH(1,INDEX(('ce raw data'!$A$2:$A$3000=G582)*('ce raw data'!$B$2:$B$3000=$B605),,),0),MATCH(SUBSTITUTE(H585,"Allele","Height"),'ce raw data'!$C$1:$CZ$1,0))="","-",INDEX('ce raw data'!$C$2:$CZ$3000,MATCH(1,INDEX(('ce raw data'!$A$2:$A$3000=G582)*('ce raw data'!$B$2:$B$3000=$B605),,),0),MATCH(SUBSTITUTE(H585,"Allele","Height"),'ce raw data'!$C$1:$CZ$1,0))),"-")</f>
        <v>-</v>
      </c>
      <c r="I604" s="8" t="str">
        <f>IFERROR(IF(INDEX('ce raw data'!$C$2:$CZ$3000,MATCH(1,INDEX(('ce raw data'!$A$2:$A$3000=G582)*('ce raw data'!$B$2:$B$3000=$B605),,),0),MATCH(SUBSTITUTE(I585,"Allele","Height"),'ce raw data'!$C$1:$CZ$1,0))="","-",INDEX('ce raw data'!$C$2:$CZ$3000,MATCH(1,INDEX(('ce raw data'!$A$2:$A$3000=G582)*('ce raw data'!$B$2:$B$3000=$B605),,),0),MATCH(SUBSTITUTE(I585,"Allele","Height"),'ce raw data'!$C$1:$CZ$1,0))),"-")</f>
        <v>-</v>
      </c>
      <c r="J604" s="8" t="str">
        <f>IFERROR(IF(INDEX('ce raw data'!$C$2:$CZ$3000,MATCH(1,INDEX(('ce raw data'!$A$2:$A$3000=G582)*('ce raw data'!$B$2:$B$3000=$B605),,),0),MATCH(SUBSTITUTE(J585,"Allele","Height"),'ce raw data'!$C$1:$CZ$1,0))="","-",INDEX('ce raw data'!$C$2:$CZ$3000,MATCH(1,INDEX(('ce raw data'!$A$2:$A$3000=G582)*('ce raw data'!$B$2:$B$3000=$B605),,),0),MATCH(SUBSTITUTE(J585,"Allele","Height"),'ce raw data'!$C$1:$CZ$1,0))),"-")</f>
        <v>-</v>
      </c>
    </row>
    <row r="605" spans="2:10" x14ac:dyDescent="0.5">
      <c r="B605" s="11" t="str">
        <f>'Allele Call Table'!$A$89</f>
        <v>D2S1338</v>
      </c>
      <c r="C605" s="8" t="str">
        <f>IFERROR(IF(INDEX('ce raw data'!$C$2:$CZ$3000,MATCH(1,INDEX(('ce raw data'!$A$2:$A$3000=C582)*('ce raw data'!$B$2:$B$3000=$B605),,),0),MATCH(C585,'ce raw data'!$C$1:$CZ$1,0))="","-",INDEX('ce raw data'!$C$2:$CZ$3000,MATCH(1,INDEX(('ce raw data'!$A$2:$A$3000=C582)*('ce raw data'!$B$2:$B$3000=$B605),,),0),MATCH(C585,'ce raw data'!$C$1:$CZ$1,0))),"-")</f>
        <v>-</v>
      </c>
      <c r="D605" s="8" t="str">
        <f>IFERROR(IF(INDEX('ce raw data'!$C$2:$CZ$3000,MATCH(1,INDEX(('ce raw data'!$A$2:$A$3000=C582)*('ce raw data'!$B$2:$B$3000=$B605),,),0),MATCH(D585,'ce raw data'!$C$1:$CZ$1,0))="","-",INDEX('ce raw data'!$C$2:$CZ$3000,MATCH(1,INDEX(('ce raw data'!$A$2:$A$3000=C582)*('ce raw data'!$B$2:$B$3000=$B605),,),0),MATCH(D585,'ce raw data'!$C$1:$CZ$1,0))),"-")</f>
        <v>-</v>
      </c>
      <c r="E605" s="8" t="str">
        <f>IFERROR(IF(INDEX('ce raw data'!$C$2:$CZ$3000,MATCH(1,INDEX(('ce raw data'!$A$2:$A$3000=C582)*('ce raw data'!$B$2:$B$3000=$B605),,),0),MATCH(E585,'ce raw data'!$C$1:$CZ$1,0))="","-",INDEX('ce raw data'!$C$2:$CZ$3000,MATCH(1,INDEX(('ce raw data'!$A$2:$A$3000=C582)*('ce raw data'!$B$2:$B$3000=$B605),,),0),MATCH(E585,'ce raw data'!$C$1:$CZ$1,0))),"-")</f>
        <v>-</v>
      </c>
      <c r="F605" s="8" t="str">
        <f>IFERROR(IF(INDEX('ce raw data'!$C$2:$CZ$3000,MATCH(1,INDEX(('ce raw data'!$A$2:$A$3000=C582)*('ce raw data'!$B$2:$B$3000=$B605),,),0),MATCH(F585,'ce raw data'!$C$1:$CZ$1,0))="","-",INDEX('ce raw data'!$C$2:$CZ$3000,MATCH(1,INDEX(('ce raw data'!$A$2:$A$3000=C582)*('ce raw data'!$B$2:$B$3000=$B605),,),0),MATCH(F585,'ce raw data'!$C$1:$CZ$1,0))),"-")</f>
        <v>-</v>
      </c>
      <c r="G605" s="8" t="str">
        <f>IFERROR(IF(INDEX('ce raw data'!$C$2:$CZ$3000,MATCH(1,INDEX(('ce raw data'!$A$2:$A$3000=G582)*('ce raw data'!$B$2:$B$3000=$B605),,),0),MATCH(G585,'ce raw data'!$C$1:$CZ$1,0))="","-",INDEX('ce raw data'!$C$2:$CZ$3000,MATCH(1,INDEX(('ce raw data'!$A$2:$A$3000=G582)*('ce raw data'!$B$2:$B$3000=$B605),,),0),MATCH(G585,'ce raw data'!$C$1:$CZ$1,0))),"-")</f>
        <v>-</v>
      </c>
      <c r="H605" s="8" t="str">
        <f>IFERROR(IF(INDEX('ce raw data'!$C$2:$CZ$3000,MATCH(1,INDEX(('ce raw data'!$A$2:$A$3000=G582)*('ce raw data'!$B$2:$B$3000=$B605),,),0),MATCH(H585,'ce raw data'!$C$1:$CZ$1,0))="","-",INDEX('ce raw data'!$C$2:$CZ$3000,MATCH(1,INDEX(('ce raw data'!$A$2:$A$3000=G582)*('ce raw data'!$B$2:$B$3000=$B605),,),0),MATCH(H585,'ce raw data'!$C$1:$CZ$1,0))),"-")</f>
        <v>-</v>
      </c>
      <c r="I605" s="8" t="str">
        <f>IFERROR(IF(INDEX('ce raw data'!$C$2:$CZ$3000,MATCH(1,INDEX(('ce raw data'!$A$2:$A$3000=G582)*('ce raw data'!$B$2:$B$3000=$B605),,),0),MATCH(I585,'ce raw data'!$C$1:$CZ$1,0))="","-",INDEX('ce raw data'!$C$2:$CZ$3000,MATCH(1,INDEX(('ce raw data'!$A$2:$A$3000=G582)*('ce raw data'!$B$2:$B$3000=$B605),,),0),MATCH(I585,'ce raw data'!$C$1:$CZ$1,0))),"-")</f>
        <v>-</v>
      </c>
      <c r="J605" s="8" t="str">
        <f>IFERROR(IF(INDEX('ce raw data'!$C$2:$CZ$3000,MATCH(1,INDEX(('ce raw data'!$A$2:$A$3000=G582)*('ce raw data'!$B$2:$B$3000=$B605),,),0),MATCH(J585,'ce raw data'!$C$1:$CZ$1,0))="","-",INDEX('ce raw data'!$C$2:$CZ$3000,MATCH(1,INDEX(('ce raw data'!$A$2:$A$3000=G582)*('ce raw data'!$B$2:$B$3000=$B605),,),0),MATCH(J585,'ce raw data'!$C$1:$CZ$1,0))),"-")</f>
        <v>-</v>
      </c>
    </row>
    <row r="606" spans="2:10" hidden="1" x14ac:dyDescent="0.5">
      <c r="B606" s="11"/>
      <c r="C606" s="8" t="str">
        <f>IFERROR(IF(INDEX('ce raw data'!$C$2:$CZ$3000,MATCH(1,INDEX(('ce raw data'!$A$2:$A$3000=C582)*('ce raw data'!$B$2:$B$3000=$B607),,),0),MATCH(SUBSTITUTE(C585,"Allele","Height"),'ce raw data'!$C$1:$CZ$1,0))="","-",INDEX('ce raw data'!$C$2:$CZ$3000,MATCH(1,INDEX(('ce raw data'!$A$2:$A$3000=C582)*('ce raw data'!$B$2:$B$3000=$B607),,),0),MATCH(SUBSTITUTE(C585,"Allele","Height"),'ce raw data'!$C$1:$CZ$1,0))),"-")</f>
        <v>-</v>
      </c>
      <c r="D606" s="8" t="str">
        <f>IFERROR(IF(INDEX('ce raw data'!$C$2:$CZ$3000,MATCH(1,INDEX(('ce raw data'!$A$2:$A$3000=C582)*('ce raw data'!$B$2:$B$3000=$B607),,),0),MATCH(SUBSTITUTE(D585,"Allele","Height"),'ce raw data'!$C$1:$CZ$1,0))="","-",INDEX('ce raw data'!$C$2:$CZ$3000,MATCH(1,INDEX(('ce raw data'!$A$2:$A$3000=C582)*('ce raw data'!$B$2:$B$3000=$B607),,),0),MATCH(SUBSTITUTE(D585,"Allele","Height"),'ce raw data'!$C$1:$CZ$1,0))),"-")</f>
        <v>-</v>
      </c>
      <c r="E606" s="8" t="str">
        <f>IFERROR(IF(INDEX('ce raw data'!$C$2:$CZ$3000,MATCH(1,INDEX(('ce raw data'!$A$2:$A$3000=C582)*('ce raw data'!$B$2:$B$3000=$B607),,),0),MATCH(SUBSTITUTE(E585,"Allele","Height"),'ce raw data'!$C$1:$CZ$1,0))="","-",INDEX('ce raw data'!$C$2:$CZ$3000,MATCH(1,INDEX(('ce raw data'!$A$2:$A$3000=C582)*('ce raw data'!$B$2:$B$3000=$B607),,),0),MATCH(SUBSTITUTE(E585,"Allele","Height"),'ce raw data'!$C$1:$CZ$1,0))),"-")</f>
        <v>-</v>
      </c>
      <c r="F606" s="8" t="str">
        <f>IFERROR(IF(INDEX('ce raw data'!$C$2:$CZ$3000,MATCH(1,INDEX(('ce raw data'!$A$2:$A$3000=C582)*('ce raw data'!$B$2:$B$3000=$B607),,),0),MATCH(SUBSTITUTE(F585,"Allele","Height"),'ce raw data'!$C$1:$CZ$1,0))="","-",INDEX('ce raw data'!$C$2:$CZ$3000,MATCH(1,INDEX(('ce raw data'!$A$2:$A$3000=C582)*('ce raw data'!$B$2:$B$3000=$B607),,),0),MATCH(SUBSTITUTE(F585,"Allele","Height"),'ce raw data'!$C$1:$CZ$1,0))),"-")</f>
        <v>-</v>
      </c>
      <c r="G606" s="8" t="str">
        <f>IFERROR(IF(INDEX('ce raw data'!$C$2:$CZ$3000,MATCH(1,INDEX(('ce raw data'!$A$2:$A$3000=G582)*('ce raw data'!$B$2:$B$3000=$B607),,),0),MATCH(SUBSTITUTE(G585,"Allele","Height"),'ce raw data'!$C$1:$CZ$1,0))="","-",INDEX('ce raw data'!$C$2:$CZ$3000,MATCH(1,INDEX(('ce raw data'!$A$2:$A$3000=G582)*('ce raw data'!$B$2:$B$3000=$B607),,),0),MATCH(SUBSTITUTE(G585,"Allele","Height"),'ce raw data'!$C$1:$CZ$1,0))),"-")</f>
        <v>-</v>
      </c>
      <c r="H606" s="8" t="str">
        <f>IFERROR(IF(INDEX('ce raw data'!$C$2:$CZ$3000,MATCH(1,INDEX(('ce raw data'!$A$2:$A$3000=G582)*('ce raw data'!$B$2:$B$3000=$B607),,),0),MATCH(SUBSTITUTE(H585,"Allele","Height"),'ce raw data'!$C$1:$CZ$1,0))="","-",INDEX('ce raw data'!$C$2:$CZ$3000,MATCH(1,INDEX(('ce raw data'!$A$2:$A$3000=G582)*('ce raw data'!$B$2:$B$3000=$B607),,),0),MATCH(SUBSTITUTE(H585,"Allele","Height"),'ce raw data'!$C$1:$CZ$1,0))),"-")</f>
        <v>-</v>
      </c>
      <c r="I606" s="8" t="str">
        <f>IFERROR(IF(INDEX('ce raw data'!$C$2:$CZ$3000,MATCH(1,INDEX(('ce raw data'!$A$2:$A$3000=G582)*('ce raw data'!$B$2:$B$3000=$B607),,),0),MATCH(SUBSTITUTE(I585,"Allele","Height"),'ce raw data'!$C$1:$CZ$1,0))="","-",INDEX('ce raw data'!$C$2:$CZ$3000,MATCH(1,INDEX(('ce raw data'!$A$2:$A$3000=G582)*('ce raw data'!$B$2:$B$3000=$B607),,),0),MATCH(SUBSTITUTE(I585,"Allele","Height"),'ce raw data'!$C$1:$CZ$1,0))),"-")</f>
        <v>-</v>
      </c>
      <c r="J606" s="8" t="str">
        <f>IFERROR(IF(INDEX('ce raw data'!$C$2:$CZ$3000,MATCH(1,INDEX(('ce raw data'!$A$2:$A$3000=G582)*('ce raw data'!$B$2:$B$3000=$B607),,),0),MATCH(SUBSTITUTE(J585,"Allele","Height"),'ce raw data'!$C$1:$CZ$1,0))="","-",INDEX('ce raw data'!$C$2:$CZ$3000,MATCH(1,INDEX(('ce raw data'!$A$2:$A$3000=G582)*('ce raw data'!$B$2:$B$3000=$B607),,),0),MATCH(SUBSTITUTE(J585,"Allele","Height"),'ce raw data'!$C$1:$CZ$1,0))),"-")</f>
        <v>-</v>
      </c>
    </row>
    <row r="607" spans="2:10" x14ac:dyDescent="0.5">
      <c r="B607" s="11" t="str">
        <f>'Allele Call Table'!$A$91</f>
        <v>CSF1PO</v>
      </c>
      <c r="C607" s="8" t="str">
        <f>IFERROR(IF(INDEX('ce raw data'!$C$2:$CZ$3000,MATCH(1,INDEX(('ce raw data'!$A$2:$A$3000=C582)*('ce raw data'!$B$2:$B$3000=$B607),,),0),MATCH(C585,'ce raw data'!$C$1:$CZ$1,0))="","-",INDEX('ce raw data'!$C$2:$CZ$3000,MATCH(1,INDEX(('ce raw data'!$A$2:$A$3000=C582)*('ce raw data'!$B$2:$B$3000=$B607),,),0),MATCH(C585,'ce raw data'!$C$1:$CZ$1,0))),"-")</f>
        <v>-</v>
      </c>
      <c r="D607" s="8" t="str">
        <f>IFERROR(IF(INDEX('ce raw data'!$C$2:$CZ$3000,MATCH(1,INDEX(('ce raw data'!$A$2:$A$3000=C582)*('ce raw data'!$B$2:$B$3000=$B607),,),0),MATCH(D585,'ce raw data'!$C$1:$CZ$1,0))="","-",INDEX('ce raw data'!$C$2:$CZ$3000,MATCH(1,INDEX(('ce raw data'!$A$2:$A$3000=C582)*('ce raw data'!$B$2:$B$3000=$B607),,),0),MATCH(D585,'ce raw data'!$C$1:$CZ$1,0))),"-")</f>
        <v>-</v>
      </c>
      <c r="E607" s="8" t="str">
        <f>IFERROR(IF(INDEX('ce raw data'!$C$2:$CZ$3000,MATCH(1,INDEX(('ce raw data'!$A$2:$A$3000=C582)*('ce raw data'!$B$2:$B$3000=$B607),,),0),MATCH(E585,'ce raw data'!$C$1:$CZ$1,0))="","-",INDEX('ce raw data'!$C$2:$CZ$3000,MATCH(1,INDEX(('ce raw data'!$A$2:$A$3000=C582)*('ce raw data'!$B$2:$B$3000=$B607),,),0),MATCH(E585,'ce raw data'!$C$1:$CZ$1,0))),"-")</f>
        <v>-</v>
      </c>
      <c r="F607" s="8" t="str">
        <f>IFERROR(IF(INDEX('ce raw data'!$C$2:$CZ$3000,MATCH(1,INDEX(('ce raw data'!$A$2:$A$3000=C582)*('ce raw data'!$B$2:$B$3000=$B607),,),0),MATCH(F585,'ce raw data'!$C$1:$CZ$1,0))="","-",INDEX('ce raw data'!$C$2:$CZ$3000,MATCH(1,INDEX(('ce raw data'!$A$2:$A$3000=C582)*('ce raw data'!$B$2:$B$3000=$B607),,),0),MATCH(F585,'ce raw data'!$C$1:$CZ$1,0))),"-")</f>
        <v>-</v>
      </c>
      <c r="G607" s="8" t="str">
        <f>IFERROR(IF(INDEX('ce raw data'!$C$2:$CZ$3000,MATCH(1,INDEX(('ce raw data'!$A$2:$A$3000=G582)*('ce raw data'!$B$2:$B$3000=$B607),,),0),MATCH(G585,'ce raw data'!$C$1:$CZ$1,0))="","-",INDEX('ce raw data'!$C$2:$CZ$3000,MATCH(1,INDEX(('ce raw data'!$A$2:$A$3000=G582)*('ce raw data'!$B$2:$B$3000=$B607),,),0),MATCH(G585,'ce raw data'!$C$1:$CZ$1,0))),"-")</f>
        <v>-</v>
      </c>
      <c r="H607" s="8" t="str">
        <f>IFERROR(IF(INDEX('ce raw data'!$C$2:$CZ$3000,MATCH(1,INDEX(('ce raw data'!$A$2:$A$3000=G582)*('ce raw data'!$B$2:$B$3000=$B607),,),0),MATCH(H585,'ce raw data'!$C$1:$CZ$1,0))="","-",INDEX('ce raw data'!$C$2:$CZ$3000,MATCH(1,INDEX(('ce raw data'!$A$2:$A$3000=G582)*('ce raw data'!$B$2:$B$3000=$B607),,),0),MATCH(H585,'ce raw data'!$C$1:$CZ$1,0))),"-")</f>
        <v>-</v>
      </c>
      <c r="I607" s="8" t="str">
        <f>IFERROR(IF(INDEX('ce raw data'!$C$2:$CZ$3000,MATCH(1,INDEX(('ce raw data'!$A$2:$A$3000=G582)*('ce raw data'!$B$2:$B$3000=$B607),,),0),MATCH(I585,'ce raw data'!$C$1:$CZ$1,0))="","-",INDEX('ce raw data'!$C$2:$CZ$3000,MATCH(1,INDEX(('ce raw data'!$A$2:$A$3000=G582)*('ce raw data'!$B$2:$B$3000=$B607),,),0),MATCH(I585,'ce raw data'!$C$1:$CZ$1,0))),"-")</f>
        <v>-</v>
      </c>
      <c r="J607" s="8" t="str">
        <f>IFERROR(IF(INDEX('ce raw data'!$C$2:$CZ$3000,MATCH(1,INDEX(('ce raw data'!$A$2:$A$3000=G582)*('ce raw data'!$B$2:$B$3000=$B607),,),0),MATCH(J585,'ce raw data'!$C$1:$CZ$1,0))="","-",INDEX('ce raw data'!$C$2:$CZ$3000,MATCH(1,INDEX(('ce raw data'!$A$2:$A$3000=G582)*('ce raw data'!$B$2:$B$3000=$B607),,),0),MATCH(J585,'ce raw data'!$C$1:$CZ$1,0))),"-")</f>
        <v>-</v>
      </c>
    </row>
    <row r="608" spans="2:10" hidden="1" x14ac:dyDescent="0.5">
      <c r="B608" s="11"/>
      <c r="C608" s="8" t="str">
        <f>IFERROR(IF(INDEX('ce raw data'!$C$2:$CZ$3000,MATCH(1,INDEX(('ce raw data'!$A$2:$A$3000=C582)*('ce raw data'!$B$2:$B$3000=$B609),,),0),MATCH(SUBSTITUTE(C585,"Allele","Height"),'ce raw data'!$C$1:$CZ$1,0))="","-",INDEX('ce raw data'!$C$2:$CZ$3000,MATCH(1,INDEX(('ce raw data'!$A$2:$A$3000=C582)*('ce raw data'!$B$2:$B$3000=$B609),,),0),MATCH(SUBSTITUTE(C585,"Allele","Height"),'ce raw data'!$C$1:$CZ$1,0))),"-")</f>
        <v>-</v>
      </c>
      <c r="D608" s="8" t="str">
        <f>IFERROR(IF(INDEX('ce raw data'!$C$2:$CZ$3000,MATCH(1,INDEX(('ce raw data'!$A$2:$A$3000=C582)*('ce raw data'!$B$2:$B$3000=$B609),,),0),MATCH(SUBSTITUTE(D585,"Allele","Height"),'ce raw data'!$C$1:$CZ$1,0))="","-",INDEX('ce raw data'!$C$2:$CZ$3000,MATCH(1,INDEX(('ce raw data'!$A$2:$A$3000=C582)*('ce raw data'!$B$2:$B$3000=$B609),,),0),MATCH(SUBSTITUTE(D585,"Allele","Height"),'ce raw data'!$C$1:$CZ$1,0))),"-")</f>
        <v>-</v>
      </c>
      <c r="E608" s="8" t="str">
        <f>IFERROR(IF(INDEX('ce raw data'!$C$2:$CZ$3000,MATCH(1,INDEX(('ce raw data'!$A$2:$A$3000=C582)*('ce raw data'!$B$2:$B$3000=$B609),,),0),MATCH(SUBSTITUTE(E585,"Allele","Height"),'ce raw data'!$C$1:$CZ$1,0))="","-",INDEX('ce raw data'!$C$2:$CZ$3000,MATCH(1,INDEX(('ce raw data'!$A$2:$A$3000=C582)*('ce raw data'!$B$2:$B$3000=$B609),,),0),MATCH(SUBSTITUTE(E585,"Allele","Height"),'ce raw data'!$C$1:$CZ$1,0))),"-")</f>
        <v>-</v>
      </c>
      <c r="F608" s="8" t="str">
        <f>IFERROR(IF(INDEX('ce raw data'!$C$2:$CZ$3000,MATCH(1,INDEX(('ce raw data'!$A$2:$A$3000=C582)*('ce raw data'!$B$2:$B$3000=$B609),,),0),MATCH(SUBSTITUTE(F585,"Allele","Height"),'ce raw data'!$C$1:$CZ$1,0))="","-",INDEX('ce raw data'!$C$2:$CZ$3000,MATCH(1,INDEX(('ce raw data'!$A$2:$A$3000=C582)*('ce raw data'!$B$2:$B$3000=$B609),,),0),MATCH(SUBSTITUTE(F585,"Allele","Height"),'ce raw data'!$C$1:$CZ$1,0))),"-")</f>
        <v>-</v>
      </c>
      <c r="G608" s="8" t="str">
        <f>IFERROR(IF(INDEX('ce raw data'!$C$2:$CZ$3000,MATCH(1,INDEX(('ce raw data'!$A$2:$A$3000=G582)*('ce raw data'!$B$2:$B$3000=$B609),,),0),MATCH(SUBSTITUTE(G585,"Allele","Height"),'ce raw data'!$C$1:$CZ$1,0))="","-",INDEX('ce raw data'!$C$2:$CZ$3000,MATCH(1,INDEX(('ce raw data'!$A$2:$A$3000=G582)*('ce raw data'!$B$2:$B$3000=$B609),,),0),MATCH(SUBSTITUTE(G585,"Allele","Height"),'ce raw data'!$C$1:$CZ$1,0))),"-")</f>
        <v>-</v>
      </c>
      <c r="H608" s="8" t="str">
        <f>IFERROR(IF(INDEX('ce raw data'!$C$2:$CZ$3000,MATCH(1,INDEX(('ce raw data'!$A$2:$A$3000=G582)*('ce raw data'!$B$2:$B$3000=$B609),,),0),MATCH(SUBSTITUTE(H585,"Allele","Height"),'ce raw data'!$C$1:$CZ$1,0))="","-",INDEX('ce raw data'!$C$2:$CZ$3000,MATCH(1,INDEX(('ce raw data'!$A$2:$A$3000=G582)*('ce raw data'!$B$2:$B$3000=$B609),,),0),MATCH(SUBSTITUTE(H585,"Allele","Height"),'ce raw data'!$C$1:$CZ$1,0))),"-")</f>
        <v>-</v>
      </c>
      <c r="I608" s="8" t="str">
        <f>IFERROR(IF(INDEX('ce raw data'!$C$2:$CZ$3000,MATCH(1,INDEX(('ce raw data'!$A$2:$A$3000=G582)*('ce raw data'!$B$2:$B$3000=$B609),,),0),MATCH(SUBSTITUTE(I585,"Allele","Height"),'ce raw data'!$C$1:$CZ$1,0))="","-",INDEX('ce raw data'!$C$2:$CZ$3000,MATCH(1,INDEX(('ce raw data'!$A$2:$A$3000=G582)*('ce raw data'!$B$2:$B$3000=$B609),,),0),MATCH(SUBSTITUTE(I585,"Allele","Height"),'ce raw data'!$C$1:$CZ$1,0))),"-")</f>
        <v>-</v>
      </c>
      <c r="J608" s="8" t="str">
        <f>IFERROR(IF(INDEX('ce raw data'!$C$2:$CZ$3000,MATCH(1,INDEX(('ce raw data'!$A$2:$A$3000=G582)*('ce raw data'!$B$2:$B$3000=$B609),,),0),MATCH(SUBSTITUTE(J585,"Allele","Height"),'ce raw data'!$C$1:$CZ$1,0))="","-",INDEX('ce raw data'!$C$2:$CZ$3000,MATCH(1,INDEX(('ce raw data'!$A$2:$A$3000=G582)*('ce raw data'!$B$2:$B$3000=$B609),,),0),MATCH(SUBSTITUTE(J585,"Allele","Height"),'ce raw data'!$C$1:$CZ$1,0))),"-")</f>
        <v>-</v>
      </c>
    </row>
    <row r="609" spans="2:10" x14ac:dyDescent="0.5">
      <c r="B609" s="11" t="str">
        <f>'Allele Call Table'!$A$93</f>
        <v>Penta D</v>
      </c>
      <c r="C609" s="8" t="str">
        <f>IFERROR(IF(INDEX('ce raw data'!$C$2:$CZ$3000,MATCH(1,INDEX(('ce raw data'!$A$2:$A$3000=C582)*('ce raw data'!$B$2:$B$3000=$B609),,),0),MATCH(C585,'ce raw data'!$C$1:$CZ$1,0))="","-",INDEX('ce raw data'!$C$2:$CZ$3000,MATCH(1,INDEX(('ce raw data'!$A$2:$A$3000=C582)*('ce raw data'!$B$2:$B$3000=$B609),,),0),MATCH(C585,'ce raw data'!$C$1:$CZ$1,0))),"-")</f>
        <v>-</v>
      </c>
      <c r="D609" s="8" t="str">
        <f>IFERROR(IF(INDEX('ce raw data'!$C$2:$CZ$3000,MATCH(1,INDEX(('ce raw data'!$A$2:$A$3000=C582)*('ce raw data'!$B$2:$B$3000=$B609),,),0),MATCH(D585,'ce raw data'!$C$1:$CZ$1,0))="","-",INDEX('ce raw data'!$C$2:$CZ$3000,MATCH(1,INDEX(('ce raw data'!$A$2:$A$3000=C582)*('ce raw data'!$B$2:$B$3000=$B609),,),0),MATCH(D585,'ce raw data'!$C$1:$CZ$1,0))),"-")</f>
        <v>-</v>
      </c>
      <c r="E609" s="8" t="str">
        <f>IFERROR(IF(INDEX('ce raw data'!$C$2:$CZ$3000,MATCH(1,INDEX(('ce raw data'!$A$2:$A$3000=C582)*('ce raw data'!$B$2:$B$3000=$B609),,),0),MATCH(E585,'ce raw data'!$C$1:$CZ$1,0))="","-",INDEX('ce raw data'!$C$2:$CZ$3000,MATCH(1,INDEX(('ce raw data'!$A$2:$A$3000=C582)*('ce raw data'!$B$2:$B$3000=$B609),,),0),MATCH(E585,'ce raw data'!$C$1:$CZ$1,0))),"-")</f>
        <v>-</v>
      </c>
      <c r="F609" s="8" t="str">
        <f>IFERROR(IF(INDEX('ce raw data'!$C$2:$CZ$3000,MATCH(1,INDEX(('ce raw data'!$A$2:$A$3000=C582)*('ce raw data'!$B$2:$B$3000=$B609),,),0),MATCH(F585,'ce raw data'!$C$1:$CZ$1,0))="","-",INDEX('ce raw data'!$C$2:$CZ$3000,MATCH(1,INDEX(('ce raw data'!$A$2:$A$3000=C582)*('ce raw data'!$B$2:$B$3000=$B609),,),0),MATCH(F585,'ce raw data'!$C$1:$CZ$1,0))),"-")</f>
        <v>-</v>
      </c>
      <c r="G609" s="8" t="str">
        <f>IFERROR(IF(INDEX('ce raw data'!$C$2:$CZ$3000,MATCH(1,INDEX(('ce raw data'!$A$2:$A$3000=G582)*('ce raw data'!$B$2:$B$3000=$B609),,),0),MATCH(G585,'ce raw data'!$C$1:$CZ$1,0))="","-",INDEX('ce raw data'!$C$2:$CZ$3000,MATCH(1,INDEX(('ce raw data'!$A$2:$A$3000=G582)*('ce raw data'!$B$2:$B$3000=$B609),,),0),MATCH(G585,'ce raw data'!$C$1:$CZ$1,0))),"-")</f>
        <v>-</v>
      </c>
      <c r="H609" s="8" t="str">
        <f>IFERROR(IF(INDEX('ce raw data'!$C$2:$CZ$3000,MATCH(1,INDEX(('ce raw data'!$A$2:$A$3000=G582)*('ce raw data'!$B$2:$B$3000=$B609),,),0),MATCH(H585,'ce raw data'!$C$1:$CZ$1,0))="","-",INDEX('ce raw data'!$C$2:$CZ$3000,MATCH(1,INDEX(('ce raw data'!$A$2:$A$3000=G582)*('ce raw data'!$B$2:$B$3000=$B609),,),0),MATCH(H585,'ce raw data'!$C$1:$CZ$1,0))),"-")</f>
        <v>-</v>
      </c>
      <c r="I609" s="8" t="str">
        <f>IFERROR(IF(INDEX('ce raw data'!$C$2:$CZ$3000,MATCH(1,INDEX(('ce raw data'!$A$2:$A$3000=G582)*('ce raw data'!$B$2:$B$3000=$B609),,),0),MATCH(I585,'ce raw data'!$C$1:$CZ$1,0))="","-",INDEX('ce raw data'!$C$2:$CZ$3000,MATCH(1,INDEX(('ce raw data'!$A$2:$A$3000=G582)*('ce raw data'!$B$2:$B$3000=$B609),,),0),MATCH(I585,'ce raw data'!$C$1:$CZ$1,0))),"-")</f>
        <v>-</v>
      </c>
      <c r="J609" s="8" t="str">
        <f>IFERROR(IF(INDEX('ce raw data'!$C$2:$CZ$3000,MATCH(1,INDEX(('ce raw data'!$A$2:$A$3000=G582)*('ce raw data'!$B$2:$B$3000=$B609),,),0),MATCH(J585,'ce raw data'!$C$1:$CZ$1,0))="","-",INDEX('ce raw data'!$C$2:$CZ$3000,MATCH(1,INDEX(('ce raw data'!$A$2:$A$3000=G582)*('ce raw data'!$B$2:$B$3000=$B609),,),0),MATCH(J585,'ce raw data'!$C$1:$CZ$1,0))),"-")</f>
        <v>-</v>
      </c>
    </row>
    <row r="610" spans="2:10" hidden="1" x14ac:dyDescent="0.5">
      <c r="B610" s="10"/>
      <c r="C610" s="8" t="str">
        <f>IFERROR(IF(INDEX('ce raw data'!$C$2:$CZ$3000,MATCH(1,INDEX(('ce raw data'!$A$2:$A$3000=C582)*('ce raw data'!$B$2:$B$3000=$B611),,),0),MATCH(SUBSTITUTE(C585,"Allele","Height"),'ce raw data'!$C$1:$CZ$1,0))="","-",INDEX('ce raw data'!$C$2:$CZ$3000,MATCH(1,INDEX(('ce raw data'!$A$2:$A$3000=C582)*('ce raw data'!$B$2:$B$3000=$B611),,),0),MATCH(SUBSTITUTE(C585,"Allele","Height"),'ce raw data'!$C$1:$CZ$1,0))),"-")</f>
        <v>-</v>
      </c>
      <c r="D610" s="8" t="str">
        <f>IFERROR(IF(INDEX('ce raw data'!$C$2:$CZ$3000,MATCH(1,INDEX(('ce raw data'!$A$2:$A$3000=C582)*('ce raw data'!$B$2:$B$3000=$B611),,),0),MATCH(SUBSTITUTE(D585,"Allele","Height"),'ce raw data'!$C$1:$CZ$1,0))="","-",INDEX('ce raw data'!$C$2:$CZ$3000,MATCH(1,INDEX(('ce raw data'!$A$2:$A$3000=C582)*('ce raw data'!$B$2:$B$3000=$B611),,),0),MATCH(SUBSTITUTE(D585,"Allele","Height"),'ce raw data'!$C$1:$CZ$1,0))),"-")</f>
        <v>-</v>
      </c>
      <c r="E610" s="8" t="str">
        <f>IFERROR(IF(INDEX('ce raw data'!$C$2:$CZ$3000,MATCH(1,INDEX(('ce raw data'!$A$2:$A$3000=C582)*('ce raw data'!$B$2:$B$3000=$B611),,),0),MATCH(SUBSTITUTE(E585,"Allele","Height"),'ce raw data'!$C$1:$CZ$1,0))="","-",INDEX('ce raw data'!$C$2:$CZ$3000,MATCH(1,INDEX(('ce raw data'!$A$2:$A$3000=C582)*('ce raw data'!$B$2:$B$3000=$B611),,),0),MATCH(SUBSTITUTE(E585,"Allele","Height"),'ce raw data'!$C$1:$CZ$1,0))),"-")</f>
        <v>-</v>
      </c>
      <c r="F610" s="8" t="str">
        <f>IFERROR(IF(INDEX('ce raw data'!$C$2:$CZ$3000,MATCH(1,INDEX(('ce raw data'!$A$2:$A$3000=C582)*('ce raw data'!$B$2:$B$3000=$B611),,),0),MATCH(SUBSTITUTE(F585,"Allele","Height"),'ce raw data'!$C$1:$CZ$1,0))="","-",INDEX('ce raw data'!$C$2:$CZ$3000,MATCH(1,INDEX(('ce raw data'!$A$2:$A$3000=C582)*('ce raw data'!$B$2:$B$3000=$B611),,),0),MATCH(SUBSTITUTE(F585,"Allele","Height"),'ce raw data'!$C$1:$CZ$1,0))),"-")</f>
        <v>-</v>
      </c>
      <c r="G610" s="8" t="str">
        <f>IFERROR(IF(INDEX('ce raw data'!$C$2:$CZ$3000,MATCH(1,INDEX(('ce raw data'!$A$2:$A$3000=G582)*('ce raw data'!$B$2:$B$3000=$B611),,),0),MATCH(SUBSTITUTE(G585,"Allele","Height"),'ce raw data'!$C$1:$CZ$1,0))="","-",INDEX('ce raw data'!$C$2:$CZ$3000,MATCH(1,INDEX(('ce raw data'!$A$2:$A$3000=G582)*('ce raw data'!$B$2:$B$3000=$B611),,),0),MATCH(SUBSTITUTE(G585,"Allele","Height"),'ce raw data'!$C$1:$CZ$1,0))),"-")</f>
        <v>-</v>
      </c>
      <c r="H610" s="8" t="str">
        <f>IFERROR(IF(INDEX('ce raw data'!$C$2:$CZ$3000,MATCH(1,INDEX(('ce raw data'!$A$2:$A$3000=G582)*('ce raw data'!$B$2:$B$3000=$B611),,),0),MATCH(SUBSTITUTE(H585,"Allele","Height"),'ce raw data'!$C$1:$CZ$1,0))="","-",INDEX('ce raw data'!$C$2:$CZ$3000,MATCH(1,INDEX(('ce raw data'!$A$2:$A$3000=G582)*('ce raw data'!$B$2:$B$3000=$B611),,),0),MATCH(SUBSTITUTE(H585,"Allele","Height"),'ce raw data'!$C$1:$CZ$1,0))),"-")</f>
        <v>-</v>
      </c>
      <c r="I610" s="8" t="str">
        <f>IFERROR(IF(INDEX('ce raw data'!$C$2:$CZ$3000,MATCH(1,INDEX(('ce raw data'!$A$2:$A$3000=G582)*('ce raw data'!$B$2:$B$3000=$B611),,),0),MATCH(SUBSTITUTE(I585,"Allele","Height"),'ce raw data'!$C$1:$CZ$1,0))="","-",INDEX('ce raw data'!$C$2:$CZ$3000,MATCH(1,INDEX(('ce raw data'!$A$2:$A$3000=G582)*('ce raw data'!$B$2:$B$3000=$B611),,),0),MATCH(SUBSTITUTE(I585,"Allele","Height"),'ce raw data'!$C$1:$CZ$1,0))),"-")</f>
        <v>-</v>
      </c>
      <c r="J610" s="8" t="str">
        <f>IFERROR(IF(INDEX('ce raw data'!$C$2:$CZ$3000,MATCH(1,INDEX(('ce raw data'!$A$2:$A$3000=G582)*('ce raw data'!$B$2:$B$3000=$B611),,),0),MATCH(SUBSTITUTE(J585,"Allele","Height"),'ce raw data'!$C$1:$CZ$1,0))="","-",INDEX('ce raw data'!$C$2:$CZ$3000,MATCH(1,INDEX(('ce raw data'!$A$2:$A$3000=G582)*('ce raw data'!$B$2:$B$3000=$B611),,),0),MATCH(SUBSTITUTE(J585,"Allele","Height"),'ce raw data'!$C$1:$CZ$1,0))),"-")</f>
        <v>-</v>
      </c>
    </row>
    <row r="611" spans="2:10" x14ac:dyDescent="0.5">
      <c r="B611" s="14" t="str">
        <f>'Allele Call Table'!$A$95</f>
        <v>TH01</v>
      </c>
      <c r="C611" s="8" t="str">
        <f>IFERROR(IF(INDEX('ce raw data'!$C$2:$CZ$3000,MATCH(1,INDEX(('ce raw data'!$A$2:$A$3000=C582)*('ce raw data'!$B$2:$B$3000=$B611),,),0),MATCH(C585,'ce raw data'!$C$1:$CZ$1,0))="","-",INDEX('ce raw data'!$C$2:$CZ$3000,MATCH(1,INDEX(('ce raw data'!$A$2:$A$3000=C582)*('ce raw data'!$B$2:$B$3000=$B611),,),0),MATCH(C585,'ce raw data'!$C$1:$CZ$1,0))),"-")</f>
        <v>-</v>
      </c>
      <c r="D611" s="8" t="str">
        <f>IFERROR(IF(INDEX('ce raw data'!$C$2:$CZ$3000,MATCH(1,INDEX(('ce raw data'!$A$2:$A$3000=C582)*('ce raw data'!$B$2:$B$3000=$B611),,),0),MATCH(D585,'ce raw data'!$C$1:$CZ$1,0))="","-",INDEX('ce raw data'!$C$2:$CZ$3000,MATCH(1,INDEX(('ce raw data'!$A$2:$A$3000=C582)*('ce raw data'!$B$2:$B$3000=$B611),,),0),MATCH(D585,'ce raw data'!$C$1:$CZ$1,0))),"-")</f>
        <v>-</v>
      </c>
      <c r="E611" s="8" t="str">
        <f>IFERROR(IF(INDEX('ce raw data'!$C$2:$CZ$3000,MATCH(1,INDEX(('ce raw data'!$A$2:$A$3000=C582)*('ce raw data'!$B$2:$B$3000=$B611),,),0),MATCH(E585,'ce raw data'!$C$1:$CZ$1,0))="","-",INDEX('ce raw data'!$C$2:$CZ$3000,MATCH(1,INDEX(('ce raw data'!$A$2:$A$3000=C582)*('ce raw data'!$B$2:$B$3000=$B611),,),0),MATCH(E585,'ce raw data'!$C$1:$CZ$1,0))),"-")</f>
        <v>-</v>
      </c>
      <c r="F611" s="8" t="str">
        <f>IFERROR(IF(INDEX('ce raw data'!$C$2:$CZ$3000,MATCH(1,INDEX(('ce raw data'!$A$2:$A$3000=C582)*('ce raw data'!$B$2:$B$3000=$B611),,),0),MATCH(F585,'ce raw data'!$C$1:$CZ$1,0))="","-",INDEX('ce raw data'!$C$2:$CZ$3000,MATCH(1,INDEX(('ce raw data'!$A$2:$A$3000=C582)*('ce raw data'!$B$2:$B$3000=$B611),,),0),MATCH(F585,'ce raw data'!$C$1:$CZ$1,0))),"-")</f>
        <v>-</v>
      </c>
      <c r="G611" s="8" t="str">
        <f>IFERROR(IF(INDEX('ce raw data'!$C$2:$CZ$3000,MATCH(1,INDEX(('ce raw data'!$A$2:$A$3000=G582)*('ce raw data'!$B$2:$B$3000=$B611),,),0),MATCH(G585,'ce raw data'!$C$1:$CZ$1,0))="","-",INDEX('ce raw data'!$C$2:$CZ$3000,MATCH(1,INDEX(('ce raw data'!$A$2:$A$3000=G582)*('ce raw data'!$B$2:$B$3000=$B611),,),0),MATCH(G585,'ce raw data'!$C$1:$CZ$1,0))),"-")</f>
        <v>-</v>
      </c>
      <c r="H611" s="8" t="str">
        <f>IFERROR(IF(INDEX('ce raw data'!$C$2:$CZ$3000,MATCH(1,INDEX(('ce raw data'!$A$2:$A$3000=G582)*('ce raw data'!$B$2:$B$3000=$B611),,),0),MATCH(H585,'ce raw data'!$C$1:$CZ$1,0))="","-",INDEX('ce raw data'!$C$2:$CZ$3000,MATCH(1,INDEX(('ce raw data'!$A$2:$A$3000=G582)*('ce raw data'!$B$2:$B$3000=$B611),,),0),MATCH(H585,'ce raw data'!$C$1:$CZ$1,0))),"-")</f>
        <v>-</v>
      </c>
      <c r="I611" s="8" t="str">
        <f>IFERROR(IF(INDEX('ce raw data'!$C$2:$CZ$3000,MATCH(1,INDEX(('ce raw data'!$A$2:$A$3000=G582)*('ce raw data'!$B$2:$B$3000=$B611),,),0),MATCH(I585,'ce raw data'!$C$1:$CZ$1,0))="","-",INDEX('ce raw data'!$C$2:$CZ$3000,MATCH(1,INDEX(('ce raw data'!$A$2:$A$3000=G582)*('ce raw data'!$B$2:$B$3000=$B611),,),0),MATCH(I585,'ce raw data'!$C$1:$CZ$1,0))),"-")</f>
        <v>-</v>
      </c>
      <c r="J611" s="8" t="str">
        <f>IFERROR(IF(INDEX('ce raw data'!$C$2:$CZ$3000,MATCH(1,INDEX(('ce raw data'!$A$2:$A$3000=G582)*('ce raw data'!$B$2:$B$3000=$B611),,),0),MATCH(J585,'ce raw data'!$C$1:$CZ$1,0))="","-",INDEX('ce raw data'!$C$2:$CZ$3000,MATCH(1,INDEX(('ce raw data'!$A$2:$A$3000=G582)*('ce raw data'!$B$2:$B$3000=$B611),,),0),MATCH(J585,'ce raw data'!$C$1:$CZ$1,0))),"-")</f>
        <v>-</v>
      </c>
    </row>
    <row r="612" spans="2:10" hidden="1" x14ac:dyDescent="0.5">
      <c r="B612" s="14"/>
      <c r="C612" s="8" t="str">
        <f>IFERROR(IF(INDEX('ce raw data'!$C$2:$CZ$3000,MATCH(1,INDEX(('ce raw data'!$A$2:$A$3000=C582)*('ce raw data'!$B$2:$B$3000=$B613),,),0),MATCH(SUBSTITUTE(C585,"Allele","Height"),'ce raw data'!$C$1:$CZ$1,0))="","-",INDEX('ce raw data'!$C$2:$CZ$3000,MATCH(1,INDEX(('ce raw data'!$A$2:$A$3000=C582)*('ce raw data'!$B$2:$B$3000=$B613),,),0),MATCH(SUBSTITUTE(C585,"Allele","Height"),'ce raw data'!$C$1:$CZ$1,0))),"-")</f>
        <v>-</v>
      </c>
      <c r="D612" s="8" t="str">
        <f>IFERROR(IF(INDEX('ce raw data'!$C$2:$CZ$3000,MATCH(1,INDEX(('ce raw data'!$A$2:$A$3000=C582)*('ce raw data'!$B$2:$B$3000=$B613),,),0),MATCH(SUBSTITUTE(D585,"Allele","Height"),'ce raw data'!$C$1:$CZ$1,0))="","-",INDEX('ce raw data'!$C$2:$CZ$3000,MATCH(1,INDEX(('ce raw data'!$A$2:$A$3000=C582)*('ce raw data'!$B$2:$B$3000=$B613),,),0),MATCH(SUBSTITUTE(D585,"Allele","Height"),'ce raw data'!$C$1:$CZ$1,0))),"-")</f>
        <v>-</v>
      </c>
      <c r="E612" s="8" t="str">
        <f>IFERROR(IF(INDEX('ce raw data'!$C$2:$CZ$3000,MATCH(1,INDEX(('ce raw data'!$A$2:$A$3000=C582)*('ce raw data'!$B$2:$B$3000=$B613),,),0),MATCH(SUBSTITUTE(E585,"Allele","Height"),'ce raw data'!$C$1:$CZ$1,0))="","-",INDEX('ce raw data'!$C$2:$CZ$3000,MATCH(1,INDEX(('ce raw data'!$A$2:$A$3000=C582)*('ce raw data'!$B$2:$B$3000=$B613),,),0),MATCH(SUBSTITUTE(E585,"Allele","Height"),'ce raw data'!$C$1:$CZ$1,0))),"-")</f>
        <v>-</v>
      </c>
      <c r="F612" s="8" t="str">
        <f>IFERROR(IF(INDEX('ce raw data'!$C$2:$CZ$3000,MATCH(1,INDEX(('ce raw data'!$A$2:$A$3000=C582)*('ce raw data'!$B$2:$B$3000=$B613),,),0),MATCH(SUBSTITUTE(F585,"Allele","Height"),'ce raw data'!$C$1:$CZ$1,0))="","-",INDEX('ce raw data'!$C$2:$CZ$3000,MATCH(1,INDEX(('ce raw data'!$A$2:$A$3000=C582)*('ce raw data'!$B$2:$B$3000=$B613),,),0),MATCH(SUBSTITUTE(F585,"Allele","Height"),'ce raw data'!$C$1:$CZ$1,0))),"-")</f>
        <v>-</v>
      </c>
      <c r="G612" s="8" t="str">
        <f>IFERROR(IF(INDEX('ce raw data'!$C$2:$CZ$3000,MATCH(1,INDEX(('ce raw data'!$A$2:$A$3000=G582)*('ce raw data'!$B$2:$B$3000=$B613),,),0),MATCH(SUBSTITUTE(G585,"Allele","Height"),'ce raw data'!$C$1:$CZ$1,0))="","-",INDEX('ce raw data'!$C$2:$CZ$3000,MATCH(1,INDEX(('ce raw data'!$A$2:$A$3000=G582)*('ce raw data'!$B$2:$B$3000=$B613),,),0),MATCH(SUBSTITUTE(G585,"Allele","Height"),'ce raw data'!$C$1:$CZ$1,0))),"-")</f>
        <v>-</v>
      </c>
      <c r="H612" s="8" t="str">
        <f>IFERROR(IF(INDEX('ce raw data'!$C$2:$CZ$3000,MATCH(1,INDEX(('ce raw data'!$A$2:$A$3000=G582)*('ce raw data'!$B$2:$B$3000=$B613),,),0),MATCH(SUBSTITUTE(H585,"Allele","Height"),'ce raw data'!$C$1:$CZ$1,0))="","-",INDEX('ce raw data'!$C$2:$CZ$3000,MATCH(1,INDEX(('ce raw data'!$A$2:$A$3000=G582)*('ce raw data'!$B$2:$B$3000=$B613),,),0),MATCH(SUBSTITUTE(H585,"Allele","Height"),'ce raw data'!$C$1:$CZ$1,0))),"-")</f>
        <v>-</v>
      </c>
      <c r="I612" s="8" t="str">
        <f>IFERROR(IF(INDEX('ce raw data'!$C$2:$CZ$3000,MATCH(1,INDEX(('ce raw data'!$A$2:$A$3000=G582)*('ce raw data'!$B$2:$B$3000=$B613),,),0),MATCH(SUBSTITUTE(I585,"Allele","Height"),'ce raw data'!$C$1:$CZ$1,0))="","-",INDEX('ce raw data'!$C$2:$CZ$3000,MATCH(1,INDEX(('ce raw data'!$A$2:$A$3000=G582)*('ce raw data'!$B$2:$B$3000=$B613),,),0),MATCH(SUBSTITUTE(I585,"Allele","Height"),'ce raw data'!$C$1:$CZ$1,0))),"-")</f>
        <v>-</v>
      </c>
      <c r="J612" s="8" t="str">
        <f>IFERROR(IF(INDEX('ce raw data'!$C$2:$CZ$3000,MATCH(1,INDEX(('ce raw data'!$A$2:$A$3000=G582)*('ce raw data'!$B$2:$B$3000=$B613),,),0),MATCH(SUBSTITUTE(J585,"Allele","Height"),'ce raw data'!$C$1:$CZ$1,0))="","-",INDEX('ce raw data'!$C$2:$CZ$3000,MATCH(1,INDEX(('ce raw data'!$A$2:$A$3000=G582)*('ce raw data'!$B$2:$B$3000=$B613),,),0),MATCH(SUBSTITUTE(J585,"Allele","Height"),'ce raw data'!$C$1:$CZ$1,0))),"-")</f>
        <v>-</v>
      </c>
    </row>
    <row r="613" spans="2:10" x14ac:dyDescent="0.5">
      <c r="B613" s="14" t="str">
        <f>'Allele Call Table'!$A$97</f>
        <v>vWA</v>
      </c>
      <c r="C613" s="8" t="str">
        <f>IFERROR(IF(INDEX('ce raw data'!$C$2:$CZ$3000,MATCH(1,INDEX(('ce raw data'!$A$2:$A$3000=C582)*('ce raw data'!$B$2:$B$3000=$B613),,),0),MATCH(C585,'ce raw data'!$C$1:$CZ$1,0))="","-",INDEX('ce raw data'!$C$2:$CZ$3000,MATCH(1,INDEX(('ce raw data'!$A$2:$A$3000=C582)*('ce raw data'!$B$2:$B$3000=$B613),,),0),MATCH(C585,'ce raw data'!$C$1:$CZ$1,0))),"-")</f>
        <v>-</v>
      </c>
      <c r="D613" s="8" t="str">
        <f>IFERROR(IF(INDEX('ce raw data'!$C$2:$CZ$3000,MATCH(1,INDEX(('ce raw data'!$A$2:$A$3000=C582)*('ce raw data'!$B$2:$B$3000=$B613),,),0),MATCH(D585,'ce raw data'!$C$1:$CZ$1,0))="","-",INDEX('ce raw data'!$C$2:$CZ$3000,MATCH(1,INDEX(('ce raw data'!$A$2:$A$3000=C582)*('ce raw data'!$B$2:$B$3000=$B613),,),0),MATCH(D585,'ce raw data'!$C$1:$CZ$1,0))),"-")</f>
        <v>-</v>
      </c>
      <c r="E613" s="8" t="str">
        <f>IFERROR(IF(INDEX('ce raw data'!$C$2:$CZ$3000,MATCH(1,INDEX(('ce raw data'!$A$2:$A$3000=C582)*('ce raw data'!$B$2:$B$3000=$B613),,),0),MATCH(E585,'ce raw data'!$C$1:$CZ$1,0))="","-",INDEX('ce raw data'!$C$2:$CZ$3000,MATCH(1,INDEX(('ce raw data'!$A$2:$A$3000=C582)*('ce raw data'!$B$2:$B$3000=$B613),,),0),MATCH(E585,'ce raw data'!$C$1:$CZ$1,0))),"-")</f>
        <v>-</v>
      </c>
      <c r="F613" s="8" t="str">
        <f>IFERROR(IF(INDEX('ce raw data'!$C$2:$CZ$3000,MATCH(1,INDEX(('ce raw data'!$A$2:$A$3000=C582)*('ce raw data'!$B$2:$B$3000=$B613),,),0),MATCH(F585,'ce raw data'!$C$1:$CZ$1,0))="","-",INDEX('ce raw data'!$C$2:$CZ$3000,MATCH(1,INDEX(('ce raw data'!$A$2:$A$3000=C582)*('ce raw data'!$B$2:$B$3000=$B613),,),0),MATCH(F585,'ce raw data'!$C$1:$CZ$1,0))),"-")</f>
        <v>-</v>
      </c>
      <c r="G613" s="8" t="str">
        <f>IFERROR(IF(INDEX('ce raw data'!$C$2:$CZ$3000,MATCH(1,INDEX(('ce raw data'!$A$2:$A$3000=G582)*('ce raw data'!$B$2:$B$3000=$B613),,),0),MATCH(G585,'ce raw data'!$C$1:$CZ$1,0))="","-",INDEX('ce raw data'!$C$2:$CZ$3000,MATCH(1,INDEX(('ce raw data'!$A$2:$A$3000=G582)*('ce raw data'!$B$2:$B$3000=$B613),,),0),MATCH(G585,'ce raw data'!$C$1:$CZ$1,0))),"-")</f>
        <v>-</v>
      </c>
      <c r="H613" s="8" t="str">
        <f>IFERROR(IF(INDEX('ce raw data'!$C$2:$CZ$3000,MATCH(1,INDEX(('ce raw data'!$A$2:$A$3000=G582)*('ce raw data'!$B$2:$B$3000=$B613),,),0),MATCH(H585,'ce raw data'!$C$1:$CZ$1,0))="","-",INDEX('ce raw data'!$C$2:$CZ$3000,MATCH(1,INDEX(('ce raw data'!$A$2:$A$3000=G582)*('ce raw data'!$B$2:$B$3000=$B613),,),0),MATCH(H585,'ce raw data'!$C$1:$CZ$1,0))),"-")</f>
        <v>-</v>
      </c>
      <c r="I613" s="8" t="str">
        <f>IFERROR(IF(INDEX('ce raw data'!$C$2:$CZ$3000,MATCH(1,INDEX(('ce raw data'!$A$2:$A$3000=G582)*('ce raw data'!$B$2:$B$3000=$B613),,),0),MATCH(I585,'ce raw data'!$C$1:$CZ$1,0))="","-",INDEX('ce raw data'!$C$2:$CZ$3000,MATCH(1,INDEX(('ce raw data'!$A$2:$A$3000=G582)*('ce raw data'!$B$2:$B$3000=$B613),,),0),MATCH(I585,'ce raw data'!$C$1:$CZ$1,0))),"-")</f>
        <v>-</v>
      </c>
      <c r="J613" s="8" t="str">
        <f>IFERROR(IF(INDEX('ce raw data'!$C$2:$CZ$3000,MATCH(1,INDEX(('ce raw data'!$A$2:$A$3000=G582)*('ce raw data'!$B$2:$B$3000=$B613),,),0),MATCH(J585,'ce raw data'!$C$1:$CZ$1,0))="","-",INDEX('ce raw data'!$C$2:$CZ$3000,MATCH(1,INDEX(('ce raw data'!$A$2:$A$3000=G582)*('ce raw data'!$B$2:$B$3000=$B613),,),0),MATCH(J585,'ce raw data'!$C$1:$CZ$1,0))),"-")</f>
        <v>-</v>
      </c>
    </row>
    <row r="614" spans="2:10" hidden="1" x14ac:dyDescent="0.5">
      <c r="B614" s="14"/>
      <c r="C614" s="8" t="str">
        <f>IFERROR(IF(INDEX('ce raw data'!$C$2:$CZ$3000,MATCH(1,INDEX(('ce raw data'!$A$2:$A$3000=C582)*('ce raw data'!$B$2:$B$3000=$B615),,),0),MATCH(SUBSTITUTE(C585,"Allele","Height"),'ce raw data'!$C$1:$CZ$1,0))="","-",INDEX('ce raw data'!$C$2:$CZ$3000,MATCH(1,INDEX(('ce raw data'!$A$2:$A$3000=C582)*('ce raw data'!$B$2:$B$3000=$B615),,),0),MATCH(SUBSTITUTE(C585,"Allele","Height"),'ce raw data'!$C$1:$CZ$1,0))),"-")</f>
        <v>-</v>
      </c>
      <c r="D614" s="8" t="str">
        <f>IFERROR(IF(INDEX('ce raw data'!$C$2:$CZ$3000,MATCH(1,INDEX(('ce raw data'!$A$2:$A$3000=C582)*('ce raw data'!$B$2:$B$3000=$B615),,),0),MATCH(SUBSTITUTE(D585,"Allele","Height"),'ce raw data'!$C$1:$CZ$1,0))="","-",INDEX('ce raw data'!$C$2:$CZ$3000,MATCH(1,INDEX(('ce raw data'!$A$2:$A$3000=C582)*('ce raw data'!$B$2:$B$3000=$B615),,),0),MATCH(SUBSTITUTE(D585,"Allele","Height"),'ce raw data'!$C$1:$CZ$1,0))),"-")</f>
        <v>-</v>
      </c>
      <c r="E614" s="8" t="str">
        <f>IFERROR(IF(INDEX('ce raw data'!$C$2:$CZ$3000,MATCH(1,INDEX(('ce raw data'!$A$2:$A$3000=C582)*('ce raw data'!$B$2:$B$3000=$B615),,),0),MATCH(SUBSTITUTE(E585,"Allele","Height"),'ce raw data'!$C$1:$CZ$1,0))="","-",INDEX('ce raw data'!$C$2:$CZ$3000,MATCH(1,INDEX(('ce raw data'!$A$2:$A$3000=C582)*('ce raw data'!$B$2:$B$3000=$B615),,),0),MATCH(SUBSTITUTE(E585,"Allele","Height"),'ce raw data'!$C$1:$CZ$1,0))),"-")</f>
        <v>-</v>
      </c>
      <c r="F614" s="8" t="str">
        <f>IFERROR(IF(INDEX('ce raw data'!$C$2:$CZ$3000,MATCH(1,INDEX(('ce raw data'!$A$2:$A$3000=C582)*('ce raw data'!$B$2:$B$3000=$B615),,),0),MATCH(SUBSTITUTE(F585,"Allele","Height"),'ce raw data'!$C$1:$CZ$1,0))="","-",INDEX('ce raw data'!$C$2:$CZ$3000,MATCH(1,INDEX(('ce raw data'!$A$2:$A$3000=C582)*('ce raw data'!$B$2:$B$3000=$B615),,),0),MATCH(SUBSTITUTE(F585,"Allele","Height"),'ce raw data'!$C$1:$CZ$1,0))),"-")</f>
        <v>-</v>
      </c>
      <c r="G614" s="8" t="str">
        <f>IFERROR(IF(INDEX('ce raw data'!$C$2:$CZ$3000,MATCH(1,INDEX(('ce raw data'!$A$2:$A$3000=G582)*('ce raw data'!$B$2:$B$3000=$B615),,),0),MATCH(SUBSTITUTE(G585,"Allele","Height"),'ce raw data'!$C$1:$CZ$1,0))="","-",INDEX('ce raw data'!$C$2:$CZ$3000,MATCH(1,INDEX(('ce raw data'!$A$2:$A$3000=G582)*('ce raw data'!$B$2:$B$3000=$B615),,),0),MATCH(SUBSTITUTE(G585,"Allele","Height"),'ce raw data'!$C$1:$CZ$1,0))),"-")</f>
        <v>-</v>
      </c>
      <c r="H614" s="8" t="str">
        <f>IFERROR(IF(INDEX('ce raw data'!$C$2:$CZ$3000,MATCH(1,INDEX(('ce raw data'!$A$2:$A$3000=G582)*('ce raw data'!$B$2:$B$3000=$B615),,),0),MATCH(SUBSTITUTE(H585,"Allele","Height"),'ce raw data'!$C$1:$CZ$1,0))="","-",INDEX('ce raw data'!$C$2:$CZ$3000,MATCH(1,INDEX(('ce raw data'!$A$2:$A$3000=G582)*('ce raw data'!$B$2:$B$3000=$B615),,),0),MATCH(SUBSTITUTE(H585,"Allele","Height"),'ce raw data'!$C$1:$CZ$1,0))),"-")</f>
        <v>-</v>
      </c>
      <c r="I614" s="8" t="str">
        <f>IFERROR(IF(INDEX('ce raw data'!$C$2:$CZ$3000,MATCH(1,INDEX(('ce raw data'!$A$2:$A$3000=G582)*('ce raw data'!$B$2:$B$3000=$B615),,),0),MATCH(SUBSTITUTE(I585,"Allele","Height"),'ce raw data'!$C$1:$CZ$1,0))="","-",INDEX('ce raw data'!$C$2:$CZ$3000,MATCH(1,INDEX(('ce raw data'!$A$2:$A$3000=G582)*('ce raw data'!$B$2:$B$3000=$B615),,),0),MATCH(SUBSTITUTE(I585,"Allele","Height"),'ce raw data'!$C$1:$CZ$1,0))),"-")</f>
        <v>-</v>
      </c>
      <c r="J614" s="8" t="str">
        <f>IFERROR(IF(INDEX('ce raw data'!$C$2:$CZ$3000,MATCH(1,INDEX(('ce raw data'!$A$2:$A$3000=G582)*('ce raw data'!$B$2:$B$3000=$B615),,),0),MATCH(SUBSTITUTE(J585,"Allele","Height"),'ce raw data'!$C$1:$CZ$1,0))="","-",INDEX('ce raw data'!$C$2:$CZ$3000,MATCH(1,INDEX(('ce raw data'!$A$2:$A$3000=G582)*('ce raw data'!$B$2:$B$3000=$B615),,),0),MATCH(SUBSTITUTE(J585,"Allele","Height"),'ce raw data'!$C$1:$CZ$1,0))),"-")</f>
        <v>-</v>
      </c>
    </row>
    <row r="615" spans="2:10" x14ac:dyDescent="0.5">
      <c r="B615" s="14" t="str">
        <f>'Allele Call Table'!$A$99</f>
        <v>D21S11</v>
      </c>
      <c r="C615" s="8" t="str">
        <f>IFERROR(IF(INDEX('ce raw data'!$C$2:$CZ$3000,MATCH(1,INDEX(('ce raw data'!$A$2:$A$3000=C582)*('ce raw data'!$B$2:$B$3000=$B615),,),0),MATCH(C585,'ce raw data'!$C$1:$CZ$1,0))="","-",INDEX('ce raw data'!$C$2:$CZ$3000,MATCH(1,INDEX(('ce raw data'!$A$2:$A$3000=C582)*('ce raw data'!$B$2:$B$3000=$B615),,),0),MATCH(C585,'ce raw data'!$C$1:$CZ$1,0))),"-")</f>
        <v>-</v>
      </c>
      <c r="D615" s="8" t="str">
        <f>IFERROR(IF(INDEX('ce raw data'!$C$2:$CZ$3000,MATCH(1,INDEX(('ce raw data'!$A$2:$A$3000=C582)*('ce raw data'!$B$2:$B$3000=$B615),,),0),MATCH(D585,'ce raw data'!$C$1:$CZ$1,0))="","-",INDEX('ce raw data'!$C$2:$CZ$3000,MATCH(1,INDEX(('ce raw data'!$A$2:$A$3000=C582)*('ce raw data'!$B$2:$B$3000=$B615),,),0),MATCH(D585,'ce raw data'!$C$1:$CZ$1,0))),"-")</f>
        <v>-</v>
      </c>
      <c r="E615" s="8" t="str">
        <f>IFERROR(IF(INDEX('ce raw data'!$C$2:$CZ$3000,MATCH(1,INDEX(('ce raw data'!$A$2:$A$3000=C582)*('ce raw data'!$B$2:$B$3000=$B615),,),0),MATCH(E585,'ce raw data'!$C$1:$CZ$1,0))="","-",INDEX('ce raw data'!$C$2:$CZ$3000,MATCH(1,INDEX(('ce raw data'!$A$2:$A$3000=C582)*('ce raw data'!$B$2:$B$3000=$B615),,),0),MATCH(E585,'ce raw data'!$C$1:$CZ$1,0))),"-")</f>
        <v>-</v>
      </c>
      <c r="F615" s="8" t="str">
        <f>IFERROR(IF(INDEX('ce raw data'!$C$2:$CZ$3000,MATCH(1,INDEX(('ce raw data'!$A$2:$A$3000=C582)*('ce raw data'!$B$2:$B$3000=$B615),,),0),MATCH(F585,'ce raw data'!$C$1:$CZ$1,0))="","-",INDEX('ce raw data'!$C$2:$CZ$3000,MATCH(1,INDEX(('ce raw data'!$A$2:$A$3000=C582)*('ce raw data'!$B$2:$B$3000=$B615),,),0),MATCH(F585,'ce raw data'!$C$1:$CZ$1,0))),"-")</f>
        <v>-</v>
      </c>
      <c r="G615" s="8" t="str">
        <f>IFERROR(IF(INDEX('ce raw data'!$C$2:$CZ$3000,MATCH(1,INDEX(('ce raw data'!$A$2:$A$3000=G582)*('ce raw data'!$B$2:$B$3000=$B615),,),0),MATCH(G585,'ce raw data'!$C$1:$CZ$1,0))="","-",INDEX('ce raw data'!$C$2:$CZ$3000,MATCH(1,INDEX(('ce raw data'!$A$2:$A$3000=G582)*('ce raw data'!$B$2:$B$3000=$B615),,),0),MATCH(G585,'ce raw data'!$C$1:$CZ$1,0))),"-")</f>
        <v>-</v>
      </c>
      <c r="H615" s="8" t="str">
        <f>IFERROR(IF(INDEX('ce raw data'!$C$2:$CZ$3000,MATCH(1,INDEX(('ce raw data'!$A$2:$A$3000=G582)*('ce raw data'!$B$2:$B$3000=$B615),,),0),MATCH(H585,'ce raw data'!$C$1:$CZ$1,0))="","-",INDEX('ce raw data'!$C$2:$CZ$3000,MATCH(1,INDEX(('ce raw data'!$A$2:$A$3000=G582)*('ce raw data'!$B$2:$B$3000=$B615),,),0),MATCH(H585,'ce raw data'!$C$1:$CZ$1,0))),"-")</f>
        <v>-</v>
      </c>
      <c r="I615" s="8" t="str">
        <f>IFERROR(IF(INDEX('ce raw data'!$C$2:$CZ$3000,MATCH(1,INDEX(('ce raw data'!$A$2:$A$3000=G582)*('ce raw data'!$B$2:$B$3000=$B615),,),0),MATCH(I585,'ce raw data'!$C$1:$CZ$1,0))="","-",INDEX('ce raw data'!$C$2:$CZ$3000,MATCH(1,INDEX(('ce raw data'!$A$2:$A$3000=G582)*('ce raw data'!$B$2:$B$3000=$B615),,),0),MATCH(I585,'ce raw data'!$C$1:$CZ$1,0))),"-")</f>
        <v>-</v>
      </c>
      <c r="J615" s="8" t="str">
        <f>IFERROR(IF(INDEX('ce raw data'!$C$2:$CZ$3000,MATCH(1,INDEX(('ce raw data'!$A$2:$A$3000=G582)*('ce raw data'!$B$2:$B$3000=$B615),,),0),MATCH(J585,'ce raw data'!$C$1:$CZ$1,0))="","-",INDEX('ce raw data'!$C$2:$CZ$3000,MATCH(1,INDEX(('ce raw data'!$A$2:$A$3000=G582)*('ce raw data'!$B$2:$B$3000=$B615),,),0),MATCH(J585,'ce raw data'!$C$1:$CZ$1,0))),"-")</f>
        <v>-</v>
      </c>
    </row>
    <row r="616" spans="2:10" hidden="1" x14ac:dyDescent="0.5">
      <c r="B616" s="14"/>
      <c r="C616" s="8" t="str">
        <f>IFERROR(IF(INDEX('ce raw data'!$C$2:$CZ$3000,MATCH(1,INDEX(('ce raw data'!$A$2:$A$3000=C582)*('ce raw data'!$B$2:$B$3000=$B617),,),0),MATCH(SUBSTITUTE(C585,"Allele","Height"),'ce raw data'!$C$1:$CZ$1,0))="","-",INDEX('ce raw data'!$C$2:$CZ$3000,MATCH(1,INDEX(('ce raw data'!$A$2:$A$3000=C582)*('ce raw data'!$B$2:$B$3000=$B617),,),0),MATCH(SUBSTITUTE(C585,"Allele","Height"),'ce raw data'!$C$1:$CZ$1,0))),"-")</f>
        <v>-</v>
      </c>
      <c r="D616" s="8" t="str">
        <f>IFERROR(IF(INDEX('ce raw data'!$C$2:$CZ$3000,MATCH(1,INDEX(('ce raw data'!$A$2:$A$3000=C582)*('ce raw data'!$B$2:$B$3000=$B617),,),0),MATCH(SUBSTITUTE(D585,"Allele","Height"),'ce raw data'!$C$1:$CZ$1,0))="","-",INDEX('ce raw data'!$C$2:$CZ$3000,MATCH(1,INDEX(('ce raw data'!$A$2:$A$3000=C582)*('ce raw data'!$B$2:$B$3000=$B617),,),0),MATCH(SUBSTITUTE(D585,"Allele","Height"),'ce raw data'!$C$1:$CZ$1,0))),"-")</f>
        <v>-</v>
      </c>
      <c r="E616" s="8" t="str">
        <f>IFERROR(IF(INDEX('ce raw data'!$C$2:$CZ$3000,MATCH(1,INDEX(('ce raw data'!$A$2:$A$3000=C582)*('ce raw data'!$B$2:$B$3000=$B617),,),0),MATCH(SUBSTITUTE(E585,"Allele","Height"),'ce raw data'!$C$1:$CZ$1,0))="","-",INDEX('ce raw data'!$C$2:$CZ$3000,MATCH(1,INDEX(('ce raw data'!$A$2:$A$3000=C582)*('ce raw data'!$B$2:$B$3000=$B617),,),0),MATCH(SUBSTITUTE(E585,"Allele","Height"),'ce raw data'!$C$1:$CZ$1,0))),"-")</f>
        <v>-</v>
      </c>
      <c r="F616" s="8" t="str">
        <f>IFERROR(IF(INDEX('ce raw data'!$C$2:$CZ$3000,MATCH(1,INDEX(('ce raw data'!$A$2:$A$3000=C582)*('ce raw data'!$B$2:$B$3000=$B617),,),0),MATCH(SUBSTITUTE(F585,"Allele","Height"),'ce raw data'!$C$1:$CZ$1,0))="","-",INDEX('ce raw data'!$C$2:$CZ$3000,MATCH(1,INDEX(('ce raw data'!$A$2:$A$3000=C582)*('ce raw data'!$B$2:$B$3000=$B617),,),0),MATCH(SUBSTITUTE(F585,"Allele","Height"),'ce raw data'!$C$1:$CZ$1,0))),"-")</f>
        <v>-</v>
      </c>
      <c r="G616" s="8" t="str">
        <f>IFERROR(IF(INDEX('ce raw data'!$C$2:$CZ$3000,MATCH(1,INDEX(('ce raw data'!$A$2:$A$3000=G582)*('ce raw data'!$B$2:$B$3000=$B617),,),0),MATCH(SUBSTITUTE(G585,"Allele","Height"),'ce raw data'!$C$1:$CZ$1,0))="","-",INDEX('ce raw data'!$C$2:$CZ$3000,MATCH(1,INDEX(('ce raw data'!$A$2:$A$3000=G582)*('ce raw data'!$B$2:$B$3000=$B617),,),0),MATCH(SUBSTITUTE(G585,"Allele","Height"),'ce raw data'!$C$1:$CZ$1,0))),"-")</f>
        <v>-</v>
      </c>
      <c r="H616" s="8" t="str">
        <f>IFERROR(IF(INDEX('ce raw data'!$C$2:$CZ$3000,MATCH(1,INDEX(('ce raw data'!$A$2:$A$3000=G582)*('ce raw data'!$B$2:$B$3000=$B617),,),0),MATCH(SUBSTITUTE(H585,"Allele","Height"),'ce raw data'!$C$1:$CZ$1,0))="","-",INDEX('ce raw data'!$C$2:$CZ$3000,MATCH(1,INDEX(('ce raw data'!$A$2:$A$3000=G582)*('ce raw data'!$B$2:$B$3000=$B617),,),0),MATCH(SUBSTITUTE(H585,"Allele","Height"),'ce raw data'!$C$1:$CZ$1,0))),"-")</f>
        <v>-</v>
      </c>
      <c r="I616" s="8" t="str">
        <f>IFERROR(IF(INDEX('ce raw data'!$C$2:$CZ$3000,MATCH(1,INDEX(('ce raw data'!$A$2:$A$3000=G582)*('ce raw data'!$B$2:$B$3000=$B617),,),0),MATCH(SUBSTITUTE(I585,"Allele","Height"),'ce raw data'!$C$1:$CZ$1,0))="","-",INDEX('ce raw data'!$C$2:$CZ$3000,MATCH(1,INDEX(('ce raw data'!$A$2:$A$3000=G582)*('ce raw data'!$B$2:$B$3000=$B617),,),0),MATCH(SUBSTITUTE(I585,"Allele","Height"),'ce raw data'!$C$1:$CZ$1,0))),"-")</f>
        <v>-</v>
      </c>
      <c r="J616" s="8" t="str">
        <f>IFERROR(IF(INDEX('ce raw data'!$C$2:$CZ$3000,MATCH(1,INDEX(('ce raw data'!$A$2:$A$3000=G582)*('ce raw data'!$B$2:$B$3000=$B617),,),0),MATCH(SUBSTITUTE(J585,"Allele","Height"),'ce raw data'!$C$1:$CZ$1,0))="","-",INDEX('ce raw data'!$C$2:$CZ$3000,MATCH(1,INDEX(('ce raw data'!$A$2:$A$3000=G582)*('ce raw data'!$B$2:$B$3000=$B617),,),0),MATCH(SUBSTITUTE(J585,"Allele","Height"),'ce raw data'!$C$1:$CZ$1,0))),"-")</f>
        <v>-</v>
      </c>
    </row>
    <row r="617" spans="2:10" x14ac:dyDescent="0.5">
      <c r="B617" s="14" t="str">
        <f>'Allele Call Table'!$A$101</f>
        <v>D7S820</v>
      </c>
      <c r="C617" s="8" t="str">
        <f>IFERROR(IF(INDEX('ce raw data'!$C$2:$CZ$3000,MATCH(1,INDEX(('ce raw data'!$A$2:$A$3000=C582)*('ce raw data'!$B$2:$B$3000=$B617),,),0),MATCH(C585,'ce raw data'!$C$1:$CZ$1,0))="","-",INDEX('ce raw data'!$C$2:$CZ$3000,MATCH(1,INDEX(('ce raw data'!$A$2:$A$3000=C582)*('ce raw data'!$B$2:$B$3000=$B617),,),0),MATCH(C585,'ce raw data'!$C$1:$CZ$1,0))),"-")</f>
        <v>-</v>
      </c>
      <c r="D617" s="8" t="str">
        <f>IFERROR(IF(INDEX('ce raw data'!$C$2:$CZ$3000,MATCH(1,INDEX(('ce raw data'!$A$2:$A$3000=C582)*('ce raw data'!$B$2:$B$3000=$B617),,),0),MATCH(D585,'ce raw data'!$C$1:$CZ$1,0))="","-",INDEX('ce raw data'!$C$2:$CZ$3000,MATCH(1,INDEX(('ce raw data'!$A$2:$A$3000=C582)*('ce raw data'!$B$2:$B$3000=$B617),,),0),MATCH(D585,'ce raw data'!$C$1:$CZ$1,0))),"-")</f>
        <v>-</v>
      </c>
      <c r="E617" s="8" t="str">
        <f>IFERROR(IF(INDEX('ce raw data'!$C$2:$CZ$3000,MATCH(1,INDEX(('ce raw data'!$A$2:$A$3000=C582)*('ce raw data'!$B$2:$B$3000=$B617),,),0),MATCH(E585,'ce raw data'!$C$1:$CZ$1,0))="","-",INDEX('ce raw data'!$C$2:$CZ$3000,MATCH(1,INDEX(('ce raw data'!$A$2:$A$3000=C582)*('ce raw data'!$B$2:$B$3000=$B617),,),0),MATCH(E585,'ce raw data'!$C$1:$CZ$1,0))),"-")</f>
        <v>-</v>
      </c>
      <c r="F617" s="8" t="str">
        <f>IFERROR(IF(INDEX('ce raw data'!$C$2:$CZ$3000,MATCH(1,INDEX(('ce raw data'!$A$2:$A$3000=C582)*('ce raw data'!$B$2:$B$3000=$B617),,),0),MATCH(F585,'ce raw data'!$C$1:$CZ$1,0))="","-",INDEX('ce raw data'!$C$2:$CZ$3000,MATCH(1,INDEX(('ce raw data'!$A$2:$A$3000=C582)*('ce raw data'!$B$2:$B$3000=$B617),,),0),MATCH(F585,'ce raw data'!$C$1:$CZ$1,0))),"-")</f>
        <v>-</v>
      </c>
      <c r="G617" s="8" t="str">
        <f>IFERROR(IF(INDEX('ce raw data'!$C$2:$CZ$3000,MATCH(1,INDEX(('ce raw data'!$A$2:$A$3000=G582)*('ce raw data'!$B$2:$B$3000=$B617),,),0),MATCH(G585,'ce raw data'!$C$1:$CZ$1,0))="","-",INDEX('ce raw data'!$C$2:$CZ$3000,MATCH(1,INDEX(('ce raw data'!$A$2:$A$3000=G582)*('ce raw data'!$B$2:$B$3000=$B617),,),0),MATCH(G585,'ce raw data'!$C$1:$CZ$1,0))),"-")</f>
        <v>-</v>
      </c>
      <c r="H617" s="8" t="str">
        <f>IFERROR(IF(INDEX('ce raw data'!$C$2:$CZ$3000,MATCH(1,INDEX(('ce raw data'!$A$2:$A$3000=G582)*('ce raw data'!$B$2:$B$3000=$B617),,),0),MATCH(H585,'ce raw data'!$C$1:$CZ$1,0))="","-",INDEX('ce raw data'!$C$2:$CZ$3000,MATCH(1,INDEX(('ce raw data'!$A$2:$A$3000=G582)*('ce raw data'!$B$2:$B$3000=$B617),,),0),MATCH(H585,'ce raw data'!$C$1:$CZ$1,0))),"-")</f>
        <v>-</v>
      </c>
      <c r="I617" s="8" t="str">
        <f>IFERROR(IF(INDEX('ce raw data'!$C$2:$CZ$3000,MATCH(1,INDEX(('ce raw data'!$A$2:$A$3000=G582)*('ce raw data'!$B$2:$B$3000=$B617),,),0),MATCH(I585,'ce raw data'!$C$1:$CZ$1,0))="","-",INDEX('ce raw data'!$C$2:$CZ$3000,MATCH(1,INDEX(('ce raw data'!$A$2:$A$3000=G582)*('ce raw data'!$B$2:$B$3000=$B617),,),0),MATCH(I585,'ce raw data'!$C$1:$CZ$1,0))),"-")</f>
        <v>-</v>
      </c>
      <c r="J617" s="8" t="str">
        <f>IFERROR(IF(INDEX('ce raw data'!$C$2:$CZ$3000,MATCH(1,INDEX(('ce raw data'!$A$2:$A$3000=G582)*('ce raw data'!$B$2:$B$3000=$B617),,),0),MATCH(J585,'ce raw data'!$C$1:$CZ$1,0))="","-",INDEX('ce raw data'!$C$2:$CZ$3000,MATCH(1,INDEX(('ce raw data'!$A$2:$A$3000=G582)*('ce raw data'!$B$2:$B$3000=$B617),,),0),MATCH(J585,'ce raw data'!$C$1:$CZ$1,0))),"-")</f>
        <v>-</v>
      </c>
    </row>
    <row r="618" spans="2:10" hidden="1" x14ac:dyDescent="0.5">
      <c r="B618" s="14"/>
      <c r="C618" s="8" t="str">
        <f>IFERROR(IF(INDEX('ce raw data'!$C$2:$CZ$3000,MATCH(1,INDEX(('ce raw data'!$A$2:$A$3000=C582)*('ce raw data'!$B$2:$B$3000=$B619),,),0),MATCH(SUBSTITUTE(C585,"Allele","Height"),'ce raw data'!$C$1:$CZ$1,0))="","-",INDEX('ce raw data'!$C$2:$CZ$3000,MATCH(1,INDEX(('ce raw data'!$A$2:$A$3000=C582)*('ce raw data'!$B$2:$B$3000=$B619),,),0),MATCH(SUBSTITUTE(C585,"Allele","Height"),'ce raw data'!$C$1:$CZ$1,0))),"-")</f>
        <v>-</v>
      </c>
      <c r="D618" s="8" t="str">
        <f>IFERROR(IF(INDEX('ce raw data'!$C$2:$CZ$3000,MATCH(1,INDEX(('ce raw data'!$A$2:$A$3000=C582)*('ce raw data'!$B$2:$B$3000=$B619),,),0),MATCH(SUBSTITUTE(D585,"Allele","Height"),'ce raw data'!$C$1:$CZ$1,0))="","-",INDEX('ce raw data'!$C$2:$CZ$3000,MATCH(1,INDEX(('ce raw data'!$A$2:$A$3000=C582)*('ce raw data'!$B$2:$B$3000=$B619),,),0),MATCH(SUBSTITUTE(D585,"Allele","Height"),'ce raw data'!$C$1:$CZ$1,0))),"-")</f>
        <v>-</v>
      </c>
      <c r="E618" s="8" t="str">
        <f>IFERROR(IF(INDEX('ce raw data'!$C$2:$CZ$3000,MATCH(1,INDEX(('ce raw data'!$A$2:$A$3000=C582)*('ce raw data'!$B$2:$B$3000=$B619),,),0),MATCH(SUBSTITUTE(E585,"Allele","Height"),'ce raw data'!$C$1:$CZ$1,0))="","-",INDEX('ce raw data'!$C$2:$CZ$3000,MATCH(1,INDEX(('ce raw data'!$A$2:$A$3000=C582)*('ce raw data'!$B$2:$B$3000=$B619),,),0),MATCH(SUBSTITUTE(E585,"Allele","Height"),'ce raw data'!$C$1:$CZ$1,0))),"-")</f>
        <v>-</v>
      </c>
      <c r="F618" s="8" t="str">
        <f>IFERROR(IF(INDEX('ce raw data'!$C$2:$CZ$3000,MATCH(1,INDEX(('ce raw data'!$A$2:$A$3000=C582)*('ce raw data'!$B$2:$B$3000=$B619),,),0),MATCH(SUBSTITUTE(F585,"Allele","Height"),'ce raw data'!$C$1:$CZ$1,0))="","-",INDEX('ce raw data'!$C$2:$CZ$3000,MATCH(1,INDEX(('ce raw data'!$A$2:$A$3000=C582)*('ce raw data'!$B$2:$B$3000=$B619),,),0),MATCH(SUBSTITUTE(F585,"Allele","Height"),'ce raw data'!$C$1:$CZ$1,0))),"-")</f>
        <v>-</v>
      </c>
      <c r="G618" s="8" t="str">
        <f>IFERROR(IF(INDEX('ce raw data'!$C$2:$CZ$3000,MATCH(1,INDEX(('ce raw data'!$A$2:$A$3000=G582)*('ce raw data'!$B$2:$B$3000=$B619),,),0),MATCH(SUBSTITUTE(G585,"Allele","Height"),'ce raw data'!$C$1:$CZ$1,0))="","-",INDEX('ce raw data'!$C$2:$CZ$3000,MATCH(1,INDEX(('ce raw data'!$A$2:$A$3000=G582)*('ce raw data'!$B$2:$B$3000=$B619),,),0),MATCH(SUBSTITUTE(G585,"Allele","Height"),'ce raw data'!$C$1:$CZ$1,0))),"-")</f>
        <v>-</v>
      </c>
      <c r="H618" s="8" t="str">
        <f>IFERROR(IF(INDEX('ce raw data'!$C$2:$CZ$3000,MATCH(1,INDEX(('ce raw data'!$A$2:$A$3000=G582)*('ce raw data'!$B$2:$B$3000=$B619),,),0),MATCH(SUBSTITUTE(H585,"Allele","Height"),'ce raw data'!$C$1:$CZ$1,0))="","-",INDEX('ce raw data'!$C$2:$CZ$3000,MATCH(1,INDEX(('ce raw data'!$A$2:$A$3000=G582)*('ce raw data'!$B$2:$B$3000=$B619),,),0),MATCH(SUBSTITUTE(H585,"Allele","Height"),'ce raw data'!$C$1:$CZ$1,0))),"-")</f>
        <v>-</v>
      </c>
      <c r="I618" s="8" t="str">
        <f>IFERROR(IF(INDEX('ce raw data'!$C$2:$CZ$3000,MATCH(1,INDEX(('ce raw data'!$A$2:$A$3000=G582)*('ce raw data'!$B$2:$B$3000=$B619),,),0),MATCH(SUBSTITUTE(I585,"Allele","Height"),'ce raw data'!$C$1:$CZ$1,0))="","-",INDEX('ce raw data'!$C$2:$CZ$3000,MATCH(1,INDEX(('ce raw data'!$A$2:$A$3000=G582)*('ce raw data'!$B$2:$B$3000=$B619),,),0),MATCH(SUBSTITUTE(I585,"Allele","Height"),'ce raw data'!$C$1:$CZ$1,0))),"-")</f>
        <v>-</v>
      </c>
      <c r="J618" s="8" t="str">
        <f>IFERROR(IF(INDEX('ce raw data'!$C$2:$CZ$3000,MATCH(1,INDEX(('ce raw data'!$A$2:$A$3000=G582)*('ce raw data'!$B$2:$B$3000=$B619),,),0),MATCH(SUBSTITUTE(J585,"Allele","Height"),'ce raw data'!$C$1:$CZ$1,0))="","-",INDEX('ce raw data'!$C$2:$CZ$3000,MATCH(1,INDEX(('ce raw data'!$A$2:$A$3000=G582)*('ce raw data'!$B$2:$B$3000=$B619),,),0),MATCH(SUBSTITUTE(J585,"Allele","Height"),'ce raw data'!$C$1:$CZ$1,0))),"-")</f>
        <v>-</v>
      </c>
    </row>
    <row r="619" spans="2:10" x14ac:dyDescent="0.5">
      <c r="B619" s="14" t="str">
        <f>'Allele Call Table'!$A$103</f>
        <v>D5S818</v>
      </c>
      <c r="C619" s="8" t="str">
        <f>IFERROR(IF(INDEX('ce raw data'!$C$2:$CZ$3000,MATCH(1,INDEX(('ce raw data'!$A$2:$A$3000=C582)*('ce raw data'!$B$2:$B$3000=$B619),,),0),MATCH(C585,'ce raw data'!$C$1:$CZ$1,0))="","-",INDEX('ce raw data'!$C$2:$CZ$3000,MATCH(1,INDEX(('ce raw data'!$A$2:$A$3000=C582)*('ce raw data'!$B$2:$B$3000=$B619),,),0),MATCH(C585,'ce raw data'!$C$1:$CZ$1,0))),"-")</f>
        <v>-</v>
      </c>
      <c r="D619" s="8" t="str">
        <f>IFERROR(IF(INDEX('ce raw data'!$C$2:$CZ$3000,MATCH(1,INDEX(('ce raw data'!$A$2:$A$3000=C582)*('ce raw data'!$B$2:$B$3000=$B619),,),0),MATCH(D585,'ce raw data'!$C$1:$CZ$1,0))="","-",INDEX('ce raw data'!$C$2:$CZ$3000,MATCH(1,INDEX(('ce raw data'!$A$2:$A$3000=C582)*('ce raw data'!$B$2:$B$3000=$B619),,),0),MATCH(D585,'ce raw data'!$C$1:$CZ$1,0))),"-")</f>
        <v>-</v>
      </c>
      <c r="E619" s="8" t="str">
        <f>IFERROR(IF(INDEX('ce raw data'!$C$2:$CZ$3000,MATCH(1,INDEX(('ce raw data'!$A$2:$A$3000=C582)*('ce raw data'!$B$2:$B$3000=$B619),,),0),MATCH(E585,'ce raw data'!$C$1:$CZ$1,0))="","-",INDEX('ce raw data'!$C$2:$CZ$3000,MATCH(1,INDEX(('ce raw data'!$A$2:$A$3000=C582)*('ce raw data'!$B$2:$B$3000=$B619),,),0),MATCH(E585,'ce raw data'!$C$1:$CZ$1,0))),"-")</f>
        <v>-</v>
      </c>
      <c r="F619" s="8" t="str">
        <f>IFERROR(IF(INDEX('ce raw data'!$C$2:$CZ$3000,MATCH(1,INDEX(('ce raw data'!$A$2:$A$3000=C582)*('ce raw data'!$B$2:$B$3000=$B619),,),0),MATCH(F585,'ce raw data'!$C$1:$CZ$1,0))="","-",INDEX('ce raw data'!$C$2:$CZ$3000,MATCH(1,INDEX(('ce raw data'!$A$2:$A$3000=C582)*('ce raw data'!$B$2:$B$3000=$B619),,),0),MATCH(F585,'ce raw data'!$C$1:$CZ$1,0))),"-")</f>
        <v>-</v>
      </c>
      <c r="G619" s="8" t="str">
        <f>IFERROR(IF(INDEX('ce raw data'!$C$2:$CZ$3000,MATCH(1,INDEX(('ce raw data'!$A$2:$A$3000=G582)*('ce raw data'!$B$2:$B$3000=$B619),,),0),MATCH(G585,'ce raw data'!$C$1:$CZ$1,0))="","-",INDEX('ce raw data'!$C$2:$CZ$3000,MATCH(1,INDEX(('ce raw data'!$A$2:$A$3000=G582)*('ce raw data'!$B$2:$B$3000=$B619),,),0),MATCH(G585,'ce raw data'!$C$1:$CZ$1,0))),"-")</f>
        <v>-</v>
      </c>
      <c r="H619" s="8" t="str">
        <f>IFERROR(IF(INDEX('ce raw data'!$C$2:$CZ$3000,MATCH(1,INDEX(('ce raw data'!$A$2:$A$3000=G582)*('ce raw data'!$B$2:$B$3000=$B619),,),0),MATCH(H585,'ce raw data'!$C$1:$CZ$1,0))="","-",INDEX('ce raw data'!$C$2:$CZ$3000,MATCH(1,INDEX(('ce raw data'!$A$2:$A$3000=G582)*('ce raw data'!$B$2:$B$3000=$B619),,),0),MATCH(H585,'ce raw data'!$C$1:$CZ$1,0))),"-")</f>
        <v>-</v>
      </c>
      <c r="I619" s="8" t="str">
        <f>IFERROR(IF(INDEX('ce raw data'!$C$2:$CZ$3000,MATCH(1,INDEX(('ce raw data'!$A$2:$A$3000=G582)*('ce raw data'!$B$2:$B$3000=$B619),,),0),MATCH(I585,'ce raw data'!$C$1:$CZ$1,0))="","-",INDEX('ce raw data'!$C$2:$CZ$3000,MATCH(1,INDEX(('ce raw data'!$A$2:$A$3000=G582)*('ce raw data'!$B$2:$B$3000=$B619),,),0),MATCH(I585,'ce raw data'!$C$1:$CZ$1,0))),"-")</f>
        <v>-</v>
      </c>
      <c r="J619" s="8" t="str">
        <f>IFERROR(IF(INDEX('ce raw data'!$C$2:$CZ$3000,MATCH(1,INDEX(('ce raw data'!$A$2:$A$3000=G582)*('ce raw data'!$B$2:$B$3000=$B619),,),0),MATCH(J585,'ce raw data'!$C$1:$CZ$1,0))="","-",INDEX('ce raw data'!$C$2:$CZ$3000,MATCH(1,INDEX(('ce raw data'!$A$2:$A$3000=G582)*('ce raw data'!$B$2:$B$3000=$B619),,),0),MATCH(J585,'ce raw data'!$C$1:$CZ$1,0))),"-")</f>
        <v>-</v>
      </c>
    </row>
    <row r="620" spans="2:10" hidden="1" x14ac:dyDescent="0.5">
      <c r="B620" s="14"/>
      <c r="C620" s="8" t="str">
        <f>IFERROR(IF(INDEX('ce raw data'!$C$2:$CZ$3000,MATCH(1,INDEX(('ce raw data'!$A$2:$A$3000=C582)*('ce raw data'!$B$2:$B$3000=$B621),,),0),MATCH(SUBSTITUTE(C585,"Allele","Height"),'ce raw data'!$C$1:$CZ$1,0))="","-",INDEX('ce raw data'!$C$2:$CZ$3000,MATCH(1,INDEX(('ce raw data'!$A$2:$A$3000=C582)*('ce raw data'!$B$2:$B$3000=$B621),,),0),MATCH(SUBSTITUTE(C585,"Allele","Height"),'ce raw data'!$C$1:$CZ$1,0))),"-")</f>
        <v>-</v>
      </c>
      <c r="D620" s="8" t="str">
        <f>IFERROR(IF(INDEX('ce raw data'!$C$2:$CZ$3000,MATCH(1,INDEX(('ce raw data'!$A$2:$A$3000=C582)*('ce raw data'!$B$2:$B$3000=$B621),,),0),MATCH(SUBSTITUTE(D585,"Allele","Height"),'ce raw data'!$C$1:$CZ$1,0))="","-",INDEX('ce raw data'!$C$2:$CZ$3000,MATCH(1,INDEX(('ce raw data'!$A$2:$A$3000=C582)*('ce raw data'!$B$2:$B$3000=$B621),,),0),MATCH(SUBSTITUTE(D585,"Allele","Height"),'ce raw data'!$C$1:$CZ$1,0))),"-")</f>
        <v>-</v>
      </c>
      <c r="E620" s="8" t="str">
        <f>IFERROR(IF(INDEX('ce raw data'!$C$2:$CZ$3000,MATCH(1,INDEX(('ce raw data'!$A$2:$A$3000=C582)*('ce raw data'!$B$2:$B$3000=$B621),,),0),MATCH(SUBSTITUTE(E585,"Allele","Height"),'ce raw data'!$C$1:$CZ$1,0))="","-",INDEX('ce raw data'!$C$2:$CZ$3000,MATCH(1,INDEX(('ce raw data'!$A$2:$A$3000=C582)*('ce raw data'!$B$2:$B$3000=$B621),,),0),MATCH(SUBSTITUTE(E585,"Allele","Height"),'ce raw data'!$C$1:$CZ$1,0))),"-")</f>
        <v>-</v>
      </c>
      <c r="F620" s="8" t="str">
        <f>IFERROR(IF(INDEX('ce raw data'!$C$2:$CZ$3000,MATCH(1,INDEX(('ce raw data'!$A$2:$A$3000=C582)*('ce raw data'!$B$2:$B$3000=$B621),,),0),MATCH(SUBSTITUTE(F585,"Allele","Height"),'ce raw data'!$C$1:$CZ$1,0))="","-",INDEX('ce raw data'!$C$2:$CZ$3000,MATCH(1,INDEX(('ce raw data'!$A$2:$A$3000=C582)*('ce raw data'!$B$2:$B$3000=$B621),,),0),MATCH(SUBSTITUTE(F585,"Allele","Height"),'ce raw data'!$C$1:$CZ$1,0))),"-")</f>
        <v>-</v>
      </c>
      <c r="G620" s="8" t="str">
        <f>IFERROR(IF(INDEX('ce raw data'!$C$2:$CZ$3000,MATCH(1,INDEX(('ce raw data'!$A$2:$A$3000=G582)*('ce raw data'!$B$2:$B$3000=$B621),,),0),MATCH(SUBSTITUTE(G585,"Allele","Height"),'ce raw data'!$C$1:$CZ$1,0))="","-",INDEX('ce raw data'!$C$2:$CZ$3000,MATCH(1,INDEX(('ce raw data'!$A$2:$A$3000=G582)*('ce raw data'!$B$2:$B$3000=$B621),,),0),MATCH(SUBSTITUTE(G585,"Allele","Height"),'ce raw data'!$C$1:$CZ$1,0))),"-")</f>
        <v>-</v>
      </c>
      <c r="H620" s="8" t="str">
        <f>IFERROR(IF(INDEX('ce raw data'!$C$2:$CZ$3000,MATCH(1,INDEX(('ce raw data'!$A$2:$A$3000=G582)*('ce raw data'!$B$2:$B$3000=$B621),,),0),MATCH(SUBSTITUTE(H585,"Allele","Height"),'ce raw data'!$C$1:$CZ$1,0))="","-",INDEX('ce raw data'!$C$2:$CZ$3000,MATCH(1,INDEX(('ce raw data'!$A$2:$A$3000=G582)*('ce raw data'!$B$2:$B$3000=$B621),,),0),MATCH(SUBSTITUTE(H585,"Allele","Height"),'ce raw data'!$C$1:$CZ$1,0))),"-")</f>
        <v>-</v>
      </c>
      <c r="I620" s="8" t="str">
        <f>IFERROR(IF(INDEX('ce raw data'!$C$2:$CZ$3000,MATCH(1,INDEX(('ce raw data'!$A$2:$A$3000=G582)*('ce raw data'!$B$2:$B$3000=$B621),,),0),MATCH(SUBSTITUTE(I585,"Allele","Height"),'ce raw data'!$C$1:$CZ$1,0))="","-",INDEX('ce raw data'!$C$2:$CZ$3000,MATCH(1,INDEX(('ce raw data'!$A$2:$A$3000=G582)*('ce raw data'!$B$2:$B$3000=$B621),,),0),MATCH(SUBSTITUTE(I585,"Allele","Height"),'ce raw data'!$C$1:$CZ$1,0))),"-")</f>
        <v>-</v>
      </c>
      <c r="J620" s="8" t="str">
        <f>IFERROR(IF(INDEX('ce raw data'!$C$2:$CZ$3000,MATCH(1,INDEX(('ce raw data'!$A$2:$A$3000=G582)*('ce raw data'!$B$2:$B$3000=$B621),,),0),MATCH(SUBSTITUTE(J585,"Allele","Height"),'ce raw data'!$C$1:$CZ$1,0))="","-",INDEX('ce raw data'!$C$2:$CZ$3000,MATCH(1,INDEX(('ce raw data'!$A$2:$A$3000=G582)*('ce raw data'!$B$2:$B$3000=$B621),,),0),MATCH(SUBSTITUTE(J585,"Allele","Height"),'ce raw data'!$C$1:$CZ$1,0))),"-")</f>
        <v>-</v>
      </c>
    </row>
    <row r="621" spans="2:10" x14ac:dyDescent="0.5">
      <c r="B621" s="14" t="str">
        <f>'Allele Call Table'!$A$105</f>
        <v>TPOX</v>
      </c>
      <c r="C621" s="8" t="str">
        <f>IFERROR(IF(INDEX('ce raw data'!$C$2:$CZ$3000,MATCH(1,INDEX(('ce raw data'!$A$2:$A$3000=C582)*('ce raw data'!$B$2:$B$3000=$B621),,),0),MATCH(C585,'ce raw data'!$C$1:$CZ$1,0))="","-",INDEX('ce raw data'!$C$2:$CZ$3000,MATCH(1,INDEX(('ce raw data'!$A$2:$A$3000=C582)*('ce raw data'!$B$2:$B$3000=$B621),,),0),MATCH(C585,'ce raw data'!$C$1:$CZ$1,0))),"-")</f>
        <v>-</v>
      </c>
      <c r="D621" s="8" t="str">
        <f>IFERROR(IF(INDEX('ce raw data'!$C$2:$CZ$3000,MATCH(1,INDEX(('ce raw data'!$A$2:$A$3000=C582)*('ce raw data'!$B$2:$B$3000=$B621),,),0),MATCH(D585,'ce raw data'!$C$1:$CZ$1,0))="","-",INDEX('ce raw data'!$C$2:$CZ$3000,MATCH(1,INDEX(('ce raw data'!$A$2:$A$3000=C582)*('ce raw data'!$B$2:$B$3000=$B621),,),0),MATCH(D585,'ce raw data'!$C$1:$CZ$1,0))),"-")</f>
        <v>-</v>
      </c>
      <c r="E621" s="8" t="str">
        <f>IFERROR(IF(INDEX('ce raw data'!$C$2:$CZ$3000,MATCH(1,INDEX(('ce raw data'!$A$2:$A$3000=C582)*('ce raw data'!$B$2:$B$3000=$B621),,),0),MATCH(E585,'ce raw data'!$C$1:$CZ$1,0))="","-",INDEX('ce raw data'!$C$2:$CZ$3000,MATCH(1,INDEX(('ce raw data'!$A$2:$A$3000=C582)*('ce raw data'!$B$2:$B$3000=$B621),,),0),MATCH(E585,'ce raw data'!$C$1:$CZ$1,0))),"-")</f>
        <v>-</v>
      </c>
      <c r="F621" s="8" t="str">
        <f>IFERROR(IF(INDEX('ce raw data'!$C$2:$CZ$3000,MATCH(1,INDEX(('ce raw data'!$A$2:$A$3000=C582)*('ce raw data'!$B$2:$B$3000=$B621),,),0),MATCH(F585,'ce raw data'!$C$1:$CZ$1,0))="","-",INDEX('ce raw data'!$C$2:$CZ$3000,MATCH(1,INDEX(('ce raw data'!$A$2:$A$3000=C582)*('ce raw data'!$B$2:$B$3000=$B621),,),0),MATCH(F585,'ce raw data'!$C$1:$CZ$1,0))),"-")</f>
        <v>-</v>
      </c>
      <c r="G621" s="8" t="str">
        <f>IFERROR(IF(INDEX('ce raw data'!$C$2:$CZ$3000,MATCH(1,INDEX(('ce raw data'!$A$2:$A$3000=G582)*('ce raw data'!$B$2:$B$3000=$B621),,),0),MATCH(G585,'ce raw data'!$C$1:$CZ$1,0))="","-",INDEX('ce raw data'!$C$2:$CZ$3000,MATCH(1,INDEX(('ce raw data'!$A$2:$A$3000=G582)*('ce raw data'!$B$2:$B$3000=$B621),,),0),MATCH(G585,'ce raw data'!$C$1:$CZ$1,0))),"-")</f>
        <v>-</v>
      </c>
      <c r="H621" s="8" t="str">
        <f>IFERROR(IF(INDEX('ce raw data'!$C$2:$CZ$3000,MATCH(1,INDEX(('ce raw data'!$A$2:$A$3000=G582)*('ce raw data'!$B$2:$B$3000=$B621),,),0),MATCH(H585,'ce raw data'!$C$1:$CZ$1,0))="","-",INDEX('ce raw data'!$C$2:$CZ$3000,MATCH(1,INDEX(('ce raw data'!$A$2:$A$3000=G582)*('ce raw data'!$B$2:$B$3000=$B621),,),0),MATCH(H585,'ce raw data'!$C$1:$CZ$1,0))),"-")</f>
        <v>-</v>
      </c>
      <c r="I621" s="8" t="str">
        <f>IFERROR(IF(INDEX('ce raw data'!$C$2:$CZ$3000,MATCH(1,INDEX(('ce raw data'!$A$2:$A$3000=G582)*('ce raw data'!$B$2:$B$3000=$B621),,),0),MATCH(I585,'ce raw data'!$C$1:$CZ$1,0))="","-",INDEX('ce raw data'!$C$2:$CZ$3000,MATCH(1,INDEX(('ce raw data'!$A$2:$A$3000=G582)*('ce raw data'!$B$2:$B$3000=$B621),,),0),MATCH(I585,'ce raw data'!$C$1:$CZ$1,0))),"-")</f>
        <v>-</v>
      </c>
      <c r="J621" s="8" t="str">
        <f>IFERROR(IF(INDEX('ce raw data'!$C$2:$CZ$3000,MATCH(1,INDEX(('ce raw data'!$A$2:$A$3000=G582)*('ce raw data'!$B$2:$B$3000=$B621),,),0),MATCH(J585,'ce raw data'!$C$1:$CZ$1,0))="","-",INDEX('ce raw data'!$C$2:$CZ$3000,MATCH(1,INDEX(('ce raw data'!$A$2:$A$3000=G582)*('ce raw data'!$B$2:$B$3000=$B621),,),0),MATCH(J585,'ce raw data'!$C$1:$CZ$1,0))),"-")</f>
        <v>-</v>
      </c>
    </row>
    <row r="622" spans="2:10" hidden="1" x14ac:dyDescent="0.5">
      <c r="B622" s="10"/>
      <c r="C622" s="8" t="str">
        <f>IFERROR(IF(INDEX('ce raw data'!$C$2:$CZ$3000,MATCH(1,INDEX(('ce raw data'!$A$2:$A$3000=C582)*('ce raw data'!$B$2:$B$3000=$B623),,),0),MATCH(SUBSTITUTE(C585,"Allele","Height"),'ce raw data'!$C$1:$CZ$1,0))="","-",INDEX('ce raw data'!$C$2:$CZ$3000,MATCH(1,INDEX(('ce raw data'!$A$2:$A$3000=C582)*('ce raw data'!$B$2:$B$3000=$B623),,),0),MATCH(SUBSTITUTE(C585,"Allele","Height"),'ce raw data'!$C$1:$CZ$1,0))),"-")</f>
        <v>-</v>
      </c>
      <c r="D622" s="8" t="str">
        <f>IFERROR(IF(INDEX('ce raw data'!$C$2:$CZ$3000,MATCH(1,INDEX(('ce raw data'!$A$2:$A$3000=C582)*('ce raw data'!$B$2:$B$3000=$B623),,),0),MATCH(SUBSTITUTE(D585,"Allele","Height"),'ce raw data'!$C$1:$CZ$1,0))="","-",INDEX('ce raw data'!$C$2:$CZ$3000,MATCH(1,INDEX(('ce raw data'!$A$2:$A$3000=C582)*('ce raw data'!$B$2:$B$3000=$B623),,),0),MATCH(SUBSTITUTE(D585,"Allele","Height"),'ce raw data'!$C$1:$CZ$1,0))),"-")</f>
        <v>-</v>
      </c>
      <c r="E622" s="8" t="str">
        <f>IFERROR(IF(INDEX('ce raw data'!$C$2:$CZ$3000,MATCH(1,INDEX(('ce raw data'!$A$2:$A$3000=C582)*('ce raw data'!$B$2:$B$3000=$B623),,),0),MATCH(SUBSTITUTE(E585,"Allele","Height"),'ce raw data'!$C$1:$CZ$1,0))="","-",INDEX('ce raw data'!$C$2:$CZ$3000,MATCH(1,INDEX(('ce raw data'!$A$2:$A$3000=C582)*('ce raw data'!$B$2:$B$3000=$B623),,),0),MATCH(SUBSTITUTE(E585,"Allele","Height"),'ce raw data'!$C$1:$CZ$1,0))),"-")</f>
        <v>-</v>
      </c>
      <c r="F622" s="8" t="str">
        <f>IFERROR(IF(INDEX('ce raw data'!$C$2:$CZ$3000,MATCH(1,INDEX(('ce raw data'!$A$2:$A$3000=C582)*('ce raw data'!$B$2:$B$3000=$B623),,),0),MATCH(SUBSTITUTE(F585,"Allele","Height"),'ce raw data'!$C$1:$CZ$1,0))="","-",INDEX('ce raw data'!$C$2:$CZ$3000,MATCH(1,INDEX(('ce raw data'!$A$2:$A$3000=C582)*('ce raw data'!$B$2:$B$3000=$B623),,),0),MATCH(SUBSTITUTE(F585,"Allele","Height"),'ce raw data'!$C$1:$CZ$1,0))),"-")</f>
        <v>-</v>
      </c>
      <c r="G622" s="8" t="str">
        <f>IFERROR(IF(INDEX('ce raw data'!$C$2:$CZ$3000,MATCH(1,INDEX(('ce raw data'!$A$2:$A$3000=G582)*('ce raw data'!$B$2:$B$3000=$B623),,),0),MATCH(SUBSTITUTE(G585,"Allele","Height"),'ce raw data'!$C$1:$CZ$1,0))="","-",INDEX('ce raw data'!$C$2:$CZ$3000,MATCH(1,INDEX(('ce raw data'!$A$2:$A$3000=G582)*('ce raw data'!$B$2:$B$3000=$B623),,),0),MATCH(SUBSTITUTE(G585,"Allele","Height"),'ce raw data'!$C$1:$CZ$1,0))),"-")</f>
        <v>-</v>
      </c>
      <c r="H622" s="8" t="str">
        <f>IFERROR(IF(INDEX('ce raw data'!$C$2:$CZ$3000,MATCH(1,INDEX(('ce raw data'!$A$2:$A$3000=G582)*('ce raw data'!$B$2:$B$3000=$B623),,),0),MATCH(SUBSTITUTE(H585,"Allele","Height"),'ce raw data'!$C$1:$CZ$1,0))="","-",INDEX('ce raw data'!$C$2:$CZ$3000,MATCH(1,INDEX(('ce raw data'!$A$2:$A$3000=G582)*('ce raw data'!$B$2:$B$3000=$B623),,),0),MATCH(SUBSTITUTE(H585,"Allele","Height"),'ce raw data'!$C$1:$CZ$1,0))),"-")</f>
        <v>-</v>
      </c>
      <c r="I622" s="8" t="str">
        <f>IFERROR(IF(INDEX('ce raw data'!$C$2:$CZ$3000,MATCH(1,INDEX(('ce raw data'!$A$2:$A$3000=G582)*('ce raw data'!$B$2:$B$3000=$B623),,),0),MATCH(SUBSTITUTE(I585,"Allele","Height"),'ce raw data'!$C$1:$CZ$1,0))="","-",INDEX('ce raw data'!$C$2:$CZ$3000,MATCH(1,INDEX(('ce raw data'!$A$2:$A$3000=G582)*('ce raw data'!$B$2:$B$3000=$B623),,),0),MATCH(SUBSTITUTE(I585,"Allele","Height"),'ce raw data'!$C$1:$CZ$1,0))),"-")</f>
        <v>-</v>
      </c>
      <c r="J622" s="8" t="str">
        <f>IFERROR(IF(INDEX('ce raw data'!$C$2:$CZ$3000,MATCH(1,INDEX(('ce raw data'!$A$2:$A$3000=G582)*('ce raw data'!$B$2:$B$3000=$B623),,),0),MATCH(SUBSTITUTE(J585,"Allele","Height"),'ce raw data'!$C$1:$CZ$1,0))="","-",INDEX('ce raw data'!$C$2:$CZ$3000,MATCH(1,INDEX(('ce raw data'!$A$2:$A$3000=G582)*('ce raw data'!$B$2:$B$3000=$B623),,),0),MATCH(SUBSTITUTE(J585,"Allele","Height"),'ce raw data'!$C$1:$CZ$1,0))),"-")</f>
        <v>-</v>
      </c>
    </row>
    <row r="623" spans="2:10" x14ac:dyDescent="0.5">
      <c r="B623" s="12" t="str">
        <f>'Allele Call Table'!$A$107</f>
        <v>D8S1179</v>
      </c>
      <c r="C623" s="8" t="str">
        <f>IFERROR(IF(INDEX('ce raw data'!$C$2:$CZ$3000,MATCH(1,INDEX(('ce raw data'!$A$2:$A$3000=C582)*('ce raw data'!$B$2:$B$3000=$B623),,),0),MATCH(C585,'ce raw data'!$C$1:$CZ$1,0))="","-",INDEX('ce raw data'!$C$2:$CZ$3000,MATCH(1,INDEX(('ce raw data'!$A$2:$A$3000=C582)*('ce raw data'!$B$2:$B$3000=$B623),,),0),MATCH(C585,'ce raw data'!$C$1:$CZ$1,0))),"-")</f>
        <v>-</v>
      </c>
      <c r="D623" s="8" t="str">
        <f>IFERROR(IF(INDEX('ce raw data'!$C$2:$CZ$3000,MATCH(1,INDEX(('ce raw data'!$A$2:$A$3000=C582)*('ce raw data'!$B$2:$B$3000=$B623),,),0),MATCH(D585,'ce raw data'!$C$1:$CZ$1,0))="","-",INDEX('ce raw data'!$C$2:$CZ$3000,MATCH(1,INDEX(('ce raw data'!$A$2:$A$3000=C582)*('ce raw data'!$B$2:$B$3000=$B623),,),0),MATCH(D585,'ce raw data'!$C$1:$CZ$1,0))),"-")</f>
        <v>-</v>
      </c>
      <c r="E623" s="8" t="str">
        <f>IFERROR(IF(INDEX('ce raw data'!$C$2:$CZ$3000,MATCH(1,INDEX(('ce raw data'!$A$2:$A$3000=C582)*('ce raw data'!$B$2:$B$3000=$B623),,),0),MATCH(E585,'ce raw data'!$C$1:$CZ$1,0))="","-",INDEX('ce raw data'!$C$2:$CZ$3000,MATCH(1,INDEX(('ce raw data'!$A$2:$A$3000=C582)*('ce raw data'!$B$2:$B$3000=$B623),,),0),MATCH(E585,'ce raw data'!$C$1:$CZ$1,0))),"-")</f>
        <v>-</v>
      </c>
      <c r="F623" s="8" t="str">
        <f>IFERROR(IF(INDEX('ce raw data'!$C$2:$CZ$3000,MATCH(1,INDEX(('ce raw data'!$A$2:$A$3000=C582)*('ce raw data'!$B$2:$B$3000=$B623),,),0),MATCH(F585,'ce raw data'!$C$1:$CZ$1,0))="","-",INDEX('ce raw data'!$C$2:$CZ$3000,MATCH(1,INDEX(('ce raw data'!$A$2:$A$3000=C582)*('ce raw data'!$B$2:$B$3000=$B623),,),0),MATCH(F585,'ce raw data'!$C$1:$CZ$1,0))),"-")</f>
        <v>-</v>
      </c>
      <c r="G623" s="8" t="str">
        <f>IFERROR(IF(INDEX('ce raw data'!$C$2:$CZ$3000,MATCH(1,INDEX(('ce raw data'!$A$2:$A$3000=G582)*('ce raw data'!$B$2:$B$3000=$B623),,),0),MATCH(G585,'ce raw data'!$C$1:$CZ$1,0))="","-",INDEX('ce raw data'!$C$2:$CZ$3000,MATCH(1,INDEX(('ce raw data'!$A$2:$A$3000=G582)*('ce raw data'!$B$2:$B$3000=$B623),,),0),MATCH(G585,'ce raw data'!$C$1:$CZ$1,0))),"-")</f>
        <v>-</v>
      </c>
      <c r="H623" s="8" t="str">
        <f>IFERROR(IF(INDEX('ce raw data'!$C$2:$CZ$3000,MATCH(1,INDEX(('ce raw data'!$A$2:$A$3000=G582)*('ce raw data'!$B$2:$B$3000=$B623),,),0),MATCH(H585,'ce raw data'!$C$1:$CZ$1,0))="","-",INDEX('ce raw data'!$C$2:$CZ$3000,MATCH(1,INDEX(('ce raw data'!$A$2:$A$3000=G582)*('ce raw data'!$B$2:$B$3000=$B623),,),0),MATCH(H585,'ce raw data'!$C$1:$CZ$1,0))),"-")</f>
        <v>-</v>
      </c>
      <c r="I623" s="8" t="str">
        <f>IFERROR(IF(INDEX('ce raw data'!$C$2:$CZ$3000,MATCH(1,INDEX(('ce raw data'!$A$2:$A$3000=G582)*('ce raw data'!$B$2:$B$3000=$B623),,),0),MATCH(I585,'ce raw data'!$C$1:$CZ$1,0))="","-",INDEX('ce raw data'!$C$2:$CZ$3000,MATCH(1,INDEX(('ce raw data'!$A$2:$A$3000=G582)*('ce raw data'!$B$2:$B$3000=$B623),,),0),MATCH(I585,'ce raw data'!$C$1:$CZ$1,0))),"-")</f>
        <v>-</v>
      </c>
      <c r="J623" s="8" t="str">
        <f>IFERROR(IF(INDEX('ce raw data'!$C$2:$CZ$3000,MATCH(1,INDEX(('ce raw data'!$A$2:$A$3000=G582)*('ce raw data'!$B$2:$B$3000=$B623),,),0),MATCH(J585,'ce raw data'!$C$1:$CZ$1,0))="","-",INDEX('ce raw data'!$C$2:$CZ$3000,MATCH(1,INDEX(('ce raw data'!$A$2:$A$3000=G582)*('ce raw data'!$B$2:$B$3000=$B623),,),0),MATCH(J585,'ce raw data'!$C$1:$CZ$1,0))),"-")</f>
        <v>-</v>
      </c>
    </row>
    <row r="624" spans="2:10" hidden="1" x14ac:dyDescent="0.5">
      <c r="B624" s="12"/>
      <c r="C624" s="8" t="str">
        <f>IFERROR(IF(INDEX('ce raw data'!$C$2:$CZ$3000,MATCH(1,INDEX(('ce raw data'!$A$2:$A$3000=C582)*('ce raw data'!$B$2:$B$3000=$B625),,),0),MATCH(SUBSTITUTE(C585,"Allele","Height"),'ce raw data'!$C$1:$CZ$1,0))="","-",INDEX('ce raw data'!$C$2:$CZ$3000,MATCH(1,INDEX(('ce raw data'!$A$2:$A$3000=C582)*('ce raw data'!$B$2:$B$3000=$B625),,),0),MATCH(SUBSTITUTE(C585,"Allele","Height"),'ce raw data'!$C$1:$CZ$1,0))),"-")</f>
        <v>-</v>
      </c>
      <c r="D624" s="8" t="str">
        <f>IFERROR(IF(INDEX('ce raw data'!$C$2:$CZ$3000,MATCH(1,INDEX(('ce raw data'!$A$2:$A$3000=C582)*('ce raw data'!$B$2:$B$3000=$B625),,),0),MATCH(SUBSTITUTE(D585,"Allele","Height"),'ce raw data'!$C$1:$CZ$1,0))="","-",INDEX('ce raw data'!$C$2:$CZ$3000,MATCH(1,INDEX(('ce raw data'!$A$2:$A$3000=C582)*('ce raw data'!$B$2:$B$3000=$B625),,),0),MATCH(SUBSTITUTE(D585,"Allele","Height"),'ce raw data'!$C$1:$CZ$1,0))),"-")</f>
        <v>-</v>
      </c>
      <c r="E624" s="8" t="str">
        <f>IFERROR(IF(INDEX('ce raw data'!$C$2:$CZ$3000,MATCH(1,INDEX(('ce raw data'!$A$2:$A$3000=C582)*('ce raw data'!$B$2:$B$3000=$B625),,),0),MATCH(SUBSTITUTE(E585,"Allele","Height"),'ce raw data'!$C$1:$CZ$1,0))="","-",INDEX('ce raw data'!$C$2:$CZ$3000,MATCH(1,INDEX(('ce raw data'!$A$2:$A$3000=C582)*('ce raw data'!$B$2:$B$3000=$B625),,),0),MATCH(SUBSTITUTE(E585,"Allele","Height"),'ce raw data'!$C$1:$CZ$1,0))),"-")</f>
        <v>-</v>
      </c>
      <c r="F624" s="8" t="str">
        <f>IFERROR(IF(INDEX('ce raw data'!$C$2:$CZ$3000,MATCH(1,INDEX(('ce raw data'!$A$2:$A$3000=C582)*('ce raw data'!$B$2:$B$3000=$B625),,),0),MATCH(SUBSTITUTE(F585,"Allele","Height"),'ce raw data'!$C$1:$CZ$1,0))="","-",INDEX('ce raw data'!$C$2:$CZ$3000,MATCH(1,INDEX(('ce raw data'!$A$2:$A$3000=C582)*('ce raw data'!$B$2:$B$3000=$B625),,),0),MATCH(SUBSTITUTE(F585,"Allele","Height"),'ce raw data'!$C$1:$CZ$1,0))),"-")</f>
        <v>-</v>
      </c>
      <c r="G624" s="8" t="str">
        <f>IFERROR(IF(INDEX('ce raw data'!$C$2:$CZ$3000,MATCH(1,INDEX(('ce raw data'!$A$2:$A$3000=G582)*('ce raw data'!$B$2:$B$3000=$B625),,),0),MATCH(SUBSTITUTE(G585,"Allele","Height"),'ce raw data'!$C$1:$CZ$1,0))="","-",INDEX('ce raw data'!$C$2:$CZ$3000,MATCH(1,INDEX(('ce raw data'!$A$2:$A$3000=G582)*('ce raw data'!$B$2:$B$3000=$B625),,),0),MATCH(SUBSTITUTE(G585,"Allele","Height"),'ce raw data'!$C$1:$CZ$1,0))),"-")</f>
        <v>-</v>
      </c>
      <c r="H624" s="8" t="str">
        <f>IFERROR(IF(INDEX('ce raw data'!$C$2:$CZ$3000,MATCH(1,INDEX(('ce raw data'!$A$2:$A$3000=G582)*('ce raw data'!$B$2:$B$3000=$B625),,),0),MATCH(SUBSTITUTE(H585,"Allele","Height"),'ce raw data'!$C$1:$CZ$1,0))="","-",INDEX('ce raw data'!$C$2:$CZ$3000,MATCH(1,INDEX(('ce raw data'!$A$2:$A$3000=G582)*('ce raw data'!$B$2:$B$3000=$B625),,),0),MATCH(SUBSTITUTE(H585,"Allele","Height"),'ce raw data'!$C$1:$CZ$1,0))),"-")</f>
        <v>-</v>
      </c>
      <c r="I624" s="8" t="str">
        <f>IFERROR(IF(INDEX('ce raw data'!$C$2:$CZ$3000,MATCH(1,INDEX(('ce raw data'!$A$2:$A$3000=G582)*('ce raw data'!$B$2:$B$3000=$B625),,),0),MATCH(SUBSTITUTE(I585,"Allele","Height"),'ce raw data'!$C$1:$CZ$1,0))="","-",INDEX('ce raw data'!$C$2:$CZ$3000,MATCH(1,INDEX(('ce raw data'!$A$2:$A$3000=G582)*('ce raw data'!$B$2:$B$3000=$B625),,),0),MATCH(SUBSTITUTE(I585,"Allele","Height"),'ce raw data'!$C$1:$CZ$1,0))),"-")</f>
        <v>-</v>
      </c>
      <c r="J624" s="8" t="str">
        <f>IFERROR(IF(INDEX('ce raw data'!$C$2:$CZ$3000,MATCH(1,INDEX(('ce raw data'!$A$2:$A$3000=G582)*('ce raw data'!$B$2:$B$3000=$B625),,),0),MATCH(SUBSTITUTE(J585,"Allele","Height"),'ce raw data'!$C$1:$CZ$1,0))="","-",INDEX('ce raw data'!$C$2:$CZ$3000,MATCH(1,INDEX(('ce raw data'!$A$2:$A$3000=G582)*('ce raw data'!$B$2:$B$3000=$B625),,),0),MATCH(SUBSTITUTE(J585,"Allele","Height"),'ce raw data'!$C$1:$CZ$1,0))),"-")</f>
        <v>-</v>
      </c>
    </row>
    <row r="625" spans="2:10" x14ac:dyDescent="0.5">
      <c r="B625" s="12" t="str">
        <f>'Allele Call Table'!$A$109</f>
        <v>D12S391</v>
      </c>
      <c r="C625" s="8" t="str">
        <f>IFERROR(IF(INDEX('ce raw data'!$C$2:$CZ$3000,MATCH(1,INDEX(('ce raw data'!$A$2:$A$3000=C582)*('ce raw data'!$B$2:$B$3000=$B625),,),0),MATCH(C585,'ce raw data'!$C$1:$CZ$1,0))="","-",INDEX('ce raw data'!$C$2:$CZ$3000,MATCH(1,INDEX(('ce raw data'!$A$2:$A$3000=C582)*('ce raw data'!$B$2:$B$3000=$B625),,),0),MATCH(C585,'ce raw data'!$C$1:$CZ$1,0))),"-")</f>
        <v>-</v>
      </c>
      <c r="D625" s="8" t="str">
        <f>IFERROR(IF(INDEX('ce raw data'!$C$2:$CZ$3000,MATCH(1,INDEX(('ce raw data'!$A$2:$A$3000=C582)*('ce raw data'!$B$2:$B$3000=$B625),,),0),MATCH(D585,'ce raw data'!$C$1:$CZ$1,0))="","-",INDEX('ce raw data'!$C$2:$CZ$3000,MATCH(1,INDEX(('ce raw data'!$A$2:$A$3000=C582)*('ce raw data'!$B$2:$B$3000=$B625),,),0),MATCH(D585,'ce raw data'!$C$1:$CZ$1,0))),"-")</f>
        <v>-</v>
      </c>
      <c r="E625" s="8" t="str">
        <f>IFERROR(IF(INDEX('ce raw data'!$C$2:$CZ$3000,MATCH(1,INDEX(('ce raw data'!$A$2:$A$3000=C582)*('ce raw data'!$B$2:$B$3000=$B625),,),0),MATCH(E585,'ce raw data'!$C$1:$CZ$1,0))="","-",INDEX('ce raw data'!$C$2:$CZ$3000,MATCH(1,INDEX(('ce raw data'!$A$2:$A$3000=C582)*('ce raw data'!$B$2:$B$3000=$B625),,),0),MATCH(E585,'ce raw data'!$C$1:$CZ$1,0))),"-")</f>
        <v>-</v>
      </c>
      <c r="F625" s="8" t="str">
        <f>IFERROR(IF(INDEX('ce raw data'!$C$2:$CZ$3000,MATCH(1,INDEX(('ce raw data'!$A$2:$A$3000=C582)*('ce raw data'!$B$2:$B$3000=$B625),,),0),MATCH(F585,'ce raw data'!$C$1:$CZ$1,0))="","-",INDEX('ce raw data'!$C$2:$CZ$3000,MATCH(1,INDEX(('ce raw data'!$A$2:$A$3000=C582)*('ce raw data'!$B$2:$B$3000=$B625),,),0),MATCH(F585,'ce raw data'!$C$1:$CZ$1,0))),"-")</f>
        <v>-</v>
      </c>
      <c r="G625" s="8" t="str">
        <f>IFERROR(IF(INDEX('ce raw data'!$C$2:$CZ$3000,MATCH(1,INDEX(('ce raw data'!$A$2:$A$3000=G582)*('ce raw data'!$B$2:$B$3000=$B625),,),0),MATCH(G585,'ce raw data'!$C$1:$CZ$1,0))="","-",INDEX('ce raw data'!$C$2:$CZ$3000,MATCH(1,INDEX(('ce raw data'!$A$2:$A$3000=G582)*('ce raw data'!$B$2:$B$3000=$B625),,),0),MATCH(G585,'ce raw data'!$C$1:$CZ$1,0))),"-")</f>
        <v>-</v>
      </c>
      <c r="H625" s="8" t="str">
        <f>IFERROR(IF(INDEX('ce raw data'!$C$2:$CZ$3000,MATCH(1,INDEX(('ce raw data'!$A$2:$A$3000=G582)*('ce raw data'!$B$2:$B$3000=$B625),,),0),MATCH(H585,'ce raw data'!$C$1:$CZ$1,0))="","-",INDEX('ce raw data'!$C$2:$CZ$3000,MATCH(1,INDEX(('ce raw data'!$A$2:$A$3000=G582)*('ce raw data'!$B$2:$B$3000=$B625),,),0),MATCH(H585,'ce raw data'!$C$1:$CZ$1,0))),"-")</f>
        <v>-</v>
      </c>
      <c r="I625" s="8" t="str">
        <f>IFERROR(IF(INDEX('ce raw data'!$C$2:$CZ$3000,MATCH(1,INDEX(('ce raw data'!$A$2:$A$3000=G582)*('ce raw data'!$B$2:$B$3000=$B625),,),0),MATCH(I585,'ce raw data'!$C$1:$CZ$1,0))="","-",INDEX('ce raw data'!$C$2:$CZ$3000,MATCH(1,INDEX(('ce raw data'!$A$2:$A$3000=G582)*('ce raw data'!$B$2:$B$3000=$B625),,),0),MATCH(I585,'ce raw data'!$C$1:$CZ$1,0))),"-")</f>
        <v>-</v>
      </c>
      <c r="J625" s="8" t="str">
        <f>IFERROR(IF(INDEX('ce raw data'!$C$2:$CZ$3000,MATCH(1,INDEX(('ce raw data'!$A$2:$A$3000=G582)*('ce raw data'!$B$2:$B$3000=$B625),,),0),MATCH(J585,'ce raw data'!$C$1:$CZ$1,0))="","-",INDEX('ce raw data'!$C$2:$CZ$3000,MATCH(1,INDEX(('ce raw data'!$A$2:$A$3000=G582)*('ce raw data'!$B$2:$B$3000=$B625),,),0),MATCH(J585,'ce raw data'!$C$1:$CZ$1,0))),"-")</f>
        <v>-</v>
      </c>
    </row>
    <row r="626" spans="2:10" hidden="1" x14ac:dyDescent="0.5">
      <c r="B626" s="12"/>
      <c r="C626" s="8" t="str">
        <f>IFERROR(IF(INDEX('ce raw data'!$C$2:$CZ$3000,MATCH(1,INDEX(('ce raw data'!$A$2:$A$3000=C582)*('ce raw data'!$B$2:$B$3000=$B627),,),0),MATCH(SUBSTITUTE(C585,"Allele","Height"),'ce raw data'!$C$1:$CZ$1,0))="","-",INDEX('ce raw data'!$C$2:$CZ$3000,MATCH(1,INDEX(('ce raw data'!$A$2:$A$3000=C582)*('ce raw data'!$B$2:$B$3000=$B627),,),0),MATCH(SUBSTITUTE(C585,"Allele","Height"),'ce raw data'!$C$1:$CZ$1,0))),"-")</f>
        <v>-</v>
      </c>
      <c r="D626" s="8" t="str">
        <f>IFERROR(IF(INDEX('ce raw data'!$C$2:$CZ$3000,MATCH(1,INDEX(('ce raw data'!$A$2:$A$3000=C582)*('ce raw data'!$B$2:$B$3000=$B627),,),0),MATCH(SUBSTITUTE(D585,"Allele","Height"),'ce raw data'!$C$1:$CZ$1,0))="","-",INDEX('ce raw data'!$C$2:$CZ$3000,MATCH(1,INDEX(('ce raw data'!$A$2:$A$3000=C582)*('ce raw data'!$B$2:$B$3000=$B627),,),0),MATCH(SUBSTITUTE(D585,"Allele","Height"),'ce raw data'!$C$1:$CZ$1,0))),"-")</f>
        <v>-</v>
      </c>
      <c r="E626" s="8" t="str">
        <f>IFERROR(IF(INDEX('ce raw data'!$C$2:$CZ$3000,MATCH(1,INDEX(('ce raw data'!$A$2:$A$3000=C582)*('ce raw data'!$B$2:$B$3000=$B627),,),0),MATCH(SUBSTITUTE(E585,"Allele","Height"),'ce raw data'!$C$1:$CZ$1,0))="","-",INDEX('ce raw data'!$C$2:$CZ$3000,MATCH(1,INDEX(('ce raw data'!$A$2:$A$3000=C582)*('ce raw data'!$B$2:$B$3000=$B627),,),0),MATCH(SUBSTITUTE(E585,"Allele","Height"),'ce raw data'!$C$1:$CZ$1,0))),"-")</f>
        <v>-</v>
      </c>
      <c r="F626" s="8" t="str">
        <f>IFERROR(IF(INDEX('ce raw data'!$C$2:$CZ$3000,MATCH(1,INDEX(('ce raw data'!$A$2:$A$3000=C582)*('ce raw data'!$B$2:$B$3000=$B627),,),0),MATCH(SUBSTITUTE(F585,"Allele","Height"),'ce raw data'!$C$1:$CZ$1,0))="","-",INDEX('ce raw data'!$C$2:$CZ$3000,MATCH(1,INDEX(('ce raw data'!$A$2:$A$3000=C582)*('ce raw data'!$B$2:$B$3000=$B627),,),0),MATCH(SUBSTITUTE(F585,"Allele","Height"),'ce raw data'!$C$1:$CZ$1,0))),"-")</f>
        <v>-</v>
      </c>
      <c r="G626" s="8" t="str">
        <f>IFERROR(IF(INDEX('ce raw data'!$C$2:$CZ$3000,MATCH(1,INDEX(('ce raw data'!$A$2:$A$3000=G582)*('ce raw data'!$B$2:$B$3000=$B627),,),0),MATCH(SUBSTITUTE(G585,"Allele","Height"),'ce raw data'!$C$1:$CZ$1,0))="","-",INDEX('ce raw data'!$C$2:$CZ$3000,MATCH(1,INDEX(('ce raw data'!$A$2:$A$3000=G582)*('ce raw data'!$B$2:$B$3000=$B627),,),0),MATCH(SUBSTITUTE(G585,"Allele","Height"),'ce raw data'!$C$1:$CZ$1,0))),"-")</f>
        <v>-</v>
      </c>
      <c r="H626" s="8" t="str">
        <f>IFERROR(IF(INDEX('ce raw data'!$C$2:$CZ$3000,MATCH(1,INDEX(('ce raw data'!$A$2:$A$3000=G582)*('ce raw data'!$B$2:$B$3000=$B627),,),0),MATCH(SUBSTITUTE(H585,"Allele","Height"),'ce raw data'!$C$1:$CZ$1,0))="","-",INDEX('ce raw data'!$C$2:$CZ$3000,MATCH(1,INDEX(('ce raw data'!$A$2:$A$3000=G582)*('ce raw data'!$B$2:$B$3000=$B627),,),0),MATCH(SUBSTITUTE(H585,"Allele","Height"),'ce raw data'!$C$1:$CZ$1,0))),"-")</f>
        <v>-</v>
      </c>
      <c r="I626" s="8" t="str">
        <f>IFERROR(IF(INDEX('ce raw data'!$C$2:$CZ$3000,MATCH(1,INDEX(('ce raw data'!$A$2:$A$3000=G582)*('ce raw data'!$B$2:$B$3000=$B627),,),0),MATCH(SUBSTITUTE(I585,"Allele","Height"),'ce raw data'!$C$1:$CZ$1,0))="","-",INDEX('ce raw data'!$C$2:$CZ$3000,MATCH(1,INDEX(('ce raw data'!$A$2:$A$3000=G582)*('ce raw data'!$B$2:$B$3000=$B627),,),0),MATCH(SUBSTITUTE(I585,"Allele","Height"),'ce raw data'!$C$1:$CZ$1,0))),"-")</f>
        <v>-</v>
      </c>
      <c r="J626" s="8" t="str">
        <f>IFERROR(IF(INDEX('ce raw data'!$C$2:$CZ$3000,MATCH(1,INDEX(('ce raw data'!$A$2:$A$3000=G582)*('ce raw data'!$B$2:$B$3000=$B627),,),0),MATCH(SUBSTITUTE(J585,"Allele","Height"),'ce raw data'!$C$1:$CZ$1,0))="","-",INDEX('ce raw data'!$C$2:$CZ$3000,MATCH(1,INDEX(('ce raw data'!$A$2:$A$3000=G582)*('ce raw data'!$B$2:$B$3000=$B627),,),0),MATCH(SUBSTITUTE(J585,"Allele","Height"),'ce raw data'!$C$1:$CZ$1,0))),"-")</f>
        <v>-</v>
      </c>
    </row>
    <row r="627" spans="2:10" x14ac:dyDescent="0.5">
      <c r="B627" s="12" t="str">
        <f>'Allele Call Table'!$A$111</f>
        <v>D19S433</v>
      </c>
      <c r="C627" s="8" t="str">
        <f>IFERROR(IF(INDEX('ce raw data'!$C$2:$CZ$3000,MATCH(1,INDEX(('ce raw data'!$A$2:$A$3000=C582)*('ce raw data'!$B$2:$B$3000=$B627),,),0),MATCH(C585,'ce raw data'!$C$1:$CZ$1,0))="","-",INDEX('ce raw data'!$C$2:$CZ$3000,MATCH(1,INDEX(('ce raw data'!$A$2:$A$3000=C582)*('ce raw data'!$B$2:$B$3000=$B627),,),0),MATCH(C585,'ce raw data'!$C$1:$CZ$1,0))),"-")</f>
        <v>-</v>
      </c>
      <c r="D627" s="8" t="str">
        <f>IFERROR(IF(INDEX('ce raw data'!$C$2:$CZ$3000,MATCH(1,INDEX(('ce raw data'!$A$2:$A$3000=C582)*('ce raw data'!$B$2:$B$3000=$B627),,),0),MATCH(D585,'ce raw data'!$C$1:$CZ$1,0))="","-",INDEX('ce raw data'!$C$2:$CZ$3000,MATCH(1,INDEX(('ce raw data'!$A$2:$A$3000=C582)*('ce raw data'!$B$2:$B$3000=$B627),,),0),MATCH(D585,'ce raw data'!$C$1:$CZ$1,0))),"-")</f>
        <v>-</v>
      </c>
      <c r="E627" s="8" t="str">
        <f>IFERROR(IF(INDEX('ce raw data'!$C$2:$CZ$3000,MATCH(1,INDEX(('ce raw data'!$A$2:$A$3000=C582)*('ce raw data'!$B$2:$B$3000=$B627),,),0),MATCH(E585,'ce raw data'!$C$1:$CZ$1,0))="","-",INDEX('ce raw data'!$C$2:$CZ$3000,MATCH(1,INDEX(('ce raw data'!$A$2:$A$3000=C582)*('ce raw data'!$B$2:$B$3000=$B627),,),0),MATCH(E585,'ce raw data'!$C$1:$CZ$1,0))),"-")</f>
        <v>-</v>
      </c>
      <c r="F627" s="8" t="str">
        <f>IFERROR(IF(INDEX('ce raw data'!$C$2:$CZ$3000,MATCH(1,INDEX(('ce raw data'!$A$2:$A$3000=C582)*('ce raw data'!$B$2:$B$3000=$B627),,),0),MATCH(F585,'ce raw data'!$C$1:$CZ$1,0))="","-",INDEX('ce raw data'!$C$2:$CZ$3000,MATCH(1,INDEX(('ce raw data'!$A$2:$A$3000=C582)*('ce raw data'!$B$2:$B$3000=$B627),,),0),MATCH(F585,'ce raw data'!$C$1:$CZ$1,0))),"-")</f>
        <v>-</v>
      </c>
      <c r="G627" s="8" t="str">
        <f>IFERROR(IF(INDEX('ce raw data'!$C$2:$CZ$3000,MATCH(1,INDEX(('ce raw data'!$A$2:$A$3000=G582)*('ce raw data'!$B$2:$B$3000=$B627),,),0),MATCH(G585,'ce raw data'!$C$1:$CZ$1,0))="","-",INDEX('ce raw data'!$C$2:$CZ$3000,MATCH(1,INDEX(('ce raw data'!$A$2:$A$3000=G582)*('ce raw data'!$B$2:$B$3000=$B627),,),0),MATCH(G585,'ce raw data'!$C$1:$CZ$1,0))),"-")</f>
        <v>-</v>
      </c>
      <c r="H627" s="8" t="str">
        <f>IFERROR(IF(INDEX('ce raw data'!$C$2:$CZ$3000,MATCH(1,INDEX(('ce raw data'!$A$2:$A$3000=G582)*('ce raw data'!$B$2:$B$3000=$B627),,),0),MATCH(H585,'ce raw data'!$C$1:$CZ$1,0))="","-",INDEX('ce raw data'!$C$2:$CZ$3000,MATCH(1,INDEX(('ce raw data'!$A$2:$A$3000=G582)*('ce raw data'!$B$2:$B$3000=$B627),,),0),MATCH(H585,'ce raw data'!$C$1:$CZ$1,0))),"-")</f>
        <v>-</v>
      </c>
      <c r="I627" s="8" t="str">
        <f>IFERROR(IF(INDEX('ce raw data'!$C$2:$CZ$3000,MATCH(1,INDEX(('ce raw data'!$A$2:$A$3000=G582)*('ce raw data'!$B$2:$B$3000=$B627),,),0),MATCH(I585,'ce raw data'!$C$1:$CZ$1,0))="","-",INDEX('ce raw data'!$C$2:$CZ$3000,MATCH(1,INDEX(('ce raw data'!$A$2:$A$3000=G582)*('ce raw data'!$B$2:$B$3000=$B627),,),0),MATCH(I585,'ce raw data'!$C$1:$CZ$1,0))),"-")</f>
        <v>-</v>
      </c>
      <c r="J627" s="8" t="str">
        <f>IFERROR(IF(INDEX('ce raw data'!$C$2:$CZ$3000,MATCH(1,INDEX(('ce raw data'!$A$2:$A$3000=G582)*('ce raw data'!$B$2:$B$3000=$B627),,),0),MATCH(J585,'ce raw data'!$C$1:$CZ$1,0))="","-",INDEX('ce raw data'!$C$2:$CZ$3000,MATCH(1,INDEX(('ce raw data'!$A$2:$A$3000=G582)*('ce raw data'!$B$2:$B$3000=$B627),,),0),MATCH(J585,'ce raw data'!$C$1:$CZ$1,0))),"-")</f>
        <v>-</v>
      </c>
    </row>
    <row r="628" spans="2:10" hidden="1" x14ac:dyDescent="0.5">
      <c r="B628" s="12"/>
      <c r="C628" s="8" t="str">
        <f>IFERROR(IF(INDEX('ce raw data'!$C$2:$CZ$3000,MATCH(1,INDEX(('ce raw data'!$A$2:$A$3000=C582)*('ce raw data'!$B$2:$B$3000=$B629),,),0),MATCH(SUBSTITUTE(C585,"Allele","Height"),'ce raw data'!$C$1:$CZ$1,0))="","-",INDEX('ce raw data'!$C$2:$CZ$3000,MATCH(1,INDEX(('ce raw data'!$A$2:$A$3000=C582)*('ce raw data'!$B$2:$B$3000=$B629),,),0),MATCH(SUBSTITUTE(C585,"Allele","Height"),'ce raw data'!$C$1:$CZ$1,0))),"-")</f>
        <v>-</v>
      </c>
      <c r="D628" s="8" t="str">
        <f>IFERROR(IF(INDEX('ce raw data'!$C$2:$CZ$3000,MATCH(1,INDEX(('ce raw data'!$A$2:$A$3000=C582)*('ce raw data'!$B$2:$B$3000=$B629),,),0),MATCH(SUBSTITUTE(D585,"Allele","Height"),'ce raw data'!$C$1:$CZ$1,0))="","-",INDEX('ce raw data'!$C$2:$CZ$3000,MATCH(1,INDEX(('ce raw data'!$A$2:$A$3000=C582)*('ce raw data'!$B$2:$B$3000=$B629),,),0),MATCH(SUBSTITUTE(D585,"Allele","Height"),'ce raw data'!$C$1:$CZ$1,0))),"-")</f>
        <v>-</v>
      </c>
      <c r="E628" s="8" t="str">
        <f>IFERROR(IF(INDEX('ce raw data'!$C$2:$CZ$3000,MATCH(1,INDEX(('ce raw data'!$A$2:$A$3000=C582)*('ce raw data'!$B$2:$B$3000=$B629),,),0),MATCH(SUBSTITUTE(E585,"Allele","Height"),'ce raw data'!$C$1:$CZ$1,0))="","-",INDEX('ce raw data'!$C$2:$CZ$3000,MATCH(1,INDEX(('ce raw data'!$A$2:$A$3000=C582)*('ce raw data'!$B$2:$B$3000=$B629),,),0),MATCH(SUBSTITUTE(E585,"Allele","Height"),'ce raw data'!$C$1:$CZ$1,0))),"-")</f>
        <v>-</v>
      </c>
      <c r="F628" s="8" t="str">
        <f>IFERROR(IF(INDEX('ce raw data'!$C$2:$CZ$3000,MATCH(1,INDEX(('ce raw data'!$A$2:$A$3000=C582)*('ce raw data'!$B$2:$B$3000=$B629),,),0),MATCH(SUBSTITUTE(F585,"Allele","Height"),'ce raw data'!$C$1:$CZ$1,0))="","-",INDEX('ce raw data'!$C$2:$CZ$3000,MATCH(1,INDEX(('ce raw data'!$A$2:$A$3000=C582)*('ce raw data'!$B$2:$B$3000=$B629),,),0),MATCH(SUBSTITUTE(F585,"Allele","Height"),'ce raw data'!$C$1:$CZ$1,0))),"-")</f>
        <v>-</v>
      </c>
      <c r="G628" s="8" t="str">
        <f>IFERROR(IF(INDEX('ce raw data'!$C$2:$CZ$3000,MATCH(1,INDEX(('ce raw data'!$A$2:$A$3000=G582)*('ce raw data'!$B$2:$B$3000=$B629),,),0),MATCH(SUBSTITUTE(G585,"Allele","Height"),'ce raw data'!$C$1:$CZ$1,0))="","-",INDEX('ce raw data'!$C$2:$CZ$3000,MATCH(1,INDEX(('ce raw data'!$A$2:$A$3000=G582)*('ce raw data'!$B$2:$B$3000=$B629),,),0),MATCH(SUBSTITUTE(G585,"Allele","Height"),'ce raw data'!$C$1:$CZ$1,0))),"-")</f>
        <v>-</v>
      </c>
      <c r="H628" s="8" t="str">
        <f>IFERROR(IF(INDEX('ce raw data'!$C$2:$CZ$3000,MATCH(1,INDEX(('ce raw data'!$A$2:$A$3000=G582)*('ce raw data'!$B$2:$B$3000=$B629),,),0),MATCH(SUBSTITUTE(H585,"Allele","Height"),'ce raw data'!$C$1:$CZ$1,0))="","-",INDEX('ce raw data'!$C$2:$CZ$3000,MATCH(1,INDEX(('ce raw data'!$A$2:$A$3000=G582)*('ce raw data'!$B$2:$B$3000=$B629),,),0),MATCH(SUBSTITUTE(H585,"Allele","Height"),'ce raw data'!$C$1:$CZ$1,0))),"-")</f>
        <v>-</v>
      </c>
      <c r="I628" s="8" t="str">
        <f>IFERROR(IF(INDEX('ce raw data'!$C$2:$CZ$3000,MATCH(1,INDEX(('ce raw data'!$A$2:$A$3000=G582)*('ce raw data'!$B$2:$B$3000=$B629),,),0),MATCH(SUBSTITUTE(I585,"Allele","Height"),'ce raw data'!$C$1:$CZ$1,0))="","-",INDEX('ce raw data'!$C$2:$CZ$3000,MATCH(1,INDEX(('ce raw data'!$A$2:$A$3000=G582)*('ce raw data'!$B$2:$B$3000=$B629),,),0),MATCH(SUBSTITUTE(I585,"Allele","Height"),'ce raw data'!$C$1:$CZ$1,0))),"-")</f>
        <v>-</v>
      </c>
      <c r="J628" s="8" t="str">
        <f>IFERROR(IF(INDEX('ce raw data'!$C$2:$CZ$3000,MATCH(1,INDEX(('ce raw data'!$A$2:$A$3000=G582)*('ce raw data'!$B$2:$B$3000=$B629),,),0),MATCH(SUBSTITUTE(J585,"Allele","Height"),'ce raw data'!$C$1:$CZ$1,0))="","-",INDEX('ce raw data'!$C$2:$CZ$3000,MATCH(1,INDEX(('ce raw data'!$A$2:$A$3000=G582)*('ce raw data'!$B$2:$B$3000=$B629),,),0),MATCH(SUBSTITUTE(J585,"Allele","Height"),'ce raw data'!$C$1:$CZ$1,0))),"-")</f>
        <v>-</v>
      </c>
    </row>
    <row r="629" spans="2:10" x14ac:dyDescent="0.5">
      <c r="B629" s="12" t="str">
        <f>'Allele Call Table'!$A$113</f>
        <v>SE33</v>
      </c>
      <c r="C629" s="8" t="str">
        <f>IFERROR(IF(INDEX('ce raw data'!$C$2:$CZ$3000,MATCH(1,INDEX(('ce raw data'!$A$2:$A$3000=C582)*('ce raw data'!$B$2:$B$3000=$B629),,),0),MATCH(C585,'ce raw data'!$C$1:$CZ$1,0))="","-",INDEX('ce raw data'!$C$2:$CZ$3000,MATCH(1,INDEX(('ce raw data'!$A$2:$A$3000=C582)*('ce raw data'!$B$2:$B$3000=$B629),,),0),MATCH(C585,'ce raw data'!$C$1:$CZ$1,0))),"-")</f>
        <v>-</v>
      </c>
      <c r="D629" s="8" t="str">
        <f>IFERROR(IF(INDEX('ce raw data'!$C$2:$CZ$3000,MATCH(1,INDEX(('ce raw data'!$A$2:$A$3000=C582)*('ce raw data'!$B$2:$B$3000=$B629),,),0),MATCH(D585,'ce raw data'!$C$1:$CZ$1,0))="","-",INDEX('ce raw data'!$C$2:$CZ$3000,MATCH(1,INDEX(('ce raw data'!$A$2:$A$3000=C582)*('ce raw data'!$B$2:$B$3000=$B629),,),0),MATCH(D585,'ce raw data'!$C$1:$CZ$1,0))),"-")</f>
        <v>-</v>
      </c>
      <c r="E629" s="8" t="str">
        <f>IFERROR(IF(INDEX('ce raw data'!$C$2:$CZ$3000,MATCH(1,INDEX(('ce raw data'!$A$2:$A$3000=C582)*('ce raw data'!$B$2:$B$3000=$B629),,),0),MATCH(E585,'ce raw data'!$C$1:$CZ$1,0))="","-",INDEX('ce raw data'!$C$2:$CZ$3000,MATCH(1,INDEX(('ce raw data'!$A$2:$A$3000=C582)*('ce raw data'!$B$2:$B$3000=$B629),,),0),MATCH(E585,'ce raw data'!$C$1:$CZ$1,0))),"-")</f>
        <v>-</v>
      </c>
      <c r="F629" s="8" t="str">
        <f>IFERROR(IF(INDEX('ce raw data'!$C$2:$CZ$3000,MATCH(1,INDEX(('ce raw data'!$A$2:$A$3000=C582)*('ce raw data'!$B$2:$B$3000=$B629),,),0),MATCH(F585,'ce raw data'!$C$1:$CZ$1,0))="","-",INDEX('ce raw data'!$C$2:$CZ$3000,MATCH(1,INDEX(('ce raw data'!$A$2:$A$3000=C582)*('ce raw data'!$B$2:$B$3000=$B629),,),0),MATCH(F585,'ce raw data'!$C$1:$CZ$1,0))),"-")</f>
        <v>-</v>
      </c>
      <c r="G629" s="8" t="str">
        <f>IFERROR(IF(INDEX('ce raw data'!$C$2:$CZ$3000,MATCH(1,INDEX(('ce raw data'!$A$2:$A$3000=G582)*('ce raw data'!$B$2:$B$3000=$B629),,),0),MATCH(G585,'ce raw data'!$C$1:$CZ$1,0))="","-",INDEX('ce raw data'!$C$2:$CZ$3000,MATCH(1,INDEX(('ce raw data'!$A$2:$A$3000=G582)*('ce raw data'!$B$2:$B$3000=$B629),,),0),MATCH(G585,'ce raw data'!$C$1:$CZ$1,0))),"-")</f>
        <v>-</v>
      </c>
      <c r="H629" s="8" t="str">
        <f>IFERROR(IF(INDEX('ce raw data'!$C$2:$CZ$3000,MATCH(1,INDEX(('ce raw data'!$A$2:$A$3000=G582)*('ce raw data'!$B$2:$B$3000=$B629),,),0),MATCH(H585,'ce raw data'!$C$1:$CZ$1,0))="","-",INDEX('ce raw data'!$C$2:$CZ$3000,MATCH(1,INDEX(('ce raw data'!$A$2:$A$3000=G582)*('ce raw data'!$B$2:$B$3000=$B629),,),0),MATCH(H585,'ce raw data'!$C$1:$CZ$1,0))),"-")</f>
        <v>-</v>
      </c>
      <c r="I629" s="8" t="str">
        <f>IFERROR(IF(INDEX('ce raw data'!$C$2:$CZ$3000,MATCH(1,INDEX(('ce raw data'!$A$2:$A$3000=G582)*('ce raw data'!$B$2:$B$3000=$B629),,),0),MATCH(I585,'ce raw data'!$C$1:$CZ$1,0))="","-",INDEX('ce raw data'!$C$2:$CZ$3000,MATCH(1,INDEX(('ce raw data'!$A$2:$A$3000=G582)*('ce raw data'!$B$2:$B$3000=$B629),,),0),MATCH(I585,'ce raw data'!$C$1:$CZ$1,0))),"-")</f>
        <v>-</v>
      </c>
      <c r="J629" s="8" t="str">
        <f>IFERROR(IF(INDEX('ce raw data'!$C$2:$CZ$3000,MATCH(1,INDEX(('ce raw data'!$A$2:$A$3000=G582)*('ce raw data'!$B$2:$B$3000=$B629),,),0),MATCH(J585,'ce raw data'!$C$1:$CZ$1,0))="","-",INDEX('ce raw data'!$C$2:$CZ$3000,MATCH(1,INDEX(('ce raw data'!$A$2:$A$3000=G582)*('ce raw data'!$B$2:$B$3000=$B629),,),0),MATCH(J585,'ce raw data'!$C$1:$CZ$1,0))),"-")</f>
        <v>-</v>
      </c>
    </row>
    <row r="630" spans="2:10" hidden="1" x14ac:dyDescent="0.5">
      <c r="B630" s="12"/>
      <c r="C630" s="8" t="str">
        <f>IFERROR(IF(INDEX('ce raw data'!$C$2:$CZ$3000,MATCH(1,INDEX(('ce raw data'!$A$2:$A$3000=C582)*('ce raw data'!$B$2:$B$3000=$B631),,),0),MATCH(SUBSTITUTE(C585,"Allele","Height"),'ce raw data'!$C$1:$CZ$1,0))="","-",INDEX('ce raw data'!$C$2:$CZ$3000,MATCH(1,INDEX(('ce raw data'!$A$2:$A$3000=C582)*('ce raw data'!$B$2:$B$3000=$B631),,),0),MATCH(SUBSTITUTE(C585,"Allele","Height"),'ce raw data'!$C$1:$CZ$1,0))),"-")</f>
        <v>-</v>
      </c>
      <c r="D630" s="8" t="str">
        <f>IFERROR(IF(INDEX('ce raw data'!$C$2:$CZ$3000,MATCH(1,INDEX(('ce raw data'!$A$2:$A$3000=C582)*('ce raw data'!$B$2:$B$3000=$B631),,),0),MATCH(SUBSTITUTE(D585,"Allele","Height"),'ce raw data'!$C$1:$CZ$1,0))="","-",INDEX('ce raw data'!$C$2:$CZ$3000,MATCH(1,INDEX(('ce raw data'!$A$2:$A$3000=C582)*('ce raw data'!$B$2:$B$3000=$B631),,),0),MATCH(SUBSTITUTE(D585,"Allele","Height"),'ce raw data'!$C$1:$CZ$1,0))),"-")</f>
        <v>-</v>
      </c>
      <c r="E630" s="8" t="str">
        <f>IFERROR(IF(INDEX('ce raw data'!$C$2:$CZ$3000,MATCH(1,INDEX(('ce raw data'!$A$2:$A$3000=C582)*('ce raw data'!$B$2:$B$3000=$B631),,),0),MATCH(SUBSTITUTE(E585,"Allele","Height"),'ce raw data'!$C$1:$CZ$1,0))="","-",INDEX('ce raw data'!$C$2:$CZ$3000,MATCH(1,INDEX(('ce raw data'!$A$2:$A$3000=C582)*('ce raw data'!$B$2:$B$3000=$B631),,),0),MATCH(SUBSTITUTE(E585,"Allele","Height"),'ce raw data'!$C$1:$CZ$1,0))),"-")</f>
        <v>-</v>
      </c>
      <c r="F630" s="8" t="str">
        <f>IFERROR(IF(INDEX('ce raw data'!$C$2:$CZ$3000,MATCH(1,INDEX(('ce raw data'!$A$2:$A$3000=C582)*('ce raw data'!$B$2:$B$3000=$B631),,),0),MATCH(SUBSTITUTE(F585,"Allele","Height"),'ce raw data'!$C$1:$CZ$1,0))="","-",INDEX('ce raw data'!$C$2:$CZ$3000,MATCH(1,INDEX(('ce raw data'!$A$2:$A$3000=C582)*('ce raw data'!$B$2:$B$3000=$B631),,),0),MATCH(SUBSTITUTE(F585,"Allele","Height"),'ce raw data'!$C$1:$CZ$1,0))),"-")</f>
        <v>-</v>
      </c>
      <c r="G630" s="8" t="str">
        <f>IFERROR(IF(INDEX('ce raw data'!$C$2:$CZ$3000,MATCH(1,INDEX(('ce raw data'!$A$2:$A$3000=G582)*('ce raw data'!$B$2:$B$3000=$B631),,),0),MATCH(SUBSTITUTE(G585,"Allele","Height"),'ce raw data'!$C$1:$CZ$1,0))="","-",INDEX('ce raw data'!$C$2:$CZ$3000,MATCH(1,INDEX(('ce raw data'!$A$2:$A$3000=G582)*('ce raw data'!$B$2:$B$3000=$B631),,),0),MATCH(SUBSTITUTE(G585,"Allele","Height"),'ce raw data'!$C$1:$CZ$1,0))),"-")</f>
        <v>-</v>
      </c>
      <c r="H630" s="8" t="str">
        <f>IFERROR(IF(INDEX('ce raw data'!$C$2:$CZ$3000,MATCH(1,INDEX(('ce raw data'!$A$2:$A$3000=G582)*('ce raw data'!$B$2:$B$3000=$B631),,),0),MATCH(SUBSTITUTE(H585,"Allele","Height"),'ce raw data'!$C$1:$CZ$1,0))="","-",INDEX('ce raw data'!$C$2:$CZ$3000,MATCH(1,INDEX(('ce raw data'!$A$2:$A$3000=G582)*('ce raw data'!$B$2:$B$3000=$B631),,),0),MATCH(SUBSTITUTE(H585,"Allele","Height"),'ce raw data'!$C$1:$CZ$1,0))),"-")</f>
        <v>-</v>
      </c>
      <c r="I630" s="8" t="str">
        <f>IFERROR(IF(INDEX('ce raw data'!$C$2:$CZ$3000,MATCH(1,INDEX(('ce raw data'!$A$2:$A$3000=G582)*('ce raw data'!$B$2:$B$3000=$B631),,),0),MATCH(SUBSTITUTE(I585,"Allele","Height"),'ce raw data'!$C$1:$CZ$1,0))="","-",INDEX('ce raw data'!$C$2:$CZ$3000,MATCH(1,INDEX(('ce raw data'!$A$2:$A$3000=G582)*('ce raw data'!$B$2:$B$3000=$B631),,),0),MATCH(SUBSTITUTE(I585,"Allele","Height"),'ce raw data'!$C$1:$CZ$1,0))),"-")</f>
        <v>-</v>
      </c>
      <c r="J630" s="8" t="str">
        <f>IFERROR(IF(INDEX('ce raw data'!$C$2:$CZ$3000,MATCH(1,INDEX(('ce raw data'!$A$2:$A$3000=G582)*('ce raw data'!$B$2:$B$3000=$B631),,),0),MATCH(SUBSTITUTE(J585,"Allele","Height"),'ce raw data'!$C$1:$CZ$1,0))="","-",INDEX('ce raw data'!$C$2:$CZ$3000,MATCH(1,INDEX(('ce raw data'!$A$2:$A$3000=G582)*('ce raw data'!$B$2:$B$3000=$B631),,),0),MATCH(SUBSTITUTE(J585,"Allele","Height"),'ce raw data'!$C$1:$CZ$1,0))),"-")</f>
        <v>-</v>
      </c>
    </row>
    <row r="631" spans="2:10" x14ac:dyDescent="0.5">
      <c r="B631" s="12" t="str">
        <f>'Allele Call Table'!$A$115</f>
        <v>D22S1045</v>
      </c>
      <c r="C631" s="8" t="str">
        <f>IFERROR(IF(INDEX('ce raw data'!$C$2:$CZ$3000,MATCH(1,INDEX(('ce raw data'!$A$2:$A$3000=C582)*('ce raw data'!$B$2:$B$3000=$B631),,),0),MATCH(C585,'ce raw data'!$C$1:$CZ$1,0))="","-",INDEX('ce raw data'!$C$2:$CZ$3000,MATCH(1,INDEX(('ce raw data'!$A$2:$A$3000=C582)*('ce raw data'!$B$2:$B$3000=$B631),,),0),MATCH(C585,'ce raw data'!$C$1:$CZ$1,0))),"-")</f>
        <v>-</v>
      </c>
      <c r="D631" s="8" t="str">
        <f>IFERROR(IF(INDEX('ce raw data'!$C$2:$CZ$3000,MATCH(1,INDEX(('ce raw data'!$A$2:$A$3000=C582)*('ce raw data'!$B$2:$B$3000=$B631),,),0),MATCH(D585,'ce raw data'!$C$1:$CZ$1,0))="","-",INDEX('ce raw data'!$C$2:$CZ$3000,MATCH(1,INDEX(('ce raw data'!$A$2:$A$3000=C582)*('ce raw data'!$B$2:$B$3000=$B631),,),0),MATCH(D585,'ce raw data'!$C$1:$CZ$1,0))),"-")</f>
        <v>-</v>
      </c>
      <c r="E631" s="8" t="str">
        <f>IFERROR(IF(INDEX('ce raw data'!$C$2:$CZ$3000,MATCH(1,INDEX(('ce raw data'!$A$2:$A$3000=C582)*('ce raw data'!$B$2:$B$3000=$B631),,),0),MATCH(E585,'ce raw data'!$C$1:$CZ$1,0))="","-",INDEX('ce raw data'!$C$2:$CZ$3000,MATCH(1,INDEX(('ce raw data'!$A$2:$A$3000=C582)*('ce raw data'!$B$2:$B$3000=$B631),,),0),MATCH(E585,'ce raw data'!$C$1:$CZ$1,0))),"-")</f>
        <v>-</v>
      </c>
      <c r="F631" s="8" t="str">
        <f>IFERROR(IF(INDEX('ce raw data'!$C$2:$CZ$3000,MATCH(1,INDEX(('ce raw data'!$A$2:$A$3000=C582)*('ce raw data'!$B$2:$B$3000=$B631),,),0),MATCH(F585,'ce raw data'!$C$1:$CZ$1,0))="","-",INDEX('ce raw data'!$C$2:$CZ$3000,MATCH(1,INDEX(('ce raw data'!$A$2:$A$3000=C582)*('ce raw data'!$B$2:$B$3000=$B631),,),0),MATCH(F585,'ce raw data'!$C$1:$CZ$1,0))),"-")</f>
        <v>-</v>
      </c>
      <c r="G631" s="8" t="str">
        <f>IFERROR(IF(INDEX('ce raw data'!$C$2:$CZ$3000,MATCH(1,INDEX(('ce raw data'!$A$2:$A$3000=G582)*('ce raw data'!$B$2:$B$3000=$B631),,),0),MATCH(G585,'ce raw data'!$C$1:$CZ$1,0))="","-",INDEX('ce raw data'!$C$2:$CZ$3000,MATCH(1,INDEX(('ce raw data'!$A$2:$A$3000=G582)*('ce raw data'!$B$2:$B$3000=$B631),,),0),MATCH(G585,'ce raw data'!$C$1:$CZ$1,0))),"-")</f>
        <v>-</v>
      </c>
      <c r="H631" s="8" t="str">
        <f>IFERROR(IF(INDEX('ce raw data'!$C$2:$CZ$3000,MATCH(1,INDEX(('ce raw data'!$A$2:$A$3000=G582)*('ce raw data'!$B$2:$B$3000=$B631),,),0),MATCH(H585,'ce raw data'!$C$1:$CZ$1,0))="","-",INDEX('ce raw data'!$C$2:$CZ$3000,MATCH(1,INDEX(('ce raw data'!$A$2:$A$3000=G582)*('ce raw data'!$B$2:$B$3000=$B631),,),0),MATCH(H585,'ce raw data'!$C$1:$CZ$1,0))),"-")</f>
        <v>-</v>
      </c>
      <c r="I631" s="8" t="str">
        <f>IFERROR(IF(INDEX('ce raw data'!$C$2:$CZ$3000,MATCH(1,INDEX(('ce raw data'!$A$2:$A$3000=G582)*('ce raw data'!$B$2:$B$3000=$B631),,),0),MATCH(I585,'ce raw data'!$C$1:$CZ$1,0))="","-",INDEX('ce raw data'!$C$2:$CZ$3000,MATCH(1,INDEX(('ce raw data'!$A$2:$A$3000=G582)*('ce raw data'!$B$2:$B$3000=$B631),,),0),MATCH(I585,'ce raw data'!$C$1:$CZ$1,0))),"-")</f>
        <v>-</v>
      </c>
      <c r="J631" s="8" t="str">
        <f>IFERROR(IF(INDEX('ce raw data'!$C$2:$CZ$3000,MATCH(1,INDEX(('ce raw data'!$A$2:$A$3000=G582)*('ce raw data'!$B$2:$B$3000=$B631),,),0),MATCH(J585,'ce raw data'!$C$1:$CZ$1,0))="","-",INDEX('ce raw data'!$C$2:$CZ$3000,MATCH(1,INDEX(('ce raw data'!$A$2:$A$3000=G582)*('ce raw data'!$B$2:$B$3000=$B631),,),0),MATCH(J585,'ce raw data'!$C$1:$CZ$1,0))),"-")</f>
        <v>-</v>
      </c>
    </row>
    <row r="632" spans="2:10" hidden="1" x14ac:dyDescent="0.5">
      <c r="B632" s="10"/>
      <c r="C632" s="8" t="str">
        <f>IFERROR(IF(INDEX('ce raw data'!$C$2:$CZ$3000,MATCH(1,INDEX(('ce raw data'!$A$2:$A$3000=C582)*('ce raw data'!$B$2:$B$3000=$B633),,),0),MATCH(SUBSTITUTE(C585,"Allele","Height"),'ce raw data'!$C$1:$CZ$1,0))="","-",INDEX('ce raw data'!$C$2:$CZ$3000,MATCH(1,INDEX(('ce raw data'!$A$2:$A$3000=C582)*('ce raw data'!$B$2:$B$3000=$B633),,),0),MATCH(SUBSTITUTE(C585,"Allele","Height"),'ce raw data'!$C$1:$CZ$1,0))),"-")</f>
        <v>-</v>
      </c>
      <c r="D632" s="8" t="str">
        <f>IFERROR(IF(INDEX('ce raw data'!$C$2:$CZ$3000,MATCH(1,INDEX(('ce raw data'!$A$2:$A$3000=C582)*('ce raw data'!$B$2:$B$3000=$B633),,),0),MATCH(SUBSTITUTE(D585,"Allele","Height"),'ce raw data'!$C$1:$CZ$1,0))="","-",INDEX('ce raw data'!$C$2:$CZ$3000,MATCH(1,INDEX(('ce raw data'!$A$2:$A$3000=C582)*('ce raw data'!$B$2:$B$3000=$B633),,),0),MATCH(SUBSTITUTE(D585,"Allele","Height"),'ce raw data'!$C$1:$CZ$1,0))),"-")</f>
        <v>-</v>
      </c>
      <c r="E632" s="8" t="str">
        <f>IFERROR(IF(INDEX('ce raw data'!$C$2:$CZ$3000,MATCH(1,INDEX(('ce raw data'!$A$2:$A$3000=C582)*('ce raw data'!$B$2:$B$3000=$B633),,),0),MATCH(SUBSTITUTE(E585,"Allele","Height"),'ce raw data'!$C$1:$CZ$1,0))="","-",INDEX('ce raw data'!$C$2:$CZ$3000,MATCH(1,INDEX(('ce raw data'!$A$2:$A$3000=C582)*('ce raw data'!$B$2:$B$3000=$B633),,),0),MATCH(SUBSTITUTE(E585,"Allele","Height"),'ce raw data'!$C$1:$CZ$1,0))),"-")</f>
        <v>-</v>
      </c>
      <c r="F632" s="8" t="str">
        <f>IFERROR(IF(INDEX('ce raw data'!$C$2:$CZ$3000,MATCH(1,INDEX(('ce raw data'!$A$2:$A$3000=C582)*('ce raw data'!$B$2:$B$3000=$B633),,),0),MATCH(SUBSTITUTE(F585,"Allele","Height"),'ce raw data'!$C$1:$CZ$1,0))="","-",INDEX('ce raw data'!$C$2:$CZ$3000,MATCH(1,INDEX(('ce raw data'!$A$2:$A$3000=C582)*('ce raw data'!$B$2:$B$3000=$B633),,),0),MATCH(SUBSTITUTE(F585,"Allele","Height"),'ce raw data'!$C$1:$CZ$1,0))),"-")</f>
        <v>-</v>
      </c>
      <c r="G632" s="8" t="str">
        <f>IFERROR(IF(INDEX('ce raw data'!$C$2:$CZ$3000,MATCH(1,INDEX(('ce raw data'!$A$2:$A$3000=G582)*('ce raw data'!$B$2:$B$3000=$B633),,),0),MATCH(SUBSTITUTE(G585,"Allele","Height"),'ce raw data'!$C$1:$CZ$1,0))="","-",INDEX('ce raw data'!$C$2:$CZ$3000,MATCH(1,INDEX(('ce raw data'!$A$2:$A$3000=G582)*('ce raw data'!$B$2:$B$3000=$B633),,),0),MATCH(SUBSTITUTE(G585,"Allele","Height"),'ce raw data'!$C$1:$CZ$1,0))),"-")</f>
        <v>-</v>
      </c>
      <c r="H632" s="8" t="str">
        <f>IFERROR(IF(INDEX('ce raw data'!$C$2:$CZ$3000,MATCH(1,INDEX(('ce raw data'!$A$2:$A$3000=G582)*('ce raw data'!$B$2:$B$3000=$B633),,),0),MATCH(SUBSTITUTE(H585,"Allele","Height"),'ce raw data'!$C$1:$CZ$1,0))="","-",INDEX('ce raw data'!$C$2:$CZ$3000,MATCH(1,INDEX(('ce raw data'!$A$2:$A$3000=G582)*('ce raw data'!$B$2:$B$3000=$B633),,),0),MATCH(SUBSTITUTE(H585,"Allele","Height"),'ce raw data'!$C$1:$CZ$1,0))),"-")</f>
        <v>-</v>
      </c>
      <c r="I632" s="8" t="str">
        <f>IFERROR(IF(INDEX('ce raw data'!$C$2:$CZ$3000,MATCH(1,INDEX(('ce raw data'!$A$2:$A$3000=G582)*('ce raw data'!$B$2:$B$3000=$B633),,),0),MATCH(SUBSTITUTE(I585,"Allele","Height"),'ce raw data'!$C$1:$CZ$1,0))="","-",INDEX('ce raw data'!$C$2:$CZ$3000,MATCH(1,INDEX(('ce raw data'!$A$2:$A$3000=G582)*('ce raw data'!$B$2:$B$3000=$B633),,),0),MATCH(SUBSTITUTE(I585,"Allele","Height"),'ce raw data'!$C$1:$CZ$1,0))),"-")</f>
        <v>-</v>
      </c>
      <c r="J632" s="8" t="str">
        <f>IFERROR(IF(INDEX('ce raw data'!$C$2:$CZ$3000,MATCH(1,INDEX(('ce raw data'!$A$2:$A$3000=G582)*('ce raw data'!$B$2:$B$3000=$B633),,),0),MATCH(SUBSTITUTE(J585,"Allele","Height"),'ce raw data'!$C$1:$CZ$1,0))="","-",INDEX('ce raw data'!$C$2:$CZ$3000,MATCH(1,INDEX(('ce raw data'!$A$2:$A$3000=G582)*('ce raw data'!$B$2:$B$3000=$B633),,),0),MATCH(SUBSTITUTE(J585,"Allele","Height"),'ce raw data'!$C$1:$CZ$1,0))),"-")</f>
        <v>-</v>
      </c>
    </row>
    <row r="633" spans="2:10" x14ac:dyDescent="0.5">
      <c r="B633" s="13" t="str">
        <f>'Allele Call Table'!$A$117</f>
        <v>DYS391</v>
      </c>
      <c r="C633" s="8" t="str">
        <f>IFERROR(IF(INDEX('ce raw data'!$C$2:$CZ$3000,MATCH(1,INDEX(('ce raw data'!$A$2:$A$3000=C582)*('ce raw data'!$B$2:$B$3000=$B633),,),0),MATCH(C585,'ce raw data'!$C$1:$CZ$1,0))="","-",INDEX('ce raw data'!$C$2:$CZ$3000,MATCH(1,INDEX(('ce raw data'!$A$2:$A$3000=C582)*('ce raw data'!$B$2:$B$3000=$B633),,),0),MATCH(C585,'ce raw data'!$C$1:$CZ$1,0))),"-")</f>
        <v>-</v>
      </c>
      <c r="D633" s="8" t="str">
        <f>IFERROR(IF(INDEX('ce raw data'!$C$2:$CZ$3000,MATCH(1,INDEX(('ce raw data'!$A$2:$A$3000=C582)*('ce raw data'!$B$2:$B$3000=$B633),,),0),MATCH(D585,'ce raw data'!$C$1:$CZ$1,0))="","-",INDEX('ce raw data'!$C$2:$CZ$3000,MATCH(1,INDEX(('ce raw data'!$A$2:$A$3000=C582)*('ce raw data'!$B$2:$B$3000=$B633),,),0),MATCH(D585,'ce raw data'!$C$1:$CZ$1,0))),"-")</f>
        <v>-</v>
      </c>
      <c r="E633" s="8" t="str">
        <f>IFERROR(IF(INDEX('ce raw data'!$C$2:$CZ$3000,MATCH(1,INDEX(('ce raw data'!$A$2:$A$3000=C582)*('ce raw data'!$B$2:$B$3000=$B633),,),0),MATCH(E585,'ce raw data'!$C$1:$CZ$1,0))="","-",INDEX('ce raw data'!$C$2:$CZ$3000,MATCH(1,INDEX(('ce raw data'!$A$2:$A$3000=C582)*('ce raw data'!$B$2:$B$3000=$B633),,),0),MATCH(E585,'ce raw data'!$C$1:$CZ$1,0))),"-")</f>
        <v>-</v>
      </c>
      <c r="F633" s="8" t="str">
        <f>IFERROR(IF(INDEX('ce raw data'!$C$2:$CZ$3000,MATCH(1,INDEX(('ce raw data'!$A$2:$A$3000=C582)*('ce raw data'!$B$2:$B$3000=$B633),,),0),MATCH(F585,'ce raw data'!$C$1:$CZ$1,0))="","-",INDEX('ce raw data'!$C$2:$CZ$3000,MATCH(1,INDEX(('ce raw data'!$A$2:$A$3000=C582)*('ce raw data'!$B$2:$B$3000=$B633),,),0),MATCH(F585,'ce raw data'!$C$1:$CZ$1,0))),"-")</f>
        <v>-</v>
      </c>
      <c r="G633" s="8" t="str">
        <f>IFERROR(IF(INDEX('ce raw data'!$C$2:$CZ$3000,MATCH(1,INDEX(('ce raw data'!$A$2:$A$3000=G582)*('ce raw data'!$B$2:$B$3000=$B633),,),0),MATCH(G585,'ce raw data'!$C$1:$CZ$1,0))="","-",INDEX('ce raw data'!$C$2:$CZ$3000,MATCH(1,INDEX(('ce raw data'!$A$2:$A$3000=G582)*('ce raw data'!$B$2:$B$3000=$B633),,),0),MATCH(G585,'ce raw data'!$C$1:$CZ$1,0))),"-")</f>
        <v>-</v>
      </c>
      <c r="H633" s="8" t="str">
        <f>IFERROR(IF(INDEX('ce raw data'!$C$2:$CZ$3000,MATCH(1,INDEX(('ce raw data'!$A$2:$A$3000=G582)*('ce raw data'!$B$2:$B$3000=$B633),,),0),MATCH(H585,'ce raw data'!$C$1:$CZ$1,0))="","-",INDEX('ce raw data'!$C$2:$CZ$3000,MATCH(1,INDEX(('ce raw data'!$A$2:$A$3000=G582)*('ce raw data'!$B$2:$B$3000=$B633),,),0),MATCH(H585,'ce raw data'!$C$1:$CZ$1,0))),"-")</f>
        <v>-</v>
      </c>
      <c r="I633" s="8" t="str">
        <f>IFERROR(IF(INDEX('ce raw data'!$C$2:$CZ$3000,MATCH(1,INDEX(('ce raw data'!$A$2:$A$3000=G582)*('ce raw data'!$B$2:$B$3000=$B633),,),0),MATCH(I585,'ce raw data'!$C$1:$CZ$1,0))="","-",INDEX('ce raw data'!$C$2:$CZ$3000,MATCH(1,INDEX(('ce raw data'!$A$2:$A$3000=G582)*('ce raw data'!$B$2:$B$3000=$B633),,),0),MATCH(I585,'ce raw data'!$C$1:$CZ$1,0))),"-")</f>
        <v>-</v>
      </c>
      <c r="J633" s="8" t="str">
        <f>IFERROR(IF(INDEX('ce raw data'!$C$2:$CZ$3000,MATCH(1,INDEX(('ce raw data'!$A$2:$A$3000=G582)*('ce raw data'!$B$2:$B$3000=$B633),,),0),MATCH(J585,'ce raw data'!$C$1:$CZ$1,0))="","-",INDEX('ce raw data'!$C$2:$CZ$3000,MATCH(1,INDEX(('ce raw data'!$A$2:$A$3000=G582)*('ce raw data'!$B$2:$B$3000=$B633),,),0),MATCH(J585,'ce raw data'!$C$1:$CZ$1,0))),"-")</f>
        <v>-</v>
      </c>
    </row>
    <row r="634" spans="2:10" hidden="1" x14ac:dyDescent="0.5">
      <c r="B634" s="13"/>
      <c r="C634" s="8" t="str">
        <f>IFERROR(IF(INDEX('ce raw data'!$C$2:$CZ$3000,MATCH(1,INDEX(('ce raw data'!$A$2:$A$3000=C582)*('ce raw data'!$B$2:$B$3000=$B635),,),0),MATCH(SUBSTITUTE(C585,"Allele","Height"),'ce raw data'!$C$1:$CZ$1,0))="","-",INDEX('ce raw data'!$C$2:$CZ$3000,MATCH(1,INDEX(('ce raw data'!$A$2:$A$3000=C582)*('ce raw data'!$B$2:$B$3000=$B635),,),0),MATCH(SUBSTITUTE(C585,"Allele","Height"),'ce raw data'!$C$1:$CZ$1,0))),"-")</f>
        <v>-</v>
      </c>
      <c r="D634" s="8" t="str">
        <f>IFERROR(IF(INDEX('ce raw data'!$C$2:$CZ$3000,MATCH(1,INDEX(('ce raw data'!$A$2:$A$3000=C582)*('ce raw data'!$B$2:$B$3000=$B635),,),0),MATCH(SUBSTITUTE(D585,"Allele","Height"),'ce raw data'!$C$1:$CZ$1,0))="","-",INDEX('ce raw data'!$C$2:$CZ$3000,MATCH(1,INDEX(('ce raw data'!$A$2:$A$3000=C582)*('ce raw data'!$B$2:$B$3000=$B635),,),0),MATCH(SUBSTITUTE(D585,"Allele","Height"),'ce raw data'!$C$1:$CZ$1,0))),"-")</f>
        <v>-</v>
      </c>
      <c r="E634" s="8" t="str">
        <f>IFERROR(IF(INDEX('ce raw data'!$C$2:$CZ$3000,MATCH(1,INDEX(('ce raw data'!$A$2:$A$3000=C582)*('ce raw data'!$B$2:$B$3000=$B635),,),0),MATCH(SUBSTITUTE(E585,"Allele","Height"),'ce raw data'!$C$1:$CZ$1,0))="","-",INDEX('ce raw data'!$C$2:$CZ$3000,MATCH(1,INDEX(('ce raw data'!$A$2:$A$3000=C582)*('ce raw data'!$B$2:$B$3000=$B635),,),0),MATCH(SUBSTITUTE(E585,"Allele","Height"),'ce raw data'!$C$1:$CZ$1,0))),"-")</f>
        <v>-</v>
      </c>
      <c r="F634" s="8" t="str">
        <f>IFERROR(IF(INDEX('ce raw data'!$C$2:$CZ$3000,MATCH(1,INDEX(('ce raw data'!$A$2:$A$3000=C582)*('ce raw data'!$B$2:$B$3000=$B635),,),0),MATCH(SUBSTITUTE(F585,"Allele","Height"),'ce raw data'!$C$1:$CZ$1,0))="","-",INDEX('ce raw data'!$C$2:$CZ$3000,MATCH(1,INDEX(('ce raw data'!$A$2:$A$3000=C582)*('ce raw data'!$B$2:$B$3000=$B635),,),0),MATCH(SUBSTITUTE(F585,"Allele","Height"),'ce raw data'!$C$1:$CZ$1,0))),"-")</f>
        <v>-</v>
      </c>
      <c r="G634" s="8" t="str">
        <f>IFERROR(IF(INDEX('ce raw data'!$C$2:$CZ$3000,MATCH(1,INDEX(('ce raw data'!$A$2:$A$3000=G582)*('ce raw data'!$B$2:$B$3000=$B635),,),0),MATCH(SUBSTITUTE(G585,"Allele","Height"),'ce raw data'!$C$1:$CZ$1,0))="","-",INDEX('ce raw data'!$C$2:$CZ$3000,MATCH(1,INDEX(('ce raw data'!$A$2:$A$3000=G582)*('ce raw data'!$B$2:$B$3000=$B635),,),0),MATCH(SUBSTITUTE(G585,"Allele","Height"),'ce raw data'!$C$1:$CZ$1,0))),"-")</f>
        <v>-</v>
      </c>
      <c r="H634" s="8" t="str">
        <f>IFERROR(IF(INDEX('ce raw data'!$C$2:$CZ$3000,MATCH(1,INDEX(('ce raw data'!$A$2:$A$3000=G582)*('ce raw data'!$B$2:$B$3000=$B635),,),0),MATCH(SUBSTITUTE(H585,"Allele","Height"),'ce raw data'!$C$1:$CZ$1,0))="","-",INDEX('ce raw data'!$C$2:$CZ$3000,MATCH(1,INDEX(('ce raw data'!$A$2:$A$3000=G582)*('ce raw data'!$B$2:$B$3000=$B635),,),0),MATCH(SUBSTITUTE(H585,"Allele","Height"),'ce raw data'!$C$1:$CZ$1,0))),"-")</f>
        <v>-</v>
      </c>
      <c r="I634" s="8" t="str">
        <f>IFERROR(IF(INDEX('ce raw data'!$C$2:$CZ$3000,MATCH(1,INDEX(('ce raw data'!$A$2:$A$3000=G582)*('ce raw data'!$B$2:$B$3000=$B635),,),0),MATCH(SUBSTITUTE(I585,"Allele","Height"),'ce raw data'!$C$1:$CZ$1,0))="","-",INDEX('ce raw data'!$C$2:$CZ$3000,MATCH(1,INDEX(('ce raw data'!$A$2:$A$3000=G582)*('ce raw data'!$B$2:$B$3000=$B635),,),0),MATCH(SUBSTITUTE(I585,"Allele","Height"),'ce raw data'!$C$1:$CZ$1,0))),"-")</f>
        <v>-</v>
      </c>
      <c r="J634" s="8" t="str">
        <f>IFERROR(IF(INDEX('ce raw data'!$C$2:$CZ$3000,MATCH(1,INDEX(('ce raw data'!$A$2:$A$3000=G582)*('ce raw data'!$B$2:$B$3000=$B635),,),0),MATCH(SUBSTITUTE(J585,"Allele","Height"),'ce raw data'!$C$1:$CZ$1,0))="","-",INDEX('ce raw data'!$C$2:$CZ$3000,MATCH(1,INDEX(('ce raw data'!$A$2:$A$3000=G582)*('ce raw data'!$B$2:$B$3000=$B635),,),0),MATCH(SUBSTITUTE(J585,"Allele","Height"),'ce raw data'!$C$1:$CZ$1,0))),"-")</f>
        <v>-</v>
      </c>
    </row>
    <row r="635" spans="2:10" x14ac:dyDescent="0.5">
      <c r="B635" s="13" t="str">
        <f>'Allele Call Table'!$A$119</f>
        <v>FGA</v>
      </c>
      <c r="C635" s="8" t="str">
        <f>IFERROR(IF(INDEX('ce raw data'!$C$2:$CZ$3000,MATCH(1,INDEX(('ce raw data'!$A$2:$A$3000=C582)*('ce raw data'!$B$2:$B$3000=$B635),,),0),MATCH(C585,'ce raw data'!$C$1:$CZ$1,0))="","-",INDEX('ce raw data'!$C$2:$CZ$3000,MATCH(1,INDEX(('ce raw data'!$A$2:$A$3000=C582)*('ce raw data'!$B$2:$B$3000=$B635),,),0),MATCH(C585,'ce raw data'!$C$1:$CZ$1,0))),"-")</f>
        <v>-</v>
      </c>
      <c r="D635" s="8" t="str">
        <f>IFERROR(IF(INDEX('ce raw data'!$C$2:$CZ$3000,MATCH(1,INDEX(('ce raw data'!$A$2:$A$3000=C582)*('ce raw data'!$B$2:$B$3000=$B635),,),0),MATCH(D585,'ce raw data'!$C$1:$CZ$1,0))="","-",INDEX('ce raw data'!$C$2:$CZ$3000,MATCH(1,INDEX(('ce raw data'!$A$2:$A$3000=C582)*('ce raw data'!$B$2:$B$3000=$B635),,),0),MATCH(D585,'ce raw data'!$C$1:$CZ$1,0))),"-")</f>
        <v>-</v>
      </c>
      <c r="E635" s="8" t="str">
        <f>IFERROR(IF(INDEX('ce raw data'!$C$2:$CZ$3000,MATCH(1,INDEX(('ce raw data'!$A$2:$A$3000=C582)*('ce raw data'!$B$2:$B$3000=$B635),,),0),MATCH(E585,'ce raw data'!$C$1:$CZ$1,0))="","-",INDEX('ce raw data'!$C$2:$CZ$3000,MATCH(1,INDEX(('ce raw data'!$A$2:$A$3000=C582)*('ce raw data'!$B$2:$B$3000=$B635),,),0),MATCH(E585,'ce raw data'!$C$1:$CZ$1,0))),"-")</f>
        <v>-</v>
      </c>
      <c r="F635" s="8" t="str">
        <f>IFERROR(IF(INDEX('ce raw data'!$C$2:$CZ$3000,MATCH(1,INDEX(('ce raw data'!$A$2:$A$3000=C582)*('ce raw data'!$B$2:$B$3000=$B635),,),0),MATCH(F585,'ce raw data'!$C$1:$CZ$1,0))="","-",INDEX('ce raw data'!$C$2:$CZ$3000,MATCH(1,INDEX(('ce raw data'!$A$2:$A$3000=C582)*('ce raw data'!$B$2:$B$3000=$B635),,),0),MATCH(F585,'ce raw data'!$C$1:$CZ$1,0))),"-")</f>
        <v>-</v>
      </c>
      <c r="G635" s="8" t="str">
        <f>IFERROR(IF(INDEX('ce raw data'!$C$2:$CZ$3000,MATCH(1,INDEX(('ce raw data'!$A$2:$A$3000=G582)*('ce raw data'!$B$2:$B$3000=$B635),,),0),MATCH(G585,'ce raw data'!$C$1:$CZ$1,0))="","-",INDEX('ce raw data'!$C$2:$CZ$3000,MATCH(1,INDEX(('ce raw data'!$A$2:$A$3000=G582)*('ce raw data'!$B$2:$B$3000=$B635),,),0),MATCH(G585,'ce raw data'!$C$1:$CZ$1,0))),"-")</f>
        <v>-</v>
      </c>
      <c r="H635" s="8" t="str">
        <f>IFERROR(IF(INDEX('ce raw data'!$C$2:$CZ$3000,MATCH(1,INDEX(('ce raw data'!$A$2:$A$3000=G582)*('ce raw data'!$B$2:$B$3000=$B635),,),0),MATCH(H585,'ce raw data'!$C$1:$CZ$1,0))="","-",INDEX('ce raw data'!$C$2:$CZ$3000,MATCH(1,INDEX(('ce raw data'!$A$2:$A$3000=G582)*('ce raw data'!$B$2:$B$3000=$B635),,),0),MATCH(H585,'ce raw data'!$C$1:$CZ$1,0))),"-")</f>
        <v>-</v>
      </c>
      <c r="I635" s="8" t="str">
        <f>IFERROR(IF(INDEX('ce raw data'!$C$2:$CZ$3000,MATCH(1,INDEX(('ce raw data'!$A$2:$A$3000=G582)*('ce raw data'!$B$2:$B$3000=$B635),,),0),MATCH(I585,'ce raw data'!$C$1:$CZ$1,0))="","-",INDEX('ce raw data'!$C$2:$CZ$3000,MATCH(1,INDEX(('ce raw data'!$A$2:$A$3000=G582)*('ce raw data'!$B$2:$B$3000=$B635),,),0),MATCH(I585,'ce raw data'!$C$1:$CZ$1,0))),"-")</f>
        <v>-</v>
      </c>
      <c r="J635" s="8" t="str">
        <f>IFERROR(IF(INDEX('ce raw data'!$C$2:$CZ$3000,MATCH(1,INDEX(('ce raw data'!$A$2:$A$3000=G582)*('ce raw data'!$B$2:$B$3000=$B635),,),0),MATCH(J585,'ce raw data'!$C$1:$CZ$1,0))="","-",INDEX('ce raw data'!$C$2:$CZ$3000,MATCH(1,INDEX(('ce raw data'!$A$2:$A$3000=G582)*('ce raw data'!$B$2:$B$3000=$B635),,),0),MATCH(J585,'ce raw data'!$C$1:$CZ$1,0))),"-")</f>
        <v>-</v>
      </c>
    </row>
    <row r="636" spans="2:10" hidden="1" x14ac:dyDescent="0.5">
      <c r="B636" s="13"/>
      <c r="C636" s="8" t="str">
        <f>IFERROR(IF(INDEX('ce raw data'!$C$2:$CZ$3000,MATCH(1,INDEX(('ce raw data'!$A$2:$A$3000=C582)*('ce raw data'!$B$2:$B$3000=$B637),,),0),MATCH(SUBSTITUTE(C585,"Allele","Height"),'ce raw data'!$C$1:$CZ$1,0))="","-",INDEX('ce raw data'!$C$2:$CZ$3000,MATCH(1,INDEX(('ce raw data'!$A$2:$A$3000=C582)*('ce raw data'!$B$2:$B$3000=$B637),,),0),MATCH(SUBSTITUTE(C585,"Allele","Height"),'ce raw data'!$C$1:$CZ$1,0))),"-")</f>
        <v>-</v>
      </c>
      <c r="D636" s="8" t="str">
        <f>IFERROR(IF(INDEX('ce raw data'!$C$2:$CZ$3000,MATCH(1,INDEX(('ce raw data'!$A$2:$A$3000=C582)*('ce raw data'!$B$2:$B$3000=$B637),,),0),MATCH(SUBSTITUTE(D585,"Allele","Height"),'ce raw data'!$C$1:$CZ$1,0))="","-",INDEX('ce raw data'!$C$2:$CZ$3000,MATCH(1,INDEX(('ce raw data'!$A$2:$A$3000=C582)*('ce raw data'!$B$2:$B$3000=$B637),,),0),MATCH(SUBSTITUTE(D585,"Allele","Height"),'ce raw data'!$C$1:$CZ$1,0))),"-")</f>
        <v>-</v>
      </c>
      <c r="E636" s="8" t="str">
        <f>IFERROR(IF(INDEX('ce raw data'!$C$2:$CZ$3000,MATCH(1,INDEX(('ce raw data'!$A$2:$A$3000=C582)*('ce raw data'!$B$2:$B$3000=$B637),,),0),MATCH(SUBSTITUTE(E585,"Allele","Height"),'ce raw data'!$C$1:$CZ$1,0))="","-",INDEX('ce raw data'!$C$2:$CZ$3000,MATCH(1,INDEX(('ce raw data'!$A$2:$A$3000=C582)*('ce raw data'!$B$2:$B$3000=$B637),,),0),MATCH(SUBSTITUTE(E585,"Allele","Height"),'ce raw data'!$C$1:$CZ$1,0))),"-")</f>
        <v>-</v>
      </c>
      <c r="F636" s="8" t="str">
        <f>IFERROR(IF(INDEX('ce raw data'!$C$2:$CZ$3000,MATCH(1,INDEX(('ce raw data'!$A$2:$A$3000=C582)*('ce raw data'!$B$2:$B$3000=$B637),,),0),MATCH(SUBSTITUTE(F585,"Allele","Height"),'ce raw data'!$C$1:$CZ$1,0))="","-",INDEX('ce raw data'!$C$2:$CZ$3000,MATCH(1,INDEX(('ce raw data'!$A$2:$A$3000=C582)*('ce raw data'!$B$2:$B$3000=$B637),,),0),MATCH(SUBSTITUTE(F585,"Allele","Height"),'ce raw data'!$C$1:$CZ$1,0))),"-")</f>
        <v>-</v>
      </c>
      <c r="G636" s="8" t="str">
        <f>IFERROR(IF(INDEX('ce raw data'!$C$2:$CZ$3000,MATCH(1,INDEX(('ce raw data'!$A$2:$A$3000=G582)*('ce raw data'!$B$2:$B$3000=$B637),,),0),MATCH(SUBSTITUTE(G585,"Allele","Height"),'ce raw data'!$C$1:$CZ$1,0))="","-",INDEX('ce raw data'!$C$2:$CZ$3000,MATCH(1,INDEX(('ce raw data'!$A$2:$A$3000=G582)*('ce raw data'!$B$2:$B$3000=$B637),,),0),MATCH(SUBSTITUTE(G585,"Allele","Height"),'ce raw data'!$C$1:$CZ$1,0))),"-")</f>
        <v>-</v>
      </c>
      <c r="H636" s="8" t="str">
        <f>IFERROR(IF(INDEX('ce raw data'!$C$2:$CZ$3000,MATCH(1,INDEX(('ce raw data'!$A$2:$A$3000=G582)*('ce raw data'!$B$2:$B$3000=$B637),,),0),MATCH(SUBSTITUTE(H585,"Allele","Height"),'ce raw data'!$C$1:$CZ$1,0))="","-",INDEX('ce raw data'!$C$2:$CZ$3000,MATCH(1,INDEX(('ce raw data'!$A$2:$A$3000=G582)*('ce raw data'!$B$2:$B$3000=$B637),,),0),MATCH(SUBSTITUTE(H585,"Allele","Height"),'ce raw data'!$C$1:$CZ$1,0))),"-")</f>
        <v>-</v>
      </c>
      <c r="I636" s="8" t="str">
        <f>IFERROR(IF(INDEX('ce raw data'!$C$2:$CZ$3000,MATCH(1,INDEX(('ce raw data'!$A$2:$A$3000=G582)*('ce raw data'!$B$2:$B$3000=$B637),,),0),MATCH(SUBSTITUTE(I585,"Allele","Height"),'ce raw data'!$C$1:$CZ$1,0))="","-",INDEX('ce raw data'!$C$2:$CZ$3000,MATCH(1,INDEX(('ce raw data'!$A$2:$A$3000=G582)*('ce raw data'!$B$2:$B$3000=$B637),,),0),MATCH(SUBSTITUTE(I585,"Allele","Height"),'ce raw data'!$C$1:$CZ$1,0))),"-")</f>
        <v>-</v>
      </c>
      <c r="J636" s="8" t="str">
        <f>IFERROR(IF(INDEX('ce raw data'!$C$2:$CZ$3000,MATCH(1,INDEX(('ce raw data'!$A$2:$A$3000=G582)*('ce raw data'!$B$2:$B$3000=$B637),,),0),MATCH(SUBSTITUTE(J585,"Allele","Height"),'ce raw data'!$C$1:$CZ$1,0))="","-",INDEX('ce raw data'!$C$2:$CZ$3000,MATCH(1,INDEX(('ce raw data'!$A$2:$A$3000=G582)*('ce raw data'!$B$2:$B$3000=$B637),,),0),MATCH(SUBSTITUTE(J585,"Allele","Height"),'ce raw data'!$C$1:$CZ$1,0))),"-")</f>
        <v>-</v>
      </c>
    </row>
    <row r="637" spans="2:10" x14ac:dyDescent="0.5">
      <c r="B637" s="13" t="str">
        <f>'Allele Call Table'!$A$121</f>
        <v>DYS576</v>
      </c>
      <c r="C637" s="8" t="str">
        <f>IFERROR(IF(INDEX('ce raw data'!$C$2:$CZ$3000,MATCH(1,INDEX(('ce raw data'!$A$2:$A$3000=C582)*('ce raw data'!$B$2:$B$3000=$B637),,),0),MATCH(C585,'ce raw data'!$C$1:$CZ$1,0))="","-",INDEX('ce raw data'!$C$2:$CZ$3000,MATCH(1,INDEX(('ce raw data'!$A$2:$A$3000=C582)*('ce raw data'!$B$2:$B$3000=$B637),,),0),MATCH(C585,'ce raw data'!$C$1:$CZ$1,0))),"-")</f>
        <v>-</v>
      </c>
      <c r="D637" s="8" t="str">
        <f>IFERROR(IF(INDEX('ce raw data'!$C$2:$CZ$3000,MATCH(1,INDEX(('ce raw data'!$A$2:$A$3000=C582)*('ce raw data'!$B$2:$B$3000=$B637),,),0),MATCH(D585,'ce raw data'!$C$1:$CZ$1,0))="","-",INDEX('ce raw data'!$C$2:$CZ$3000,MATCH(1,INDEX(('ce raw data'!$A$2:$A$3000=C582)*('ce raw data'!$B$2:$B$3000=$B637),,),0),MATCH(D585,'ce raw data'!$C$1:$CZ$1,0))),"-")</f>
        <v>-</v>
      </c>
      <c r="E637" s="8" t="str">
        <f>IFERROR(IF(INDEX('ce raw data'!$C$2:$CZ$3000,MATCH(1,INDEX(('ce raw data'!$A$2:$A$3000=C582)*('ce raw data'!$B$2:$B$3000=$B637),,),0),MATCH(E585,'ce raw data'!$C$1:$CZ$1,0))="","-",INDEX('ce raw data'!$C$2:$CZ$3000,MATCH(1,INDEX(('ce raw data'!$A$2:$A$3000=C582)*('ce raw data'!$B$2:$B$3000=$B637),,),0),MATCH(E585,'ce raw data'!$C$1:$CZ$1,0))),"-")</f>
        <v>-</v>
      </c>
      <c r="F637" s="8" t="str">
        <f>IFERROR(IF(INDEX('ce raw data'!$C$2:$CZ$3000,MATCH(1,INDEX(('ce raw data'!$A$2:$A$3000=C582)*('ce raw data'!$B$2:$B$3000=$B637),,),0),MATCH(F585,'ce raw data'!$C$1:$CZ$1,0))="","-",INDEX('ce raw data'!$C$2:$CZ$3000,MATCH(1,INDEX(('ce raw data'!$A$2:$A$3000=C582)*('ce raw data'!$B$2:$B$3000=$B637),,),0),MATCH(F585,'ce raw data'!$C$1:$CZ$1,0))),"-")</f>
        <v>-</v>
      </c>
      <c r="G637" s="8" t="str">
        <f>IFERROR(IF(INDEX('ce raw data'!$C$2:$CZ$3000,MATCH(1,INDEX(('ce raw data'!$A$2:$A$3000=G582)*('ce raw data'!$B$2:$B$3000=$B637),,),0),MATCH(G585,'ce raw data'!$C$1:$CZ$1,0))="","-",INDEX('ce raw data'!$C$2:$CZ$3000,MATCH(1,INDEX(('ce raw data'!$A$2:$A$3000=G582)*('ce raw data'!$B$2:$B$3000=$B637),,),0),MATCH(G585,'ce raw data'!$C$1:$CZ$1,0))),"-")</f>
        <v>-</v>
      </c>
      <c r="H637" s="8" t="str">
        <f>IFERROR(IF(INDEX('ce raw data'!$C$2:$CZ$3000,MATCH(1,INDEX(('ce raw data'!$A$2:$A$3000=G582)*('ce raw data'!$B$2:$B$3000=$B637),,),0),MATCH(H585,'ce raw data'!$C$1:$CZ$1,0))="","-",INDEX('ce raw data'!$C$2:$CZ$3000,MATCH(1,INDEX(('ce raw data'!$A$2:$A$3000=G582)*('ce raw data'!$B$2:$B$3000=$B637),,),0),MATCH(H585,'ce raw data'!$C$1:$CZ$1,0))),"-")</f>
        <v>-</v>
      </c>
      <c r="I637" s="8" t="str">
        <f>IFERROR(IF(INDEX('ce raw data'!$C$2:$CZ$3000,MATCH(1,INDEX(('ce raw data'!$A$2:$A$3000=G582)*('ce raw data'!$B$2:$B$3000=$B637),,),0),MATCH(I585,'ce raw data'!$C$1:$CZ$1,0))="","-",INDEX('ce raw data'!$C$2:$CZ$3000,MATCH(1,INDEX(('ce raw data'!$A$2:$A$3000=G582)*('ce raw data'!$B$2:$B$3000=$B637),,),0),MATCH(I585,'ce raw data'!$C$1:$CZ$1,0))),"-")</f>
        <v>-</v>
      </c>
      <c r="J637" s="8" t="str">
        <f>IFERROR(IF(INDEX('ce raw data'!$C$2:$CZ$3000,MATCH(1,INDEX(('ce raw data'!$A$2:$A$3000=G582)*('ce raw data'!$B$2:$B$3000=$B637),,),0),MATCH(J585,'ce raw data'!$C$1:$CZ$1,0))="","-",INDEX('ce raw data'!$C$2:$CZ$3000,MATCH(1,INDEX(('ce raw data'!$A$2:$A$3000=G582)*('ce raw data'!$B$2:$B$3000=$B637),,),0),MATCH(J585,'ce raw data'!$C$1:$CZ$1,0))),"-")</f>
        <v>-</v>
      </c>
    </row>
    <row r="638" spans="2:10" hidden="1" x14ac:dyDescent="0.5">
      <c r="B638" s="13"/>
      <c r="C638" s="8" t="str">
        <f>IFERROR(IF(INDEX('ce raw data'!$C$2:$CZ$3000,MATCH(1,INDEX(('ce raw data'!$A$2:$A$3000=C582)*('ce raw data'!$B$2:$B$3000=$B639),,),0),MATCH(SUBSTITUTE(C585,"Allele","Height"),'ce raw data'!$C$1:$CZ$1,0))="","-",INDEX('ce raw data'!$C$2:$CZ$3000,MATCH(1,INDEX(('ce raw data'!$A$2:$A$3000=C582)*('ce raw data'!$B$2:$B$3000=$B639),,),0),MATCH(SUBSTITUTE(C585,"Allele","Height"),'ce raw data'!$C$1:$CZ$1,0))),"-")</f>
        <v>-</v>
      </c>
      <c r="D638" s="8" t="str">
        <f>IFERROR(IF(INDEX('ce raw data'!$C$2:$CZ$3000,MATCH(1,INDEX(('ce raw data'!$A$2:$A$3000=C582)*('ce raw data'!$B$2:$B$3000=$B639),,),0),MATCH(SUBSTITUTE(D585,"Allele","Height"),'ce raw data'!$C$1:$CZ$1,0))="","-",INDEX('ce raw data'!$C$2:$CZ$3000,MATCH(1,INDEX(('ce raw data'!$A$2:$A$3000=C582)*('ce raw data'!$B$2:$B$3000=$B639),,),0),MATCH(SUBSTITUTE(D585,"Allele","Height"),'ce raw data'!$C$1:$CZ$1,0))),"-")</f>
        <v>-</v>
      </c>
      <c r="E638" s="8" t="str">
        <f>IFERROR(IF(INDEX('ce raw data'!$C$2:$CZ$3000,MATCH(1,INDEX(('ce raw data'!$A$2:$A$3000=C582)*('ce raw data'!$B$2:$B$3000=$B639),,),0),MATCH(SUBSTITUTE(E585,"Allele","Height"),'ce raw data'!$C$1:$CZ$1,0))="","-",INDEX('ce raw data'!$C$2:$CZ$3000,MATCH(1,INDEX(('ce raw data'!$A$2:$A$3000=C582)*('ce raw data'!$B$2:$B$3000=$B639),,),0),MATCH(SUBSTITUTE(E585,"Allele","Height"),'ce raw data'!$C$1:$CZ$1,0))),"-")</f>
        <v>-</v>
      </c>
      <c r="F638" s="8" t="str">
        <f>IFERROR(IF(INDEX('ce raw data'!$C$2:$CZ$3000,MATCH(1,INDEX(('ce raw data'!$A$2:$A$3000=C582)*('ce raw data'!$B$2:$B$3000=$B639),,),0),MATCH(SUBSTITUTE(F585,"Allele","Height"),'ce raw data'!$C$1:$CZ$1,0))="","-",INDEX('ce raw data'!$C$2:$CZ$3000,MATCH(1,INDEX(('ce raw data'!$A$2:$A$3000=C582)*('ce raw data'!$B$2:$B$3000=$B639),,),0),MATCH(SUBSTITUTE(F585,"Allele","Height"),'ce raw data'!$C$1:$CZ$1,0))),"-")</f>
        <v>-</v>
      </c>
      <c r="G638" s="8" t="str">
        <f>IFERROR(IF(INDEX('ce raw data'!$C$2:$CZ$3000,MATCH(1,INDEX(('ce raw data'!$A$2:$A$3000=G582)*('ce raw data'!$B$2:$B$3000=$B639),,),0),MATCH(SUBSTITUTE(G585,"Allele","Height"),'ce raw data'!$C$1:$CZ$1,0))="","-",INDEX('ce raw data'!$C$2:$CZ$3000,MATCH(1,INDEX(('ce raw data'!$A$2:$A$3000=G582)*('ce raw data'!$B$2:$B$3000=$B639),,),0),MATCH(SUBSTITUTE(G585,"Allele","Height"),'ce raw data'!$C$1:$CZ$1,0))),"-")</f>
        <v>-</v>
      </c>
      <c r="H638" s="8" t="str">
        <f>IFERROR(IF(INDEX('ce raw data'!$C$2:$CZ$3000,MATCH(1,INDEX(('ce raw data'!$A$2:$A$3000=G582)*('ce raw data'!$B$2:$B$3000=$B639),,),0),MATCH(SUBSTITUTE(H585,"Allele","Height"),'ce raw data'!$C$1:$CZ$1,0))="","-",INDEX('ce raw data'!$C$2:$CZ$3000,MATCH(1,INDEX(('ce raw data'!$A$2:$A$3000=G582)*('ce raw data'!$B$2:$B$3000=$B639),,),0),MATCH(SUBSTITUTE(H585,"Allele","Height"),'ce raw data'!$C$1:$CZ$1,0))),"-")</f>
        <v>-</v>
      </c>
      <c r="I638" s="8" t="str">
        <f>IFERROR(IF(INDEX('ce raw data'!$C$2:$CZ$3000,MATCH(1,INDEX(('ce raw data'!$A$2:$A$3000=G582)*('ce raw data'!$B$2:$B$3000=$B639),,),0),MATCH(SUBSTITUTE(I585,"Allele","Height"),'ce raw data'!$C$1:$CZ$1,0))="","-",INDEX('ce raw data'!$C$2:$CZ$3000,MATCH(1,INDEX(('ce raw data'!$A$2:$A$3000=G582)*('ce raw data'!$B$2:$B$3000=$B639),,),0),MATCH(SUBSTITUTE(I585,"Allele","Height"),'ce raw data'!$C$1:$CZ$1,0))),"-")</f>
        <v>-</v>
      </c>
      <c r="J638" s="8" t="str">
        <f>IFERROR(IF(INDEX('ce raw data'!$C$2:$CZ$3000,MATCH(1,INDEX(('ce raw data'!$A$2:$A$3000=G582)*('ce raw data'!$B$2:$B$3000=$B639),,),0),MATCH(SUBSTITUTE(J585,"Allele","Height"),'ce raw data'!$C$1:$CZ$1,0))="","-",INDEX('ce raw data'!$C$2:$CZ$3000,MATCH(1,INDEX(('ce raw data'!$A$2:$A$3000=G582)*('ce raw data'!$B$2:$B$3000=$B639),,),0),MATCH(SUBSTITUTE(J585,"Allele","Height"),'ce raw data'!$C$1:$CZ$1,0))),"-")</f>
        <v>-</v>
      </c>
    </row>
    <row r="639" spans="2:10" x14ac:dyDescent="0.5">
      <c r="B639" s="13" t="str">
        <f>'Allele Call Table'!$A$123</f>
        <v>DYS570</v>
      </c>
      <c r="C639" s="8" t="str">
        <f>IFERROR(IF(INDEX('ce raw data'!$C$2:$CZ$3000,MATCH(1,INDEX(('ce raw data'!$A$2:$A$3000=C582)*('ce raw data'!$B$2:$B$3000=$B639),,),0),MATCH(C585,'ce raw data'!$C$1:$CZ$1,0))="","-",INDEX('ce raw data'!$C$2:$CZ$3000,MATCH(1,INDEX(('ce raw data'!$A$2:$A$3000=C582)*('ce raw data'!$B$2:$B$3000=$B639),,),0),MATCH(C585,'ce raw data'!$C$1:$CZ$1,0))),"-")</f>
        <v>-</v>
      </c>
      <c r="D639" s="8" t="str">
        <f>IFERROR(IF(INDEX('ce raw data'!$C$2:$CZ$3000,MATCH(1,INDEX(('ce raw data'!$A$2:$A$3000=C582)*('ce raw data'!$B$2:$B$3000=$B639),,),0),MATCH(D585,'ce raw data'!$C$1:$CZ$1,0))="","-",INDEX('ce raw data'!$C$2:$CZ$3000,MATCH(1,INDEX(('ce raw data'!$A$2:$A$3000=C582)*('ce raw data'!$B$2:$B$3000=$B639),,),0),MATCH(D585,'ce raw data'!$C$1:$CZ$1,0))),"-")</f>
        <v>-</v>
      </c>
      <c r="E639" s="8" t="str">
        <f>IFERROR(IF(INDEX('ce raw data'!$C$2:$CZ$3000,MATCH(1,INDEX(('ce raw data'!$A$2:$A$3000=C582)*('ce raw data'!$B$2:$B$3000=$B639),,),0),MATCH(E585,'ce raw data'!$C$1:$CZ$1,0))="","-",INDEX('ce raw data'!$C$2:$CZ$3000,MATCH(1,INDEX(('ce raw data'!$A$2:$A$3000=C582)*('ce raw data'!$B$2:$B$3000=$B639),,),0),MATCH(E585,'ce raw data'!$C$1:$CZ$1,0))),"-")</f>
        <v>-</v>
      </c>
      <c r="F639" s="8" t="str">
        <f>IFERROR(IF(INDEX('ce raw data'!$C$2:$CZ$3000,MATCH(1,INDEX(('ce raw data'!$A$2:$A$3000=C582)*('ce raw data'!$B$2:$B$3000=$B639),,),0),MATCH(F585,'ce raw data'!$C$1:$CZ$1,0))="","-",INDEX('ce raw data'!$C$2:$CZ$3000,MATCH(1,INDEX(('ce raw data'!$A$2:$A$3000=C582)*('ce raw data'!$B$2:$B$3000=$B639),,),0),MATCH(F585,'ce raw data'!$C$1:$CZ$1,0))),"-")</f>
        <v>-</v>
      </c>
      <c r="G639" s="8" t="str">
        <f>IFERROR(IF(INDEX('ce raw data'!$C$2:$CZ$3000,MATCH(1,INDEX(('ce raw data'!$A$2:$A$3000=G582)*('ce raw data'!$B$2:$B$3000=$B639),,),0),MATCH(G585,'ce raw data'!$C$1:$CZ$1,0))="","-",INDEX('ce raw data'!$C$2:$CZ$3000,MATCH(1,INDEX(('ce raw data'!$A$2:$A$3000=G582)*('ce raw data'!$B$2:$B$3000=$B639),,),0),MATCH(G585,'ce raw data'!$C$1:$CZ$1,0))),"-")</f>
        <v>-</v>
      </c>
      <c r="H639" s="8" t="str">
        <f>IFERROR(IF(INDEX('ce raw data'!$C$2:$CZ$3000,MATCH(1,INDEX(('ce raw data'!$A$2:$A$3000=G582)*('ce raw data'!$B$2:$B$3000=$B639),,),0),MATCH(H585,'ce raw data'!$C$1:$CZ$1,0))="","-",INDEX('ce raw data'!$C$2:$CZ$3000,MATCH(1,INDEX(('ce raw data'!$A$2:$A$3000=G582)*('ce raw data'!$B$2:$B$3000=$B639),,),0),MATCH(H585,'ce raw data'!$C$1:$CZ$1,0))),"-")</f>
        <v>-</v>
      </c>
      <c r="I639" s="8" t="str">
        <f>IFERROR(IF(INDEX('ce raw data'!$C$2:$CZ$3000,MATCH(1,INDEX(('ce raw data'!$A$2:$A$3000=G582)*('ce raw data'!$B$2:$B$3000=$B639),,),0),MATCH(I585,'ce raw data'!$C$1:$CZ$1,0))="","-",INDEX('ce raw data'!$C$2:$CZ$3000,MATCH(1,INDEX(('ce raw data'!$A$2:$A$3000=G582)*('ce raw data'!$B$2:$B$3000=$B639),,),0),MATCH(I585,'ce raw data'!$C$1:$CZ$1,0))),"-")</f>
        <v>-</v>
      </c>
      <c r="J639" s="8" t="str">
        <f>IFERROR(IF(INDEX('ce raw data'!$C$2:$CZ$3000,MATCH(1,INDEX(('ce raw data'!$A$2:$A$3000=G582)*('ce raw data'!$B$2:$B$3000=$B639),,),0),MATCH(J585,'ce raw data'!$C$1:$CZ$1,0))="","-",INDEX('ce raw data'!$C$2:$CZ$3000,MATCH(1,INDEX(('ce raw data'!$A$2:$A$3000=G582)*('ce raw data'!$B$2:$B$3000=$B639),,),0),MATCH(J585,'ce raw data'!$C$1:$CZ$1,0))),"-")</f>
        <v>-</v>
      </c>
    </row>
    <row r="640" spans="2:10" x14ac:dyDescent="0.5">
      <c r="B640" s="4"/>
      <c r="C640" s="2"/>
      <c r="D640" s="2"/>
      <c r="E640" s="2"/>
      <c r="F640" s="2"/>
      <c r="G640" s="2"/>
      <c r="H640" s="2"/>
      <c r="I640" s="2"/>
      <c r="J640" s="2"/>
    </row>
    <row r="641" spans="2:10" x14ac:dyDescent="0.5">
      <c r="B641" s="4"/>
      <c r="C641" s="2"/>
      <c r="D641" s="2"/>
      <c r="E641" s="2"/>
      <c r="F641" s="2"/>
      <c r="G641" s="2"/>
      <c r="H641" s="2"/>
      <c r="I641" s="2"/>
      <c r="J641" s="2"/>
    </row>
    <row r="642" spans="2:10" x14ac:dyDescent="0.5">
      <c r="B642" s="4"/>
      <c r="C642" s="2"/>
      <c r="D642" s="2"/>
      <c r="E642" s="2"/>
      <c r="F642" s="2"/>
      <c r="G642" s="2"/>
      <c r="H642" s="2"/>
      <c r="I642" s="2"/>
      <c r="J642" s="2"/>
    </row>
    <row r="643" spans="2:10" x14ac:dyDescent="0.5">
      <c r="B643" s="4"/>
      <c r="C643" s="2"/>
      <c r="D643" s="2"/>
      <c r="E643" s="2"/>
      <c r="F643" s="2"/>
      <c r="G643" s="2"/>
      <c r="H643" s="2"/>
      <c r="I643" s="2"/>
      <c r="J643" s="2"/>
    </row>
    <row r="644" spans="2:10" x14ac:dyDescent="0.5">
      <c r="B644" s="4"/>
      <c r="C644" s="2"/>
      <c r="D644" s="2"/>
      <c r="E644" s="2"/>
      <c r="F644" s="2"/>
      <c r="G644" s="2"/>
      <c r="H644" s="2"/>
      <c r="I644" s="2"/>
      <c r="J644" s="2"/>
    </row>
    <row r="645" spans="2:10" x14ac:dyDescent="0.5">
      <c r="B645" s="4"/>
      <c r="C645" s="2"/>
      <c r="D645" s="2"/>
      <c r="E645" s="2"/>
      <c r="F645" s="2"/>
      <c r="G645" s="2"/>
      <c r="H645" s="2"/>
      <c r="I645" s="2"/>
      <c r="J645" s="2"/>
    </row>
    <row r="646" spans="2:10" x14ac:dyDescent="0.5">
      <c r="B646" s="27" t="s">
        <v>1</v>
      </c>
      <c r="C646" s="3">
        <f ca="1">TODAY()</f>
        <v>44028</v>
      </c>
      <c r="D646" s="18"/>
      <c r="E646" s="18"/>
      <c r="F646" s="19" t="s">
        <v>2</v>
      </c>
      <c r="G646" s="2" t="str">
        <f>G1</f>
        <v/>
      </c>
    </row>
    <row r="647" spans="2:10" x14ac:dyDescent="0.5">
      <c r="B647" s="6" t="s">
        <v>4</v>
      </c>
      <c r="C647" s="36" t="str">
        <f>IF(INDEX('ce raw data'!$A:$A,2+27*20)="","blank",INDEX('ce raw data'!$A:$A,2+27*20))</f>
        <v>blank</v>
      </c>
      <c r="D647" s="36"/>
      <c r="E647" s="36"/>
      <c r="F647" s="36"/>
      <c r="G647" s="36" t="str">
        <f>IF(INDEX('ce raw data'!$A:$A,2+27*21)="","blank",INDEX('ce raw data'!$A:$A,2+27*21))</f>
        <v>blank</v>
      </c>
      <c r="H647" s="36"/>
      <c r="I647" s="36"/>
      <c r="J647" s="36"/>
    </row>
    <row r="648" spans="2:10" ht="25.2" x14ac:dyDescent="0.5">
      <c r="B648" s="6" t="s">
        <v>5</v>
      </c>
      <c r="C648" s="38"/>
      <c r="D648" s="38"/>
      <c r="E648" s="38"/>
      <c r="F648" s="38"/>
      <c r="G648" s="38"/>
      <c r="H648" s="38"/>
      <c r="I648" s="38"/>
      <c r="J648" s="38"/>
    </row>
    <row r="649" spans="2:10" x14ac:dyDescent="0.5">
      <c r="B649" s="7"/>
      <c r="C649" s="39"/>
      <c r="D649" s="39"/>
      <c r="E649" s="39"/>
      <c r="F649" s="39"/>
      <c r="G649" s="39"/>
      <c r="H649" s="39"/>
      <c r="I649" s="39"/>
      <c r="J649" s="39"/>
    </row>
    <row r="650" spans="2:10" x14ac:dyDescent="0.5">
      <c r="B650" s="5" t="s">
        <v>7</v>
      </c>
      <c r="C650" s="21" t="s">
        <v>8</v>
      </c>
      <c r="D650" s="21" t="s">
        <v>9</v>
      </c>
      <c r="E650" s="21" t="s">
        <v>40</v>
      </c>
      <c r="F650" s="21" t="s">
        <v>41</v>
      </c>
      <c r="G650" s="21" t="s">
        <v>8</v>
      </c>
      <c r="H650" s="21" t="s">
        <v>9</v>
      </c>
      <c r="I650" s="21" t="s">
        <v>40</v>
      </c>
      <c r="J650" s="21" t="s">
        <v>41</v>
      </c>
    </row>
    <row r="651" spans="2:10" hidden="1" x14ac:dyDescent="0.5">
      <c r="B651" s="28"/>
      <c r="C651" s="28" t="str">
        <f>IFERROR(IF(INDEX('ce raw data'!$C$2:$CZ$3000,MATCH(1,INDEX(('ce raw data'!$A$2:$A$3000=C647)*('ce raw data'!$B$2:$B$3000=$B652),,),0),MATCH(SUBSTITUTE(C650,"Allele","Height"),'ce raw data'!$C$1:$CZ$1,0))="","-",INDEX('ce raw data'!$C$2:$CZ$3000,MATCH(1,INDEX(('ce raw data'!$A$2:$A$3000=C647)*('ce raw data'!$B$2:$B$3000=$B652),,),0),MATCH(SUBSTITUTE(C650,"Allele","Height"),'ce raw data'!$C$1:$CZ$1,0))),"-")</f>
        <v>-</v>
      </c>
      <c r="D651" s="28" t="str">
        <f>IFERROR(IF(INDEX('ce raw data'!$C$2:$CZ$3000,MATCH(1,INDEX(('ce raw data'!$A$2:$A$3000=C647)*('ce raw data'!$B$2:$B$3000=$B652),,),0),MATCH(SUBSTITUTE(D650,"Allele","Height"),'ce raw data'!$C$1:$CZ$1,0))="","-",INDEX('ce raw data'!$C$2:$CZ$3000,MATCH(1,INDEX(('ce raw data'!$A$2:$A$3000=C647)*('ce raw data'!$B$2:$B$3000=$B652),,),0),MATCH(SUBSTITUTE(D650,"Allele","Height"),'ce raw data'!$C$1:$CZ$1,0))),"-")</f>
        <v>-</v>
      </c>
      <c r="E651" s="28" t="str">
        <f>IFERROR(IF(INDEX('ce raw data'!$C$2:$CZ$3000,MATCH(1,INDEX(('ce raw data'!$A$2:$A$3000=C647)*('ce raw data'!$B$2:$B$3000=$B652),,),0),MATCH(SUBSTITUTE(E650,"Allele","Height"),'ce raw data'!$C$1:$CZ$1,0))="","-",INDEX('ce raw data'!$C$2:$CZ$3000,MATCH(1,INDEX(('ce raw data'!$A$2:$A$3000=C647)*('ce raw data'!$B$2:$B$3000=$B652),,),0),MATCH(SUBSTITUTE(E650,"Allele","Height"),'ce raw data'!$C$1:$CZ$1,0))),"-")</f>
        <v>-</v>
      </c>
      <c r="F651" s="28" t="str">
        <f>IFERROR(IF(INDEX('ce raw data'!$C$2:$CZ$3000,MATCH(1,INDEX(('ce raw data'!$A$2:$A$3000=C647)*('ce raw data'!$B$2:$B$3000=$B652),,),0),MATCH(SUBSTITUTE(F650,"Allele","Height"),'ce raw data'!$C$1:$CZ$1,0))="","-",INDEX('ce raw data'!$C$2:$CZ$3000,MATCH(1,INDEX(('ce raw data'!$A$2:$A$3000=C647)*('ce raw data'!$B$2:$B$3000=$B652),,),0),MATCH(SUBSTITUTE(F650,"Allele","Height"),'ce raw data'!$C$1:$CZ$1,0))),"-")</f>
        <v>-</v>
      </c>
      <c r="G651" s="28" t="str">
        <f>IFERROR(IF(INDEX('ce raw data'!$C$2:$CZ$3000,MATCH(1,INDEX(('ce raw data'!$A$2:$A$3000=G647)*('ce raw data'!$B$2:$B$3000=$B652),,),0),MATCH(SUBSTITUTE(G650,"Allele","Height"),'ce raw data'!$C$1:$CZ$1,0))="","-",INDEX('ce raw data'!$C$2:$CZ$3000,MATCH(1,INDEX(('ce raw data'!$A$2:$A$3000=G647)*('ce raw data'!$B$2:$B$3000=$B652),,),0),MATCH(SUBSTITUTE(G650,"Allele","Height"),'ce raw data'!$C$1:$CZ$1,0))),"-")</f>
        <v>-</v>
      </c>
      <c r="H651" s="28" t="str">
        <f>IFERROR(IF(INDEX('ce raw data'!$C$2:$CZ$3000,MATCH(1,INDEX(('ce raw data'!$A$2:$A$3000=G647)*('ce raw data'!$B$2:$B$3000=$B652),,),0),MATCH(SUBSTITUTE(H650,"Allele","Height"),'ce raw data'!$C$1:$CZ$1,0))="","-",INDEX('ce raw data'!$C$2:$CZ$3000,MATCH(1,INDEX(('ce raw data'!$A$2:$A$3000=G647)*('ce raw data'!$B$2:$B$3000=$B652),,),0),MATCH(SUBSTITUTE(H650,"Allele","Height"),'ce raw data'!$C$1:$CZ$1,0))),"-")</f>
        <v>-</v>
      </c>
      <c r="I651" s="28" t="str">
        <f>IFERROR(IF(INDEX('ce raw data'!$C$2:$CZ$3000,MATCH(1,INDEX(('ce raw data'!$A$2:$A$3000=G647)*('ce raw data'!$B$2:$B$3000=$B652),,),0),MATCH(SUBSTITUTE(I650,"Allele","Height"),'ce raw data'!$C$1:$CZ$1,0))="","-",INDEX('ce raw data'!$C$2:$CZ$3000,MATCH(1,INDEX(('ce raw data'!$A$2:$A$3000=G647)*('ce raw data'!$B$2:$B$3000=$B652),,),0),MATCH(SUBSTITUTE(I650,"Allele","Height"),'ce raw data'!$C$1:$CZ$1,0))),"-")</f>
        <v>-</v>
      </c>
      <c r="J651" s="28" t="str">
        <f>IFERROR(IF(INDEX('ce raw data'!$C$2:$CZ$3000,MATCH(1,INDEX(('ce raw data'!$A$2:$A$3000=G647)*('ce raw data'!$B$2:$B$3000=$B652),,),0),MATCH(SUBSTITUTE(J650,"Allele","Height"),'ce raw data'!$C$1:$CZ$1,0))="","-",INDEX('ce raw data'!$C$2:$CZ$3000,MATCH(1,INDEX(('ce raw data'!$A$2:$A$3000=G647)*('ce raw data'!$B$2:$B$3000=$B652),,),0),MATCH(SUBSTITUTE(J650,"Allele","Height"),'ce raw data'!$C$1:$CZ$1,0))),"-")</f>
        <v>-</v>
      </c>
    </row>
    <row r="652" spans="2:10" x14ac:dyDescent="0.5">
      <c r="B652" s="10" t="str">
        <f>'Allele Call Table'!$A$71</f>
        <v>AMEL</v>
      </c>
      <c r="C652" s="8" t="str">
        <f>IFERROR(IF(INDEX('ce raw data'!$C$2:$CZ$3000,MATCH(1,INDEX(('ce raw data'!$A$2:$A$3000=C647)*('ce raw data'!$B$2:$B$3000=$B652),,),0),MATCH(C650,'ce raw data'!$C$1:$CZ$1,0))="","-",INDEX('ce raw data'!$C$2:$CZ$3000,MATCH(1,INDEX(('ce raw data'!$A$2:$A$3000=C647)*('ce raw data'!$B$2:$B$3000=$B652),,),0),MATCH(C650,'ce raw data'!$C$1:$CZ$1,0))),"-")</f>
        <v>-</v>
      </c>
      <c r="D652" s="8" t="str">
        <f>IFERROR(IF(INDEX('ce raw data'!$C$2:$CZ$3000,MATCH(1,INDEX(('ce raw data'!$A$2:$A$3000=C647)*('ce raw data'!$B$2:$B$3000=$B652),,),0),MATCH(D650,'ce raw data'!$C$1:$CZ$1,0))="","-",INDEX('ce raw data'!$C$2:$CZ$3000,MATCH(1,INDEX(('ce raw data'!$A$2:$A$3000=C647)*('ce raw data'!$B$2:$B$3000=$B652),,),0),MATCH(D650,'ce raw data'!$C$1:$CZ$1,0))),"-")</f>
        <v>-</v>
      </c>
      <c r="E652" s="8" t="str">
        <f>IFERROR(IF(INDEX('ce raw data'!$C$2:$CZ$3000,MATCH(1,INDEX(('ce raw data'!$A$2:$A$3000=C647)*('ce raw data'!$B$2:$B$3000=$B652),,),0),MATCH(E650,'ce raw data'!$C$1:$CZ$1,0))="","-",INDEX('ce raw data'!$C$2:$CZ$3000,MATCH(1,INDEX(('ce raw data'!$A$2:$A$3000=C647)*('ce raw data'!$B$2:$B$3000=$B652),,),0),MATCH(E650,'ce raw data'!$C$1:$CZ$1,0))),"-")</f>
        <v>-</v>
      </c>
      <c r="F652" s="8" t="str">
        <f>IFERROR(IF(INDEX('ce raw data'!$C$2:$CZ$3000,MATCH(1,INDEX(('ce raw data'!$A$2:$A$3000=C647)*('ce raw data'!$B$2:$B$3000=$B652),,),0),MATCH(F650,'ce raw data'!$C$1:$CZ$1,0))="","-",INDEX('ce raw data'!$C$2:$CZ$3000,MATCH(1,INDEX(('ce raw data'!$A$2:$A$3000=C647)*('ce raw data'!$B$2:$B$3000=$B652),,),0),MATCH(F650,'ce raw data'!$C$1:$CZ$1,0))),"-")</f>
        <v>-</v>
      </c>
      <c r="G652" s="8" t="str">
        <f>IFERROR(IF(INDEX('ce raw data'!$C$2:$CZ$3000,MATCH(1,INDEX(('ce raw data'!$A$2:$A$3000=G647)*('ce raw data'!$B$2:$B$3000=$B652),,),0),MATCH(G650,'ce raw data'!$C$1:$CZ$1,0))="","-",INDEX('ce raw data'!$C$2:$CZ$3000,MATCH(1,INDEX(('ce raw data'!$A$2:$A$3000=G647)*('ce raw data'!$B$2:$B$3000=$B652),,),0),MATCH(G650,'ce raw data'!$C$1:$CZ$1,0))),"-")</f>
        <v>-</v>
      </c>
      <c r="H652" s="8" t="str">
        <f>IFERROR(IF(INDEX('ce raw data'!$C$2:$CZ$3000,MATCH(1,INDEX(('ce raw data'!$A$2:$A$3000=G647)*('ce raw data'!$B$2:$B$3000=$B652),,),0),MATCH(H650,'ce raw data'!$C$1:$CZ$1,0))="","-",INDEX('ce raw data'!$C$2:$CZ$3000,MATCH(1,INDEX(('ce raw data'!$A$2:$A$3000=G647)*('ce raw data'!$B$2:$B$3000=$B652),,),0),MATCH(H650,'ce raw data'!$C$1:$CZ$1,0))),"-")</f>
        <v>-</v>
      </c>
      <c r="I652" s="8" t="str">
        <f>IFERROR(IF(INDEX('ce raw data'!$C$2:$CZ$3000,MATCH(1,INDEX(('ce raw data'!$A$2:$A$3000=G647)*('ce raw data'!$B$2:$B$3000=$B652),,),0),MATCH(I650,'ce raw data'!$C$1:$CZ$1,0))="","-",INDEX('ce raw data'!$C$2:$CZ$3000,MATCH(1,INDEX(('ce raw data'!$A$2:$A$3000=G647)*('ce raw data'!$B$2:$B$3000=$B652),,),0),MATCH(I650,'ce raw data'!$C$1:$CZ$1,0))),"-")</f>
        <v>-</v>
      </c>
      <c r="J652" s="8" t="str">
        <f>IFERROR(IF(INDEX('ce raw data'!$C$2:$CZ$3000,MATCH(1,INDEX(('ce raw data'!$A$2:$A$3000=G647)*('ce raw data'!$B$2:$B$3000=$B652),,),0),MATCH(J650,'ce raw data'!$C$1:$CZ$1,0))="","-",INDEX('ce raw data'!$C$2:$CZ$3000,MATCH(1,INDEX(('ce raw data'!$A$2:$A$3000=G647)*('ce raw data'!$B$2:$B$3000=$B652),,),0),MATCH(J650,'ce raw data'!$C$1:$CZ$1,0))),"-")</f>
        <v>-</v>
      </c>
    </row>
    <row r="653" spans="2:10" hidden="1" x14ac:dyDescent="0.5">
      <c r="B653" s="10"/>
      <c r="C653" s="8" t="str">
        <f>IFERROR(IF(INDEX('ce raw data'!$C$2:$CZ$3000,MATCH(1,INDEX(('ce raw data'!$A$2:$A$3000=C647)*('ce raw data'!$B$2:$B$3000=$B654),,),0),MATCH(SUBSTITUTE(C650,"Allele","Height"),'ce raw data'!$C$1:$CZ$1,0))="","-",INDEX('ce raw data'!$C$2:$CZ$3000,MATCH(1,INDEX(('ce raw data'!$A$2:$A$3000=C647)*('ce raw data'!$B$2:$B$3000=$B654),,),0),MATCH(SUBSTITUTE(C650,"Allele","Height"),'ce raw data'!$C$1:$CZ$1,0))),"-")</f>
        <v>-</v>
      </c>
      <c r="D653" s="8" t="str">
        <f>IFERROR(IF(INDEX('ce raw data'!$C$2:$CZ$3000,MATCH(1,INDEX(('ce raw data'!$A$2:$A$3000=C647)*('ce raw data'!$B$2:$B$3000=$B654),,),0),MATCH(SUBSTITUTE(D650,"Allele","Height"),'ce raw data'!$C$1:$CZ$1,0))="","-",INDEX('ce raw data'!$C$2:$CZ$3000,MATCH(1,INDEX(('ce raw data'!$A$2:$A$3000=C647)*('ce raw data'!$B$2:$B$3000=$B654),,),0),MATCH(SUBSTITUTE(D650,"Allele","Height"),'ce raw data'!$C$1:$CZ$1,0))),"-")</f>
        <v>-</v>
      </c>
      <c r="E653" s="8" t="str">
        <f>IFERROR(IF(INDEX('ce raw data'!$C$2:$CZ$3000,MATCH(1,INDEX(('ce raw data'!$A$2:$A$3000=C647)*('ce raw data'!$B$2:$B$3000=$B654),,),0),MATCH(SUBSTITUTE(E650,"Allele","Height"),'ce raw data'!$C$1:$CZ$1,0))="","-",INDEX('ce raw data'!$C$2:$CZ$3000,MATCH(1,INDEX(('ce raw data'!$A$2:$A$3000=C647)*('ce raw data'!$B$2:$B$3000=$B654),,),0),MATCH(SUBSTITUTE(E650,"Allele","Height"),'ce raw data'!$C$1:$CZ$1,0))),"-")</f>
        <v>-</v>
      </c>
      <c r="F653" s="8" t="str">
        <f>IFERROR(IF(INDEX('ce raw data'!$C$2:$CZ$3000,MATCH(1,INDEX(('ce raw data'!$A$2:$A$3000=C647)*('ce raw data'!$B$2:$B$3000=$B654),,),0),MATCH(SUBSTITUTE(F650,"Allele","Height"),'ce raw data'!$C$1:$CZ$1,0))="","-",INDEX('ce raw data'!$C$2:$CZ$3000,MATCH(1,INDEX(('ce raw data'!$A$2:$A$3000=C647)*('ce raw data'!$B$2:$B$3000=$B654),,),0),MATCH(SUBSTITUTE(F650,"Allele","Height"),'ce raw data'!$C$1:$CZ$1,0))),"-")</f>
        <v>-</v>
      </c>
      <c r="G653" s="8" t="str">
        <f>IFERROR(IF(INDEX('ce raw data'!$C$2:$CZ$3000,MATCH(1,INDEX(('ce raw data'!$A$2:$A$3000=G647)*('ce raw data'!$B$2:$B$3000=$B654),,),0),MATCH(SUBSTITUTE(G650,"Allele","Height"),'ce raw data'!$C$1:$CZ$1,0))="","-",INDEX('ce raw data'!$C$2:$CZ$3000,MATCH(1,INDEX(('ce raw data'!$A$2:$A$3000=G647)*('ce raw data'!$B$2:$B$3000=$B654),,),0),MATCH(SUBSTITUTE(G650,"Allele","Height"),'ce raw data'!$C$1:$CZ$1,0))),"-")</f>
        <v>-</v>
      </c>
      <c r="H653" s="8" t="str">
        <f>IFERROR(IF(INDEX('ce raw data'!$C$2:$CZ$3000,MATCH(1,INDEX(('ce raw data'!$A$2:$A$3000=G647)*('ce raw data'!$B$2:$B$3000=$B654),,),0),MATCH(SUBSTITUTE(H650,"Allele","Height"),'ce raw data'!$C$1:$CZ$1,0))="","-",INDEX('ce raw data'!$C$2:$CZ$3000,MATCH(1,INDEX(('ce raw data'!$A$2:$A$3000=G647)*('ce raw data'!$B$2:$B$3000=$B654),,),0),MATCH(SUBSTITUTE(H650,"Allele","Height"),'ce raw data'!$C$1:$CZ$1,0))),"-")</f>
        <v>-</v>
      </c>
      <c r="I653" s="8" t="str">
        <f>IFERROR(IF(INDEX('ce raw data'!$C$2:$CZ$3000,MATCH(1,INDEX(('ce raw data'!$A$2:$A$3000=G647)*('ce raw data'!$B$2:$B$3000=$B654),,),0),MATCH(SUBSTITUTE(I650,"Allele","Height"),'ce raw data'!$C$1:$CZ$1,0))="","-",INDEX('ce raw data'!$C$2:$CZ$3000,MATCH(1,INDEX(('ce raw data'!$A$2:$A$3000=G647)*('ce raw data'!$B$2:$B$3000=$B654),,),0),MATCH(SUBSTITUTE(I650,"Allele","Height"),'ce raw data'!$C$1:$CZ$1,0))),"-")</f>
        <v>-</v>
      </c>
      <c r="J653" s="8" t="str">
        <f>IFERROR(IF(INDEX('ce raw data'!$C$2:$CZ$3000,MATCH(1,INDEX(('ce raw data'!$A$2:$A$3000=G647)*('ce raw data'!$B$2:$B$3000=$B654),,),0),MATCH(SUBSTITUTE(J650,"Allele","Height"),'ce raw data'!$C$1:$CZ$1,0))="","-",INDEX('ce raw data'!$C$2:$CZ$3000,MATCH(1,INDEX(('ce raw data'!$A$2:$A$3000=G647)*('ce raw data'!$B$2:$B$3000=$B654),,),0),MATCH(SUBSTITUTE(J650,"Allele","Height"),'ce raw data'!$C$1:$CZ$1,0))),"-")</f>
        <v>-</v>
      </c>
    </row>
    <row r="654" spans="2:10" x14ac:dyDescent="0.5">
      <c r="B654" s="10" t="str">
        <f>'Allele Call Table'!$A$73</f>
        <v>D3S1358</v>
      </c>
      <c r="C654" s="8" t="str">
        <f>IFERROR(IF(INDEX('ce raw data'!$C$2:$CZ$3000,MATCH(1,INDEX(('ce raw data'!$A$2:$A$3000=C647)*('ce raw data'!$B$2:$B$3000=$B654),,),0),MATCH(C650,'ce raw data'!$C$1:$CZ$1,0))="","-",INDEX('ce raw data'!$C$2:$CZ$3000,MATCH(1,INDEX(('ce raw data'!$A$2:$A$3000=C647)*('ce raw data'!$B$2:$B$3000=$B654),,),0),MATCH(C650,'ce raw data'!$C$1:$CZ$1,0))),"-")</f>
        <v>-</v>
      </c>
      <c r="D654" s="8" t="str">
        <f>IFERROR(IF(INDEX('ce raw data'!$C$2:$CZ$3000,MATCH(1,INDEX(('ce raw data'!$A$2:$A$3000=C647)*('ce raw data'!$B$2:$B$3000=$B654),,),0),MATCH(D650,'ce raw data'!$C$1:$CZ$1,0))="","-",INDEX('ce raw data'!$C$2:$CZ$3000,MATCH(1,INDEX(('ce raw data'!$A$2:$A$3000=C647)*('ce raw data'!$B$2:$B$3000=$B654),,),0),MATCH(D650,'ce raw data'!$C$1:$CZ$1,0))),"-")</f>
        <v>-</v>
      </c>
      <c r="E654" s="8" t="str">
        <f>IFERROR(IF(INDEX('ce raw data'!$C$2:$CZ$3000,MATCH(1,INDEX(('ce raw data'!$A$2:$A$3000=C647)*('ce raw data'!$B$2:$B$3000=$B654),,),0),MATCH(E650,'ce raw data'!$C$1:$CZ$1,0))="","-",INDEX('ce raw data'!$C$2:$CZ$3000,MATCH(1,INDEX(('ce raw data'!$A$2:$A$3000=C647)*('ce raw data'!$B$2:$B$3000=$B654),,),0),MATCH(E650,'ce raw data'!$C$1:$CZ$1,0))),"-")</f>
        <v>-</v>
      </c>
      <c r="F654" s="8" t="str">
        <f>IFERROR(IF(INDEX('ce raw data'!$C$2:$CZ$3000,MATCH(1,INDEX(('ce raw data'!$A$2:$A$3000=C647)*('ce raw data'!$B$2:$B$3000=$B654),,),0),MATCH(F650,'ce raw data'!$C$1:$CZ$1,0))="","-",INDEX('ce raw data'!$C$2:$CZ$3000,MATCH(1,INDEX(('ce raw data'!$A$2:$A$3000=C647)*('ce raw data'!$B$2:$B$3000=$B654),,),0),MATCH(F650,'ce raw data'!$C$1:$CZ$1,0))),"-")</f>
        <v>-</v>
      </c>
      <c r="G654" s="8" t="str">
        <f>IFERROR(IF(INDEX('ce raw data'!$C$2:$CZ$3000,MATCH(1,INDEX(('ce raw data'!$A$2:$A$3000=G647)*('ce raw data'!$B$2:$B$3000=$B654),,),0),MATCH(G650,'ce raw data'!$C$1:$CZ$1,0))="","-",INDEX('ce raw data'!$C$2:$CZ$3000,MATCH(1,INDEX(('ce raw data'!$A$2:$A$3000=G647)*('ce raw data'!$B$2:$B$3000=$B654),,),0),MATCH(G650,'ce raw data'!$C$1:$CZ$1,0))),"-")</f>
        <v>-</v>
      </c>
      <c r="H654" s="8" t="str">
        <f>IFERROR(IF(INDEX('ce raw data'!$C$2:$CZ$3000,MATCH(1,INDEX(('ce raw data'!$A$2:$A$3000=G647)*('ce raw data'!$B$2:$B$3000=$B654),,),0),MATCH(H650,'ce raw data'!$C$1:$CZ$1,0))="","-",INDEX('ce raw data'!$C$2:$CZ$3000,MATCH(1,INDEX(('ce raw data'!$A$2:$A$3000=G647)*('ce raw data'!$B$2:$B$3000=$B654),,),0),MATCH(H650,'ce raw data'!$C$1:$CZ$1,0))),"-")</f>
        <v>-</v>
      </c>
      <c r="I654" s="8" t="str">
        <f>IFERROR(IF(INDEX('ce raw data'!$C$2:$CZ$3000,MATCH(1,INDEX(('ce raw data'!$A$2:$A$3000=G647)*('ce raw data'!$B$2:$B$3000=$B654),,),0),MATCH(I650,'ce raw data'!$C$1:$CZ$1,0))="","-",INDEX('ce raw data'!$C$2:$CZ$3000,MATCH(1,INDEX(('ce raw data'!$A$2:$A$3000=G647)*('ce raw data'!$B$2:$B$3000=$B654),,),0),MATCH(I650,'ce raw data'!$C$1:$CZ$1,0))),"-")</f>
        <v>-</v>
      </c>
      <c r="J654" s="8" t="str">
        <f>IFERROR(IF(INDEX('ce raw data'!$C$2:$CZ$3000,MATCH(1,INDEX(('ce raw data'!$A$2:$A$3000=G647)*('ce raw data'!$B$2:$B$3000=$B654),,),0),MATCH(J650,'ce raw data'!$C$1:$CZ$1,0))="","-",INDEX('ce raw data'!$C$2:$CZ$3000,MATCH(1,INDEX(('ce raw data'!$A$2:$A$3000=G647)*('ce raw data'!$B$2:$B$3000=$B654),,),0),MATCH(J650,'ce raw data'!$C$1:$CZ$1,0))),"-")</f>
        <v>-</v>
      </c>
    </row>
    <row r="655" spans="2:10" hidden="1" x14ac:dyDescent="0.5">
      <c r="B655" s="10"/>
      <c r="C655" s="8" t="str">
        <f>IFERROR(IF(INDEX('ce raw data'!$C$2:$CZ$3000,MATCH(1,INDEX(('ce raw data'!$A$2:$A$3000=C647)*('ce raw data'!$B$2:$B$3000=$B656),,),0),MATCH(SUBSTITUTE(C650,"Allele","Height"),'ce raw data'!$C$1:$CZ$1,0))="","-",INDEX('ce raw data'!$C$2:$CZ$3000,MATCH(1,INDEX(('ce raw data'!$A$2:$A$3000=C647)*('ce raw data'!$B$2:$B$3000=$B656),,),0),MATCH(SUBSTITUTE(C650,"Allele","Height"),'ce raw data'!$C$1:$CZ$1,0))),"-")</f>
        <v>-</v>
      </c>
      <c r="D655" s="8" t="str">
        <f>IFERROR(IF(INDEX('ce raw data'!$C$2:$CZ$3000,MATCH(1,INDEX(('ce raw data'!$A$2:$A$3000=C647)*('ce raw data'!$B$2:$B$3000=$B656),,),0),MATCH(SUBSTITUTE(D650,"Allele","Height"),'ce raw data'!$C$1:$CZ$1,0))="","-",INDEX('ce raw data'!$C$2:$CZ$3000,MATCH(1,INDEX(('ce raw data'!$A$2:$A$3000=C647)*('ce raw data'!$B$2:$B$3000=$B656),,),0),MATCH(SUBSTITUTE(D650,"Allele","Height"),'ce raw data'!$C$1:$CZ$1,0))),"-")</f>
        <v>-</v>
      </c>
      <c r="E655" s="8" t="str">
        <f>IFERROR(IF(INDEX('ce raw data'!$C$2:$CZ$3000,MATCH(1,INDEX(('ce raw data'!$A$2:$A$3000=C647)*('ce raw data'!$B$2:$B$3000=$B656),,),0),MATCH(SUBSTITUTE(E650,"Allele","Height"),'ce raw data'!$C$1:$CZ$1,0))="","-",INDEX('ce raw data'!$C$2:$CZ$3000,MATCH(1,INDEX(('ce raw data'!$A$2:$A$3000=C647)*('ce raw data'!$B$2:$B$3000=$B656),,),0),MATCH(SUBSTITUTE(E650,"Allele","Height"),'ce raw data'!$C$1:$CZ$1,0))),"-")</f>
        <v>-</v>
      </c>
      <c r="F655" s="8" t="str">
        <f>IFERROR(IF(INDEX('ce raw data'!$C$2:$CZ$3000,MATCH(1,INDEX(('ce raw data'!$A$2:$A$3000=C647)*('ce raw data'!$B$2:$B$3000=$B656),,),0),MATCH(SUBSTITUTE(F650,"Allele","Height"),'ce raw data'!$C$1:$CZ$1,0))="","-",INDEX('ce raw data'!$C$2:$CZ$3000,MATCH(1,INDEX(('ce raw data'!$A$2:$A$3000=C647)*('ce raw data'!$B$2:$B$3000=$B656),,),0),MATCH(SUBSTITUTE(F650,"Allele","Height"),'ce raw data'!$C$1:$CZ$1,0))),"-")</f>
        <v>-</v>
      </c>
      <c r="G655" s="8" t="str">
        <f>IFERROR(IF(INDEX('ce raw data'!$C$2:$CZ$3000,MATCH(1,INDEX(('ce raw data'!$A$2:$A$3000=G647)*('ce raw data'!$B$2:$B$3000=$B656),,),0),MATCH(SUBSTITUTE(G650,"Allele","Height"),'ce raw data'!$C$1:$CZ$1,0))="","-",INDEX('ce raw data'!$C$2:$CZ$3000,MATCH(1,INDEX(('ce raw data'!$A$2:$A$3000=G647)*('ce raw data'!$B$2:$B$3000=$B656),,),0),MATCH(SUBSTITUTE(G650,"Allele","Height"),'ce raw data'!$C$1:$CZ$1,0))),"-")</f>
        <v>-</v>
      </c>
      <c r="H655" s="8" t="str">
        <f>IFERROR(IF(INDEX('ce raw data'!$C$2:$CZ$3000,MATCH(1,INDEX(('ce raw data'!$A$2:$A$3000=G647)*('ce raw data'!$B$2:$B$3000=$B656),,),0),MATCH(SUBSTITUTE(H650,"Allele","Height"),'ce raw data'!$C$1:$CZ$1,0))="","-",INDEX('ce raw data'!$C$2:$CZ$3000,MATCH(1,INDEX(('ce raw data'!$A$2:$A$3000=G647)*('ce raw data'!$B$2:$B$3000=$B656),,),0),MATCH(SUBSTITUTE(H650,"Allele","Height"),'ce raw data'!$C$1:$CZ$1,0))),"-")</f>
        <v>-</v>
      </c>
      <c r="I655" s="8" t="str">
        <f>IFERROR(IF(INDEX('ce raw data'!$C$2:$CZ$3000,MATCH(1,INDEX(('ce raw data'!$A$2:$A$3000=G647)*('ce raw data'!$B$2:$B$3000=$B656),,),0),MATCH(SUBSTITUTE(I650,"Allele","Height"),'ce raw data'!$C$1:$CZ$1,0))="","-",INDEX('ce raw data'!$C$2:$CZ$3000,MATCH(1,INDEX(('ce raw data'!$A$2:$A$3000=G647)*('ce raw data'!$B$2:$B$3000=$B656),,),0),MATCH(SUBSTITUTE(I650,"Allele","Height"),'ce raw data'!$C$1:$CZ$1,0))),"-")</f>
        <v>-</v>
      </c>
      <c r="J655" s="8" t="str">
        <f>IFERROR(IF(INDEX('ce raw data'!$C$2:$CZ$3000,MATCH(1,INDEX(('ce raw data'!$A$2:$A$3000=G647)*('ce raw data'!$B$2:$B$3000=$B656),,),0),MATCH(SUBSTITUTE(J650,"Allele","Height"),'ce raw data'!$C$1:$CZ$1,0))="","-",INDEX('ce raw data'!$C$2:$CZ$3000,MATCH(1,INDEX(('ce raw data'!$A$2:$A$3000=G647)*('ce raw data'!$B$2:$B$3000=$B656),,),0),MATCH(SUBSTITUTE(J650,"Allele","Height"),'ce raw data'!$C$1:$CZ$1,0))),"-")</f>
        <v>-</v>
      </c>
    </row>
    <row r="656" spans="2:10" x14ac:dyDescent="0.5">
      <c r="B656" s="10" t="str">
        <f>'Allele Call Table'!$A$75</f>
        <v>D1S1656</v>
      </c>
      <c r="C656" s="8" t="str">
        <f>IFERROR(IF(INDEX('ce raw data'!$C$2:$CZ$3000,MATCH(1,INDEX(('ce raw data'!$A$2:$A$3000=C647)*('ce raw data'!$B$2:$B$3000=$B656),,),0),MATCH(C650,'ce raw data'!$C$1:$CZ$1,0))="","-",INDEX('ce raw data'!$C$2:$CZ$3000,MATCH(1,INDEX(('ce raw data'!$A$2:$A$3000=C647)*('ce raw data'!$B$2:$B$3000=$B656),,),0),MATCH(C650,'ce raw data'!$C$1:$CZ$1,0))),"-")</f>
        <v>-</v>
      </c>
      <c r="D656" s="8" t="str">
        <f>IFERROR(IF(INDEX('ce raw data'!$C$2:$CZ$3000,MATCH(1,INDEX(('ce raw data'!$A$2:$A$3000=C647)*('ce raw data'!$B$2:$B$3000=$B656),,),0),MATCH(D650,'ce raw data'!$C$1:$CZ$1,0))="","-",INDEX('ce raw data'!$C$2:$CZ$3000,MATCH(1,INDEX(('ce raw data'!$A$2:$A$3000=C647)*('ce raw data'!$B$2:$B$3000=$B656),,),0),MATCH(D650,'ce raw data'!$C$1:$CZ$1,0))),"-")</f>
        <v>-</v>
      </c>
      <c r="E656" s="8" t="str">
        <f>IFERROR(IF(INDEX('ce raw data'!$C$2:$CZ$3000,MATCH(1,INDEX(('ce raw data'!$A$2:$A$3000=C647)*('ce raw data'!$B$2:$B$3000=$B656),,),0),MATCH(E650,'ce raw data'!$C$1:$CZ$1,0))="","-",INDEX('ce raw data'!$C$2:$CZ$3000,MATCH(1,INDEX(('ce raw data'!$A$2:$A$3000=C647)*('ce raw data'!$B$2:$B$3000=$B656),,),0),MATCH(E650,'ce raw data'!$C$1:$CZ$1,0))),"-")</f>
        <v>-</v>
      </c>
      <c r="F656" s="8" t="str">
        <f>IFERROR(IF(INDEX('ce raw data'!$C$2:$CZ$3000,MATCH(1,INDEX(('ce raw data'!$A$2:$A$3000=C647)*('ce raw data'!$B$2:$B$3000=$B656),,),0),MATCH(F650,'ce raw data'!$C$1:$CZ$1,0))="","-",INDEX('ce raw data'!$C$2:$CZ$3000,MATCH(1,INDEX(('ce raw data'!$A$2:$A$3000=C647)*('ce raw data'!$B$2:$B$3000=$B656),,),0),MATCH(F650,'ce raw data'!$C$1:$CZ$1,0))),"-")</f>
        <v>-</v>
      </c>
      <c r="G656" s="8" t="str">
        <f>IFERROR(IF(INDEX('ce raw data'!$C$2:$CZ$3000,MATCH(1,INDEX(('ce raw data'!$A$2:$A$3000=G647)*('ce raw data'!$B$2:$B$3000=$B656),,),0),MATCH(G650,'ce raw data'!$C$1:$CZ$1,0))="","-",INDEX('ce raw data'!$C$2:$CZ$3000,MATCH(1,INDEX(('ce raw data'!$A$2:$A$3000=G647)*('ce raw data'!$B$2:$B$3000=$B656),,),0),MATCH(G650,'ce raw data'!$C$1:$CZ$1,0))),"-")</f>
        <v>-</v>
      </c>
      <c r="H656" s="8" t="str">
        <f>IFERROR(IF(INDEX('ce raw data'!$C$2:$CZ$3000,MATCH(1,INDEX(('ce raw data'!$A$2:$A$3000=G647)*('ce raw data'!$B$2:$B$3000=$B656),,),0),MATCH(H650,'ce raw data'!$C$1:$CZ$1,0))="","-",INDEX('ce raw data'!$C$2:$CZ$3000,MATCH(1,INDEX(('ce raw data'!$A$2:$A$3000=G647)*('ce raw data'!$B$2:$B$3000=$B656),,),0),MATCH(H650,'ce raw data'!$C$1:$CZ$1,0))),"-")</f>
        <v>-</v>
      </c>
      <c r="I656" s="8" t="str">
        <f>IFERROR(IF(INDEX('ce raw data'!$C$2:$CZ$3000,MATCH(1,INDEX(('ce raw data'!$A$2:$A$3000=G647)*('ce raw data'!$B$2:$B$3000=$B656),,),0),MATCH(I650,'ce raw data'!$C$1:$CZ$1,0))="","-",INDEX('ce raw data'!$C$2:$CZ$3000,MATCH(1,INDEX(('ce raw data'!$A$2:$A$3000=G647)*('ce raw data'!$B$2:$B$3000=$B656),,),0),MATCH(I650,'ce raw data'!$C$1:$CZ$1,0))),"-")</f>
        <v>-</v>
      </c>
      <c r="J656" s="8" t="str">
        <f>IFERROR(IF(INDEX('ce raw data'!$C$2:$CZ$3000,MATCH(1,INDEX(('ce raw data'!$A$2:$A$3000=G647)*('ce raw data'!$B$2:$B$3000=$B656),,),0),MATCH(J650,'ce raw data'!$C$1:$CZ$1,0))="","-",INDEX('ce raw data'!$C$2:$CZ$3000,MATCH(1,INDEX(('ce raw data'!$A$2:$A$3000=G647)*('ce raw data'!$B$2:$B$3000=$B656),,),0),MATCH(J650,'ce raw data'!$C$1:$CZ$1,0))),"-")</f>
        <v>-</v>
      </c>
    </row>
    <row r="657" spans="2:10" hidden="1" x14ac:dyDescent="0.5">
      <c r="B657" s="10"/>
      <c r="C657" s="8" t="str">
        <f>IFERROR(IF(INDEX('ce raw data'!$C$2:$CZ$3000,MATCH(1,INDEX(('ce raw data'!$A$2:$A$3000=C647)*('ce raw data'!$B$2:$B$3000=$B658),,),0),MATCH(SUBSTITUTE(C650,"Allele","Height"),'ce raw data'!$C$1:$CZ$1,0))="","-",INDEX('ce raw data'!$C$2:$CZ$3000,MATCH(1,INDEX(('ce raw data'!$A$2:$A$3000=C647)*('ce raw data'!$B$2:$B$3000=$B658),,),0),MATCH(SUBSTITUTE(C650,"Allele","Height"),'ce raw data'!$C$1:$CZ$1,0))),"-")</f>
        <v>-</v>
      </c>
      <c r="D657" s="8" t="str">
        <f>IFERROR(IF(INDEX('ce raw data'!$C$2:$CZ$3000,MATCH(1,INDEX(('ce raw data'!$A$2:$A$3000=C647)*('ce raw data'!$B$2:$B$3000=$B658),,),0),MATCH(SUBSTITUTE(D650,"Allele","Height"),'ce raw data'!$C$1:$CZ$1,0))="","-",INDEX('ce raw data'!$C$2:$CZ$3000,MATCH(1,INDEX(('ce raw data'!$A$2:$A$3000=C647)*('ce raw data'!$B$2:$B$3000=$B658),,),0),MATCH(SUBSTITUTE(D650,"Allele","Height"),'ce raw data'!$C$1:$CZ$1,0))),"-")</f>
        <v>-</v>
      </c>
      <c r="E657" s="8" t="str">
        <f>IFERROR(IF(INDEX('ce raw data'!$C$2:$CZ$3000,MATCH(1,INDEX(('ce raw data'!$A$2:$A$3000=C647)*('ce raw data'!$B$2:$B$3000=$B658),,),0),MATCH(SUBSTITUTE(E650,"Allele","Height"),'ce raw data'!$C$1:$CZ$1,0))="","-",INDEX('ce raw data'!$C$2:$CZ$3000,MATCH(1,INDEX(('ce raw data'!$A$2:$A$3000=C647)*('ce raw data'!$B$2:$B$3000=$B658),,),0),MATCH(SUBSTITUTE(E650,"Allele","Height"),'ce raw data'!$C$1:$CZ$1,0))),"-")</f>
        <v>-</v>
      </c>
      <c r="F657" s="8" t="str">
        <f>IFERROR(IF(INDEX('ce raw data'!$C$2:$CZ$3000,MATCH(1,INDEX(('ce raw data'!$A$2:$A$3000=C647)*('ce raw data'!$B$2:$B$3000=$B658),,),0),MATCH(SUBSTITUTE(F650,"Allele","Height"),'ce raw data'!$C$1:$CZ$1,0))="","-",INDEX('ce raw data'!$C$2:$CZ$3000,MATCH(1,INDEX(('ce raw data'!$A$2:$A$3000=C647)*('ce raw data'!$B$2:$B$3000=$B658),,),0),MATCH(SUBSTITUTE(F650,"Allele","Height"),'ce raw data'!$C$1:$CZ$1,0))),"-")</f>
        <v>-</v>
      </c>
      <c r="G657" s="8" t="str">
        <f>IFERROR(IF(INDEX('ce raw data'!$C$2:$CZ$3000,MATCH(1,INDEX(('ce raw data'!$A$2:$A$3000=G647)*('ce raw data'!$B$2:$B$3000=$B658),,),0),MATCH(SUBSTITUTE(G650,"Allele","Height"),'ce raw data'!$C$1:$CZ$1,0))="","-",INDEX('ce raw data'!$C$2:$CZ$3000,MATCH(1,INDEX(('ce raw data'!$A$2:$A$3000=G647)*('ce raw data'!$B$2:$B$3000=$B658),,),0),MATCH(SUBSTITUTE(G650,"Allele","Height"),'ce raw data'!$C$1:$CZ$1,0))),"-")</f>
        <v>-</v>
      </c>
      <c r="H657" s="8" t="str">
        <f>IFERROR(IF(INDEX('ce raw data'!$C$2:$CZ$3000,MATCH(1,INDEX(('ce raw data'!$A$2:$A$3000=G647)*('ce raw data'!$B$2:$B$3000=$B658),,),0),MATCH(SUBSTITUTE(H650,"Allele","Height"),'ce raw data'!$C$1:$CZ$1,0))="","-",INDEX('ce raw data'!$C$2:$CZ$3000,MATCH(1,INDEX(('ce raw data'!$A$2:$A$3000=G647)*('ce raw data'!$B$2:$B$3000=$B658),,),0),MATCH(SUBSTITUTE(H650,"Allele","Height"),'ce raw data'!$C$1:$CZ$1,0))),"-")</f>
        <v>-</v>
      </c>
      <c r="I657" s="8" t="str">
        <f>IFERROR(IF(INDEX('ce raw data'!$C$2:$CZ$3000,MATCH(1,INDEX(('ce raw data'!$A$2:$A$3000=G647)*('ce raw data'!$B$2:$B$3000=$B658),,),0),MATCH(SUBSTITUTE(I650,"Allele","Height"),'ce raw data'!$C$1:$CZ$1,0))="","-",INDEX('ce raw data'!$C$2:$CZ$3000,MATCH(1,INDEX(('ce raw data'!$A$2:$A$3000=G647)*('ce raw data'!$B$2:$B$3000=$B658),,),0),MATCH(SUBSTITUTE(I650,"Allele","Height"),'ce raw data'!$C$1:$CZ$1,0))),"-")</f>
        <v>-</v>
      </c>
      <c r="J657" s="8" t="str">
        <f>IFERROR(IF(INDEX('ce raw data'!$C$2:$CZ$3000,MATCH(1,INDEX(('ce raw data'!$A$2:$A$3000=G647)*('ce raw data'!$B$2:$B$3000=$B658),,),0),MATCH(SUBSTITUTE(J650,"Allele","Height"),'ce raw data'!$C$1:$CZ$1,0))="","-",INDEX('ce raw data'!$C$2:$CZ$3000,MATCH(1,INDEX(('ce raw data'!$A$2:$A$3000=G647)*('ce raw data'!$B$2:$B$3000=$B658),,),0),MATCH(SUBSTITUTE(J650,"Allele","Height"),'ce raw data'!$C$1:$CZ$1,0))),"-")</f>
        <v>-</v>
      </c>
    </row>
    <row r="658" spans="2:10" x14ac:dyDescent="0.5">
      <c r="B658" s="10" t="str">
        <f>'Allele Call Table'!$A$77</f>
        <v>D2S441</v>
      </c>
      <c r="C658" s="8" t="str">
        <f>IFERROR(IF(INDEX('ce raw data'!$C$2:$CZ$3000,MATCH(1,INDEX(('ce raw data'!$A$2:$A$3000=C647)*('ce raw data'!$B$2:$B$3000=$B658),,),0),MATCH(C650,'ce raw data'!$C$1:$CZ$1,0))="","-",INDEX('ce raw data'!$C$2:$CZ$3000,MATCH(1,INDEX(('ce raw data'!$A$2:$A$3000=C647)*('ce raw data'!$B$2:$B$3000=$B658),,),0),MATCH(C650,'ce raw data'!$C$1:$CZ$1,0))),"-")</f>
        <v>-</v>
      </c>
      <c r="D658" s="8" t="str">
        <f>IFERROR(IF(INDEX('ce raw data'!$C$2:$CZ$3000,MATCH(1,INDEX(('ce raw data'!$A$2:$A$3000=C647)*('ce raw data'!$B$2:$B$3000=$B658),,),0),MATCH(D650,'ce raw data'!$C$1:$CZ$1,0))="","-",INDEX('ce raw data'!$C$2:$CZ$3000,MATCH(1,INDEX(('ce raw data'!$A$2:$A$3000=C647)*('ce raw data'!$B$2:$B$3000=$B658),,),0),MATCH(D650,'ce raw data'!$C$1:$CZ$1,0))),"-")</f>
        <v>-</v>
      </c>
      <c r="E658" s="8" t="str">
        <f>IFERROR(IF(INDEX('ce raw data'!$C$2:$CZ$3000,MATCH(1,INDEX(('ce raw data'!$A$2:$A$3000=C647)*('ce raw data'!$B$2:$B$3000=$B658),,),0),MATCH(E650,'ce raw data'!$C$1:$CZ$1,0))="","-",INDEX('ce raw data'!$C$2:$CZ$3000,MATCH(1,INDEX(('ce raw data'!$A$2:$A$3000=C647)*('ce raw data'!$B$2:$B$3000=$B658),,),0),MATCH(E650,'ce raw data'!$C$1:$CZ$1,0))),"-")</f>
        <v>-</v>
      </c>
      <c r="F658" s="8" t="str">
        <f>IFERROR(IF(INDEX('ce raw data'!$C$2:$CZ$3000,MATCH(1,INDEX(('ce raw data'!$A$2:$A$3000=C647)*('ce raw data'!$B$2:$B$3000=$B658),,),0),MATCH(F650,'ce raw data'!$C$1:$CZ$1,0))="","-",INDEX('ce raw data'!$C$2:$CZ$3000,MATCH(1,INDEX(('ce raw data'!$A$2:$A$3000=C647)*('ce raw data'!$B$2:$B$3000=$B658),,),0),MATCH(F650,'ce raw data'!$C$1:$CZ$1,0))),"-")</f>
        <v>-</v>
      </c>
      <c r="G658" s="8" t="str">
        <f>IFERROR(IF(INDEX('ce raw data'!$C$2:$CZ$3000,MATCH(1,INDEX(('ce raw data'!$A$2:$A$3000=G647)*('ce raw data'!$B$2:$B$3000=$B658),,),0),MATCH(G650,'ce raw data'!$C$1:$CZ$1,0))="","-",INDEX('ce raw data'!$C$2:$CZ$3000,MATCH(1,INDEX(('ce raw data'!$A$2:$A$3000=G647)*('ce raw data'!$B$2:$B$3000=$B658),,),0),MATCH(G650,'ce raw data'!$C$1:$CZ$1,0))),"-")</f>
        <v>-</v>
      </c>
      <c r="H658" s="8" t="str">
        <f>IFERROR(IF(INDEX('ce raw data'!$C$2:$CZ$3000,MATCH(1,INDEX(('ce raw data'!$A$2:$A$3000=G647)*('ce raw data'!$B$2:$B$3000=$B658),,),0),MATCH(H650,'ce raw data'!$C$1:$CZ$1,0))="","-",INDEX('ce raw data'!$C$2:$CZ$3000,MATCH(1,INDEX(('ce raw data'!$A$2:$A$3000=G647)*('ce raw data'!$B$2:$B$3000=$B658),,),0),MATCH(H650,'ce raw data'!$C$1:$CZ$1,0))),"-")</f>
        <v>-</v>
      </c>
      <c r="I658" s="8" t="str">
        <f>IFERROR(IF(INDEX('ce raw data'!$C$2:$CZ$3000,MATCH(1,INDEX(('ce raw data'!$A$2:$A$3000=G647)*('ce raw data'!$B$2:$B$3000=$B658),,),0),MATCH(I650,'ce raw data'!$C$1:$CZ$1,0))="","-",INDEX('ce raw data'!$C$2:$CZ$3000,MATCH(1,INDEX(('ce raw data'!$A$2:$A$3000=G647)*('ce raw data'!$B$2:$B$3000=$B658),,),0),MATCH(I650,'ce raw data'!$C$1:$CZ$1,0))),"-")</f>
        <v>-</v>
      </c>
      <c r="J658" s="8" t="str">
        <f>IFERROR(IF(INDEX('ce raw data'!$C$2:$CZ$3000,MATCH(1,INDEX(('ce raw data'!$A$2:$A$3000=G647)*('ce raw data'!$B$2:$B$3000=$B658),,),0),MATCH(J650,'ce raw data'!$C$1:$CZ$1,0))="","-",INDEX('ce raw data'!$C$2:$CZ$3000,MATCH(1,INDEX(('ce raw data'!$A$2:$A$3000=G647)*('ce raw data'!$B$2:$B$3000=$B658),,),0),MATCH(J650,'ce raw data'!$C$1:$CZ$1,0))),"-")</f>
        <v>-</v>
      </c>
    </row>
    <row r="659" spans="2:10" hidden="1" x14ac:dyDescent="0.5">
      <c r="B659" s="10"/>
      <c r="C659" s="8" t="str">
        <f>IFERROR(IF(INDEX('ce raw data'!$C$2:$CZ$3000,MATCH(1,INDEX(('ce raw data'!$A$2:$A$3000=C647)*('ce raw data'!$B$2:$B$3000=$B660),,),0),MATCH(SUBSTITUTE(C650,"Allele","Height"),'ce raw data'!$C$1:$CZ$1,0))="","-",INDEX('ce raw data'!$C$2:$CZ$3000,MATCH(1,INDEX(('ce raw data'!$A$2:$A$3000=C647)*('ce raw data'!$B$2:$B$3000=$B660),,),0),MATCH(SUBSTITUTE(C650,"Allele","Height"),'ce raw data'!$C$1:$CZ$1,0))),"-")</f>
        <v>-</v>
      </c>
      <c r="D659" s="8" t="str">
        <f>IFERROR(IF(INDEX('ce raw data'!$C$2:$CZ$3000,MATCH(1,INDEX(('ce raw data'!$A$2:$A$3000=C647)*('ce raw data'!$B$2:$B$3000=$B660),,),0),MATCH(SUBSTITUTE(D650,"Allele","Height"),'ce raw data'!$C$1:$CZ$1,0))="","-",INDEX('ce raw data'!$C$2:$CZ$3000,MATCH(1,INDEX(('ce raw data'!$A$2:$A$3000=C647)*('ce raw data'!$B$2:$B$3000=$B660),,),0),MATCH(SUBSTITUTE(D650,"Allele","Height"),'ce raw data'!$C$1:$CZ$1,0))),"-")</f>
        <v>-</v>
      </c>
      <c r="E659" s="8" t="str">
        <f>IFERROR(IF(INDEX('ce raw data'!$C$2:$CZ$3000,MATCH(1,INDEX(('ce raw data'!$A$2:$A$3000=C647)*('ce raw data'!$B$2:$B$3000=$B660),,),0),MATCH(SUBSTITUTE(E650,"Allele","Height"),'ce raw data'!$C$1:$CZ$1,0))="","-",INDEX('ce raw data'!$C$2:$CZ$3000,MATCH(1,INDEX(('ce raw data'!$A$2:$A$3000=C647)*('ce raw data'!$B$2:$B$3000=$B660),,),0),MATCH(SUBSTITUTE(E650,"Allele","Height"),'ce raw data'!$C$1:$CZ$1,0))),"-")</f>
        <v>-</v>
      </c>
      <c r="F659" s="8" t="str">
        <f>IFERROR(IF(INDEX('ce raw data'!$C$2:$CZ$3000,MATCH(1,INDEX(('ce raw data'!$A$2:$A$3000=C647)*('ce raw data'!$B$2:$B$3000=$B660),,),0),MATCH(SUBSTITUTE(F650,"Allele","Height"),'ce raw data'!$C$1:$CZ$1,0))="","-",INDEX('ce raw data'!$C$2:$CZ$3000,MATCH(1,INDEX(('ce raw data'!$A$2:$A$3000=C647)*('ce raw data'!$B$2:$B$3000=$B660),,),0),MATCH(SUBSTITUTE(F650,"Allele","Height"),'ce raw data'!$C$1:$CZ$1,0))),"-")</f>
        <v>-</v>
      </c>
      <c r="G659" s="8" t="str">
        <f>IFERROR(IF(INDEX('ce raw data'!$C$2:$CZ$3000,MATCH(1,INDEX(('ce raw data'!$A$2:$A$3000=G647)*('ce raw data'!$B$2:$B$3000=$B660),,),0),MATCH(SUBSTITUTE(G650,"Allele","Height"),'ce raw data'!$C$1:$CZ$1,0))="","-",INDEX('ce raw data'!$C$2:$CZ$3000,MATCH(1,INDEX(('ce raw data'!$A$2:$A$3000=G647)*('ce raw data'!$B$2:$B$3000=$B660),,),0),MATCH(SUBSTITUTE(G650,"Allele","Height"),'ce raw data'!$C$1:$CZ$1,0))),"-")</f>
        <v>-</v>
      </c>
      <c r="H659" s="8" t="str">
        <f>IFERROR(IF(INDEX('ce raw data'!$C$2:$CZ$3000,MATCH(1,INDEX(('ce raw data'!$A$2:$A$3000=G647)*('ce raw data'!$B$2:$B$3000=$B660),,),0),MATCH(SUBSTITUTE(H650,"Allele","Height"),'ce raw data'!$C$1:$CZ$1,0))="","-",INDEX('ce raw data'!$C$2:$CZ$3000,MATCH(1,INDEX(('ce raw data'!$A$2:$A$3000=G647)*('ce raw data'!$B$2:$B$3000=$B660),,),0),MATCH(SUBSTITUTE(H650,"Allele","Height"),'ce raw data'!$C$1:$CZ$1,0))),"-")</f>
        <v>-</v>
      </c>
      <c r="I659" s="8" t="str">
        <f>IFERROR(IF(INDEX('ce raw data'!$C$2:$CZ$3000,MATCH(1,INDEX(('ce raw data'!$A$2:$A$3000=G647)*('ce raw data'!$B$2:$B$3000=$B660),,),0),MATCH(SUBSTITUTE(I650,"Allele","Height"),'ce raw data'!$C$1:$CZ$1,0))="","-",INDEX('ce raw data'!$C$2:$CZ$3000,MATCH(1,INDEX(('ce raw data'!$A$2:$A$3000=G647)*('ce raw data'!$B$2:$B$3000=$B660),,),0),MATCH(SUBSTITUTE(I650,"Allele","Height"),'ce raw data'!$C$1:$CZ$1,0))),"-")</f>
        <v>-</v>
      </c>
      <c r="J659" s="8" t="str">
        <f>IFERROR(IF(INDEX('ce raw data'!$C$2:$CZ$3000,MATCH(1,INDEX(('ce raw data'!$A$2:$A$3000=G647)*('ce raw data'!$B$2:$B$3000=$B660),,),0),MATCH(SUBSTITUTE(J650,"Allele","Height"),'ce raw data'!$C$1:$CZ$1,0))="","-",INDEX('ce raw data'!$C$2:$CZ$3000,MATCH(1,INDEX(('ce raw data'!$A$2:$A$3000=G647)*('ce raw data'!$B$2:$B$3000=$B660),,),0),MATCH(SUBSTITUTE(J650,"Allele","Height"),'ce raw data'!$C$1:$CZ$1,0))),"-")</f>
        <v>-</v>
      </c>
    </row>
    <row r="660" spans="2:10" x14ac:dyDescent="0.5">
      <c r="B660" s="10" t="str">
        <f>'Allele Call Table'!$A$79</f>
        <v>D10S1248</v>
      </c>
      <c r="C660" s="8" t="str">
        <f>IFERROR(IF(INDEX('ce raw data'!$C$2:$CZ$3000,MATCH(1,INDEX(('ce raw data'!$A$2:$A$3000=C647)*('ce raw data'!$B$2:$B$3000=$B660),,),0),MATCH(C650,'ce raw data'!$C$1:$CZ$1,0))="","-",INDEX('ce raw data'!$C$2:$CZ$3000,MATCH(1,INDEX(('ce raw data'!$A$2:$A$3000=C647)*('ce raw data'!$B$2:$B$3000=$B660),,),0),MATCH(C650,'ce raw data'!$C$1:$CZ$1,0))),"-")</f>
        <v>-</v>
      </c>
      <c r="D660" s="8" t="str">
        <f>IFERROR(IF(INDEX('ce raw data'!$C$2:$CZ$3000,MATCH(1,INDEX(('ce raw data'!$A$2:$A$3000=C647)*('ce raw data'!$B$2:$B$3000=$B660),,),0),MATCH(D650,'ce raw data'!$C$1:$CZ$1,0))="","-",INDEX('ce raw data'!$C$2:$CZ$3000,MATCH(1,INDEX(('ce raw data'!$A$2:$A$3000=C647)*('ce raw data'!$B$2:$B$3000=$B660),,),0),MATCH(D650,'ce raw data'!$C$1:$CZ$1,0))),"-")</f>
        <v>-</v>
      </c>
      <c r="E660" s="8" t="str">
        <f>IFERROR(IF(INDEX('ce raw data'!$C$2:$CZ$3000,MATCH(1,INDEX(('ce raw data'!$A$2:$A$3000=C647)*('ce raw data'!$B$2:$B$3000=$B660),,),0),MATCH(E650,'ce raw data'!$C$1:$CZ$1,0))="","-",INDEX('ce raw data'!$C$2:$CZ$3000,MATCH(1,INDEX(('ce raw data'!$A$2:$A$3000=C647)*('ce raw data'!$B$2:$B$3000=$B660),,),0),MATCH(E650,'ce raw data'!$C$1:$CZ$1,0))),"-")</f>
        <v>-</v>
      </c>
      <c r="F660" s="8" t="str">
        <f>IFERROR(IF(INDEX('ce raw data'!$C$2:$CZ$3000,MATCH(1,INDEX(('ce raw data'!$A$2:$A$3000=C647)*('ce raw data'!$B$2:$B$3000=$B660),,),0),MATCH(F650,'ce raw data'!$C$1:$CZ$1,0))="","-",INDEX('ce raw data'!$C$2:$CZ$3000,MATCH(1,INDEX(('ce raw data'!$A$2:$A$3000=C647)*('ce raw data'!$B$2:$B$3000=$B660),,),0),MATCH(F650,'ce raw data'!$C$1:$CZ$1,0))),"-")</f>
        <v>-</v>
      </c>
      <c r="G660" s="8" t="str">
        <f>IFERROR(IF(INDEX('ce raw data'!$C$2:$CZ$3000,MATCH(1,INDEX(('ce raw data'!$A$2:$A$3000=G647)*('ce raw data'!$B$2:$B$3000=$B660),,),0),MATCH(G650,'ce raw data'!$C$1:$CZ$1,0))="","-",INDEX('ce raw data'!$C$2:$CZ$3000,MATCH(1,INDEX(('ce raw data'!$A$2:$A$3000=G647)*('ce raw data'!$B$2:$B$3000=$B660),,),0),MATCH(G650,'ce raw data'!$C$1:$CZ$1,0))),"-")</f>
        <v>-</v>
      </c>
      <c r="H660" s="8" t="str">
        <f>IFERROR(IF(INDEX('ce raw data'!$C$2:$CZ$3000,MATCH(1,INDEX(('ce raw data'!$A$2:$A$3000=G647)*('ce raw data'!$B$2:$B$3000=$B660),,),0),MATCH(H650,'ce raw data'!$C$1:$CZ$1,0))="","-",INDEX('ce raw data'!$C$2:$CZ$3000,MATCH(1,INDEX(('ce raw data'!$A$2:$A$3000=G647)*('ce raw data'!$B$2:$B$3000=$B660),,),0),MATCH(H650,'ce raw data'!$C$1:$CZ$1,0))),"-")</f>
        <v>-</v>
      </c>
      <c r="I660" s="8" t="str">
        <f>IFERROR(IF(INDEX('ce raw data'!$C$2:$CZ$3000,MATCH(1,INDEX(('ce raw data'!$A$2:$A$3000=G647)*('ce raw data'!$B$2:$B$3000=$B660),,),0),MATCH(I650,'ce raw data'!$C$1:$CZ$1,0))="","-",INDEX('ce raw data'!$C$2:$CZ$3000,MATCH(1,INDEX(('ce raw data'!$A$2:$A$3000=G647)*('ce raw data'!$B$2:$B$3000=$B660),,),0),MATCH(I650,'ce raw data'!$C$1:$CZ$1,0))),"-")</f>
        <v>-</v>
      </c>
      <c r="J660" s="8" t="str">
        <f>IFERROR(IF(INDEX('ce raw data'!$C$2:$CZ$3000,MATCH(1,INDEX(('ce raw data'!$A$2:$A$3000=G647)*('ce raw data'!$B$2:$B$3000=$B660),,),0),MATCH(J650,'ce raw data'!$C$1:$CZ$1,0))="","-",INDEX('ce raw data'!$C$2:$CZ$3000,MATCH(1,INDEX(('ce raw data'!$A$2:$A$3000=G647)*('ce raw data'!$B$2:$B$3000=$B660),,),0),MATCH(J650,'ce raw data'!$C$1:$CZ$1,0))),"-")</f>
        <v>-</v>
      </c>
    </row>
    <row r="661" spans="2:10" hidden="1" x14ac:dyDescent="0.5">
      <c r="B661" s="10"/>
      <c r="C661" s="8" t="str">
        <f>IFERROR(IF(INDEX('ce raw data'!$C$2:$CZ$3000,MATCH(1,INDEX(('ce raw data'!$A$2:$A$3000=C647)*('ce raw data'!$B$2:$B$3000=$B662),,),0),MATCH(SUBSTITUTE(C650,"Allele","Height"),'ce raw data'!$C$1:$CZ$1,0))="","-",INDEX('ce raw data'!$C$2:$CZ$3000,MATCH(1,INDEX(('ce raw data'!$A$2:$A$3000=C647)*('ce raw data'!$B$2:$B$3000=$B662),,),0),MATCH(SUBSTITUTE(C650,"Allele","Height"),'ce raw data'!$C$1:$CZ$1,0))),"-")</f>
        <v>-</v>
      </c>
      <c r="D661" s="8" t="str">
        <f>IFERROR(IF(INDEX('ce raw data'!$C$2:$CZ$3000,MATCH(1,INDEX(('ce raw data'!$A$2:$A$3000=C647)*('ce raw data'!$B$2:$B$3000=$B662),,),0),MATCH(SUBSTITUTE(D650,"Allele","Height"),'ce raw data'!$C$1:$CZ$1,0))="","-",INDEX('ce raw data'!$C$2:$CZ$3000,MATCH(1,INDEX(('ce raw data'!$A$2:$A$3000=C647)*('ce raw data'!$B$2:$B$3000=$B662),,),0),MATCH(SUBSTITUTE(D650,"Allele","Height"),'ce raw data'!$C$1:$CZ$1,0))),"-")</f>
        <v>-</v>
      </c>
      <c r="E661" s="8" t="str">
        <f>IFERROR(IF(INDEX('ce raw data'!$C$2:$CZ$3000,MATCH(1,INDEX(('ce raw data'!$A$2:$A$3000=C647)*('ce raw data'!$B$2:$B$3000=$B662),,),0),MATCH(SUBSTITUTE(E650,"Allele","Height"),'ce raw data'!$C$1:$CZ$1,0))="","-",INDEX('ce raw data'!$C$2:$CZ$3000,MATCH(1,INDEX(('ce raw data'!$A$2:$A$3000=C647)*('ce raw data'!$B$2:$B$3000=$B662),,),0),MATCH(SUBSTITUTE(E650,"Allele","Height"),'ce raw data'!$C$1:$CZ$1,0))),"-")</f>
        <v>-</v>
      </c>
      <c r="F661" s="8" t="str">
        <f>IFERROR(IF(INDEX('ce raw data'!$C$2:$CZ$3000,MATCH(1,INDEX(('ce raw data'!$A$2:$A$3000=C647)*('ce raw data'!$B$2:$B$3000=$B662),,),0),MATCH(SUBSTITUTE(F650,"Allele","Height"),'ce raw data'!$C$1:$CZ$1,0))="","-",INDEX('ce raw data'!$C$2:$CZ$3000,MATCH(1,INDEX(('ce raw data'!$A$2:$A$3000=C647)*('ce raw data'!$B$2:$B$3000=$B662),,),0),MATCH(SUBSTITUTE(F650,"Allele","Height"),'ce raw data'!$C$1:$CZ$1,0))),"-")</f>
        <v>-</v>
      </c>
      <c r="G661" s="8" t="str">
        <f>IFERROR(IF(INDEX('ce raw data'!$C$2:$CZ$3000,MATCH(1,INDEX(('ce raw data'!$A$2:$A$3000=G647)*('ce raw data'!$B$2:$B$3000=$B662),,),0),MATCH(SUBSTITUTE(G650,"Allele","Height"),'ce raw data'!$C$1:$CZ$1,0))="","-",INDEX('ce raw data'!$C$2:$CZ$3000,MATCH(1,INDEX(('ce raw data'!$A$2:$A$3000=G647)*('ce raw data'!$B$2:$B$3000=$B662),,),0),MATCH(SUBSTITUTE(G650,"Allele","Height"),'ce raw data'!$C$1:$CZ$1,0))),"-")</f>
        <v>-</v>
      </c>
      <c r="H661" s="8" t="str">
        <f>IFERROR(IF(INDEX('ce raw data'!$C$2:$CZ$3000,MATCH(1,INDEX(('ce raw data'!$A$2:$A$3000=G647)*('ce raw data'!$B$2:$B$3000=$B662),,),0),MATCH(SUBSTITUTE(H650,"Allele","Height"),'ce raw data'!$C$1:$CZ$1,0))="","-",INDEX('ce raw data'!$C$2:$CZ$3000,MATCH(1,INDEX(('ce raw data'!$A$2:$A$3000=G647)*('ce raw data'!$B$2:$B$3000=$B662),,),0),MATCH(SUBSTITUTE(H650,"Allele","Height"),'ce raw data'!$C$1:$CZ$1,0))),"-")</f>
        <v>-</v>
      </c>
      <c r="I661" s="8" t="str">
        <f>IFERROR(IF(INDEX('ce raw data'!$C$2:$CZ$3000,MATCH(1,INDEX(('ce raw data'!$A$2:$A$3000=G647)*('ce raw data'!$B$2:$B$3000=$B662),,),0),MATCH(SUBSTITUTE(I650,"Allele","Height"),'ce raw data'!$C$1:$CZ$1,0))="","-",INDEX('ce raw data'!$C$2:$CZ$3000,MATCH(1,INDEX(('ce raw data'!$A$2:$A$3000=G647)*('ce raw data'!$B$2:$B$3000=$B662),,),0),MATCH(SUBSTITUTE(I650,"Allele","Height"),'ce raw data'!$C$1:$CZ$1,0))),"-")</f>
        <v>-</v>
      </c>
      <c r="J661" s="8" t="str">
        <f>IFERROR(IF(INDEX('ce raw data'!$C$2:$CZ$3000,MATCH(1,INDEX(('ce raw data'!$A$2:$A$3000=G647)*('ce raw data'!$B$2:$B$3000=$B662),,),0),MATCH(SUBSTITUTE(J650,"Allele","Height"),'ce raw data'!$C$1:$CZ$1,0))="","-",INDEX('ce raw data'!$C$2:$CZ$3000,MATCH(1,INDEX(('ce raw data'!$A$2:$A$3000=G647)*('ce raw data'!$B$2:$B$3000=$B662),,),0),MATCH(SUBSTITUTE(J650,"Allele","Height"),'ce raw data'!$C$1:$CZ$1,0))),"-")</f>
        <v>-</v>
      </c>
    </row>
    <row r="662" spans="2:10" x14ac:dyDescent="0.5">
      <c r="B662" s="10" t="str">
        <f>'Allele Call Table'!$A$81</f>
        <v>D13S317</v>
      </c>
      <c r="C662" s="8" t="str">
        <f>IFERROR(IF(INDEX('ce raw data'!$C$2:$CZ$3000,MATCH(1,INDEX(('ce raw data'!$A$2:$A$3000=C647)*('ce raw data'!$B$2:$B$3000=$B662),,),0),MATCH(C650,'ce raw data'!$C$1:$CZ$1,0))="","-",INDEX('ce raw data'!$C$2:$CZ$3000,MATCH(1,INDEX(('ce raw data'!$A$2:$A$3000=C647)*('ce raw data'!$B$2:$B$3000=$B662),,),0),MATCH(C650,'ce raw data'!$C$1:$CZ$1,0))),"-")</f>
        <v>-</v>
      </c>
      <c r="D662" s="8" t="str">
        <f>IFERROR(IF(INDEX('ce raw data'!$C$2:$CZ$3000,MATCH(1,INDEX(('ce raw data'!$A$2:$A$3000=C647)*('ce raw data'!$B$2:$B$3000=$B662),,),0),MATCH(D650,'ce raw data'!$C$1:$CZ$1,0))="","-",INDEX('ce raw data'!$C$2:$CZ$3000,MATCH(1,INDEX(('ce raw data'!$A$2:$A$3000=C647)*('ce raw data'!$B$2:$B$3000=$B662),,),0),MATCH(D650,'ce raw data'!$C$1:$CZ$1,0))),"-")</f>
        <v>-</v>
      </c>
      <c r="E662" s="8" t="str">
        <f>IFERROR(IF(INDEX('ce raw data'!$C$2:$CZ$3000,MATCH(1,INDEX(('ce raw data'!$A$2:$A$3000=C647)*('ce raw data'!$B$2:$B$3000=$B662),,),0),MATCH(E650,'ce raw data'!$C$1:$CZ$1,0))="","-",INDEX('ce raw data'!$C$2:$CZ$3000,MATCH(1,INDEX(('ce raw data'!$A$2:$A$3000=C647)*('ce raw data'!$B$2:$B$3000=$B662),,),0),MATCH(E650,'ce raw data'!$C$1:$CZ$1,0))),"-")</f>
        <v>-</v>
      </c>
      <c r="F662" s="8" t="str">
        <f>IFERROR(IF(INDEX('ce raw data'!$C$2:$CZ$3000,MATCH(1,INDEX(('ce raw data'!$A$2:$A$3000=C647)*('ce raw data'!$B$2:$B$3000=$B662),,),0),MATCH(F650,'ce raw data'!$C$1:$CZ$1,0))="","-",INDEX('ce raw data'!$C$2:$CZ$3000,MATCH(1,INDEX(('ce raw data'!$A$2:$A$3000=C647)*('ce raw data'!$B$2:$B$3000=$B662),,),0),MATCH(F650,'ce raw data'!$C$1:$CZ$1,0))),"-")</f>
        <v>-</v>
      </c>
      <c r="G662" s="8" t="str">
        <f>IFERROR(IF(INDEX('ce raw data'!$C$2:$CZ$3000,MATCH(1,INDEX(('ce raw data'!$A$2:$A$3000=G647)*('ce raw data'!$B$2:$B$3000=$B662),,),0),MATCH(G650,'ce raw data'!$C$1:$CZ$1,0))="","-",INDEX('ce raw data'!$C$2:$CZ$3000,MATCH(1,INDEX(('ce raw data'!$A$2:$A$3000=G647)*('ce raw data'!$B$2:$B$3000=$B662),,),0),MATCH(G650,'ce raw data'!$C$1:$CZ$1,0))),"-")</f>
        <v>-</v>
      </c>
      <c r="H662" s="8" t="str">
        <f>IFERROR(IF(INDEX('ce raw data'!$C$2:$CZ$3000,MATCH(1,INDEX(('ce raw data'!$A$2:$A$3000=G647)*('ce raw data'!$B$2:$B$3000=$B662),,),0),MATCH(H650,'ce raw data'!$C$1:$CZ$1,0))="","-",INDEX('ce raw data'!$C$2:$CZ$3000,MATCH(1,INDEX(('ce raw data'!$A$2:$A$3000=G647)*('ce raw data'!$B$2:$B$3000=$B662),,),0),MATCH(H650,'ce raw data'!$C$1:$CZ$1,0))),"-")</f>
        <v>-</v>
      </c>
      <c r="I662" s="8" t="str">
        <f>IFERROR(IF(INDEX('ce raw data'!$C$2:$CZ$3000,MATCH(1,INDEX(('ce raw data'!$A$2:$A$3000=G647)*('ce raw data'!$B$2:$B$3000=$B662),,),0),MATCH(I650,'ce raw data'!$C$1:$CZ$1,0))="","-",INDEX('ce raw data'!$C$2:$CZ$3000,MATCH(1,INDEX(('ce raw data'!$A$2:$A$3000=G647)*('ce raw data'!$B$2:$B$3000=$B662),,),0),MATCH(I650,'ce raw data'!$C$1:$CZ$1,0))),"-")</f>
        <v>-</v>
      </c>
      <c r="J662" s="8" t="str">
        <f>IFERROR(IF(INDEX('ce raw data'!$C$2:$CZ$3000,MATCH(1,INDEX(('ce raw data'!$A$2:$A$3000=G647)*('ce raw data'!$B$2:$B$3000=$B662),,),0),MATCH(J650,'ce raw data'!$C$1:$CZ$1,0))="","-",INDEX('ce raw data'!$C$2:$CZ$3000,MATCH(1,INDEX(('ce raw data'!$A$2:$A$3000=G647)*('ce raw data'!$B$2:$B$3000=$B662),,),0),MATCH(J650,'ce raw data'!$C$1:$CZ$1,0))),"-")</f>
        <v>-</v>
      </c>
    </row>
    <row r="663" spans="2:10" hidden="1" x14ac:dyDescent="0.5">
      <c r="B663" s="10"/>
      <c r="C663" s="8" t="str">
        <f>IFERROR(IF(INDEX('ce raw data'!$C$2:$CZ$3000,MATCH(1,INDEX(('ce raw data'!$A$2:$A$3000=C647)*('ce raw data'!$B$2:$B$3000=$B664),,),0),MATCH(SUBSTITUTE(C650,"Allele","Height"),'ce raw data'!$C$1:$CZ$1,0))="","-",INDEX('ce raw data'!$C$2:$CZ$3000,MATCH(1,INDEX(('ce raw data'!$A$2:$A$3000=C647)*('ce raw data'!$B$2:$B$3000=$B664),,),0),MATCH(SUBSTITUTE(C650,"Allele","Height"),'ce raw data'!$C$1:$CZ$1,0))),"-")</f>
        <v>-</v>
      </c>
      <c r="D663" s="8" t="str">
        <f>IFERROR(IF(INDEX('ce raw data'!$C$2:$CZ$3000,MATCH(1,INDEX(('ce raw data'!$A$2:$A$3000=C647)*('ce raw data'!$B$2:$B$3000=$B664),,),0),MATCH(SUBSTITUTE(D650,"Allele","Height"),'ce raw data'!$C$1:$CZ$1,0))="","-",INDEX('ce raw data'!$C$2:$CZ$3000,MATCH(1,INDEX(('ce raw data'!$A$2:$A$3000=C647)*('ce raw data'!$B$2:$B$3000=$B664),,),0),MATCH(SUBSTITUTE(D650,"Allele","Height"),'ce raw data'!$C$1:$CZ$1,0))),"-")</f>
        <v>-</v>
      </c>
      <c r="E663" s="8" t="str">
        <f>IFERROR(IF(INDEX('ce raw data'!$C$2:$CZ$3000,MATCH(1,INDEX(('ce raw data'!$A$2:$A$3000=C647)*('ce raw data'!$B$2:$B$3000=$B664),,),0),MATCH(SUBSTITUTE(E650,"Allele","Height"),'ce raw data'!$C$1:$CZ$1,0))="","-",INDEX('ce raw data'!$C$2:$CZ$3000,MATCH(1,INDEX(('ce raw data'!$A$2:$A$3000=C647)*('ce raw data'!$B$2:$B$3000=$B664),,),0),MATCH(SUBSTITUTE(E650,"Allele","Height"),'ce raw data'!$C$1:$CZ$1,0))),"-")</f>
        <v>-</v>
      </c>
      <c r="F663" s="8" t="str">
        <f>IFERROR(IF(INDEX('ce raw data'!$C$2:$CZ$3000,MATCH(1,INDEX(('ce raw data'!$A$2:$A$3000=C647)*('ce raw data'!$B$2:$B$3000=$B664),,),0),MATCH(SUBSTITUTE(F650,"Allele","Height"),'ce raw data'!$C$1:$CZ$1,0))="","-",INDEX('ce raw data'!$C$2:$CZ$3000,MATCH(1,INDEX(('ce raw data'!$A$2:$A$3000=C647)*('ce raw data'!$B$2:$B$3000=$B664),,),0),MATCH(SUBSTITUTE(F650,"Allele","Height"),'ce raw data'!$C$1:$CZ$1,0))),"-")</f>
        <v>-</v>
      </c>
      <c r="G663" s="8" t="str">
        <f>IFERROR(IF(INDEX('ce raw data'!$C$2:$CZ$3000,MATCH(1,INDEX(('ce raw data'!$A$2:$A$3000=G647)*('ce raw data'!$B$2:$B$3000=$B664),,),0),MATCH(SUBSTITUTE(G650,"Allele","Height"),'ce raw data'!$C$1:$CZ$1,0))="","-",INDEX('ce raw data'!$C$2:$CZ$3000,MATCH(1,INDEX(('ce raw data'!$A$2:$A$3000=G647)*('ce raw data'!$B$2:$B$3000=$B664),,),0),MATCH(SUBSTITUTE(G650,"Allele","Height"),'ce raw data'!$C$1:$CZ$1,0))),"-")</f>
        <v>-</v>
      </c>
      <c r="H663" s="8" t="str">
        <f>IFERROR(IF(INDEX('ce raw data'!$C$2:$CZ$3000,MATCH(1,INDEX(('ce raw data'!$A$2:$A$3000=G647)*('ce raw data'!$B$2:$B$3000=$B664),,),0),MATCH(SUBSTITUTE(H650,"Allele","Height"),'ce raw data'!$C$1:$CZ$1,0))="","-",INDEX('ce raw data'!$C$2:$CZ$3000,MATCH(1,INDEX(('ce raw data'!$A$2:$A$3000=G647)*('ce raw data'!$B$2:$B$3000=$B664),,),0),MATCH(SUBSTITUTE(H650,"Allele","Height"),'ce raw data'!$C$1:$CZ$1,0))),"-")</f>
        <v>-</v>
      </c>
      <c r="I663" s="8" t="str">
        <f>IFERROR(IF(INDEX('ce raw data'!$C$2:$CZ$3000,MATCH(1,INDEX(('ce raw data'!$A$2:$A$3000=G647)*('ce raw data'!$B$2:$B$3000=$B664),,),0),MATCH(SUBSTITUTE(I650,"Allele","Height"),'ce raw data'!$C$1:$CZ$1,0))="","-",INDEX('ce raw data'!$C$2:$CZ$3000,MATCH(1,INDEX(('ce raw data'!$A$2:$A$3000=G647)*('ce raw data'!$B$2:$B$3000=$B664),,),0),MATCH(SUBSTITUTE(I650,"Allele","Height"),'ce raw data'!$C$1:$CZ$1,0))),"-")</f>
        <v>-</v>
      </c>
      <c r="J663" s="8" t="str">
        <f>IFERROR(IF(INDEX('ce raw data'!$C$2:$CZ$3000,MATCH(1,INDEX(('ce raw data'!$A$2:$A$3000=G647)*('ce raw data'!$B$2:$B$3000=$B664),,),0),MATCH(SUBSTITUTE(J650,"Allele","Height"),'ce raw data'!$C$1:$CZ$1,0))="","-",INDEX('ce raw data'!$C$2:$CZ$3000,MATCH(1,INDEX(('ce raw data'!$A$2:$A$3000=G647)*('ce raw data'!$B$2:$B$3000=$B664),,),0),MATCH(SUBSTITUTE(J650,"Allele","Height"),'ce raw data'!$C$1:$CZ$1,0))),"-")</f>
        <v>-</v>
      </c>
    </row>
    <row r="664" spans="2:10" x14ac:dyDescent="0.5">
      <c r="B664" s="10" t="str">
        <f>'Allele Call Table'!$A$83</f>
        <v>Penta E</v>
      </c>
      <c r="C664" s="8" t="str">
        <f>IFERROR(IF(INDEX('ce raw data'!$C$2:$CZ$3000,MATCH(1,INDEX(('ce raw data'!$A$2:$A$3000=C647)*('ce raw data'!$B$2:$B$3000=$B664),,),0),MATCH(C650,'ce raw data'!$C$1:$CZ$1,0))="","-",INDEX('ce raw data'!$C$2:$CZ$3000,MATCH(1,INDEX(('ce raw data'!$A$2:$A$3000=C647)*('ce raw data'!$B$2:$B$3000=$B664),,),0),MATCH(C650,'ce raw data'!$C$1:$CZ$1,0))),"-")</f>
        <v>-</v>
      </c>
      <c r="D664" s="8" t="str">
        <f>IFERROR(IF(INDEX('ce raw data'!$C$2:$CZ$3000,MATCH(1,INDEX(('ce raw data'!$A$2:$A$3000=C647)*('ce raw data'!$B$2:$B$3000=$B664),,),0),MATCH(D650,'ce raw data'!$C$1:$CZ$1,0))="","-",INDEX('ce raw data'!$C$2:$CZ$3000,MATCH(1,INDEX(('ce raw data'!$A$2:$A$3000=C647)*('ce raw data'!$B$2:$B$3000=$B664),,),0),MATCH(D650,'ce raw data'!$C$1:$CZ$1,0))),"-")</f>
        <v>-</v>
      </c>
      <c r="E664" s="8" t="str">
        <f>IFERROR(IF(INDEX('ce raw data'!$C$2:$CZ$3000,MATCH(1,INDEX(('ce raw data'!$A$2:$A$3000=C647)*('ce raw data'!$B$2:$B$3000=$B664),,),0),MATCH(E650,'ce raw data'!$C$1:$CZ$1,0))="","-",INDEX('ce raw data'!$C$2:$CZ$3000,MATCH(1,INDEX(('ce raw data'!$A$2:$A$3000=C647)*('ce raw data'!$B$2:$B$3000=$B664),,),0),MATCH(E650,'ce raw data'!$C$1:$CZ$1,0))),"-")</f>
        <v>-</v>
      </c>
      <c r="F664" s="8" t="str">
        <f>IFERROR(IF(INDEX('ce raw data'!$C$2:$CZ$3000,MATCH(1,INDEX(('ce raw data'!$A$2:$A$3000=C647)*('ce raw data'!$B$2:$B$3000=$B664),,),0),MATCH(F650,'ce raw data'!$C$1:$CZ$1,0))="","-",INDEX('ce raw data'!$C$2:$CZ$3000,MATCH(1,INDEX(('ce raw data'!$A$2:$A$3000=C647)*('ce raw data'!$B$2:$B$3000=$B664),,),0),MATCH(F650,'ce raw data'!$C$1:$CZ$1,0))),"-")</f>
        <v>-</v>
      </c>
      <c r="G664" s="8" t="str">
        <f>IFERROR(IF(INDEX('ce raw data'!$C$2:$CZ$3000,MATCH(1,INDEX(('ce raw data'!$A$2:$A$3000=G647)*('ce raw data'!$B$2:$B$3000=$B664),,),0),MATCH(G650,'ce raw data'!$C$1:$CZ$1,0))="","-",INDEX('ce raw data'!$C$2:$CZ$3000,MATCH(1,INDEX(('ce raw data'!$A$2:$A$3000=G647)*('ce raw data'!$B$2:$B$3000=$B664),,),0),MATCH(G650,'ce raw data'!$C$1:$CZ$1,0))),"-")</f>
        <v>-</v>
      </c>
      <c r="H664" s="8" t="str">
        <f>IFERROR(IF(INDEX('ce raw data'!$C$2:$CZ$3000,MATCH(1,INDEX(('ce raw data'!$A$2:$A$3000=G647)*('ce raw data'!$B$2:$B$3000=$B664),,),0),MATCH(H650,'ce raw data'!$C$1:$CZ$1,0))="","-",INDEX('ce raw data'!$C$2:$CZ$3000,MATCH(1,INDEX(('ce raw data'!$A$2:$A$3000=G647)*('ce raw data'!$B$2:$B$3000=$B664),,),0),MATCH(H650,'ce raw data'!$C$1:$CZ$1,0))),"-")</f>
        <v>-</v>
      </c>
      <c r="I664" s="8" t="str">
        <f>IFERROR(IF(INDEX('ce raw data'!$C$2:$CZ$3000,MATCH(1,INDEX(('ce raw data'!$A$2:$A$3000=G647)*('ce raw data'!$B$2:$B$3000=$B664),,),0),MATCH(I650,'ce raw data'!$C$1:$CZ$1,0))="","-",INDEX('ce raw data'!$C$2:$CZ$3000,MATCH(1,INDEX(('ce raw data'!$A$2:$A$3000=G647)*('ce raw data'!$B$2:$B$3000=$B664),,),0),MATCH(I650,'ce raw data'!$C$1:$CZ$1,0))),"-")</f>
        <v>-</v>
      </c>
      <c r="J664" s="8" t="str">
        <f>IFERROR(IF(INDEX('ce raw data'!$C$2:$CZ$3000,MATCH(1,INDEX(('ce raw data'!$A$2:$A$3000=G647)*('ce raw data'!$B$2:$B$3000=$B664),,),0),MATCH(J650,'ce raw data'!$C$1:$CZ$1,0))="","-",INDEX('ce raw data'!$C$2:$CZ$3000,MATCH(1,INDEX(('ce raw data'!$A$2:$A$3000=G647)*('ce raw data'!$B$2:$B$3000=$B664),,),0),MATCH(J650,'ce raw data'!$C$1:$CZ$1,0))),"-")</f>
        <v>-</v>
      </c>
    </row>
    <row r="665" spans="2:10" hidden="1" x14ac:dyDescent="0.5">
      <c r="B665" s="10"/>
      <c r="C665" s="8" t="str">
        <f>IFERROR(IF(INDEX('ce raw data'!$C$2:$CZ$3000,MATCH(1,INDEX(('ce raw data'!$A$2:$A$3000=C647)*('ce raw data'!$B$2:$B$3000=$B666),,),0),MATCH(SUBSTITUTE(C650,"Allele","Height"),'ce raw data'!$C$1:$CZ$1,0))="","-",INDEX('ce raw data'!$C$2:$CZ$3000,MATCH(1,INDEX(('ce raw data'!$A$2:$A$3000=C647)*('ce raw data'!$B$2:$B$3000=$B666),,),0),MATCH(SUBSTITUTE(C650,"Allele","Height"),'ce raw data'!$C$1:$CZ$1,0))),"-")</f>
        <v>-</v>
      </c>
      <c r="D665" s="8" t="str">
        <f>IFERROR(IF(INDEX('ce raw data'!$C$2:$CZ$3000,MATCH(1,INDEX(('ce raw data'!$A$2:$A$3000=C647)*('ce raw data'!$B$2:$B$3000=$B666),,),0),MATCH(SUBSTITUTE(D650,"Allele","Height"),'ce raw data'!$C$1:$CZ$1,0))="","-",INDEX('ce raw data'!$C$2:$CZ$3000,MATCH(1,INDEX(('ce raw data'!$A$2:$A$3000=C647)*('ce raw data'!$B$2:$B$3000=$B666),,),0),MATCH(SUBSTITUTE(D650,"Allele","Height"),'ce raw data'!$C$1:$CZ$1,0))),"-")</f>
        <v>-</v>
      </c>
      <c r="E665" s="8" t="str">
        <f>IFERROR(IF(INDEX('ce raw data'!$C$2:$CZ$3000,MATCH(1,INDEX(('ce raw data'!$A$2:$A$3000=C647)*('ce raw data'!$B$2:$B$3000=$B666),,),0),MATCH(SUBSTITUTE(E650,"Allele","Height"),'ce raw data'!$C$1:$CZ$1,0))="","-",INDEX('ce raw data'!$C$2:$CZ$3000,MATCH(1,INDEX(('ce raw data'!$A$2:$A$3000=C647)*('ce raw data'!$B$2:$B$3000=$B666),,),0),MATCH(SUBSTITUTE(E650,"Allele","Height"),'ce raw data'!$C$1:$CZ$1,0))),"-")</f>
        <v>-</v>
      </c>
      <c r="F665" s="8" t="str">
        <f>IFERROR(IF(INDEX('ce raw data'!$C$2:$CZ$3000,MATCH(1,INDEX(('ce raw data'!$A$2:$A$3000=C647)*('ce raw data'!$B$2:$B$3000=$B666),,),0),MATCH(SUBSTITUTE(F650,"Allele","Height"),'ce raw data'!$C$1:$CZ$1,0))="","-",INDEX('ce raw data'!$C$2:$CZ$3000,MATCH(1,INDEX(('ce raw data'!$A$2:$A$3000=C647)*('ce raw data'!$B$2:$B$3000=$B666),,),0),MATCH(SUBSTITUTE(F650,"Allele","Height"),'ce raw data'!$C$1:$CZ$1,0))),"-")</f>
        <v>-</v>
      </c>
      <c r="G665" s="8" t="str">
        <f>IFERROR(IF(INDEX('ce raw data'!$C$2:$CZ$3000,MATCH(1,INDEX(('ce raw data'!$A$2:$A$3000=G647)*('ce raw data'!$B$2:$B$3000=$B666),,),0),MATCH(SUBSTITUTE(G650,"Allele","Height"),'ce raw data'!$C$1:$CZ$1,0))="","-",INDEX('ce raw data'!$C$2:$CZ$3000,MATCH(1,INDEX(('ce raw data'!$A$2:$A$3000=G647)*('ce raw data'!$B$2:$B$3000=$B666),,),0),MATCH(SUBSTITUTE(G650,"Allele","Height"),'ce raw data'!$C$1:$CZ$1,0))),"-")</f>
        <v>-</v>
      </c>
      <c r="H665" s="8" t="str">
        <f>IFERROR(IF(INDEX('ce raw data'!$C$2:$CZ$3000,MATCH(1,INDEX(('ce raw data'!$A$2:$A$3000=G647)*('ce raw data'!$B$2:$B$3000=$B666),,),0),MATCH(SUBSTITUTE(H650,"Allele","Height"),'ce raw data'!$C$1:$CZ$1,0))="","-",INDEX('ce raw data'!$C$2:$CZ$3000,MATCH(1,INDEX(('ce raw data'!$A$2:$A$3000=G647)*('ce raw data'!$B$2:$B$3000=$B666),,),0),MATCH(SUBSTITUTE(H650,"Allele","Height"),'ce raw data'!$C$1:$CZ$1,0))),"-")</f>
        <v>-</v>
      </c>
      <c r="I665" s="8" t="str">
        <f>IFERROR(IF(INDEX('ce raw data'!$C$2:$CZ$3000,MATCH(1,INDEX(('ce raw data'!$A$2:$A$3000=G647)*('ce raw data'!$B$2:$B$3000=$B666),,),0),MATCH(SUBSTITUTE(I650,"Allele","Height"),'ce raw data'!$C$1:$CZ$1,0))="","-",INDEX('ce raw data'!$C$2:$CZ$3000,MATCH(1,INDEX(('ce raw data'!$A$2:$A$3000=G647)*('ce raw data'!$B$2:$B$3000=$B666),,),0),MATCH(SUBSTITUTE(I650,"Allele","Height"),'ce raw data'!$C$1:$CZ$1,0))),"-")</f>
        <v>-</v>
      </c>
      <c r="J665" s="8" t="str">
        <f>IFERROR(IF(INDEX('ce raw data'!$C$2:$CZ$3000,MATCH(1,INDEX(('ce raw data'!$A$2:$A$3000=G647)*('ce raw data'!$B$2:$B$3000=$B666),,),0),MATCH(SUBSTITUTE(J650,"Allele","Height"),'ce raw data'!$C$1:$CZ$1,0))="","-",INDEX('ce raw data'!$C$2:$CZ$3000,MATCH(1,INDEX(('ce raw data'!$A$2:$A$3000=G647)*('ce raw data'!$B$2:$B$3000=$B666),,),0),MATCH(SUBSTITUTE(J650,"Allele","Height"),'ce raw data'!$C$1:$CZ$1,0))),"-")</f>
        <v>-</v>
      </c>
    </row>
    <row r="666" spans="2:10" x14ac:dyDescent="0.5">
      <c r="B666" s="11" t="str">
        <f>'Allele Call Table'!$A$85</f>
        <v>D16S539</v>
      </c>
      <c r="C666" s="8" t="str">
        <f>IFERROR(IF(INDEX('ce raw data'!$C$2:$CZ$3000,MATCH(1,INDEX(('ce raw data'!$A$2:$A$3000=C647)*('ce raw data'!$B$2:$B$3000=$B666),,),0),MATCH(C650,'ce raw data'!$C$1:$CZ$1,0))="","-",INDEX('ce raw data'!$C$2:$CZ$3000,MATCH(1,INDEX(('ce raw data'!$A$2:$A$3000=C647)*('ce raw data'!$B$2:$B$3000=$B666),,),0),MATCH(C650,'ce raw data'!$C$1:$CZ$1,0))),"-")</f>
        <v>-</v>
      </c>
      <c r="D666" s="8" t="str">
        <f>IFERROR(IF(INDEX('ce raw data'!$C$2:$CZ$3000,MATCH(1,INDEX(('ce raw data'!$A$2:$A$3000=C647)*('ce raw data'!$B$2:$B$3000=$B666),,),0),MATCH(D650,'ce raw data'!$C$1:$CZ$1,0))="","-",INDEX('ce raw data'!$C$2:$CZ$3000,MATCH(1,INDEX(('ce raw data'!$A$2:$A$3000=C647)*('ce raw data'!$B$2:$B$3000=$B666),,),0),MATCH(D650,'ce raw data'!$C$1:$CZ$1,0))),"-")</f>
        <v>-</v>
      </c>
      <c r="E666" s="8" t="str">
        <f>IFERROR(IF(INDEX('ce raw data'!$C$2:$CZ$3000,MATCH(1,INDEX(('ce raw data'!$A$2:$A$3000=C647)*('ce raw data'!$B$2:$B$3000=$B666),,),0),MATCH(E650,'ce raw data'!$C$1:$CZ$1,0))="","-",INDEX('ce raw data'!$C$2:$CZ$3000,MATCH(1,INDEX(('ce raw data'!$A$2:$A$3000=C647)*('ce raw data'!$B$2:$B$3000=$B666),,),0),MATCH(E650,'ce raw data'!$C$1:$CZ$1,0))),"-")</f>
        <v>-</v>
      </c>
      <c r="F666" s="8" t="str">
        <f>IFERROR(IF(INDEX('ce raw data'!$C$2:$CZ$3000,MATCH(1,INDEX(('ce raw data'!$A$2:$A$3000=C647)*('ce raw data'!$B$2:$B$3000=$B666),,),0),MATCH(F650,'ce raw data'!$C$1:$CZ$1,0))="","-",INDEX('ce raw data'!$C$2:$CZ$3000,MATCH(1,INDEX(('ce raw data'!$A$2:$A$3000=C647)*('ce raw data'!$B$2:$B$3000=$B666),,),0),MATCH(F650,'ce raw data'!$C$1:$CZ$1,0))),"-")</f>
        <v>-</v>
      </c>
      <c r="G666" s="8" t="str">
        <f>IFERROR(IF(INDEX('ce raw data'!$C$2:$CZ$3000,MATCH(1,INDEX(('ce raw data'!$A$2:$A$3000=G647)*('ce raw data'!$B$2:$B$3000=$B666),,),0),MATCH(G650,'ce raw data'!$C$1:$CZ$1,0))="","-",INDEX('ce raw data'!$C$2:$CZ$3000,MATCH(1,INDEX(('ce raw data'!$A$2:$A$3000=G647)*('ce raw data'!$B$2:$B$3000=$B666),,),0),MATCH(G650,'ce raw data'!$C$1:$CZ$1,0))),"-")</f>
        <v>-</v>
      </c>
      <c r="H666" s="8" t="str">
        <f>IFERROR(IF(INDEX('ce raw data'!$C$2:$CZ$3000,MATCH(1,INDEX(('ce raw data'!$A$2:$A$3000=G647)*('ce raw data'!$B$2:$B$3000=$B666),,),0),MATCH(H650,'ce raw data'!$C$1:$CZ$1,0))="","-",INDEX('ce raw data'!$C$2:$CZ$3000,MATCH(1,INDEX(('ce raw data'!$A$2:$A$3000=G647)*('ce raw data'!$B$2:$B$3000=$B666),,),0),MATCH(H650,'ce raw data'!$C$1:$CZ$1,0))),"-")</f>
        <v>-</v>
      </c>
      <c r="I666" s="8" t="str">
        <f>IFERROR(IF(INDEX('ce raw data'!$C$2:$CZ$3000,MATCH(1,INDEX(('ce raw data'!$A$2:$A$3000=G647)*('ce raw data'!$B$2:$B$3000=$B666),,),0),MATCH(I650,'ce raw data'!$C$1:$CZ$1,0))="","-",INDEX('ce raw data'!$C$2:$CZ$3000,MATCH(1,INDEX(('ce raw data'!$A$2:$A$3000=G647)*('ce raw data'!$B$2:$B$3000=$B666),,),0),MATCH(I650,'ce raw data'!$C$1:$CZ$1,0))),"-")</f>
        <v>-</v>
      </c>
      <c r="J666" s="8" t="str">
        <f>IFERROR(IF(INDEX('ce raw data'!$C$2:$CZ$3000,MATCH(1,INDEX(('ce raw data'!$A$2:$A$3000=G647)*('ce raw data'!$B$2:$B$3000=$B666),,),0),MATCH(J650,'ce raw data'!$C$1:$CZ$1,0))="","-",INDEX('ce raw data'!$C$2:$CZ$3000,MATCH(1,INDEX(('ce raw data'!$A$2:$A$3000=G647)*('ce raw data'!$B$2:$B$3000=$B666),,),0),MATCH(J650,'ce raw data'!$C$1:$CZ$1,0))),"-")</f>
        <v>-</v>
      </c>
    </row>
    <row r="667" spans="2:10" hidden="1" x14ac:dyDescent="0.5">
      <c r="B667" s="11"/>
      <c r="C667" s="8" t="str">
        <f>IFERROR(IF(INDEX('ce raw data'!$C$2:$CZ$3000,MATCH(1,INDEX(('ce raw data'!$A$2:$A$3000=C647)*('ce raw data'!$B$2:$B$3000=$B668),,),0),MATCH(SUBSTITUTE(C650,"Allele","Height"),'ce raw data'!$C$1:$CZ$1,0))="","-",INDEX('ce raw data'!$C$2:$CZ$3000,MATCH(1,INDEX(('ce raw data'!$A$2:$A$3000=C647)*('ce raw data'!$B$2:$B$3000=$B668),,),0),MATCH(SUBSTITUTE(C650,"Allele","Height"),'ce raw data'!$C$1:$CZ$1,0))),"-")</f>
        <v>-</v>
      </c>
      <c r="D667" s="8" t="str">
        <f>IFERROR(IF(INDEX('ce raw data'!$C$2:$CZ$3000,MATCH(1,INDEX(('ce raw data'!$A$2:$A$3000=C647)*('ce raw data'!$B$2:$B$3000=$B668),,),0),MATCH(SUBSTITUTE(D650,"Allele","Height"),'ce raw data'!$C$1:$CZ$1,0))="","-",INDEX('ce raw data'!$C$2:$CZ$3000,MATCH(1,INDEX(('ce raw data'!$A$2:$A$3000=C647)*('ce raw data'!$B$2:$B$3000=$B668),,),0),MATCH(SUBSTITUTE(D650,"Allele","Height"),'ce raw data'!$C$1:$CZ$1,0))),"-")</f>
        <v>-</v>
      </c>
      <c r="E667" s="8" t="str">
        <f>IFERROR(IF(INDEX('ce raw data'!$C$2:$CZ$3000,MATCH(1,INDEX(('ce raw data'!$A$2:$A$3000=C647)*('ce raw data'!$B$2:$B$3000=$B668),,),0),MATCH(SUBSTITUTE(E650,"Allele","Height"),'ce raw data'!$C$1:$CZ$1,0))="","-",INDEX('ce raw data'!$C$2:$CZ$3000,MATCH(1,INDEX(('ce raw data'!$A$2:$A$3000=C647)*('ce raw data'!$B$2:$B$3000=$B668),,),0),MATCH(SUBSTITUTE(E650,"Allele","Height"),'ce raw data'!$C$1:$CZ$1,0))),"-")</f>
        <v>-</v>
      </c>
      <c r="F667" s="8" t="str">
        <f>IFERROR(IF(INDEX('ce raw data'!$C$2:$CZ$3000,MATCH(1,INDEX(('ce raw data'!$A$2:$A$3000=C647)*('ce raw data'!$B$2:$B$3000=$B668),,),0),MATCH(SUBSTITUTE(F650,"Allele","Height"),'ce raw data'!$C$1:$CZ$1,0))="","-",INDEX('ce raw data'!$C$2:$CZ$3000,MATCH(1,INDEX(('ce raw data'!$A$2:$A$3000=C647)*('ce raw data'!$B$2:$B$3000=$B668),,),0),MATCH(SUBSTITUTE(F650,"Allele","Height"),'ce raw data'!$C$1:$CZ$1,0))),"-")</f>
        <v>-</v>
      </c>
      <c r="G667" s="8" t="str">
        <f>IFERROR(IF(INDEX('ce raw data'!$C$2:$CZ$3000,MATCH(1,INDEX(('ce raw data'!$A$2:$A$3000=G647)*('ce raw data'!$B$2:$B$3000=$B668),,),0),MATCH(SUBSTITUTE(G650,"Allele","Height"),'ce raw data'!$C$1:$CZ$1,0))="","-",INDEX('ce raw data'!$C$2:$CZ$3000,MATCH(1,INDEX(('ce raw data'!$A$2:$A$3000=G647)*('ce raw data'!$B$2:$B$3000=$B668),,),0),MATCH(SUBSTITUTE(G650,"Allele","Height"),'ce raw data'!$C$1:$CZ$1,0))),"-")</f>
        <v>-</v>
      </c>
      <c r="H667" s="8" t="str">
        <f>IFERROR(IF(INDEX('ce raw data'!$C$2:$CZ$3000,MATCH(1,INDEX(('ce raw data'!$A$2:$A$3000=G647)*('ce raw data'!$B$2:$B$3000=$B668),,),0),MATCH(SUBSTITUTE(H650,"Allele","Height"),'ce raw data'!$C$1:$CZ$1,0))="","-",INDEX('ce raw data'!$C$2:$CZ$3000,MATCH(1,INDEX(('ce raw data'!$A$2:$A$3000=G647)*('ce raw data'!$B$2:$B$3000=$B668),,),0),MATCH(SUBSTITUTE(H650,"Allele","Height"),'ce raw data'!$C$1:$CZ$1,0))),"-")</f>
        <v>-</v>
      </c>
      <c r="I667" s="8" t="str">
        <f>IFERROR(IF(INDEX('ce raw data'!$C$2:$CZ$3000,MATCH(1,INDEX(('ce raw data'!$A$2:$A$3000=G647)*('ce raw data'!$B$2:$B$3000=$B668),,),0),MATCH(SUBSTITUTE(I650,"Allele","Height"),'ce raw data'!$C$1:$CZ$1,0))="","-",INDEX('ce raw data'!$C$2:$CZ$3000,MATCH(1,INDEX(('ce raw data'!$A$2:$A$3000=G647)*('ce raw data'!$B$2:$B$3000=$B668),,),0),MATCH(SUBSTITUTE(I650,"Allele","Height"),'ce raw data'!$C$1:$CZ$1,0))),"-")</f>
        <v>-</v>
      </c>
      <c r="J667" s="8" t="str">
        <f>IFERROR(IF(INDEX('ce raw data'!$C$2:$CZ$3000,MATCH(1,INDEX(('ce raw data'!$A$2:$A$3000=G647)*('ce raw data'!$B$2:$B$3000=$B668),,),0),MATCH(SUBSTITUTE(J650,"Allele","Height"),'ce raw data'!$C$1:$CZ$1,0))="","-",INDEX('ce raw data'!$C$2:$CZ$3000,MATCH(1,INDEX(('ce raw data'!$A$2:$A$3000=G647)*('ce raw data'!$B$2:$B$3000=$B668),,),0),MATCH(SUBSTITUTE(J650,"Allele","Height"),'ce raw data'!$C$1:$CZ$1,0))),"-")</f>
        <v>-</v>
      </c>
    </row>
    <row r="668" spans="2:10" x14ac:dyDescent="0.5">
      <c r="B668" s="11" t="str">
        <f>'Allele Call Table'!$A$87</f>
        <v>D18S51</v>
      </c>
      <c r="C668" s="8" t="str">
        <f>IFERROR(IF(INDEX('ce raw data'!$C$2:$CZ$3000,MATCH(1,INDEX(('ce raw data'!$A$2:$A$3000=C647)*('ce raw data'!$B$2:$B$3000=$B668),,),0),MATCH(C650,'ce raw data'!$C$1:$CZ$1,0))="","-",INDEX('ce raw data'!$C$2:$CZ$3000,MATCH(1,INDEX(('ce raw data'!$A$2:$A$3000=C647)*('ce raw data'!$B$2:$B$3000=$B668),,),0),MATCH(C650,'ce raw data'!$C$1:$CZ$1,0))),"-")</f>
        <v>-</v>
      </c>
      <c r="D668" s="8" t="str">
        <f>IFERROR(IF(INDEX('ce raw data'!$C$2:$CZ$3000,MATCH(1,INDEX(('ce raw data'!$A$2:$A$3000=C647)*('ce raw data'!$B$2:$B$3000=$B668),,),0),MATCH(D650,'ce raw data'!$C$1:$CZ$1,0))="","-",INDEX('ce raw data'!$C$2:$CZ$3000,MATCH(1,INDEX(('ce raw data'!$A$2:$A$3000=C647)*('ce raw data'!$B$2:$B$3000=$B668),,),0),MATCH(D650,'ce raw data'!$C$1:$CZ$1,0))),"-")</f>
        <v>-</v>
      </c>
      <c r="E668" s="8" t="str">
        <f>IFERROR(IF(INDEX('ce raw data'!$C$2:$CZ$3000,MATCH(1,INDEX(('ce raw data'!$A$2:$A$3000=C647)*('ce raw data'!$B$2:$B$3000=$B668),,),0),MATCH(E650,'ce raw data'!$C$1:$CZ$1,0))="","-",INDEX('ce raw data'!$C$2:$CZ$3000,MATCH(1,INDEX(('ce raw data'!$A$2:$A$3000=C647)*('ce raw data'!$B$2:$B$3000=$B668),,),0),MATCH(E650,'ce raw data'!$C$1:$CZ$1,0))),"-")</f>
        <v>-</v>
      </c>
      <c r="F668" s="8" t="str">
        <f>IFERROR(IF(INDEX('ce raw data'!$C$2:$CZ$3000,MATCH(1,INDEX(('ce raw data'!$A$2:$A$3000=C647)*('ce raw data'!$B$2:$B$3000=$B668),,),0),MATCH(F650,'ce raw data'!$C$1:$CZ$1,0))="","-",INDEX('ce raw data'!$C$2:$CZ$3000,MATCH(1,INDEX(('ce raw data'!$A$2:$A$3000=C647)*('ce raw data'!$B$2:$B$3000=$B668),,),0),MATCH(F650,'ce raw data'!$C$1:$CZ$1,0))),"-")</f>
        <v>-</v>
      </c>
      <c r="G668" s="8" t="str">
        <f>IFERROR(IF(INDEX('ce raw data'!$C$2:$CZ$3000,MATCH(1,INDEX(('ce raw data'!$A$2:$A$3000=G647)*('ce raw data'!$B$2:$B$3000=$B668),,),0),MATCH(G650,'ce raw data'!$C$1:$CZ$1,0))="","-",INDEX('ce raw data'!$C$2:$CZ$3000,MATCH(1,INDEX(('ce raw data'!$A$2:$A$3000=G647)*('ce raw data'!$B$2:$B$3000=$B668),,),0),MATCH(G650,'ce raw data'!$C$1:$CZ$1,0))),"-")</f>
        <v>-</v>
      </c>
      <c r="H668" s="8" t="str">
        <f>IFERROR(IF(INDEX('ce raw data'!$C$2:$CZ$3000,MATCH(1,INDEX(('ce raw data'!$A$2:$A$3000=G647)*('ce raw data'!$B$2:$B$3000=$B668),,),0),MATCH(H650,'ce raw data'!$C$1:$CZ$1,0))="","-",INDEX('ce raw data'!$C$2:$CZ$3000,MATCH(1,INDEX(('ce raw data'!$A$2:$A$3000=G647)*('ce raw data'!$B$2:$B$3000=$B668),,),0),MATCH(H650,'ce raw data'!$C$1:$CZ$1,0))),"-")</f>
        <v>-</v>
      </c>
      <c r="I668" s="8" t="str">
        <f>IFERROR(IF(INDEX('ce raw data'!$C$2:$CZ$3000,MATCH(1,INDEX(('ce raw data'!$A$2:$A$3000=G647)*('ce raw data'!$B$2:$B$3000=$B668),,),0),MATCH(I650,'ce raw data'!$C$1:$CZ$1,0))="","-",INDEX('ce raw data'!$C$2:$CZ$3000,MATCH(1,INDEX(('ce raw data'!$A$2:$A$3000=G647)*('ce raw data'!$B$2:$B$3000=$B668),,),0),MATCH(I650,'ce raw data'!$C$1:$CZ$1,0))),"-")</f>
        <v>-</v>
      </c>
      <c r="J668" s="8" t="str">
        <f>IFERROR(IF(INDEX('ce raw data'!$C$2:$CZ$3000,MATCH(1,INDEX(('ce raw data'!$A$2:$A$3000=G647)*('ce raw data'!$B$2:$B$3000=$B668),,),0),MATCH(J650,'ce raw data'!$C$1:$CZ$1,0))="","-",INDEX('ce raw data'!$C$2:$CZ$3000,MATCH(1,INDEX(('ce raw data'!$A$2:$A$3000=G647)*('ce raw data'!$B$2:$B$3000=$B668),,),0),MATCH(J650,'ce raw data'!$C$1:$CZ$1,0))),"-")</f>
        <v>-</v>
      </c>
    </row>
    <row r="669" spans="2:10" hidden="1" x14ac:dyDescent="0.5">
      <c r="B669" s="11"/>
      <c r="C669" s="8" t="str">
        <f>IFERROR(IF(INDEX('ce raw data'!$C$2:$CZ$3000,MATCH(1,INDEX(('ce raw data'!$A$2:$A$3000=C647)*('ce raw data'!$B$2:$B$3000=$B670),,),0),MATCH(SUBSTITUTE(C650,"Allele","Height"),'ce raw data'!$C$1:$CZ$1,0))="","-",INDEX('ce raw data'!$C$2:$CZ$3000,MATCH(1,INDEX(('ce raw data'!$A$2:$A$3000=C647)*('ce raw data'!$B$2:$B$3000=$B670),,),0),MATCH(SUBSTITUTE(C650,"Allele","Height"),'ce raw data'!$C$1:$CZ$1,0))),"-")</f>
        <v>-</v>
      </c>
      <c r="D669" s="8" t="str">
        <f>IFERROR(IF(INDEX('ce raw data'!$C$2:$CZ$3000,MATCH(1,INDEX(('ce raw data'!$A$2:$A$3000=C647)*('ce raw data'!$B$2:$B$3000=$B670),,),0),MATCH(SUBSTITUTE(D650,"Allele","Height"),'ce raw data'!$C$1:$CZ$1,0))="","-",INDEX('ce raw data'!$C$2:$CZ$3000,MATCH(1,INDEX(('ce raw data'!$A$2:$A$3000=C647)*('ce raw data'!$B$2:$B$3000=$B670),,),0),MATCH(SUBSTITUTE(D650,"Allele","Height"),'ce raw data'!$C$1:$CZ$1,0))),"-")</f>
        <v>-</v>
      </c>
      <c r="E669" s="8" t="str">
        <f>IFERROR(IF(INDEX('ce raw data'!$C$2:$CZ$3000,MATCH(1,INDEX(('ce raw data'!$A$2:$A$3000=C647)*('ce raw data'!$B$2:$B$3000=$B670),,),0),MATCH(SUBSTITUTE(E650,"Allele","Height"),'ce raw data'!$C$1:$CZ$1,0))="","-",INDEX('ce raw data'!$C$2:$CZ$3000,MATCH(1,INDEX(('ce raw data'!$A$2:$A$3000=C647)*('ce raw data'!$B$2:$B$3000=$B670),,),0),MATCH(SUBSTITUTE(E650,"Allele","Height"),'ce raw data'!$C$1:$CZ$1,0))),"-")</f>
        <v>-</v>
      </c>
      <c r="F669" s="8" t="str">
        <f>IFERROR(IF(INDEX('ce raw data'!$C$2:$CZ$3000,MATCH(1,INDEX(('ce raw data'!$A$2:$A$3000=C647)*('ce raw data'!$B$2:$B$3000=$B670),,),0),MATCH(SUBSTITUTE(F650,"Allele","Height"),'ce raw data'!$C$1:$CZ$1,0))="","-",INDEX('ce raw data'!$C$2:$CZ$3000,MATCH(1,INDEX(('ce raw data'!$A$2:$A$3000=C647)*('ce raw data'!$B$2:$B$3000=$B670),,),0),MATCH(SUBSTITUTE(F650,"Allele","Height"),'ce raw data'!$C$1:$CZ$1,0))),"-")</f>
        <v>-</v>
      </c>
      <c r="G669" s="8" t="str">
        <f>IFERROR(IF(INDEX('ce raw data'!$C$2:$CZ$3000,MATCH(1,INDEX(('ce raw data'!$A$2:$A$3000=G647)*('ce raw data'!$B$2:$B$3000=$B670),,),0),MATCH(SUBSTITUTE(G650,"Allele","Height"),'ce raw data'!$C$1:$CZ$1,0))="","-",INDEX('ce raw data'!$C$2:$CZ$3000,MATCH(1,INDEX(('ce raw data'!$A$2:$A$3000=G647)*('ce raw data'!$B$2:$B$3000=$B670),,),0),MATCH(SUBSTITUTE(G650,"Allele","Height"),'ce raw data'!$C$1:$CZ$1,0))),"-")</f>
        <v>-</v>
      </c>
      <c r="H669" s="8" t="str">
        <f>IFERROR(IF(INDEX('ce raw data'!$C$2:$CZ$3000,MATCH(1,INDEX(('ce raw data'!$A$2:$A$3000=G647)*('ce raw data'!$B$2:$B$3000=$B670),,),0),MATCH(SUBSTITUTE(H650,"Allele","Height"),'ce raw data'!$C$1:$CZ$1,0))="","-",INDEX('ce raw data'!$C$2:$CZ$3000,MATCH(1,INDEX(('ce raw data'!$A$2:$A$3000=G647)*('ce raw data'!$B$2:$B$3000=$B670),,),0),MATCH(SUBSTITUTE(H650,"Allele","Height"),'ce raw data'!$C$1:$CZ$1,0))),"-")</f>
        <v>-</v>
      </c>
      <c r="I669" s="8" t="str">
        <f>IFERROR(IF(INDEX('ce raw data'!$C$2:$CZ$3000,MATCH(1,INDEX(('ce raw data'!$A$2:$A$3000=G647)*('ce raw data'!$B$2:$B$3000=$B670),,),0),MATCH(SUBSTITUTE(I650,"Allele","Height"),'ce raw data'!$C$1:$CZ$1,0))="","-",INDEX('ce raw data'!$C$2:$CZ$3000,MATCH(1,INDEX(('ce raw data'!$A$2:$A$3000=G647)*('ce raw data'!$B$2:$B$3000=$B670),,),0),MATCH(SUBSTITUTE(I650,"Allele","Height"),'ce raw data'!$C$1:$CZ$1,0))),"-")</f>
        <v>-</v>
      </c>
      <c r="J669" s="8" t="str">
        <f>IFERROR(IF(INDEX('ce raw data'!$C$2:$CZ$3000,MATCH(1,INDEX(('ce raw data'!$A$2:$A$3000=G647)*('ce raw data'!$B$2:$B$3000=$B670),,),0),MATCH(SUBSTITUTE(J650,"Allele","Height"),'ce raw data'!$C$1:$CZ$1,0))="","-",INDEX('ce raw data'!$C$2:$CZ$3000,MATCH(1,INDEX(('ce raw data'!$A$2:$A$3000=G647)*('ce raw data'!$B$2:$B$3000=$B670),,),0),MATCH(SUBSTITUTE(J650,"Allele","Height"),'ce raw data'!$C$1:$CZ$1,0))),"-")</f>
        <v>-</v>
      </c>
    </row>
    <row r="670" spans="2:10" x14ac:dyDescent="0.5">
      <c r="B670" s="11" t="str">
        <f>'Allele Call Table'!$A$89</f>
        <v>D2S1338</v>
      </c>
      <c r="C670" s="8" t="str">
        <f>IFERROR(IF(INDEX('ce raw data'!$C$2:$CZ$3000,MATCH(1,INDEX(('ce raw data'!$A$2:$A$3000=C647)*('ce raw data'!$B$2:$B$3000=$B670),,),0),MATCH(C650,'ce raw data'!$C$1:$CZ$1,0))="","-",INDEX('ce raw data'!$C$2:$CZ$3000,MATCH(1,INDEX(('ce raw data'!$A$2:$A$3000=C647)*('ce raw data'!$B$2:$B$3000=$B670),,),0),MATCH(C650,'ce raw data'!$C$1:$CZ$1,0))),"-")</f>
        <v>-</v>
      </c>
      <c r="D670" s="8" t="str">
        <f>IFERROR(IF(INDEX('ce raw data'!$C$2:$CZ$3000,MATCH(1,INDEX(('ce raw data'!$A$2:$A$3000=C647)*('ce raw data'!$B$2:$B$3000=$B670),,),0),MATCH(D650,'ce raw data'!$C$1:$CZ$1,0))="","-",INDEX('ce raw data'!$C$2:$CZ$3000,MATCH(1,INDEX(('ce raw data'!$A$2:$A$3000=C647)*('ce raw data'!$B$2:$B$3000=$B670),,),0),MATCH(D650,'ce raw data'!$C$1:$CZ$1,0))),"-")</f>
        <v>-</v>
      </c>
      <c r="E670" s="8" t="str">
        <f>IFERROR(IF(INDEX('ce raw data'!$C$2:$CZ$3000,MATCH(1,INDEX(('ce raw data'!$A$2:$A$3000=C647)*('ce raw data'!$B$2:$B$3000=$B670),,),0),MATCH(E650,'ce raw data'!$C$1:$CZ$1,0))="","-",INDEX('ce raw data'!$C$2:$CZ$3000,MATCH(1,INDEX(('ce raw data'!$A$2:$A$3000=C647)*('ce raw data'!$B$2:$B$3000=$B670),,),0),MATCH(E650,'ce raw data'!$C$1:$CZ$1,0))),"-")</f>
        <v>-</v>
      </c>
      <c r="F670" s="8" t="str">
        <f>IFERROR(IF(INDEX('ce raw data'!$C$2:$CZ$3000,MATCH(1,INDEX(('ce raw data'!$A$2:$A$3000=C647)*('ce raw data'!$B$2:$B$3000=$B670),,),0),MATCH(F650,'ce raw data'!$C$1:$CZ$1,0))="","-",INDEX('ce raw data'!$C$2:$CZ$3000,MATCH(1,INDEX(('ce raw data'!$A$2:$A$3000=C647)*('ce raw data'!$B$2:$B$3000=$B670),,),0),MATCH(F650,'ce raw data'!$C$1:$CZ$1,0))),"-")</f>
        <v>-</v>
      </c>
      <c r="G670" s="8" t="str">
        <f>IFERROR(IF(INDEX('ce raw data'!$C$2:$CZ$3000,MATCH(1,INDEX(('ce raw data'!$A$2:$A$3000=G647)*('ce raw data'!$B$2:$B$3000=$B670),,),0),MATCH(G650,'ce raw data'!$C$1:$CZ$1,0))="","-",INDEX('ce raw data'!$C$2:$CZ$3000,MATCH(1,INDEX(('ce raw data'!$A$2:$A$3000=G647)*('ce raw data'!$B$2:$B$3000=$B670),,),0),MATCH(G650,'ce raw data'!$C$1:$CZ$1,0))),"-")</f>
        <v>-</v>
      </c>
      <c r="H670" s="8" t="str">
        <f>IFERROR(IF(INDEX('ce raw data'!$C$2:$CZ$3000,MATCH(1,INDEX(('ce raw data'!$A$2:$A$3000=G647)*('ce raw data'!$B$2:$B$3000=$B670),,),0),MATCH(H650,'ce raw data'!$C$1:$CZ$1,0))="","-",INDEX('ce raw data'!$C$2:$CZ$3000,MATCH(1,INDEX(('ce raw data'!$A$2:$A$3000=G647)*('ce raw data'!$B$2:$B$3000=$B670),,),0),MATCH(H650,'ce raw data'!$C$1:$CZ$1,0))),"-")</f>
        <v>-</v>
      </c>
      <c r="I670" s="8" t="str">
        <f>IFERROR(IF(INDEX('ce raw data'!$C$2:$CZ$3000,MATCH(1,INDEX(('ce raw data'!$A$2:$A$3000=G647)*('ce raw data'!$B$2:$B$3000=$B670),,),0),MATCH(I650,'ce raw data'!$C$1:$CZ$1,0))="","-",INDEX('ce raw data'!$C$2:$CZ$3000,MATCH(1,INDEX(('ce raw data'!$A$2:$A$3000=G647)*('ce raw data'!$B$2:$B$3000=$B670),,),0),MATCH(I650,'ce raw data'!$C$1:$CZ$1,0))),"-")</f>
        <v>-</v>
      </c>
      <c r="J670" s="8" t="str">
        <f>IFERROR(IF(INDEX('ce raw data'!$C$2:$CZ$3000,MATCH(1,INDEX(('ce raw data'!$A$2:$A$3000=G647)*('ce raw data'!$B$2:$B$3000=$B670),,),0),MATCH(J650,'ce raw data'!$C$1:$CZ$1,0))="","-",INDEX('ce raw data'!$C$2:$CZ$3000,MATCH(1,INDEX(('ce raw data'!$A$2:$A$3000=G647)*('ce raw data'!$B$2:$B$3000=$B670),,),0),MATCH(J650,'ce raw data'!$C$1:$CZ$1,0))),"-")</f>
        <v>-</v>
      </c>
    </row>
    <row r="671" spans="2:10" hidden="1" x14ac:dyDescent="0.5">
      <c r="B671" s="11"/>
      <c r="C671" s="8" t="str">
        <f>IFERROR(IF(INDEX('ce raw data'!$C$2:$CZ$3000,MATCH(1,INDEX(('ce raw data'!$A$2:$A$3000=C647)*('ce raw data'!$B$2:$B$3000=$B672),,),0),MATCH(SUBSTITUTE(C650,"Allele","Height"),'ce raw data'!$C$1:$CZ$1,0))="","-",INDEX('ce raw data'!$C$2:$CZ$3000,MATCH(1,INDEX(('ce raw data'!$A$2:$A$3000=C647)*('ce raw data'!$B$2:$B$3000=$B672),,),0),MATCH(SUBSTITUTE(C650,"Allele","Height"),'ce raw data'!$C$1:$CZ$1,0))),"-")</f>
        <v>-</v>
      </c>
      <c r="D671" s="8" t="str">
        <f>IFERROR(IF(INDEX('ce raw data'!$C$2:$CZ$3000,MATCH(1,INDEX(('ce raw data'!$A$2:$A$3000=C647)*('ce raw data'!$B$2:$B$3000=$B672),,),0),MATCH(SUBSTITUTE(D650,"Allele","Height"),'ce raw data'!$C$1:$CZ$1,0))="","-",INDEX('ce raw data'!$C$2:$CZ$3000,MATCH(1,INDEX(('ce raw data'!$A$2:$A$3000=C647)*('ce raw data'!$B$2:$B$3000=$B672),,),0),MATCH(SUBSTITUTE(D650,"Allele","Height"),'ce raw data'!$C$1:$CZ$1,0))),"-")</f>
        <v>-</v>
      </c>
      <c r="E671" s="8" t="str">
        <f>IFERROR(IF(INDEX('ce raw data'!$C$2:$CZ$3000,MATCH(1,INDEX(('ce raw data'!$A$2:$A$3000=C647)*('ce raw data'!$B$2:$B$3000=$B672),,),0),MATCH(SUBSTITUTE(E650,"Allele","Height"),'ce raw data'!$C$1:$CZ$1,0))="","-",INDEX('ce raw data'!$C$2:$CZ$3000,MATCH(1,INDEX(('ce raw data'!$A$2:$A$3000=C647)*('ce raw data'!$B$2:$B$3000=$B672),,),0),MATCH(SUBSTITUTE(E650,"Allele","Height"),'ce raw data'!$C$1:$CZ$1,0))),"-")</f>
        <v>-</v>
      </c>
      <c r="F671" s="8" t="str">
        <f>IFERROR(IF(INDEX('ce raw data'!$C$2:$CZ$3000,MATCH(1,INDEX(('ce raw data'!$A$2:$A$3000=C647)*('ce raw data'!$B$2:$B$3000=$B672),,),0),MATCH(SUBSTITUTE(F650,"Allele","Height"),'ce raw data'!$C$1:$CZ$1,0))="","-",INDEX('ce raw data'!$C$2:$CZ$3000,MATCH(1,INDEX(('ce raw data'!$A$2:$A$3000=C647)*('ce raw data'!$B$2:$B$3000=$B672),,),0),MATCH(SUBSTITUTE(F650,"Allele","Height"),'ce raw data'!$C$1:$CZ$1,0))),"-")</f>
        <v>-</v>
      </c>
      <c r="G671" s="8" t="str">
        <f>IFERROR(IF(INDEX('ce raw data'!$C$2:$CZ$3000,MATCH(1,INDEX(('ce raw data'!$A$2:$A$3000=G647)*('ce raw data'!$B$2:$B$3000=$B672),,),0),MATCH(SUBSTITUTE(G650,"Allele","Height"),'ce raw data'!$C$1:$CZ$1,0))="","-",INDEX('ce raw data'!$C$2:$CZ$3000,MATCH(1,INDEX(('ce raw data'!$A$2:$A$3000=G647)*('ce raw data'!$B$2:$B$3000=$B672),,),0),MATCH(SUBSTITUTE(G650,"Allele","Height"),'ce raw data'!$C$1:$CZ$1,0))),"-")</f>
        <v>-</v>
      </c>
      <c r="H671" s="8" t="str">
        <f>IFERROR(IF(INDEX('ce raw data'!$C$2:$CZ$3000,MATCH(1,INDEX(('ce raw data'!$A$2:$A$3000=G647)*('ce raw data'!$B$2:$B$3000=$B672),,),0),MATCH(SUBSTITUTE(H650,"Allele","Height"),'ce raw data'!$C$1:$CZ$1,0))="","-",INDEX('ce raw data'!$C$2:$CZ$3000,MATCH(1,INDEX(('ce raw data'!$A$2:$A$3000=G647)*('ce raw data'!$B$2:$B$3000=$B672),,),0),MATCH(SUBSTITUTE(H650,"Allele","Height"),'ce raw data'!$C$1:$CZ$1,0))),"-")</f>
        <v>-</v>
      </c>
      <c r="I671" s="8" t="str">
        <f>IFERROR(IF(INDEX('ce raw data'!$C$2:$CZ$3000,MATCH(1,INDEX(('ce raw data'!$A$2:$A$3000=G647)*('ce raw data'!$B$2:$B$3000=$B672),,),0),MATCH(SUBSTITUTE(I650,"Allele","Height"),'ce raw data'!$C$1:$CZ$1,0))="","-",INDEX('ce raw data'!$C$2:$CZ$3000,MATCH(1,INDEX(('ce raw data'!$A$2:$A$3000=G647)*('ce raw data'!$B$2:$B$3000=$B672),,),0),MATCH(SUBSTITUTE(I650,"Allele","Height"),'ce raw data'!$C$1:$CZ$1,0))),"-")</f>
        <v>-</v>
      </c>
      <c r="J671" s="8" t="str">
        <f>IFERROR(IF(INDEX('ce raw data'!$C$2:$CZ$3000,MATCH(1,INDEX(('ce raw data'!$A$2:$A$3000=G647)*('ce raw data'!$B$2:$B$3000=$B672),,),0),MATCH(SUBSTITUTE(J650,"Allele","Height"),'ce raw data'!$C$1:$CZ$1,0))="","-",INDEX('ce raw data'!$C$2:$CZ$3000,MATCH(1,INDEX(('ce raw data'!$A$2:$A$3000=G647)*('ce raw data'!$B$2:$B$3000=$B672),,),0),MATCH(SUBSTITUTE(J650,"Allele","Height"),'ce raw data'!$C$1:$CZ$1,0))),"-")</f>
        <v>-</v>
      </c>
    </row>
    <row r="672" spans="2:10" x14ac:dyDescent="0.5">
      <c r="B672" s="11" t="str">
        <f>'Allele Call Table'!$A$91</f>
        <v>CSF1PO</v>
      </c>
      <c r="C672" s="8" t="str">
        <f>IFERROR(IF(INDEX('ce raw data'!$C$2:$CZ$3000,MATCH(1,INDEX(('ce raw data'!$A$2:$A$3000=C647)*('ce raw data'!$B$2:$B$3000=$B672),,),0),MATCH(C650,'ce raw data'!$C$1:$CZ$1,0))="","-",INDEX('ce raw data'!$C$2:$CZ$3000,MATCH(1,INDEX(('ce raw data'!$A$2:$A$3000=C647)*('ce raw data'!$B$2:$B$3000=$B672),,),0),MATCH(C650,'ce raw data'!$C$1:$CZ$1,0))),"-")</f>
        <v>-</v>
      </c>
      <c r="D672" s="8" t="str">
        <f>IFERROR(IF(INDEX('ce raw data'!$C$2:$CZ$3000,MATCH(1,INDEX(('ce raw data'!$A$2:$A$3000=C647)*('ce raw data'!$B$2:$B$3000=$B672),,),0),MATCH(D650,'ce raw data'!$C$1:$CZ$1,0))="","-",INDEX('ce raw data'!$C$2:$CZ$3000,MATCH(1,INDEX(('ce raw data'!$A$2:$A$3000=C647)*('ce raw data'!$B$2:$B$3000=$B672),,),0),MATCH(D650,'ce raw data'!$C$1:$CZ$1,0))),"-")</f>
        <v>-</v>
      </c>
      <c r="E672" s="8" t="str">
        <f>IFERROR(IF(INDEX('ce raw data'!$C$2:$CZ$3000,MATCH(1,INDEX(('ce raw data'!$A$2:$A$3000=C647)*('ce raw data'!$B$2:$B$3000=$B672),,),0),MATCH(E650,'ce raw data'!$C$1:$CZ$1,0))="","-",INDEX('ce raw data'!$C$2:$CZ$3000,MATCH(1,INDEX(('ce raw data'!$A$2:$A$3000=C647)*('ce raw data'!$B$2:$B$3000=$B672),,),0),MATCH(E650,'ce raw data'!$C$1:$CZ$1,0))),"-")</f>
        <v>-</v>
      </c>
      <c r="F672" s="8" t="str">
        <f>IFERROR(IF(INDEX('ce raw data'!$C$2:$CZ$3000,MATCH(1,INDEX(('ce raw data'!$A$2:$A$3000=C647)*('ce raw data'!$B$2:$B$3000=$B672),,),0),MATCH(F650,'ce raw data'!$C$1:$CZ$1,0))="","-",INDEX('ce raw data'!$C$2:$CZ$3000,MATCH(1,INDEX(('ce raw data'!$A$2:$A$3000=C647)*('ce raw data'!$B$2:$B$3000=$B672),,),0),MATCH(F650,'ce raw data'!$C$1:$CZ$1,0))),"-")</f>
        <v>-</v>
      </c>
      <c r="G672" s="8" t="str">
        <f>IFERROR(IF(INDEX('ce raw data'!$C$2:$CZ$3000,MATCH(1,INDEX(('ce raw data'!$A$2:$A$3000=G647)*('ce raw data'!$B$2:$B$3000=$B672),,),0),MATCH(G650,'ce raw data'!$C$1:$CZ$1,0))="","-",INDEX('ce raw data'!$C$2:$CZ$3000,MATCH(1,INDEX(('ce raw data'!$A$2:$A$3000=G647)*('ce raw data'!$B$2:$B$3000=$B672),,),0),MATCH(G650,'ce raw data'!$C$1:$CZ$1,0))),"-")</f>
        <v>-</v>
      </c>
      <c r="H672" s="8" t="str">
        <f>IFERROR(IF(INDEX('ce raw data'!$C$2:$CZ$3000,MATCH(1,INDEX(('ce raw data'!$A$2:$A$3000=G647)*('ce raw data'!$B$2:$B$3000=$B672),,),0),MATCH(H650,'ce raw data'!$C$1:$CZ$1,0))="","-",INDEX('ce raw data'!$C$2:$CZ$3000,MATCH(1,INDEX(('ce raw data'!$A$2:$A$3000=G647)*('ce raw data'!$B$2:$B$3000=$B672),,),0),MATCH(H650,'ce raw data'!$C$1:$CZ$1,0))),"-")</f>
        <v>-</v>
      </c>
      <c r="I672" s="8" t="str">
        <f>IFERROR(IF(INDEX('ce raw data'!$C$2:$CZ$3000,MATCH(1,INDEX(('ce raw data'!$A$2:$A$3000=G647)*('ce raw data'!$B$2:$B$3000=$B672),,),0),MATCH(I650,'ce raw data'!$C$1:$CZ$1,0))="","-",INDEX('ce raw data'!$C$2:$CZ$3000,MATCH(1,INDEX(('ce raw data'!$A$2:$A$3000=G647)*('ce raw data'!$B$2:$B$3000=$B672),,),0),MATCH(I650,'ce raw data'!$C$1:$CZ$1,0))),"-")</f>
        <v>-</v>
      </c>
      <c r="J672" s="8" t="str">
        <f>IFERROR(IF(INDEX('ce raw data'!$C$2:$CZ$3000,MATCH(1,INDEX(('ce raw data'!$A$2:$A$3000=G647)*('ce raw data'!$B$2:$B$3000=$B672),,),0),MATCH(J650,'ce raw data'!$C$1:$CZ$1,0))="","-",INDEX('ce raw data'!$C$2:$CZ$3000,MATCH(1,INDEX(('ce raw data'!$A$2:$A$3000=G647)*('ce raw data'!$B$2:$B$3000=$B672),,),0),MATCH(J650,'ce raw data'!$C$1:$CZ$1,0))),"-")</f>
        <v>-</v>
      </c>
    </row>
    <row r="673" spans="2:10" hidden="1" x14ac:dyDescent="0.5">
      <c r="B673" s="11"/>
      <c r="C673" s="8" t="str">
        <f>IFERROR(IF(INDEX('ce raw data'!$C$2:$CZ$3000,MATCH(1,INDEX(('ce raw data'!$A$2:$A$3000=C647)*('ce raw data'!$B$2:$B$3000=$B674),,),0),MATCH(SUBSTITUTE(C650,"Allele","Height"),'ce raw data'!$C$1:$CZ$1,0))="","-",INDEX('ce raw data'!$C$2:$CZ$3000,MATCH(1,INDEX(('ce raw data'!$A$2:$A$3000=C647)*('ce raw data'!$B$2:$B$3000=$B674),,),0),MATCH(SUBSTITUTE(C650,"Allele","Height"),'ce raw data'!$C$1:$CZ$1,0))),"-")</f>
        <v>-</v>
      </c>
      <c r="D673" s="8" t="str">
        <f>IFERROR(IF(INDEX('ce raw data'!$C$2:$CZ$3000,MATCH(1,INDEX(('ce raw data'!$A$2:$A$3000=C647)*('ce raw data'!$B$2:$B$3000=$B674),,),0),MATCH(SUBSTITUTE(D650,"Allele","Height"),'ce raw data'!$C$1:$CZ$1,0))="","-",INDEX('ce raw data'!$C$2:$CZ$3000,MATCH(1,INDEX(('ce raw data'!$A$2:$A$3000=C647)*('ce raw data'!$B$2:$B$3000=$B674),,),0),MATCH(SUBSTITUTE(D650,"Allele","Height"),'ce raw data'!$C$1:$CZ$1,0))),"-")</f>
        <v>-</v>
      </c>
      <c r="E673" s="8" t="str">
        <f>IFERROR(IF(INDEX('ce raw data'!$C$2:$CZ$3000,MATCH(1,INDEX(('ce raw data'!$A$2:$A$3000=C647)*('ce raw data'!$B$2:$B$3000=$B674),,),0),MATCH(SUBSTITUTE(E650,"Allele","Height"),'ce raw data'!$C$1:$CZ$1,0))="","-",INDEX('ce raw data'!$C$2:$CZ$3000,MATCH(1,INDEX(('ce raw data'!$A$2:$A$3000=C647)*('ce raw data'!$B$2:$B$3000=$B674),,),0),MATCH(SUBSTITUTE(E650,"Allele","Height"),'ce raw data'!$C$1:$CZ$1,0))),"-")</f>
        <v>-</v>
      </c>
      <c r="F673" s="8" t="str">
        <f>IFERROR(IF(INDEX('ce raw data'!$C$2:$CZ$3000,MATCH(1,INDEX(('ce raw data'!$A$2:$A$3000=C647)*('ce raw data'!$B$2:$B$3000=$B674),,),0),MATCH(SUBSTITUTE(F650,"Allele","Height"),'ce raw data'!$C$1:$CZ$1,0))="","-",INDEX('ce raw data'!$C$2:$CZ$3000,MATCH(1,INDEX(('ce raw data'!$A$2:$A$3000=C647)*('ce raw data'!$B$2:$B$3000=$B674),,),0),MATCH(SUBSTITUTE(F650,"Allele","Height"),'ce raw data'!$C$1:$CZ$1,0))),"-")</f>
        <v>-</v>
      </c>
      <c r="G673" s="8" t="str">
        <f>IFERROR(IF(INDEX('ce raw data'!$C$2:$CZ$3000,MATCH(1,INDEX(('ce raw data'!$A$2:$A$3000=G647)*('ce raw data'!$B$2:$B$3000=$B674),,),0),MATCH(SUBSTITUTE(G650,"Allele","Height"),'ce raw data'!$C$1:$CZ$1,0))="","-",INDEX('ce raw data'!$C$2:$CZ$3000,MATCH(1,INDEX(('ce raw data'!$A$2:$A$3000=G647)*('ce raw data'!$B$2:$B$3000=$B674),,),0),MATCH(SUBSTITUTE(G650,"Allele","Height"),'ce raw data'!$C$1:$CZ$1,0))),"-")</f>
        <v>-</v>
      </c>
      <c r="H673" s="8" t="str">
        <f>IFERROR(IF(INDEX('ce raw data'!$C$2:$CZ$3000,MATCH(1,INDEX(('ce raw data'!$A$2:$A$3000=G647)*('ce raw data'!$B$2:$B$3000=$B674),,),0),MATCH(SUBSTITUTE(H650,"Allele","Height"),'ce raw data'!$C$1:$CZ$1,0))="","-",INDEX('ce raw data'!$C$2:$CZ$3000,MATCH(1,INDEX(('ce raw data'!$A$2:$A$3000=G647)*('ce raw data'!$B$2:$B$3000=$B674),,),0),MATCH(SUBSTITUTE(H650,"Allele","Height"),'ce raw data'!$C$1:$CZ$1,0))),"-")</f>
        <v>-</v>
      </c>
      <c r="I673" s="8" t="str">
        <f>IFERROR(IF(INDEX('ce raw data'!$C$2:$CZ$3000,MATCH(1,INDEX(('ce raw data'!$A$2:$A$3000=G647)*('ce raw data'!$B$2:$B$3000=$B674),,),0),MATCH(SUBSTITUTE(I650,"Allele","Height"),'ce raw data'!$C$1:$CZ$1,0))="","-",INDEX('ce raw data'!$C$2:$CZ$3000,MATCH(1,INDEX(('ce raw data'!$A$2:$A$3000=G647)*('ce raw data'!$B$2:$B$3000=$B674),,),0),MATCH(SUBSTITUTE(I650,"Allele","Height"),'ce raw data'!$C$1:$CZ$1,0))),"-")</f>
        <v>-</v>
      </c>
      <c r="J673" s="8" t="str">
        <f>IFERROR(IF(INDEX('ce raw data'!$C$2:$CZ$3000,MATCH(1,INDEX(('ce raw data'!$A$2:$A$3000=G647)*('ce raw data'!$B$2:$B$3000=$B674),,),0),MATCH(SUBSTITUTE(J650,"Allele","Height"),'ce raw data'!$C$1:$CZ$1,0))="","-",INDEX('ce raw data'!$C$2:$CZ$3000,MATCH(1,INDEX(('ce raw data'!$A$2:$A$3000=G647)*('ce raw data'!$B$2:$B$3000=$B674),,),0),MATCH(SUBSTITUTE(J650,"Allele","Height"),'ce raw data'!$C$1:$CZ$1,0))),"-")</f>
        <v>-</v>
      </c>
    </row>
    <row r="674" spans="2:10" x14ac:dyDescent="0.5">
      <c r="B674" s="11" t="str">
        <f>'Allele Call Table'!$A$93</f>
        <v>Penta D</v>
      </c>
      <c r="C674" s="8" t="str">
        <f>IFERROR(IF(INDEX('ce raw data'!$C$2:$CZ$3000,MATCH(1,INDEX(('ce raw data'!$A$2:$A$3000=C647)*('ce raw data'!$B$2:$B$3000=$B674),,),0),MATCH(C650,'ce raw data'!$C$1:$CZ$1,0))="","-",INDEX('ce raw data'!$C$2:$CZ$3000,MATCH(1,INDEX(('ce raw data'!$A$2:$A$3000=C647)*('ce raw data'!$B$2:$B$3000=$B674),,),0),MATCH(C650,'ce raw data'!$C$1:$CZ$1,0))),"-")</f>
        <v>-</v>
      </c>
      <c r="D674" s="8" t="str">
        <f>IFERROR(IF(INDEX('ce raw data'!$C$2:$CZ$3000,MATCH(1,INDEX(('ce raw data'!$A$2:$A$3000=C647)*('ce raw data'!$B$2:$B$3000=$B674),,),0),MATCH(D650,'ce raw data'!$C$1:$CZ$1,0))="","-",INDEX('ce raw data'!$C$2:$CZ$3000,MATCH(1,INDEX(('ce raw data'!$A$2:$A$3000=C647)*('ce raw data'!$B$2:$B$3000=$B674),,),0),MATCH(D650,'ce raw data'!$C$1:$CZ$1,0))),"-")</f>
        <v>-</v>
      </c>
      <c r="E674" s="8" t="str">
        <f>IFERROR(IF(INDEX('ce raw data'!$C$2:$CZ$3000,MATCH(1,INDEX(('ce raw data'!$A$2:$A$3000=C647)*('ce raw data'!$B$2:$B$3000=$B674),,),0),MATCH(E650,'ce raw data'!$C$1:$CZ$1,0))="","-",INDEX('ce raw data'!$C$2:$CZ$3000,MATCH(1,INDEX(('ce raw data'!$A$2:$A$3000=C647)*('ce raw data'!$B$2:$B$3000=$B674),,),0),MATCH(E650,'ce raw data'!$C$1:$CZ$1,0))),"-")</f>
        <v>-</v>
      </c>
      <c r="F674" s="8" t="str">
        <f>IFERROR(IF(INDEX('ce raw data'!$C$2:$CZ$3000,MATCH(1,INDEX(('ce raw data'!$A$2:$A$3000=C647)*('ce raw data'!$B$2:$B$3000=$B674),,),0),MATCH(F650,'ce raw data'!$C$1:$CZ$1,0))="","-",INDEX('ce raw data'!$C$2:$CZ$3000,MATCH(1,INDEX(('ce raw data'!$A$2:$A$3000=C647)*('ce raw data'!$B$2:$B$3000=$B674),,),0),MATCH(F650,'ce raw data'!$C$1:$CZ$1,0))),"-")</f>
        <v>-</v>
      </c>
      <c r="G674" s="8" t="str">
        <f>IFERROR(IF(INDEX('ce raw data'!$C$2:$CZ$3000,MATCH(1,INDEX(('ce raw data'!$A$2:$A$3000=G647)*('ce raw data'!$B$2:$B$3000=$B674),,),0),MATCH(G650,'ce raw data'!$C$1:$CZ$1,0))="","-",INDEX('ce raw data'!$C$2:$CZ$3000,MATCH(1,INDEX(('ce raw data'!$A$2:$A$3000=G647)*('ce raw data'!$B$2:$B$3000=$B674),,),0),MATCH(G650,'ce raw data'!$C$1:$CZ$1,0))),"-")</f>
        <v>-</v>
      </c>
      <c r="H674" s="8" t="str">
        <f>IFERROR(IF(INDEX('ce raw data'!$C$2:$CZ$3000,MATCH(1,INDEX(('ce raw data'!$A$2:$A$3000=G647)*('ce raw data'!$B$2:$B$3000=$B674),,),0),MATCH(H650,'ce raw data'!$C$1:$CZ$1,0))="","-",INDEX('ce raw data'!$C$2:$CZ$3000,MATCH(1,INDEX(('ce raw data'!$A$2:$A$3000=G647)*('ce raw data'!$B$2:$B$3000=$B674),,),0),MATCH(H650,'ce raw data'!$C$1:$CZ$1,0))),"-")</f>
        <v>-</v>
      </c>
      <c r="I674" s="8" t="str">
        <f>IFERROR(IF(INDEX('ce raw data'!$C$2:$CZ$3000,MATCH(1,INDEX(('ce raw data'!$A$2:$A$3000=G647)*('ce raw data'!$B$2:$B$3000=$B674),,),0),MATCH(I650,'ce raw data'!$C$1:$CZ$1,0))="","-",INDEX('ce raw data'!$C$2:$CZ$3000,MATCH(1,INDEX(('ce raw data'!$A$2:$A$3000=G647)*('ce raw data'!$B$2:$B$3000=$B674),,),0),MATCH(I650,'ce raw data'!$C$1:$CZ$1,0))),"-")</f>
        <v>-</v>
      </c>
      <c r="J674" s="8" t="str">
        <f>IFERROR(IF(INDEX('ce raw data'!$C$2:$CZ$3000,MATCH(1,INDEX(('ce raw data'!$A$2:$A$3000=G647)*('ce raw data'!$B$2:$B$3000=$B674),,),0),MATCH(J650,'ce raw data'!$C$1:$CZ$1,0))="","-",INDEX('ce raw data'!$C$2:$CZ$3000,MATCH(1,INDEX(('ce raw data'!$A$2:$A$3000=G647)*('ce raw data'!$B$2:$B$3000=$B674),,),0),MATCH(J650,'ce raw data'!$C$1:$CZ$1,0))),"-")</f>
        <v>-</v>
      </c>
    </row>
    <row r="675" spans="2:10" hidden="1" x14ac:dyDescent="0.5">
      <c r="B675" s="10"/>
      <c r="C675" s="8" t="str">
        <f>IFERROR(IF(INDEX('ce raw data'!$C$2:$CZ$3000,MATCH(1,INDEX(('ce raw data'!$A$2:$A$3000=C647)*('ce raw data'!$B$2:$B$3000=$B676),,),0),MATCH(SUBSTITUTE(C650,"Allele","Height"),'ce raw data'!$C$1:$CZ$1,0))="","-",INDEX('ce raw data'!$C$2:$CZ$3000,MATCH(1,INDEX(('ce raw data'!$A$2:$A$3000=C647)*('ce raw data'!$B$2:$B$3000=$B676),,),0),MATCH(SUBSTITUTE(C650,"Allele","Height"),'ce raw data'!$C$1:$CZ$1,0))),"-")</f>
        <v>-</v>
      </c>
      <c r="D675" s="8" t="str">
        <f>IFERROR(IF(INDEX('ce raw data'!$C$2:$CZ$3000,MATCH(1,INDEX(('ce raw data'!$A$2:$A$3000=C647)*('ce raw data'!$B$2:$B$3000=$B676),,),0),MATCH(SUBSTITUTE(D650,"Allele","Height"),'ce raw data'!$C$1:$CZ$1,0))="","-",INDEX('ce raw data'!$C$2:$CZ$3000,MATCH(1,INDEX(('ce raw data'!$A$2:$A$3000=C647)*('ce raw data'!$B$2:$B$3000=$B676),,),0),MATCH(SUBSTITUTE(D650,"Allele","Height"),'ce raw data'!$C$1:$CZ$1,0))),"-")</f>
        <v>-</v>
      </c>
      <c r="E675" s="8" t="str">
        <f>IFERROR(IF(INDEX('ce raw data'!$C$2:$CZ$3000,MATCH(1,INDEX(('ce raw data'!$A$2:$A$3000=C647)*('ce raw data'!$B$2:$B$3000=$B676),,),0),MATCH(SUBSTITUTE(E650,"Allele","Height"),'ce raw data'!$C$1:$CZ$1,0))="","-",INDEX('ce raw data'!$C$2:$CZ$3000,MATCH(1,INDEX(('ce raw data'!$A$2:$A$3000=C647)*('ce raw data'!$B$2:$B$3000=$B676),,),0),MATCH(SUBSTITUTE(E650,"Allele","Height"),'ce raw data'!$C$1:$CZ$1,0))),"-")</f>
        <v>-</v>
      </c>
      <c r="F675" s="8" t="str">
        <f>IFERROR(IF(INDEX('ce raw data'!$C$2:$CZ$3000,MATCH(1,INDEX(('ce raw data'!$A$2:$A$3000=C647)*('ce raw data'!$B$2:$B$3000=$B676),,),0),MATCH(SUBSTITUTE(F650,"Allele","Height"),'ce raw data'!$C$1:$CZ$1,0))="","-",INDEX('ce raw data'!$C$2:$CZ$3000,MATCH(1,INDEX(('ce raw data'!$A$2:$A$3000=C647)*('ce raw data'!$B$2:$B$3000=$B676),,),0),MATCH(SUBSTITUTE(F650,"Allele","Height"),'ce raw data'!$C$1:$CZ$1,0))),"-")</f>
        <v>-</v>
      </c>
      <c r="G675" s="8" t="str">
        <f>IFERROR(IF(INDEX('ce raw data'!$C$2:$CZ$3000,MATCH(1,INDEX(('ce raw data'!$A$2:$A$3000=G647)*('ce raw data'!$B$2:$B$3000=$B676),,),0),MATCH(SUBSTITUTE(G650,"Allele","Height"),'ce raw data'!$C$1:$CZ$1,0))="","-",INDEX('ce raw data'!$C$2:$CZ$3000,MATCH(1,INDEX(('ce raw data'!$A$2:$A$3000=G647)*('ce raw data'!$B$2:$B$3000=$B676),,),0),MATCH(SUBSTITUTE(G650,"Allele","Height"),'ce raw data'!$C$1:$CZ$1,0))),"-")</f>
        <v>-</v>
      </c>
      <c r="H675" s="8" t="str">
        <f>IFERROR(IF(INDEX('ce raw data'!$C$2:$CZ$3000,MATCH(1,INDEX(('ce raw data'!$A$2:$A$3000=G647)*('ce raw data'!$B$2:$B$3000=$B676),,),0),MATCH(SUBSTITUTE(H650,"Allele","Height"),'ce raw data'!$C$1:$CZ$1,0))="","-",INDEX('ce raw data'!$C$2:$CZ$3000,MATCH(1,INDEX(('ce raw data'!$A$2:$A$3000=G647)*('ce raw data'!$B$2:$B$3000=$B676),,),0),MATCH(SUBSTITUTE(H650,"Allele","Height"),'ce raw data'!$C$1:$CZ$1,0))),"-")</f>
        <v>-</v>
      </c>
      <c r="I675" s="8" t="str">
        <f>IFERROR(IF(INDEX('ce raw data'!$C$2:$CZ$3000,MATCH(1,INDEX(('ce raw data'!$A$2:$A$3000=G647)*('ce raw data'!$B$2:$B$3000=$B676),,),0),MATCH(SUBSTITUTE(I650,"Allele","Height"),'ce raw data'!$C$1:$CZ$1,0))="","-",INDEX('ce raw data'!$C$2:$CZ$3000,MATCH(1,INDEX(('ce raw data'!$A$2:$A$3000=G647)*('ce raw data'!$B$2:$B$3000=$B676),,),0),MATCH(SUBSTITUTE(I650,"Allele","Height"),'ce raw data'!$C$1:$CZ$1,0))),"-")</f>
        <v>-</v>
      </c>
      <c r="J675" s="8" t="str">
        <f>IFERROR(IF(INDEX('ce raw data'!$C$2:$CZ$3000,MATCH(1,INDEX(('ce raw data'!$A$2:$A$3000=G647)*('ce raw data'!$B$2:$B$3000=$B676),,),0),MATCH(SUBSTITUTE(J650,"Allele","Height"),'ce raw data'!$C$1:$CZ$1,0))="","-",INDEX('ce raw data'!$C$2:$CZ$3000,MATCH(1,INDEX(('ce raw data'!$A$2:$A$3000=G647)*('ce raw data'!$B$2:$B$3000=$B676),,),0),MATCH(SUBSTITUTE(J650,"Allele","Height"),'ce raw data'!$C$1:$CZ$1,0))),"-")</f>
        <v>-</v>
      </c>
    </row>
    <row r="676" spans="2:10" x14ac:dyDescent="0.5">
      <c r="B676" s="14" t="str">
        <f>'Allele Call Table'!$A$95</f>
        <v>TH01</v>
      </c>
      <c r="C676" s="8" t="str">
        <f>IFERROR(IF(INDEX('ce raw data'!$C$2:$CZ$3000,MATCH(1,INDEX(('ce raw data'!$A$2:$A$3000=C647)*('ce raw data'!$B$2:$B$3000=$B676),,),0),MATCH(C650,'ce raw data'!$C$1:$CZ$1,0))="","-",INDEX('ce raw data'!$C$2:$CZ$3000,MATCH(1,INDEX(('ce raw data'!$A$2:$A$3000=C647)*('ce raw data'!$B$2:$B$3000=$B676),,),0),MATCH(C650,'ce raw data'!$C$1:$CZ$1,0))),"-")</f>
        <v>-</v>
      </c>
      <c r="D676" s="8" t="str">
        <f>IFERROR(IF(INDEX('ce raw data'!$C$2:$CZ$3000,MATCH(1,INDEX(('ce raw data'!$A$2:$A$3000=C647)*('ce raw data'!$B$2:$B$3000=$B676),,),0),MATCH(D650,'ce raw data'!$C$1:$CZ$1,0))="","-",INDEX('ce raw data'!$C$2:$CZ$3000,MATCH(1,INDEX(('ce raw data'!$A$2:$A$3000=C647)*('ce raw data'!$B$2:$B$3000=$B676),,),0),MATCH(D650,'ce raw data'!$C$1:$CZ$1,0))),"-")</f>
        <v>-</v>
      </c>
      <c r="E676" s="8" t="str">
        <f>IFERROR(IF(INDEX('ce raw data'!$C$2:$CZ$3000,MATCH(1,INDEX(('ce raw data'!$A$2:$A$3000=C647)*('ce raw data'!$B$2:$B$3000=$B676),,),0),MATCH(E650,'ce raw data'!$C$1:$CZ$1,0))="","-",INDEX('ce raw data'!$C$2:$CZ$3000,MATCH(1,INDEX(('ce raw data'!$A$2:$A$3000=C647)*('ce raw data'!$B$2:$B$3000=$B676),,),0),MATCH(E650,'ce raw data'!$C$1:$CZ$1,0))),"-")</f>
        <v>-</v>
      </c>
      <c r="F676" s="8" t="str">
        <f>IFERROR(IF(INDEX('ce raw data'!$C$2:$CZ$3000,MATCH(1,INDEX(('ce raw data'!$A$2:$A$3000=C647)*('ce raw data'!$B$2:$B$3000=$B676),,),0),MATCH(F650,'ce raw data'!$C$1:$CZ$1,0))="","-",INDEX('ce raw data'!$C$2:$CZ$3000,MATCH(1,INDEX(('ce raw data'!$A$2:$A$3000=C647)*('ce raw data'!$B$2:$B$3000=$B676),,),0),MATCH(F650,'ce raw data'!$C$1:$CZ$1,0))),"-")</f>
        <v>-</v>
      </c>
      <c r="G676" s="8" t="str">
        <f>IFERROR(IF(INDEX('ce raw data'!$C$2:$CZ$3000,MATCH(1,INDEX(('ce raw data'!$A$2:$A$3000=G647)*('ce raw data'!$B$2:$B$3000=$B676),,),0),MATCH(G650,'ce raw data'!$C$1:$CZ$1,0))="","-",INDEX('ce raw data'!$C$2:$CZ$3000,MATCH(1,INDEX(('ce raw data'!$A$2:$A$3000=G647)*('ce raw data'!$B$2:$B$3000=$B676),,),0),MATCH(G650,'ce raw data'!$C$1:$CZ$1,0))),"-")</f>
        <v>-</v>
      </c>
      <c r="H676" s="8" t="str">
        <f>IFERROR(IF(INDEX('ce raw data'!$C$2:$CZ$3000,MATCH(1,INDEX(('ce raw data'!$A$2:$A$3000=G647)*('ce raw data'!$B$2:$B$3000=$B676),,),0),MATCH(H650,'ce raw data'!$C$1:$CZ$1,0))="","-",INDEX('ce raw data'!$C$2:$CZ$3000,MATCH(1,INDEX(('ce raw data'!$A$2:$A$3000=G647)*('ce raw data'!$B$2:$B$3000=$B676),,),0),MATCH(H650,'ce raw data'!$C$1:$CZ$1,0))),"-")</f>
        <v>-</v>
      </c>
      <c r="I676" s="8" t="str">
        <f>IFERROR(IF(INDEX('ce raw data'!$C$2:$CZ$3000,MATCH(1,INDEX(('ce raw data'!$A$2:$A$3000=G647)*('ce raw data'!$B$2:$B$3000=$B676),,),0),MATCH(I650,'ce raw data'!$C$1:$CZ$1,0))="","-",INDEX('ce raw data'!$C$2:$CZ$3000,MATCH(1,INDEX(('ce raw data'!$A$2:$A$3000=G647)*('ce raw data'!$B$2:$B$3000=$B676),,),0),MATCH(I650,'ce raw data'!$C$1:$CZ$1,0))),"-")</f>
        <v>-</v>
      </c>
      <c r="J676" s="8" t="str">
        <f>IFERROR(IF(INDEX('ce raw data'!$C$2:$CZ$3000,MATCH(1,INDEX(('ce raw data'!$A$2:$A$3000=G647)*('ce raw data'!$B$2:$B$3000=$B676),,),0),MATCH(J650,'ce raw data'!$C$1:$CZ$1,0))="","-",INDEX('ce raw data'!$C$2:$CZ$3000,MATCH(1,INDEX(('ce raw data'!$A$2:$A$3000=G647)*('ce raw data'!$B$2:$B$3000=$B676),,),0),MATCH(J650,'ce raw data'!$C$1:$CZ$1,0))),"-")</f>
        <v>-</v>
      </c>
    </row>
    <row r="677" spans="2:10" hidden="1" x14ac:dyDescent="0.5">
      <c r="B677" s="14"/>
      <c r="C677" s="8" t="str">
        <f>IFERROR(IF(INDEX('ce raw data'!$C$2:$CZ$3000,MATCH(1,INDEX(('ce raw data'!$A$2:$A$3000=C647)*('ce raw data'!$B$2:$B$3000=$B678),,),0),MATCH(SUBSTITUTE(C650,"Allele","Height"),'ce raw data'!$C$1:$CZ$1,0))="","-",INDEX('ce raw data'!$C$2:$CZ$3000,MATCH(1,INDEX(('ce raw data'!$A$2:$A$3000=C647)*('ce raw data'!$B$2:$B$3000=$B678),,),0),MATCH(SUBSTITUTE(C650,"Allele","Height"),'ce raw data'!$C$1:$CZ$1,0))),"-")</f>
        <v>-</v>
      </c>
      <c r="D677" s="8" t="str">
        <f>IFERROR(IF(INDEX('ce raw data'!$C$2:$CZ$3000,MATCH(1,INDEX(('ce raw data'!$A$2:$A$3000=C647)*('ce raw data'!$B$2:$B$3000=$B678),,),0),MATCH(SUBSTITUTE(D650,"Allele","Height"),'ce raw data'!$C$1:$CZ$1,0))="","-",INDEX('ce raw data'!$C$2:$CZ$3000,MATCH(1,INDEX(('ce raw data'!$A$2:$A$3000=C647)*('ce raw data'!$B$2:$B$3000=$B678),,),0),MATCH(SUBSTITUTE(D650,"Allele","Height"),'ce raw data'!$C$1:$CZ$1,0))),"-")</f>
        <v>-</v>
      </c>
      <c r="E677" s="8" t="str">
        <f>IFERROR(IF(INDEX('ce raw data'!$C$2:$CZ$3000,MATCH(1,INDEX(('ce raw data'!$A$2:$A$3000=C647)*('ce raw data'!$B$2:$B$3000=$B678),,),0),MATCH(SUBSTITUTE(E650,"Allele","Height"),'ce raw data'!$C$1:$CZ$1,0))="","-",INDEX('ce raw data'!$C$2:$CZ$3000,MATCH(1,INDEX(('ce raw data'!$A$2:$A$3000=C647)*('ce raw data'!$B$2:$B$3000=$B678),,),0),MATCH(SUBSTITUTE(E650,"Allele","Height"),'ce raw data'!$C$1:$CZ$1,0))),"-")</f>
        <v>-</v>
      </c>
      <c r="F677" s="8" t="str">
        <f>IFERROR(IF(INDEX('ce raw data'!$C$2:$CZ$3000,MATCH(1,INDEX(('ce raw data'!$A$2:$A$3000=C647)*('ce raw data'!$B$2:$B$3000=$B678),,),0),MATCH(SUBSTITUTE(F650,"Allele","Height"),'ce raw data'!$C$1:$CZ$1,0))="","-",INDEX('ce raw data'!$C$2:$CZ$3000,MATCH(1,INDEX(('ce raw data'!$A$2:$A$3000=C647)*('ce raw data'!$B$2:$B$3000=$B678),,),0),MATCH(SUBSTITUTE(F650,"Allele","Height"),'ce raw data'!$C$1:$CZ$1,0))),"-")</f>
        <v>-</v>
      </c>
      <c r="G677" s="8" t="str">
        <f>IFERROR(IF(INDEX('ce raw data'!$C$2:$CZ$3000,MATCH(1,INDEX(('ce raw data'!$A$2:$A$3000=G647)*('ce raw data'!$B$2:$B$3000=$B678),,),0),MATCH(SUBSTITUTE(G650,"Allele","Height"),'ce raw data'!$C$1:$CZ$1,0))="","-",INDEX('ce raw data'!$C$2:$CZ$3000,MATCH(1,INDEX(('ce raw data'!$A$2:$A$3000=G647)*('ce raw data'!$B$2:$B$3000=$B678),,),0),MATCH(SUBSTITUTE(G650,"Allele","Height"),'ce raw data'!$C$1:$CZ$1,0))),"-")</f>
        <v>-</v>
      </c>
      <c r="H677" s="8" t="str">
        <f>IFERROR(IF(INDEX('ce raw data'!$C$2:$CZ$3000,MATCH(1,INDEX(('ce raw data'!$A$2:$A$3000=G647)*('ce raw data'!$B$2:$B$3000=$B678),,),0),MATCH(SUBSTITUTE(H650,"Allele","Height"),'ce raw data'!$C$1:$CZ$1,0))="","-",INDEX('ce raw data'!$C$2:$CZ$3000,MATCH(1,INDEX(('ce raw data'!$A$2:$A$3000=G647)*('ce raw data'!$B$2:$B$3000=$B678),,),0),MATCH(SUBSTITUTE(H650,"Allele","Height"),'ce raw data'!$C$1:$CZ$1,0))),"-")</f>
        <v>-</v>
      </c>
      <c r="I677" s="8" t="str">
        <f>IFERROR(IF(INDEX('ce raw data'!$C$2:$CZ$3000,MATCH(1,INDEX(('ce raw data'!$A$2:$A$3000=G647)*('ce raw data'!$B$2:$B$3000=$B678),,),0),MATCH(SUBSTITUTE(I650,"Allele","Height"),'ce raw data'!$C$1:$CZ$1,0))="","-",INDEX('ce raw data'!$C$2:$CZ$3000,MATCH(1,INDEX(('ce raw data'!$A$2:$A$3000=G647)*('ce raw data'!$B$2:$B$3000=$B678),,),0),MATCH(SUBSTITUTE(I650,"Allele","Height"),'ce raw data'!$C$1:$CZ$1,0))),"-")</f>
        <v>-</v>
      </c>
      <c r="J677" s="8" t="str">
        <f>IFERROR(IF(INDEX('ce raw data'!$C$2:$CZ$3000,MATCH(1,INDEX(('ce raw data'!$A$2:$A$3000=G647)*('ce raw data'!$B$2:$B$3000=$B678),,),0),MATCH(SUBSTITUTE(J650,"Allele","Height"),'ce raw data'!$C$1:$CZ$1,0))="","-",INDEX('ce raw data'!$C$2:$CZ$3000,MATCH(1,INDEX(('ce raw data'!$A$2:$A$3000=G647)*('ce raw data'!$B$2:$B$3000=$B678),,),0),MATCH(SUBSTITUTE(J650,"Allele","Height"),'ce raw data'!$C$1:$CZ$1,0))),"-")</f>
        <v>-</v>
      </c>
    </row>
    <row r="678" spans="2:10" x14ac:dyDescent="0.5">
      <c r="B678" s="14" t="str">
        <f>'Allele Call Table'!$A$97</f>
        <v>vWA</v>
      </c>
      <c r="C678" s="8" t="str">
        <f>IFERROR(IF(INDEX('ce raw data'!$C$2:$CZ$3000,MATCH(1,INDEX(('ce raw data'!$A$2:$A$3000=C647)*('ce raw data'!$B$2:$B$3000=$B678),,),0),MATCH(C650,'ce raw data'!$C$1:$CZ$1,0))="","-",INDEX('ce raw data'!$C$2:$CZ$3000,MATCH(1,INDEX(('ce raw data'!$A$2:$A$3000=C647)*('ce raw data'!$B$2:$B$3000=$B678),,),0),MATCH(C650,'ce raw data'!$C$1:$CZ$1,0))),"-")</f>
        <v>-</v>
      </c>
      <c r="D678" s="8" t="str">
        <f>IFERROR(IF(INDEX('ce raw data'!$C$2:$CZ$3000,MATCH(1,INDEX(('ce raw data'!$A$2:$A$3000=C647)*('ce raw data'!$B$2:$B$3000=$B678),,),0),MATCH(D650,'ce raw data'!$C$1:$CZ$1,0))="","-",INDEX('ce raw data'!$C$2:$CZ$3000,MATCH(1,INDEX(('ce raw data'!$A$2:$A$3000=C647)*('ce raw data'!$B$2:$B$3000=$B678),,),0),MATCH(D650,'ce raw data'!$C$1:$CZ$1,0))),"-")</f>
        <v>-</v>
      </c>
      <c r="E678" s="8" t="str">
        <f>IFERROR(IF(INDEX('ce raw data'!$C$2:$CZ$3000,MATCH(1,INDEX(('ce raw data'!$A$2:$A$3000=C647)*('ce raw data'!$B$2:$B$3000=$B678),,),0),MATCH(E650,'ce raw data'!$C$1:$CZ$1,0))="","-",INDEX('ce raw data'!$C$2:$CZ$3000,MATCH(1,INDEX(('ce raw data'!$A$2:$A$3000=C647)*('ce raw data'!$B$2:$B$3000=$B678),,),0),MATCH(E650,'ce raw data'!$C$1:$CZ$1,0))),"-")</f>
        <v>-</v>
      </c>
      <c r="F678" s="8" t="str">
        <f>IFERROR(IF(INDEX('ce raw data'!$C$2:$CZ$3000,MATCH(1,INDEX(('ce raw data'!$A$2:$A$3000=C647)*('ce raw data'!$B$2:$B$3000=$B678),,),0),MATCH(F650,'ce raw data'!$C$1:$CZ$1,0))="","-",INDEX('ce raw data'!$C$2:$CZ$3000,MATCH(1,INDEX(('ce raw data'!$A$2:$A$3000=C647)*('ce raw data'!$B$2:$B$3000=$B678),,),0),MATCH(F650,'ce raw data'!$C$1:$CZ$1,0))),"-")</f>
        <v>-</v>
      </c>
      <c r="G678" s="8" t="str">
        <f>IFERROR(IF(INDEX('ce raw data'!$C$2:$CZ$3000,MATCH(1,INDEX(('ce raw data'!$A$2:$A$3000=G647)*('ce raw data'!$B$2:$B$3000=$B678),,),0),MATCH(G650,'ce raw data'!$C$1:$CZ$1,0))="","-",INDEX('ce raw data'!$C$2:$CZ$3000,MATCH(1,INDEX(('ce raw data'!$A$2:$A$3000=G647)*('ce raw data'!$B$2:$B$3000=$B678),,),0),MATCH(G650,'ce raw data'!$C$1:$CZ$1,0))),"-")</f>
        <v>-</v>
      </c>
      <c r="H678" s="8" t="str">
        <f>IFERROR(IF(INDEX('ce raw data'!$C$2:$CZ$3000,MATCH(1,INDEX(('ce raw data'!$A$2:$A$3000=G647)*('ce raw data'!$B$2:$B$3000=$B678),,),0),MATCH(H650,'ce raw data'!$C$1:$CZ$1,0))="","-",INDEX('ce raw data'!$C$2:$CZ$3000,MATCH(1,INDEX(('ce raw data'!$A$2:$A$3000=G647)*('ce raw data'!$B$2:$B$3000=$B678),,),0),MATCH(H650,'ce raw data'!$C$1:$CZ$1,0))),"-")</f>
        <v>-</v>
      </c>
      <c r="I678" s="8" t="str">
        <f>IFERROR(IF(INDEX('ce raw data'!$C$2:$CZ$3000,MATCH(1,INDEX(('ce raw data'!$A$2:$A$3000=G647)*('ce raw data'!$B$2:$B$3000=$B678),,),0),MATCH(I650,'ce raw data'!$C$1:$CZ$1,0))="","-",INDEX('ce raw data'!$C$2:$CZ$3000,MATCH(1,INDEX(('ce raw data'!$A$2:$A$3000=G647)*('ce raw data'!$B$2:$B$3000=$B678),,),0),MATCH(I650,'ce raw data'!$C$1:$CZ$1,0))),"-")</f>
        <v>-</v>
      </c>
      <c r="J678" s="8" t="str">
        <f>IFERROR(IF(INDEX('ce raw data'!$C$2:$CZ$3000,MATCH(1,INDEX(('ce raw data'!$A$2:$A$3000=G647)*('ce raw data'!$B$2:$B$3000=$B678),,),0),MATCH(J650,'ce raw data'!$C$1:$CZ$1,0))="","-",INDEX('ce raw data'!$C$2:$CZ$3000,MATCH(1,INDEX(('ce raw data'!$A$2:$A$3000=G647)*('ce raw data'!$B$2:$B$3000=$B678),,),0),MATCH(J650,'ce raw data'!$C$1:$CZ$1,0))),"-")</f>
        <v>-</v>
      </c>
    </row>
    <row r="679" spans="2:10" hidden="1" x14ac:dyDescent="0.5">
      <c r="B679" s="14"/>
      <c r="C679" s="8" t="str">
        <f>IFERROR(IF(INDEX('ce raw data'!$C$2:$CZ$3000,MATCH(1,INDEX(('ce raw data'!$A$2:$A$3000=C647)*('ce raw data'!$B$2:$B$3000=$B680),,),0),MATCH(SUBSTITUTE(C650,"Allele","Height"),'ce raw data'!$C$1:$CZ$1,0))="","-",INDEX('ce raw data'!$C$2:$CZ$3000,MATCH(1,INDEX(('ce raw data'!$A$2:$A$3000=C647)*('ce raw data'!$B$2:$B$3000=$B680),,),0),MATCH(SUBSTITUTE(C650,"Allele","Height"),'ce raw data'!$C$1:$CZ$1,0))),"-")</f>
        <v>-</v>
      </c>
      <c r="D679" s="8" t="str">
        <f>IFERROR(IF(INDEX('ce raw data'!$C$2:$CZ$3000,MATCH(1,INDEX(('ce raw data'!$A$2:$A$3000=C647)*('ce raw data'!$B$2:$B$3000=$B680),,),0),MATCH(SUBSTITUTE(D650,"Allele","Height"),'ce raw data'!$C$1:$CZ$1,0))="","-",INDEX('ce raw data'!$C$2:$CZ$3000,MATCH(1,INDEX(('ce raw data'!$A$2:$A$3000=C647)*('ce raw data'!$B$2:$B$3000=$B680),,),0),MATCH(SUBSTITUTE(D650,"Allele","Height"),'ce raw data'!$C$1:$CZ$1,0))),"-")</f>
        <v>-</v>
      </c>
      <c r="E679" s="8" t="str">
        <f>IFERROR(IF(INDEX('ce raw data'!$C$2:$CZ$3000,MATCH(1,INDEX(('ce raw data'!$A$2:$A$3000=C647)*('ce raw data'!$B$2:$B$3000=$B680),,),0),MATCH(SUBSTITUTE(E650,"Allele","Height"),'ce raw data'!$C$1:$CZ$1,0))="","-",INDEX('ce raw data'!$C$2:$CZ$3000,MATCH(1,INDEX(('ce raw data'!$A$2:$A$3000=C647)*('ce raw data'!$B$2:$B$3000=$B680),,),0),MATCH(SUBSTITUTE(E650,"Allele","Height"),'ce raw data'!$C$1:$CZ$1,0))),"-")</f>
        <v>-</v>
      </c>
      <c r="F679" s="8" t="str">
        <f>IFERROR(IF(INDEX('ce raw data'!$C$2:$CZ$3000,MATCH(1,INDEX(('ce raw data'!$A$2:$A$3000=C647)*('ce raw data'!$B$2:$B$3000=$B680),,),0),MATCH(SUBSTITUTE(F650,"Allele","Height"),'ce raw data'!$C$1:$CZ$1,0))="","-",INDEX('ce raw data'!$C$2:$CZ$3000,MATCH(1,INDEX(('ce raw data'!$A$2:$A$3000=C647)*('ce raw data'!$B$2:$B$3000=$B680),,),0),MATCH(SUBSTITUTE(F650,"Allele","Height"),'ce raw data'!$C$1:$CZ$1,0))),"-")</f>
        <v>-</v>
      </c>
      <c r="G679" s="8" t="str">
        <f>IFERROR(IF(INDEX('ce raw data'!$C$2:$CZ$3000,MATCH(1,INDEX(('ce raw data'!$A$2:$A$3000=G647)*('ce raw data'!$B$2:$B$3000=$B680),,),0),MATCH(SUBSTITUTE(G650,"Allele","Height"),'ce raw data'!$C$1:$CZ$1,0))="","-",INDEX('ce raw data'!$C$2:$CZ$3000,MATCH(1,INDEX(('ce raw data'!$A$2:$A$3000=G647)*('ce raw data'!$B$2:$B$3000=$B680),,),0),MATCH(SUBSTITUTE(G650,"Allele","Height"),'ce raw data'!$C$1:$CZ$1,0))),"-")</f>
        <v>-</v>
      </c>
      <c r="H679" s="8" t="str">
        <f>IFERROR(IF(INDEX('ce raw data'!$C$2:$CZ$3000,MATCH(1,INDEX(('ce raw data'!$A$2:$A$3000=G647)*('ce raw data'!$B$2:$B$3000=$B680),,),0),MATCH(SUBSTITUTE(H650,"Allele","Height"),'ce raw data'!$C$1:$CZ$1,0))="","-",INDEX('ce raw data'!$C$2:$CZ$3000,MATCH(1,INDEX(('ce raw data'!$A$2:$A$3000=G647)*('ce raw data'!$B$2:$B$3000=$B680),,),0),MATCH(SUBSTITUTE(H650,"Allele","Height"),'ce raw data'!$C$1:$CZ$1,0))),"-")</f>
        <v>-</v>
      </c>
      <c r="I679" s="8" t="str">
        <f>IFERROR(IF(INDEX('ce raw data'!$C$2:$CZ$3000,MATCH(1,INDEX(('ce raw data'!$A$2:$A$3000=G647)*('ce raw data'!$B$2:$B$3000=$B680),,),0),MATCH(SUBSTITUTE(I650,"Allele","Height"),'ce raw data'!$C$1:$CZ$1,0))="","-",INDEX('ce raw data'!$C$2:$CZ$3000,MATCH(1,INDEX(('ce raw data'!$A$2:$A$3000=G647)*('ce raw data'!$B$2:$B$3000=$B680),,),0),MATCH(SUBSTITUTE(I650,"Allele","Height"),'ce raw data'!$C$1:$CZ$1,0))),"-")</f>
        <v>-</v>
      </c>
      <c r="J679" s="8" t="str">
        <f>IFERROR(IF(INDEX('ce raw data'!$C$2:$CZ$3000,MATCH(1,INDEX(('ce raw data'!$A$2:$A$3000=G647)*('ce raw data'!$B$2:$B$3000=$B680),,),0),MATCH(SUBSTITUTE(J650,"Allele","Height"),'ce raw data'!$C$1:$CZ$1,0))="","-",INDEX('ce raw data'!$C$2:$CZ$3000,MATCH(1,INDEX(('ce raw data'!$A$2:$A$3000=G647)*('ce raw data'!$B$2:$B$3000=$B680),,),0),MATCH(SUBSTITUTE(J650,"Allele","Height"),'ce raw data'!$C$1:$CZ$1,0))),"-")</f>
        <v>-</v>
      </c>
    </row>
    <row r="680" spans="2:10" x14ac:dyDescent="0.5">
      <c r="B680" s="14" t="str">
        <f>'Allele Call Table'!$A$99</f>
        <v>D21S11</v>
      </c>
      <c r="C680" s="8" t="str">
        <f>IFERROR(IF(INDEX('ce raw data'!$C$2:$CZ$3000,MATCH(1,INDEX(('ce raw data'!$A$2:$A$3000=C647)*('ce raw data'!$B$2:$B$3000=$B680),,),0),MATCH(C650,'ce raw data'!$C$1:$CZ$1,0))="","-",INDEX('ce raw data'!$C$2:$CZ$3000,MATCH(1,INDEX(('ce raw data'!$A$2:$A$3000=C647)*('ce raw data'!$B$2:$B$3000=$B680),,),0),MATCH(C650,'ce raw data'!$C$1:$CZ$1,0))),"-")</f>
        <v>-</v>
      </c>
      <c r="D680" s="8" t="str">
        <f>IFERROR(IF(INDEX('ce raw data'!$C$2:$CZ$3000,MATCH(1,INDEX(('ce raw data'!$A$2:$A$3000=C647)*('ce raw data'!$B$2:$B$3000=$B680),,),0),MATCH(D650,'ce raw data'!$C$1:$CZ$1,0))="","-",INDEX('ce raw data'!$C$2:$CZ$3000,MATCH(1,INDEX(('ce raw data'!$A$2:$A$3000=C647)*('ce raw data'!$B$2:$B$3000=$B680),,),0),MATCH(D650,'ce raw data'!$C$1:$CZ$1,0))),"-")</f>
        <v>-</v>
      </c>
      <c r="E680" s="8" t="str">
        <f>IFERROR(IF(INDEX('ce raw data'!$C$2:$CZ$3000,MATCH(1,INDEX(('ce raw data'!$A$2:$A$3000=C647)*('ce raw data'!$B$2:$B$3000=$B680),,),0),MATCH(E650,'ce raw data'!$C$1:$CZ$1,0))="","-",INDEX('ce raw data'!$C$2:$CZ$3000,MATCH(1,INDEX(('ce raw data'!$A$2:$A$3000=C647)*('ce raw data'!$B$2:$B$3000=$B680),,),0),MATCH(E650,'ce raw data'!$C$1:$CZ$1,0))),"-")</f>
        <v>-</v>
      </c>
      <c r="F680" s="8" t="str">
        <f>IFERROR(IF(INDEX('ce raw data'!$C$2:$CZ$3000,MATCH(1,INDEX(('ce raw data'!$A$2:$A$3000=C647)*('ce raw data'!$B$2:$B$3000=$B680),,),0),MATCH(F650,'ce raw data'!$C$1:$CZ$1,0))="","-",INDEX('ce raw data'!$C$2:$CZ$3000,MATCH(1,INDEX(('ce raw data'!$A$2:$A$3000=C647)*('ce raw data'!$B$2:$B$3000=$B680),,),0),MATCH(F650,'ce raw data'!$C$1:$CZ$1,0))),"-")</f>
        <v>-</v>
      </c>
      <c r="G680" s="8" t="str">
        <f>IFERROR(IF(INDEX('ce raw data'!$C$2:$CZ$3000,MATCH(1,INDEX(('ce raw data'!$A$2:$A$3000=G647)*('ce raw data'!$B$2:$B$3000=$B680),,),0),MATCH(G650,'ce raw data'!$C$1:$CZ$1,0))="","-",INDEX('ce raw data'!$C$2:$CZ$3000,MATCH(1,INDEX(('ce raw data'!$A$2:$A$3000=G647)*('ce raw data'!$B$2:$B$3000=$B680),,),0),MATCH(G650,'ce raw data'!$C$1:$CZ$1,0))),"-")</f>
        <v>-</v>
      </c>
      <c r="H680" s="8" t="str">
        <f>IFERROR(IF(INDEX('ce raw data'!$C$2:$CZ$3000,MATCH(1,INDEX(('ce raw data'!$A$2:$A$3000=G647)*('ce raw data'!$B$2:$B$3000=$B680),,),0),MATCH(H650,'ce raw data'!$C$1:$CZ$1,0))="","-",INDEX('ce raw data'!$C$2:$CZ$3000,MATCH(1,INDEX(('ce raw data'!$A$2:$A$3000=G647)*('ce raw data'!$B$2:$B$3000=$B680),,),0),MATCH(H650,'ce raw data'!$C$1:$CZ$1,0))),"-")</f>
        <v>-</v>
      </c>
      <c r="I680" s="8" t="str">
        <f>IFERROR(IF(INDEX('ce raw data'!$C$2:$CZ$3000,MATCH(1,INDEX(('ce raw data'!$A$2:$A$3000=G647)*('ce raw data'!$B$2:$B$3000=$B680),,),0),MATCH(I650,'ce raw data'!$C$1:$CZ$1,0))="","-",INDEX('ce raw data'!$C$2:$CZ$3000,MATCH(1,INDEX(('ce raw data'!$A$2:$A$3000=G647)*('ce raw data'!$B$2:$B$3000=$B680),,),0),MATCH(I650,'ce raw data'!$C$1:$CZ$1,0))),"-")</f>
        <v>-</v>
      </c>
      <c r="J680" s="8" t="str">
        <f>IFERROR(IF(INDEX('ce raw data'!$C$2:$CZ$3000,MATCH(1,INDEX(('ce raw data'!$A$2:$A$3000=G647)*('ce raw data'!$B$2:$B$3000=$B680),,),0),MATCH(J650,'ce raw data'!$C$1:$CZ$1,0))="","-",INDEX('ce raw data'!$C$2:$CZ$3000,MATCH(1,INDEX(('ce raw data'!$A$2:$A$3000=G647)*('ce raw data'!$B$2:$B$3000=$B680),,),0),MATCH(J650,'ce raw data'!$C$1:$CZ$1,0))),"-")</f>
        <v>-</v>
      </c>
    </row>
    <row r="681" spans="2:10" hidden="1" x14ac:dyDescent="0.5">
      <c r="B681" s="14"/>
      <c r="C681" s="8" t="str">
        <f>IFERROR(IF(INDEX('ce raw data'!$C$2:$CZ$3000,MATCH(1,INDEX(('ce raw data'!$A$2:$A$3000=C647)*('ce raw data'!$B$2:$B$3000=$B682),,),0),MATCH(SUBSTITUTE(C650,"Allele","Height"),'ce raw data'!$C$1:$CZ$1,0))="","-",INDEX('ce raw data'!$C$2:$CZ$3000,MATCH(1,INDEX(('ce raw data'!$A$2:$A$3000=C647)*('ce raw data'!$B$2:$B$3000=$B682),,),0),MATCH(SUBSTITUTE(C650,"Allele","Height"),'ce raw data'!$C$1:$CZ$1,0))),"-")</f>
        <v>-</v>
      </c>
      <c r="D681" s="8" t="str">
        <f>IFERROR(IF(INDEX('ce raw data'!$C$2:$CZ$3000,MATCH(1,INDEX(('ce raw data'!$A$2:$A$3000=C647)*('ce raw data'!$B$2:$B$3000=$B682),,),0),MATCH(SUBSTITUTE(D650,"Allele","Height"),'ce raw data'!$C$1:$CZ$1,0))="","-",INDEX('ce raw data'!$C$2:$CZ$3000,MATCH(1,INDEX(('ce raw data'!$A$2:$A$3000=C647)*('ce raw data'!$B$2:$B$3000=$B682),,),0),MATCH(SUBSTITUTE(D650,"Allele","Height"),'ce raw data'!$C$1:$CZ$1,0))),"-")</f>
        <v>-</v>
      </c>
      <c r="E681" s="8" t="str">
        <f>IFERROR(IF(INDEX('ce raw data'!$C$2:$CZ$3000,MATCH(1,INDEX(('ce raw data'!$A$2:$A$3000=C647)*('ce raw data'!$B$2:$B$3000=$B682),,),0),MATCH(SUBSTITUTE(E650,"Allele","Height"),'ce raw data'!$C$1:$CZ$1,0))="","-",INDEX('ce raw data'!$C$2:$CZ$3000,MATCH(1,INDEX(('ce raw data'!$A$2:$A$3000=C647)*('ce raw data'!$B$2:$B$3000=$B682),,),0),MATCH(SUBSTITUTE(E650,"Allele","Height"),'ce raw data'!$C$1:$CZ$1,0))),"-")</f>
        <v>-</v>
      </c>
      <c r="F681" s="8" t="str">
        <f>IFERROR(IF(INDEX('ce raw data'!$C$2:$CZ$3000,MATCH(1,INDEX(('ce raw data'!$A$2:$A$3000=C647)*('ce raw data'!$B$2:$B$3000=$B682),,),0),MATCH(SUBSTITUTE(F650,"Allele","Height"),'ce raw data'!$C$1:$CZ$1,0))="","-",INDEX('ce raw data'!$C$2:$CZ$3000,MATCH(1,INDEX(('ce raw data'!$A$2:$A$3000=C647)*('ce raw data'!$B$2:$B$3000=$B682),,),0),MATCH(SUBSTITUTE(F650,"Allele","Height"),'ce raw data'!$C$1:$CZ$1,0))),"-")</f>
        <v>-</v>
      </c>
      <c r="G681" s="8" t="str">
        <f>IFERROR(IF(INDEX('ce raw data'!$C$2:$CZ$3000,MATCH(1,INDEX(('ce raw data'!$A$2:$A$3000=G647)*('ce raw data'!$B$2:$B$3000=$B682),,),0),MATCH(SUBSTITUTE(G650,"Allele","Height"),'ce raw data'!$C$1:$CZ$1,0))="","-",INDEX('ce raw data'!$C$2:$CZ$3000,MATCH(1,INDEX(('ce raw data'!$A$2:$A$3000=G647)*('ce raw data'!$B$2:$B$3000=$B682),,),0),MATCH(SUBSTITUTE(G650,"Allele","Height"),'ce raw data'!$C$1:$CZ$1,0))),"-")</f>
        <v>-</v>
      </c>
      <c r="H681" s="8" t="str">
        <f>IFERROR(IF(INDEX('ce raw data'!$C$2:$CZ$3000,MATCH(1,INDEX(('ce raw data'!$A$2:$A$3000=G647)*('ce raw data'!$B$2:$B$3000=$B682),,),0),MATCH(SUBSTITUTE(H650,"Allele","Height"),'ce raw data'!$C$1:$CZ$1,0))="","-",INDEX('ce raw data'!$C$2:$CZ$3000,MATCH(1,INDEX(('ce raw data'!$A$2:$A$3000=G647)*('ce raw data'!$B$2:$B$3000=$B682),,),0),MATCH(SUBSTITUTE(H650,"Allele","Height"),'ce raw data'!$C$1:$CZ$1,0))),"-")</f>
        <v>-</v>
      </c>
      <c r="I681" s="8" t="str">
        <f>IFERROR(IF(INDEX('ce raw data'!$C$2:$CZ$3000,MATCH(1,INDEX(('ce raw data'!$A$2:$A$3000=G647)*('ce raw data'!$B$2:$B$3000=$B682),,),0),MATCH(SUBSTITUTE(I650,"Allele","Height"),'ce raw data'!$C$1:$CZ$1,0))="","-",INDEX('ce raw data'!$C$2:$CZ$3000,MATCH(1,INDEX(('ce raw data'!$A$2:$A$3000=G647)*('ce raw data'!$B$2:$B$3000=$B682),,),0),MATCH(SUBSTITUTE(I650,"Allele","Height"),'ce raw data'!$C$1:$CZ$1,0))),"-")</f>
        <v>-</v>
      </c>
      <c r="J681" s="8" t="str">
        <f>IFERROR(IF(INDEX('ce raw data'!$C$2:$CZ$3000,MATCH(1,INDEX(('ce raw data'!$A$2:$A$3000=G647)*('ce raw data'!$B$2:$B$3000=$B682),,),0),MATCH(SUBSTITUTE(J650,"Allele","Height"),'ce raw data'!$C$1:$CZ$1,0))="","-",INDEX('ce raw data'!$C$2:$CZ$3000,MATCH(1,INDEX(('ce raw data'!$A$2:$A$3000=G647)*('ce raw data'!$B$2:$B$3000=$B682),,),0),MATCH(SUBSTITUTE(J650,"Allele","Height"),'ce raw data'!$C$1:$CZ$1,0))),"-")</f>
        <v>-</v>
      </c>
    </row>
    <row r="682" spans="2:10" x14ac:dyDescent="0.5">
      <c r="B682" s="14" t="str">
        <f>'Allele Call Table'!$A$101</f>
        <v>D7S820</v>
      </c>
      <c r="C682" s="8" t="str">
        <f>IFERROR(IF(INDEX('ce raw data'!$C$2:$CZ$3000,MATCH(1,INDEX(('ce raw data'!$A$2:$A$3000=C647)*('ce raw data'!$B$2:$B$3000=$B682),,),0),MATCH(C650,'ce raw data'!$C$1:$CZ$1,0))="","-",INDEX('ce raw data'!$C$2:$CZ$3000,MATCH(1,INDEX(('ce raw data'!$A$2:$A$3000=C647)*('ce raw data'!$B$2:$B$3000=$B682),,),0),MATCH(C650,'ce raw data'!$C$1:$CZ$1,0))),"-")</f>
        <v>-</v>
      </c>
      <c r="D682" s="8" t="str">
        <f>IFERROR(IF(INDEX('ce raw data'!$C$2:$CZ$3000,MATCH(1,INDEX(('ce raw data'!$A$2:$A$3000=C647)*('ce raw data'!$B$2:$B$3000=$B682),,),0),MATCH(D650,'ce raw data'!$C$1:$CZ$1,0))="","-",INDEX('ce raw data'!$C$2:$CZ$3000,MATCH(1,INDEX(('ce raw data'!$A$2:$A$3000=C647)*('ce raw data'!$B$2:$B$3000=$B682),,),0),MATCH(D650,'ce raw data'!$C$1:$CZ$1,0))),"-")</f>
        <v>-</v>
      </c>
      <c r="E682" s="8" t="str">
        <f>IFERROR(IF(INDEX('ce raw data'!$C$2:$CZ$3000,MATCH(1,INDEX(('ce raw data'!$A$2:$A$3000=C647)*('ce raw data'!$B$2:$B$3000=$B682),,),0),MATCH(E650,'ce raw data'!$C$1:$CZ$1,0))="","-",INDEX('ce raw data'!$C$2:$CZ$3000,MATCH(1,INDEX(('ce raw data'!$A$2:$A$3000=C647)*('ce raw data'!$B$2:$B$3000=$B682),,),0),MATCH(E650,'ce raw data'!$C$1:$CZ$1,0))),"-")</f>
        <v>-</v>
      </c>
      <c r="F682" s="8" t="str">
        <f>IFERROR(IF(INDEX('ce raw data'!$C$2:$CZ$3000,MATCH(1,INDEX(('ce raw data'!$A$2:$A$3000=C647)*('ce raw data'!$B$2:$B$3000=$B682),,),0),MATCH(F650,'ce raw data'!$C$1:$CZ$1,0))="","-",INDEX('ce raw data'!$C$2:$CZ$3000,MATCH(1,INDEX(('ce raw data'!$A$2:$A$3000=C647)*('ce raw data'!$B$2:$B$3000=$B682),,),0),MATCH(F650,'ce raw data'!$C$1:$CZ$1,0))),"-")</f>
        <v>-</v>
      </c>
      <c r="G682" s="8" t="str">
        <f>IFERROR(IF(INDEX('ce raw data'!$C$2:$CZ$3000,MATCH(1,INDEX(('ce raw data'!$A$2:$A$3000=G647)*('ce raw data'!$B$2:$B$3000=$B682),,),0),MATCH(G650,'ce raw data'!$C$1:$CZ$1,0))="","-",INDEX('ce raw data'!$C$2:$CZ$3000,MATCH(1,INDEX(('ce raw data'!$A$2:$A$3000=G647)*('ce raw data'!$B$2:$B$3000=$B682),,),0),MATCH(G650,'ce raw data'!$C$1:$CZ$1,0))),"-")</f>
        <v>-</v>
      </c>
      <c r="H682" s="8" t="str">
        <f>IFERROR(IF(INDEX('ce raw data'!$C$2:$CZ$3000,MATCH(1,INDEX(('ce raw data'!$A$2:$A$3000=G647)*('ce raw data'!$B$2:$B$3000=$B682),,),0),MATCH(H650,'ce raw data'!$C$1:$CZ$1,0))="","-",INDEX('ce raw data'!$C$2:$CZ$3000,MATCH(1,INDEX(('ce raw data'!$A$2:$A$3000=G647)*('ce raw data'!$B$2:$B$3000=$B682),,),0),MATCH(H650,'ce raw data'!$C$1:$CZ$1,0))),"-")</f>
        <v>-</v>
      </c>
      <c r="I682" s="8" t="str">
        <f>IFERROR(IF(INDEX('ce raw data'!$C$2:$CZ$3000,MATCH(1,INDEX(('ce raw data'!$A$2:$A$3000=G647)*('ce raw data'!$B$2:$B$3000=$B682),,),0),MATCH(I650,'ce raw data'!$C$1:$CZ$1,0))="","-",INDEX('ce raw data'!$C$2:$CZ$3000,MATCH(1,INDEX(('ce raw data'!$A$2:$A$3000=G647)*('ce raw data'!$B$2:$B$3000=$B682),,),0),MATCH(I650,'ce raw data'!$C$1:$CZ$1,0))),"-")</f>
        <v>-</v>
      </c>
      <c r="J682" s="8" t="str">
        <f>IFERROR(IF(INDEX('ce raw data'!$C$2:$CZ$3000,MATCH(1,INDEX(('ce raw data'!$A$2:$A$3000=G647)*('ce raw data'!$B$2:$B$3000=$B682),,),0),MATCH(J650,'ce raw data'!$C$1:$CZ$1,0))="","-",INDEX('ce raw data'!$C$2:$CZ$3000,MATCH(1,INDEX(('ce raw data'!$A$2:$A$3000=G647)*('ce raw data'!$B$2:$B$3000=$B682),,),0),MATCH(J650,'ce raw data'!$C$1:$CZ$1,0))),"-")</f>
        <v>-</v>
      </c>
    </row>
    <row r="683" spans="2:10" hidden="1" x14ac:dyDescent="0.5">
      <c r="B683" s="14"/>
      <c r="C683" s="8" t="str">
        <f>IFERROR(IF(INDEX('ce raw data'!$C$2:$CZ$3000,MATCH(1,INDEX(('ce raw data'!$A$2:$A$3000=C647)*('ce raw data'!$B$2:$B$3000=$B684),,),0),MATCH(SUBSTITUTE(C650,"Allele","Height"),'ce raw data'!$C$1:$CZ$1,0))="","-",INDEX('ce raw data'!$C$2:$CZ$3000,MATCH(1,INDEX(('ce raw data'!$A$2:$A$3000=C647)*('ce raw data'!$B$2:$B$3000=$B684),,),0),MATCH(SUBSTITUTE(C650,"Allele","Height"),'ce raw data'!$C$1:$CZ$1,0))),"-")</f>
        <v>-</v>
      </c>
      <c r="D683" s="8" t="str">
        <f>IFERROR(IF(INDEX('ce raw data'!$C$2:$CZ$3000,MATCH(1,INDEX(('ce raw data'!$A$2:$A$3000=C647)*('ce raw data'!$B$2:$B$3000=$B684),,),0),MATCH(SUBSTITUTE(D650,"Allele","Height"),'ce raw data'!$C$1:$CZ$1,0))="","-",INDEX('ce raw data'!$C$2:$CZ$3000,MATCH(1,INDEX(('ce raw data'!$A$2:$A$3000=C647)*('ce raw data'!$B$2:$B$3000=$B684),,),0),MATCH(SUBSTITUTE(D650,"Allele","Height"),'ce raw data'!$C$1:$CZ$1,0))),"-")</f>
        <v>-</v>
      </c>
      <c r="E683" s="8" t="str">
        <f>IFERROR(IF(INDEX('ce raw data'!$C$2:$CZ$3000,MATCH(1,INDEX(('ce raw data'!$A$2:$A$3000=C647)*('ce raw data'!$B$2:$B$3000=$B684),,),0),MATCH(SUBSTITUTE(E650,"Allele","Height"),'ce raw data'!$C$1:$CZ$1,0))="","-",INDEX('ce raw data'!$C$2:$CZ$3000,MATCH(1,INDEX(('ce raw data'!$A$2:$A$3000=C647)*('ce raw data'!$B$2:$B$3000=$B684),,),0),MATCH(SUBSTITUTE(E650,"Allele","Height"),'ce raw data'!$C$1:$CZ$1,0))),"-")</f>
        <v>-</v>
      </c>
      <c r="F683" s="8" t="str">
        <f>IFERROR(IF(INDEX('ce raw data'!$C$2:$CZ$3000,MATCH(1,INDEX(('ce raw data'!$A$2:$A$3000=C647)*('ce raw data'!$B$2:$B$3000=$B684),,),0),MATCH(SUBSTITUTE(F650,"Allele","Height"),'ce raw data'!$C$1:$CZ$1,0))="","-",INDEX('ce raw data'!$C$2:$CZ$3000,MATCH(1,INDEX(('ce raw data'!$A$2:$A$3000=C647)*('ce raw data'!$B$2:$B$3000=$B684),,),0),MATCH(SUBSTITUTE(F650,"Allele","Height"),'ce raw data'!$C$1:$CZ$1,0))),"-")</f>
        <v>-</v>
      </c>
      <c r="G683" s="8" t="str">
        <f>IFERROR(IF(INDEX('ce raw data'!$C$2:$CZ$3000,MATCH(1,INDEX(('ce raw data'!$A$2:$A$3000=G647)*('ce raw data'!$B$2:$B$3000=$B684),,),0),MATCH(SUBSTITUTE(G650,"Allele","Height"),'ce raw data'!$C$1:$CZ$1,0))="","-",INDEX('ce raw data'!$C$2:$CZ$3000,MATCH(1,INDEX(('ce raw data'!$A$2:$A$3000=G647)*('ce raw data'!$B$2:$B$3000=$B684),,),0),MATCH(SUBSTITUTE(G650,"Allele","Height"),'ce raw data'!$C$1:$CZ$1,0))),"-")</f>
        <v>-</v>
      </c>
      <c r="H683" s="8" t="str">
        <f>IFERROR(IF(INDEX('ce raw data'!$C$2:$CZ$3000,MATCH(1,INDEX(('ce raw data'!$A$2:$A$3000=G647)*('ce raw data'!$B$2:$B$3000=$B684),,),0),MATCH(SUBSTITUTE(H650,"Allele","Height"),'ce raw data'!$C$1:$CZ$1,0))="","-",INDEX('ce raw data'!$C$2:$CZ$3000,MATCH(1,INDEX(('ce raw data'!$A$2:$A$3000=G647)*('ce raw data'!$B$2:$B$3000=$B684),,),0),MATCH(SUBSTITUTE(H650,"Allele","Height"),'ce raw data'!$C$1:$CZ$1,0))),"-")</f>
        <v>-</v>
      </c>
      <c r="I683" s="8" t="str">
        <f>IFERROR(IF(INDEX('ce raw data'!$C$2:$CZ$3000,MATCH(1,INDEX(('ce raw data'!$A$2:$A$3000=G647)*('ce raw data'!$B$2:$B$3000=$B684),,),0),MATCH(SUBSTITUTE(I650,"Allele","Height"),'ce raw data'!$C$1:$CZ$1,0))="","-",INDEX('ce raw data'!$C$2:$CZ$3000,MATCH(1,INDEX(('ce raw data'!$A$2:$A$3000=G647)*('ce raw data'!$B$2:$B$3000=$B684),,),0),MATCH(SUBSTITUTE(I650,"Allele","Height"),'ce raw data'!$C$1:$CZ$1,0))),"-")</f>
        <v>-</v>
      </c>
      <c r="J683" s="8" t="str">
        <f>IFERROR(IF(INDEX('ce raw data'!$C$2:$CZ$3000,MATCH(1,INDEX(('ce raw data'!$A$2:$A$3000=G647)*('ce raw data'!$B$2:$B$3000=$B684),,),0),MATCH(SUBSTITUTE(J650,"Allele","Height"),'ce raw data'!$C$1:$CZ$1,0))="","-",INDEX('ce raw data'!$C$2:$CZ$3000,MATCH(1,INDEX(('ce raw data'!$A$2:$A$3000=G647)*('ce raw data'!$B$2:$B$3000=$B684),,),0),MATCH(SUBSTITUTE(J650,"Allele","Height"),'ce raw data'!$C$1:$CZ$1,0))),"-")</f>
        <v>-</v>
      </c>
    </row>
    <row r="684" spans="2:10" x14ac:dyDescent="0.5">
      <c r="B684" s="14" t="str">
        <f>'Allele Call Table'!$A$103</f>
        <v>D5S818</v>
      </c>
      <c r="C684" s="8" t="str">
        <f>IFERROR(IF(INDEX('ce raw data'!$C$2:$CZ$3000,MATCH(1,INDEX(('ce raw data'!$A$2:$A$3000=C647)*('ce raw data'!$B$2:$B$3000=$B684),,),0),MATCH(C650,'ce raw data'!$C$1:$CZ$1,0))="","-",INDEX('ce raw data'!$C$2:$CZ$3000,MATCH(1,INDEX(('ce raw data'!$A$2:$A$3000=C647)*('ce raw data'!$B$2:$B$3000=$B684),,),0),MATCH(C650,'ce raw data'!$C$1:$CZ$1,0))),"-")</f>
        <v>-</v>
      </c>
      <c r="D684" s="8" t="str">
        <f>IFERROR(IF(INDEX('ce raw data'!$C$2:$CZ$3000,MATCH(1,INDEX(('ce raw data'!$A$2:$A$3000=C647)*('ce raw data'!$B$2:$B$3000=$B684),,),0),MATCH(D650,'ce raw data'!$C$1:$CZ$1,0))="","-",INDEX('ce raw data'!$C$2:$CZ$3000,MATCH(1,INDEX(('ce raw data'!$A$2:$A$3000=C647)*('ce raw data'!$B$2:$B$3000=$B684),,),0),MATCH(D650,'ce raw data'!$C$1:$CZ$1,0))),"-")</f>
        <v>-</v>
      </c>
      <c r="E684" s="8" t="str">
        <f>IFERROR(IF(INDEX('ce raw data'!$C$2:$CZ$3000,MATCH(1,INDEX(('ce raw data'!$A$2:$A$3000=C647)*('ce raw data'!$B$2:$B$3000=$B684),,),0),MATCH(E650,'ce raw data'!$C$1:$CZ$1,0))="","-",INDEX('ce raw data'!$C$2:$CZ$3000,MATCH(1,INDEX(('ce raw data'!$A$2:$A$3000=C647)*('ce raw data'!$B$2:$B$3000=$B684),,),0),MATCH(E650,'ce raw data'!$C$1:$CZ$1,0))),"-")</f>
        <v>-</v>
      </c>
      <c r="F684" s="8" t="str">
        <f>IFERROR(IF(INDEX('ce raw data'!$C$2:$CZ$3000,MATCH(1,INDEX(('ce raw data'!$A$2:$A$3000=C647)*('ce raw data'!$B$2:$B$3000=$B684),,),0),MATCH(F650,'ce raw data'!$C$1:$CZ$1,0))="","-",INDEX('ce raw data'!$C$2:$CZ$3000,MATCH(1,INDEX(('ce raw data'!$A$2:$A$3000=C647)*('ce raw data'!$B$2:$B$3000=$B684),,),0),MATCH(F650,'ce raw data'!$C$1:$CZ$1,0))),"-")</f>
        <v>-</v>
      </c>
      <c r="G684" s="8" t="str">
        <f>IFERROR(IF(INDEX('ce raw data'!$C$2:$CZ$3000,MATCH(1,INDEX(('ce raw data'!$A$2:$A$3000=G647)*('ce raw data'!$B$2:$B$3000=$B684),,),0),MATCH(G650,'ce raw data'!$C$1:$CZ$1,0))="","-",INDEX('ce raw data'!$C$2:$CZ$3000,MATCH(1,INDEX(('ce raw data'!$A$2:$A$3000=G647)*('ce raw data'!$B$2:$B$3000=$B684),,),0),MATCH(G650,'ce raw data'!$C$1:$CZ$1,0))),"-")</f>
        <v>-</v>
      </c>
      <c r="H684" s="8" t="str">
        <f>IFERROR(IF(INDEX('ce raw data'!$C$2:$CZ$3000,MATCH(1,INDEX(('ce raw data'!$A$2:$A$3000=G647)*('ce raw data'!$B$2:$B$3000=$B684),,),0),MATCH(H650,'ce raw data'!$C$1:$CZ$1,0))="","-",INDEX('ce raw data'!$C$2:$CZ$3000,MATCH(1,INDEX(('ce raw data'!$A$2:$A$3000=G647)*('ce raw data'!$B$2:$B$3000=$B684),,),0),MATCH(H650,'ce raw data'!$C$1:$CZ$1,0))),"-")</f>
        <v>-</v>
      </c>
      <c r="I684" s="8" t="str">
        <f>IFERROR(IF(INDEX('ce raw data'!$C$2:$CZ$3000,MATCH(1,INDEX(('ce raw data'!$A$2:$A$3000=G647)*('ce raw data'!$B$2:$B$3000=$B684),,),0),MATCH(I650,'ce raw data'!$C$1:$CZ$1,0))="","-",INDEX('ce raw data'!$C$2:$CZ$3000,MATCH(1,INDEX(('ce raw data'!$A$2:$A$3000=G647)*('ce raw data'!$B$2:$B$3000=$B684),,),0),MATCH(I650,'ce raw data'!$C$1:$CZ$1,0))),"-")</f>
        <v>-</v>
      </c>
      <c r="J684" s="8" t="str">
        <f>IFERROR(IF(INDEX('ce raw data'!$C$2:$CZ$3000,MATCH(1,INDEX(('ce raw data'!$A$2:$A$3000=G647)*('ce raw data'!$B$2:$B$3000=$B684),,),0),MATCH(J650,'ce raw data'!$C$1:$CZ$1,0))="","-",INDEX('ce raw data'!$C$2:$CZ$3000,MATCH(1,INDEX(('ce raw data'!$A$2:$A$3000=G647)*('ce raw data'!$B$2:$B$3000=$B684),,),0),MATCH(J650,'ce raw data'!$C$1:$CZ$1,0))),"-")</f>
        <v>-</v>
      </c>
    </row>
    <row r="685" spans="2:10" hidden="1" x14ac:dyDescent="0.5">
      <c r="B685" s="14"/>
      <c r="C685" s="8" t="str">
        <f>IFERROR(IF(INDEX('ce raw data'!$C$2:$CZ$3000,MATCH(1,INDEX(('ce raw data'!$A$2:$A$3000=C647)*('ce raw data'!$B$2:$B$3000=$B686),,),0),MATCH(SUBSTITUTE(C650,"Allele","Height"),'ce raw data'!$C$1:$CZ$1,0))="","-",INDEX('ce raw data'!$C$2:$CZ$3000,MATCH(1,INDEX(('ce raw data'!$A$2:$A$3000=C647)*('ce raw data'!$B$2:$B$3000=$B686),,),0),MATCH(SUBSTITUTE(C650,"Allele","Height"),'ce raw data'!$C$1:$CZ$1,0))),"-")</f>
        <v>-</v>
      </c>
      <c r="D685" s="8" t="str">
        <f>IFERROR(IF(INDEX('ce raw data'!$C$2:$CZ$3000,MATCH(1,INDEX(('ce raw data'!$A$2:$A$3000=C647)*('ce raw data'!$B$2:$B$3000=$B686),,),0),MATCH(SUBSTITUTE(D650,"Allele","Height"),'ce raw data'!$C$1:$CZ$1,0))="","-",INDEX('ce raw data'!$C$2:$CZ$3000,MATCH(1,INDEX(('ce raw data'!$A$2:$A$3000=C647)*('ce raw data'!$B$2:$B$3000=$B686),,),0),MATCH(SUBSTITUTE(D650,"Allele","Height"),'ce raw data'!$C$1:$CZ$1,0))),"-")</f>
        <v>-</v>
      </c>
      <c r="E685" s="8" t="str">
        <f>IFERROR(IF(INDEX('ce raw data'!$C$2:$CZ$3000,MATCH(1,INDEX(('ce raw data'!$A$2:$A$3000=C647)*('ce raw data'!$B$2:$B$3000=$B686),,),0),MATCH(SUBSTITUTE(E650,"Allele","Height"),'ce raw data'!$C$1:$CZ$1,0))="","-",INDEX('ce raw data'!$C$2:$CZ$3000,MATCH(1,INDEX(('ce raw data'!$A$2:$A$3000=C647)*('ce raw data'!$B$2:$B$3000=$B686),,),0),MATCH(SUBSTITUTE(E650,"Allele","Height"),'ce raw data'!$C$1:$CZ$1,0))),"-")</f>
        <v>-</v>
      </c>
      <c r="F685" s="8" t="str">
        <f>IFERROR(IF(INDEX('ce raw data'!$C$2:$CZ$3000,MATCH(1,INDEX(('ce raw data'!$A$2:$A$3000=C647)*('ce raw data'!$B$2:$B$3000=$B686),,),0),MATCH(SUBSTITUTE(F650,"Allele","Height"),'ce raw data'!$C$1:$CZ$1,0))="","-",INDEX('ce raw data'!$C$2:$CZ$3000,MATCH(1,INDEX(('ce raw data'!$A$2:$A$3000=C647)*('ce raw data'!$B$2:$B$3000=$B686),,),0),MATCH(SUBSTITUTE(F650,"Allele","Height"),'ce raw data'!$C$1:$CZ$1,0))),"-")</f>
        <v>-</v>
      </c>
      <c r="G685" s="8" t="str">
        <f>IFERROR(IF(INDEX('ce raw data'!$C$2:$CZ$3000,MATCH(1,INDEX(('ce raw data'!$A$2:$A$3000=G647)*('ce raw data'!$B$2:$B$3000=$B686),,),0),MATCH(SUBSTITUTE(G650,"Allele","Height"),'ce raw data'!$C$1:$CZ$1,0))="","-",INDEX('ce raw data'!$C$2:$CZ$3000,MATCH(1,INDEX(('ce raw data'!$A$2:$A$3000=G647)*('ce raw data'!$B$2:$B$3000=$B686),,),0),MATCH(SUBSTITUTE(G650,"Allele","Height"),'ce raw data'!$C$1:$CZ$1,0))),"-")</f>
        <v>-</v>
      </c>
      <c r="H685" s="8" t="str">
        <f>IFERROR(IF(INDEX('ce raw data'!$C$2:$CZ$3000,MATCH(1,INDEX(('ce raw data'!$A$2:$A$3000=G647)*('ce raw data'!$B$2:$B$3000=$B686),,),0),MATCH(SUBSTITUTE(H650,"Allele","Height"),'ce raw data'!$C$1:$CZ$1,0))="","-",INDEX('ce raw data'!$C$2:$CZ$3000,MATCH(1,INDEX(('ce raw data'!$A$2:$A$3000=G647)*('ce raw data'!$B$2:$B$3000=$B686),,),0),MATCH(SUBSTITUTE(H650,"Allele","Height"),'ce raw data'!$C$1:$CZ$1,0))),"-")</f>
        <v>-</v>
      </c>
      <c r="I685" s="8" t="str">
        <f>IFERROR(IF(INDEX('ce raw data'!$C$2:$CZ$3000,MATCH(1,INDEX(('ce raw data'!$A$2:$A$3000=G647)*('ce raw data'!$B$2:$B$3000=$B686),,),0),MATCH(SUBSTITUTE(I650,"Allele","Height"),'ce raw data'!$C$1:$CZ$1,0))="","-",INDEX('ce raw data'!$C$2:$CZ$3000,MATCH(1,INDEX(('ce raw data'!$A$2:$A$3000=G647)*('ce raw data'!$B$2:$B$3000=$B686),,),0),MATCH(SUBSTITUTE(I650,"Allele","Height"),'ce raw data'!$C$1:$CZ$1,0))),"-")</f>
        <v>-</v>
      </c>
      <c r="J685" s="8" t="str">
        <f>IFERROR(IF(INDEX('ce raw data'!$C$2:$CZ$3000,MATCH(1,INDEX(('ce raw data'!$A$2:$A$3000=G647)*('ce raw data'!$B$2:$B$3000=$B686),,),0),MATCH(SUBSTITUTE(J650,"Allele","Height"),'ce raw data'!$C$1:$CZ$1,0))="","-",INDEX('ce raw data'!$C$2:$CZ$3000,MATCH(1,INDEX(('ce raw data'!$A$2:$A$3000=G647)*('ce raw data'!$B$2:$B$3000=$B686),,),0),MATCH(SUBSTITUTE(J650,"Allele","Height"),'ce raw data'!$C$1:$CZ$1,0))),"-")</f>
        <v>-</v>
      </c>
    </row>
    <row r="686" spans="2:10" x14ac:dyDescent="0.5">
      <c r="B686" s="14" t="str">
        <f>'Allele Call Table'!$A$105</f>
        <v>TPOX</v>
      </c>
      <c r="C686" s="8" t="str">
        <f>IFERROR(IF(INDEX('ce raw data'!$C$2:$CZ$3000,MATCH(1,INDEX(('ce raw data'!$A$2:$A$3000=C647)*('ce raw data'!$B$2:$B$3000=$B686),,),0),MATCH(C650,'ce raw data'!$C$1:$CZ$1,0))="","-",INDEX('ce raw data'!$C$2:$CZ$3000,MATCH(1,INDEX(('ce raw data'!$A$2:$A$3000=C647)*('ce raw data'!$B$2:$B$3000=$B686),,),0),MATCH(C650,'ce raw data'!$C$1:$CZ$1,0))),"-")</f>
        <v>-</v>
      </c>
      <c r="D686" s="8" t="str">
        <f>IFERROR(IF(INDEX('ce raw data'!$C$2:$CZ$3000,MATCH(1,INDEX(('ce raw data'!$A$2:$A$3000=C647)*('ce raw data'!$B$2:$B$3000=$B686),,),0),MATCH(D650,'ce raw data'!$C$1:$CZ$1,0))="","-",INDEX('ce raw data'!$C$2:$CZ$3000,MATCH(1,INDEX(('ce raw data'!$A$2:$A$3000=C647)*('ce raw data'!$B$2:$B$3000=$B686),,),0),MATCH(D650,'ce raw data'!$C$1:$CZ$1,0))),"-")</f>
        <v>-</v>
      </c>
      <c r="E686" s="8" t="str">
        <f>IFERROR(IF(INDEX('ce raw data'!$C$2:$CZ$3000,MATCH(1,INDEX(('ce raw data'!$A$2:$A$3000=C647)*('ce raw data'!$B$2:$B$3000=$B686),,),0),MATCH(E650,'ce raw data'!$C$1:$CZ$1,0))="","-",INDEX('ce raw data'!$C$2:$CZ$3000,MATCH(1,INDEX(('ce raw data'!$A$2:$A$3000=C647)*('ce raw data'!$B$2:$B$3000=$B686),,),0),MATCH(E650,'ce raw data'!$C$1:$CZ$1,0))),"-")</f>
        <v>-</v>
      </c>
      <c r="F686" s="8" t="str">
        <f>IFERROR(IF(INDEX('ce raw data'!$C$2:$CZ$3000,MATCH(1,INDEX(('ce raw data'!$A$2:$A$3000=C647)*('ce raw data'!$B$2:$B$3000=$B686),,),0),MATCH(F650,'ce raw data'!$C$1:$CZ$1,0))="","-",INDEX('ce raw data'!$C$2:$CZ$3000,MATCH(1,INDEX(('ce raw data'!$A$2:$A$3000=C647)*('ce raw data'!$B$2:$B$3000=$B686),,),0),MATCH(F650,'ce raw data'!$C$1:$CZ$1,0))),"-")</f>
        <v>-</v>
      </c>
      <c r="G686" s="8" t="str">
        <f>IFERROR(IF(INDEX('ce raw data'!$C$2:$CZ$3000,MATCH(1,INDEX(('ce raw data'!$A$2:$A$3000=G647)*('ce raw data'!$B$2:$B$3000=$B686),,),0),MATCH(G650,'ce raw data'!$C$1:$CZ$1,0))="","-",INDEX('ce raw data'!$C$2:$CZ$3000,MATCH(1,INDEX(('ce raw data'!$A$2:$A$3000=G647)*('ce raw data'!$B$2:$B$3000=$B686),,),0),MATCH(G650,'ce raw data'!$C$1:$CZ$1,0))),"-")</f>
        <v>-</v>
      </c>
      <c r="H686" s="8" t="str">
        <f>IFERROR(IF(INDEX('ce raw data'!$C$2:$CZ$3000,MATCH(1,INDEX(('ce raw data'!$A$2:$A$3000=G647)*('ce raw data'!$B$2:$B$3000=$B686),,),0),MATCH(H650,'ce raw data'!$C$1:$CZ$1,0))="","-",INDEX('ce raw data'!$C$2:$CZ$3000,MATCH(1,INDEX(('ce raw data'!$A$2:$A$3000=G647)*('ce raw data'!$B$2:$B$3000=$B686),,),0),MATCH(H650,'ce raw data'!$C$1:$CZ$1,0))),"-")</f>
        <v>-</v>
      </c>
      <c r="I686" s="8" t="str">
        <f>IFERROR(IF(INDEX('ce raw data'!$C$2:$CZ$3000,MATCH(1,INDEX(('ce raw data'!$A$2:$A$3000=G647)*('ce raw data'!$B$2:$B$3000=$B686),,),0),MATCH(I650,'ce raw data'!$C$1:$CZ$1,0))="","-",INDEX('ce raw data'!$C$2:$CZ$3000,MATCH(1,INDEX(('ce raw data'!$A$2:$A$3000=G647)*('ce raw data'!$B$2:$B$3000=$B686),,),0),MATCH(I650,'ce raw data'!$C$1:$CZ$1,0))),"-")</f>
        <v>-</v>
      </c>
      <c r="J686" s="8" t="str">
        <f>IFERROR(IF(INDEX('ce raw data'!$C$2:$CZ$3000,MATCH(1,INDEX(('ce raw data'!$A$2:$A$3000=G647)*('ce raw data'!$B$2:$B$3000=$B686),,),0),MATCH(J650,'ce raw data'!$C$1:$CZ$1,0))="","-",INDEX('ce raw data'!$C$2:$CZ$3000,MATCH(1,INDEX(('ce raw data'!$A$2:$A$3000=G647)*('ce raw data'!$B$2:$B$3000=$B686),,),0),MATCH(J650,'ce raw data'!$C$1:$CZ$1,0))),"-")</f>
        <v>-</v>
      </c>
    </row>
    <row r="687" spans="2:10" hidden="1" x14ac:dyDescent="0.5">
      <c r="B687" s="10"/>
      <c r="C687" s="8" t="str">
        <f>IFERROR(IF(INDEX('ce raw data'!$C$2:$CZ$3000,MATCH(1,INDEX(('ce raw data'!$A$2:$A$3000=C647)*('ce raw data'!$B$2:$B$3000=$B688),,),0),MATCH(SUBSTITUTE(C650,"Allele","Height"),'ce raw data'!$C$1:$CZ$1,0))="","-",INDEX('ce raw data'!$C$2:$CZ$3000,MATCH(1,INDEX(('ce raw data'!$A$2:$A$3000=C647)*('ce raw data'!$B$2:$B$3000=$B688),,),0),MATCH(SUBSTITUTE(C650,"Allele","Height"),'ce raw data'!$C$1:$CZ$1,0))),"-")</f>
        <v>-</v>
      </c>
      <c r="D687" s="8" t="str">
        <f>IFERROR(IF(INDEX('ce raw data'!$C$2:$CZ$3000,MATCH(1,INDEX(('ce raw data'!$A$2:$A$3000=C647)*('ce raw data'!$B$2:$B$3000=$B688),,),0),MATCH(SUBSTITUTE(D650,"Allele","Height"),'ce raw data'!$C$1:$CZ$1,0))="","-",INDEX('ce raw data'!$C$2:$CZ$3000,MATCH(1,INDEX(('ce raw data'!$A$2:$A$3000=C647)*('ce raw data'!$B$2:$B$3000=$B688),,),0),MATCH(SUBSTITUTE(D650,"Allele","Height"),'ce raw data'!$C$1:$CZ$1,0))),"-")</f>
        <v>-</v>
      </c>
      <c r="E687" s="8" t="str">
        <f>IFERROR(IF(INDEX('ce raw data'!$C$2:$CZ$3000,MATCH(1,INDEX(('ce raw data'!$A$2:$A$3000=C647)*('ce raw data'!$B$2:$B$3000=$B688),,),0),MATCH(SUBSTITUTE(E650,"Allele","Height"),'ce raw data'!$C$1:$CZ$1,0))="","-",INDEX('ce raw data'!$C$2:$CZ$3000,MATCH(1,INDEX(('ce raw data'!$A$2:$A$3000=C647)*('ce raw data'!$B$2:$B$3000=$B688),,),0),MATCH(SUBSTITUTE(E650,"Allele","Height"),'ce raw data'!$C$1:$CZ$1,0))),"-")</f>
        <v>-</v>
      </c>
      <c r="F687" s="8" t="str">
        <f>IFERROR(IF(INDEX('ce raw data'!$C$2:$CZ$3000,MATCH(1,INDEX(('ce raw data'!$A$2:$A$3000=C647)*('ce raw data'!$B$2:$B$3000=$B688),,),0),MATCH(SUBSTITUTE(F650,"Allele","Height"),'ce raw data'!$C$1:$CZ$1,0))="","-",INDEX('ce raw data'!$C$2:$CZ$3000,MATCH(1,INDEX(('ce raw data'!$A$2:$A$3000=C647)*('ce raw data'!$B$2:$B$3000=$B688),,),0),MATCH(SUBSTITUTE(F650,"Allele","Height"),'ce raw data'!$C$1:$CZ$1,0))),"-")</f>
        <v>-</v>
      </c>
      <c r="G687" s="8" t="str">
        <f>IFERROR(IF(INDEX('ce raw data'!$C$2:$CZ$3000,MATCH(1,INDEX(('ce raw data'!$A$2:$A$3000=G647)*('ce raw data'!$B$2:$B$3000=$B688),,),0),MATCH(SUBSTITUTE(G650,"Allele","Height"),'ce raw data'!$C$1:$CZ$1,0))="","-",INDEX('ce raw data'!$C$2:$CZ$3000,MATCH(1,INDEX(('ce raw data'!$A$2:$A$3000=G647)*('ce raw data'!$B$2:$B$3000=$B688),,),0),MATCH(SUBSTITUTE(G650,"Allele","Height"),'ce raw data'!$C$1:$CZ$1,0))),"-")</f>
        <v>-</v>
      </c>
      <c r="H687" s="8" t="str">
        <f>IFERROR(IF(INDEX('ce raw data'!$C$2:$CZ$3000,MATCH(1,INDEX(('ce raw data'!$A$2:$A$3000=G647)*('ce raw data'!$B$2:$B$3000=$B688),,),0),MATCH(SUBSTITUTE(H650,"Allele","Height"),'ce raw data'!$C$1:$CZ$1,0))="","-",INDEX('ce raw data'!$C$2:$CZ$3000,MATCH(1,INDEX(('ce raw data'!$A$2:$A$3000=G647)*('ce raw data'!$B$2:$B$3000=$B688),,),0),MATCH(SUBSTITUTE(H650,"Allele","Height"),'ce raw data'!$C$1:$CZ$1,0))),"-")</f>
        <v>-</v>
      </c>
      <c r="I687" s="8" t="str">
        <f>IFERROR(IF(INDEX('ce raw data'!$C$2:$CZ$3000,MATCH(1,INDEX(('ce raw data'!$A$2:$A$3000=G647)*('ce raw data'!$B$2:$B$3000=$B688),,),0),MATCH(SUBSTITUTE(I650,"Allele","Height"),'ce raw data'!$C$1:$CZ$1,0))="","-",INDEX('ce raw data'!$C$2:$CZ$3000,MATCH(1,INDEX(('ce raw data'!$A$2:$A$3000=G647)*('ce raw data'!$B$2:$B$3000=$B688),,),0),MATCH(SUBSTITUTE(I650,"Allele","Height"),'ce raw data'!$C$1:$CZ$1,0))),"-")</f>
        <v>-</v>
      </c>
      <c r="J687" s="8" t="str">
        <f>IFERROR(IF(INDEX('ce raw data'!$C$2:$CZ$3000,MATCH(1,INDEX(('ce raw data'!$A$2:$A$3000=G647)*('ce raw data'!$B$2:$B$3000=$B688),,),0),MATCH(SUBSTITUTE(J650,"Allele","Height"),'ce raw data'!$C$1:$CZ$1,0))="","-",INDEX('ce raw data'!$C$2:$CZ$3000,MATCH(1,INDEX(('ce raw data'!$A$2:$A$3000=G647)*('ce raw data'!$B$2:$B$3000=$B688),,),0),MATCH(SUBSTITUTE(J650,"Allele","Height"),'ce raw data'!$C$1:$CZ$1,0))),"-")</f>
        <v>-</v>
      </c>
    </row>
    <row r="688" spans="2:10" x14ac:dyDescent="0.5">
      <c r="B688" s="12" t="str">
        <f>'Allele Call Table'!$A$107</f>
        <v>D8S1179</v>
      </c>
      <c r="C688" s="8" t="str">
        <f>IFERROR(IF(INDEX('ce raw data'!$C$2:$CZ$3000,MATCH(1,INDEX(('ce raw data'!$A$2:$A$3000=C647)*('ce raw data'!$B$2:$B$3000=$B688),,),0),MATCH(C650,'ce raw data'!$C$1:$CZ$1,0))="","-",INDEX('ce raw data'!$C$2:$CZ$3000,MATCH(1,INDEX(('ce raw data'!$A$2:$A$3000=C647)*('ce raw data'!$B$2:$B$3000=$B688),,),0),MATCH(C650,'ce raw data'!$C$1:$CZ$1,0))),"-")</f>
        <v>-</v>
      </c>
      <c r="D688" s="8" t="str">
        <f>IFERROR(IF(INDEX('ce raw data'!$C$2:$CZ$3000,MATCH(1,INDEX(('ce raw data'!$A$2:$A$3000=C647)*('ce raw data'!$B$2:$B$3000=$B688),,),0),MATCH(D650,'ce raw data'!$C$1:$CZ$1,0))="","-",INDEX('ce raw data'!$C$2:$CZ$3000,MATCH(1,INDEX(('ce raw data'!$A$2:$A$3000=C647)*('ce raw data'!$B$2:$B$3000=$B688),,),0),MATCH(D650,'ce raw data'!$C$1:$CZ$1,0))),"-")</f>
        <v>-</v>
      </c>
      <c r="E688" s="8" t="str">
        <f>IFERROR(IF(INDEX('ce raw data'!$C$2:$CZ$3000,MATCH(1,INDEX(('ce raw data'!$A$2:$A$3000=C647)*('ce raw data'!$B$2:$B$3000=$B688),,),0),MATCH(E650,'ce raw data'!$C$1:$CZ$1,0))="","-",INDEX('ce raw data'!$C$2:$CZ$3000,MATCH(1,INDEX(('ce raw data'!$A$2:$A$3000=C647)*('ce raw data'!$B$2:$B$3000=$B688),,),0),MATCH(E650,'ce raw data'!$C$1:$CZ$1,0))),"-")</f>
        <v>-</v>
      </c>
      <c r="F688" s="8" t="str">
        <f>IFERROR(IF(INDEX('ce raw data'!$C$2:$CZ$3000,MATCH(1,INDEX(('ce raw data'!$A$2:$A$3000=C647)*('ce raw data'!$B$2:$B$3000=$B688),,),0),MATCH(F650,'ce raw data'!$C$1:$CZ$1,0))="","-",INDEX('ce raw data'!$C$2:$CZ$3000,MATCH(1,INDEX(('ce raw data'!$A$2:$A$3000=C647)*('ce raw data'!$B$2:$B$3000=$B688),,),0),MATCH(F650,'ce raw data'!$C$1:$CZ$1,0))),"-")</f>
        <v>-</v>
      </c>
      <c r="G688" s="8" t="str">
        <f>IFERROR(IF(INDEX('ce raw data'!$C$2:$CZ$3000,MATCH(1,INDEX(('ce raw data'!$A$2:$A$3000=G647)*('ce raw data'!$B$2:$B$3000=$B688),,),0),MATCH(G650,'ce raw data'!$C$1:$CZ$1,0))="","-",INDEX('ce raw data'!$C$2:$CZ$3000,MATCH(1,INDEX(('ce raw data'!$A$2:$A$3000=G647)*('ce raw data'!$B$2:$B$3000=$B688),,),0),MATCH(G650,'ce raw data'!$C$1:$CZ$1,0))),"-")</f>
        <v>-</v>
      </c>
      <c r="H688" s="8" t="str">
        <f>IFERROR(IF(INDEX('ce raw data'!$C$2:$CZ$3000,MATCH(1,INDEX(('ce raw data'!$A$2:$A$3000=G647)*('ce raw data'!$B$2:$B$3000=$B688),,),0),MATCH(H650,'ce raw data'!$C$1:$CZ$1,0))="","-",INDEX('ce raw data'!$C$2:$CZ$3000,MATCH(1,INDEX(('ce raw data'!$A$2:$A$3000=G647)*('ce raw data'!$B$2:$B$3000=$B688),,),0),MATCH(H650,'ce raw data'!$C$1:$CZ$1,0))),"-")</f>
        <v>-</v>
      </c>
      <c r="I688" s="8" t="str">
        <f>IFERROR(IF(INDEX('ce raw data'!$C$2:$CZ$3000,MATCH(1,INDEX(('ce raw data'!$A$2:$A$3000=G647)*('ce raw data'!$B$2:$B$3000=$B688),,),0),MATCH(I650,'ce raw data'!$C$1:$CZ$1,0))="","-",INDEX('ce raw data'!$C$2:$CZ$3000,MATCH(1,INDEX(('ce raw data'!$A$2:$A$3000=G647)*('ce raw data'!$B$2:$B$3000=$B688),,),0),MATCH(I650,'ce raw data'!$C$1:$CZ$1,0))),"-")</f>
        <v>-</v>
      </c>
      <c r="J688" s="8" t="str">
        <f>IFERROR(IF(INDEX('ce raw data'!$C$2:$CZ$3000,MATCH(1,INDEX(('ce raw data'!$A$2:$A$3000=G647)*('ce raw data'!$B$2:$B$3000=$B688),,),0),MATCH(J650,'ce raw data'!$C$1:$CZ$1,0))="","-",INDEX('ce raw data'!$C$2:$CZ$3000,MATCH(1,INDEX(('ce raw data'!$A$2:$A$3000=G647)*('ce raw data'!$B$2:$B$3000=$B688),,),0),MATCH(J650,'ce raw data'!$C$1:$CZ$1,0))),"-")</f>
        <v>-</v>
      </c>
    </row>
    <row r="689" spans="2:10" hidden="1" x14ac:dyDescent="0.5">
      <c r="B689" s="12"/>
      <c r="C689" s="8" t="str">
        <f>IFERROR(IF(INDEX('ce raw data'!$C$2:$CZ$3000,MATCH(1,INDEX(('ce raw data'!$A$2:$A$3000=C647)*('ce raw data'!$B$2:$B$3000=$B690),,),0),MATCH(SUBSTITUTE(C650,"Allele","Height"),'ce raw data'!$C$1:$CZ$1,0))="","-",INDEX('ce raw data'!$C$2:$CZ$3000,MATCH(1,INDEX(('ce raw data'!$A$2:$A$3000=C647)*('ce raw data'!$B$2:$B$3000=$B690),,),0),MATCH(SUBSTITUTE(C650,"Allele","Height"),'ce raw data'!$C$1:$CZ$1,0))),"-")</f>
        <v>-</v>
      </c>
      <c r="D689" s="8" t="str">
        <f>IFERROR(IF(INDEX('ce raw data'!$C$2:$CZ$3000,MATCH(1,INDEX(('ce raw data'!$A$2:$A$3000=C647)*('ce raw data'!$B$2:$B$3000=$B690),,),0),MATCH(SUBSTITUTE(D650,"Allele","Height"),'ce raw data'!$C$1:$CZ$1,0))="","-",INDEX('ce raw data'!$C$2:$CZ$3000,MATCH(1,INDEX(('ce raw data'!$A$2:$A$3000=C647)*('ce raw data'!$B$2:$B$3000=$B690),,),0),MATCH(SUBSTITUTE(D650,"Allele","Height"),'ce raw data'!$C$1:$CZ$1,0))),"-")</f>
        <v>-</v>
      </c>
      <c r="E689" s="8" t="str">
        <f>IFERROR(IF(INDEX('ce raw data'!$C$2:$CZ$3000,MATCH(1,INDEX(('ce raw data'!$A$2:$A$3000=C647)*('ce raw data'!$B$2:$B$3000=$B690),,),0),MATCH(SUBSTITUTE(E650,"Allele","Height"),'ce raw data'!$C$1:$CZ$1,0))="","-",INDEX('ce raw data'!$C$2:$CZ$3000,MATCH(1,INDEX(('ce raw data'!$A$2:$A$3000=C647)*('ce raw data'!$B$2:$B$3000=$B690),,),0),MATCH(SUBSTITUTE(E650,"Allele","Height"),'ce raw data'!$C$1:$CZ$1,0))),"-")</f>
        <v>-</v>
      </c>
      <c r="F689" s="8" t="str">
        <f>IFERROR(IF(INDEX('ce raw data'!$C$2:$CZ$3000,MATCH(1,INDEX(('ce raw data'!$A$2:$A$3000=C647)*('ce raw data'!$B$2:$B$3000=$B690),,),0),MATCH(SUBSTITUTE(F650,"Allele","Height"),'ce raw data'!$C$1:$CZ$1,0))="","-",INDEX('ce raw data'!$C$2:$CZ$3000,MATCH(1,INDEX(('ce raw data'!$A$2:$A$3000=C647)*('ce raw data'!$B$2:$B$3000=$B690),,),0),MATCH(SUBSTITUTE(F650,"Allele","Height"),'ce raw data'!$C$1:$CZ$1,0))),"-")</f>
        <v>-</v>
      </c>
      <c r="G689" s="8" t="str">
        <f>IFERROR(IF(INDEX('ce raw data'!$C$2:$CZ$3000,MATCH(1,INDEX(('ce raw data'!$A$2:$A$3000=G647)*('ce raw data'!$B$2:$B$3000=$B690),,),0),MATCH(SUBSTITUTE(G650,"Allele","Height"),'ce raw data'!$C$1:$CZ$1,0))="","-",INDEX('ce raw data'!$C$2:$CZ$3000,MATCH(1,INDEX(('ce raw data'!$A$2:$A$3000=G647)*('ce raw data'!$B$2:$B$3000=$B690),,),0),MATCH(SUBSTITUTE(G650,"Allele","Height"),'ce raw data'!$C$1:$CZ$1,0))),"-")</f>
        <v>-</v>
      </c>
      <c r="H689" s="8" t="str">
        <f>IFERROR(IF(INDEX('ce raw data'!$C$2:$CZ$3000,MATCH(1,INDEX(('ce raw data'!$A$2:$A$3000=G647)*('ce raw data'!$B$2:$B$3000=$B690),,),0),MATCH(SUBSTITUTE(H650,"Allele","Height"),'ce raw data'!$C$1:$CZ$1,0))="","-",INDEX('ce raw data'!$C$2:$CZ$3000,MATCH(1,INDEX(('ce raw data'!$A$2:$A$3000=G647)*('ce raw data'!$B$2:$B$3000=$B690),,),0),MATCH(SUBSTITUTE(H650,"Allele","Height"),'ce raw data'!$C$1:$CZ$1,0))),"-")</f>
        <v>-</v>
      </c>
      <c r="I689" s="8" t="str">
        <f>IFERROR(IF(INDEX('ce raw data'!$C$2:$CZ$3000,MATCH(1,INDEX(('ce raw data'!$A$2:$A$3000=G647)*('ce raw data'!$B$2:$B$3000=$B690),,),0),MATCH(SUBSTITUTE(I650,"Allele","Height"),'ce raw data'!$C$1:$CZ$1,0))="","-",INDEX('ce raw data'!$C$2:$CZ$3000,MATCH(1,INDEX(('ce raw data'!$A$2:$A$3000=G647)*('ce raw data'!$B$2:$B$3000=$B690),,),0),MATCH(SUBSTITUTE(I650,"Allele","Height"),'ce raw data'!$C$1:$CZ$1,0))),"-")</f>
        <v>-</v>
      </c>
      <c r="J689" s="8" t="str">
        <f>IFERROR(IF(INDEX('ce raw data'!$C$2:$CZ$3000,MATCH(1,INDEX(('ce raw data'!$A$2:$A$3000=G647)*('ce raw data'!$B$2:$B$3000=$B690),,),0),MATCH(SUBSTITUTE(J650,"Allele","Height"),'ce raw data'!$C$1:$CZ$1,0))="","-",INDEX('ce raw data'!$C$2:$CZ$3000,MATCH(1,INDEX(('ce raw data'!$A$2:$A$3000=G647)*('ce raw data'!$B$2:$B$3000=$B690),,),0),MATCH(SUBSTITUTE(J650,"Allele","Height"),'ce raw data'!$C$1:$CZ$1,0))),"-")</f>
        <v>-</v>
      </c>
    </row>
    <row r="690" spans="2:10" x14ac:dyDescent="0.5">
      <c r="B690" s="12" t="str">
        <f>'Allele Call Table'!$A$109</f>
        <v>D12S391</v>
      </c>
      <c r="C690" s="8" t="str">
        <f>IFERROR(IF(INDEX('ce raw data'!$C$2:$CZ$3000,MATCH(1,INDEX(('ce raw data'!$A$2:$A$3000=C647)*('ce raw data'!$B$2:$B$3000=$B690),,),0),MATCH(C650,'ce raw data'!$C$1:$CZ$1,0))="","-",INDEX('ce raw data'!$C$2:$CZ$3000,MATCH(1,INDEX(('ce raw data'!$A$2:$A$3000=C647)*('ce raw data'!$B$2:$B$3000=$B690),,),0),MATCH(C650,'ce raw data'!$C$1:$CZ$1,0))),"-")</f>
        <v>-</v>
      </c>
      <c r="D690" s="8" t="str">
        <f>IFERROR(IF(INDEX('ce raw data'!$C$2:$CZ$3000,MATCH(1,INDEX(('ce raw data'!$A$2:$A$3000=C647)*('ce raw data'!$B$2:$B$3000=$B690),,),0),MATCH(D650,'ce raw data'!$C$1:$CZ$1,0))="","-",INDEX('ce raw data'!$C$2:$CZ$3000,MATCH(1,INDEX(('ce raw data'!$A$2:$A$3000=C647)*('ce raw data'!$B$2:$B$3000=$B690),,),0),MATCH(D650,'ce raw data'!$C$1:$CZ$1,0))),"-")</f>
        <v>-</v>
      </c>
      <c r="E690" s="8" t="str">
        <f>IFERROR(IF(INDEX('ce raw data'!$C$2:$CZ$3000,MATCH(1,INDEX(('ce raw data'!$A$2:$A$3000=C647)*('ce raw data'!$B$2:$B$3000=$B690),,),0),MATCH(E650,'ce raw data'!$C$1:$CZ$1,0))="","-",INDEX('ce raw data'!$C$2:$CZ$3000,MATCH(1,INDEX(('ce raw data'!$A$2:$A$3000=C647)*('ce raw data'!$B$2:$B$3000=$B690),,),0),MATCH(E650,'ce raw data'!$C$1:$CZ$1,0))),"-")</f>
        <v>-</v>
      </c>
      <c r="F690" s="8" t="str">
        <f>IFERROR(IF(INDEX('ce raw data'!$C$2:$CZ$3000,MATCH(1,INDEX(('ce raw data'!$A$2:$A$3000=C647)*('ce raw data'!$B$2:$B$3000=$B690),,),0),MATCH(F650,'ce raw data'!$C$1:$CZ$1,0))="","-",INDEX('ce raw data'!$C$2:$CZ$3000,MATCH(1,INDEX(('ce raw data'!$A$2:$A$3000=C647)*('ce raw data'!$B$2:$B$3000=$B690),,),0),MATCH(F650,'ce raw data'!$C$1:$CZ$1,0))),"-")</f>
        <v>-</v>
      </c>
      <c r="G690" s="8" t="str">
        <f>IFERROR(IF(INDEX('ce raw data'!$C$2:$CZ$3000,MATCH(1,INDEX(('ce raw data'!$A$2:$A$3000=G647)*('ce raw data'!$B$2:$B$3000=$B690),,),0),MATCH(G650,'ce raw data'!$C$1:$CZ$1,0))="","-",INDEX('ce raw data'!$C$2:$CZ$3000,MATCH(1,INDEX(('ce raw data'!$A$2:$A$3000=G647)*('ce raw data'!$B$2:$B$3000=$B690),,),0),MATCH(G650,'ce raw data'!$C$1:$CZ$1,0))),"-")</f>
        <v>-</v>
      </c>
      <c r="H690" s="8" t="str">
        <f>IFERROR(IF(INDEX('ce raw data'!$C$2:$CZ$3000,MATCH(1,INDEX(('ce raw data'!$A$2:$A$3000=G647)*('ce raw data'!$B$2:$B$3000=$B690),,),0),MATCH(H650,'ce raw data'!$C$1:$CZ$1,0))="","-",INDEX('ce raw data'!$C$2:$CZ$3000,MATCH(1,INDEX(('ce raw data'!$A$2:$A$3000=G647)*('ce raw data'!$B$2:$B$3000=$B690),,),0),MATCH(H650,'ce raw data'!$C$1:$CZ$1,0))),"-")</f>
        <v>-</v>
      </c>
      <c r="I690" s="8" t="str">
        <f>IFERROR(IF(INDEX('ce raw data'!$C$2:$CZ$3000,MATCH(1,INDEX(('ce raw data'!$A$2:$A$3000=G647)*('ce raw data'!$B$2:$B$3000=$B690),,),0),MATCH(I650,'ce raw data'!$C$1:$CZ$1,0))="","-",INDEX('ce raw data'!$C$2:$CZ$3000,MATCH(1,INDEX(('ce raw data'!$A$2:$A$3000=G647)*('ce raw data'!$B$2:$B$3000=$B690),,),0),MATCH(I650,'ce raw data'!$C$1:$CZ$1,0))),"-")</f>
        <v>-</v>
      </c>
      <c r="J690" s="8" t="str">
        <f>IFERROR(IF(INDEX('ce raw data'!$C$2:$CZ$3000,MATCH(1,INDEX(('ce raw data'!$A$2:$A$3000=G647)*('ce raw data'!$B$2:$B$3000=$B690),,),0),MATCH(J650,'ce raw data'!$C$1:$CZ$1,0))="","-",INDEX('ce raw data'!$C$2:$CZ$3000,MATCH(1,INDEX(('ce raw data'!$A$2:$A$3000=G647)*('ce raw data'!$B$2:$B$3000=$B690),,),0),MATCH(J650,'ce raw data'!$C$1:$CZ$1,0))),"-")</f>
        <v>-</v>
      </c>
    </row>
    <row r="691" spans="2:10" hidden="1" x14ac:dyDescent="0.5">
      <c r="B691" s="12"/>
      <c r="C691" s="8" t="str">
        <f>IFERROR(IF(INDEX('ce raw data'!$C$2:$CZ$3000,MATCH(1,INDEX(('ce raw data'!$A$2:$A$3000=C647)*('ce raw data'!$B$2:$B$3000=$B692),,),0),MATCH(SUBSTITUTE(C650,"Allele","Height"),'ce raw data'!$C$1:$CZ$1,0))="","-",INDEX('ce raw data'!$C$2:$CZ$3000,MATCH(1,INDEX(('ce raw data'!$A$2:$A$3000=C647)*('ce raw data'!$B$2:$B$3000=$B692),,),0),MATCH(SUBSTITUTE(C650,"Allele","Height"),'ce raw data'!$C$1:$CZ$1,0))),"-")</f>
        <v>-</v>
      </c>
      <c r="D691" s="8" t="str">
        <f>IFERROR(IF(INDEX('ce raw data'!$C$2:$CZ$3000,MATCH(1,INDEX(('ce raw data'!$A$2:$A$3000=C647)*('ce raw data'!$B$2:$B$3000=$B692),,),0),MATCH(SUBSTITUTE(D650,"Allele","Height"),'ce raw data'!$C$1:$CZ$1,0))="","-",INDEX('ce raw data'!$C$2:$CZ$3000,MATCH(1,INDEX(('ce raw data'!$A$2:$A$3000=C647)*('ce raw data'!$B$2:$B$3000=$B692),,),0),MATCH(SUBSTITUTE(D650,"Allele","Height"),'ce raw data'!$C$1:$CZ$1,0))),"-")</f>
        <v>-</v>
      </c>
      <c r="E691" s="8" t="str">
        <f>IFERROR(IF(INDEX('ce raw data'!$C$2:$CZ$3000,MATCH(1,INDEX(('ce raw data'!$A$2:$A$3000=C647)*('ce raw data'!$B$2:$B$3000=$B692),,),0),MATCH(SUBSTITUTE(E650,"Allele","Height"),'ce raw data'!$C$1:$CZ$1,0))="","-",INDEX('ce raw data'!$C$2:$CZ$3000,MATCH(1,INDEX(('ce raw data'!$A$2:$A$3000=C647)*('ce raw data'!$B$2:$B$3000=$B692),,),0),MATCH(SUBSTITUTE(E650,"Allele","Height"),'ce raw data'!$C$1:$CZ$1,0))),"-")</f>
        <v>-</v>
      </c>
      <c r="F691" s="8" t="str">
        <f>IFERROR(IF(INDEX('ce raw data'!$C$2:$CZ$3000,MATCH(1,INDEX(('ce raw data'!$A$2:$A$3000=C647)*('ce raw data'!$B$2:$B$3000=$B692),,),0),MATCH(SUBSTITUTE(F650,"Allele","Height"),'ce raw data'!$C$1:$CZ$1,0))="","-",INDEX('ce raw data'!$C$2:$CZ$3000,MATCH(1,INDEX(('ce raw data'!$A$2:$A$3000=C647)*('ce raw data'!$B$2:$B$3000=$B692),,),0),MATCH(SUBSTITUTE(F650,"Allele","Height"),'ce raw data'!$C$1:$CZ$1,0))),"-")</f>
        <v>-</v>
      </c>
      <c r="G691" s="8" t="str">
        <f>IFERROR(IF(INDEX('ce raw data'!$C$2:$CZ$3000,MATCH(1,INDEX(('ce raw data'!$A$2:$A$3000=G647)*('ce raw data'!$B$2:$B$3000=$B692),,),0),MATCH(SUBSTITUTE(G650,"Allele","Height"),'ce raw data'!$C$1:$CZ$1,0))="","-",INDEX('ce raw data'!$C$2:$CZ$3000,MATCH(1,INDEX(('ce raw data'!$A$2:$A$3000=G647)*('ce raw data'!$B$2:$B$3000=$B692),,),0),MATCH(SUBSTITUTE(G650,"Allele","Height"),'ce raw data'!$C$1:$CZ$1,0))),"-")</f>
        <v>-</v>
      </c>
      <c r="H691" s="8" t="str">
        <f>IFERROR(IF(INDEX('ce raw data'!$C$2:$CZ$3000,MATCH(1,INDEX(('ce raw data'!$A$2:$A$3000=G647)*('ce raw data'!$B$2:$B$3000=$B692),,),0),MATCH(SUBSTITUTE(H650,"Allele","Height"),'ce raw data'!$C$1:$CZ$1,0))="","-",INDEX('ce raw data'!$C$2:$CZ$3000,MATCH(1,INDEX(('ce raw data'!$A$2:$A$3000=G647)*('ce raw data'!$B$2:$B$3000=$B692),,),0),MATCH(SUBSTITUTE(H650,"Allele","Height"),'ce raw data'!$C$1:$CZ$1,0))),"-")</f>
        <v>-</v>
      </c>
      <c r="I691" s="8" t="str">
        <f>IFERROR(IF(INDEX('ce raw data'!$C$2:$CZ$3000,MATCH(1,INDEX(('ce raw data'!$A$2:$A$3000=G647)*('ce raw data'!$B$2:$B$3000=$B692),,),0),MATCH(SUBSTITUTE(I650,"Allele","Height"),'ce raw data'!$C$1:$CZ$1,0))="","-",INDEX('ce raw data'!$C$2:$CZ$3000,MATCH(1,INDEX(('ce raw data'!$A$2:$A$3000=G647)*('ce raw data'!$B$2:$B$3000=$B692),,),0),MATCH(SUBSTITUTE(I650,"Allele","Height"),'ce raw data'!$C$1:$CZ$1,0))),"-")</f>
        <v>-</v>
      </c>
      <c r="J691" s="8" t="str">
        <f>IFERROR(IF(INDEX('ce raw data'!$C$2:$CZ$3000,MATCH(1,INDEX(('ce raw data'!$A$2:$A$3000=G647)*('ce raw data'!$B$2:$B$3000=$B692),,),0),MATCH(SUBSTITUTE(J650,"Allele","Height"),'ce raw data'!$C$1:$CZ$1,0))="","-",INDEX('ce raw data'!$C$2:$CZ$3000,MATCH(1,INDEX(('ce raw data'!$A$2:$A$3000=G647)*('ce raw data'!$B$2:$B$3000=$B692),,),0),MATCH(SUBSTITUTE(J650,"Allele","Height"),'ce raw data'!$C$1:$CZ$1,0))),"-")</f>
        <v>-</v>
      </c>
    </row>
    <row r="692" spans="2:10" x14ac:dyDescent="0.5">
      <c r="B692" s="12" t="str">
        <f>'Allele Call Table'!$A$111</f>
        <v>D19S433</v>
      </c>
      <c r="C692" s="8" t="str">
        <f>IFERROR(IF(INDEX('ce raw data'!$C$2:$CZ$3000,MATCH(1,INDEX(('ce raw data'!$A$2:$A$3000=C647)*('ce raw data'!$B$2:$B$3000=$B692),,),0),MATCH(C650,'ce raw data'!$C$1:$CZ$1,0))="","-",INDEX('ce raw data'!$C$2:$CZ$3000,MATCH(1,INDEX(('ce raw data'!$A$2:$A$3000=C647)*('ce raw data'!$B$2:$B$3000=$B692),,),0),MATCH(C650,'ce raw data'!$C$1:$CZ$1,0))),"-")</f>
        <v>-</v>
      </c>
      <c r="D692" s="8" t="str">
        <f>IFERROR(IF(INDEX('ce raw data'!$C$2:$CZ$3000,MATCH(1,INDEX(('ce raw data'!$A$2:$A$3000=C647)*('ce raw data'!$B$2:$B$3000=$B692),,),0),MATCH(D650,'ce raw data'!$C$1:$CZ$1,0))="","-",INDEX('ce raw data'!$C$2:$CZ$3000,MATCH(1,INDEX(('ce raw data'!$A$2:$A$3000=C647)*('ce raw data'!$B$2:$B$3000=$B692),,),0),MATCH(D650,'ce raw data'!$C$1:$CZ$1,0))),"-")</f>
        <v>-</v>
      </c>
      <c r="E692" s="8" t="str">
        <f>IFERROR(IF(INDEX('ce raw data'!$C$2:$CZ$3000,MATCH(1,INDEX(('ce raw data'!$A$2:$A$3000=C647)*('ce raw data'!$B$2:$B$3000=$B692),,),0),MATCH(E650,'ce raw data'!$C$1:$CZ$1,0))="","-",INDEX('ce raw data'!$C$2:$CZ$3000,MATCH(1,INDEX(('ce raw data'!$A$2:$A$3000=C647)*('ce raw data'!$B$2:$B$3000=$B692),,),0),MATCH(E650,'ce raw data'!$C$1:$CZ$1,0))),"-")</f>
        <v>-</v>
      </c>
      <c r="F692" s="8" t="str">
        <f>IFERROR(IF(INDEX('ce raw data'!$C$2:$CZ$3000,MATCH(1,INDEX(('ce raw data'!$A$2:$A$3000=C647)*('ce raw data'!$B$2:$B$3000=$B692),,),0),MATCH(F650,'ce raw data'!$C$1:$CZ$1,0))="","-",INDEX('ce raw data'!$C$2:$CZ$3000,MATCH(1,INDEX(('ce raw data'!$A$2:$A$3000=C647)*('ce raw data'!$B$2:$B$3000=$B692),,),0),MATCH(F650,'ce raw data'!$C$1:$CZ$1,0))),"-")</f>
        <v>-</v>
      </c>
      <c r="G692" s="8" t="str">
        <f>IFERROR(IF(INDEX('ce raw data'!$C$2:$CZ$3000,MATCH(1,INDEX(('ce raw data'!$A$2:$A$3000=G647)*('ce raw data'!$B$2:$B$3000=$B692),,),0),MATCH(G650,'ce raw data'!$C$1:$CZ$1,0))="","-",INDEX('ce raw data'!$C$2:$CZ$3000,MATCH(1,INDEX(('ce raw data'!$A$2:$A$3000=G647)*('ce raw data'!$B$2:$B$3000=$B692),,),0),MATCH(G650,'ce raw data'!$C$1:$CZ$1,0))),"-")</f>
        <v>-</v>
      </c>
      <c r="H692" s="8" t="str">
        <f>IFERROR(IF(INDEX('ce raw data'!$C$2:$CZ$3000,MATCH(1,INDEX(('ce raw data'!$A$2:$A$3000=G647)*('ce raw data'!$B$2:$B$3000=$B692),,),0),MATCH(H650,'ce raw data'!$C$1:$CZ$1,0))="","-",INDEX('ce raw data'!$C$2:$CZ$3000,MATCH(1,INDEX(('ce raw data'!$A$2:$A$3000=G647)*('ce raw data'!$B$2:$B$3000=$B692),,),0),MATCH(H650,'ce raw data'!$C$1:$CZ$1,0))),"-")</f>
        <v>-</v>
      </c>
      <c r="I692" s="8" t="str">
        <f>IFERROR(IF(INDEX('ce raw data'!$C$2:$CZ$3000,MATCH(1,INDEX(('ce raw data'!$A$2:$A$3000=G647)*('ce raw data'!$B$2:$B$3000=$B692),,),0),MATCH(I650,'ce raw data'!$C$1:$CZ$1,0))="","-",INDEX('ce raw data'!$C$2:$CZ$3000,MATCH(1,INDEX(('ce raw data'!$A$2:$A$3000=G647)*('ce raw data'!$B$2:$B$3000=$B692),,),0),MATCH(I650,'ce raw data'!$C$1:$CZ$1,0))),"-")</f>
        <v>-</v>
      </c>
      <c r="J692" s="8" t="str">
        <f>IFERROR(IF(INDEX('ce raw data'!$C$2:$CZ$3000,MATCH(1,INDEX(('ce raw data'!$A$2:$A$3000=G647)*('ce raw data'!$B$2:$B$3000=$B692),,),0),MATCH(J650,'ce raw data'!$C$1:$CZ$1,0))="","-",INDEX('ce raw data'!$C$2:$CZ$3000,MATCH(1,INDEX(('ce raw data'!$A$2:$A$3000=G647)*('ce raw data'!$B$2:$B$3000=$B692),,),0),MATCH(J650,'ce raw data'!$C$1:$CZ$1,0))),"-")</f>
        <v>-</v>
      </c>
    </row>
    <row r="693" spans="2:10" hidden="1" x14ac:dyDescent="0.5">
      <c r="B693" s="12"/>
      <c r="C693" s="8" t="str">
        <f>IFERROR(IF(INDEX('ce raw data'!$C$2:$CZ$3000,MATCH(1,INDEX(('ce raw data'!$A$2:$A$3000=C647)*('ce raw data'!$B$2:$B$3000=$B694),,),0),MATCH(SUBSTITUTE(C650,"Allele","Height"),'ce raw data'!$C$1:$CZ$1,0))="","-",INDEX('ce raw data'!$C$2:$CZ$3000,MATCH(1,INDEX(('ce raw data'!$A$2:$A$3000=C647)*('ce raw data'!$B$2:$B$3000=$B694),,),0),MATCH(SUBSTITUTE(C650,"Allele","Height"),'ce raw data'!$C$1:$CZ$1,0))),"-")</f>
        <v>-</v>
      </c>
      <c r="D693" s="8" t="str">
        <f>IFERROR(IF(INDEX('ce raw data'!$C$2:$CZ$3000,MATCH(1,INDEX(('ce raw data'!$A$2:$A$3000=C647)*('ce raw data'!$B$2:$B$3000=$B694),,),0),MATCH(SUBSTITUTE(D650,"Allele","Height"),'ce raw data'!$C$1:$CZ$1,0))="","-",INDEX('ce raw data'!$C$2:$CZ$3000,MATCH(1,INDEX(('ce raw data'!$A$2:$A$3000=C647)*('ce raw data'!$B$2:$B$3000=$B694),,),0),MATCH(SUBSTITUTE(D650,"Allele","Height"),'ce raw data'!$C$1:$CZ$1,0))),"-")</f>
        <v>-</v>
      </c>
      <c r="E693" s="8" t="str">
        <f>IFERROR(IF(INDEX('ce raw data'!$C$2:$CZ$3000,MATCH(1,INDEX(('ce raw data'!$A$2:$A$3000=C647)*('ce raw data'!$B$2:$B$3000=$B694),,),0),MATCH(SUBSTITUTE(E650,"Allele","Height"),'ce raw data'!$C$1:$CZ$1,0))="","-",INDEX('ce raw data'!$C$2:$CZ$3000,MATCH(1,INDEX(('ce raw data'!$A$2:$A$3000=C647)*('ce raw data'!$B$2:$B$3000=$B694),,),0),MATCH(SUBSTITUTE(E650,"Allele","Height"),'ce raw data'!$C$1:$CZ$1,0))),"-")</f>
        <v>-</v>
      </c>
      <c r="F693" s="8" t="str">
        <f>IFERROR(IF(INDEX('ce raw data'!$C$2:$CZ$3000,MATCH(1,INDEX(('ce raw data'!$A$2:$A$3000=C647)*('ce raw data'!$B$2:$B$3000=$B694),,),0),MATCH(SUBSTITUTE(F650,"Allele","Height"),'ce raw data'!$C$1:$CZ$1,0))="","-",INDEX('ce raw data'!$C$2:$CZ$3000,MATCH(1,INDEX(('ce raw data'!$A$2:$A$3000=C647)*('ce raw data'!$B$2:$B$3000=$B694),,),0),MATCH(SUBSTITUTE(F650,"Allele","Height"),'ce raw data'!$C$1:$CZ$1,0))),"-")</f>
        <v>-</v>
      </c>
      <c r="G693" s="8" t="str">
        <f>IFERROR(IF(INDEX('ce raw data'!$C$2:$CZ$3000,MATCH(1,INDEX(('ce raw data'!$A$2:$A$3000=G647)*('ce raw data'!$B$2:$B$3000=$B694),,),0),MATCH(SUBSTITUTE(G650,"Allele","Height"),'ce raw data'!$C$1:$CZ$1,0))="","-",INDEX('ce raw data'!$C$2:$CZ$3000,MATCH(1,INDEX(('ce raw data'!$A$2:$A$3000=G647)*('ce raw data'!$B$2:$B$3000=$B694),,),0),MATCH(SUBSTITUTE(G650,"Allele","Height"),'ce raw data'!$C$1:$CZ$1,0))),"-")</f>
        <v>-</v>
      </c>
      <c r="H693" s="8" t="str">
        <f>IFERROR(IF(INDEX('ce raw data'!$C$2:$CZ$3000,MATCH(1,INDEX(('ce raw data'!$A$2:$A$3000=G647)*('ce raw data'!$B$2:$B$3000=$B694),,),0),MATCH(SUBSTITUTE(H650,"Allele","Height"),'ce raw data'!$C$1:$CZ$1,0))="","-",INDEX('ce raw data'!$C$2:$CZ$3000,MATCH(1,INDEX(('ce raw data'!$A$2:$A$3000=G647)*('ce raw data'!$B$2:$B$3000=$B694),,),0),MATCH(SUBSTITUTE(H650,"Allele","Height"),'ce raw data'!$C$1:$CZ$1,0))),"-")</f>
        <v>-</v>
      </c>
      <c r="I693" s="8" t="str">
        <f>IFERROR(IF(INDEX('ce raw data'!$C$2:$CZ$3000,MATCH(1,INDEX(('ce raw data'!$A$2:$A$3000=G647)*('ce raw data'!$B$2:$B$3000=$B694),,),0),MATCH(SUBSTITUTE(I650,"Allele","Height"),'ce raw data'!$C$1:$CZ$1,0))="","-",INDEX('ce raw data'!$C$2:$CZ$3000,MATCH(1,INDEX(('ce raw data'!$A$2:$A$3000=G647)*('ce raw data'!$B$2:$B$3000=$B694),,),0),MATCH(SUBSTITUTE(I650,"Allele","Height"),'ce raw data'!$C$1:$CZ$1,0))),"-")</f>
        <v>-</v>
      </c>
      <c r="J693" s="8" t="str">
        <f>IFERROR(IF(INDEX('ce raw data'!$C$2:$CZ$3000,MATCH(1,INDEX(('ce raw data'!$A$2:$A$3000=G647)*('ce raw data'!$B$2:$B$3000=$B694),,),0),MATCH(SUBSTITUTE(J650,"Allele","Height"),'ce raw data'!$C$1:$CZ$1,0))="","-",INDEX('ce raw data'!$C$2:$CZ$3000,MATCH(1,INDEX(('ce raw data'!$A$2:$A$3000=G647)*('ce raw data'!$B$2:$B$3000=$B694),,),0),MATCH(SUBSTITUTE(J650,"Allele","Height"),'ce raw data'!$C$1:$CZ$1,0))),"-")</f>
        <v>-</v>
      </c>
    </row>
    <row r="694" spans="2:10" x14ac:dyDescent="0.5">
      <c r="B694" s="12" t="str">
        <f>'Allele Call Table'!$A$113</f>
        <v>SE33</v>
      </c>
      <c r="C694" s="8" t="str">
        <f>IFERROR(IF(INDEX('ce raw data'!$C$2:$CZ$3000,MATCH(1,INDEX(('ce raw data'!$A$2:$A$3000=C647)*('ce raw data'!$B$2:$B$3000=$B694),,),0),MATCH(C650,'ce raw data'!$C$1:$CZ$1,0))="","-",INDEX('ce raw data'!$C$2:$CZ$3000,MATCH(1,INDEX(('ce raw data'!$A$2:$A$3000=C647)*('ce raw data'!$B$2:$B$3000=$B694),,),0),MATCH(C650,'ce raw data'!$C$1:$CZ$1,0))),"-")</f>
        <v>-</v>
      </c>
      <c r="D694" s="8" t="str">
        <f>IFERROR(IF(INDEX('ce raw data'!$C$2:$CZ$3000,MATCH(1,INDEX(('ce raw data'!$A$2:$A$3000=C647)*('ce raw data'!$B$2:$B$3000=$B694),,),0),MATCH(D650,'ce raw data'!$C$1:$CZ$1,0))="","-",INDEX('ce raw data'!$C$2:$CZ$3000,MATCH(1,INDEX(('ce raw data'!$A$2:$A$3000=C647)*('ce raw data'!$B$2:$B$3000=$B694),,),0),MATCH(D650,'ce raw data'!$C$1:$CZ$1,0))),"-")</f>
        <v>-</v>
      </c>
      <c r="E694" s="8" t="str">
        <f>IFERROR(IF(INDEX('ce raw data'!$C$2:$CZ$3000,MATCH(1,INDEX(('ce raw data'!$A$2:$A$3000=C647)*('ce raw data'!$B$2:$B$3000=$B694),,),0),MATCH(E650,'ce raw data'!$C$1:$CZ$1,0))="","-",INDEX('ce raw data'!$C$2:$CZ$3000,MATCH(1,INDEX(('ce raw data'!$A$2:$A$3000=C647)*('ce raw data'!$B$2:$B$3000=$B694),,),0),MATCH(E650,'ce raw data'!$C$1:$CZ$1,0))),"-")</f>
        <v>-</v>
      </c>
      <c r="F694" s="8" t="str">
        <f>IFERROR(IF(INDEX('ce raw data'!$C$2:$CZ$3000,MATCH(1,INDEX(('ce raw data'!$A$2:$A$3000=C647)*('ce raw data'!$B$2:$B$3000=$B694),,),0),MATCH(F650,'ce raw data'!$C$1:$CZ$1,0))="","-",INDEX('ce raw data'!$C$2:$CZ$3000,MATCH(1,INDEX(('ce raw data'!$A$2:$A$3000=C647)*('ce raw data'!$B$2:$B$3000=$B694),,),0),MATCH(F650,'ce raw data'!$C$1:$CZ$1,0))),"-")</f>
        <v>-</v>
      </c>
      <c r="G694" s="8" t="str">
        <f>IFERROR(IF(INDEX('ce raw data'!$C$2:$CZ$3000,MATCH(1,INDEX(('ce raw data'!$A$2:$A$3000=G647)*('ce raw data'!$B$2:$B$3000=$B694),,),0),MATCH(G650,'ce raw data'!$C$1:$CZ$1,0))="","-",INDEX('ce raw data'!$C$2:$CZ$3000,MATCH(1,INDEX(('ce raw data'!$A$2:$A$3000=G647)*('ce raw data'!$B$2:$B$3000=$B694),,),0),MATCH(G650,'ce raw data'!$C$1:$CZ$1,0))),"-")</f>
        <v>-</v>
      </c>
      <c r="H694" s="8" t="str">
        <f>IFERROR(IF(INDEX('ce raw data'!$C$2:$CZ$3000,MATCH(1,INDEX(('ce raw data'!$A$2:$A$3000=G647)*('ce raw data'!$B$2:$B$3000=$B694),,),0),MATCH(H650,'ce raw data'!$C$1:$CZ$1,0))="","-",INDEX('ce raw data'!$C$2:$CZ$3000,MATCH(1,INDEX(('ce raw data'!$A$2:$A$3000=G647)*('ce raw data'!$B$2:$B$3000=$B694),,),0),MATCH(H650,'ce raw data'!$C$1:$CZ$1,0))),"-")</f>
        <v>-</v>
      </c>
      <c r="I694" s="8" t="str">
        <f>IFERROR(IF(INDEX('ce raw data'!$C$2:$CZ$3000,MATCH(1,INDEX(('ce raw data'!$A$2:$A$3000=G647)*('ce raw data'!$B$2:$B$3000=$B694),,),0),MATCH(I650,'ce raw data'!$C$1:$CZ$1,0))="","-",INDEX('ce raw data'!$C$2:$CZ$3000,MATCH(1,INDEX(('ce raw data'!$A$2:$A$3000=G647)*('ce raw data'!$B$2:$B$3000=$B694),,),0),MATCH(I650,'ce raw data'!$C$1:$CZ$1,0))),"-")</f>
        <v>-</v>
      </c>
      <c r="J694" s="8" t="str">
        <f>IFERROR(IF(INDEX('ce raw data'!$C$2:$CZ$3000,MATCH(1,INDEX(('ce raw data'!$A$2:$A$3000=G647)*('ce raw data'!$B$2:$B$3000=$B694),,),0),MATCH(J650,'ce raw data'!$C$1:$CZ$1,0))="","-",INDEX('ce raw data'!$C$2:$CZ$3000,MATCH(1,INDEX(('ce raw data'!$A$2:$A$3000=G647)*('ce raw data'!$B$2:$B$3000=$B694),,),0),MATCH(J650,'ce raw data'!$C$1:$CZ$1,0))),"-")</f>
        <v>-</v>
      </c>
    </row>
    <row r="695" spans="2:10" hidden="1" x14ac:dyDescent="0.5">
      <c r="B695" s="12"/>
      <c r="C695" s="8" t="str">
        <f>IFERROR(IF(INDEX('ce raw data'!$C$2:$CZ$3000,MATCH(1,INDEX(('ce raw data'!$A$2:$A$3000=C647)*('ce raw data'!$B$2:$B$3000=$B696),,),0),MATCH(SUBSTITUTE(C650,"Allele","Height"),'ce raw data'!$C$1:$CZ$1,0))="","-",INDEX('ce raw data'!$C$2:$CZ$3000,MATCH(1,INDEX(('ce raw data'!$A$2:$A$3000=C647)*('ce raw data'!$B$2:$B$3000=$B696),,),0),MATCH(SUBSTITUTE(C650,"Allele","Height"),'ce raw data'!$C$1:$CZ$1,0))),"-")</f>
        <v>-</v>
      </c>
      <c r="D695" s="8" t="str">
        <f>IFERROR(IF(INDEX('ce raw data'!$C$2:$CZ$3000,MATCH(1,INDEX(('ce raw data'!$A$2:$A$3000=C647)*('ce raw data'!$B$2:$B$3000=$B696),,),0),MATCH(SUBSTITUTE(D650,"Allele","Height"),'ce raw data'!$C$1:$CZ$1,0))="","-",INDEX('ce raw data'!$C$2:$CZ$3000,MATCH(1,INDEX(('ce raw data'!$A$2:$A$3000=C647)*('ce raw data'!$B$2:$B$3000=$B696),,),0),MATCH(SUBSTITUTE(D650,"Allele","Height"),'ce raw data'!$C$1:$CZ$1,0))),"-")</f>
        <v>-</v>
      </c>
      <c r="E695" s="8" t="str">
        <f>IFERROR(IF(INDEX('ce raw data'!$C$2:$CZ$3000,MATCH(1,INDEX(('ce raw data'!$A$2:$A$3000=C647)*('ce raw data'!$B$2:$B$3000=$B696),,),0),MATCH(SUBSTITUTE(E650,"Allele","Height"),'ce raw data'!$C$1:$CZ$1,0))="","-",INDEX('ce raw data'!$C$2:$CZ$3000,MATCH(1,INDEX(('ce raw data'!$A$2:$A$3000=C647)*('ce raw data'!$B$2:$B$3000=$B696),,),0),MATCH(SUBSTITUTE(E650,"Allele","Height"),'ce raw data'!$C$1:$CZ$1,0))),"-")</f>
        <v>-</v>
      </c>
      <c r="F695" s="8" t="str">
        <f>IFERROR(IF(INDEX('ce raw data'!$C$2:$CZ$3000,MATCH(1,INDEX(('ce raw data'!$A$2:$A$3000=C647)*('ce raw data'!$B$2:$B$3000=$B696),,),0),MATCH(SUBSTITUTE(F650,"Allele","Height"),'ce raw data'!$C$1:$CZ$1,0))="","-",INDEX('ce raw data'!$C$2:$CZ$3000,MATCH(1,INDEX(('ce raw data'!$A$2:$A$3000=C647)*('ce raw data'!$B$2:$B$3000=$B696),,),0),MATCH(SUBSTITUTE(F650,"Allele","Height"),'ce raw data'!$C$1:$CZ$1,0))),"-")</f>
        <v>-</v>
      </c>
      <c r="G695" s="8" t="str">
        <f>IFERROR(IF(INDEX('ce raw data'!$C$2:$CZ$3000,MATCH(1,INDEX(('ce raw data'!$A$2:$A$3000=G647)*('ce raw data'!$B$2:$B$3000=$B696),,),0),MATCH(SUBSTITUTE(G650,"Allele","Height"),'ce raw data'!$C$1:$CZ$1,0))="","-",INDEX('ce raw data'!$C$2:$CZ$3000,MATCH(1,INDEX(('ce raw data'!$A$2:$A$3000=G647)*('ce raw data'!$B$2:$B$3000=$B696),,),0),MATCH(SUBSTITUTE(G650,"Allele","Height"),'ce raw data'!$C$1:$CZ$1,0))),"-")</f>
        <v>-</v>
      </c>
      <c r="H695" s="8" t="str">
        <f>IFERROR(IF(INDEX('ce raw data'!$C$2:$CZ$3000,MATCH(1,INDEX(('ce raw data'!$A$2:$A$3000=G647)*('ce raw data'!$B$2:$B$3000=$B696),,),0),MATCH(SUBSTITUTE(H650,"Allele","Height"),'ce raw data'!$C$1:$CZ$1,0))="","-",INDEX('ce raw data'!$C$2:$CZ$3000,MATCH(1,INDEX(('ce raw data'!$A$2:$A$3000=G647)*('ce raw data'!$B$2:$B$3000=$B696),,),0),MATCH(SUBSTITUTE(H650,"Allele","Height"),'ce raw data'!$C$1:$CZ$1,0))),"-")</f>
        <v>-</v>
      </c>
      <c r="I695" s="8" t="str">
        <f>IFERROR(IF(INDEX('ce raw data'!$C$2:$CZ$3000,MATCH(1,INDEX(('ce raw data'!$A$2:$A$3000=G647)*('ce raw data'!$B$2:$B$3000=$B696),,),0),MATCH(SUBSTITUTE(I650,"Allele","Height"),'ce raw data'!$C$1:$CZ$1,0))="","-",INDEX('ce raw data'!$C$2:$CZ$3000,MATCH(1,INDEX(('ce raw data'!$A$2:$A$3000=G647)*('ce raw data'!$B$2:$B$3000=$B696),,),0),MATCH(SUBSTITUTE(I650,"Allele","Height"),'ce raw data'!$C$1:$CZ$1,0))),"-")</f>
        <v>-</v>
      </c>
      <c r="J695" s="8" t="str">
        <f>IFERROR(IF(INDEX('ce raw data'!$C$2:$CZ$3000,MATCH(1,INDEX(('ce raw data'!$A$2:$A$3000=G647)*('ce raw data'!$B$2:$B$3000=$B696),,),0),MATCH(SUBSTITUTE(J650,"Allele","Height"),'ce raw data'!$C$1:$CZ$1,0))="","-",INDEX('ce raw data'!$C$2:$CZ$3000,MATCH(1,INDEX(('ce raw data'!$A$2:$A$3000=G647)*('ce raw data'!$B$2:$B$3000=$B696),,),0),MATCH(SUBSTITUTE(J650,"Allele","Height"),'ce raw data'!$C$1:$CZ$1,0))),"-")</f>
        <v>-</v>
      </c>
    </row>
    <row r="696" spans="2:10" x14ac:dyDescent="0.5">
      <c r="B696" s="12" t="str">
        <f>'Allele Call Table'!$A$115</f>
        <v>D22S1045</v>
      </c>
      <c r="C696" s="8" t="str">
        <f>IFERROR(IF(INDEX('ce raw data'!$C$2:$CZ$3000,MATCH(1,INDEX(('ce raw data'!$A$2:$A$3000=C647)*('ce raw data'!$B$2:$B$3000=$B696),,),0),MATCH(C650,'ce raw data'!$C$1:$CZ$1,0))="","-",INDEX('ce raw data'!$C$2:$CZ$3000,MATCH(1,INDEX(('ce raw data'!$A$2:$A$3000=C647)*('ce raw data'!$B$2:$B$3000=$B696),,),0),MATCH(C650,'ce raw data'!$C$1:$CZ$1,0))),"-")</f>
        <v>-</v>
      </c>
      <c r="D696" s="8" t="str">
        <f>IFERROR(IF(INDEX('ce raw data'!$C$2:$CZ$3000,MATCH(1,INDEX(('ce raw data'!$A$2:$A$3000=C647)*('ce raw data'!$B$2:$B$3000=$B696),,),0),MATCH(D650,'ce raw data'!$C$1:$CZ$1,0))="","-",INDEX('ce raw data'!$C$2:$CZ$3000,MATCH(1,INDEX(('ce raw data'!$A$2:$A$3000=C647)*('ce raw data'!$B$2:$B$3000=$B696),,),0),MATCH(D650,'ce raw data'!$C$1:$CZ$1,0))),"-")</f>
        <v>-</v>
      </c>
      <c r="E696" s="8" t="str">
        <f>IFERROR(IF(INDEX('ce raw data'!$C$2:$CZ$3000,MATCH(1,INDEX(('ce raw data'!$A$2:$A$3000=C647)*('ce raw data'!$B$2:$B$3000=$B696),,),0),MATCH(E650,'ce raw data'!$C$1:$CZ$1,0))="","-",INDEX('ce raw data'!$C$2:$CZ$3000,MATCH(1,INDEX(('ce raw data'!$A$2:$A$3000=C647)*('ce raw data'!$B$2:$B$3000=$B696),,),0),MATCH(E650,'ce raw data'!$C$1:$CZ$1,0))),"-")</f>
        <v>-</v>
      </c>
      <c r="F696" s="8" t="str">
        <f>IFERROR(IF(INDEX('ce raw data'!$C$2:$CZ$3000,MATCH(1,INDEX(('ce raw data'!$A$2:$A$3000=C647)*('ce raw data'!$B$2:$B$3000=$B696),,),0),MATCH(F650,'ce raw data'!$C$1:$CZ$1,0))="","-",INDEX('ce raw data'!$C$2:$CZ$3000,MATCH(1,INDEX(('ce raw data'!$A$2:$A$3000=C647)*('ce raw data'!$B$2:$B$3000=$B696),,),0),MATCH(F650,'ce raw data'!$C$1:$CZ$1,0))),"-")</f>
        <v>-</v>
      </c>
      <c r="G696" s="8" t="str">
        <f>IFERROR(IF(INDEX('ce raw data'!$C$2:$CZ$3000,MATCH(1,INDEX(('ce raw data'!$A$2:$A$3000=G647)*('ce raw data'!$B$2:$B$3000=$B696),,),0),MATCH(G650,'ce raw data'!$C$1:$CZ$1,0))="","-",INDEX('ce raw data'!$C$2:$CZ$3000,MATCH(1,INDEX(('ce raw data'!$A$2:$A$3000=G647)*('ce raw data'!$B$2:$B$3000=$B696),,),0),MATCH(G650,'ce raw data'!$C$1:$CZ$1,0))),"-")</f>
        <v>-</v>
      </c>
      <c r="H696" s="8" t="str">
        <f>IFERROR(IF(INDEX('ce raw data'!$C$2:$CZ$3000,MATCH(1,INDEX(('ce raw data'!$A$2:$A$3000=G647)*('ce raw data'!$B$2:$B$3000=$B696),,),0),MATCH(H650,'ce raw data'!$C$1:$CZ$1,0))="","-",INDEX('ce raw data'!$C$2:$CZ$3000,MATCH(1,INDEX(('ce raw data'!$A$2:$A$3000=G647)*('ce raw data'!$B$2:$B$3000=$B696),,),0),MATCH(H650,'ce raw data'!$C$1:$CZ$1,0))),"-")</f>
        <v>-</v>
      </c>
      <c r="I696" s="8" t="str">
        <f>IFERROR(IF(INDEX('ce raw data'!$C$2:$CZ$3000,MATCH(1,INDEX(('ce raw data'!$A$2:$A$3000=G647)*('ce raw data'!$B$2:$B$3000=$B696),,),0),MATCH(I650,'ce raw data'!$C$1:$CZ$1,0))="","-",INDEX('ce raw data'!$C$2:$CZ$3000,MATCH(1,INDEX(('ce raw data'!$A$2:$A$3000=G647)*('ce raw data'!$B$2:$B$3000=$B696),,),0),MATCH(I650,'ce raw data'!$C$1:$CZ$1,0))),"-")</f>
        <v>-</v>
      </c>
      <c r="J696" s="8" t="str">
        <f>IFERROR(IF(INDEX('ce raw data'!$C$2:$CZ$3000,MATCH(1,INDEX(('ce raw data'!$A$2:$A$3000=G647)*('ce raw data'!$B$2:$B$3000=$B696),,),0),MATCH(J650,'ce raw data'!$C$1:$CZ$1,0))="","-",INDEX('ce raw data'!$C$2:$CZ$3000,MATCH(1,INDEX(('ce raw data'!$A$2:$A$3000=G647)*('ce raw data'!$B$2:$B$3000=$B696),,),0),MATCH(J650,'ce raw data'!$C$1:$CZ$1,0))),"-")</f>
        <v>-</v>
      </c>
    </row>
    <row r="697" spans="2:10" hidden="1" x14ac:dyDescent="0.5">
      <c r="B697" s="10"/>
      <c r="C697" s="8" t="str">
        <f>IFERROR(IF(INDEX('ce raw data'!$C$2:$CZ$3000,MATCH(1,INDEX(('ce raw data'!$A$2:$A$3000=C647)*('ce raw data'!$B$2:$B$3000=$B698),,),0),MATCH(SUBSTITUTE(C650,"Allele","Height"),'ce raw data'!$C$1:$CZ$1,0))="","-",INDEX('ce raw data'!$C$2:$CZ$3000,MATCH(1,INDEX(('ce raw data'!$A$2:$A$3000=C647)*('ce raw data'!$B$2:$B$3000=$B698),,),0),MATCH(SUBSTITUTE(C650,"Allele","Height"),'ce raw data'!$C$1:$CZ$1,0))),"-")</f>
        <v>-</v>
      </c>
      <c r="D697" s="8" t="str">
        <f>IFERROR(IF(INDEX('ce raw data'!$C$2:$CZ$3000,MATCH(1,INDEX(('ce raw data'!$A$2:$A$3000=C647)*('ce raw data'!$B$2:$B$3000=$B698),,),0),MATCH(SUBSTITUTE(D650,"Allele","Height"),'ce raw data'!$C$1:$CZ$1,0))="","-",INDEX('ce raw data'!$C$2:$CZ$3000,MATCH(1,INDEX(('ce raw data'!$A$2:$A$3000=C647)*('ce raw data'!$B$2:$B$3000=$B698),,),0),MATCH(SUBSTITUTE(D650,"Allele","Height"),'ce raw data'!$C$1:$CZ$1,0))),"-")</f>
        <v>-</v>
      </c>
      <c r="E697" s="8" t="str">
        <f>IFERROR(IF(INDEX('ce raw data'!$C$2:$CZ$3000,MATCH(1,INDEX(('ce raw data'!$A$2:$A$3000=C647)*('ce raw data'!$B$2:$B$3000=$B698),,),0),MATCH(SUBSTITUTE(E650,"Allele","Height"),'ce raw data'!$C$1:$CZ$1,0))="","-",INDEX('ce raw data'!$C$2:$CZ$3000,MATCH(1,INDEX(('ce raw data'!$A$2:$A$3000=C647)*('ce raw data'!$B$2:$B$3000=$B698),,),0),MATCH(SUBSTITUTE(E650,"Allele","Height"),'ce raw data'!$C$1:$CZ$1,0))),"-")</f>
        <v>-</v>
      </c>
      <c r="F697" s="8" t="str">
        <f>IFERROR(IF(INDEX('ce raw data'!$C$2:$CZ$3000,MATCH(1,INDEX(('ce raw data'!$A$2:$A$3000=C647)*('ce raw data'!$B$2:$B$3000=$B698),,),0),MATCH(SUBSTITUTE(F650,"Allele","Height"),'ce raw data'!$C$1:$CZ$1,0))="","-",INDEX('ce raw data'!$C$2:$CZ$3000,MATCH(1,INDEX(('ce raw data'!$A$2:$A$3000=C647)*('ce raw data'!$B$2:$B$3000=$B698),,),0),MATCH(SUBSTITUTE(F650,"Allele","Height"),'ce raw data'!$C$1:$CZ$1,0))),"-")</f>
        <v>-</v>
      </c>
      <c r="G697" s="8" t="str">
        <f>IFERROR(IF(INDEX('ce raw data'!$C$2:$CZ$3000,MATCH(1,INDEX(('ce raw data'!$A$2:$A$3000=G647)*('ce raw data'!$B$2:$B$3000=$B698),,),0),MATCH(SUBSTITUTE(G650,"Allele","Height"),'ce raw data'!$C$1:$CZ$1,0))="","-",INDEX('ce raw data'!$C$2:$CZ$3000,MATCH(1,INDEX(('ce raw data'!$A$2:$A$3000=G647)*('ce raw data'!$B$2:$B$3000=$B698),,),0),MATCH(SUBSTITUTE(G650,"Allele","Height"),'ce raw data'!$C$1:$CZ$1,0))),"-")</f>
        <v>-</v>
      </c>
      <c r="H697" s="8" t="str">
        <f>IFERROR(IF(INDEX('ce raw data'!$C$2:$CZ$3000,MATCH(1,INDEX(('ce raw data'!$A$2:$A$3000=G647)*('ce raw data'!$B$2:$B$3000=$B698),,),0),MATCH(SUBSTITUTE(H650,"Allele","Height"),'ce raw data'!$C$1:$CZ$1,0))="","-",INDEX('ce raw data'!$C$2:$CZ$3000,MATCH(1,INDEX(('ce raw data'!$A$2:$A$3000=G647)*('ce raw data'!$B$2:$B$3000=$B698),,),0),MATCH(SUBSTITUTE(H650,"Allele","Height"),'ce raw data'!$C$1:$CZ$1,0))),"-")</f>
        <v>-</v>
      </c>
      <c r="I697" s="8" t="str">
        <f>IFERROR(IF(INDEX('ce raw data'!$C$2:$CZ$3000,MATCH(1,INDEX(('ce raw data'!$A$2:$A$3000=G647)*('ce raw data'!$B$2:$B$3000=$B698),,),0),MATCH(SUBSTITUTE(I650,"Allele","Height"),'ce raw data'!$C$1:$CZ$1,0))="","-",INDEX('ce raw data'!$C$2:$CZ$3000,MATCH(1,INDEX(('ce raw data'!$A$2:$A$3000=G647)*('ce raw data'!$B$2:$B$3000=$B698),,),0),MATCH(SUBSTITUTE(I650,"Allele","Height"),'ce raw data'!$C$1:$CZ$1,0))),"-")</f>
        <v>-</v>
      </c>
      <c r="J697" s="8" t="str">
        <f>IFERROR(IF(INDEX('ce raw data'!$C$2:$CZ$3000,MATCH(1,INDEX(('ce raw data'!$A$2:$A$3000=G647)*('ce raw data'!$B$2:$B$3000=$B698),,),0),MATCH(SUBSTITUTE(J650,"Allele","Height"),'ce raw data'!$C$1:$CZ$1,0))="","-",INDEX('ce raw data'!$C$2:$CZ$3000,MATCH(1,INDEX(('ce raw data'!$A$2:$A$3000=G647)*('ce raw data'!$B$2:$B$3000=$B698),,),0),MATCH(SUBSTITUTE(J650,"Allele","Height"),'ce raw data'!$C$1:$CZ$1,0))),"-")</f>
        <v>-</v>
      </c>
    </row>
    <row r="698" spans="2:10" x14ac:dyDescent="0.5">
      <c r="B698" s="13" t="str">
        <f>'Allele Call Table'!$A$117</f>
        <v>DYS391</v>
      </c>
      <c r="C698" s="8" t="str">
        <f>IFERROR(IF(INDEX('ce raw data'!$C$2:$CZ$3000,MATCH(1,INDEX(('ce raw data'!$A$2:$A$3000=C647)*('ce raw data'!$B$2:$B$3000=$B698),,),0),MATCH(C650,'ce raw data'!$C$1:$CZ$1,0))="","-",INDEX('ce raw data'!$C$2:$CZ$3000,MATCH(1,INDEX(('ce raw data'!$A$2:$A$3000=C647)*('ce raw data'!$B$2:$B$3000=$B698),,),0),MATCH(C650,'ce raw data'!$C$1:$CZ$1,0))),"-")</f>
        <v>-</v>
      </c>
      <c r="D698" s="8" t="str">
        <f>IFERROR(IF(INDEX('ce raw data'!$C$2:$CZ$3000,MATCH(1,INDEX(('ce raw data'!$A$2:$A$3000=C647)*('ce raw data'!$B$2:$B$3000=$B698),,),0),MATCH(D650,'ce raw data'!$C$1:$CZ$1,0))="","-",INDEX('ce raw data'!$C$2:$CZ$3000,MATCH(1,INDEX(('ce raw data'!$A$2:$A$3000=C647)*('ce raw data'!$B$2:$B$3000=$B698),,),0),MATCH(D650,'ce raw data'!$C$1:$CZ$1,0))),"-")</f>
        <v>-</v>
      </c>
      <c r="E698" s="8" t="str">
        <f>IFERROR(IF(INDEX('ce raw data'!$C$2:$CZ$3000,MATCH(1,INDEX(('ce raw data'!$A$2:$A$3000=C647)*('ce raw data'!$B$2:$B$3000=$B698),,),0),MATCH(E650,'ce raw data'!$C$1:$CZ$1,0))="","-",INDEX('ce raw data'!$C$2:$CZ$3000,MATCH(1,INDEX(('ce raw data'!$A$2:$A$3000=C647)*('ce raw data'!$B$2:$B$3000=$B698),,),0),MATCH(E650,'ce raw data'!$C$1:$CZ$1,0))),"-")</f>
        <v>-</v>
      </c>
      <c r="F698" s="8" t="str">
        <f>IFERROR(IF(INDEX('ce raw data'!$C$2:$CZ$3000,MATCH(1,INDEX(('ce raw data'!$A$2:$A$3000=C647)*('ce raw data'!$B$2:$B$3000=$B698),,),0),MATCH(F650,'ce raw data'!$C$1:$CZ$1,0))="","-",INDEX('ce raw data'!$C$2:$CZ$3000,MATCH(1,INDEX(('ce raw data'!$A$2:$A$3000=C647)*('ce raw data'!$B$2:$B$3000=$B698),,),0),MATCH(F650,'ce raw data'!$C$1:$CZ$1,0))),"-")</f>
        <v>-</v>
      </c>
      <c r="G698" s="8" t="str">
        <f>IFERROR(IF(INDEX('ce raw data'!$C$2:$CZ$3000,MATCH(1,INDEX(('ce raw data'!$A$2:$A$3000=G647)*('ce raw data'!$B$2:$B$3000=$B698),,),0),MATCH(G650,'ce raw data'!$C$1:$CZ$1,0))="","-",INDEX('ce raw data'!$C$2:$CZ$3000,MATCH(1,INDEX(('ce raw data'!$A$2:$A$3000=G647)*('ce raw data'!$B$2:$B$3000=$B698),,),0),MATCH(G650,'ce raw data'!$C$1:$CZ$1,0))),"-")</f>
        <v>-</v>
      </c>
      <c r="H698" s="8" t="str">
        <f>IFERROR(IF(INDEX('ce raw data'!$C$2:$CZ$3000,MATCH(1,INDEX(('ce raw data'!$A$2:$A$3000=G647)*('ce raw data'!$B$2:$B$3000=$B698),,),0),MATCH(H650,'ce raw data'!$C$1:$CZ$1,0))="","-",INDEX('ce raw data'!$C$2:$CZ$3000,MATCH(1,INDEX(('ce raw data'!$A$2:$A$3000=G647)*('ce raw data'!$B$2:$B$3000=$B698),,),0),MATCH(H650,'ce raw data'!$C$1:$CZ$1,0))),"-")</f>
        <v>-</v>
      </c>
      <c r="I698" s="8" t="str">
        <f>IFERROR(IF(INDEX('ce raw data'!$C$2:$CZ$3000,MATCH(1,INDEX(('ce raw data'!$A$2:$A$3000=G647)*('ce raw data'!$B$2:$B$3000=$B698),,),0),MATCH(I650,'ce raw data'!$C$1:$CZ$1,0))="","-",INDEX('ce raw data'!$C$2:$CZ$3000,MATCH(1,INDEX(('ce raw data'!$A$2:$A$3000=G647)*('ce raw data'!$B$2:$B$3000=$B698),,),0),MATCH(I650,'ce raw data'!$C$1:$CZ$1,0))),"-")</f>
        <v>-</v>
      </c>
      <c r="J698" s="8" t="str">
        <f>IFERROR(IF(INDEX('ce raw data'!$C$2:$CZ$3000,MATCH(1,INDEX(('ce raw data'!$A$2:$A$3000=G647)*('ce raw data'!$B$2:$B$3000=$B698),,),0),MATCH(J650,'ce raw data'!$C$1:$CZ$1,0))="","-",INDEX('ce raw data'!$C$2:$CZ$3000,MATCH(1,INDEX(('ce raw data'!$A$2:$A$3000=G647)*('ce raw data'!$B$2:$B$3000=$B698),,),0),MATCH(J650,'ce raw data'!$C$1:$CZ$1,0))),"-")</f>
        <v>-</v>
      </c>
    </row>
    <row r="699" spans="2:10" hidden="1" x14ac:dyDescent="0.5">
      <c r="B699" s="13"/>
      <c r="C699" s="8" t="str">
        <f>IFERROR(IF(INDEX('ce raw data'!$C$2:$CZ$3000,MATCH(1,INDEX(('ce raw data'!$A$2:$A$3000=C647)*('ce raw data'!$B$2:$B$3000=$B700),,),0),MATCH(SUBSTITUTE(C650,"Allele","Height"),'ce raw data'!$C$1:$CZ$1,0))="","-",INDEX('ce raw data'!$C$2:$CZ$3000,MATCH(1,INDEX(('ce raw data'!$A$2:$A$3000=C647)*('ce raw data'!$B$2:$B$3000=$B700),,),0),MATCH(SUBSTITUTE(C650,"Allele","Height"),'ce raw data'!$C$1:$CZ$1,0))),"-")</f>
        <v>-</v>
      </c>
      <c r="D699" s="8" t="str">
        <f>IFERROR(IF(INDEX('ce raw data'!$C$2:$CZ$3000,MATCH(1,INDEX(('ce raw data'!$A$2:$A$3000=C647)*('ce raw data'!$B$2:$B$3000=$B700),,),0),MATCH(SUBSTITUTE(D650,"Allele","Height"),'ce raw data'!$C$1:$CZ$1,0))="","-",INDEX('ce raw data'!$C$2:$CZ$3000,MATCH(1,INDEX(('ce raw data'!$A$2:$A$3000=C647)*('ce raw data'!$B$2:$B$3000=$B700),,),0),MATCH(SUBSTITUTE(D650,"Allele","Height"),'ce raw data'!$C$1:$CZ$1,0))),"-")</f>
        <v>-</v>
      </c>
      <c r="E699" s="8" t="str">
        <f>IFERROR(IF(INDEX('ce raw data'!$C$2:$CZ$3000,MATCH(1,INDEX(('ce raw data'!$A$2:$A$3000=C647)*('ce raw data'!$B$2:$B$3000=$B700),,),0),MATCH(SUBSTITUTE(E650,"Allele","Height"),'ce raw data'!$C$1:$CZ$1,0))="","-",INDEX('ce raw data'!$C$2:$CZ$3000,MATCH(1,INDEX(('ce raw data'!$A$2:$A$3000=C647)*('ce raw data'!$B$2:$B$3000=$B700),,),0),MATCH(SUBSTITUTE(E650,"Allele","Height"),'ce raw data'!$C$1:$CZ$1,0))),"-")</f>
        <v>-</v>
      </c>
      <c r="F699" s="8" t="str">
        <f>IFERROR(IF(INDEX('ce raw data'!$C$2:$CZ$3000,MATCH(1,INDEX(('ce raw data'!$A$2:$A$3000=C647)*('ce raw data'!$B$2:$B$3000=$B700),,),0),MATCH(SUBSTITUTE(F650,"Allele","Height"),'ce raw data'!$C$1:$CZ$1,0))="","-",INDEX('ce raw data'!$C$2:$CZ$3000,MATCH(1,INDEX(('ce raw data'!$A$2:$A$3000=C647)*('ce raw data'!$B$2:$B$3000=$B700),,),0),MATCH(SUBSTITUTE(F650,"Allele","Height"),'ce raw data'!$C$1:$CZ$1,0))),"-")</f>
        <v>-</v>
      </c>
      <c r="G699" s="8" t="str">
        <f>IFERROR(IF(INDEX('ce raw data'!$C$2:$CZ$3000,MATCH(1,INDEX(('ce raw data'!$A$2:$A$3000=G647)*('ce raw data'!$B$2:$B$3000=$B700),,),0),MATCH(SUBSTITUTE(G650,"Allele","Height"),'ce raw data'!$C$1:$CZ$1,0))="","-",INDEX('ce raw data'!$C$2:$CZ$3000,MATCH(1,INDEX(('ce raw data'!$A$2:$A$3000=G647)*('ce raw data'!$B$2:$B$3000=$B700),,),0),MATCH(SUBSTITUTE(G650,"Allele","Height"),'ce raw data'!$C$1:$CZ$1,0))),"-")</f>
        <v>-</v>
      </c>
      <c r="H699" s="8" t="str">
        <f>IFERROR(IF(INDEX('ce raw data'!$C$2:$CZ$3000,MATCH(1,INDEX(('ce raw data'!$A$2:$A$3000=G647)*('ce raw data'!$B$2:$B$3000=$B700),,),0),MATCH(SUBSTITUTE(H650,"Allele","Height"),'ce raw data'!$C$1:$CZ$1,0))="","-",INDEX('ce raw data'!$C$2:$CZ$3000,MATCH(1,INDEX(('ce raw data'!$A$2:$A$3000=G647)*('ce raw data'!$B$2:$B$3000=$B700),,),0),MATCH(SUBSTITUTE(H650,"Allele","Height"),'ce raw data'!$C$1:$CZ$1,0))),"-")</f>
        <v>-</v>
      </c>
      <c r="I699" s="8" t="str">
        <f>IFERROR(IF(INDEX('ce raw data'!$C$2:$CZ$3000,MATCH(1,INDEX(('ce raw data'!$A$2:$A$3000=G647)*('ce raw data'!$B$2:$B$3000=$B700),,),0),MATCH(SUBSTITUTE(I650,"Allele","Height"),'ce raw data'!$C$1:$CZ$1,0))="","-",INDEX('ce raw data'!$C$2:$CZ$3000,MATCH(1,INDEX(('ce raw data'!$A$2:$A$3000=G647)*('ce raw data'!$B$2:$B$3000=$B700),,),0),MATCH(SUBSTITUTE(I650,"Allele","Height"),'ce raw data'!$C$1:$CZ$1,0))),"-")</f>
        <v>-</v>
      </c>
      <c r="J699" s="8" t="str">
        <f>IFERROR(IF(INDEX('ce raw data'!$C$2:$CZ$3000,MATCH(1,INDEX(('ce raw data'!$A$2:$A$3000=G647)*('ce raw data'!$B$2:$B$3000=$B700),,),0),MATCH(SUBSTITUTE(J650,"Allele","Height"),'ce raw data'!$C$1:$CZ$1,0))="","-",INDEX('ce raw data'!$C$2:$CZ$3000,MATCH(1,INDEX(('ce raw data'!$A$2:$A$3000=G647)*('ce raw data'!$B$2:$B$3000=$B700),,),0),MATCH(SUBSTITUTE(J650,"Allele","Height"),'ce raw data'!$C$1:$CZ$1,0))),"-")</f>
        <v>-</v>
      </c>
    </row>
    <row r="700" spans="2:10" x14ac:dyDescent="0.5">
      <c r="B700" s="13" t="str">
        <f>'Allele Call Table'!$A$119</f>
        <v>FGA</v>
      </c>
      <c r="C700" s="8" t="str">
        <f>IFERROR(IF(INDEX('ce raw data'!$C$2:$CZ$3000,MATCH(1,INDEX(('ce raw data'!$A$2:$A$3000=C647)*('ce raw data'!$B$2:$B$3000=$B700),,),0),MATCH(C650,'ce raw data'!$C$1:$CZ$1,0))="","-",INDEX('ce raw data'!$C$2:$CZ$3000,MATCH(1,INDEX(('ce raw data'!$A$2:$A$3000=C647)*('ce raw data'!$B$2:$B$3000=$B700),,),0),MATCH(C650,'ce raw data'!$C$1:$CZ$1,0))),"-")</f>
        <v>-</v>
      </c>
      <c r="D700" s="8" t="str">
        <f>IFERROR(IF(INDEX('ce raw data'!$C$2:$CZ$3000,MATCH(1,INDEX(('ce raw data'!$A$2:$A$3000=C647)*('ce raw data'!$B$2:$B$3000=$B700),,),0),MATCH(D650,'ce raw data'!$C$1:$CZ$1,0))="","-",INDEX('ce raw data'!$C$2:$CZ$3000,MATCH(1,INDEX(('ce raw data'!$A$2:$A$3000=C647)*('ce raw data'!$B$2:$B$3000=$B700),,),0),MATCH(D650,'ce raw data'!$C$1:$CZ$1,0))),"-")</f>
        <v>-</v>
      </c>
      <c r="E700" s="8" t="str">
        <f>IFERROR(IF(INDEX('ce raw data'!$C$2:$CZ$3000,MATCH(1,INDEX(('ce raw data'!$A$2:$A$3000=C647)*('ce raw data'!$B$2:$B$3000=$B700),,),0),MATCH(E650,'ce raw data'!$C$1:$CZ$1,0))="","-",INDEX('ce raw data'!$C$2:$CZ$3000,MATCH(1,INDEX(('ce raw data'!$A$2:$A$3000=C647)*('ce raw data'!$B$2:$B$3000=$B700),,),0),MATCH(E650,'ce raw data'!$C$1:$CZ$1,0))),"-")</f>
        <v>-</v>
      </c>
      <c r="F700" s="8" t="str">
        <f>IFERROR(IF(INDEX('ce raw data'!$C$2:$CZ$3000,MATCH(1,INDEX(('ce raw data'!$A$2:$A$3000=C647)*('ce raw data'!$B$2:$B$3000=$B700),,),0),MATCH(F650,'ce raw data'!$C$1:$CZ$1,0))="","-",INDEX('ce raw data'!$C$2:$CZ$3000,MATCH(1,INDEX(('ce raw data'!$A$2:$A$3000=C647)*('ce raw data'!$B$2:$B$3000=$B700),,),0),MATCH(F650,'ce raw data'!$C$1:$CZ$1,0))),"-")</f>
        <v>-</v>
      </c>
      <c r="G700" s="8" t="str">
        <f>IFERROR(IF(INDEX('ce raw data'!$C$2:$CZ$3000,MATCH(1,INDEX(('ce raw data'!$A$2:$A$3000=G647)*('ce raw data'!$B$2:$B$3000=$B700),,),0),MATCH(G650,'ce raw data'!$C$1:$CZ$1,0))="","-",INDEX('ce raw data'!$C$2:$CZ$3000,MATCH(1,INDEX(('ce raw data'!$A$2:$A$3000=G647)*('ce raw data'!$B$2:$B$3000=$B700),,),0),MATCH(G650,'ce raw data'!$C$1:$CZ$1,0))),"-")</f>
        <v>-</v>
      </c>
      <c r="H700" s="8" t="str">
        <f>IFERROR(IF(INDEX('ce raw data'!$C$2:$CZ$3000,MATCH(1,INDEX(('ce raw data'!$A$2:$A$3000=G647)*('ce raw data'!$B$2:$B$3000=$B700),,),0),MATCH(H650,'ce raw data'!$C$1:$CZ$1,0))="","-",INDEX('ce raw data'!$C$2:$CZ$3000,MATCH(1,INDEX(('ce raw data'!$A$2:$A$3000=G647)*('ce raw data'!$B$2:$B$3000=$B700),,),0),MATCH(H650,'ce raw data'!$C$1:$CZ$1,0))),"-")</f>
        <v>-</v>
      </c>
      <c r="I700" s="8" t="str">
        <f>IFERROR(IF(INDEX('ce raw data'!$C$2:$CZ$3000,MATCH(1,INDEX(('ce raw data'!$A$2:$A$3000=G647)*('ce raw data'!$B$2:$B$3000=$B700),,),0),MATCH(I650,'ce raw data'!$C$1:$CZ$1,0))="","-",INDEX('ce raw data'!$C$2:$CZ$3000,MATCH(1,INDEX(('ce raw data'!$A$2:$A$3000=G647)*('ce raw data'!$B$2:$B$3000=$B700),,),0),MATCH(I650,'ce raw data'!$C$1:$CZ$1,0))),"-")</f>
        <v>-</v>
      </c>
      <c r="J700" s="8" t="str">
        <f>IFERROR(IF(INDEX('ce raw data'!$C$2:$CZ$3000,MATCH(1,INDEX(('ce raw data'!$A$2:$A$3000=G647)*('ce raw data'!$B$2:$B$3000=$B700),,),0),MATCH(J650,'ce raw data'!$C$1:$CZ$1,0))="","-",INDEX('ce raw data'!$C$2:$CZ$3000,MATCH(1,INDEX(('ce raw data'!$A$2:$A$3000=G647)*('ce raw data'!$B$2:$B$3000=$B700),,),0),MATCH(J650,'ce raw data'!$C$1:$CZ$1,0))),"-")</f>
        <v>-</v>
      </c>
    </row>
    <row r="701" spans="2:10" hidden="1" x14ac:dyDescent="0.5">
      <c r="B701" s="13"/>
      <c r="C701" s="8" t="str">
        <f>IFERROR(IF(INDEX('ce raw data'!$C$2:$CZ$3000,MATCH(1,INDEX(('ce raw data'!$A$2:$A$3000=C647)*('ce raw data'!$B$2:$B$3000=$B702),,),0),MATCH(SUBSTITUTE(C650,"Allele","Height"),'ce raw data'!$C$1:$CZ$1,0))="","-",INDEX('ce raw data'!$C$2:$CZ$3000,MATCH(1,INDEX(('ce raw data'!$A$2:$A$3000=C647)*('ce raw data'!$B$2:$B$3000=$B702),,),0),MATCH(SUBSTITUTE(C650,"Allele","Height"),'ce raw data'!$C$1:$CZ$1,0))),"-")</f>
        <v>-</v>
      </c>
      <c r="D701" s="8" t="str">
        <f>IFERROR(IF(INDEX('ce raw data'!$C$2:$CZ$3000,MATCH(1,INDEX(('ce raw data'!$A$2:$A$3000=C647)*('ce raw data'!$B$2:$B$3000=$B702),,),0),MATCH(SUBSTITUTE(D650,"Allele","Height"),'ce raw data'!$C$1:$CZ$1,0))="","-",INDEX('ce raw data'!$C$2:$CZ$3000,MATCH(1,INDEX(('ce raw data'!$A$2:$A$3000=C647)*('ce raw data'!$B$2:$B$3000=$B702),,),0),MATCH(SUBSTITUTE(D650,"Allele","Height"),'ce raw data'!$C$1:$CZ$1,0))),"-")</f>
        <v>-</v>
      </c>
      <c r="E701" s="8" t="str">
        <f>IFERROR(IF(INDEX('ce raw data'!$C$2:$CZ$3000,MATCH(1,INDEX(('ce raw data'!$A$2:$A$3000=C647)*('ce raw data'!$B$2:$B$3000=$B702),,),0),MATCH(SUBSTITUTE(E650,"Allele","Height"),'ce raw data'!$C$1:$CZ$1,0))="","-",INDEX('ce raw data'!$C$2:$CZ$3000,MATCH(1,INDEX(('ce raw data'!$A$2:$A$3000=C647)*('ce raw data'!$B$2:$B$3000=$B702),,),0),MATCH(SUBSTITUTE(E650,"Allele","Height"),'ce raw data'!$C$1:$CZ$1,0))),"-")</f>
        <v>-</v>
      </c>
      <c r="F701" s="8" t="str">
        <f>IFERROR(IF(INDEX('ce raw data'!$C$2:$CZ$3000,MATCH(1,INDEX(('ce raw data'!$A$2:$A$3000=C647)*('ce raw data'!$B$2:$B$3000=$B702),,),0),MATCH(SUBSTITUTE(F650,"Allele","Height"),'ce raw data'!$C$1:$CZ$1,0))="","-",INDEX('ce raw data'!$C$2:$CZ$3000,MATCH(1,INDEX(('ce raw data'!$A$2:$A$3000=C647)*('ce raw data'!$B$2:$B$3000=$B702),,),0),MATCH(SUBSTITUTE(F650,"Allele","Height"),'ce raw data'!$C$1:$CZ$1,0))),"-")</f>
        <v>-</v>
      </c>
      <c r="G701" s="8" t="str">
        <f>IFERROR(IF(INDEX('ce raw data'!$C$2:$CZ$3000,MATCH(1,INDEX(('ce raw data'!$A$2:$A$3000=G647)*('ce raw data'!$B$2:$B$3000=$B702),,),0),MATCH(SUBSTITUTE(G650,"Allele","Height"),'ce raw data'!$C$1:$CZ$1,0))="","-",INDEX('ce raw data'!$C$2:$CZ$3000,MATCH(1,INDEX(('ce raw data'!$A$2:$A$3000=G647)*('ce raw data'!$B$2:$B$3000=$B702),,),0),MATCH(SUBSTITUTE(G650,"Allele","Height"),'ce raw data'!$C$1:$CZ$1,0))),"-")</f>
        <v>-</v>
      </c>
      <c r="H701" s="8" t="str">
        <f>IFERROR(IF(INDEX('ce raw data'!$C$2:$CZ$3000,MATCH(1,INDEX(('ce raw data'!$A$2:$A$3000=G647)*('ce raw data'!$B$2:$B$3000=$B702),,),0),MATCH(SUBSTITUTE(H650,"Allele","Height"),'ce raw data'!$C$1:$CZ$1,0))="","-",INDEX('ce raw data'!$C$2:$CZ$3000,MATCH(1,INDEX(('ce raw data'!$A$2:$A$3000=G647)*('ce raw data'!$B$2:$B$3000=$B702),,),0),MATCH(SUBSTITUTE(H650,"Allele","Height"),'ce raw data'!$C$1:$CZ$1,0))),"-")</f>
        <v>-</v>
      </c>
      <c r="I701" s="8" t="str">
        <f>IFERROR(IF(INDEX('ce raw data'!$C$2:$CZ$3000,MATCH(1,INDEX(('ce raw data'!$A$2:$A$3000=G647)*('ce raw data'!$B$2:$B$3000=$B702),,),0),MATCH(SUBSTITUTE(I650,"Allele","Height"),'ce raw data'!$C$1:$CZ$1,0))="","-",INDEX('ce raw data'!$C$2:$CZ$3000,MATCH(1,INDEX(('ce raw data'!$A$2:$A$3000=G647)*('ce raw data'!$B$2:$B$3000=$B702),,),0),MATCH(SUBSTITUTE(I650,"Allele","Height"),'ce raw data'!$C$1:$CZ$1,0))),"-")</f>
        <v>-</v>
      </c>
      <c r="J701" s="8" t="str">
        <f>IFERROR(IF(INDEX('ce raw data'!$C$2:$CZ$3000,MATCH(1,INDEX(('ce raw data'!$A$2:$A$3000=G647)*('ce raw data'!$B$2:$B$3000=$B702),,),0),MATCH(SUBSTITUTE(J650,"Allele","Height"),'ce raw data'!$C$1:$CZ$1,0))="","-",INDEX('ce raw data'!$C$2:$CZ$3000,MATCH(1,INDEX(('ce raw data'!$A$2:$A$3000=G647)*('ce raw data'!$B$2:$B$3000=$B702),,),0),MATCH(SUBSTITUTE(J650,"Allele","Height"),'ce raw data'!$C$1:$CZ$1,0))),"-")</f>
        <v>-</v>
      </c>
    </row>
    <row r="702" spans="2:10" x14ac:dyDescent="0.5">
      <c r="B702" s="13" t="str">
        <f>'Allele Call Table'!$A$121</f>
        <v>DYS576</v>
      </c>
      <c r="C702" s="8" t="str">
        <f>IFERROR(IF(INDEX('ce raw data'!$C$2:$CZ$3000,MATCH(1,INDEX(('ce raw data'!$A$2:$A$3000=C647)*('ce raw data'!$B$2:$B$3000=$B702),,),0),MATCH(C650,'ce raw data'!$C$1:$CZ$1,0))="","-",INDEX('ce raw data'!$C$2:$CZ$3000,MATCH(1,INDEX(('ce raw data'!$A$2:$A$3000=C647)*('ce raw data'!$B$2:$B$3000=$B702),,),0),MATCH(C650,'ce raw data'!$C$1:$CZ$1,0))),"-")</f>
        <v>-</v>
      </c>
      <c r="D702" s="8" t="str">
        <f>IFERROR(IF(INDEX('ce raw data'!$C$2:$CZ$3000,MATCH(1,INDEX(('ce raw data'!$A$2:$A$3000=C647)*('ce raw data'!$B$2:$B$3000=$B702),,),0),MATCH(D650,'ce raw data'!$C$1:$CZ$1,0))="","-",INDEX('ce raw data'!$C$2:$CZ$3000,MATCH(1,INDEX(('ce raw data'!$A$2:$A$3000=C647)*('ce raw data'!$B$2:$B$3000=$B702),,),0),MATCH(D650,'ce raw data'!$C$1:$CZ$1,0))),"-")</f>
        <v>-</v>
      </c>
      <c r="E702" s="8" t="str">
        <f>IFERROR(IF(INDEX('ce raw data'!$C$2:$CZ$3000,MATCH(1,INDEX(('ce raw data'!$A$2:$A$3000=C647)*('ce raw data'!$B$2:$B$3000=$B702),,),0),MATCH(E650,'ce raw data'!$C$1:$CZ$1,0))="","-",INDEX('ce raw data'!$C$2:$CZ$3000,MATCH(1,INDEX(('ce raw data'!$A$2:$A$3000=C647)*('ce raw data'!$B$2:$B$3000=$B702),,),0),MATCH(E650,'ce raw data'!$C$1:$CZ$1,0))),"-")</f>
        <v>-</v>
      </c>
      <c r="F702" s="8" t="str">
        <f>IFERROR(IF(INDEX('ce raw data'!$C$2:$CZ$3000,MATCH(1,INDEX(('ce raw data'!$A$2:$A$3000=C647)*('ce raw data'!$B$2:$B$3000=$B702),,),0),MATCH(F650,'ce raw data'!$C$1:$CZ$1,0))="","-",INDEX('ce raw data'!$C$2:$CZ$3000,MATCH(1,INDEX(('ce raw data'!$A$2:$A$3000=C647)*('ce raw data'!$B$2:$B$3000=$B702),,),0),MATCH(F650,'ce raw data'!$C$1:$CZ$1,0))),"-")</f>
        <v>-</v>
      </c>
      <c r="G702" s="8" t="str">
        <f>IFERROR(IF(INDEX('ce raw data'!$C$2:$CZ$3000,MATCH(1,INDEX(('ce raw data'!$A$2:$A$3000=G647)*('ce raw data'!$B$2:$B$3000=$B702),,),0),MATCH(G650,'ce raw data'!$C$1:$CZ$1,0))="","-",INDEX('ce raw data'!$C$2:$CZ$3000,MATCH(1,INDEX(('ce raw data'!$A$2:$A$3000=G647)*('ce raw data'!$B$2:$B$3000=$B702),,),0),MATCH(G650,'ce raw data'!$C$1:$CZ$1,0))),"-")</f>
        <v>-</v>
      </c>
      <c r="H702" s="8" t="str">
        <f>IFERROR(IF(INDEX('ce raw data'!$C$2:$CZ$3000,MATCH(1,INDEX(('ce raw data'!$A$2:$A$3000=G647)*('ce raw data'!$B$2:$B$3000=$B702),,),0),MATCH(H650,'ce raw data'!$C$1:$CZ$1,0))="","-",INDEX('ce raw data'!$C$2:$CZ$3000,MATCH(1,INDEX(('ce raw data'!$A$2:$A$3000=G647)*('ce raw data'!$B$2:$B$3000=$B702),,),0),MATCH(H650,'ce raw data'!$C$1:$CZ$1,0))),"-")</f>
        <v>-</v>
      </c>
      <c r="I702" s="8" t="str">
        <f>IFERROR(IF(INDEX('ce raw data'!$C$2:$CZ$3000,MATCH(1,INDEX(('ce raw data'!$A$2:$A$3000=G647)*('ce raw data'!$B$2:$B$3000=$B702),,),0),MATCH(I650,'ce raw data'!$C$1:$CZ$1,0))="","-",INDEX('ce raw data'!$C$2:$CZ$3000,MATCH(1,INDEX(('ce raw data'!$A$2:$A$3000=G647)*('ce raw data'!$B$2:$B$3000=$B702),,),0),MATCH(I650,'ce raw data'!$C$1:$CZ$1,0))),"-")</f>
        <v>-</v>
      </c>
      <c r="J702" s="8" t="str">
        <f>IFERROR(IF(INDEX('ce raw data'!$C$2:$CZ$3000,MATCH(1,INDEX(('ce raw data'!$A$2:$A$3000=G647)*('ce raw data'!$B$2:$B$3000=$B702),,),0),MATCH(J650,'ce raw data'!$C$1:$CZ$1,0))="","-",INDEX('ce raw data'!$C$2:$CZ$3000,MATCH(1,INDEX(('ce raw data'!$A$2:$A$3000=G647)*('ce raw data'!$B$2:$B$3000=$B702),,),0),MATCH(J650,'ce raw data'!$C$1:$CZ$1,0))),"-")</f>
        <v>-</v>
      </c>
    </row>
    <row r="703" spans="2:10" hidden="1" x14ac:dyDescent="0.5">
      <c r="B703" s="13"/>
      <c r="C703" s="8" t="str">
        <f>IFERROR(IF(INDEX('ce raw data'!$C$2:$CZ$3000,MATCH(1,INDEX(('ce raw data'!$A$2:$A$3000=C647)*('ce raw data'!$B$2:$B$3000=$B704),,),0),MATCH(SUBSTITUTE(C650,"Allele","Height"),'ce raw data'!$C$1:$CZ$1,0))="","-",INDEX('ce raw data'!$C$2:$CZ$3000,MATCH(1,INDEX(('ce raw data'!$A$2:$A$3000=C647)*('ce raw data'!$B$2:$B$3000=$B704),,),0),MATCH(SUBSTITUTE(C650,"Allele","Height"),'ce raw data'!$C$1:$CZ$1,0))),"-")</f>
        <v>-</v>
      </c>
      <c r="D703" s="8" t="str">
        <f>IFERROR(IF(INDEX('ce raw data'!$C$2:$CZ$3000,MATCH(1,INDEX(('ce raw data'!$A$2:$A$3000=C647)*('ce raw data'!$B$2:$B$3000=$B704),,),0),MATCH(SUBSTITUTE(D650,"Allele","Height"),'ce raw data'!$C$1:$CZ$1,0))="","-",INDEX('ce raw data'!$C$2:$CZ$3000,MATCH(1,INDEX(('ce raw data'!$A$2:$A$3000=C647)*('ce raw data'!$B$2:$B$3000=$B704),,),0),MATCH(SUBSTITUTE(D650,"Allele","Height"),'ce raw data'!$C$1:$CZ$1,0))),"-")</f>
        <v>-</v>
      </c>
      <c r="E703" s="8" t="str">
        <f>IFERROR(IF(INDEX('ce raw data'!$C$2:$CZ$3000,MATCH(1,INDEX(('ce raw data'!$A$2:$A$3000=C647)*('ce raw data'!$B$2:$B$3000=$B704),,),0),MATCH(SUBSTITUTE(E650,"Allele","Height"),'ce raw data'!$C$1:$CZ$1,0))="","-",INDEX('ce raw data'!$C$2:$CZ$3000,MATCH(1,INDEX(('ce raw data'!$A$2:$A$3000=C647)*('ce raw data'!$B$2:$B$3000=$B704),,),0),MATCH(SUBSTITUTE(E650,"Allele","Height"),'ce raw data'!$C$1:$CZ$1,0))),"-")</f>
        <v>-</v>
      </c>
      <c r="F703" s="8" t="str">
        <f>IFERROR(IF(INDEX('ce raw data'!$C$2:$CZ$3000,MATCH(1,INDEX(('ce raw data'!$A$2:$A$3000=C647)*('ce raw data'!$B$2:$B$3000=$B704),,),0),MATCH(SUBSTITUTE(F650,"Allele","Height"),'ce raw data'!$C$1:$CZ$1,0))="","-",INDEX('ce raw data'!$C$2:$CZ$3000,MATCH(1,INDEX(('ce raw data'!$A$2:$A$3000=C647)*('ce raw data'!$B$2:$B$3000=$B704),,),0),MATCH(SUBSTITUTE(F650,"Allele","Height"),'ce raw data'!$C$1:$CZ$1,0))),"-")</f>
        <v>-</v>
      </c>
      <c r="G703" s="8" t="str">
        <f>IFERROR(IF(INDEX('ce raw data'!$C$2:$CZ$3000,MATCH(1,INDEX(('ce raw data'!$A$2:$A$3000=G647)*('ce raw data'!$B$2:$B$3000=$B704),,),0),MATCH(SUBSTITUTE(G650,"Allele","Height"),'ce raw data'!$C$1:$CZ$1,0))="","-",INDEX('ce raw data'!$C$2:$CZ$3000,MATCH(1,INDEX(('ce raw data'!$A$2:$A$3000=G647)*('ce raw data'!$B$2:$B$3000=$B704),,),0),MATCH(SUBSTITUTE(G650,"Allele","Height"),'ce raw data'!$C$1:$CZ$1,0))),"-")</f>
        <v>-</v>
      </c>
      <c r="H703" s="8" t="str">
        <f>IFERROR(IF(INDEX('ce raw data'!$C$2:$CZ$3000,MATCH(1,INDEX(('ce raw data'!$A$2:$A$3000=G647)*('ce raw data'!$B$2:$B$3000=$B704),,),0),MATCH(SUBSTITUTE(H650,"Allele","Height"),'ce raw data'!$C$1:$CZ$1,0))="","-",INDEX('ce raw data'!$C$2:$CZ$3000,MATCH(1,INDEX(('ce raw data'!$A$2:$A$3000=G647)*('ce raw data'!$B$2:$B$3000=$B704),,),0),MATCH(SUBSTITUTE(H650,"Allele","Height"),'ce raw data'!$C$1:$CZ$1,0))),"-")</f>
        <v>-</v>
      </c>
      <c r="I703" s="8" t="str">
        <f>IFERROR(IF(INDEX('ce raw data'!$C$2:$CZ$3000,MATCH(1,INDEX(('ce raw data'!$A$2:$A$3000=G647)*('ce raw data'!$B$2:$B$3000=$B704),,),0),MATCH(SUBSTITUTE(I650,"Allele","Height"),'ce raw data'!$C$1:$CZ$1,0))="","-",INDEX('ce raw data'!$C$2:$CZ$3000,MATCH(1,INDEX(('ce raw data'!$A$2:$A$3000=G647)*('ce raw data'!$B$2:$B$3000=$B704),,),0),MATCH(SUBSTITUTE(I650,"Allele","Height"),'ce raw data'!$C$1:$CZ$1,0))),"-")</f>
        <v>-</v>
      </c>
      <c r="J703" s="8" t="str">
        <f>IFERROR(IF(INDEX('ce raw data'!$C$2:$CZ$3000,MATCH(1,INDEX(('ce raw data'!$A$2:$A$3000=G647)*('ce raw data'!$B$2:$B$3000=$B704),,),0),MATCH(SUBSTITUTE(J650,"Allele","Height"),'ce raw data'!$C$1:$CZ$1,0))="","-",INDEX('ce raw data'!$C$2:$CZ$3000,MATCH(1,INDEX(('ce raw data'!$A$2:$A$3000=G647)*('ce raw data'!$B$2:$B$3000=$B704),,),0),MATCH(SUBSTITUTE(J650,"Allele","Height"),'ce raw data'!$C$1:$CZ$1,0))),"-")</f>
        <v>-</v>
      </c>
    </row>
    <row r="704" spans="2:10" x14ac:dyDescent="0.5">
      <c r="B704" s="13" t="str">
        <f>'Allele Call Table'!$A$123</f>
        <v>DYS570</v>
      </c>
      <c r="C704" s="8" t="str">
        <f>IFERROR(IF(INDEX('ce raw data'!$C$2:$CZ$3000,MATCH(1,INDEX(('ce raw data'!$A$2:$A$3000=C647)*('ce raw data'!$B$2:$B$3000=$B704),,),0),MATCH(C650,'ce raw data'!$C$1:$CZ$1,0))="","-",INDEX('ce raw data'!$C$2:$CZ$3000,MATCH(1,INDEX(('ce raw data'!$A$2:$A$3000=C647)*('ce raw data'!$B$2:$B$3000=$B704),,),0),MATCH(C650,'ce raw data'!$C$1:$CZ$1,0))),"-")</f>
        <v>-</v>
      </c>
      <c r="D704" s="8" t="str">
        <f>IFERROR(IF(INDEX('ce raw data'!$C$2:$CZ$3000,MATCH(1,INDEX(('ce raw data'!$A$2:$A$3000=C647)*('ce raw data'!$B$2:$B$3000=$B704),,),0),MATCH(D650,'ce raw data'!$C$1:$CZ$1,0))="","-",INDEX('ce raw data'!$C$2:$CZ$3000,MATCH(1,INDEX(('ce raw data'!$A$2:$A$3000=C647)*('ce raw data'!$B$2:$B$3000=$B704),,),0),MATCH(D650,'ce raw data'!$C$1:$CZ$1,0))),"-")</f>
        <v>-</v>
      </c>
      <c r="E704" s="8" t="str">
        <f>IFERROR(IF(INDEX('ce raw data'!$C$2:$CZ$3000,MATCH(1,INDEX(('ce raw data'!$A$2:$A$3000=C647)*('ce raw data'!$B$2:$B$3000=$B704),,),0),MATCH(E650,'ce raw data'!$C$1:$CZ$1,0))="","-",INDEX('ce raw data'!$C$2:$CZ$3000,MATCH(1,INDEX(('ce raw data'!$A$2:$A$3000=C647)*('ce raw data'!$B$2:$B$3000=$B704),,),0),MATCH(E650,'ce raw data'!$C$1:$CZ$1,0))),"-")</f>
        <v>-</v>
      </c>
      <c r="F704" s="8" t="str">
        <f>IFERROR(IF(INDEX('ce raw data'!$C$2:$CZ$3000,MATCH(1,INDEX(('ce raw data'!$A$2:$A$3000=C647)*('ce raw data'!$B$2:$B$3000=$B704),,),0),MATCH(F650,'ce raw data'!$C$1:$CZ$1,0))="","-",INDEX('ce raw data'!$C$2:$CZ$3000,MATCH(1,INDEX(('ce raw data'!$A$2:$A$3000=C647)*('ce raw data'!$B$2:$B$3000=$B704),,),0),MATCH(F650,'ce raw data'!$C$1:$CZ$1,0))),"-")</f>
        <v>-</v>
      </c>
      <c r="G704" s="8" t="str">
        <f>IFERROR(IF(INDEX('ce raw data'!$C$2:$CZ$3000,MATCH(1,INDEX(('ce raw data'!$A$2:$A$3000=G647)*('ce raw data'!$B$2:$B$3000=$B704),,),0),MATCH(G650,'ce raw data'!$C$1:$CZ$1,0))="","-",INDEX('ce raw data'!$C$2:$CZ$3000,MATCH(1,INDEX(('ce raw data'!$A$2:$A$3000=G647)*('ce raw data'!$B$2:$B$3000=$B704),,),0),MATCH(G650,'ce raw data'!$C$1:$CZ$1,0))),"-")</f>
        <v>-</v>
      </c>
      <c r="H704" s="8" t="str">
        <f>IFERROR(IF(INDEX('ce raw data'!$C$2:$CZ$3000,MATCH(1,INDEX(('ce raw data'!$A$2:$A$3000=G647)*('ce raw data'!$B$2:$B$3000=$B704),,),0),MATCH(H650,'ce raw data'!$C$1:$CZ$1,0))="","-",INDEX('ce raw data'!$C$2:$CZ$3000,MATCH(1,INDEX(('ce raw data'!$A$2:$A$3000=G647)*('ce raw data'!$B$2:$B$3000=$B704),,),0),MATCH(H650,'ce raw data'!$C$1:$CZ$1,0))),"-")</f>
        <v>-</v>
      </c>
      <c r="I704" s="8" t="str">
        <f>IFERROR(IF(INDEX('ce raw data'!$C$2:$CZ$3000,MATCH(1,INDEX(('ce raw data'!$A$2:$A$3000=G647)*('ce raw data'!$B$2:$B$3000=$B704),,),0),MATCH(I650,'ce raw data'!$C$1:$CZ$1,0))="","-",INDEX('ce raw data'!$C$2:$CZ$3000,MATCH(1,INDEX(('ce raw data'!$A$2:$A$3000=G647)*('ce raw data'!$B$2:$B$3000=$B704),,),0),MATCH(I650,'ce raw data'!$C$1:$CZ$1,0))),"-")</f>
        <v>-</v>
      </c>
      <c r="J704" s="8" t="str">
        <f>IFERROR(IF(INDEX('ce raw data'!$C$2:$CZ$3000,MATCH(1,INDEX(('ce raw data'!$A$2:$A$3000=G647)*('ce raw data'!$B$2:$B$3000=$B704),,),0),MATCH(J650,'ce raw data'!$C$1:$CZ$1,0))="","-",INDEX('ce raw data'!$C$2:$CZ$3000,MATCH(1,INDEX(('ce raw data'!$A$2:$A$3000=G647)*('ce raw data'!$B$2:$B$3000=$B704),,),0),MATCH(J650,'ce raw data'!$C$1:$CZ$1,0))),"-")</f>
        <v>-</v>
      </c>
    </row>
    <row r="705" spans="2:10" x14ac:dyDescent="0.5">
      <c r="B705" s="15"/>
      <c r="C705" s="9"/>
      <c r="D705" s="9"/>
      <c r="E705" s="9"/>
      <c r="F705" s="9"/>
      <c r="G705" s="9"/>
      <c r="H705" s="9"/>
      <c r="I705" s="9"/>
      <c r="J705" s="9"/>
    </row>
    <row r="706" spans="2:10" x14ac:dyDescent="0.5">
      <c r="B706" s="15"/>
      <c r="C706" s="9"/>
      <c r="D706" s="9"/>
      <c r="E706" s="9"/>
      <c r="F706" s="9"/>
      <c r="G706" s="9"/>
      <c r="H706" s="9"/>
      <c r="I706" s="9"/>
      <c r="J706" s="9"/>
    </row>
    <row r="707" spans="2:10" x14ac:dyDescent="0.5">
      <c r="B707" s="15"/>
      <c r="C707" s="9"/>
      <c r="D707" s="9"/>
      <c r="E707" s="9"/>
      <c r="F707" s="9"/>
      <c r="G707" s="9"/>
      <c r="H707" s="9"/>
      <c r="I707" s="9"/>
      <c r="J707" s="9"/>
    </row>
    <row r="708" spans="2:10" x14ac:dyDescent="0.5">
      <c r="B708" s="15"/>
      <c r="C708" s="9"/>
      <c r="D708" s="9"/>
      <c r="E708" s="9"/>
      <c r="F708" s="9"/>
      <c r="G708" s="9"/>
      <c r="H708" s="9"/>
      <c r="I708" s="9"/>
      <c r="J708" s="9"/>
    </row>
    <row r="709" spans="2:10" x14ac:dyDescent="0.5">
      <c r="B709" s="15"/>
      <c r="C709" s="9"/>
      <c r="D709" s="9"/>
      <c r="E709" s="9"/>
      <c r="F709" s="9"/>
      <c r="G709" s="9"/>
      <c r="H709" s="9"/>
      <c r="I709" s="9"/>
      <c r="J709" s="9"/>
    </row>
    <row r="710" spans="2:10" x14ac:dyDescent="0.5">
      <c r="B710" s="15"/>
      <c r="C710" s="9"/>
      <c r="D710" s="9"/>
      <c r="E710" s="9"/>
      <c r="F710" s="9"/>
      <c r="G710" s="9"/>
      <c r="H710" s="9"/>
      <c r="I710" s="9"/>
      <c r="J710" s="9"/>
    </row>
    <row r="711" spans="2:10" x14ac:dyDescent="0.5">
      <c r="B711" s="6" t="s">
        <v>4</v>
      </c>
      <c r="C711" s="36" t="str">
        <f>IF(INDEX('ce raw data'!$A:$A,2+27*22)="","blank",INDEX('ce raw data'!$A:$A,2+27*22))</f>
        <v>blank</v>
      </c>
      <c r="D711" s="36"/>
      <c r="E711" s="36"/>
      <c r="F711" s="36"/>
      <c r="G711" s="36" t="str">
        <f>IF(INDEX('ce raw data'!$A:$A,2+27*23)="","blank",INDEX('ce raw data'!$A:$A,2+27*23))</f>
        <v>blank</v>
      </c>
      <c r="H711" s="36"/>
      <c r="I711" s="36"/>
      <c r="J711" s="36"/>
    </row>
    <row r="712" spans="2:10" ht="25.2" x14ac:dyDescent="0.5">
      <c r="B712" s="6" t="s">
        <v>5</v>
      </c>
      <c r="C712" s="38"/>
      <c r="D712" s="38"/>
      <c r="E712" s="38"/>
      <c r="F712" s="38"/>
      <c r="G712" s="38"/>
      <c r="H712" s="38"/>
      <c r="I712" s="38"/>
      <c r="J712" s="38"/>
    </row>
    <row r="713" spans="2:10" x14ac:dyDescent="0.5">
      <c r="B713" s="7"/>
      <c r="C713" s="39"/>
      <c r="D713" s="39"/>
      <c r="E713" s="39"/>
      <c r="F713" s="39"/>
      <c r="G713" s="39"/>
      <c r="H713" s="39"/>
      <c r="I713" s="39"/>
      <c r="J713" s="39"/>
    </row>
    <row r="714" spans="2:10" x14ac:dyDescent="0.5">
      <c r="B714" s="5" t="s">
        <v>7</v>
      </c>
      <c r="C714" s="21" t="s">
        <v>8</v>
      </c>
      <c r="D714" s="21" t="s">
        <v>9</v>
      </c>
      <c r="E714" s="21" t="s">
        <v>40</v>
      </c>
      <c r="F714" s="21" t="s">
        <v>41</v>
      </c>
      <c r="G714" s="21" t="s">
        <v>8</v>
      </c>
      <c r="H714" s="21" t="s">
        <v>9</v>
      </c>
      <c r="I714" s="21" t="s">
        <v>40</v>
      </c>
      <c r="J714" s="21" t="s">
        <v>41</v>
      </c>
    </row>
    <row r="715" spans="2:10" hidden="1" x14ac:dyDescent="0.5">
      <c r="B715" s="28"/>
      <c r="C715" s="28" t="str">
        <f>IFERROR(IF(INDEX('ce raw data'!$C$2:$CZ$3000,MATCH(1,INDEX(('ce raw data'!$A$2:$A$3000=C711)*('ce raw data'!$B$2:$B$3000=$B716),,),0),MATCH(SUBSTITUTE(C714,"Allele","Height"),'ce raw data'!$C$1:$CZ$1,0))="","-",INDEX('ce raw data'!$C$2:$CZ$3000,MATCH(1,INDEX(('ce raw data'!$A$2:$A$3000=C711)*('ce raw data'!$B$2:$B$3000=$B716),,),0),MATCH(SUBSTITUTE(C714,"Allele","Height"),'ce raw data'!$C$1:$CZ$1,0))),"-")</f>
        <v>-</v>
      </c>
      <c r="D715" s="28" t="str">
        <f>IFERROR(IF(INDEX('ce raw data'!$C$2:$CZ$3000,MATCH(1,INDEX(('ce raw data'!$A$2:$A$3000=C711)*('ce raw data'!$B$2:$B$3000=$B716),,),0),MATCH(SUBSTITUTE(D714,"Allele","Height"),'ce raw data'!$C$1:$CZ$1,0))="","-",INDEX('ce raw data'!$C$2:$CZ$3000,MATCH(1,INDEX(('ce raw data'!$A$2:$A$3000=C711)*('ce raw data'!$B$2:$B$3000=$B716),,),0),MATCH(SUBSTITUTE(D714,"Allele","Height"),'ce raw data'!$C$1:$CZ$1,0))),"-")</f>
        <v>-</v>
      </c>
      <c r="E715" s="28" t="str">
        <f>IFERROR(IF(INDEX('ce raw data'!$C$2:$CZ$3000,MATCH(1,INDEX(('ce raw data'!$A$2:$A$3000=C711)*('ce raw data'!$B$2:$B$3000=$B716),,),0),MATCH(SUBSTITUTE(E714,"Allele","Height"),'ce raw data'!$C$1:$CZ$1,0))="","-",INDEX('ce raw data'!$C$2:$CZ$3000,MATCH(1,INDEX(('ce raw data'!$A$2:$A$3000=C711)*('ce raw data'!$B$2:$B$3000=$B716),,),0),MATCH(SUBSTITUTE(E714,"Allele","Height"),'ce raw data'!$C$1:$CZ$1,0))),"-")</f>
        <v>-</v>
      </c>
      <c r="F715" s="28" t="str">
        <f>IFERROR(IF(INDEX('ce raw data'!$C$2:$CZ$3000,MATCH(1,INDEX(('ce raw data'!$A$2:$A$3000=C711)*('ce raw data'!$B$2:$B$3000=$B716),,),0),MATCH(SUBSTITUTE(F714,"Allele","Height"),'ce raw data'!$C$1:$CZ$1,0))="","-",INDEX('ce raw data'!$C$2:$CZ$3000,MATCH(1,INDEX(('ce raw data'!$A$2:$A$3000=C711)*('ce raw data'!$B$2:$B$3000=$B716),,),0),MATCH(SUBSTITUTE(F714,"Allele","Height"),'ce raw data'!$C$1:$CZ$1,0))),"-")</f>
        <v>-</v>
      </c>
      <c r="G715" s="28" t="str">
        <f>IFERROR(IF(INDEX('ce raw data'!$C$2:$CZ$3000,MATCH(1,INDEX(('ce raw data'!$A$2:$A$3000=G711)*('ce raw data'!$B$2:$B$3000=$B716),,),0),MATCH(SUBSTITUTE(G714,"Allele","Height"),'ce raw data'!$C$1:$CZ$1,0))="","-",INDEX('ce raw data'!$C$2:$CZ$3000,MATCH(1,INDEX(('ce raw data'!$A$2:$A$3000=G711)*('ce raw data'!$B$2:$B$3000=$B716),,),0),MATCH(SUBSTITUTE(G714,"Allele","Height"),'ce raw data'!$C$1:$CZ$1,0))),"-")</f>
        <v>-</v>
      </c>
      <c r="H715" s="28" t="str">
        <f>IFERROR(IF(INDEX('ce raw data'!$C$2:$CZ$3000,MATCH(1,INDEX(('ce raw data'!$A$2:$A$3000=G711)*('ce raw data'!$B$2:$B$3000=$B716),,),0),MATCH(SUBSTITUTE(H714,"Allele","Height"),'ce raw data'!$C$1:$CZ$1,0))="","-",INDEX('ce raw data'!$C$2:$CZ$3000,MATCH(1,INDEX(('ce raw data'!$A$2:$A$3000=G711)*('ce raw data'!$B$2:$B$3000=$B716),,),0),MATCH(SUBSTITUTE(H714,"Allele","Height"),'ce raw data'!$C$1:$CZ$1,0))),"-")</f>
        <v>-</v>
      </c>
      <c r="I715" s="28" t="str">
        <f>IFERROR(IF(INDEX('ce raw data'!$C$2:$CZ$3000,MATCH(1,INDEX(('ce raw data'!$A$2:$A$3000=G711)*('ce raw data'!$B$2:$B$3000=$B716),,),0),MATCH(SUBSTITUTE(I714,"Allele","Height"),'ce raw data'!$C$1:$CZ$1,0))="","-",INDEX('ce raw data'!$C$2:$CZ$3000,MATCH(1,INDEX(('ce raw data'!$A$2:$A$3000=G711)*('ce raw data'!$B$2:$B$3000=$B716),,),0),MATCH(SUBSTITUTE(I714,"Allele","Height"),'ce raw data'!$C$1:$CZ$1,0))),"-")</f>
        <v>-</v>
      </c>
      <c r="J715" s="28" t="str">
        <f>IFERROR(IF(INDEX('ce raw data'!$C$2:$CZ$3000,MATCH(1,INDEX(('ce raw data'!$A$2:$A$3000=G711)*('ce raw data'!$B$2:$B$3000=$B716),,),0),MATCH(SUBSTITUTE(J714,"Allele","Height"),'ce raw data'!$C$1:$CZ$1,0))="","-",INDEX('ce raw data'!$C$2:$CZ$3000,MATCH(1,INDEX(('ce raw data'!$A$2:$A$3000=G711)*('ce raw data'!$B$2:$B$3000=$B716),,),0),MATCH(SUBSTITUTE(J714,"Allele","Height"),'ce raw data'!$C$1:$CZ$1,0))),"-")</f>
        <v>-</v>
      </c>
    </row>
    <row r="716" spans="2:10" x14ac:dyDescent="0.5">
      <c r="B716" s="10" t="str">
        <f>'Allele Call Table'!$A$71</f>
        <v>AMEL</v>
      </c>
      <c r="C716" s="8" t="str">
        <f>IFERROR(IF(INDEX('ce raw data'!$C$2:$CZ$3000,MATCH(1,INDEX(('ce raw data'!$A$2:$A$3000=C711)*('ce raw data'!$B$2:$B$3000=$B716),,),0),MATCH(C714,'ce raw data'!$C$1:$CZ$1,0))="","-",INDEX('ce raw data'!$C$2:$CZ$3000,MATCH(1,INDEX(('ce raw data'!$A$2:$A$3000=C711)*('ce raw data'!$B$2:$B$3000=$B716),,),0),MATCH(C714,'ce raw data'!$C$1:$CZ$1,0))),"-")</f>
        <v>-</v>
      </c>
      <c r="D716" s="8" t="str">
        <f>IFERROR(IF(INDEX('ce raw data'!$C$2:$CZ$3000,MATCH(1,INDEX(('ce raw data'!$A$2:$A$3000=C711)*('ce raw data'!$B$2:$B$3000=$B716),,),0),MATCH(D714,'ce raw data'!$C$1:$CZ$1,0))="","-",INDEX('ce raw data'!$C$2:$CZ$3000,MATCH(1,INDEX(('ce raw data'!$A$2:$A$3000=C711)*('ce raw data'!$B$2:$B$3000=$B716),,),0),MATCH(D714,'ce raw data'!$C$1:$CZ$1,0))),"-")</f>
        <v>-</v>
      </c>
      <c r="E716" s="8" t="str">
        <f>IFERROR(IF(INDEX('ce raw data'!$C$2:$CZ$3000,MATCH(1,INDEX(('ce raw data'!$A$2:$A$3000=C711)*('ce raw data'!$B$2:$B$3000=$B716),,),0),MATCH(E714,'ce raw data'!$C$1:$CZ$1,0))="","-",INDEX('ce raw data'!$C$2:$CZ$3000,MATCH(1,INDEX(('ce raw data'!$A$2:$A$3000=C711)*('ce raw data'!$B$2:$B$3000=$B716),,),0),MATCH(E714,'ce raw data'!$C$1:$CZ$1,0))),"-")</f>
        <v>-</v>
      </c>
      <c r="F716" s="8" t="str">
        <f>IFERROR(IF(INDEX('ce raw data'!$C$2:$CZ$3000,MATCH(1,INDEX(('ce raw data'!$A$2:$A$3000=C711)*('ce raw data'!$B$2:$B$3000=$B716),,),0),MATCH(F714,'ce raw data'!$C$1:$CZ$1,0))="","-",INDEX('ce raw data'!$C$2:$CZ$3000,MATCH(1,INDEX(('ce raw data'!$A$2:$A$3000=C711)*('ce raw data'!$B$2:$B$3000=$B716),,),0),MATCH(F714,'ce raw data'!$C$1:$CZ$1,0))),"-")</f>
        <v>-</v>
      </c>
      <c r="G716" s="8" t="str">
        <f>IFERROR(IF(INDEX('ce raw data'!$C$2:$CZ$3000,MATCH(1,INDEX(('ce raw data'!$A$2:$A$3000=G711)*('ce raw data'!$B$2:$B$3000=$B716),,),0),MATCH(G714,'ce raw data'!$C$1:$CZ$1,0))="","-",INDEX('ce raw data'!$C$2:$CZ$3000,MATCH(1,INDEX(('ce raw data'!$A$2:$A$3000=G711)*('ce raw data'!$B$2:$B$3000=$B716),,),0),MATCH(G714,'ce raw data'!$C$1:$CZ$1,0))),"-")</f>
        <v>-</v>
      </c>
      <c r="H716" s="8" t="str">
        <f>IFERROR(IF(INDEX('ce raw data'!$C$2:$CZ$3000,MATCH(1,INDEX(('ce raw data'!$A$2:$A$3000=G711)*('ce raw data'!$B$2:$B$3000=$B716),,),0),MATCH(H714,'ce raw data'!$C$1:$CZ$1,0))="","-",INDEX('ce raw data'!$C$2:$CZ$3000,MATCH(1,INDEX(('ce raw data'!$A$2:$A$3000=G711)*('ce raw data'!$B$2:$B$3000=$B716),,),0),MATCH(H714,'ce raw data'!$C$1:$CZ$1,0))),"-")</f>
        <v>-</v>
      </c>
      <c r="I716" s="8" t="str">
        <f>IFERROR(IF(INDEX('ce raw data'!$C$2:$CZ$3000,MATCH(1,INDEX(('ce raw data'!$A$2:$A$3000=G711)*('ce raw data'!$B$2:$B$3000=$B716),,),0),MATCH(I714,'ce raw data'!$C$1:$CZ$1,0))="","-",INDEX('ce raw data'!$C$2:$CZ$3000,MATCH(1,INDEX(('ce raw data'!$A$2:$A$3000=G711)*('ce raw data'!$B$2:$B$3000=$B716),,),0),MATCH(I714,'ce raw data'!$C$1:$CZ$1,0))),"-")</f>
        <v>-</v>
      </c>
      <c r="J716" s="8" t="str">
        <f>IFERROR(IF(INDEX('ce raw data'!$C$2:$CZ$3000,MATCH(1,INDEX(('ce raw data'!$A$2:$A$3000=G711)*('ce raw data'!$B$2:$B$3000=$B716),,),0),MATCH(J714,'ce raw data'!$C$1:$CZ$1,0))="","-",INDEX('ce raw data'!$C$2:$CZ$3000,MATCH(1,INDEX(('ce raw data'!$A$2:$A$3000=G711)*('ce raw data'!$B$2:$B$3000=$B716),,),0),MATCH(J714,'ce raw data'!$C$1:$CZ$1,0))),"-")</f>
        <v>-</v>
      </c>
    </row>
    <row r="717" spans="2:10" hidden="1" x14ac:dyDescent="0.5">
      <c r="B717" s="10"/>
      <c r="C717" s="8" t="str">
        <f>IFERROR(IF(INDEX('ce raw data'!$C$2:$CZ$3000,MATCH(1,INDEX(('ce raw data'!$A$2:$A$3000=C711)*('ce raw data'!$B$2:$B$3000=$B718),,),0),MATCH(SUBSTITUTE(C714,"Allele","Height"),'ce raw data'!$C$1:$CZ$1,0))="","-",INDEX('ce raw data'!$C$2:$CZ$3000,MATCH(1,INDEX(('ce raw data'!$A$2:$A$3000=C711)*('ce raw data'!$B$2:$B$3000=$B718),,),0),MATCH(SUBSTITUTE(C714,"Allele","Height"),'ce raw data'!$C$1:$CZ$1,0))),"-")</f>
        <v>-</v>
      </c>
      <c r="D717" s="8" t="str">
        <f>IFERROR(IF(INDEX('ce raw data'!$C$2:$CZ$3000,MATCH(1,INDEX(('ce raw data'!$A$2:$A$3000=C711)*('ce raw data'!$B$2:$B$3000=$B718),,),0),MATCH(SUBSTITUTE(D714,"Allele","Height"),'ce raw data'!$C$1:$CZ$1,0))="","-",INDEX('ce raw data'!$C$2:$CZ$3000,MATCH(1,INDEX(('ce raw data'!$A$2:$A$3000=C711)*('ce raw data'!$B$2:$B$3000=$B718),,),0),MATCH(SUBSTITUTE(D714,"Allele","Height"),'ce raw data'!$C$1:$CZ$1,0))),"-")</f>
        <v>-</v>
      </c>
      <c r="E717" s="8" t="str">
        <f>IFERROR(IF(INDEX('ce raw data'!$C$2:$CZ$3000,MATCH(1,INDEX(('ce raw data'!$A$2:$A$3000=C711)*('ce raw data'!$B$2:$B$3000=$B718),,),0),MATCH(SUBSTITUTE(E714,"Allele","Height"),'ce raw data'!$C$1:$CZ$1,0))="","-",INDEX('ce raw data'!$C$2:$CZ$3000,MATCH(1,INDEX(('ce raw data'!$A$2:$A$3000=C711)*('ce raw data'!$B$2:$B$3000=$B718),,),0),MATCH(SUBSTITUTE(E714,"Allele","Height"),'ce raw data'!$C$1:$CZ$1,0))),"-")</f>
        <v>-</v>
      </c>
      <c r="F717" s="8" t="str">
        <f>IFERROR(IF(INDEX('ce raw data'!$C$2:$CZ$3000,MATCH(1,INDEX(('ce raw data'!$A$2:$A$3000=C711)*('ce raw data'!$B$2:$B$3000=$B718),,),0),MATCH(SUBSTITUTE(F714,"Allele","Height"),'ce raw data'!$C$1:$CZ$1,0))="","-",INDEX('ce raw data'!$C$2:$CZ$3000,MATCH(1,INDEX(('ce raw data'!$A$2:$A$3000=C711)*('ce raw data'!$B$2:$B$3000=$B718),,),0),MATCH(SUBSTITUTE(F714,"Allele","Height"),'ce raw data'!$C$1:$CZ$1,0))),"-")</f>
        <v>-</v>
      </c>
      <c r="G717" s="8" t="str">
        <f>IFERROR(IF(INDEX('ce raw data'!$C$2:$CZ$3000,MATCH(1,INDEX(('ce raw data'!$A$2:$A$3000=G711)*('ce raw data'!$B$2:$B$3000=$B718),,),0),MATCH(SUBSTITUTE(G714,"Allele","Height"),'ce raw data'!$C$1:$CZ$1,0))="","-",INDEX('ce raw data'!$C$2:$CZ$3000,MATCH(1,INDEX(('ce raw data'!$A$2:$A$3000=G711)*('ce raw data'!$B$2:$B$3000=$B718),,),0),MATCH(SUBSTITUTE(G714,"Allele","Height"),'ce raw data'!$C$1:$CZ$1,0))),"-")</f>
        <v>-</v>
      </c>
      <c r="H717" s="8" t="str">
        <f>IFERROR(IF(INDEX('ce raw data'!$C$2:$CZ$3000,MATCH(1,INDEX(('ce raw data'!$A$2:$A$3000=G711)*('ce raw data'!$B$2:$B$3000=$B718),,),0),MATCH(SUBSTITUTE(H714,"Allele","Height"),'ce raw data'!$C$1:$CZ$1,0))="","-",INDEX('ce raw data'!$C$2:$CZ$3000,MATCH(1,INDEX(('ce raw data'!$A$2:$A$3000=G711)*('ce raw data'!$B$2:$B$3000=$B718),,),0),MATCH(SUBSTITUTE(H714,"Allele","Height"),'ce raw data'!$C$1:$CZ$1,0))),"-")</f>
        <v>-</v>
      </c>
      <c r="I717" s="8" t="str">
        <f>IFERROR(IF(INDEX('ce raw data'!$C$2:$CZ$3000,MATCH(1,INDEX(('ce raw data'!$A$2:$A$3000=G711)*('ce raw data'!$B$2:$B$3000=$B718),,),0),MATCH(SUBSTITUTE(I714,"Allele","Height"),'ce raw data'!$C$1:$CZ$1,0))="","-",INDEX('ce raw data'!$C$2:$CZ$3000,MATCH(1,INDEX(('ce raw data'!$A$2:$A$3000=G711)*('ce raw data'!$B$2:$B$3000=$B718),,),0),MATCH(SUBSTITUTE(I714,"Allele","Height"),'ce raw data'!$C$1:$CZ$1,0))),"-")</f>
        <v>-</v>
      </c>
      <c r="J717" s="8" t="str">
        <f>IFERROR(IF(INDEX('ce raw data'!$C$2:$CZ$3000,MATCH(1,INDEX(('ce raw data'!$A$2:$A$3000=G711)*('ce raw data'!$B$2:$B$3000=$B718),,),0),MATCH(SUBSTITUTE(J714,"Allele","Height"),'ce raw data'!$C$1:$CZ$1,0))="","-",INDEX('ce raw data'!$C$2:$CZ$3000,MATCH(1,INDEX(('ce raw data'!$A$2:$A$3000=G711)*('ce raw data'!$B$2:$B$3000=$B718),,),0),MATCH(SUBSTITUTE(J714,"Allele","Height"),'ce raw data'!$C$1:$CZ$1,0))),"-")</f>
        <v>-</v>
      </c>
    </row>
    <row r="718" spans="2:10" x14ac:dyDescent="0.5">
      <c r="B718" s="10" t="str">
        <f>'Allele Call Table'!$A$73</f>
        <v>D3S1358</v>
      </c>
      <c r="C718" s="8" t="str">
        <f>IFERROR(IF(INDEX('ce raw data'!$C$2:$CZ$3000,MATCH(1,INDEX(('ce raw data'!$A$2:$A$3000=C711)*('ce raw data'!$B$2:$B$3000=$B718),,),0),MATCH(C714,'ce raw data'!$C$1:$CZ$1,0))="","-",INDEX('ce raw data'!$C$2:$CZ$3000,MATCH(1,INDEX(('ce raw data'!$A$2:$A$3000=C711)*('ce raw data'!$B$2:$B$3000=$B718),,),0),MATCH(C714,'ce raw data'!$C$1:$CZ$1,0))),"-")</f>
        <v>-</v>
      </c>
      <c r="D718" s="8" t="str">
        <f>IFERROR(IF(INDEX('ce raw data'!$C$2:$CZ$3000,MATCH(1,INDEX(('ce raw data'!$A$2:$A$3000=C711)*('ce raw data'!$B$2:$B$3000=$B718),,),0),MATCH(D714,'ce raw data'!$C$1:$CZ$1,0))="","-",INDEX('ce raw data'!$C$2:$CZ$3000,MATCH(1,INDEX(('ce raw data'!$A$2:$A$3000=C711)*('ce raw data'!$B$2:$B$3000=$B718),,),0),MATCH(D714,'ce raw data'!$C$1:$CZ$1,0))),"-")</f>
        <v>-</v>
      </c>
      <c r="E718" s="8" t="str">
        <f>IFERROR(IF(INDEX('ce raw data'!$C$2:$CZ$3000,MATCH(1,INDEX(('ce raw data'!$A$2:$A$3000=C711)*('ce raw data'!$B$2:$B$3000=$B718),,),0),MATCH(E714,'ce raw data'!$C$1:$CZ$1,0))="","-",INDEX('ce raw data'!$C$2:$CZ$3000,MATCH(1,INDEX(('ce raw data'!$A$2:$A$3000=C711)*('ce raw data'!$B$2:$B$3000=$B718),,),0),MATCH(E714,'ce raw data'!$C$1:$CZ$1,0))),"-")</f>
        <v>-</v>
      </c>
      <c r="F718" s="8" t="str">
        <f>IFERROR(IF(INDEX('ce raw data'!$C$2:$CZ$3000,MATCH(1,INDEX(('ce raw data'!$A$2:$A$3000=C711)*('ce raw data'!$B$2:$B$3000=$B718),,),0),MATCH(F714,'ce raw data'!$C$1:$CZ$1,0))="","-",INDEX('ce raw data'!$C$2:$CZ$3000,MATCH(1,INDEX(('ce raw data'!$A$2:$A$3000=C711)*('ce raw data'!$B$2:$B$3000=$B718),,),0),MATCH(F714,'ce raw data'!$C$1:$CZ$1,0))),"-")</f>
        <v>-</v>
      </c>
      <c r="G718" s="8" t="str">
        <f>IFERROR(IF(INDEX('ce raw data'!$C$2:$CZ$3000,MATCH(1,INDEX(('ce raw data'!$A$2:$A$3000=G711)*('ce raw data'!$B$2:$B$3000=$B718),,),0),MATCH(G714,'ce raw data'!$C$1:$CZ$1,0))="","-",INDEX('ce raw data'!$C$2:$CZ$3000,MATCH(1,INDEX(('ce raw data'!$A$2:$A$3000=G711)*('ce raw data'!$B$2:$B$3000=$B718),,),0),MATCH(G714,'ce raw data'!$C$1:$CZ$1,0))),"-")</f>
        <v>-</v>
      </c>
      <c r="H718" s="8" t="str">
        <f>IFERROR(IF(INDEX('ce raw data'!$C$2:$CZ$3000,MATCH(1,INDEX(('ce raw data'!$A$2:$A$3000=G711)*('ce raw data'!$B$2:$B$3000=$B718),,),0),MATCH(H714,'ce raw data'!$C$1:$CZ$1,0))="","-",INDEX('ce raw data'!$C$2:$CZ$3000,MATCH(1,INDEX(('ce raw data'!$A$2:$A$3000=G711)*('ce raw data'!$B$2:$B$3000=$B718),,),0),MATCH(H714,'ce raw data'!$C$1:$CZ$1,0))),"-")</f>
        <v>-</v>
      </c>
      <c r="I718" s="8" t="str">
        <f>IFERROR(IF(INDEX('ce raw data'!$C$2:$CZ$3000,MATCH(1,INDEX(('ce raw data'!$A$2:$A$3000=G711)*('ce raw data'!$B$2:$B$3000=$B718),,),0),MATCH(I714,'ce raw data'!$C$1:$CZ$1,0))="","-",INDEX('ce raw data'!$C$2:$CZ$3000,MATCH(1,INDEX(('ce raw data'!$A$2:$A$3000=G711)*('ce raw data'!$B$2:$B$3000=$B718),,),0),MATCH(I714,'ce raw data'!$C$1:$CZ$1,0))),"-")</f>
        <v>-</v>
      </c>
      <c r="J718" s="8" t="str">
        <f>IFERROR(IF(INDEX('ce raw data'!$C$2:$CZ$3000,MATCH(1,INDEX(('ce raw data'!$A$2:$A$3000=G711)*('ce raw data'!$B$2:$B$3000=$B718),,),0),MATCH(J714,'ce raw data'!$C$1:$CZ$1,0))="","-",INDEX('ce raw data'!$C$2:$CZ$3000,MATCH(1,INDEX(('ce raw data'!$A$2:$A$3000=G711)*('ce raw data'!$B$2:$B$3000=$B718),,),0),MATCH(J714,'ce raw data'!$C$1:$CZ$1,0))),"-")</f>
        <v>-</v>
      </c>
    </row>
    <row r="719" spans="2:10" hidden="1" x14ac:dyDescent="0.5">
      <c r="B719" s="10"/>
      <c r="C719" s="8" t="str">
        <f>IFERROR(IF(INDEX('ce raw data'!$C$2:$CZ$3000,MATCH(1,INDEX(('ce raw data'!$A$2:$A$3000=C711)*('ce raw data'!$B$2:$B$3000=$B720),,),0),MATCH(SUBSTITUTE(C714,"Allele","Height"),'ce raw data'!$C$1:$CZ$1,0))="","-",INDEX('ce raw data'!$C$2:$CZ$3000,MATCH(1,INDEX(('ce raw data'!$A$2:$A$3000=C711)*('ce raw data'!$B$2:$B$3000=$B720),,),0),MATCH(SUBSTITUTE(C714,"Allele","Height"),'ce raw data'!$C$1:$CZ$1,0))),"-")</f>
        <v>-</v>
      </c>
      <c r="D719" s="8" t="str">
        <f>IFERROR(IF(INDEX('ce raw data'!$C$2:$CZ$3000,MATCH(1,INDEX(('ce raw data'!$A$2:$A$3000=C711)*('ce raw data'!$B$2:$B$3000=$B720),,),0),MATCH(SUBSTITUTE(D714,"Allele","Height"),'ce raw data'!$C$1:$CZ$1,0))="","-",INDEX('ce raw data'!$C$2:$CZ$3000,MATCH(1,INDEX(('ce raw data'!$A$2:$A$3000=C711)*('ce raw data'!$B$2:$B$3000=$B720),,),0),MATCH(SUBSTITUTE(D714,"Allele","Height"),'ce raw data'!$C$1:$CZ$1,0))),"-")</f>
        <v>-</v>
      </c>
      <c r="E719" s="8" t="str">
        <f>IFERROR(IF(INDEX('ce raw data'!$C$2:$CZ$3000,MATCH(1,INDEX(('ce raw data'!$A$2:$A$3000=C711)*('ce raw data'!$B$2:$B$3000=$B720),,),0),MATCH(SUBSTITUTE(E714,"Allele","Height"),'ce raw data'!$C$1:$CZ$1,0))="","-",INDEX('ce raw data'!$C$2:$CZ$3000,MATCH(1,INDEX(('ce raw data'!$A$2:$A$3000=C711)*('ce raw data'!$B$2:$B$3000=$B720),,),0),MATCH(SUBSTITUTE(E714,"Allele","Height"),'ce raw data'!$C$1:$CZ$1,0))),"-")</f>
        <v>-</v>
      </c>
      <c r="F719" s="8" t="str">
        <f>IFERROR(IF(INDEX('ce raw data'!$C$2:$CZ$3000,MATCH(1,INDEX(('ce raw data'!$A$2:$A$3000=C711)*('ce raw data'!$B$2:$B$3000=$B720),,),0),MATCH(SUBSTITUTE(F714,"Allele","Height"),'ce raw data'!$C$1:$CZ$1,0))="","-",INDEX('ce raw data'!$C$2:$CZ$3000,MATCH(1,INDEX(('ce raw data'!$A$2:$A$3000=C711)*('ce raw data'!$B$2:$B$3000=$B720),,),0),MATCH(SUBSTITUTE(F714,"Allele","Height"),'ce raw data'!$C$1:$CZ$1,0))),"-")</f>
        <v>-</v>
      </c>
      <c r="G719" s="8" t="str">
        <f>IFERROR(IF(INDEX('ce raw data'!$C$2:$CZ$3000,MATCH(1,INDEX(('ce raw data'!$A$2:$A$3000=G711)*('ce raw data'!$B$2:$B$3000=$B720),,),0),MATCH(SUBSTITUTE(G714,"Allele","Height"),'ce raw data'!$C$1:$CZ$1,0))="","-",INDEX('ce raw data'!$C$2:$CZ$3000,MATCH(1,INDEX(('ce raw data'!$A$2:$A$3000=G711)*('ce raw data'!$B$2:$B$3000=$B720),,),0),MATCH(SUBSTITUTE(G714,"Allele","Height"),'ce raw data'!$C$1:$CZ$1,0))),"-")</f>
        <v>-</v>
      </c>
      <c r="H719" s="8" t="str">
        <f>IFERROR(IF(INDEX('ce raw data'!$C$2:$CZ$3000,MATCH(1,INDEX(('ce raw data'!$A$2:$A$3000=G711)*('ce raw data'!$B$2:$B$3000=$B720),,),0),MATCH(SUBSTITUTE(H714,"Allele","Height"),'ce raw data'!$C$1:$CZ$1,0))="","-",INDEX('ce raw data'!$C$2:$CZ$3000,MATCH(1,INDEX(('ce raw data'!$A$2:$A$3000=G711)*('ce raw data'!$B$2:$B$3000=$B720),,),0),MATCH(SUBSTITUTE(H714,"Allele","Height"),'ce raw data'!$C$1:$CZ$1,0))),"-")</f>
        <v>-</v>
      </c>
      <c r="I719" s="8" t="str">
        <f>IFERROR(IF(INDEX('ce raw data'!$C$2:$CZ$3000,MATCH(1,INDEX(('ce raw data'!$A$2:$A$3000=G711)*('ce raw data'!$B$2:$B$3000=$B720),,),0),MATCH(SUBSTITUTE(I714,"Allele","Height"),'ce raw data'!$C$1:$CZ$1,0))="","-",INDEX('ce raw data'!$C$2:$CZ$3000,MATCH(1,INDEX(('ce raw data'!$A$2:$A$3000=G711)*('ce raw data'!$B$2:$B$3000=$B720),,),0),MATCH(SUBSTITUTE(I714,"Allele","Height"),'ce raw data'!$C$1:$CZ$1,0))),"-")</f>
        <v>-</v>
      </c>
      <c r="J719" s="8" t="str">
        <f>IFERROR(IF(INDEX('ce raw data'!$C$2:$CZ$3000,MATCH(1,INDEX(('ce raw data'!$A$2:$A$3000=G711)*('ce raw data'!$B$2:$B$3000=$B720),,),0),MATCH(SUBSTITUTE(J714,"Allele","Height"),'ce raw data'!$C$1:$CZ$1,0))="","-",INDEX('ce raw data'!$C$2:$CZ$3000,MATCH(1,INDEX(('ce raw data'!$A$2:$A$3000=G711)*('ce raw data'!$B$2:$B$3000=$B720),,),0),MATCH(SUBSTITUTE(J714,"Allele","Height"),'ce raw data'!$C$1:$CZ$1,0))),"-")</f>
        <v>-</v>
      </c>
    </row>
    <row r="720" spans="2:10" x14ac:dyDescent="0.5">
      <c r="B720" s="10" t="str">
        <f>'Allele Call Table'!$A$75</f>
        <v>D1S1656</v>
      </c>
      <c r="C720" s="8" t="str">
        <f>IFERROR(IF(INDEX('ce raw data'!$C$2:$CZ$3000,MATCH(1,INDEX(('ce raw data'!$A$2:$A$3000=C711)*('ce raw data'!$B$2:$B$3000=$B720),,),0),MATCH(C714,'ce raw data'!$C$1:$CZ$1,0))="","-",INDEX('ce raw data'!$C$2:$CZ$3000,MATCH(1,INDEX(('ce raw data'!$A$2:$A$3000=C711)*('ce raw data'!$B$2:$B$3000=$B720),,),0),MATCH(C714,'ce raw data'!$C$1:$CZ$1,0))),"-")</f>
        <v>-</v>
      </c>
      <c r="D720" s="8" t="str">
        <f>IFERROR(IF(INDEX('ce raw data'!$C$2:$CZ$3000,MATCH(1,INDEX(('ce raw data'!$A$2:$A$3000=C711)*('ce raw data'!$B$2:$B$3000=$B720),,),0),MATCH(D714,'ce raw data'!$C$1:$CZ$1,0))="","-",INDEX('ce raw data'!$C$2:$CZ$3000,MATCH(1,INDEX(('ce raw data'!$A$2:$A$3000=C711)*('ce raw data'!$B$2:$B$3000=$B720),,),0),MATCH(D714,'ce raw data'!$C$1:$CZ$1,0))),"-")</f>
        <v>-</v>
      </c>
      <c r="E720" s="8" t="str">
        <f>IFERROR(IF(INDEX('ce raw data'!$C$2:$CZ$3000,MATCH(1,INDEX(('ce raw data'!$A$2:$A$3000=C711)*('ce raw data'!$B$2:$B$3000=$B720),,),0),MATCH(E714,'ce raw data'!$C$1:$CZ$1,0))="","-",INDEX('ce raw data'!$C$2:$CZ$3000,MATCH(1,INDEX(('ce raw data'!$A$2:$A$3000=C711)*('ce raw data'!$B$2:$B$3000=$B720),,),0),MATCH(E714,'ce raw data'!$C$1:$CZ$1,0))),"-")</f>
        <v>-</v>
      </c>
      <c r="F720" s="8" t="str">
        <f>IFERROR(IF(INDEX('ce raw data'!$C$2:$CZ$3000,MATCH(1,INDEX(('ce raw data'!$A$2:$A$3000=C711)*('ce raw data'!$B$2:$B$3000=$B720),,),0),MATCH(F714,'ce raw data'!$C$1:$CZ$1,0))="","-",INDEX('ce raw data'!$C$2:$CZ$3000,MATCH(1,INDEX(('ce raw data'!$A$2:$A$3000=C711)*('ce raw data'!$B$2:$B$3000=$B720),,),0),MATCH(F714,'ce raw data'!$C$1:$CZ$1,0))),"-")</f>
        <v>-</v>
      </c>
      <c r="G720" s="8" t="str">
        <f>IFERROR(IF(INDEX('ce raw data'!$C$2:$CZ$3000,MATCH(1,INDEX(('ce raw data'!$A$2:$A$3000=G711)*('ce raw data'!$B$2:$B$3000=$B720),,),0),MATCH(G714,'ce raw data'!$C$1:$CZ$1,0))="","-",INDEX('ce raw data'!$C$2:$CZ$3000,MATCH(1,INDEX(('ce raw data'!$A$2:$A$3000=G711)*('ce raw data'!$B$2:$B$3000=$B720),,),0),MATCH(G714,'ce raw data'!$C$1:$CZ$1,0))),"-")</f>
        <v>-</v>
      </c>
      <c r="H720" s="8" t="str">
        <f>IFERROR(IF(INDEX('ce raw data'!$C$2:$CZ$3000,MATCH(1,INDEX(('ce raw data'!$A$2:$A$3000=G711)*('ce raw data'!$B$2:$B$3000=$B720),,),0),MATCH(H714,'ce raw data'!$C$1:$CZ$1,0))="","-",INDEX('ce raw data'!$C$2:$CZ$3000,MATCH(1,INDEX(('ce raw data'!$A$2:$A$3000=G711)*('ce raw data'!$B$2:$B$3000=$B720),,),0),MATCH(H714,'ce raw data'!$C$1:$CZ$1,0))),"-")</f>
        <v>-</v>
      </c>
      <c r="I720" s="8" t="str">
        <f>IFERROR(IF(INDEX('ce raw data'!$C$2:$CZ$3000,MATCH(1,INDEX(('ce raw data'!$A$2:$A$3000=G711)*('ce raw data'!$B$2:$B$3000=$B720),,),0),MATCH(I714,'ce raw data'!$C$1:$CZ$1,0))="","-",INDEX('ce raw data'!$C$2:$CZ$3000,MATCH(1,INDEX(('ce raw data'!$A$2:$A$3000=G711)*('ce raw data'!$B$2:$B$3000=$B720),,),0),MATCH(I714,'ce raw data'!$C$1:$CZ$1,0))),"-")</f>
        <v>-</v>
      </c>
      <c r="J720" s="8" t="str">
        <f>IFERROR(IF(INDEX('ce raw data'!$C$2:$CZ$3000,MATCH(1,INDEX(('ce raw data'!$A$2:$A$3000=G711)*('ce raw data'!$B$2:$B$3000=$B720),,),0),MATCH(J714,'ce raw data'!$C$1:$CZ$1,0))="","-",INDEX('ce raw data'!$C$2:$CZ$3000,MATCH(1,INDEX(('ce raw data'!$A$2:$A$3000=G711)*('ce raw data'!$B$2:$B$3000=$B720),,),0),MATCH(J714,'ce raw data'!$C$1:$CZ$1,0))),"-")</f>
        <v>-</v>
      </c>
    </row>
    <row r="721" spans="2:10" hidden="1" x14ac:dyDescent="0.5">
      <c r="B721" s="10"/>
      <c r="C721" s="8" t="str">
        <f>IFERROR(IF(INDEX('ce raw data'!$C$2:$CZ$3000,MATCH(1,INDEX(('ce raw data'!$A$2:$A$3000=C711)*('ce raw data'!$B$2:$B$3000=$B722),,),0),MATCH(SUBSTITUTE(C714,"Allele","Height"),'ce raw data'!$C$1:$CZ$1,0))="","-",INDEX('ce raw data'!$C$2:$CZ$3000,MATCH(1,INDEX(('ce raw data'!$A$2:$A$3000=C711)*('ce raw data'!$B$2:$B$3000=$B722),,),0),MATCH(SUBSTITUTE(C714,"Allele","Height"),'ce raw data'!$C$1:$CZ$1,0))),"-")</f>
        <v>-</v>
      </c>
      <c r="D721" s="8" t="str">
        <f>IFERROR(IF(INDEX('ce raw data'!$C$2:$CZ$3000,MATCH(1,INDEX(('ce raw data'!$A$2:$A$3000=C711)*('ce raw data'!$B$2:$B$3000=$B722),,),0),MATCH(SUBSTITUTE(D714,"Allele","Height"),'ce raw data'!$C$1:$CZ$1,0))="","-",INDEX('ce raw data'!$C$2:$CZ$3000,MATCH(1,INDEX(('ce raw data'!$A$2:$A$3000=C711)*('ce raw data'!$B$2:$B$3000=$B722),,),0),MATCH(SUBSTITUTE(D714,"Allele","Height"),'ce raw data'!$C$1:$CZ$1,0))),"-")</f>
        <v>-</v>
      </c>
      <c r="E721" s="8" t="str">
        <f>IFERROR(IF(INDEX('ce raw data'!$C$2:$CZ$3000,MATCH(1,INDEX(('ce raw data'!$A$2:$A$3000=C711)*('ce raw data'!$B$2:$B$3000=$B722),,),0),MATCH(SUBSTITUTE(E714,"Allele","Height"),'ce raw data'!$C$1:$CZ$1,0))="","-",INDEX('ce raw data'!$C$2:$CZ$3000,MATCH(1,INDEX(('ce raw data'!$A$2:$A$3000=C711)*('ce raw data'!$B$2:$B$3000=$B722),,),0),MATCH(SUBSTITUTE(E714,"Allele","Height"),'ce raw data'!$C$1:$CZ$1,0))),"-")</f>
        <v>-</v>
      </c>
      <c r="F721" s="8" t="str">
        <f>IFERROR(IF(INDEX('ce raw data'!$C$2:$CZ$3000,MATCH(1,INDEX(('ce raw data'!$A$2:$A$3000=C711)*('ce raw data'!$B$2:$B$3000=$B722),,),0),MATCH(SUBSTITUTE(F714,"Allele","Height"),'ce raw data'!$C$1:$CZ$1,0))="","-",INDEX('ce raw data'!$C$2:$CZ$3000,MATCH(1,INDEX(('ce raw data'!$A$2:$A$3000=C711)*('ce raw data'!$B$2:$B$3000=$B722),,),0),MATCH(SUBSTITUTE(F714,"Allele","Height"),'ce raw data'!$C$1:$CZ$1,0))),"-")</f>
        <v>-</v>
      </c>
      <c r="G721" s="8" t="str">
        <f>IFERROR(IF(INDEX('ce raw data'!$C$2:$CZ$3000,MATCH(1,INDEX(('ce raw data'!$A$2:$A$3000=G711)*('ce raw data'!$B$2:$B$3000=$B722),,),0),MATCH(SUBSTITUTE(G714,"Allele","Height"),'ce raw data'!$C$1:$CZ$1,0))="","-",INDEX('ce raw data'!$C$2:$CZ$3000,MATCH(1,INDEX(('ce raw data'!$A$2:$A$3000=G711)*('ce raw data'!$B$2:$B$3000=$B722),,),0),MATCH(SUBSTITUTE(G714,"Allele","Height"),'ce raw data'!$C$1:$CZ$1,0))),"-")</f>
        <v>-</v>
      </c>
      <c r="H721" s="8" t="str">
        <f>IFERROR(IF(INDEX('ce raw data'!$C$2:$CZ$3000,MATCH(1,INDEX(('ce raw data'!$A$2:$A$3000=G711)*('ce raw data'!$B$2:$B$3000=$B722),,),0),MATCH(SUBSTITUTE(H714,"Allele","Height"),'ce raw data'!$C$1:$CZ$1,0))="","-",INDEX('ce raw data'!$C$2:$CZ$3000,MATCH(1,INDEX(('ce raw data'!$A$2:$A$3000=G711)*('ce raw data'!$B$2:$B$3000=$B722),,),0),MATCH(SUBSTITUTE(H714,"Allele","Height"),'ce raw data'!$C$1:$CZ$1,0))),"-")</f>
        <v>-</v>
      </c>
      <c r="I721" s="8" t="str">
        <f>IFERROR(IF(INDEX('ce raw data'!$C$2:$CZ$3000,MATCH(1,INDEX(('ce raw data'!$A$2:$A$3000=G711)*('ce raw data'!$B$2:$B$3000=$B722),,),0),MATCH(SUBSTITUTE(I714,"Allele","Height"),'ce raw data'!$C$1:$CZ$1,0))="","-",INDEX('ce raw data'!$C$2:$CZ$3000,MATCH(1,INDEX(('ce raw data'!$A$2:$A$3000=G711)*('ce raw data'!$B$2:$B$3000=$B722),,),0),MATCH(SUBSTITUTE(I714,"Allele","Height"),'ce raw data'!$C$1:$CZ$1,0))),"-")</f>
        <v>-</v>
      </c>
      <c r="J721" s="8" t="str">
        <f>IFERROR(IF(INDEX('ce raw data'!$C$2:$CZ$3000,MATCH(1,INDEX(('ce raw data'!$A$2:$A$3000=G711)*('ce raw data'!$B$2:$B$3000=$B722),,),0),MATCH(SUBSTITUTE(J714,"Allele","Height"),'ce raw data'!$C$1:$CZ$1,0))="","-",INDEX('ce raw data'!$C$2:$CZ$3000,MATCH(1,INDEX(('ce raw data'!$A$2:$A$3000=G711)*('ce raw data'!$B$2:$B$3000=$B722),,),0),MATCH(SUBSTITUTE(J714,"Allele","Height"),'ce raw data'!$C$1:$CZ$1,0))),"-")</f>
        <v>-</v>
      </c>
    </row>
    <row r="722" spans="2:10" x14ac:dyDescent="0.5">
      <c r="B722" s="10" t="str">
        <f>'Allele Call Table'!$A$77</f>
        <v>D2S441</v>
      </c>
      <c r="C722" s="8" t="str">
        <f>IFERROR(IF(INDEX('ce raw data'!$C$2:$CZ$3000,MATCH(1,INDEX(('ce raw data'!$A$2:$A$3000=C711)*('ce raw data'!$B$2:$B$3000=$B722),,),0),MATCH(C714,'ce raw data'!$C$1:$CZ$1,0))="","-",INDEX('ce raw data'!$C$2:$CZ$3000,MATCH(1,INDEX(('ce raw data'!$A$2:$A$3000=C711)*('ce raw data'!$B$2:$B$3000=$B722),,),0),MATCH(C714,'ce raw data'!$C$1:$CZ$1,0))),"-")</f>
        <v>-</v>
      </c>
      <c r="D722" s="8" t="str">
        <f>IFERROR(IF(INDEX('ce raw data'!$C$2:$CZ$3000,MATCH(1,INDEX(('ce raw data'!$A$2:$A$3000=C711)*('ce raw data'!$B$2:$B$3000=$B722),,),0),MATCH(D714,'ce raw data'!$C$1:$CZ$1,0))="","-",INDEX('ce raw data'!$C$2:$CZ$3000,MATCH(1,INDEX(('ce raw data'!$A$2:$A$3000=C711)*('ce raw data'!$B$2:$B$3000=$B722),,),0),MATCH(D714,'ce raw data'!$C$1:$CZ$1,0))),"-")</f>
        <v>-</v>
      </c>
      <c r="E722" s="8" t="str">
        <f>IFERROR(IF(INDEX('ce raw data'!$C$2:$CZ$3000,MATCH(1,INDEX(('ce raw data'!$A$2:$A$3000=C711)*('ce raw data'!$B$2:$B$3000=$B722),,),0),MATCH(E714,'ce raw data'!$C$1:$CZ$1,0))="","-",INDEX('ce raw data'!$C$2:$CZ$3000,MATCH(1,INDEX(('ce raw data'!$A$2:$A$3000=C711)*('ce raw data'!$B$2:$B$3000=$B722),,),0),MATCH(E714,'ce raw data'!$C$1:$CZ$1,0))),"-")</f>
        <v>-</v>
      </c>
      <c r="F722" s="8" t="str">
        <f>IFERROR(IF(INDEX('ce raw data'!$C$2:$CZ$3000,MATCH(1,INDEX(('ce raw data'!$A$2:$A$3000=C711)*('ce raw data'!$B$2:$B$3000=$B722),,),0),MATCH(F714,'ce raw data'!$C$1:$CZ$1,0))="","-",INDEX('ce raw data'!$C$2:$CZ$3000,MATCH(1,INDEX(('ce raw data'!$A$2:$A$3000=C711)*('ce raw data'!$B$2:$B$3000=$B722),,),0),MATCH(F714,'ce raw data'!$C$1:$CZ$1,0))),"-")</f>
        <v>-</v>
      </c>
      <c r="G722" s="8" t="str">
        <f>IFERROR(IF(INDEX('ce raw data'!$C$2:$CZ$3000,MATCH(1,INDEX(('ce raw data'!$A$2:$A$3000=G711)*('ce raw data'!$B$2:$B$3000=$B722),,),0),MATCH(G714,'ce raw data'!$C$1:$CZ$1,0))="","-",INDEX('ce raw data'!$C$2:$CZ$3000,MATCH(1,INDEX(('ce raw data'!$A$2:$A$3000=G711)*('ce raw data'!$B$2:$B$3000=$B722),,),0),MATCH(G714,'ce raw data'!$C$1:$CZ$1,0))),"-")</f>
        <v>-</v>
      </c>
      <c r="H722" s="8" t="str">
        <f>IFERROR(IF(INDEX('ce raw data'!$C$2:$CZ$3000,MATCH(1,INDEX(('ce raw data'!$A$2:$A$3000=G711)*('ce raw data'!$B$2:$B$3000=$B722),,),0),MATCH(H714,'ce raw data'!$C$1:$CZ$1,0))="","-",INDEX('ce raw data'!$C$2:$CZ$3000,MATCH(1,INDEX(('ce raw data'!$A$2:$A$3000=G711)*('ce raw data'!$B$2:$B$3000=$B722),,),0),MATCH(H714,'ce raw data'!$C$1:$CZ$1,0))),"-")</f>
        <v>-</v>
      </c>
      <c r="I722" s="8" t="str">
        <f>IFERROR(IF(INDEX('ce raw data'!$C$2:$CZ$3000,MATCH(1,INDEX(('ce raw data'!$A$2:$A$3000=G711)*('ce raw data'!$B$2:$B$3000=$B722),,),0),MATCH(I714,'ce raw data'!$C$1:$CZ$1,0))="","-",INDEX('ce raw data'!$C$2:$CZ$3000,MATCH(1,INDEX(('ce raw data'!$A$2:$A$3000=G711)*('ce raw data'!$B$2:$B$3000=$B722),,),0),MATCH(I714,'ce raw data'!$C$1:$CZ$1,0))),"-")</f>
        <v>-</v>
      </c>
      <c r="J722" s="8" t="str">
        <f>IFERROR(IF(INDEX('ce raw data'!$C$2:$CZ$3000,MATCH(1,INDEX(('ce raw data'!$A$2:$A$3000=G711)*('ce raw data'!$B$2:$B$3000=$B722),,),0),MATCH(J714,'ce raw data'!$C$1:$CZ$1,0))="","-",INDEX('ce raw data'!$C$2:$CZ$3000,MATCH(1,INDEX(('ce raw data'!$A$2:$A$3000=G711)*('ce raw data'!$B$2:$B$3000=$B722),,),0),MATCH(J714,'ce raw data'!$C$1:$CZ$1,0))),"-")</f>
        <v>-</v>
      </c>
    </row>
    <row r="723" spans="2:10" hidden="1" x14ac:dyDescent="0.5">
      <c r="B723" s="10"/>
      <c r="C723" s="8" t="str">
        <f>IFERROR(IF(INDEX('ce raw data'!$C$2:$CZ$3000,MATCH(1,INDEX(('ce raw data'!$A$2:$A$3000=C711)*('ce raw data'!$B$2:$B$3000=$B724),,),0),MATCH(SUBSTITUTE(C714,"Allele","Height"),'ce raw data'!$C$1:$CZ$1,0))="","-",INDEX('ce raw data'!$C$2:$CZ$3000,MATCH(1,INDEX(('ce raw data'!$A$2:$A$3000=C711)*('ce raw data'!$B$2:$B$3000=$B724),,),0),MATCH(SUBSTITUTE(C714,"Allele","Height"),'ce raw data'!$C$1:$CZ$1,0))),"-")</f>
        <v>-</v>
      </c>
      <c r="D723" s="8" t="str">
        <f>IFERROR(IF(INDEX('ce raw data'!$C$2:$CZ$3000,MATCH(1,INDEX(('ce raw data'!$A$2:$A$3000=C711)*('ce raw data'!$B$2:$B$3000=$B724),,),0),MATCH(SUBSTITUTE(D714,"Allele","Height"),'ce raw data'!$C$1:$CZ$1,0))="","-",INDEX('ce raw data'!$C$2:$CZ$3000,MATCH(1,INDEX(('ce raw data'!$A$2:$A$3000=C711)*('ce raw data'!$B$2:$B$3000=$B724),,),0),MATCH(SUBSTITUTE(D714,"Allele","Height"),'ce raw data'!$C$1:$CZ$1,0))),"-")</f>
        <v>-</v>
      </c>
      <c r="E723" s="8" t="str">
        <f>IFERROR(IF(INDEX('ce raw data'!$C$2:$CZ$3000,MATCH(1,INDEX(('ce raw data'!$A$2:$A$3000=C711)*('ce raw data'!$B$2:$B$3000=$B724),,),0),MATCH(SUBSTITUTE(E714,"Allele","Height"),'ce raw data'!$C$1:$CZ$1,0))="","-",INDEX('ce raw data'!$C$2:$CZ$3000,MATCH(1,INDEX(('ce raw data'!$A$2:$A$3000=C711)*('ce raw data'!$B$2:$B$3000=$B724),,),0),MATCH(SUBSTITUTE(E714,"Allele","Height"),'ce raw data'!$C$1:$CZ$1,0))),"-")</f>
        <v>-</v>
      </c>
      <c r="F723" s="8" t="str">
        <f>IFERROR(IF(INDEX('ce raw data'!$C$2:$CZ$3000,MATCH(1,INDEX(('ce raw data'!$A$2:$A$3000=C711)*('ce raw data'!$B$2:$B$3000=$B724),,),0),MATCH(SUBSTITUTE(F714,"Allele","Height"),'ce raw data'!$C$1:$CZ$1,0))="","-",INDEX('ce raw data'!$C$2:$CZ$3000,MATCH(1,INDEX(('ce raw data'!$A$2:$A$3000=C711)*('ce raw data'!$B$2:$B$3000=$B724),,),0),MATCH(SUBSTITUTE(F714,"Allele","Height"),'ce raw data'!$C$1:$CZ$1,0))),"-")</f>
        <v>-</v>
      </c>
      <c r="G723" s="8" t="str">
        <f>IFERROR(IF(INDEX('ce raw data'!$C$2:$CZ$3000,MATCH(1,INDEX(('ce raw data'!$A$2:$A$3000=G711)*('ce raw data'!$B$2:$B$3000=$B724),,),0),MATCH(SUBSTITUTE(G714,"Allele","Height"),'ce raw data'!$C$1:$CZ$1,0))="","-",INDEX('ce raw data'!$C$2:$CZ$3000,MATCH(1,INDEX(('ce raw data'!$A$2:$A$3000=G711)*('ce raw data'!$B$2:$B$3000=$B724),,),0),MATCH(SUBSTITUTE(G714,"Allele","Height"),'ce raw data'!$C$1:$CZ$1,0))),"-")</f>
        <v>-</v>
      </c>
      <c r="H723" s="8" t="str">
        <f>IFERROR(IF(INDEX('ce raw data'!$C$2:$CZ$3000,MATCH(1,INDEX(('ce raw data'!$A$2:$A$3000=G711)*('ce raw data'!$B$2:$B$3000=$B724),,),0),MATCH(SUBSTITUTE(H714,"Allele","Height"),'ce raw data'!$C$1:$CZ$1,0))="","-",INDEX('ce raw data'!$C$2:$CZ$3000,MATCH(1,INDEX(('ce raw data'!$A$2:$A$3000=G711)*('ce raw data'!$B$2:$B$3000=$B724),,),0),MATCH(SUBSTITUTE(H714,"Allele","Height"),'ce raw data'!$C$1:$CZ$1,0))),"-")</f>
        <v>-</v>
      </c>
      <c r="I723" s="8" t="str">
        <f>IFERROR(IF(INDEX('ce raw data'!$C$2:$CZ$3000,MATCH(1,INDEX(('ce raw data'!$A$2:$A$3000=G711)*('ce raw data'!$B$2:$B$3000=$B724),,),0),MATCH(SUBSTITUTE(I714,"Allele","Height"),'ce raw data'!$C$1:$CZ$1,0))="","-",INDEX('ce raw data'!$C$2:$CZ$3000,MATCH(1,INDEX(('ce raw data'!$A$2:$A$3000=G711)*('ce raw data'!$B$2:$B$3000=$B724),,),0),MATCH(SUBSTITUTE(I714,"Allele","Height"),'ce raw data'!$C$1:$CZ$1,0))),"-")</f>
        <v>-</v>
      </c>
      <c r="J723" s="8" t="str">
        <f>IFERROR(IF(INDEX('ce raw data'!$C$2:$CZ$3000,MATCH(1,INDEX(('ce raw data'!$A$2:$A$3000=G711)*('ce raw data'!$B$2:$B$3000=$B724),,),0),MATCH(SUBSTITUTE(J714,"Allele","Height"),'ce raw data'!$C$1:$CZ$1,0))="","-",INDEX('ce raw data'!$C$2:$CZ$3000,MATCH(1,INDEX(('ce raw data'!$A$2:$A$3000=G711)*('ce raw data'!$B$2:$B$3000=$B724),,),0),MATCH(SUBSTITUTE(J714,"Allele","Height"),'ce raw data'!$C$1:$CZ$1,0))),"-")</f>
        <v>-</v>
      </c>
    </row>
    <row r="724" spans="2:10" x14ac:dyDescent="0.5">
      <c r="B724" s="10" t="str">
        <f>'Allele Call Table'!$A$79</f>
        <v>D10S1248</v>
      </c>
      <c r="C724" s="8" t="str">
        <f>IFERROR(IF(INDEX('ce raw data'!$C$2:$CZ$3000,MATCH(1,INDEX(('ce raw data'!$A$2:$A$3000=C711)*('ce raw data'!$B$2:$B$3000=$B724),,),0),MATCH(C714,'ce raw data'!$C$1:$CZ$1,0))="","-",INDEX('ce raw data'!$C$2:$CZ$3000,MATCH(1,INDEX(('ce raw data'!$A$2:$A$3000=C711)*('ce raw data'!$B$2:$B$3000=$B724),,),0),MATCH(C714,'ce raw data'!$C$1:$CZ$1,0))),"-")</f>
        <v>-</v>
      </c>
      <c r="D724" s="8" t="str">
        <f>IFERROR(IF(INDEX('ce raw data'!$C$2:$CZ$3000,MATCH(1,INDEX(('ce raw data'!$A$2:$A$3000=C711)*('ce raw data'!$B$2:$B$3000=$B724),,),0),MATCH(D714,'ce raw data'!$C$1:$CZ$1,0))="","-",INDEX('ce raw data'!$C$2:$CZ$3000,MATCH(1,INDEX(('ce raw data'!$A$2:$A$3000=C711)*('ce raw data'!$B$2:$B$3000=$B724),,),0),MATCH(D714,'ce raw data'!$C$1:$CZ$1,0))),"-")</f>
        <v>-</v>
      </c>
      <c r="E724" s="8" t="str">
        <f>IFERROR(IF(INDEX('ce raw data'!$C$2:$CZ$3000,MATCH(1,INDEX(('ce raw data'!$A$2:$A$3000=C711)*('ce raw data'!$B$2:$B$3000=$B724),,),0),MATCH(E714,'ce raw data'!$C$1:$CZ$1,0))="","-",INDEX('ce raw data'!$C$2:$CZ$3000,MATCH(1,INDEX(('ce raw data'!$A$2:$A$3000=C711)*('ce raw data'!$B$2:$B$3000=$B724),,),0),MATCH(E714,'ce raw data'!$C$1:$CZ$1,0))),"-")</f>
        <v>-</v>
      </c>
      <c r="F724" s="8" t="str">
        <f>IFERROR(IF(INDEX('ce raw data'!$C$2:$CZ$3000,MATCH(1,INDEX(('ce raw data'!$A$2:$A$3000=C711)*('ce raw data'!$B$2:$B$3000=$B724),,),0),MATCH(F714,'ce raw data'!$C$1:$CZ$1,0))="","-",INDEX('ce raw data'!$C$2:$CZ$3000,MATCH(1,INDEX(('ce raw data'!$A$2:$A$3000=C711)*('ce raw data'!$B$2:$B$3000=$B724),,),0),MATCH(F714,'ce raw data'!$C$1:$CZ$1,0))),"-")</f>
        <v>-</v>
      </c>
      <c r="G724" s="8" t="str">
        <f>IFERROR(IF(INDEX('ce raw data'!$C$2:$CZ$3000,MATCH(1,INDEX(('ce raw data'!$A$2:$A$3000=G711)*('ce raw data'!$B$2:$B$3000=$B724),,),0),MATCH(G714,'ce raw data'!$C$1:$CZ$1,0))="","-",INDEX('ce raw data'!$C$2:$CZ$3000,MATCH(1,INDEX(('ce raw data'!$A$2:$A$3000=G711)*('ce raw data'!$B$2:$B$3000=$B724),,),0),MATCH(G714,'ce raw data'!$C$1:$CZ$1,0))),"-")</f>
        <v>-</v>
      </c>
      <c r="H724" s="8" t="str">
        <f>IFERROR(IF(INDEX('ce raw data'!$C$2:$CZ$3000,MATCH(1,INDEX(('ce raw data'!$A$2:$A$3000=G711)*('ce raw data'!$B$2:$B$3000=$B724),,),0),MATCH(H714,'ce raw data'!$C$1:$CZ$1,0))="","-",INDEX('ce raw data'!$C$2:$CZ$3000,MATCH(1,INDEX(('ce raw data'!$A$2:$A$3000=G711)*('ce raw data'!$B$2:$B$3000=$B724),,),0),MATCH(H714,'ce raw data'!$C$1:$CZ$1,0))),"-")</f>
        <v>-</v>
      </c>
      <c r="I724" s="8" t="str">
        <f>IFERROR(IF(INDEX('ce raw data'!$C$2:$CZ$3000,MATCH(1,INDEX(('ce raw data'!$A$2:$A$3000=G711)*('ce raw data'!$B$2:$B$3000=$B724),,),0),MATCH(I714,'ce raw data'!$C$1:$CZ$1,0))="","-",INDEX('ce raw data'!$C$2:$CZ$3000,MATCH(1,INDEX(('ce raw data'!$A$2:$A$3000=G711)*('ce raw data'!$B$2:$B$3000=$B724),,),0),MATCH(I714,'ce raw data'!$C$1:$CZ$1,0))),"-")</f>
        <v>-</v>
      </c>
      <c r="J724" s="8" t="str">
        <f>IFERROR(IF(INDEX('ce raw data'!$C$2:$CZ$3000,MATCH(1,INDEX(('ce raw data'!$A$2:$A$3000=G711)*('ce raw data'!$B$2:$B$3000=$B724),,),0),MATCH(J714,'ce raw data'!$C$1:$CZ$1,0))="","-",INDEX('ce raw data'!$C$2:$CZ$3000,MATCH(1,INDEX(('ce raw data'!$A$2:$A$3000=G711)*('ce raw data'!$B$2:$B$3000=$B724),,),0),MATCH(J714,'ce raw data'!$C$1:$CZ$1,0))),"-")</f>
        <v>-</v>
      </c>
    </row>
    <row r="725" spans="2:10" hidden="1" x14ac:dyDescent="0.5">
      <c r="B725" s="10"/>
      <c r="C725" s="8" t="str">
        <f>IFERROR(IF(INDEX('ce raw data'!$C$2:$CZ$3000,MATCH(1,INDEX(('ce raw data'!$A$2:$A$3000=C711)*('ce raw data'!$B$2:$B$3000=$B726),,),0),MATCH(SUBSTITUTE(C714,"Allele","Height"),'ce raw data'!$C$1:$CZ$1,0))="","-",INDEX('ce raw data'!$C$2:$CZ$3000,MATCH(1,INDEX(('ce raw data'!$A$2:$A$3000=C711)*('ce raw data'!$B$2:$B$3000=$B726),,),0),MATCH(SUBSTITUTE(C714,"Allele","Height"),'ce raw data'!$C$1:$CZ$1,0))),"-")</f>
        <v>-</v>
      </c>
      <c r="D725" s="8" t="str">
        <f>IFERROR(IF(INDEX('ce raw data'!$C$2:$CZ$3000,MATCH(1,INDEX(('ce raw data'!$A$2:$A$3000=C711)*('ce raw data'!$B$2:$B$3000=$B726),,),0),MATCH(SUBSTITUTE(D714,"Allele","Height"),'ce raw data'!$C$1:$CZ$1,0))="","-",INDEX('ce raw data'!$C$2:$CZ$3000,MATCH(1,INDEX(('ce raw data'!$A$2:$A$3000=C711)*('ce raw data'!$B$2:$B$3000=$B726),,),0),MATCH(SUBSTITUTE(D714,"Allele","Height"),'ce raw data'!$C$1:$CZ$1,0))),"-")</f>
        <v>-</v>
      </c>
      <c r="E725" s="8" t="str">
        <f>IFERROR(IF(INDEX('ce raw data'!$C$2:$CZ$3000,MATCH(1,INDEX(('ce raw data'!$A$2:$A$3000=C711)*('ce raw data'!$B$2:$B$3000=$B726),,),0),MATCH(SUBSTITUTE(E714,"Allele","Height"),'ce raw data'!$C$1:$CZ$1,0))="","-",INDEX('ce raw data'!$C$2:$CZ$3000,MATCH(1,INDEX(('ce raw data'!$A$2:$A$3000=C711)*('ce raw data'!$B$2:$B$3000=$B726),,),0),MATCH(SUBSTITUTE(E714,"Allele","Height"),'ce raw data'!$C$1:$CZ$1,0))),"-")</f>
        <v>-</v>
      </c>
      <c r="F725" s="8" t="str">
        <f>IFERROR(IF(INDEX('ce raw data'!$C$2:$CZ$3000,MATCH(1,INDEX(('ce raw data'!$A$2:$A$3000=C711)*('ce raw data'!$B$2:$B$3000=$B726),,),0),MATCH(SUBSTITUTE(F714,"Allele","Height"),'ce raw data'!$C$1:$CZ$1,0))="","-",INDEX('ce raw data'!$C$2:$CZ$3000,MATCH(1,INDEX(('ce raw data'!$A$2:$A$3000=C711)*('ce raw data'!$B$2:$B$3000=$B726),,),0),MATCH(SUBSTITUTE(F714,"Allele","Height"),'ce raw data'!$C$1:$CZ$1,0))),"-")</f>
        <v>-</v>
      </c>
      <c r="G725" s="8" t="str">
        <f>IFERROR(IF(INDEX('ce raw data'!$C$2:$CZ$3000,MATCH(1,INDEX(('ce raw data'!$A$2:$A$3000=G711)*('ce raw data'!$B$2:$B$3000=$B726),,),0),MATCH(SUBSTITUTE(G714,"Allele","Height"),'ce raw data'!$C$1:$CZ$1,0))="","-",INDEX('ce raw data'!$C$2:$CZ$3000,MATCH(1,INDEX(('ce raw data'!$A$2:$A$3000=G711)*('ce raw data'!$B$2:$B$3000=$B726),,),0),MATCH(SUBSTITUTE(G714,"Allele","Height"),'ce raw data'!$C$1:$CZ$1,0))),"-")</f>
        <v>-</v>
      </c>
      <c r="H725" s="8" t="str">
        <f>IFERROR(IF(INDEX('ce raw data'!$C$2:$CZ$3000,MATCH(1,INDEX(('ce raw data'!$A$2:$A$3000=G711)*('ce raw data'!$B$2:$B$3000=$B726),,),0),MATCH(SUBSTITUTE(H714,"Allele","Height"),'ce raw data'!$C$1:$CZ$1,0))="","-",INDEX('ce raw data'!$C$2:$CZ$3000,MATCH(1,INDEX(('ce raw data'!$A$2:$A$3000=G711)*('ce raw data'!$B$2:$B$3000=$B726),,),0),MATCH(SUBSTITUTE(H714,"Allele","Height"),'ce raw data'!$C$1:$CZ$1,0))),"-")</f>
        <v>-</v>
      </c>
      <c r="I725" s="8" t="str">
        <f>IFERROR(IF(INDEX('ce raw data'!$C$2:$CZ$3000,MATCH(1,INDEX(('ce raw data'!$A$2:$A$3000=G711)*('ce raw data'!$B$2:$B$3000=$B726),,),0),MATCH(SUBSTITUTE(I714,"Allele","Height"),'ce raw data'!$C$1:$CZ$1,0))="","-",INDEX('ce raw data'!$C$2:$CZ$3000,MATCH(1,INDEX(('ce raw data'!$A$2:$A$3000=G711)*('ce raw data'!$B$2:$B$3000=$B726),,),0),MATCH(SUBSTITUTE(I714,"Allele","Height"),'ce raw data'!$C$1:$CZ$1,0))),"-")</f>
        <v>-</v>
      </c>
      <c r="J725" s="8" t="str">
        <f>IFERROR(IF(INDEX('ce raw data'!$C$2:$CZ$3000,MATCH(1,INDEX(('ce raw data'!$A$2:$A$3000=G711)*('ce raw data'!$B$2:$B$3000=$B726),,),0),MATCH(SUBSTITUTE(J714,"Allele","Height"),'ce raw data'!$C$1:$CZ$1,0))="","-",INDEX('ce raw data'!$C$2:$CZ$3000,MATCH(1,INDEX(('ce raw data'!$A$2:$A$3000=G711)*('ce raw data'!$B$2:$B$3000=$B726),,),0),MATCH(SUBSTITUTE(J714,"Allele","Height"),'ce raw data'!$C$1:$CZ$1,0))),"-")</f>
        <v>-</v>
      </c>
    </row>
    <row r="726" spans="2:10" x14ac:dyDescent="0.5">
      <c r="B726" s="10" t="str">
        <f>'Allele Call Table'!$A$81</f>
        <v>D13S317</v>
      </c>
      <c r="C726" s="8" t="str">
        <f>IFERROR(IF(INDEX('ce raw data'!$C$2:$CZ$3000,MATCH(1,INDEX(('ce raw data'!$A$2:$A$3000=C711)*('ce raw data'!$B$2:$B$3000=$B726),,),0),MATCH(C714,'ce raw data'!$C$1:$CZ$1,0))="","-",INDEX('ce raw data'!$C$2:$CZ$3000,MATCH(1,INDEX(('ce raw data'!$A$2:$A$3000=C711)*('ce raw data'!$B$2:$B$3000=$B726),,),0),MATCH(C714,'ce raw data'!$C$1:$CZ$1,0))),"-")</f>
        <v>-</v>
      </c>
      <c r="D726" s="8" t="str">
        <f>IFERROR(IF(INDEX('ce raw data'!$C$2:$CZ$3000,MATCH(1,INDEX(('ce raw data'!$A$2:$A$3000=C711)*('ce raw data'!$B$2:$B$3000=$B726),,),0),MATCH(D714,'ce raw data'!$C$1:$CZ$1,0))="","-",INDEX('ce raw data'!$C$2:$CZ$3000,MATCH(1,INDEX(('ce raw data'!$A$2:$A$3000=C711)*('ce raw data'!$B$2:$B$3000=$B726),,),0),MATCH(D714,'ce raw data'!$C$1:$CZ$1,0))),"-")</f>
        <v>-</v>
      </c>
      <c r="E726" s="8" t="str">
        <f>IFERROR(IF(INDEX('ce raw data'!$C$2:$CZ$3000,MATCH(1,INDEX(('ce raw data'!$A$2:$A$3000=C711)*('ce raw data'!$B$2:$B$3000=$B726),,),0),MATCH(E714,'ce raw data'!$C$1:$CZ$1,0))="","-",INDEX('ce raw data'!$C$2:$CZ$3000,MATCH(1,INDEX(('ce raw data'!$A$2:$A$3000=C711)*('ce raw data'!$B$2:$B$3000=$B726),,),0),MATCH(E714,'ce raw data'!$C$1:$CZ$1,0))),"-")</f>
        <v>-</v>
      </c>
      <c r="F726" s="8" t="str">
        <f>IFERROR(IF(INDEX('ce raw data'!$C$2:$CZ$3000,MATCH(1,INDEX(('ce raw data'!$A$2:$A$3000=C711)*('ce raw data'!$B$2:$B$3000=$B726),,),0),MATCH(F714,'ce raw data'!$C$1:$CZ$1,0))="","-",INDEX('ce raw data'!$C$2:$CZ$3000,MATCH(1,INDEX(('ce raw data'!$A$2:$A$3000=C711)*('ce raw data'!$B$2:$B$3000=$B726),,),0),MATCH(F714,'ce raw data'!$C$1:$CZ$1,0))),"-")</f>
        <v>-</v>
      </c>
      <c r="G726" s="8" t="str">
        <f>IFERROR(IF(INDEX('ce raw data'!$C$2:$CZ$3000,MATCH(1,INDEX(('ce raw data'!$A$2:$A$3000=G711)*('ce raw data'!$B$2:$B$3000=$B726),,),0),MATCH(G714,'ce raw data'!$C$1:$CZ$1,0))="","-",INDEX('ce raw data'!$C$2:$CZ$3000,MATCH(1,INDEX(('ce raw data'!$A$2:$A$3000=G711)*('ce raw data'!$B$2:$B$3000=$B726),,),0),MATCH(G714,'ce raw data'!$C$1:$CZ$1,0))),"-")</f>
        <v>-</v>
      </c>
      <c r="H726" s="8" t="str">
        <f>IFERROR(IF(INDEX('ce raw data'!$C$2:$CZ$3000,MATCH(1,INDEX(('ce raw data'!$A$2:$A$3000=G711)*('ce raw data'!$B$2:$B$3000=$B726),,),0),MATCH(H714,'ce raw data'!$C$1:$CZ$1,0))="","-",INDEX('ce raw data'!$C$2:$CZ$3000,MATCH(1,INDEX(('ce raw data'!$A$2:$A$3000=G711)*('ce raw data'!$B$2:$B$3000=$B726),,),0),MATCH(H714,'ce raw data'!$C$1:$CZ$1,0))),"-")</f>
        <v>-</v>
      </c>
      <c r="I726" s="8" t="str">
        <f>IFERROR(IF(INDEX('ce raw data'!$C$2:$CZ$3000,MATCH(1,INDEX(('ce raw data'!$A$2:$A$3000=G711)*('ce raw data'!$B$2:$B$3000=$B726),,),0),MATCH(I714,'ce raw data'!$C$1:$CZ$1,0))="","-",INDEX('ce raw data'!$C$2:$CZ$3000,MATCH(1,INDEX(('ce raw data'!$A$2:$A$3000=G711)*('ce raw data'!$B$2:$B$3000=$B726),,),0),MATCH(I714,'ce raw data'!$C$1:$CZ$1,0))),"-")</f>
        <v>-</v>
      </c>
      <c r="J726" s="8" t="str">
        <f>IFERROR(IF(INDEX('ce raw data'!$C$2:$CZ$3000,MATCH(1,INDEX(('ce raw data'!$A$2:$A$3000=G711)*('ce raw data'!$B$2:$B$3000=$B726),,),0),MATCH(J714,'ce raw data'!$C$1:$CZ$1,0))="","-",INDEX('ce raw data'!$C$2:$CZ$3000,MATCH(1,INDEX(('ce raw data'!$A$2:$A$3000=G711)*('ce raw data'!$B$2:$B$3000=$B726),,),0),MATCH(J714,'ce raw data'!$C$1:$CZ$1,0))),"-")</f>
        <v>-</v>
      </c>
    </row>
    <row r="727" spans="2:10" hidden="1" x14ac:dyDescent="0.5">
      <c r="B727" s="10"/>
      <c r="C727" s="8" t="str">
        <f>IFERROR(IF(INDEX('ce raw data'!$C$2:$CZ$3000,MATCH(1,INDEX(('ce raw data'!$A$2:$A$3000=C711)*('ce raw data'!$B$2:$B$3000=$B728),,),0),MATCH(SUBSTITUTE(C714,"Allele","Height"),'ce raw data'!$C$1:$CZ$1,0))="","-",INDEX('ce raw data'!$C$2:$CZ$3000,MATCH(1,INDEX(('ce raw data'!$A$2:$A$3000=C711)*('ce raw data'!$B$2:$B$3000=$B728),,),0),MATCH(SUBSTITUTE(C714,"Allele","Height"),'ce raw data'!$C$1:$CZ$1,0))),"-")</f>
        <v>-</v>
      </c>
      <c r="D727" s="8" t="str">
        <f>IFERROR(IF(INDEX('ce raw data'!$C$2:$CZ$3000,MATCH(1,INDEX(('ce raw data'!$A$2:$A$3000=C711)*('ce raw data'!$B$2:$B$3000=$B728),,),0),MATCH(SUBSTITUTE(D714,"Allele","Height"),'ce raw data'!$C$1:$CZ$1,0))="","-",INDEX('ce raw data'!$C$2:$CZ$3000,MATCH(1,INDEX(('ce raw data'!$A$2:$A$3000=C711)*('ce raw data'!$B$2:$B$3000=$B728),,),0),MATCH(SUBSTITUTE(D714,"Allele","Height"),'ce raw data'!$C$1:$CZ$1,0))),"-")</f>
        <v>-</v>
      </c>
      <c r="E727" s="8" t="str">
        <f>IFERROR(IF(INDEX('ce raw data'!$C$2:$CZ$3000,MATCH(1,INDEX(('ce raw data'!$A$2:$A$3000=C711)*('ce raw data'!$B$2:$B$3000=$B728),,),0),MATCH(SUBSTITUTE(E714,"Allele","Height"),'ce raw data'!$C$1:$CZ$1,0))="","-",INDEX('ce raw data'!$C$2:$CZ$3000,MATCH(1,INDEX(('ce raw data'!$A$2:$A$3000=C711)*('ce raw data'!$B$2:$B$3000=$B728),,),0),MATCH(SUBSTITUTE(E714,"Allele","Height"),'ce raw data'!$C$1:$CZ$1,0))),"-")</f>
        <v>-</v>
      </c>
      <c r="F727" s="8" t="str">
        <f>IFERROR(IF(INDEX('ce raw data'!$C$2:$CZ$3000,MATCH(1,INDEX(('ce raw data'!$A$2:$A$3000=C711)*('ce raw data'!$B$2:$B$3000=$B728),,),0),MATCH(SUBSTITUTE(F714,"Allele","Height"),'ce raw data'!$C$1:$CZ$1,0))="","-",INDEX('ce raw data'!$C$2:$CZ$3000,MATCH(1,INDEX(('ce raw data'!$A$2:$A$3000=C711)*('ce raw data'!$B$2:$B$3000=$B728),,),0),MATCH(SUBSTITUTE(F714,"Allele","Height"),'ce raw data'!$C$1:$CZ$1,0))),"-")</f>
        <v>-</v>
      </c>
      <c r="G727" s="8" t="str">
        <f>IFERROR(IF(INDEX('ce raw data'!$C$2:$CZ$3000,MATCH(1,INDEX(('ce raw data'!$A$2:$A$3000=G711)*('ce raw data'!$B$2:$B$3000=$B728),,),0),MATCH(SUBSTITUTE(G714,"Allele","Height"),'ce raw data'!$C$1:$CZ$1,0))="","-",INDEX('ce raw data'!$C$2:$CZ$3000,MATCH(1,INDEX(('ce raw data'!$A$2:$A$3000=G711)*('ce raw data'!$B$2:$B$3000=$B728),,),0),MATCH(SUBSTITUTE(G714,"Allele","Height"),'ce raw data'!$C$1:$CZ$1,0))),"-")</f>
        <v>-</v>
      </c>
      <c r="H727" s="8" t="str">
        <f>IFERROR(IF(INDEX('ce raw data'!$C$2:$CZ$3000,MATCH(1,INDEX(('ce raw data'!$A$2:$A$3000=G711)*('ce raw data'!$B$2:$B$3000=$B728),,),0),MATCH(SUBSTITUTE(H714,"Allele","Height"),'ce raw data'!$C$1:$CZ$1,0))="","-",INDEX('ce raw data'!$C$2:$CZ$3000,MATCH(1,INDEX(('ce raw data'!$A$2:$A$3000=G711)*('ce raw data'!$B$2:$B$3000=$B728),,),0),MATCH(SUBSTITUTE(H714,"Allele","Height"),'ce raw data'!$C$1:$CZ$1,0))),"-")</f>
        <v>-</v>
      </c>
      <c r="I727" s="8" t="str">
        <f>IFERROR(IF(INDEX('ce raw data'!$C$2:$CZ$3000,MATCH(1,INDEX(('ce raw data'!$A$2:$A$3000=G711)*('ce raw data'!$B$2:$B$3000=$B728),,),0),MATCH(SUBSTITUTE(I714,"Allele","Height"),'ce raw data'!$C$1:$CZ$1,0))="","-",INDEX('ce raw data'!$C$2:$CZ$3000,MATCH(1,INDEX(('ce raw data'!$A$2:$A$3000=G711)*('ce raw data'!$B$2:$B$3000=$B728),,),0),MATCH(SUBSTITUTE(I714,"Allele","Height"),'ce raw data'!$C$1:$CZ$1,0))),"-")</f>
        <v>-</v>
      </c>
      <c r="J727" s="8" t="str">
        <f>IFERROR(IF(INDEX('ce raw data'!$C$2:$CZ$3000,MATCH(1,INDEX(('ce raw data'!$A$2:$A$3000=G711)*('ce raw data'!$B$2:$B$3000=$B728),,),0),MATCH(SUBSTITUTE(J714,"Allele","Height"),'ce raw data'!$C$1:$CZ$1,0))="","-",INDEX('ce raw data'!$C$2:$CZ$3000,MATCH(1,INDEX(('ce raw data'!$A$2:$A$3000=G711)*('ce raw data'!$B$2:$B$3000=$B728),,),0),MATCH(SUBSTITUTE(J714,"Allele","Height"),'ce raw data'!$C$1:$CZ$1,0))),"-")</f>
        <v>-</v>
      </c>
    </row>
    <row r="728" spans="2:10" x14ac:dyDescent="0.5">
      <c r="B728" s="10" t="str">
        <f>'Allele Call Table'!$A$83</f>
        <v>Penta E</v>
      </c>
      <c r="C728" s="8" t="str">
        <f>IFERROR(IF(INDEX('ce raw data'!$C$2:$CZ$3000,MATCH(1,INDEX(('ce raw data'!$A$2:$A$3000=C711)*('ce raw data'!$B$2:$B$3000=$B728),,),0),MATCH(C714,'ce raw data'!$C$1:$CZ$1,0))="","-",INDEX('ce raw data'!$C$2:$CZ$3000,MATCH(1,INDEX(('ce raw data'!$A$2:$A$3000=C711)*('ce raw data'!$B$2:$B$3000=$B728),,),0),MATCH(C714,'ce raw data'!$C$1:$CZ$1,0))),"-")</f>
        <v>-</v>
      </c>
      <c r="D728" s="8" t="str">
        <f>IFERROR(IF(INDEX('ce raw data'!$C$2:$CZ$3000,MATCH(1,INDEX(('ce raw data'!$A$2:$A$3000=C711)*('ce raw data'!$B$2:$B$3000=$B728),,),0),MATCH(D714,'ce raw data'!$C$1:$CZ$1,0))="","-",INDEX('ce raw data'!$C$2:$CZ$3000,MATCH(1,INDEX(('ce raw data'!$A$2:$A$3000=C711)*('ce raw data'!$B$2:$B$3000=$B728),,),0),MATCH(D714,'ce raw data'!$C$1:$CZ$1,0))),"-")</f>
        <v>-</v>
      </c>
      <c r="E728" s="8" t="str">
        <f>IFERROR(IF(INDEX('ce raw data'!$C$2:$CZ$3000,MATCH(1,INDEX(('ce raw data'!$A$2:$A$3000=C711)*('ce raw data'!$B$2:$B$3000=$B728),,),0),MATCH(E714,'ce raw data'!$C$1:$CZ$1,0))="","-",INDEX('ce raw data'!$C$2:$CZ$3000,MATCH(1,INDEX(('ce raw data'!$A$2:$A$3000=C711)*('ce raw data'!$B$2:$B$3000=$B728),,),0),MATCH(E714,'ce raw data'!$C$1:$CZ$1,0))),"-")</f>
        <v>-</v>
      </c>
      <c r="F728" s="8" t="str">
        <f>IFERROR(IF(INDEX('ce raw data'!$C$2:$CZ$3000,MATCH(1,INDEX(('ce raw data'!$A$2:$A$3000=C711)*('ce raw data'!$B$2:$B$3000=$B728),,),0),MATCH(F714,'ce raw data'!$C$1:$CZ$1,0))="","-",INDEX('ce raw data'!$C$2:$CZ$3000,MATCH(1,INDEX(('ce raw data'!$A$2:$A$3000=C711)*('ce raw data'!$B$2:$B$3000=$B728),,),0),MATCH(F714,'ce raw data'!$C$1:$CZ$1,0))),"-")</f>
        <v>-</v>
      </c>
      <c r="G728" s="8" t="str">
        <f>IFERROR(IF(INDEX('ce raw data'!$C$2:$CZ$3000,MATCH(1,INDEX(('ce raw data'!$A$2:$A$3000=G711)*('ce raw data'!$B$2:$B$3000=$B728),,),0),MATCH(G714,'ce raw data'!$C$1:$CZ$1,0))="","-",INDEX('ce raw data'!$C$2:$CZ$3000,MATCH(1,INDEX(('ce raw data'!$A$2:$A$3000=G711)*('ce raw data'!$B$2:$B$3000=$B728),,),0),MATCH(G714,'ce raw data'!$C$1:$CZ$1,0))),"-")</f>
        <v>-</v>
      </c>
      <c r="H728" s="8" t="str">
        <f>IFERROR(IF(INDEX('ce raw data'!$C$2:$CZ$3000,MATCH(1,INDEX(('ce raw data'!$A$2:$A$3000=G711)*('ce raw data'!$B$2:$B$3000=$B728),,),0),MATCH(H714,'ce raw data'!$C$1:$CZ$1,0))="","-",INDEX('ce raw data'!$C$2:$CZ$3000,MATCH(1,INDEX(('ce raw data'!$A$2:$A$3000=G711)*('ce raw data'!$B$2:$B$3000=$B728),,),0),MATCH(H714,'ce raw data'!$C$1:$CZ$1,0))),"-")</f>
        <v>-</v>
      </c>
      <c r="I728" s="8" t="str">
        <f>IFERROR(IF(INDEX('ce raw data'!$C$2:$CZ$3000,MATCH(1,INDEX(('ce raw data'!$A$2:$A$3000=G711)*('ce raw data'!$B$2:$B$3000=$B728),,),0),MATCH(I714,'ce raw data'!$C$1:$CZ$1,0))="","-",INDEX('ce raw data'!$C$2:$CZ$3000,MATCH(1,INDEX(('ce raw data'!$A$2:$A$3000=G711)*('ce raw data'!$B$2:$B$3000=$B728),,),0),MATCH(I714,'ce raw data'!$C$1:$CZ$1,0))),"-")</f>
        <v>-</v>
      </c>
      <c r="J728" s="8" t="str">
        <f>IFERROR(IF(INDEX('ce raw data'!$C$2:$CZ$3000,MATCH(1,INDEX(('ce raw data'!$A$2:$A$3000=G711)*('ce raw data'!$B$2:$B$3000=$B728),,),0),MATCH(J714,'ce raw data'!$C$1:$CZ$1,0))="","-",INDEX('ce raw data'!$C$2:$CZ$3000,MATCH(1,INDEX(('ce raw data'!$A$2:$A$3000=G711)*('ce raw data'!$B$2:$B$3000=$B728),,),0),MATCH(J714,'ce raw data'!$C$1:$CZ$1,0))),"-")</f>
        <v>-</v>
      </c>
    </row>
    <row r="729" spans="2:10" hidden="1" x14ac:dyDescent="0.5">
      <c r="B729" s="10"/>
      <c r="C729" s="8" t="str">
        <f>IFERROR(IF(INDEX('ce raw data'!$C$2:$CZ$3000,MATCH(1,INDEX(('ce raw data'!$A$2:$A$3000=C711)*('ce raw data'!$B$2:$B$3000=$B730),,),0),MATCH(SUBSTITUTE(C714,"Allele","Height"),'ce raw data'!$C$1:$CZ$1,0))="","-",INDEX('ce raw data'!$C$2:$CZ$3000,MATCH(1,INDEX(('ce raw data'!$A$2:$A$3000=C711)*('ce raw data'!$B$2:$B$3000=$B730),,),0),MATCH(SUBSTITUTE(C714,"Allele","Height"),'ce raw data'!$C$1:$CZ$1,0))),"-")</f>
        <v>-</v>
      </c>
      <c r="D729" s="8" t="str">
        <f>IFERROR(IF(INDEX('ce raw data'!$C$2:$CZ$3000,MATCH(1,INDEX(('ce raw data'!$A$2:$A$3000=C711)*('ce raw data'!$B$2:$B$3000=$B730),,),0),MATCH(SUBSTITUTE(D714,"Allele","Height"),'ce raw data'!$C$1:$CZ$1,0))="","-",INDEX('ce raw data'!$C$2:$CZ$3000,MATCH(1,INDEX(('ce raw data'!$A$2:$A$3000=C711)*('ce raw data'!$B$2:$B$3000=$B730),,),0),MATCH(SUBSTITUTE(D714,"Allele","Height"),'ce raw data'!$C$1:$CZ$1,0))),"-")</f>
        <v>-</v>
      </c>
      <c r="E729" s="8" t="str">
        <f>IFERROR(IF(INDEX('ce raw data'!$C$2:$CZ$3000,MATCH(1,INDEX(('ce raw data'!$A$2:$A$3000=C711)*('ce raw data'!$B$2:$B$3000=$B730),,),0),MATCH(SUBSTITUTE(E714,"Allele","Height"),'ce raw data'!$C$1:$CZ$1,0))="","-",INDEX('ce raw data'!$C$2:$CZ$3000,MATCH(1,INDEX(('ce raw data'!$A$2:$A$3000=C711)*('ce raw data'!$B$2:$B$3000=$B730),,),0),MATCH(SUBSTITUTE(E714,"Allele","Height"),'ce raw data'!$C$1:$CZ$1,0))),"-")</f>
        <v>-</v>
      </c>
      <c r="F729" s="8" t="str">
        <f>IFERROR(IF(INDEX('ce raw data'!$C$2:$CZ$3000,MATCH(1,INDEX(('ce raw data'!$A$2:$A$3000=C711)*('ce raw data'!$B$2:$B$3000=$B730),,),0),MATCH(SUBSTITUTE(F714,"Allele","Height"),'ce raw data'!$C$1:$CZ$1,0))="","-",INDEX('ce raw data'!$C$2:$CZ$3000,MATCH(1,INDEX(('ce raw data'!$A$2:$A$3000=C711)*('ce raw data'!$B$2:$B$3000=$B730),,),0),MATCH(SUBSTITUTE(F714,"Allele","Height"),'ce raw data'!$C$1:$CZ$1,0))),"-")</f>
        <v>-</v>
      </c>
      <c r="G729" s="8" t="str">
        <f>IFERROR(IF(INDEX('ce raw data'!$C$2:$CZ$3000,MATCH(1,INDEX(('ce raw data'!$A$2:$A$3000=G711)*('ce raw data'!$B$2:$B$3000=$B730),,),0),MATCH(SUBSTITUTE(G714,"Allele","Height"),'ce raw data'!$C$1:$CZ$1,0))="","-",INDEX('ce raw data'!$C$2:$CZ$3000,MATCH(1,INDEX(('ce raw data'!$A$2:$A$3000=G711)*('ce raw data'!$B$2:$B$3000=$B730),,),0),MATCH(SUBSTITUTE(G714,"Allele","Height"),'ce raw data'!$C$1:$CZ$1,0))),"-")</f>
        <v>-</v>
      </c>
      <c r="H729" s="8" t="str">
        <f>IFERROR(IF(INDEX('ce raw data'!$C$2:$CZ$3000,MATCH(1,INDEX(('ce raw data'!$A$2:$A$3000=G711)*('ce raw data'!$B$2:$B$3000=$B730),,),0),MATCH(SUBSTITUTE(H714,"Allele","Height"),'ce raw data'!$C$1:$CZ$1,0))="","-",INDEX('ce raw data'!$C$2:$CZ$3000,MATCH(1,INDEX(('ce raw data'!$A$2:$A$3000=G711)*('ce raw data'!$B$2:$B$3000=$B730),,),0),MATCH(SUBSTITUTE(H714,"Allele","Height"),'ce raw data'!$C$1:$CZ$1,0))),"-")</f>
        <v>-</v>
      </c>
      <c r="I729" s="8" t="str">
        <f>IFERROR(IF(INDEX('ce raw data'!$C$2:$CZ$3000,MATCH(1,INDEX(('ce raw data'!$A$2:$A$3000=G711)*('ce raw data'!$B$2:$B$3000=$B730),,),0),MATCH(SUBSTITUTE(I714,"Allele","Height"),'ce raw data'!$C$1:$CZ$1,0))="","-",INDEX('ce raw data'!$C$2:$CZ$3000,MATCH(1,INDEX(('ce raw data'!$A$2:$A$3000=G711)*('ce raw data'!$B$2:$B$3000=$B730),,),0),MATCH(SUBSTITUTE(I714,"Allele","Height"),'ce raw data'!$C$1:$CZ$1,0))),"-")</f>
        <v>-</v>
      </c>
      <c r="J729" s="8" t="str">
        <f>IFERROR(IF(INDEX('ce raw data'!$C$2:$CZ$3000,MATCH(1,INDEX(('ce raw data'!$A$2:$A$3000=G711)*('ce raw data'!$B$2:$B$3000=$B730),,),0),MATCH(SUBSTITUTE(J714,"Allele","Height"),'ce raw data'!$C$1:$CZ$1,0))="","-",INDEX('ce raw data'!$C$2:$CZ$3000,MATCH(1,INDEX(('ce raw data'!$A$2:$A$3000=G711)*('ce raw data'!$B$2:$B$3000=$B730),,),0),MATCH(SUBSTITUTE(J714,"Allele","Height"),'ce raw data'!$C$1:$CZ$1,0))),"-")</f>
        <v>-</v>
      </c>
    </row>
    <row r="730" spans="2:10" x14ac:dyDescent="0.5">
      <c r="B730" s="11" t="str">
        <f>'Allele Call Table'!$A$85</f>
        <v>D16S539</v>
      </c>
      <c r="C730" s="8" t="str">
        <f>IFERROR(IF(INDEX('ce raw data'!$C$2:$CZ$3000,MATCH(1,INDEX(('ce raw data'!$A$2:$A$3000=C711)*('ce raw data'!$B$2:$B$3000=$B730),,),0),MATCH(C714,'ce raw data'!$C$1:$CZ$1,0))="","-",INDEX('ce raw data'!$C$2:$CZ$3000,MATCH(1,INDEX(('ce raw data'!$A$2:$A$3000=C711)*('ce raw data'!$B$2:$B$3000=$B730),,),0),MATCH(C714,'ce raw data'!$C$1:$CZ$1,0))),"-")</f>
        <v>-</v>
      </c>
      <c r="D730" s="8" t="str">
        <f>IFERROR(IF(INDEX('ce raw data'!$C$2:$CZ$3000,MATCH(1,INDEX(('ce raw data'!$A$2:$A$3000=C711)*('ce raw data'!$B$2:$B$3000=$B730),,),0),MATCH(D714,'ce raw data'!$C$1:$CZ$1,0))="","-",INDEX('ce raw data'!$C$2:$CZ$3000,MATCH(1,INDEX(('ce raw data'!$A$2:$A$3000=C711)*('ce raw data'!$B$2:$B$3000=$B730),,),0),MATCH(D714,'ce raw data'!$C$1:$CZ$1,0))),"-")</f>
        <v>-</v>
      </c>
      <c r="E730" s="8" t="str">
        <f>IFERROR(IF(INDEX('ce raw data'!$C$2:$CZ$3000,MATCH(1,INDEX(('ce raw data'!$A$2:$A$3000=C711)*('ce raw data'!$B$2:$B$3000=$B730),,),0),MATCH(E714,'ce raw data'!$C$1:$CZ$1,0))="","-",INDEX('ce raw data'!$C$2:$CZ$3000,MATCH(1,INDEX(('ce raw data'!$A$2:$A$3000=C711)*('ce raw data'!$B$2:$B$3000=$B730),,),0),MATCH(E714,'ce raw data'!$C$1:$CZ$1,0))),"-")</f>
        <v>-</v>
      </c>
      <c r="F730" s="8" t="str">
        <f>IFERROR(IF(INDEX('ce raw data'!$C$2:$CZ$3000,MATCH(1,INDEX(('ce raw data'!$A$2:$A$3000=C711)*('ce raw data'!$B$2:$B$3000=$B730),,),0),MATCH(F714,'ce raw data'!$C$1:$CZ$1,0))="","-",INDEX('ce raw data'!$C$2:$CZ$3000,MATCH(1,INDEX(('ce raw data'!$A$2:$A$3000=C711)*('ce raw data'!$B$2:$B$3000=$B730),,),0),MATCH(F714,'ce raw data'!$C$1:$CZ$1,0))),"-")</f>
        <v>-</v>
      </c>
      <c r="G730" s="8" t="str">
        <f>IFERROR(IF(INDEX('ce raw data'!$C$2:$CZ$3000,MATCH(1,INDEX(('ce raw data'!$A$2:$A$3000=G711)*('ce raw data'!$B$2:$B$3000=$B730),,),0),MATCH(G714,'ce raw data'!$C$1:$CZ$1,0))="","-",INDEX('ce raw data'!$C$2:$CZ$3000,MATCH(1,INDEX(('ce raw data'!$A$2:$A$3000=G711)*('ce raw data'!$B$2:$B$3000=$B730),,),0),MATCH(G714,'ce raw data'!$C$1:$CZ$1,0))),"-")</f>
        <v>-</v>
      </c>
      <c r="H730" s="8" t="str">
        <f>IFERROR(IF(INDEX('ce raw data'!$C$2:$CZ$3000,MATCH(1,INDEX(('ce raw data'!$A$2:$A$3000=G711)*('ce raw data'!$B$2:$B$3000=$B730),,),0),MATCH(H714,'ce raw data'!$C$1:$CZ$1,0))="","-",INDEX('ce raw data'!$C$2:$CZ$3000,MATCH(1,INDEX(('ce raw data'!$A$2:$A$3000=G711)*('ce raw data'!$B$2:$B$3000=$B730),,),0),MATCH(H714,'ce raw data'!$C$1:$CZ$1,0))),"-")</f>
        <v>-</v>
      </c>
      <c r="I730" s="8" t="str">
        <f>IFERROR(IF(INDEX('ce raw data'!$C$2:$CZ$3000,MATCH(1,INDEX(('ce raw data'!$A$2:$A$3000=G711)*('ce raw data'!$B$2:$B$3000=$B730),,),0),MATCH(I714,'ce raw data'!$C$1:$CZ$1,0))="","-",INDEX('ce raw data'!$C$2:$CZ$3000,MATCH(1,INDEX(('ce raw data'!$A$2:$A$3000=G711)*('ce raw data'!$B$2:$B$3000=$B730),,),0),MATCH(I714,'ce raw data'!$C$1:$CZ$1,0))),"-")</f>
        <v>-</v>
      </c>
      <c r="J730" s="8" t="str">
        <f>IFERROR(IF(INDEX('ce raw data'!$C$2:$CZ$3000,MATCH(1,INDEX(('ce raw data'!$A$2:$A$3000=G711)*('ce raw data'!$B$2:$B$3000=$B730),,),0),MATCH(J714,'ce raw data'!$C$1:$CZ$1,0))="","-",INDEX('ce raw data'!$C$2:$CZ$3000,MATCH(1,INDEX(('ce raw data'!$A$2:$A$3000=G711)*('ce raw data'!$B$2:$B$3000=$B730),,),0),MATCH(J714,'ce raw data'!$C$1:$CZ$1,0))),"-")</f>
        <v>-</v>
      </c>
    </row>
    <row r="731" spans="2:10" hidden="1" x14ac:dyDescent="0.5">
      <c r="B731" s="11"/>
      <c r="C731" s="8" t="str">
        <f>IFERROR(IF(INDEX('ce raw data'!$C$2:$CZ$3000,MATCH(1,INDEX(('ce raw data'!$A$2:$A$3000=C711)*('ce raw data'!$B$2:$B$3000=$B732),,),0),MATCH(SUBSTITUTE(C714,"Allele","Height"),'ce raw data'!$C$1:$CZ$1,0))="","-",INDEX('ce raw data'!$C$2:$CZ$3000,MATCH(1,INDEX(('ce raw data'!$A$2:$A$3000=C711)*('ce raw data'!$B$2:$B$3000=$B732),,),0),MATCH(SUBSTITUTE(C714,"Allele","Height"),'ce raw data'!$C$1:$CZ$1,0))),"-")</f>
        <v>-</v>
      </c>
      <c r="D731" s="8" t="str">
        <f>IFERROR(IF(INDEX('ce raw data'!$C$2:$CZ$3000,MATCH(1,INDEX(('ce raw data'!$A$2:$A$3000=C711)*('ce raw data'!$B$2:$B$3000=$B732),,),0),MATCH(SUBSTITUTE(D714,"Allele","Height"),'ce raw data'!$C$1:$CZ$1,0))="","-",INDEX('ce raw data'!$C$2:$CZ$3000,MATCH(1,INDEX(('ce raw data'!$A$2:$A$3000=C711)*('ce raw data'!$B$2:$B$3000=$B732),,),0),MATCH(SUBSTITUTE(D714,"Allele","Height"),'ce raw data'!$C$1:$CZ$1,0))),"-")</f>
        <v>-</v>
      </c>
      <c r="E731" s="8" t="str">
        <f>IFERROR(IF(INDEX('ce raw data'!$C$2:$CZ$3000,MATCH(1,INDEX(('ce raw data'!$A$2:$A$3000=C711)*('ce raw data'!$B$2:$B$3000=$B732),,),0),MATCH(SUBSTITUTE(E714,"Allele","Height"),'ce raw data'!$C$1:$CZ$1,0))="","-",INDEX('ce raw data'!$C$2:$CZ$3000,MATCH(1,INDEX(('ce raw data'!$A$2:$A$3000=C711)*('ce raw data'!$B$2:$B$3000=$B732),,),0),MATCH(SUBSTITUTE(E714,"Allele","Height"),'ce raw data'!$C$1:$CZ$1,0))),"-")</f>
        <v>-</v>
      </c>
      <c r="F731" s="8" t="str">
        <f>IFERROR(IF(INDEX('ce raw data'!$C$2:$CZ$3000,MATCH(1,INDEX(('ce raw data'!$A$2:$A$3000=C711)*('ce raw data'!$B$2:$B$3000=$B732),,),0),MATCH(SUBSTITUTE(F714,"Allele","Height"),'ce raw data'!$C$1:$CZ$1,0))="","-",INDEX('ce raw data'!$C$2:$CZ$3000,MATCH(1,INDEX(('ce raw data'!$A$2:$A$3000=C711)*('ce raw data'!$B$2:$B$3000=$B732),,),0),MATCH(SUBSTITUTE(F714,"Allele","Height"),'ce raw data'!$C$1:$CZ$1,0))),"-")</f>
        <v>-</v>
      </c>
      <c r="G731" s="8" t="str">
        <f>IFERROR(IF(INDEX('ce raw data'!$C$2:$CZ$3000,MATCH(1,INDEX(('ce raw data'!$A$2:$A$3000=G711)*('ce raw data'!$B$2:$B$3000=$B732),,),0),MATCH(SUBSTITUTE(G714,"Allele","Height"),'ce raw data'!$C$1:$CZ$1,0))="","-",INDEX('ce raw data'!$C$2:$CZ$3000,MATCH(1,INDEX(('ce raw data'!$A$2:$A$3000=G711)*('ce raw data'!$B$2:$B$3000=$B732),,),0),MATCH(SUBSTITUTE(G714,"Allele","Height"),'ce raw data'!$C$1:$CZ$1,0))),"-")</f>
        <v>-</v>
      </c>
      <c r="H731" s="8" t="str">
        <f>IFERROR(IF(INDEX('ce raw data'!$C$2:$CZ$3000,MATCH(1,INDEX(('ce raw data'!$A$2:$A$3000=G711)*('ce raw data'!$B$2:$B$3000=$B732),,),0),MATCH(SUBSTITUTE(H714,"Allele","Height"),'ce raw data'!$C$1:$CZ$1,0))="","-",INDEX('ce raw data'!$C$2:$CZ$3000,MATCH(1,INDEX(('ce raw data'!$A$2:$A$3000=G711)*('ce raw data'!$B$2:$B$3000=$B732),,),0),MATCH(SUBSTITUTE(H714,"Allele","Height"),'ce raw data'!$C$1:$CZ$1,0))),"-")</f>
        <v>-</v>
      </c>
      <c r="I731" s="8" t="str">
        <f>IFERROR(IF(INDEX('ce raw data'!$C$2:$CZ$3000,MATCH(1,INDEX(('ce raw data'!$A$2:$A$3000=G711)*('ce raw data'!$B$2:$B$3000=$B732),,),0),MATCH(SUBSTITUTE(I714,"Allele","Height"),'ce raw data'!$C$1:$CZ$1,0))="","-",INDEX('ce raw data'!$C$2:$CZ$3000,MATCH(1,INDEX(('ce raw data'!$A$2:$A$3000=G711)*('ce raw data'!$B$2:$B$3000=$B732),,),0),MATCH(SUBSTITUTE(I714,"Allele","Height"),'ce raw data'!$C$1:$CZ$1,0))),"-")</f>
        <v>-</v>
      </c>
      <c r="J731" s="8" t="str">
        <f>IFERROR(IF(INDEX('ce raw data'!$C$2:$CZ$3000,MATCH(1,INDEX(('ce raw data'!$A$2:$A$3000=G711)*('ce raw data'!$B$2:$B$3000=$B732),,),0),MATCH(SUBSTITUTE(J714,"Allele","Height"),'ce raw data'!$C$1:$CZ$1,0))="","-",INDEX('ce raw data'!$C$2:$CZ$3000,MATCH(1,INDEX(('ce raw data'!$A$2:$A$3000=G711)*('ce raw data'!$B$2:$B$3000=$B732),,),0),MATCH(SUBSTITUTE(J714,"Allele","Height"),'ce raw data'!$C$1:$CZ$1,0))),"-")</f>
        <v>-</v>
      </c>
    </row>
    <row r="732" spans="2:10" x14ac:dyDescent="0.5">
      <c r="B732" s="11" t="str">
        <f>'Allele Call Table'!$A$87</f>
        <v>D18S51</v>
      </c>
      <c r="C732" s="8" t="str">
        <f>IFERROR(IF(INDEX('ce raw data'!$C$2:$CZ$3000,MATCH(1,INDEX(('ce raw data'!$A$2:$A$3000=C711)*('ce raw data'!$B$2:$B$3000=$B732),,),0),MATCH(C714,'ce raw data'!$C$1:$CZ$1,0))="","-",INDEX('ce raw data'!$C$2:$CZ$3000,MATCH(1,INDEX(('ce raw data'!$A$2:$A$3000=C711)*('ce raw data'!$B$2:$B$3000=$B732),,),0),MATCH(C714,'ce raw data'!$C$1:$CZ$1,0))),"-")</f>
        <v>-</v>
      </c>
      <c r="D732" s="8" t="str">
        <f>IFERROR(IF(INDEX('ce raw data'!$C$2:$CZ$3000,MATCH(1,INDEX(('ce raw data'!$A$2:$A$3000=C711)*('ce raw data'!$B$2:$B$3000=$B732),,),0),MATCH(D714,'ce raw data'!$C$1:$CZ$1,0))="","-",INDEX('ce raw data'!$C$2:$CZ$3000,MATCH(1,INDEX(('ce raw data'!$A$2:$A$3000=C711)*('ce raw data'!$B$2:$B$3000=$B732),,),0),MATCH(D714,'ce raw data'!$C$1:$CZ$1,0))),"-")</f>
        <v>-</v>
      </c>
      <c r="E732" s="8" t="str">
        <f>IFERROR(IF(INDEX('ce raw data'!$C$2:$CZ$3000,MATCH(1,INDEX(('ce raw data'!$A$2:$A$3000=C711)*('ce raw data'!$B$2:$B$3000=$B732),,),0),MATCH(E714,'ce raw data'!$C$1:$CZ$1,0))="","-",INDEX('ce raw data'!$C$2:$CZ$3000,MATCH(1,INDEX(('ce raw data'!$A$2:$A$3000=C711)*('ce raw data'!$B$2:$B$3000=$B732),,),0),MATCH(E714,'ce raw data'!$C$1:$CZ$1,0))),"-")</f>
        <v>-</v>
      </c>
      <c r="F732" s="8" t="str">
        <f>IFERROR(IF(INDEX('ce raw data'!$C$2:$CZ$3000,MATCH(1,INDEX(('ce raw data'!$A$2:$A$3000=C711)*('ce raw data'!$B$2:$B$3000=$B732),,),0),MATCH(F714,'ce raw data'!$C$1:$CZ$1,0))="","-",INDEX('ce raw data'!$C$2:$CZ$3000,MATCH(1,INDEX(('ce raw data'!$A$2:$A$3000=C711)*('ce raw data'!$B$2:$B$3000=$B732),,),0),MATCH(F714,'ce raw data'!$C$1:$CZ$1,0))),"-")</f>
        <v>-</v>
      </c>
      <c r="G732" s="8" t="str">
        <f>IFERROR(IF(INDEX('ce raw data'!$C$2:$CZ$3000,MATCH(1,INDEX(('ce raw data'!$A$2:$A$3000=G711)*('ce raw data'!$B$2:$B$3000=$B732),,),0),MATCH(G714,'ce raw data'!$C$1:$CZ$1,0))="","-",INDEX('ce raw data'!$C$2:$CZ$3000,MATCH(1,INDEX(('ce raw data'!$A$2:$A$3000=G711)*('ce raw data'!$B$2:$B$3000=$B732),,),0),MATCH(G714,'ce raw data'!$C$1:$CZ$1,0))),"-")</f>
        <v>-</v>
      </c>
      <c r="H732" s="8" t="str">
        <f>IFERROR(IF(INDEX('ce raw data'!$C$2:$CZ$3000,MATCH(1,INDEX(('ce raw data'!$A$2:$A$3000=G711)*('ce raw data'!$B$2:$B$3000=$B732),,),0),MATCH(H714,'ce raw data'!$C$1:$CZ$1,0))="","-",INDEX('ce raw data'!$C$2:$CZ$3000,MATCH(1,INDEX(('ce raw data'!$A$2:$A$3000=G711)*('ce raw data'!$B$2:$B$3000=$B732),,),0),MATCH(H714,'ce raw data'!$C$1:$CZ$1,0))),"-")</f>
        <v>-</v>
      </c>
      <c r="I732" s="8" t="str">
        <f>IFERROR(IF(INDEX('ce raw data'!$C$2:$CZ$3000,MATCH(1,INDEX(('ce raw data'!$A$2:$A$3000=G711)*('ce raw data'!$B$2:$B$3000=$B732),,),0),MATCH(I714,'ce raw data'!$C$1:$CZ$1,0))="","-",INDEX('ce raw data'!$C$2:$CZ$3000,MATCH(1,INDEX(('ce raw data'!$A$2:$A$3000=G711)*('ce raw data'!$B$2:$B$3000=$B732),,),0),MATCH(I714,'ce raw data'!$C$1:$CZ$1,0))),"-")</f>
        <v>-</v>
      </c>
      <c r="J732" s="8" t="str">
        <f>IFERROR(IF(INDEX('ce raw data'!$C$2:$CZ$3000,MATCH(1,INDEX(('ce raw data'!$A$2:$A$3000=G711)*('ce raw data'!$B$2:$B$3000=$B732),,),0),MATCH(J714,'ce raw data'!$C$1:$CZ$1,0))="","-",INDEX('ce raw data'!$C$2:$CZ$3000,MATCH(1,INDEX(('ce raw data'!$A$2:$A$3000=G711)*('ce raw data'!$B$2:$B$3000=$B732),,),0),MATCH(J714,'ce raw data'!$C$1:$CZ$1,0))),"-")</f>
        <v>-</v>
      </c>
    </row>
    <row r="733" spans="2:10" hidden="1" x14ac:dyDescent="0.5">
      <c r="B733" s="11"/>
      <c r="C733" s="8" t="str">
        <f>IFERROR(IF(INDEX('ce raw data'!$C$2:$CZ$3000,MATCH(1,INDEX(('ce raw data'!$A$2:$A$3000=C711)*('ce raw data'!$B$2:$B$3000=$B734),,),0),MATCH(SUBSTITUTE(C714,"Allele","Height"),'ce raw data'!$C$1:$CZ$1,0))="","-",INDEX('ce raw data'!$C$2:$CZ$3000,MATCH(1,INDEX(('ce raw data'!$A$2:$A$3000=C711)*('ce raw data'!$B$2:$B$3000=$B734),,),0),MATCH(SUBSTITUTE(C714,"Allele","Height"),'ce raw data'!$C$1:$CZ$1,0))),"-")</f>
        <v>-</v>
      </c>
      <c r="D733" s="8" t="str">
        <f>IFERROR(IF(INDEX('ce raw data'!$C$2:$CZ$3000,MATCH(1,INDEX(('ce raw data'!$A$2:$A$3000=C711)*('ce raw data'!$B$2:$B$3000=$B734),,),0),MATCH(SUBSTITUTE(D714,"Allele","Height"),'ce raw data'!$C$1:$CZ$1,0))="","-",INDEX('ce raw data'!$C$2:$CZ$3000,MATCH(1,INDEX(('ce raw data'!$A$2:$A$3000=C711)*('ce raw data'!$B$2:$B$3000=$B734),,),0),MATCH(SUBSTITUTE(D714,"Allele","Height"),'ce raw data'!$C$1:$CZ$1,0))),"-")</f>
        <v>-</v>
      </c>
      <c r="E733" s="8" t="str">
        <f>IFERROR(IF(INDEX('ce raw data'!$C$2:$CZ$3000,MATCH(1,INDEX(('ce raw data'!$A$2:$A$3000=C711)*('ce raw data'!$B$2:$B$3000=$B734),,),0),MATCH(SUBSTITUTE(E714,"Allele","Height"),'ce raw data'!$C$1:$CZ$1,0))="","-",INDEX('ce raw data'!$C$2:$CZ$3000,MATCH(1,INDEX(('ce raw data'!$A$2:$A$3000=C711)*('ce raw data'!$B$2:$B$3000=$B734),,),0),MATCH(SUBSTITUTE(E714,"Allele","Height"),'ce raw data'!$C$1:$CZ$1,0))),"-")</f>
        <v>-</v>
      </c>
      <c r="F733" s="8" t="str">
        <f>IFERROR(IF(INDEX('ce raw data'!$C$2:$CZ$3000,MATCH(1,INDEX(('ce raw data'!$A$2:$A$3000=C711)*('ce raw data'!$B$2:$B$3000=$B734),,),0),MATCH(SUBSTITUTE(F714,"Allele","Height"),'ce raw data'!$C$1:$CZ$1,0))="","-",INDEX('ce raw data'!$C$2:$CZ$3000,MATCH(1,INDEX(('ce raw data'!$A$2:$A$3000=C711)*('ce raw data'!$B$2:$B$3000=$B734),,),0),MATCH(SUBSTITUTE(F714,"Allele","Height"),'ce raw data'!$C$1:$CZ$1,0))),"-")</f>
        <v>-</v>
      </c>
      <c r="G733" s="8" t="str">
        <f>IFERROR(IF(INDEX('ce raw data'!$C$2:$CZ$3000,MATCH(1,INDEX(('ce raw data'!$A$2:$A$3000=G711)*('ce raw data'!$B$2:$B$3000=$B734),,),0),MATCH(SUBSTITUTE(G714,"Allele","Height"),'ce raw data'!$C$1:$CZ$1,0))="","-",INDEX('ce raw data'!$C$2:$CZ$3000,MATCH(1,INDEX(('ce raw data'!$A$2:$A$3000=G711)*('ce raw data'!$B$2:$B$3000=$B734),,),0),MATCH(SUBSTITUTE(G714,"Allele","Height"),'ce raw data'!$C$1:$CZ$1,0))),"-")</f>
        <v>-</v>
      </c>
      <c r="H733" s="8" t="str">
        <f>IFERROR(IF(INDEX('ce raw data'!$C$2:$CZ$3000,MATCH(1,INDEX(('ce raw data'!$A$2:$A$3000=G711)*('ce raw data'!$B$2:$B$3000=$B734),,),0),MATCH(SUBSTITUTE(H714,"Allele","Height"),'ce raw data'!$C$1:$CZ$1,0))="","-",INDEX('ce raw data'!$C$2:$CZ$3000,MATCH(1,INDEX(('ce raw data'!$A$2:$A$3000=G711)*('ce raw data'!$B$2:$B$3000=$B734),,),0),MATCH(SUBSTITUTE(H714,"Allele","Height"),'ce raw data'!$C$1:$CZ$1,0))),"-")</f>
        <v>-</v>
      </c>
      <c r="I733" s="8" t="str">
        <f>IFERROR(IF(INDEX('ce raw data'!$C$2:$CZ$3000,MATCH(1,INDEX(('ce raw data'!$A$2:$A$3000=G711)*('ce raw data'!$B$2:$B$3000=$B734),,),0),MATCH(SUBSTITUTE(I714,"Allele","Height"),'ce raw data'!$C$1:$CZ$1,0))="","-",INDEX('ce raw data'!$C$2:$CZ$3000,MATCH(1,INDEX(('ce raw data'!$A$2:$A$3000=G711)*('ce raw data'!$B$2:$B$3000=$B734),,),0),MATCH(SUBSTITUTE(I714,"Allele","Height"),'ce raw data'!$C$1:$CZ$1,0))),"-")</f>
        <v>-</v>
      </c>
      <c r="J733" s="8" t="str">
        <f>IFERROR(IF(INDEX('ce raw data'!$C$2:$CZ$3000,MATCH(1,INDEX(('ce raw data'!$A$2:$A$3000=G711)*('ce raw data'!$B$2:$B$3000=$B734),,),0),MATCH(SUBSTITUTE(J714,"Allele","Height"),'ce raw data'!$C$1:$CZ$1,0))="","-",INDEX('ce raw data'!$C$2:$CZ$3000,MATCH(1,INDEX(('ce raw data'!$A$2:$A$3000=G711)*('ce raw data'!$B$2:$B$3000=$B734),,),0),MATCH(SUBSTITUTE(J714,"Allele","Height"),'ce raw data'!$C$1:$CZ$1,0))),"-")</f>
        <v>-</v>
      </c>
    </row>
    <row r="734" spans="2:10" x14ac:dyDescent="0.5">
      <c r="B734" s="11" t="str">
        <f>'Allele Call Table'!$A$89</f>
        <v>D2S1338</v>
      </c>
      <c r="C734" s="8" t="str">
        <f>IFERROR(IF(INDEX('ce raw data'!$C$2:$CZ$3000,MATCH(1,INDEX(('ce raw data'!$A$2:$A$3000=C711)*('ce raw data'!$B$2:$B$3000=$B734),,),0),MATCH(C714,'ce raw data'!$C$1:$CZ$1,0))="","-",INDEX('ce raw data'!$C$2:$CZ$3000,MATCH(1,INDEX(('ce raw data'!$A$2:$A$3000=C711)*('ce raw data'!$B$2:$B$3000=$B734),,),0),MATCH(C714,'ce raw data'!$C$1:$CZ$1,0))),"-")</f>
        <v>-</v>
      </c>
      <c r="D734" s="8" t="str">
        <f>IFERROR(IF(INDEX('ce raw data'!$C$2:$CZ$3000,MATCH(1,INDEX(('ce raw data'!$A$2:$A$3000=C711)*('ce raw data'!$B$2:$B$3000=$B734),,),0),MATCH(D714,'ce raw data'!$C$1:$CZ$1,0))="","-",INDEX('ce raw data'!$C$2:$CZ$3000,MATCH(1,INDEX(('ce raw data'!$A$2:$A$3000=C711)*('ce raw data'!$B$2:$B$3000=$B734),,),0),MATCH(D714,'ce raw data'!$C$1:$CZ$1,0))),"-")</f>
        <v>-</v>
      </c>
      <c r="E734" s="8" t="str">
        <f>IFERROR(IF(INDEX('ce raw data'!$C$2:$CZ$3000,MATCH(1,INDEX(('ce raw data'!$A$2:$A$3000=C711)*('ce raw data'!$B$2:$B$3000=$B734),,),0),MATCH(E714,'ce raw data'!$C$1:$CZ$1,0))="","-",INDEX('ce raw data'!$C$2:$CZ$3000,MATCH(1,INDEX(('ce raw data'!$A$2:$A$3000=C711)*('ce raw data'!$B$2:$B$3000=$B734),,),0),MATCH(E714,'ce raw data'!$C$1:$CZ$1,0))),"-")</f>
        <v>-</v>
      </c>
      <c r="F734" s="8" t="str">
        <f>IFERROR(IF(INDEX('ce raw data'!$C$2:$CZ$3000,MATCH(1,INDEX(('ce raw data'!$A$2:$A$3000=C711)*('ce raw data'!$B$2:$B$3000=$B734),,),0),MATCH(F714,'ce raw data'!$C$1:$CZ$1,0))="","-",INDEX('ce raw data'!$C$2:$CZ$3000,MATCH(1,INDEX(('ce raw data'!$A$2:$A$3000=C711)*('ce raw data'!$B$2:$B$3000=$B734),,),0),MATCH(F714,'ce raw data'!$C$1:$CZ$1,0))),"-")</f>
        <v>-</v>
      </c>
      <c r="G734" s="8" t="str">
        <f>IFERROR(IF(INDEX('ce raw data'!$C$2:$CZ$3000,MATCH(1,INDEX(('ce raw data'!$A$2:$A$3000=G711)*('ce raw data'!$B$2:$B$3000=$B734),,),0),MATCH(G714,'ce raw data'!$C$1:$CZ$1,0))="","-",INDEX('ce raw data'!$C$2:$CZ$3000,MATCH(1,INDEX(('ce raw data'!$A$2:$A$3000=G711)*('ce raw data'!$B$2:$B$3000=$B734),,),0),MATCH(G714,'ce raw data'!$C$1:$CZ$1,0))),"-")</f>
        <v>-</v>
      </c>
      <c r="H734" s="8" t="str">
        <f>IFERROR(IF(INDEX('ce raw data'!$C$2:$CZ$3000,MATCH(1,INDEX(('ce raw data'!$A$2:$A$3000=G711)*('ce raw data'!$B$2:$B$3000=$B734),,),0),MATCH(H714,'ce raw data'!$C$1:$CZ$1,0))="","-",INDEX('ce raw data'!$C$2:$CZ$3000,MATCH(1,INDEX(('ce raw data'!$A$2:$A$3000=G711)*('ce raw data'!$B$2:$B$3000=$B734),,),0),MATCH(H714,'ce raw data'!$C$1:$CZ$1,0))),"-")</f>
        <v>-</v>
      </c>
      <c r="I734" s="8" t="str">
        <f>IFERROR(IF(INDEX('ce raw data'!$C$2:$CZ$3000,MATCH(1,INDEX(('ce raw data'!$A$2:$A$3000=G711)*('ce raw data'!$B$2:$B$3000=$B734),,),0),MATCH(I714,'ce raw data'!$C$1:$CZ$1,0))="","-",INDEX('ce raw data'!$C$2:$CZ$3000,MATCH(1,INDEX(('ce raw data'!$A$2:$A$3000=G711)*('ce raw data'!$B$2:$B$3000=$B734),,),0),MATCH(I714,'ce raw data'!$C$1:$CZ$1,0))),"-")</f>
        <v>-</v>
      </c>
      <c r="J734" s="8" t="str">
        <f>IFERROR(IF(INDEX('ce raw data'!$C$2:$CZ$3000,MATCH(1,INDEX(('ce raw data'!$A$2:$A$3000=G711)*('ce raw data'!$B$2:$B$3000=$B734),,),0),MATCH(J714,'ce raw data'!$C$1:$CZ$1,0))="","-",INDEX('ce raw data'!$C$2:$CZ$3000,MATCH(1,INDEX(('ce raw data'!$A$2:$A$3000=G711)*('ce raw data'!$B$2:$B$3000=$B734),,),0),MATCH(J714,'ce raw data'!$C$1:$CZ$1,0))),"-")</f>
        <v>-</v>
      </c>
    </row>
    <row r="735" spans="2:10" hidden="1" x14ac:dyDescent="0.5">
      <c r="B735" s="11"/>
      <c r="C735" s="8" t="str">
        <f>IFERROR(IF(INDEX('ce raw data'!$C$2:$CZ$3000,MATCH(1,INDEX(('ce raw data'!$A$2:$A$3000=C711)*('ce raw data'!$B$2:$B$3000=$B736),,),0),MATCH(SUBSTITUTE(C714,"Allele","Height"),'ce raw data'!$C$1:$CZ$1,0))="","-",INDEX('ce raw data'!$C$2:$CZ$3000,MATCH(1,INDEX(('ce raw data'!$A$2:$A$3000=C711)*('ce raw data'!$B$2:$B$3000=$B736),,),0),MATCH(SUBSTITUTE(C714,"Allele","Height"),'ce raw data'!$C$1:$CZ$1,0))),"-")</f>
        <v>-</v>
      </c>
      <c r="D735" s="8" t="str">
        <f>IFERROR(IF(INDEX('ce raw data'!$C$2:$CZ$3000,MATCH(1,INDEX(('ce raw data'!$A$2:$A$3000=C711)*('ce raw data'!$B$2:$B$3000=$B736),,),0),MATCH(SUBSTITUTE(D714,"Allele","Height"),'ce raw data'!$C$1:$CZ$1,0))="","-",INDEX('ce raw data'!$C$2:$CZ$3000,MATCH(1,INDEX(('ce raw data'!$A$2:$A$3000=C711)*('ce raw data'!$B$2:$B$3000=$B736),,),0),MATCH(SUBSTITUTE(D714,"Allele","Height"),'ce raw data'!$C$1:$CZ$1,0))),"-")</f>
        <v>-</v>
      </c>
      <c r="E735" s="8" t="str">
        <f>IFERROR(IF(INDEX('ce raw data'!$C$2:$CZ$3000,MATCH(1,INDEX(('ce raw data'!$A$2:$A$3000=C711)*('ce raw data'!$B$2:$B$3000=$B736),,),0),MATCH(SUBSTITUTE(E714,"Allele","Height"),'ce raw data'!$C$1:$CZ$1,0))="","-",INDEX('ce raw data'!$C$2:$CZ$3000,MATCH(1,INDEX(('ce raw data'!$A$2:$A$3000=C711)*('ce raw data'!$B$2:$B$3000=$B736),,),0),MATCH(SUBSTITUTE(E714,"Allele","Height"),'ce raw data'!$C$1:$CZ$1,0))),"-")</f>
        <v>-</v>
      </c>
      <c r="F735" s="8" t="str">
        <f>IFERROR(IF(INDEX('ce raw data'!$C$2:$CZ$3000,MATCH(1,INDEX(('ce raw data'!$A$2:$A$3000=C711)*('ce raw data'!$B$2:$B$3000=$B736),,),0),MATCH(SUBSTITUTE(F714,"Allele","Height"),'ce raw data'!$C$1:$CZ$1,0))="","-",INDEX('ce raw data'!$C$2:$CZ$3000,MATCH(1,INDEX(('ce raw data'!$A$2:$A$3000=C711)*('ce raw data'!$B$2:$B$3000=$B736),,),0),MATCH(SUBSTITUTE(F714,"Allele","Height"),'ce raw data'!$C$1:$CZ$1,0))),"-")</f>
        <v>-</v>
      </c>
      <c r="G735" s="8" t="str">
        <f>IFERROR(IF(INDEX('ce raw data'!$C$2:$CZ$3000,MATCH(1,INDEX(('ce raw data'!$A$2:$A$3000=G711)*('ce raw data'!$B$2:$B$3000=$B736),,),0),MATCH(SUBSTITUTE(G714,"Allele","Height"),'ce raw data'!$C$1:$CZ$1,0))="","-",INDEX('ce raw data'!$C$2:$CZ$3000,MATCH(1,INDEX(('ce raw data'!$A$2:$A$3000=G711)*('ce raw data'!$B$2:$B$3000=$B736),,),0),MATCH(SUBSTITUTE(G714,"Allele","Height"),'ce raw data'!$C$1:$CZ$1,0))),"-")</f>
        <v>-</v>
      </c>
      <c r="H735" s="8" t="str">
        <f>IFERROR(IF(INDEX('ce raw data'!$C$2:$CZ$3000,MATCH(1,INDEX(('ce raw data'!$A$2:$A$3000=G711)*('ce raw data'!$B$2:$B$3000=$B736),,),0),MATCH(SUBSTITUTE(H714,"Allele","Height"),'ce raw data'!$C$1:$CZ$1,0))="","-",INDEX('ce raw data'!$C$2:$CZ$3000,MATCH(1,INDEX(('ce raw data'!$A$2:$A$3000=G711)*('ce raw data'!$B$2:$B$3000=$B736),,),0),MATCH(SUBSTITUTE(H714,"Allele","Height"),'ce raw data'!$C$1:$CZ$1,0))),"-")</f>
        <v>-</v>
      </c>
      <c r="I735" s="8" t="str">
        <f>IFERROR(IF(INDEX('ce raw data'!$C$2:$CZ$3000,MATCH(1,INDEX(('ce raw data'!$A$2:$A$3000=G711)*('ce raw data'!$B$2:$B$3000=$B736),,),0),MATCH(SUBSTITUTE(I714,"Allele","Height"),'ce raw data'!$C$1:$CZ$1,0))="","-",INDEX('ce raw data'!$C$2:$CZ$3000,MATCH(1,INDEX(('ce raw data'!$A$2:$A$3000=G711)*('ce raw data'!$B$2:$B$3000=$B736),,),0),MATCH(SUBSTITUTE(I714,"Allele","Height"),'ce raw data'!$C$1:$CZ$1,0))),"-")</f>
        <v>-</v>
      </c>
      <c r="J735" s="8" t="str">
        <f>IFERROR(IF(INDEX('ce raw data'!$C$2:$CZ$3000,MATCH(1,INDEX(('ce raw data'!$A$2:$A$3000=G711)*('ce raw data'!$B$2:$B$3000=$B736),,),0),MATCH(SUBSTITUTE(J714,"Allele","Height"),'ce raw data'!$C$1:$CZ$1,0))="","-",INDEX('ce raw data'!$C$2:$CZ$3000,MATCH(1,INDEX(('ce raw data'!$A$2:$A$3000=G711)*('ce raw data'!$B$2:$B$3000=$B736),,),0),MATCH(SUBSTITUTE(J714,"Allele","Height"),'ce raw data'!$C$1:$CZ$1,0))),"-")</f>
        <v>-</v>
      </c>
    </row>
    <row r="736" spans="2:10" x14ac:dyDescent="0.5">
      <c r="B736" s="11" t="str">
        <f>'Allele Call Table'!$A$91</f>
        <v>CSF1PO</v>
      </c>
      <c r="C736" s="8" t="str">
        <f>IFERROR(IF(INDEX('ce raw data'!$C$2:$CZ$3000,MATCH(1,INDEX(('ce raw data'!$A$2:$A$3000=C711)*('ce raw data'!$B$2:$B$3000=$B736),,),0),MATCH(C714,'ce raw data'!$C$1:$CZ$1,0))="","-",INDEX('ce raw data'!$C$2:$CZ$3000,MATCH(1,INDEX(('ce raw data'!$A$2:$A$3000=C711)*('ce raw data'!$B$2:$B$3000=$B736),,),0),MATCH(C714,'ce raw data'!$C$1:$CZ$1,0))),"-")</f>
        <v>-</v>
      </c>
      <c r="D736" s="8" t="str">
        <f>IFERROR(IF(INDEX('ce raw data'!$C$2:$CZ$3000,MATCH(1,INDEX(('ce raw data'!$A$2:$A$3000=C711)*('ce raw data'!$B$2:$B$3000=$B736),,),0),MATCH(D714,'ce raw data'!$C$1:$CZ$1,0))="","-",INDEX('ce raw data'!$C$2:$CZ$3000,MATCH(1,INDEX(('ce raw data'!$A$2:$A$3000=C711)*('ce raw data'!$B$2:$B$3000=$B736),,),0),MATCH(D714,'ce raw data'!$C$1:$CZ$1,0))),"-")</f>
        <v>-</v>
      </c>
      <c r="E736" s="8" t="str">
        <f>IFERROR(IF(INDEX('ce raw data'!$C$2:$CZ$3000,MATCH(1,INDEX(('ce raw data'!$A$2:$A$3000=C711)*('ce raw data'!$B$2:$B$3000=$B736),,),0),MATCH(E714,'ce raw data'!$C$1:$CZ$1,0))="","-",INDEX('ce raw data'!$C$2:$CZ$3000,MATCH(1,INDEX(('ce raw data'!$A$2:$A$3000=C711)*('ce raw data'!$B$2:$B$3000=$B736),,),0),MATCH(E714,'ce raw data'!$C$1:$CZ$1,0))),"-")</f>
        <v>-</v>
      </c>
      <c r="F736" s="8" t="str">
        <f>IFERROR(IF(INDEX('ce raw data'!$C$2:$CZ$3000,MATCH(1,INDEX(('ce raw data'!$A$2:$A$3000=C711)*('ce raw data'!$B$2:$B$3000=$B736),,),0),MATCH(F714,'ce raw data'!$C$1:$CZ$1,0))="","-",INDEX('ce raw data'!$C$2:$CZ$3000,MATCH(1,INDEX(('ce raw data'!$A$2:$A$3000=C711)*('ce raw data'!$B$2:$B$3000=$B736),,),0),MATCH(F714,'ce raw data'!$C$1:$CZ$1,0))),"-")</f>
        <v>-</v>
      </c>
      <c r="G736" s="8" t="str">
        <f>IFERROR(IF(INDEX('ce raw data'!$C$2:$CZ$3000,MATCH(1,INDEX(('ce raw data'!$A$2:$A$3000=G711)*('ce raw data'!$B$2:$B$3000=$B736),,),0),MATCH(G714,'ce raw data'!$C$1:$CZ$1,0))="","-",INDEX('ce raw data'!$C$2:$CZ$3000,MATCH(1,INDEX(('ce raw data'!$A$2:$A$3000=G711)*('ce raw data'!$B$2:$B$3000=$B736),,),0),MATCH(G714,'ce raw data'!$C$1:$CZ$1,0))),"-")</f>
        <v>-</v>
      </c>
      <c r="H736" s="8" t="str">
        <f>IFERROR(IF(INDEX('ce raw data'!$C$2:$CZ$3000,MATCH(1,INDEX(('ce raw data'!$A$2:$A$3000=G711)*('ce raw data'!$B$2:$B$3000=$B736),,),0),MATCH(H714,'ce raw data'!$C$1:$CZ$1,0))="","-",INDEX('ce raw data'!$C$2:$CZ$3000,MATCH(1,INDEX(('ce raw data'!$A$2:$A$3000=G711)*('ce raw data'!$B$2:$B$3000=$B736),,),0),MATCH(H714,'ce raw data'!$C$1:$CZ$1,0))),"-")</f>
        <v>-</v>
      </c>
      <c r="I736" s="8" t="str">
        <f>IFERROR(IF(INDEX('ce raw data'!$C$2:$CZ$3000,MATCH(1,INDEX(('ce raw data'!$A$2:$A$3000=G711)*('ce raw data'!$B$2:$B$3000=$B736),,),0),MATCH(I714,'ce raw data'!$C$1:$CZ$1,0))="","-",INDEX('ce raw data'!$C$2:$CZ$3000,MATCH(1,INDEX(('ce raw data'!$A$2:$A$3000=G711)*('ce raw data'!$B$2:$B$3000=$B736),,),0),MATCH(I714,'ce raw data'!$C$1:$CZ$1,0))),"-")</f>
        <v>-</v>
      </c>
      <c r="J736" s="8" t="str">
        <f>IFERROR(IF(INDEX('ce raw data'!$C$2:$CZ$3000,MATCH(1,INDEX(('ce raw data'!$A$2:$A$3000=G711)*('ce raw data'!$B$2:$B$3000=$B736),,),0),MATCH(J714,'ce raw data'!$C$1:$CZ$1,0))="","-",INDEX('ce raw data'!$C$2:$CZ$3000,MATCH(1,INDEX(('ce raw data'!$A$2:$A$3000=G711)*('ce raw data'!$B$2:$B$3000=$B736),,),0),MATCH(J714,'ce raw data'!$C$1:$CZ$1,0))),"-")</f>
        <v>-</v>
      </c>
    </row>
    <row r="737" spans="2:10" hidden="1" x14ac:dyDescent="0.5">
      <c r="B737" s="11"/>
      <c r="C737" s="8" t="str">
        <f>IFERROR(IF(INDEX('ce raw data'!$C$2:$CZ$3000,MATCH(1,INDEX(('ce raw data'!$A$2:$A$3000=C711)*('ce raw data'!$B$2:$B$3000=$B738),,),0),MATCH(SUBSTITUTE(C714,"Allele","Height"),'ce raw data'!$C$1:$CZ$1,0))="","-",INDEX('ce raw data'!$C$2:$CZ$3000,MATCH(1,INDEX(('ce raw data'!$A$2:$A$3000=C711)*('ce raw data'!$B$2:$B$3000=$B738),,),0),MATCH(SUBSTITUTE(C714,"Allele","Height"),'ce raw data'!$C$1:$CZ$1,0))),"-")</f>
        <v>-</v>
      </c>
      <c r="D737" s="8" t="str">
        <f>IFERROR(IF(INDEX('ce raw data'!$C$2:$CZ$3000,MATCH(1,INDEX(('ce raw data'!$A$2:$A$3000=C711)*('ce raw data'!$B$2:$B$3000=$B738),,),0),MATCH(SUBSTITUTE(D714,"Allele","Height"),'ce raw data'!$C$1:$CZ$1,0))="","-",INDEX('ce raw data'!$C$2:$CZ$3000,MATCH(1,INDEX(('ce raw data'!$A$2:$A$3000=C711)*('ce raw data'!$B$2:$B$3000=$B738),,),0),MATCH(SUBSTITUTE(D714,"Allele","Height"),'ce raw data'!$C$1:$CZ$1,0))),"-")</f>
        <v>-</v>
      </c>
      <c r="E737" s="8" t="str">
        <f>IFERROR(IF(INDEX('ce raw data'!$C$2:$CZ$3000,MATCH(1,INDEX(('ce raw data'!$A$2:$A$3000=C711)*('ce raw data'!$B$2:$B$3000=$B738),,),0),MATCH(SUBSTITUTE(E714,"Allele","Height"),'ce raw data'!$C$1:$CZ$1,0))="","-",INDEX('ce raw data'!$C$2:$CZ$3000,MATCH(1,INDEX(('ce raw data'!$A$2:$A$3000=C711)*('ce raw data'!$B$2:$B$3000=$B738),,),0),MATCH(SUBSTITUTE(E714,"Allele","Height"),'ce raw data'!$C$1:$CZ$1,0))),"-")</f>
        <v>-</v>
      </c>
      <c r="F737" s="8" t="str">
        <f>IFERROR(IF(INDEX('ce raw data'!$C$2:$CZ$3000,MATCH(1,INDEX(('ce raw data'!$A$2:$A$3000=C711)*('ce raw data'!$B$2:$B$3000=$B738),,),0),MATCH(SUBSTITUTE(F714,"Allele","Height"),'ce raw data'!$C$1:$CZ$1,0))="","-",INDEX('ce raw data'!$C$2:$CZ$3000,MATCH(1,INDEX(('ce raw data'!$A$2:$A$3000=C711)*('ce raw data'!$B$2:$B$3000=$B738),,),0),MATCH(SUBSTITUTE(F714,"Allele","Height"),'ce raw data'!$C$1:$CZ$1,0))),"-")</f>
        <v>-</v>
      </c>
      <c r="G737" s="8" t="str">
        <f>IFERROR(IF(INDEX('ce raw data'!$C$2:$CZ$3000,MATCH(1,INDEX(('ce raw data'!$A$2:$A$3000=G711)*('ce raw data'!$B$2:$B$3000=$B738),,),0),MATCH(SUBSTITUTE(G714,"Allele","Height"),'ce raw data'!$C$1:$CZ$1,0))="","-",INDEX('ce raw data'!$C$2:$CZ$3000,MATCH(1,INDEX(('ce raw data'!$A$2:$A$3000=G711)*('ce raw data'!$B$2:$B$3000=$B738),,),0),MATCH(SUBSTITUTE(G714,"Allele","Height"),'ce raw data'!$C$1:$CZ$1,0))),"-")</f>
        <v>-</v>
      </c>
      <c r="H737" s="8" t="str">
        <f>IFERROR(IF(INDEX('ce raw data'!$C$2:$CZ$3000,MATCH(1,INDEX(('ce raw data'!$A$2:$A$3000=G711)*('ce raw data'!$B$2:$B$3000=$B738),,),0),MATCH(SUBSTITUTE(H714,"Allele","Height"),'ce raw data'!$C$1:$CZ$1,0))="","-",INDEX('ce raw data'!$C$2:$CZ$3000,MATCH(1,INDEX(('ce raw data'!$A$2:$A$3000=G711)*('ce raw data'!$B$2:$B$3000=$B738),,),0),MATCH(SUBSTITUTE(H714,"Allele","Height"),'ce raw data'!$C$1:$CZ$1,0))),"-")</f>
        <v>-</v>
      </c>
      <c r="I737" s="8" t="str">
        <f>IFERROR(IF(INDEX('ce raw data'!$C$2:$CZ$3000,MATCH(1,INDEX(('ce raw data'!$A$2:$A$3000=G711)*('ce raw data'!$B$2:$B$3000=$B738),,),0),MATCH(SUBSTITUTE(I714,"Allele","Height"),'ce raw data'!$C$1:$CZ$1,0))="","-",INDEX('ce raw data'!$C$2:$CZ$3000,MATCH(1,INDEX(('ce raw data'!$A$2:$A$3000=G711)*('ce raw data'!$B$2:$B$3000=$B738),,),0),MATCH(SUBSTITUTE(I714,"Allele","Height"),'ce raw data'!$C$1:$CZ$1,0))),"-")</f>
        <v>-</v>
      </c>
      <c r="J737" s="8" t="str">
        <f>IFERROR(IF(INDEX('ce raw data'!$C$2:$CZ$3000,MATCH(1,INDEX(('ce raw data'!$A$2:$A$3000=G711)*('ce raw data'!$B$2:$B$3000=$B738),,),0),MATCH(SUBSTITUTE(J714,"Allele","Height"),'ce raw data'!$C$1:$CZ$1,0))="","-",INDEX('ce raw data'!$C$2:$CZ$3000,MATCH(1,INDEX(('ce raw data'!$A$2:$A$3000=G711)*('ce raw data'!$B$2:$B$3000=$B738),,),0),MATCH(SUBSTITUTE(J714,"Allele","Height"),'ce raw data'!$C$1:$CZ$1,0))),"-")</f>
        <v>-</v>
      </c>
    </row>
    <row r="738" spans="2:10" x14ac:dyDescent="0.5">
      <c r="B738" s="11" t="str">
        <f>'Allele Call Table'!$A$93</f>
        <v>Penta D</v>
      </c>
      <c r="C738" s="8" t="str">
        <f>IFERROR(IF(INDEX('ce raw data'!$C$2:$CZ$3000,MATCH(1,INDEX(('ce raw data'!$A$2:$A$3000=C711)*('ce raw data'!$B$2:$B$3000=$B738),,),0),MATCH(C714,'ce raw data'!$C$1:$CZ$1,0))="","-",INDEX('ce raw data'!$C$2:$CZ$3000,MATCH(1,INDEX(('ce raw data'!$A$2:$A$3000=C711)*('ce raw data'!$B$2:$B$3000=$B738),,),0),MATCH(C714,'ce raw data'!$C$1:$CZ$1,0))),"-")</f>
        <v>-</v>
      </c>
      <c r="D738" s="8" t="str">
        <f>IFERROR(IF(INDEX('ce raw data'!$C$2:$CZ$3000,MATCH(1,INDEX(('ce raw data'!$A$2:$A$3000=C711)*('ce raw data'!$B$2:$B$3000=$B738),,),0),MATCH(D714,'ce raw data'!$C$1:$CZ$1,0))="","-",INDEX('ce raw data'!$C$2:$CZ$3000,MATCH(1,INDEX(('ce raw data'!$A$2:$A$3000=C711)*('ce raw data'!$B$2:$B$3000=$B738),,),0),MATCH(D714,'ce raw data'!$C$1:$CZ$1,0))),"-")</f>
        <v>-</v>
      </c>
      <c r="E738" s="8" t="str">
        <f>IFERROR(IF(INDEX('ce raw data'!$C$2:$CZ$3000,MATCH(1,INDEX(('ce raw data'!$A$2:$A$3000=C711)*('ce raw data'!$B$2:$B$3000=$B738),,),0),MATCH(E714,'ce raw data'!$C$1:$CZ$1,0))="","-",INDEX('ce raw data'!$C$2:$CZ$3000,MATCH(1,INDEX(('ce raw data'!$A$2:$A$3000=C711)*('ce raw data'!$B$2:$B$3000=$B738),,),0),MATCH(E714,'ce raw data'!$C$1:$CZ$1,0))),"-")</f>
        <v>-</v>
      </c>
      <c r="F738" s="8" t="str">
        <f>IFERROR(IF(INDEX('ce raw data'!$C$2:$CZ$3000,MATCH(1,INDEX(('ce raw data'!$A$2:$A$3000=C711)*('ce raw data'!$B$2:$B$3000=$B738),,),0),MATCH(F714,'ce raw data'!$C$1:$CZ$1,0))="","-",INDEX('ce raw data'!$C$2:$CZ$3000,MATCH(1,INDEX(('ce raw data'!$A$2:$A$3000=C711)*('ce raw data'!$B$2:$B$3000=$B738),,),0),MATCH(F714,'ce raw data'!$C$1:$CZ$1,0))),"-")</f>
        <v>-</v>
      </c>
      <c r="G738" s="8" t="str">
        <f>IFERROR(IF(INDEX('ce raw data'!$C$2:$CZ$3000,MATCH(1,INDEX(('ce raw data'!$A$2:$A$3000=G711)*('ce raw data'!$B$2:$B$3000=$B738),,),0),MATCH(G714,'ce raw data'!$C$1:$CZ$1,0))="","-",INDEX('ce raw data'!$C$2:$CZ$3000,MATCH(1,INDEX(('ce raw data'!$A$2:$A$3000=G711)*('ce raw data'!$B$2:$B$3000=$B738),,),0),MATCH(G714,'ce raw data'!$C$1:$CZ$1,0))),"-")</f>
        <v>-</v>
      </c>
      <c r="H738" s="8" t="str">
        <f>IFERROR(IF(INDEX('ce raw data'!$C$2:$CZ$3000,MATCH(1,INDEX(('ce raw data'!$A$2:$A$3000=G711)*('ce raw data'!$B$2:$B$3000=$B738),,),0),MATCH(H714,'ce raw data'!$C$1:$CZ$1,0))="","-",INDEX('ce raw data'!$C$2:$CZ$3000,MATCH(1,INDEX(('ce raw data'!$A$2:$A$3000=G711)*('ce raw data'!$B$2:$B$3000=$B738),,),0),MATCH(H714,'ce raw data'!$C$1:$CZ$1,0))),"-")</f>
        <v>-</v>
      </c>
      <c r="I738" s="8" t="str">
        <f>IFERROR(IF(INDEX('ce raw data'!$C$2:$CZ$3000,MATCH(1,INDEX(('ce raw data'!$A$2:$A$3000=G711)*('ce raw data'!$B$2:$B$3000=$B738),,),0),MATCH(I714,'ce raw data'!$C$1:$CZ$1,0))="","-",INDEX('ce raw data'!$C$2:$CZ$3000,MATCH(1,INDEX(('ce raw data'!$A$2:$A$3000=G711)*('ce raw data'!$B$2:$B$3000=$B738),,),0),MATCH(I714,'ce raw data'!$C$1:$CZ$1,0))),"-")</f>
        <v>-</v>
      </c>
      <c r="J738" s="8" t="str">
        <f>IFERROR(IF(INDEX('ce raw data'!$C$2:$CZ$3000,MATCH(1,INDEX(('ce raw data'!$A$2:$A$3000=G711)*('ce raw data'!$B$2:$B$3000=$B738),,),0),MATCH(J714,'ce raw data'!$C$1:$CZ$1,0))="","-",INDEX('ce raw data'!$C$2:$CZ$3000,MATCH(1,INDEX(('ce raw data'!$A$2:$A$3000=G711)*('ce raw data'!$B$2:$B$3000=$B738),,),0),MATCH(J714,'ce raw data'!$C$1:$CZ$1,0))),"-")</f>
        <v>-</v>
      </c>
    </row>
    <row r="739" spans="2:10" hidden="1" x14ac:dyDescent="0.5">
      <c r="B739" s="10"/>
      <c r="C739" s="8" t="str">
        <f>IFERROR(IF(INDEX('ce raw data'!$C$2:$CZ$3000,MATCH(1,INDEX(('ce raw data'!$A$2:$A$3000=C711)*('ce raw data'!$B$2:$B$3000=$B740),,),0),MATCH(SUBSTITUTE(C714,"Allele","Height"),'ce raw data'!$C$1:$CZ$1,0))="","-",INDEX('ce raw data'!$C$2:$CZ$3000,MATCH(1,INDEX(('ce raw data'!$A$2:$A$3000=C711)*('ce raw data'!$B$2:$B$3000=$B740),,),0),MATCH(SUBSTITUTE(C714,"Allele","Height"),'ce raw data'!$C$1:$CZ$1,0))),"-")</f>
        <v>-</v>
      </c>
      <c r="D739" s="8" t="str">
        <f>IFERROR(IF(INDEX('ce raw data'!$C$2:$CZ$3000,MATCH(1,INDEX(('ce raw data'!$A$2:$A$3000=C711)*('ce raw data'!$B$2:$B$3000=$B740),,),0),MATCH(SUBSTITUTE(D714,"Allele","Height"),'ce raw data'!$C$1:$CZ$1,0))="","-",INDEX('ce raw data'!$C$2:$CZ$3000,MATCH(1,INDEX(('ce raw data'!$A$2:$A$3000=C711)*('ce raw data'!$B$2:$B$3000=$B740),,),0),MATCH(SUBSTITUTE(D714,"Allele","Height"),'ce raw data'!$C$1:$CZ$1,0))),"-")</f>
        <v>-</v>
      </c>
      <c r="E739" s="8" t="str">
        <f>IFERROR(IF(INDEX('ce raw data'!$C$2:$CZ$3000,MATCH(1,INDEX(('ce raw data'!$A$2:$A$3000=C711)*('ce raw data'!$B$2:$B$3000=$B740),,),0),MATCH(SUBSTITUTE(E714,"Allele","Height"),'ce raw data'!$C$1:$CZ$1,0))="","-",INDEX('ce raw data'!$C$2:$CZ$3000,MATCH(1,INDEX(('ce raw data'!$A$2:$A$3000=C711)*('ce raw data'!$B$2:$B$3000=$B740),,),0),MATCH(SUBSTITUTE(E714,"Allele","Height"),'ce raw data'!$C$1:$CZ$1,0))),"-")</f>
        <v>-</v>
      </c>
      <c r="F739" s="8" t="str">
        <f>IFERROR(IF(INDEX('ce raw data'!$C$2:$CZ$3000,MATCH(1,INDEX(('ce raw data'!$A$2:$A$3000=C711)*('ce raw data'!$B$2:$B$3000=$B740),,),0),MATCH(SUBSTITUTE(F714,"Allele","Height"),'ce raw data'!$C$1:$CZ$1,0))="","-",INDEX('ce raw data'!$C$2:$CZ$3000,MATCH(1,INDEX(('ce raw data'!$A$2:$A$3000=C711)*('ce raw data'!$B$2:$B$3000=$B740),,),0),MATCH(SUBSTITUTE(F714,"Allele","Height"),'ce raw data'!$C$1:$CZ$1,0))),"-")</f>
        <v>-</v>
      </c>
      <c r="G739" s="8" t="str">
        <f>IFERROR(IF(INDEX('ce raw data'!$C$2:$CZ$3000,MATCH(1,INDEX(('ce raw data'!$A$2:$A$3000=G711)*('ce raw data'!$B$2:$B$3000=$B740),,),0),MATCH(SUBSTITUTE(G714,"Allele","Height"),'ce raw data'!$C$1:$CZ$1,0))="","-",INDEX('ce raw data'!$C$2:$CZ$3000,MATCH(1,INDEX(('ce raw data'!$A$2:$A$3000=G711)*('ce raw data'!$B$2:$B$3000=$B740),,),0),MATCH(SUBSTITUTE(G714,"Allele","Height"),'ce raw data'!$C$1:$CZ$1,0))),"-")</f>
        <v>-</v>
      </c>
      <c r="H739" s="8" t="str">
        <f>IFERROR(IF(INDEX('ce raw data'!$C$2:$CZ$3000,MATCH(1,INDEX(('ce raw data'!$A$2:$A$3000=G711)*('ce raw data'!$B$2:$B$3000=$B740),,),0),MATCH(SUBSTITUTE(H714,"Allele","Height"),'ce raw data'!$C$1:$CZ$1,0))="","-",INDEX('ce raw data'!$C$2:$CZ$3000,MATCH(1,INDEX(('ce raw data'!$A$2:$A$3000=G711)*('ce raw data'!$B$2:$B$3000=$B740),,),0),MATCH(SUBSTITUTE(H714,"Allele","Height"),'ce raw data'!$C$1:$CZ$1,0))),"-")</f>
        <v>-</v>
      </c>
      <c r="I739" s="8" t="str">
        <f>IFERROR(IF(INDEX('ce raw data'!$C$2:$CZ$3000,MATCH(1,INDEX(('ce raw data'!$A$2:$A$3000=G711)*('ce raw data'!$B$2:$B$3000=$B740),,),0),MATCH(SUBSTITUTE(I714,"Allele","Height"),'ce raw data'!$C$1:$CZ$1,0))="","-",INDEX('ce raw data'!$C$2:$CZ$3000,MATCH(1,INDEX(('ce raw data'!$A$2:$A$3000=G711)*('ce raw data'!$B$2:$B$3000=$B740),,),0),MATCH(SUBSTITUTE(I714,"Allele","Height"),'ce raw data'!$C$1:$CZ$1,0))),"-")</f>
        <v>-</v>
      </c>
      <c r="J739" s="8" t="str">
        <f>IFERROR(IF(INDEX('ce raw data'!$C$2:$CZ$3000,MATCH(1,INDEX(('ce raw data'!$A$2:$A$3000=G711)*('ce raw data'!$B$2:$B$3000=$B740),,),0),MATCH(SUBSTITUTE(J714,"Allele","Height"),'ce raw data'!$C$1:$CZ$1,0))="","-",INDEX('ce raw data'!$C$2:$CZ$3000,MATCH(1,INDEX(('ce raw data'!$A$2:$A$3000=G711)*('ce raw data'!$B$2:$B$3000=$B740),,),0),MATCH(SUBSTITUTE(J714,"Allele","Height"),'ce raw data'!$C$1:$CZ$1,0))),"-")</f>
        <v>-</v>
      </c>
    </row>
    <row r="740" spans="2:10" x14ac:dyDescent="0.5">
      <c r="B740" s="14" t="str">
        <f>'Allele Call Table'!$A$95</f>
        <v>TH01</v>
      </c>
      <c r="C740" s="8" t="str">
        <f>IFERROR(IF(INDEX('ce raw data'!$C$2:$CZ$3000,MATCH(1,INDEX(('ce raw data'!$A$2:$A$3000=C711)*('ce raw data'!$B$2:$B$3000=$B740),,),0),MATCH(C714,'ce raw data'!$C$1:$CZ$1,0))="","-",INDEX('ce raw data'!$C$2:$CZ$3000,MATCH(1,INDEX(('ce raw data'!$A$2:$A$3000=C711)*('ce raw data'!$B$2:$B$3000=$B740),,),0),MATCH(C714,'ce raw data'!$C$1:$CZ$1,0))),"-")</f>
        <v>-</v>
      </c>
      <c r="D740" s="8" t="str">
        <f>IFERROR(IF(INDEX('ce raw data'!$C$2:$CZ$3000,MATCH(1,INDEX(('ce raw data'!$A$2:$A$3000=C711)*('ce raw data'!$B$2:$B$3000=$B740),,),0),MATCH(D714,'ce raw data'!$C$1:$CZ$1,0))="","-",INDEX('ce raw data'!$C$2:$CZ$3000,MATCH(1,INDEX(('ce raw data'!$A$2:$A$3000=C711)*('ce raw data'!$B$2:$B$3000=$B740),,),0),MATCH(D714,'ce raw data'!$C$1:$CZ$1,0))),"-")</f>
        <v>-</v>
      </c>
      <c r="E740" s="8" t="str">
        <f>IFERROR(IF(INDEX('ce raw data'!$C$2:$CZ$3000,MATCH(1,INDEX(('ce raw data'!$A$2:$A$3000=C711)*('ce raw data'!$B$2:$B$3000=$B740),,),0),MATCH(E714,'ce raw data'!$C$1:$CZ$1,0))="","-",INDEX('ce raw data'!$C$2:$CZ$3000,MATCH(1,INDEX(('ce raw data'!$A$2:$A$3000=C711)*('ce raw data'!$B$2:$B$3000=$B740),,),0),MATCH(E714,'ce raw data'!$C$1:$CZ$1,0))),"-")</f>
        <v>-</v>
      </c>
      <c r="F740" s="8" t="str">
        <f>IFERROR(IF(INDEX('ce raw data'!$C$2:$CZ$3000,MATCH(1,INDEX(('ce raw data'!$A$2:$A$3000=C711)*('ce raw data'!$B$2:$B$3000=$B740),,),0),MATCH(F714,'ce raw data'!$C$1:$CZ$1,0))="","-",INDEX('ce raw data'!$C$2:$CZ$3000,MATCH(1,INDEX(('ce raw data'!$A$2:$A$3000=C711)*('ce raw data'!$B$2:$B$3000=$B740),,),0),MATCH(F714,'ce raw data'!$C$1:$CZ$1,0))),"-")</f>
        <v>-</v>
      </c>
      <c r="G740" s="8" t="str">
        <f>IFERROR(IF(INDEX('ce raw data'!$C$2:$CZ$3000,MATCH(1,INDEX(('ce raw data'!$A$2:$A$3000=G711)*('ce raw data'!$B$2:$B$3000=$B740),,),0),MATCH(G714,'ce raw data'!$C$1:$CZ$1,0))="","-",INDEX('ce raw data'!$C$2:$CZ$3000,MATCH(1,INDEX(('ce raw data'!$A$2:$A$3000=G711)*('ce raw data'!$B$2:$B$3000=$B740),,),0),MATCH(G714,'ce raw data'!$C$1:$CZ$1,0))),"-")</f>
        <v>-</v>
      </c>
      <c r="H740" s="8" t="str">
        <f>IFERROR(IF(INDEX('ce raw data'!$C$2:$CZ$3000,MATCH(1,INDEX(('ce raw data'!$A$2:$A$3000=G711)*('ce raw data'!$B$2:$B$3000=$B740),,),0),MATCH(H714,'ce raw data'!$C$1:$CZ$1,0))="","-",INDEX('ce raw data'!$C$2:$CZ$3000,MATCH(1,INDEX(('ce raw data'!$A$2:$A$3000=G711)*('ce raw data'!$B$2:$B$3000=$B740),,),0),MATCH(H714,'ce raw data'!$C$1:$CZ$1,0))),"-")</f>
        <v>-</v>
      </c>
      <c r="I740" s="8" t="str">
        <f>IFERROR(IF(INDEX('ce raw data'!$C$2:$CZ$3000,MATCH(1,INDEX(('ce raw data'!$A$2:$A$3000=G711)*('ce raw data'!$B$2:$B$3000=$B740),,),0),MATCH(I714,'ce raw data'!$C$1:$CZ$1,0))="","-",INDEX('ce raw data'!$C$2:$CZ$3000,MATCH(1,INDEX(('ce raw data'!$A$2:$A$3000=G711)*('ce raw data'!$B$2:$B$3000=$B740),,),0),MATCH(I714,'ce raw data'!$C$1:$CZ$1,0))),"-")</f>
        <v>-</v>
      </c>
      <c r="J740" s="8" t="str">
        <f>IFERROR(IF(INDEX('ce raw data'!$C$2:$CZ$3000,MATCH(1,INDEX(('ce raw data'!$A$2:$A$3000=G711)*('ce raw data'!$B$2:$B$3000=$B740),,),0),MATCH(J714,'ce raw data'!$C$1:$CZ$1,0))="","-",INDEX('ce raw data'!$C$2:$CZ$3000,MATCH(1,INDEX(('ce raw data'!$A$2:$A$3000=G711)*('ce raw data'!$B$2:$B$3000=$B740),,),0),MATCH(J714,'ce raw data'!$C$1:$CZ$1,0))),"-")</f>
        <v>-</v>
      </c>
    </row>
    <row r="741" spans="2:10" hidden="1" x14ac:dyDescent="0.5">
      <c r="B741" s="14"/>
      <c r="C741" s="8" t="str">
        <f>IFERROR(IF(INDEX('ce raw data'!$C$2:$CZ$3000,MATCH(1,INDEX(('ce raw data'!$A$2:$A$3000=C711)*('ce raw data'!$B$2:$B$3000=$B742),,),0),MATCH(SUBSTITUTE(C714,"Allele","Height"),'ce raw data'!$C$1:$CZ$1,0))="","-",INDEX('ce raw data'!$C$2:$CZ$3000,MATCH(1,INDEX(('ce raw data'!$A$2:$A$3000=C711)*('ce raw data'!$B$2:$B$3000=$B742),,),0),MATCH(SUBSTITUTE(C714,"Allele","Height"),'ce raw data'!$C$1:$CZ$1,0))),"-")</f>
        <v>-</v>
      </c>
      <c r="D741" s="8" t="str">
        <f>IFERROR(IF(INDEX('ce raw data'!$C$2:$CZ$3000,MATCH(1,INDEX(('ce raw data'!$A$2:$A$3000=C711)*('ce raw data'!$B$2:$B$3000=$B742),,),0),MATCH(SUBSTITUTE(D714,"Allele","Height"),'ce raw data'!$C$1:$CZ$1,0))="","-",INDEX('ce raw data'!$C$2:$CZ$3000,MATCH(1,INDEX(('ce raw data'!$A$2:$A$3000=C711)*('ce raw data'!$B$2:$B$3000=$B742),,),0),MATCH(SUBSTITUTE(D714,"Allele","Height"),'ce raw data'!$C$1:$CZ$1,0))),"-")</f>
        <v>-</v>
      </c>
      <c r="E741" s="8" t="str">
        <f>IFERROR(IF(INDEX('ce raw data'!$C$2:$CZ$3000,MATCH(1,INDEX(('ce raw data'!$A$2:$A$3000=C711)*('ce raw data'!$B$2:$B$3000=$B742),,),0),MATCH(SUBSTITUTE(E714,"Allele","Height"),'ce raw data'!$C$1:$CZ$1,0))="","-",INDEX('ce raw data'!$C$2:$CZ$3000,MATCH(1,INDEX(('ce raw data'!$A$2:$A$3000=C711)*('ce raw data'!$B$2:$B$3000=$B742),,),0),MATCH(SUBSTITUTE(E714,"Allele","Height"),'ce raw data'!$C$1:$CZ$1,0))),"-")</f>
        <v>-</v>
      </c>
      <c r="F741" s="8" t="str">
        <f>IFERROR(IF(INDEX('ce raw data'!$C$2:$CZ$3000,MATCH(1,INDEX(('ce raw data'!$A$2:$A$3000=C711)*('ce raw data'!$B$2:$B$3000=$B742),,),0),MATCH(SUBSTITUTE(F714,"Allele","Height"),'ce raw data'!$C$1:$CZ$1,0))="","-",INDEX('ce raw data'!$C$2:$CZ$3000,MATCH(1,INDEX(('ce raw data'!$A$2:$A$3000=C711)*('ce raw data'!$B$2:$B$3000=$B742),,),0),MATCH(SUBSTITUTE(F714,"Allele","Height"),'ce raw data'!$C$1:$CZ$1,0))),"-")</f>
        <v>-</v>
      </c>
      <c r="G741" s="8" t="str">
        <f>IFERROR(IF(INDEX('ce raw data'!$C$2:$CZ$3000,MATCH(1,INDEX(('ce raw data'!$A$2:$A$3000=G711)*('ce raw data'!$B$2:$B$3000=$B742),,),0),MATCH(SUBSTITUTE(G714,"Allele","Height"),'ce raw data'!$C$1:$CZ$1,0))="","-",INDEX('ce raw data'!$C$2:$CZ$3000,MATCH(1,INDEX(('ce raw data'!$A$2:$A$3000=G711)*('ce raw data'!$B$2:$B$3000=$B742),,),0),MATCH(SUBSTITUTE(G714,"Allele","Height"),'ce raw data'!$C$1:$CZ$1,0))),"-")</f>
        <v>-</v>
      </c>
      <c r="H741" s="8" t="str">
        <f>IFERROR(IF(INDEX('ce raw data'!$C$2:$CZ$3000,MATCH(1,INDEX(('ce raw data'!$A$2:$A$3000=G711)*('ce raw data'!$B$2:$B$3000=$B742),,),0),MATCH(SUBSTITUTE(H714,"Allele","Height"),'ce raw data'!$C$1:$CZ$1,0))="","-",INDEX('ce raw data'!$C$2:$CZ$3000,MATCH(1,INDEX(('ce raw data'!$A$2:$A$3000=G711)*('ce raw data'!$B$2:$B$3000=$B742),,),0),MATCH(SUBSTITUTE(H714,"Allele","Height"),'ce raw data'!$C$1:$CZ$1,0))),"-")</f>
        <v>-</v>
      </c>
      <c r="I741" s="8" t="str">
        <f>IFERROR(IF(INDEX('ce raw data'!$C$2:$CZ$3000,MATCH(1,INDEX(('ce raw data'!$A$2:$A$3000=G711)*('ce raw data'!$B$2:$B$3000=$B742),,),0),MATCH(SUBSTITUTE(I714,"Allele","Height"),'ce raw data'!$C$1:$CZ$1,0))="","-",INDEX('ce raw data'!$C$2:$CZ$3000,MATCH(1,INDEX(('ce raw data'!$A$2:$A$3000=G711)*('ce raw data'!$B$2:$B$3000=$B742),,),0),MATCH(SUBSTITUTE(I714,"Allele","Height"),'ce raw data'!$C$1:$CZ$1,0))),"-")</f>
        <v>-</v>
      </c>
      <c r="J741" s="8" t="str">
        <f>IFERROR(IF(INDEX('ce raw data'!$C$2:$CZ$3000,MATCH(1,INDEX(('ce raw data'!$A$2:$A$3000=G711)*('ce raw data'!$B$2:$B$3000=$B742),,),0),MATCH(SUBSTITUTE(J714,"Allele","Height"),'ce raw data'!$C$1:$CZ$1,0))="","-",INDEX('ce raw data'!$C$2:$CZ$3000,MATCH(1,INDEX(('ce raw data'!$A$2:$A$3000=G711)*('ce raw data'!$B$2:$B$3000=$B742),,),0),MATCH(SUBSTITUTE(J714,"Allele","Height"),'ce raw data'!$C$1:$CZ$1,0))),"-")</f>
        <v>-</v>
      </c>
    </row>
    <row r="742" spans="2:10" x14ac:dyDescent="0.5">
      <c r="B742" s="14" t="str">
        <f>'Allele Call Table'!$A$97</f>
        <v>vWA</v>
      </c>
      <c r="C742" s="8" t="str">
        <f>IFERROR(IF(INDEX('ce raw data'!$C$2:$CZ$3000,MATCH(1,INDEX(('ce raw data'!$A$2:$A$3000=C711)*('ce raw data'!$B$2:$B$3000=$B742),,),0),MATCH(C714,'ce raw data'!$C$1:$CZ$1,0))="","-",INDEX('ce raw data'!$C$2:$CZ$3000,MATCH(1,INDEX(('ce raw data'!$A$2:$A$3000=C711)*('ce raw data'!$B$2:$B$3000=$B742),,),0),MATCH(C714,'ce raw data'!$C$1:$CZ$1,0))),"-")</f>
        <v>-</v>
      </c>
      <c r="D742" s="8" t="str">
        <f>IFERROR(IF(INDEX('ce raw data'!$C$2:$CZ$3000,MATCH(1,INDEX(('ce raw data'!$A$2:$A$3000=C711)*('ce raw data'!$B$2:$B$3000=$B742),,),0),MATCH(D714,'ce raw data'!$C$1:$CZ$1,0))="","-",INDEX('ce raw data'!$C$2:$CZ$3000,MATCH(1,INDEX(('ce raw data'!$A$2:$A$3000=C711)*('ce raw data'!$B$2:$B$3000=$B742),,),0),MATCH(D714,'ce raw data'!$C$1:$CZ$1,0))),"-")</f>
        <v>-</v>
      </c>
      <c r="E742" s="8" t="str">
        <f>IFERROR(IF(INDEX('ce raw data'!$C$2:$CZ$3000,MATCH(1,INDEX(('ce raw data'!$A$2:$A$3000=C711)*('ce raw data'!$B$2:$B$3000=$B742),,),0),MATCH(E714,'ce raw data'!$C$1:$CZ$1,0))="","-",INDEX('ce raw data'!$C$2:$CZ$3000,MATCH(1,INDEX(('ce raw data'!$A$2:$A$3000=C711)*('ce raw data'!$B$2:$B$3000=$B742),,),0),MATCH(E714,'ce raw data'!$C$1:$CZ$1,0))),"-")</f>
        <v>-</v>
      </c>
      <c r="F742" s="8" t="str">
        <f>IFERROR(IF(INDEX('ce raw data'!$C$2:$CZ$3000,MATCH(1,INDEX(('ce raw data'!$A$2:$A$3000=C711)*('ce raw data'!$B$2:$B$3000=$B742),,),0),MATCH(F714,'ce raw data'!$C$1:$CZ$1,0))="","-",INDEX('ce raw data'!$C$2:$CZ$3000,MATCH(1,INDEX(('ce raw data'!$A$2:$A$3000=C711)*('ce raw data'!$B$2:$B$3000=$B742),,),0),MATCH(F714,'ce raw data'!$C$1:$CZ$1,0))),"-")</f>
        <v>-</v>
      </c>
      <c r="G742" s="8" t="str">
        <f>IFERROR(IF(INDEX('ce raw data'!$C$2:$CZ$3000,MATCH(1,INDEX(('ce raw data'!$A$2:$A$3000=G711)*('ce raw data'!$B$2:$B$3000=$B742),,),0),MATCH(G714,'ce raw data'!$C$1:$CZ$1,0))="","-",INDEX('ce raw data'!$C$2:$CZ$3000,MATCH(1,INDEX(('ce raw data'!$A$2:$A$3000=G711)*('ce raw data'!$B$2:$B$3000=$B742),,),0),MATCH(G714,'ce raw data'!$C$1:$CZ$1,0))),"-")</f>
        <v>-</v>
      </c>
      <c r="H742" s="8" t="str">
        <f>IFERROR(IF(INDEX('ce raw data'!$C$2:$CZ$3000,MATCH(1,INDEX(('ce raw data'!$A$2:$A$3000=G711)*('ce raw data'!$B$2:$B$3000=$B742),,),0),MATCH(H714,'ce raw data'!$C$1:$CZ$1,0))="","-",INDEX('ce raw data'!$C$2:$CZ$3000,MATCH(1,INDEX(('ce raw data'!$A$2:$A$3000=G711)*('ce raw data'!$B$2:$B$3000=$B742),,),0),MATCH(H714,'ce raw data'!$C$1:$CZ$1,0))),"-")</f>
        <v>-</v>
      </c>
      <c r="I742" s="8" t="str">
        <f>IFERROR(IF(INDEX('ce raw data'!$C$2:$CZ$3000,MATCH(1,INDEX(('ce raw data'!$A$2:$A$3000=G711)*('ce raw data'!$B$2:$B$3000=$B742),,),0),MATCH(I714,'ce raw data'!$C$1:$CZ$1,0))="","-",INDEX('ce raw data'!$C$2:$CZ$3000,MATCH(1,INDEX(('ce raw data'!$A$2:$A$3000=G711)*('ce raw data'!$B$2:$B$3000=$B742),,),0),MATCH(I714,'ce raw data'!$C$1:$CZ$1,0))),"-")</f>
        <v>-</v>
      </c>
      <c r="J742" s="8" t="str">
        <f>IFERROR(IF(INDEX('ce raw data'!$C$2:$CZ$3000,MATCH(1,INDEX(('ce raw data'!$A$2:$A$3000=G711)*('ce raw data'!$B$2:$B$3000=$B742),,),0),MATCH(J714,'ce raw data'!$C$1:$CZ$1,0))="","-",INDEX('ce raw data'!$C$2:$CZ$3000,MATCH(1,INDEX(('ce raw data'!$A$2:$A$3000=G711)*('ce raw data'!$B$2:$B$3000=$B742),,),0),MATCH(J714,'ce raw data'!$C$1:$CZ$1,0))),"-")</f>
        <v>-</v>
      </c>
    </row>
    <row r="743" spans="2:10" hidden="1" x14ac:dyDescent="0.5">
      <c r="B743" s="14"/>
      <c r="C743" s="8" t="str">
        <f>IFERROR(IF(INDEX('ce raw data'!$C$2:$CZ$3000,MATCH(1,INDEX(('ce raw data'!$A$2:$A$3000=C711)*('ce raw data'!$B$2:$B$3000=$B744),,),0),MATCH(SUBSTITUTE(C714,"Allele","Height"),'ce raw data'!$C$1:$CZ$1,0))="","-",INDEX('ce raw data'!$C$2:$CZ$3000,MATCH(1,INDEX(('ce raw data'!$A$2:$A$3000=C711)*('ce raw data'!$B$2:$B$3000=$B744),,),0),MATCH(SUBSTITUTE(C714,"Allele","Height"),'ce raw data'!$C$1:$CZ$1,0))),"-")</f>
        <v>-</v>
      </c>
      <c r="D743" s="8" t="str">
        <f>IFERROR(IF(INDEX('ce raw data'!$C$2:$CZ$3000,MATCH(1,INDEX(('ce raw data'!$A$2:$A$3000=C711)*('ce raw data'!$B$2:$B$3000=$B744),,),0),MATCH(SUBSTITUTE(D714,"Allele","Height"),'ce raw data'!$C$1:$CZ$1,0))="","-",INDEX('ce raw data'!$C$2:$CZ$3000,MATCH(1,INDEX(('ce raw data'!$A$2:$A$3000=C711)*('ce raw data'!$B$2:$B$3000=$B744),,),0),MATCH(SUBSTITUTE(D714,"Allele","Height"),'ce raw data'!$C$1:$CZ$1,0))),"-")</f>
        <v>-</v>
      </c>
      <c r="E743" s="8" t="str">
        <f>IFERROR(IF(INDEX('ce raw data'!$C$2:$CZ$3000,MATCH(1,INDEX(('ce raw data'!$A$2:$A$3000=C711)*('ce raw data'!$B$2:$B$3000=$B744),,),0),MATCH(SUBSTITUTE(E714,"Allele","Height"),'ce raw data'!$C$1:$CZ$1,0))="","-",INDEX('ce raw data'!$C$2:$CZ$3000,MATCH(1,INDEX(('ce raw data'!$A$2:$A$3000=C711)*('ce raw data'!$B$2:$B$3000=$B744),,),0),MATCH(SUBSTITUTE(E714,"Allele","Height"),'ce raw data'!$C$1:$CZ$1,0))),"-")</f>
        <v>-</v>
      </c>
      <c r="F743" s="8" t="str">
        <f>IFERROR(IF(INDEX('ce raw data'!$C$2:$CZ$3000,MATCH(1,INDEX(('ce raw data'!$A$2:$A$3000=C711)*('ce raw data'!$B$2:$B$3000=$B744),,),0),MATCH(SUBSTITUTE(F714,"Allele","Height"),'ce raw data'!$C$1:$CZ$1,0))="","-",INDEX('ce raw data'!$C$2:$CZ$3000,MATCH(1,INDEX(('ce raw data'!$A$2:$A$3000=C711)*('ce raw data'!$B$2:$B$3000=$B744),,),0),MATCH(SUBSTITUTE(F714,"Allele","Height"),'ce raw data'!$C$1:$CZ$1,0))),"-")</f>
        <v>-</v>
      </c>
      <c r="G743" s="8" t="str">
        <f>IFERROR(IF(INDEX('ce raw data'!$C$2:$CZ$3000,MATCH(1,INDEX(('ce raw data'!$A$2:$A$3000=G711)*('ce raw data'!$B$2:$B$3000=$B744),,),0),MATCH(SUBSTITUTE(G714,"Allele","Height"),'ce raw data'!$C$1:$CZ$1,0))="","-",INDEX('ce raw data'!$C$2:$CZ$3000,MATCH(1,INDEX(('ce raw data'!$A$2:$A$3000=G711)*('ce raw data'!$B$2:$B$3000=$B744),,),0),MATCH(SUBSTITUTE(G714,"Allele","Height"),'ce raw data'!$C$1:$CZ$1,0))),"-")</f>
        <v>-</v>
      </c>
      <c r="H743" s="8" t="str">
        <f>IFERROR(IF(INDEX('ce raw data'!$C$2:$CZ$3000,MATCH(1,INDEX(('ce raw data'!$A$2:$A$3000=G711)*('ce raw data'!$B$2:$B$3000=$B744),,),0),MATCH(SUBSTITUTE(H714,"Allele","Height"),'ce raw data'!$C$1:$CZ$1,0))="","-",INDEX('ce raw data'!$C$2:$CZ$3000,MATCH(1,INDEX(('ce raw data'!$A$2:$A$3000=G711)*('ce raw data'!$B$2:$B$3000=$B744),,),0),MATCH(SUBSTITUTE(H714,"Allele","Height"),'ce raw data'!$C$1:$CZ$1,0))),"-")</f>
        <v>-</v>
      </c>
      <c r="I743" s="8" t="str">
        <f>IFERROR(IF(INDEX('ce raw data'!$C$2:$CZ$3000,MATCH(1,INDEX(('ce raw data'!$A$2:$A$3000=G711)*('ce raw data'!$B$2:$B$3000=$B744),,),0),MATCH(SUBSTITUTE(I714,"Allele","Height"),'ce raw data'!$C$1:$CZ$1,0))="","-",INDEX('ce raw data'!$C$2:$CZ$3000,MATCH(1,INDEX(('ce raw data'!$A$2:$A$3000=G711)*('ce raw data'!$B$2:$B$3000=$B744),,),0),MATCH(SUBSTITUTE(I714,"Allele","Height"),'ce raw data'!$C$1:$CZ$1,0))),"-")</f>
        <v>-</v>
      </c>
      <c r="J743" s="8" t="str">
        <f>IFERROR(IF(INDEX('ce raw data'!$C$2:$CZ$3000,MATCH(1,INDEX(('ce raw data'!$A$2:$A$3000=G711)*('ce raw data'!$B$2:$B$3000=$B744),,),0),MATCH(SUBSTITUTE(J714,"Allele","Height"),'ce raw data'!$C$1:$CZ$1,0))="","-",INDEX('ce raw data'!$C$2:$CZ$3000,MATCH(1,INDEX(('ce raw data'!$A$2:$A$3000=G711)*('ce raw data'!$B$2:$B$3000=$B744),,),0),MATCH(SUBSTITUTE(J714,"Allele","Height"),'ce raw data'!$C$1:$CZ$1,0))),"-")</f>
        <v>-</v>
      </c>
    </row>
    <row r="744" spans="2:10" x14ac:dyDescent="0.5">
      <c r="B744" s="14" t="str">
        <f>'Allele Call Table'!$A$99</f>
        <v>D21S11</v>
      </c>
      <c r="C744" s="8" t="str">
        <f>IFERROR(IF(INDEX('ce raw data'!$C$2:$CZ$3000,MATCH(1,INDEX(('ce raw data'!$A$2:$A$3000=C711)*('ce raw data'!$B$2:$B$3000=$B744),,),0),MATCH(C714,'ce raw data'!$C$1:$CZ$1,0))="","-",INDEX('ce raw data'!$C$2:$CZ$3000,MATCH(1,INDEX(('ce raw data'!$A$2:$A$3000=C711)*('ce raw data'!$B$2:$B$3000=$B744),,),0),MATCH(C714,'ce raw data'!$C$1:$CZ$1,0))),"-")</f>
        <v>-</v>
      </c>
      <c r="D744" s="8" t="str">
        <f>IFERROR(IF(INDEX('ce raw data'!$C$2:$CZ$3000,MATCH(1,INDEX(('ce raw data'!$A$2:$A$3000=C711)*('ce raw data'!$B$2:$B$3000=$B744),,),0),MATCH(D714,'ce raw data'!$C$1:$CZ$1,0))="","-",INDEX('ce raw data'!$C$2:$CZ$3000,MATCH(1,INDEX(('ce raw data'!$A$2:$A$3000=C711)*('ce raw data'!$B$2:$B$3000=$B744),,),0),MATCH(D714,'ce raw data'!$C$1:$CZ$1,0))),"-")</f>
        <v>-</v>
      </c>
      <c r="E744" s="8" t="str">
        <f>IFERROR(IF(INDEX('ce raw data'!$C$2:$CZ$3000,MATCH(1,INDEX(('ce raw data'!$A$2:$A$3000=C711)*('ce raw data'!$B$2:$B$3000=$B744),,),0),MATCH(E714,'ce raw data'!$C$1:$CZ$1,0))="","-",INDEX('ce raw data'!$C$2:$CZ$3000,MATCH(1,INDEX(('ce raw data'!$A$2:$A$3000=C711)*('ce raw data'!$B$2:$B$3000=$B744),,),0),MATCH(E714,'ce raw data'!$C$1:$CZ$1,0))),"-")</f>
        <v>-</v>
      </c>
      <c r="F744" s="8" t="str">
        <f>IFERROR(IF(INDEX('ce raw data'!$C$2:$CZ$3000,MATCH(1,INDEX(('ce raw data'!$A$2:$A$3000=C711)*('ce raw data'!$B$2:$B$3000=$B744),,),0),MATCH(F714,'ce raw data'!$C$1:$CZ$1,0))="","-",INDEX('ce raw data'!$C$2:$CZ$3000,MATCH(1,INDEX(('ce raw data'!$A$2:$A$3000=C711)*('ce raw data'!$B$2:$B$3000=$B744),,),0),MATCH(F714,'ce raw data'!$C$1:$CZ$1,0))),"-")</f>
        <v>-</v>
      </c>
      <c r="G744" s="8" t="str">
        <f>IFERROR(IF(INDEX('ce raw data'!$C$2:$CZ$3000,MATCH(1,INDEX(('ce raw data'!$A$2:$A$3000=G711)*('ce raw data'!$B$2:$B$3000=$B744),,),0),MATCH(G714,'ce raw data'!$C$1:$CZ$1,0))="","-",INDEX('ce raw data'!$C$2:$CZ$3000,MATCH(1,INDEX(('ce raw data'!$A$2:$A$3000=G711)*('ce raw data'!$B$2:$B$3000=$B744),,),0),MATCH(G714,'ce raw data'!$C$1:$CZ$1,0))),"-")</f>
        <v>-</v>
      </c>
      <c r="H744" s="8" t="str">
        <f>IFERROR(IF(INDEX('ce raw data'!$C$2:$CZ$3000,MATCH(1,INDEX(('ce raw data'!$A$2:$A$3000=G711)*('ce raw data'!$B$2:$B$3000=$B744),,),0),MATCH(H714,'ce raw data'!$C$1:$CZ$1,0))="","-",INDEX('ce raw data'!$C$2:$CZ$3000,MATCH(1,INDEX(('ce raw data'!$A$2:$A$3000=G711)*('ce raw data'!$B$2:$B$3000=$B744),,),0),MATCH(H714,'ce raw data'!$C$1:$CZ$1,0))),"-")</f>
        <v>-</v>
      </c>
      <c r="I744" s="8" t="str">
        <f>IFERROR(IF(INDEX('ce raw data'!$C$2:$CZ$3000,MATCH(1,INDEX(('ce raw data'!$A$2:$A$3000=G711)*('ce raw data'!$B$2:$B$3000=$B744),,),0),MATCH(I714,'ce raw data'!$C$1:$CZ$1,0))="","-",INDEX('ce raw data'!$C$2:$CZ$3000,MATCH(1,INDEX(('ce raw data'!$A$2:$A$3000=G711)*('ce raw data'!$B$2:$B$3000=$B744),,),0),MATCH(I714,'ce raw data'!$C$1:$CZ$1,0))),"-")</f>
        <v>-</v>
      </c>
      <c r="J744" s="8" t="str">
        <f>IFERROR(IF(INDEX('ce raw data'!$C$2:$CZ$3000,MATCH(1,INDEX(('ce raw data'!$A$2:$A$3000=G711)*('ce raw data'!$B$2:$B$3000=$B744),,),0),MATCH(J714,'ce raw data'!$C$1:$CZ$1,0))="","-",INDEX('ce raw data'!$C$2:$CZ$3000,MATCH(1,INDEX(('ce raw data'!$A$2:$A$3000=G711)*('ce raw data'!$B$2:$B$3000=$B744),,),0),MATCH(J714,'ce raw data'!$C$1:$CZ$1,0))),"-")</f>
        <v>-</v>
      </c>
    </row>
    <row r="745" spans="2:10" hidden="1" x14ac:dyDescent="0.5">
      <c r="B745" s="14"/>
      <c r="C745" s="8" t="str">
        <f>IFERROR(IF(INDEX('ce raw data'!$C$2:$CZ$3000,MATCH(1,INDEX(('ce raw data'!$A$2:$A$3000=C711)*('ce raw data'!$B$2:$B$3000=$B746),,),0),MATCH(SUBSTITUTE(C714,"Allele","Height"),'ce raw data'!$C$1:$CZ$1,0))="","-",INDEX('ce raw data'!$C$2:$CZ$3000,MATCH(1,INDEX(('ce raw data'!$A$2:$A$3000=C711)*('ce raw data'!$B$2:$B$3000=$B746),,),0),MATCH(SUBSTITUTE(C714,"Allele","Height"),'ce raw data'!$C$1:$CZ$1,0))),"-")</f>
        <v>-</v>
      </c>
      <c r="D745" s="8" t="str">
        <f>IFERROR(IF(INDEX('ce raw data'!$C$2:$CZ$3000,MATCH(1,INDEX(('ce raw data'!$A$2:$A$3000=C711)*('ce raw data'!$B$2:$B$3000=$B746),,),0),MATCH(SUBSTITUTE(D714,"Allele","Height"),'ce raw data'!$C$1:$CZ$1,0))="","-",INDEX('ce raw data'!$C$2:$CZ$3000,MATCH(1,INDEX(('ce raw data'!$A$2:$A$3000=C711)*('ce raw data'!$B$2:$B$3000=$B746),,),0),MATCH(SUBSTITUTE(D714,"Allele","Height"),'ce raw data'!$C$1:$CZ$1,0))),"-")</f>
        <v>-</v>
      </c>
      <c r="E745" s="8" t="str">
        <f>IFERROR(IF(INDEX('ce raw data'!$C$2:$CZ$3000,MATCH(1,INDEX(('ce raw data'!$A$2:$A$3000=C711)*('ce raw data'!$B$2:$B$3000=$B746),,),0),MATCH(SUBSTITUTE(E714,"Allele","Height"),'ce raw data'!$C$1:$CZ$1,0))="","-",INDEX('ce raw data'!$C$2:$CZ$3000,MATCH(1,INDEX(('ce raw data'!$A$2:$A$3000=C711)*('ce raw data'!$B$2:$B$3000=$B746),,),0),MATCH(SUBSTITUTE(E714,"Allele","Height"),'ce raw data'!$C$1:$CZ$1,0))),"-")</f>
        <v>-</v>
      </c>
      <c r="F745" s="8" t="str">
        <f>IFERROR(IF(INDEX('ce raw data'!$C$2:$CZ$3000,MATCH(1,INDEX(('ce raw data'!$A$2:$A$3000=C711)*('ce raw data'!$B$2:$B$3000=$B746),,),0),MATCH(SUBSTITUTE(F714,"Allele","Height"),'ce raw data'!$C$1:$CZ$1,0))="","-",INDEX('ce raw data'!$C$2:$CZ$3000,MATCH(1,INDEX(('ce raw data'!$A$2:$A$3000=C711)*('ce raw data'!$B$2:$B$3000=$B746),,),0),MATCH(SUBSTITUTE(F714,"Allele","Height"),'ce raw data'!$C$1:$CZ$1,0))),"-")</f>
        <v>-</v>
      </c>
      <c r="G745" s="8" t="str">
        <f>IFERROR(IF(INDEX('ce raw data'!$C$2:$CZ$3000,MATCH(1,INDEX(('ce raw data'!$A$2:$A$3000=G711)*('ce raw data'!$B$2:$B$3000=$B746),,),0),MATCH(SUBSTITUTE(G714,"Allele","Height"),'ce raw data'!$C$1:$CZ$1,0))="","-",INDEX('ce raw data'!$C$2:$CZ$3000,MATCH(1,INDEX(('ce raw data'!$A$2:$A$3000=G711)*('ce raw data'!$B$2:$B$3000=$B746),,),0),MATCH(SUBSTITUTE(G714,"Allele","Height"),'ce raw data'!$C$1:$CZ$1,0))),"-")</f>
        <v>-</v>
      </c>
      <c r="H745" s="8" t="str">
        <f>IFERROR(IF(INDEX('ce raw data'!$C$2:$CZ$3000,MATCH(1,INDEX(('ce raw data'!$A$2:$A$3000=G711)*('ce raw data'!$B$2:$B$3000=$B746),,),0),MATCH(SUBSTITUTE(H714,"Allele","Height"),'ce raw data'!$C$1:$CZ$1,0))="","-",INDEX('ce raw data'!$C$2:$CZ$3000,MATCH(1,INDEX(('ce raw data'!$A$2:$A$3000=G711)*('ce raw data'!$B$2:$B$3000=$B746),,),0),MATCH(SUBSTITUTE(H714,"Allele","Height"),'ce raw data'!$C$1:$CZ$1,0))),"-")</f>
        <v>-</v>
      </c>
      <c r="I745" s="8" t="str">
        <f>IFERROR(IF(INDEX('ce raw data'!$C$2:$CZ$3000,MATCH(1,INDEX(('ce raw data'!$A$2:$A$3000=G711)*('ce raw data'!$B$2:$B$3000=$B746),,),0),MATCH(SUBSTITUTE(I714,"Allele","Height"),'ce raw data'!$C$1:$CZ$1,0))="","-",INDEX('ce raw data'!$C$2:$CZ$3000,MATCH(1,INDEX(('ce raw data'!$A$2:$A$3000=G711)*('ce raw data'!$B$2:$B$3000=$B746),,),0),MATCH(SUBSTITUTE(I714,"Allele","Height"),'ce raw data'!$C$1:$CZ$1,0))),"-")</f>
        <v>-</v>
      </c>
      <c r="J745" s="8" t="str">
        <f>IFERROR(IF(INDEX('ce raw data'!$C$2:$CZ$3000,MATCH(1,INDEX(('ce raw data'!$A$2:$A$3000=G711)*('ce raw data'!$B$2:$B$3000=$B746),,),0),MATCH(SUBSTITUTE(J714,"Allele","Height"),'ce raw data'!$C$1:$CZ$1,0))="","-",INDEX('ce raw data'!$C$2:$CZ$3000,MATCH(1,INDEX(('ce raw data'!$A$2:$A$3000=G711)*('ce raw data'!$B$2:$B$3000=$B746),,),0),MATCH(SUBSTITUTE(J714,"Allele","Height"),'ce raw data'!$C$1:$CZ$1,0))),"-")</f>
        <v>-</v>
      </c>
    </row>
    <row r="746" spans="2:10" x14ac:dyDescent="0.5">
      <c r="B746" s="14" t="str">
        <f>'Allele Call Table'!$A$101</f>
        <v>D7S820</v>
      </c>
      <c r="C746" s="8" t="str">
        <f>IFERROR(IF(INDEX('ce raw data'!$C$2:$CZ$3000,MATCH(1,INDEX(('ce raw data'!$A$2:$A$3000=C711)*('ce raw data'!$B$2:$B$3000=$B746),,),0),MATCH(C714,'ce raw data'!$C$1:$CZ$1,0))="","-",INDEX('ce raw data'!$C$2:$CZ$3000,MATCH(1,INDEX(('ce raw data'!$A$2:$A$3000=C711)*('ce raw data'!$B$2:$B$3000=$B746),,),0),MATCH(C714,'ce raw data'!$C$1:$CZ$1,0))),"-")</f>
        <v>-</v>
      </c>
      <c r="D746" s="8" t="str">
        <f>IFERROR(IF(INDEX('ce raw data'!$C$2:$CZ$3000,MATCH(1,INDEX(('ce raw data'!$A$2:$A$3000=C711)*('ce raw data'!$B$2:$B$3000=$B746),,),0),MATCH(D714,'ce raw data'!$C$1:$CZ$1,0))="","-",INDEX('ce raw data'!$C$2:$CZ$3000,MATCH(1,INDEX(('ce raw data'!$A$2:$A$3000=C711)*('ce raw data'!$B$2:$B$3000=$B746),,),0),MATCH(D714,'ce raw data'!$C$1:$CZ$1,0))),"-")</f>
        <v>-</v>
      </c>
      <c r="E746" s="8" t="str">
        <f>IFERROR(IF(INDEX('ce raw data'!$C$2:$CZ$3000,MATCH(1,INDEX(('ce raw data'!$A$2:$A$3000=C711)*('ce raw data'!$B$2:$B$3000=$B746),,),0),MATCH(E714,'ce raw data'!$C$1:$CZ$1,0))="","-",INDEX('ce raw data'!$C$2:$CZ$3000,MATCH(1,INDEX(('ce raw data'!$A$2:$A$3000=C711)*('ce raw data'!$B$2:$B$3000=$B746),,),0),MATCH(E714,'ce raw data'!$C$1:$CZ$1,0))),"-")</f>
        <v>-</v>
      </c>
      <c r="F746" s="8" t="str">
        <f>IFERROR(IF(INDEX('ce raw data'!$C$2:$CZ$3000,MATCH(1,INDEX(('ce raw data'!$A$2:$A$3000=C711)*('ce raw data'!$B$2:$B$3000=$B746),,),0),MATCH(F714,'ce raw data'!$C$1:$CZ$1,0))="","-",INDEX('ce raw data'!$C$2:$CZ$3000,MATCH(1,INDEX(('ce raw data'!$A$2:$A$3000=C711)*('ce raw data'!$B$2:$B$3000=$B746),,),0),MATCH(F714,'ce raw data'!$C$1:$CZ$1,0))),"-")</f>
        <v>-</v>
      </c>
      <c r="G746" s="8" t="str">
        <f>IFERROR(IF(INDEX('ce raw data'!$C$2:$CZ$3000,MATCH(1,INDEX(('ce raw data'!$A$2:$A$3000=G711)*('ce raw data'!$B$2:$B$3000=$B746),,),0),MATCH(G714,'ce raw data'!$C$1:$CZ$1,0))="","-",INDEX('ce raw data'!$C$2:$CZ$3000,MATCH(1,INDEX(('ce raw data'!$A$2:$A$3000=G711)*('ce raw data'!$B$2:$B$3000=$B746),,),0),MATCH(G714,'ce raw data'!$C$1:$CZ$1,0))),"-")</f>
        <v>-</v>
      </c>
      <c r="H746" s="8" t="str">
        <f>IFERROR(IF(INDEX('ce raw data'!$C$2:$CZ$3000,MATCH(1,INDEX(('ce raw data'!$A$2:$A$3000=G711)*('ce raw data'!$B$2:$B$3000=$B746),,),0),MATCH(H714,'ce raw data'!$C$1:$CZ$1,0))="","-",INDEX('ce raw data'!$C$2:$CZ$3000,MATCH(1,INDEX(('ce raw data'!$A$2:$A$3000=G711)*('ce raw data'!$B$2:$B$3000=$B746),,),0),MATCH(H714,'ce raw data'!$C$1:$CZ$1,0))),"-")</f>
        <v>-</v>
      </c>
      <c r="I746" s="8" t="str">
        <f>IFERROR(IF(INDEX('ce raw data'!$C$2:$CZ$3000,MATCH(1,INDEX(('ce raw data'!$A$2:$A$3000=G711)*('ce raw data'!$B$2:$B$3000=$B746),,),0),MATCH(I714,'ce raw data'!$C$1:$CZ$1,0))="","-",INDEX('ce raw data'!$C$2:$CZ$3000,MATCH(1,INDEX(('ce raw data'!$A$2:$A$3000=G711)*('ce raw data'!$B$2:$B$3000=$B746),,),0),MATCH(I714,'ce raw data'!$C$1:$CZ$1,0))),"-")</f>
        <v>-</v>
      </c>
      <c r="J746" s="8" t="str">
        <f>IFERROR(IF(INDEX('ce raw data'!$C$2:$CZ$3000,MATCH(1,INDEX(('ce raw data'!$A$2:$A$3000=G711)*('ce raw data'!$B$2:$B$3000=$B746),,),0),MATCH(J714,'ce raw data'!$C$1:$CZ$1,0))="","-",INDEX('ce raw data'!$C$2:$CZ$3000,MATCH(1,INDEX(('ce raw data'!$A$2:$A$3000=G711)*('ce raw data'!$B$2:$B$3000=$B746),,),0),MATCH(J714,'ce raw data'!$C$1:$CZ$1,0))),"-")</f>
        <v>-</v>
      </c>
    </row>
    <row r="747" spans="2:10" hidden="1" x14ac:dyDescent="0.5">
      <c r="B747" s="14"/>
      <c r="C747" s="8" t="str">
        <f>IFERROR(IF(INDEX('ce raw data'!$C$2:$CZ$3000,MATCH(1,INDEX(('ce raw data'!$A$2:$A$3000=C711)*('ce raw data'!$B$2:$B$3000=$B748),,),0),MATCH(SUBSTITUTE(C714,"Allele","Height"),'ce raw data'!$C$1:$CZ$1,0))="","-",INDEX('ce raw data'!$C$2:$CZ$3000,MATCH(1,INDEX(('ce raw data'!$A$2:$A$3000=C711)*('ce raw data'!$B$2:$B$3000=$B748),,),0),MATCH(SUBSTITUTE(C714,"Allele","Height"),'ce raw data'!$C$1:$CZ$1,0))),"-")</f>
        <v>-</v>
      </c>
      <c r="D747" s="8" t="str">
        <f>IFERROR(IF(INDEX('ce raw data'!$C$2:$CZ$3000,MATCH(1,INDEX(('ce raw data'!$A$2:$A$3000=C711)*('ce raw data'!$B$2:$B$3000=$B748),,),0),MATCH(SUBSTITUTE(D714,"Allele","Height"),'ce raw data'!$C$1:$CZ$1,0))="","-",INDEX('ce raw data'!$C$2:$CZ$3000,MATCH(1,INDEX(('ce raw data'!$A$2:$A$3000=C711)*('ce raw data'!$B$2:$B$3000=$B748),,),0),MATCH(SUBSTITUTE(D714,"Allele","Height"),'ce raw data'!$C$1:$CZ$1,0))),"-")</f>
        <v>-</v>
      </c>
      <c r="E747" s="8" t="str">
        <f>IFERROR(IF(INDEX('ce raw data'!$C$2:$CZ$3000,MATCH(1,INDEX(('ce raw data'!$A$2:$A$3000=C711)*('ce raw data'!$B$2:$B$3000=$B748),,),0),MATCH(SUBSTITUTE(E714,"Allele","Height"),'ce raw data'!$C$1:$CZ$1,0))="","-",INDEX('ce raw data'!$C$2:$CZ$3000,MATCH(1,INDEX(('ce raw data'!$A$2:$A$3000=C711)*('ce raw data'!$B$2:$B$3000=$B748),,),0),MATCH(SUBSTITUTE(E714,"Allele","Height"),'ce raw data'!$C$1:$CZ$1,0))),"-")</f>
        <v>-</v>
      </c>
      <c r="F747" s="8" t="str">
        <f>IFERROR(IF(INDEX('ce raw data'!$C$2:$CZ$3000,MATCH(1,INDEX(('ce raw data'!$A$2:$A$3000=C711)*('ce raw data'!$B$2:$B$3000=$B748),,),0),MATCH(SUBSTITUTE(F714,"Allele","Height"),'ce raw data'!$C$1:$CZ$1,0))="","-",INDEX('ce raw data'!$C$2:$CZ$3000,MATCH(1,INDEX(('ce raw data'!$A$2:$A$3000=C711)*('ce raw data'!$B$2:$B$3000=$B748),,),0),MATCH(SUBSTITUTE(F714,"Allele","Height"),'ce raw data'!$C$1:$CZ$1,0))),"-")</f>
        <v>-</v>
      </c>
      <c r="G747" s="8" t="str">
        <f>IFERROR(IF(INDEX('ce raw data'!$C$2:$CZ$3000,MATCH(1,INDEX(('ce raw data'!$A$2:$A$3000=G711)*('ce raw data'!$B$2:$B$3000=$B748),,),0),MATCH(SUBSTITUTE(G714,"Allele","Height"),'ce raw data'!$C$1:$CZ$1,0))="","-",INDEX('ce raw data'!$C$2:$CZ$3000,MATCH(1,INDEX(('ce raw data'!$A$2:$A$3000=G711)*('ce raw data'!$B$2:$B$3000=$B748),,),0),MATCH(SUBSTITUTE(G714,"Allele","Height"),'ce raw data'!$C$1:$CZ$1,0))),"-")</f>
        <v>-</v>
      </c>
      <c r="H747" s="8" t="str">
        <f>IFERROR(IF(INDEX('ce raw data'!$C$2:$CZ$3000,MATCH(1,INDEX(('ce raw data'!$A$2:$A$3000=G711)*('ce raw data'!$B$2:$B$3000=$B748),,),0),MATCH(SUBSTITUTE(H714,"Allele","Height"),'ce raw data'!$C$1:$CZ$1,0))="","-",INDEX('ce raw data'!$C$2:$CZ$3000,MATCH(1,INDEX(('ce raw data'!$A$2:$A$3000=G711)*('ce raw data'!$B$2:$B$3000=$B748),,),0),MATCH(SUBSTITUTE(H714,"Allele","Height"),'ce raw data'!$C$1:$CZ$1,0))),"-")</f>
        <v>-</v>
      </c>
      <c r="I747" s="8" t="str">
        <f>IFERROR(IF(INDEX('ce raw data'!$C$2:$CZ$3000,MATCH(1,INDEX(('ce raw data'!$A$2:$A$3000=G711)*('ce raw data'!$B$2:$B$3000=$B748),,),0),MATCH(SUBSTITUTE(I714,"Allele","Height"),'ce raw data'!$C$1:$CZ$1,0))="","-",INDEX('ce raw data'!$C$2:$CZ$3000,MATCH(1,INDEX(('ce raw data'!$A$2:$A$3000=G711)*('ce raw data'!$B$2:$B$3000=$B748),,),0),MATCH(SUBSTITUTE(I714,"Allele","Height"),'ce raw data'!$C$1:$CZ$1,0))),"-")</f>
        <v>-</v>
      </c>
      <c r="J747" s="8" t="str">
        <f>IFERROR(IF(INDEX('ce raw data'!$C$2:$CZ$3000,MATCH(1,INDEX(('ce raw data'!$A$2:$A$3000=G711)*('ce raw data'!$B$2:$B$3000=$B748),,),0),MATCH(SUBSTITUTE(J714,"Allele","Height"),'ce raw data'!$C$1:$CZ$1,0))="","-",INDEX('ce raw data'!$C$2:$CZ$3000,MATCH(1,INDEX(('ce raw data'!$A$2:$A$3000=G711)*('ce raw data'!$B$2:$B$3000=$B748),,),0),MATCH(SUBSTITUTE(J714,"Allele","Height"),'ce raw data'!$C$1:$CZ$1,0))),"-")</f>
        <v>-</v>
      </c>
    </row>
    <row r="748" spans="2:10" x14ac:dyDescent="0.5">
      <c r="B748" s="14" t="str">
        <f>'Allele Call Table'!$A$103</f>
        <v>D5S818</v>
      </c>
      <c r="C748" s="8" t="str">
        <f>IFERROR(IF(INDEX('ce raw data'!$C$2:$CZ$3000,MATCH(1,INDEX(('ce raw data'!$A$2:$A$3000=C711)*('ce raw data'!$B$2:$B$3000=$B748),,),0),MATCH(C714,'ce raw data'!$C$1:$CZ$1,0))="","-",INDEX('ce raw data'!$C$2:$CZ$3000,MATCH(1,INDEX(('ce raw data'!$A$2:$A$3000=C711)*('ce raw data'!$B$2:$B$3000=$B748),,),0),MATCH(C714,'ce raw data'!$C$1:$CZ$1,0))),"-")</f>
        <v>-</v>
      </c>
      <c r="D748" s="8" t="str">
        <f>IFERROR(IF(INDEX('ce raw data'!$C$2:$CZ$3000,MATCH(1,INDEX(('ce raw data'!$A$2:$A$3000=C711)*('ce raw data'!$B$2:$B$3000=$B748),,),0),MATCH(D714,'ce raw data'!$C$1:$CZ$1,0))="","-",INDEX('ce raw data'!$C$2:$CZ$3000,MATCH(1,INDEX(('ce raw data'!$A$2:$A$3000=C711)*('ce raw data'!$B$2:$B$3000=$B748),,),0),MATCH(D714,'ce raw data'!$C$1:$CZ$1,0))),"-")</f>
        <v>-</v>
      </c>
      <c r="E748" s="8" t="str">
        <f>IFERROR(IF(INDEX('ce raw data'!$C$2:$CZ$3000,MATCH(1,INDEX(('ce raw data'!$A$2:$A$3000=C711)*('ce raw data'!$B$2:$B$3000=$B748),,),0),MATCH(E714,'ce raw data'!$C$1:$CZ$1,0))="","-",INDEX('ce raw data'!$C$2:$CZ$3000,MATCH(1,INDEX(('ce raw data'!$A$2:$A$3000=C711)*('ce raw data'!$B$2:$B$3000=$B748),,),0),MATCH(E714,'ce raw data'!$C$1:$CZ$1,0))),"-")</f>
        <v>-</v>
      </c>
      <c r="F748" s="8" t="str">
        <f>IFERROR(IF(INDEX('ce raw data'!$C$2:$CZ$3000,MATCH(1,INDEX(('ce raw data'!$A$2:$A$3000=C711)*('ce raw data'!$B$2:$B$3000=$B748),,),0),MATCH(F714,'ce raw data'!$C$1:$CZ$1,0))="","-",INDEX('ce raw data'!$C$2:$CZ$3000,MATCH(1,INDEX(('ce raw data'!$A$2:$A$3000=C711)*('ce raw data'!$B$2:$B$3000=$B748),,),0),MATCH(F714,'ce raw data'!$C$1:$CZ$1,0))),"-")</f>
        <v>-</v>
      </c>
      <c r="G748" s="8" t="str">
        <f>IFERROR(IF(INDEX('ce raw data'!$C$2:$CZ$3000,MATCH(1,INDEX(('ce raw data'!$A$2:$A$3000=G711)*('ce raw data'!$B$2:$B$3000=$B748),,),0),MATCH(G714,'ce raw data'!$C$1:$CZ$1,0))="","-",INDEX('ce raw data'!$C$2:$CZ$3000,MATCH(1,INDEX(('ce raw data'!$A$2:$A$3000=G711)*('ce raw data'!$B$2:$B$3000=$B748),,),0),MATCH(G714,'ce raw data'!$C$1:$CZ$1,0))),"-")</f>
        <v>-</v>
      </c>
      <c r="H748" s="8" t="str">
        <f>IFERROR(IF(INDEX('ce raw data'!$C$2:$CZ$3000,MATCH(1,INDEX(('ce raw data'!$A$2:$A$3000=G711)*('ce raw data'!$B$2:$B$3000=$B748),,),0),MATCH(H714,'ce raw data'!$C$1:$CZ$1,0))="","-",INDEX('ce raw data'!$C$2:$CZ$3000,MATCH(1,INDEX(('ce raw data'!$A$2:$A$3000=G711)*('ce raw data'!$B$2:$B$3000=$B748),,),0),MATCH(H714,'ce raw data'!$C$1:$CZ$1,0))),"-")</f>
        <v>-</v>
      </c>
      <c r="I748" s="8" t="str">
        <f>IFERROR(IF(INDEX('ce raw data'!$C$2:$CZ$3000,MATCH(1,INDEX(('ce raw data'!$A$2:$A$3000=G711)*('ce raw data'!$B$2:$B$3000=$B748),,),0),MATCH(I714,'ce raw data'!$C$1:$CZ$1,0))="","-",INDEX('ce raw data'!$C$2:$CZ$3000,MATCH(1,INDEX(('ce raw data'!$A$2:$A$3000=G711)*('ce raw data'!$B$2:$B$3000=$B748),,),0),MATCH(I714,'ce raw data'!$C$1:$CZ$1,0))),"-")</f>
        <v>-</v>
      </c>
      <c r="J748" s="8" t="str">
        <f>IFERROR(IF(INDEX('ce raw data'!$C$2:$CZ$3000,MATCH(1,INDEX(('ce raw data'!$A$2:$A$3000=G711)*('ce raw data'!$B$2:$B$3000=$B748),,),0),MATCH(J714,'ce raw data'!$C$1:$CZ$1,0))="","-",INDEX('ce raw data'!$C$2:$CZ$3000,MATCH(1,INDEX(('ce raw data'!$A$2:$A$3000=G711)*('ce raw data'!$B$2:$B$3000=$B748),,),0),MATCH(J714,'ce raw data'!$C$1:$CZ$1,0))),"-")</f>
        <v>-</v>
      </c>
    </row>
    <row r="749" spans="2:10" hidden="1" x14ac:dyDescent="0.5">
      <c r="B749" s="14"/>
      <c r="C749" s="8" t="str">
        <f>IFERROR(IF(INDEX('ce raw data'!$C$2:$CZ$3000,MATCH(1,INDEX(('ce raw data'!$A$2:$A$3000=C711)*('ce raw data'!$B$2:$B$3000=$B750),,),0),MATCH(SUBSTITUTE(C714,"Allele","Height"),'ce raw data'!$C$1:$CZ$1,0))="","-",INDEX('ce raw data'!$C$2:$CZ$3000,MATCH(1,INDEX(('ce raw data'!$A$2:$A$3000=C711)*('ce raw data'!$B$2:$B$3000=$B750),,),0),MATCH(SUBSTITUTE(C714,"Allele","Height"),'ce raw data'!$C$1:$CZ$1,0))),"-")</f>
        <v>-</v>
      </c>
      <c r="D749" s="8" t="str">
        <f>IFERROR(IF(INDEX('ce raw data'!$C$2:$CZ$3000,MATCH(1,INDEX(('ce raw data'!$A$2:$A$3000=C711)*('ce raw data'!$B$2:$B$3000=$B750),,),0),MATCH(SUBSTITUTE(D714,"Allele","Height"),'ce raw data'!$C$1:$CZ$1,0))="","-",INDEX('ce raw data'!$C$2:$CZ$3000,MATCH(1,INDEX(('ce raw data'!$A$2:$A$3000=C711)*('ce raw data'!$B$2:$B$3000=$B750),,),0),MATCH(SUBSTITUTE(D714,"Allele","Height"),'ce raw data'!$C$1:$CZ$1,0))),"-")</f>
        <v>-</v>
      </c>
      <c r="E749" s="8" t="str">
        <f>IFERROR(IF(INDEX('ce raw data'!$C$2:$CZ$3000,MATCH(1,INDEX(('ce raw data'!$A$2:$A$3000=C711)*('ce raw data'!$B$2:$B$3000=$B750),,),0),MATCH(SUBSTITUTE(E714,"Allele","Height"),'ce raw data'!$C$1:$CZ$1,0))="","-",INDEX('ce raw data'!$C$2:$CZ$3000,MATCH(1,INDEX(('ce raw data'!$A$2:$A$3000=C711)*('ce raw data'!$B$2:$B$3000=$B750),,),0),MATCH(SUBSTITUTE(E714,"Allele","Height"),'ce raw data'!$C$1:$CZ$1,0))),"-")</f>
        <v>-</v>
      </c>
      <c r="F749" s="8" t="str">
        <f>IFERROR(IF(INDEX('ce raw data'!$C$2:$CZ$3000,MATCH(1,INDEX(('ce raw data'!$A$2:$A$3000=C711)*('ce raw data'!$B$2:$B$3000=$B750),,),0),MATCH(SUBSTITUTE(F714,"Allele","Height"),'ce raw data'!$C$1:$CZ$1,0))="","-",INDEX('ce raw data'!$C$2:$CZ$3000,MATCH(1,INDEX(('ce raw data'!$A$2:$A$3000=C711)*('ce raw data'!$B$2:$B$3000=$B750),,),0),MATCH(SUBSTITUTE(F714,"Allele","Height"),'ce raw data'!$C$1:$CZ$1,0))),"-")</f>
        <v>-</v>
      </c>
      <c r="G749" s="8" t="str">
        <f>IFERROR(IF(INDEX('ce raw data'!$C$2:$CZ$3000,MATCH(1,INDEX(('ce raw data'!$A$2:$A$3000=G711)*('ce raw data'!$B$2:$B$3000=$B750),,),0),MATCH(SUBSTITUTE(G714,"Allele","Height"),'ce raw data'!$C$1:$CZ$1,0))="","-",INDEX('ce raw data'!$C$2:$CZ$3000,MATCH(1,INDEX(('ce raw data'!$A$2:$A$3000=G711)*('ce raw data'!$B$2:$B$3000=$B750),,),0),MATCH(SUBSTITUTE(G714,"Allele","Height"),'ce raw data'!$C$1:$CZ$1,0))),"-")</f>
        <v>-</v>
      </c>
      <c r="H749" s="8" t="str">
        <f>IFERROR(IF(INDEX('ce raw data'!$C$2:$CZ$3000,MATCH(1,INDEX(('ce raw data'!$A$2:$A$3000=G711)*('ce raw data'!$B$2:$B$3000=$B750),,),0),MATCH(SUBSTITUTE(H714,"Allele","Height"),'ce raw data'!$C$1:$CZ$1,0))="","-",INDEX('ce raw data'!$C$2:$CZ$3000,MATCH(1,INDEX(('ce raw data'!$A$2:$A$3000=G711)*('ce raw data'!$B$2:$B$3000=$B750),,),0),MATCH(SUBSTITUTE(H714,"Allele","Height"),'ce raw data'!$C$1:$CZ$1,0))),"-")</f>
        <v>-</v>
      </c>
      <c r="I749" s="8" t="str">
        <f>IFERROR(IF(INDEX('ce raw data'!$C$2:$CZ$3000,MATCH(1,INDEX(('ce raw data'!$A$2:$A$3000=G711)*('ce raw data'!$B$2:$B$3000=$B750),,),0),MATCH(SUBSTITUTE(I714,"Allele","Height"),'ce raw data'!$C$1:$CZ$1,0))="","-",INDEX('ce raw data'!$C$2:$CZ$3000,MATCH(1,INDEX(('ce raw data'!$A$2:$A$3000=G711)*('ce raw data'!$B$2:$B$3000=$B750),,),0),MATCH(SUBSTITUTE(I714,"Allele","Height"),'ce raw data'!$C$1:$CZ$1,0))),"-")</f>
        <v>-</v>
      </c>
      <c r="J749" s="8" t="str">
        <f>IFERROR(IF(INDEX('ce raw data'!$C$2:$CZ$3000,MATCH(1,INDEX(('ce raw data'!$A$2:$A$3000=G711)*('ce raw data'!$B$2:$B$3000=$B750),,),0),MATCH(SUBSTITUTE(J714,"Allele","Height"),'ce raw data'!$C$1:$CZ$1,0))="","-",INDEX('ce raw data'!$C$2:$CZ$3000,MATCH(1,INDEX(('ce raw data'!$A$2:$A$3000=G711)*('ce raw data'!$B$2:$B$3000=$B750),,),0),MATCH(SUBSTITUTE(J714,"Allele","Height"),'ce raw data'!$C$1:$CZ$1,0))),"-")</f>
        <v>-</v>
      </c>
    </row>
    <row r="750" spans="2:10" x14ac:dyDescent="0.5">
      <c r="B750" s="14" t="str">
        <f>'Allele Call Table'!$A$105</f>
        <v>TPOX</v>
      </c>
      <c r="C750" s="8" t="str">
        <f>IFERROR(IF(INDEX('ce raw data'!$C$2:$CZ$3000,MATCH(1,INDEX(('ce raw data'!$A$2:$A$3000=C711)*('ce raw data'!$B$2:$B$3000=$B750),,),0),MATCH(C714,'ce raw data'!$C$1:$CZ$1,0))="","-",INDEX('ce raw data'!$C$2:$CZ$3000,MATCH(1,INDEX(('ce raw data'!$A$2:$A$3000=C711)*('ce raw data'!$B$2:$B$3000=$B750),,),0),MATCH(C714,'ce raw data'!$C$1:$CZ$1,0))),"-")</f>
        <v>-</v>
      </c>
      <c r="D750" s="8" t="str">
        <f>IFERROR(IF(INDEX('ce raw data'!$C$2:$CZ$3000,MATCH(1,INDEX(('ce raw data'!$A$2:$A$3000=C711)*('ce raw data'!$B$2:$B$3000=$B750),,),0),MATCH(D714,'ce raw data'!$C$1:$CZ$1,0))="","-",INDEX('ce raw data'!$C$2:$CZ$3000,MATCH(1,INDEX(('ce raw data'!$A$2:$A$3000=C711)*('ce raw data'!$B$2:$B$3000=$B750),,),0),MATCH(D714,'ce raw data'!$C$1:$CZ$1,0))),"-")</f>
        <v>-</v>
      </c>
      <c r="E750" s="8" t="str">
        <f>IFERROR(IF(INDEX('ce raw data'!$C$2:$CZ$3000,MATCH(1,INDEX(('ce raw data'!$A$2:$A$3000=C711)*('ce raw data'!$B$2:$B$3000=$B750),,),0),MATCH(E714,'ce raw data'!$C$1:$CZ$1,0))="","-",INDEX('ce raw data'!$C$2:$CZ$3000,MATCH(1,INDEX(('ce raw data'!$A$2:$A$3000=C711)*('ce raw data'!$B$2:$B$3000=$B750),,),0),MATCH(E714,'ce raw data'!$C$1:$CZ$1,0))),"-")</f>
        <v>-</v>
      </c>
      <c r="F750" s="8" t="str">
        <f>IFERROR(IF(INDEX('ce raw data'!$C$2:$CZ$3000,MATCH(1,INDEX(('ce raw data'!$A$2:$A$3000=C711)*('ce raw data'!$B$2:$B$3000=$B750),,),0),MATCH(F714,'ce raw data'!$C$1:$CZ$1,0))="","-",INDEX('ce raw data'!$C$2:$CZ$3000,MATCH(1,INDEX(('ce raw data'!$A$2:$A$3000=C711)*('ce raw data'!$B$2:$B$3000=$B750),,),0),MATCH(F714,'ce raw data'!$C$1:$CZ$1,0))),"-")</f>
        <v>-</v>
      </c>
      <c r="G750" s="8" t="str">
        <f>IFERROR(IF(INDEX('ce raw data'!$C$2:$CZ$3000,MATCH(1,INDEX(('ce raw data'!$A$2:$A$3000=G711)*('ce raw data'!$B$2:$B$3000=$B750),,),0),MATCH(G714,'ce raw data'!$C$1:$CZ$1,0))="","-",INDEX('ce raw data'!$C$2:$CZ$3000,MATCH(1,INDEX(('ce raw data'!$A$2:$A$3000=G711)*('ce raw data'!$B$2:$B$3000=$B750),,),0),MATCH(G714,'ce raw data'!$C$1:$CZ$1,0))),"-")</f>
        <v>-</v>
      </c>
      <c r="H750" s="8" t="str">
        <f>IFERROR(IF(INDEX('ce raw data'!$C$2:$CZ$3000,MATCH(1,INDEX(('ce raw data'!$A$2:$A$3000=G711)*('ce raw data'!$B$2:$B$3000=$B750),,),0),MATCH(H714,'ce raw data'!$C$1:$CZ$1,0))="","-",INDEX('ce raw data'!$C$2:$CZ$3000,MATCH(1,INDEX(('ce raw data'!$A$2:$A$3000=G711)*('ce raw data'!$B$2:$B$3000=$B750),,),0),MATCH(H714,'ce raw data'!$C$1:$CZ$1,0))),"-")</f>
        <v>-</v>
      </c>
      <c r="I750" s="8" t="str">
        <f>IFERROR(IF(INDEX('ce raw data'!$C$2:$CZ$3000,MATCH(1,INDEX(('ce raw data'!$A$2:$A$3000=G711)*('ce raw data'!$B$2:$B$3000=$B750),,),0),MATCH(I714,'ce raw data'!$C$1:$CZ$1,0))="","-",INDEX('ce raw data'!$C$2:$CZ$3000,MATCH(1,INDEX(('ce raw data'!$A$2:$A$3000=G711)*('ce raw data'!$B$2:$B$3000=$B750),,),0),MATCH(I714,'ce raw data'!$C$1:$CZ$1,0))),"-")</f>
        <v>-</v>
      </c>
      <c r="J750" s="8" t="str">
        <f>IFERROR(IF(INDEX('ce raw data'!$C$2:$CZ$3000,MATCH(1,INDEX(('ce raw data'!$A$2:$A$3000=G711)*('ce raw data'!$B$2:$B$3000=$B750),,),0),MATCH(J714,'ce raw data'!$C$1:$CZ$1,0))="","-",INDEX('ce raw data'!$C$2:$CZ$3000,MATCH(1,INDEX(('ce raw data'!$A$2:$A$3000=G711)*('ce raw data'!$B$2:$B$3000=$B750),,),0),MATCH(J714,'ce raw data'!$C$1:$CZ$1,0))),"-")</f>
        <v>-</v>
      </c>
    </row>
    <row r="751" spans="2:10" hidden="1" x14ac:dyDescent="0.5">
      <c r="B751" s="10"/>
      <c r="C751" s="8" t="str">
        <f>IFERROR(IF(INDEX('ce raw data'!$C$2:$CZ$3000,MATCH(1,INDEX(('ce raw data'!$A$2:$A$3000=C711)*('ce raw data'!$B$2:$B$3000=$B752),,),0),MATCH(SUBSTITUTE(C714,"Allele","Height"),'ce raw data'!$C$1:$CZ$1,0))="","-",INDEX('ce raw data'!$C$2:$CZ$3000,MATCH(1,INDEX(('ce raw data'!$A$2:$A$3000=C711)*('ce raw data'!$B$2:$B$3000=$B752),,),0),MATCH(SUBSTITUTE(C714,"Allele","Height"),'ce raw data'!$C$1:$CZ$1,0))),"-")</f>
        <v>-</v>
      </c>
      <c r="D751" s="8" t="str">
        <f>IFERROR(IF(INDEX('ce raw data'!$C$2:$CZ$3000,MATCH(1,INDEX(('ce raw data'!$A$2:$A$3000=C711)*('ce raw data'!$B$2:$B$3000=$B752),,),0),MATCH(SUBSTITUTE(D714,"Allele","Height"),'ce raw data'!$C$1:$CZ$1,0))="","-",INDEX('ce raw data'!$C$2:$CZ$3000,MATCH(1,INDEX(('ce raw data'!$A$2:$A$3000=C711)*('ce raw data'!$B$2:$B$3000=$B752),,),0),MATCH(SUBSTITUTE(D714,"Allele","Height"),'ce raw data'!$C$1:$CZ$1,0))),"-")</f>
        <v>-</v>
      </c>
      <c r="E751" s="8" t="str">
        <f>IFERROR(IF(INDEX('ce raw data'!$C$2:$CZ$3000,MATCH(1,INDEX(('ce raw data'!$A$2:$A$3000=C711)*('ce raw data'!$B$2:$B$3000=$B752),,),0),MATCH(SUBSTITUTE(E714,"Allele","Height"),'ce raw data'!$C$1:$CZ$1,0))="","-",INDEX('ce raw data'!$C$2:$CZ$3000,MATCH(1,INDEX(('ce raw data'!$A$2:$A$3000=C711)*('ce raw data'!$B$2:$B$3000=$B752),,),0),MATCH(SUBSTITUTE(E714,"Allele","Height"),'ce raw data'!$C$1:$CZ$1,0))),"-")</f>
        <v>-</v>
      </c>
      <c r="F751" s="8" t="str">
        <f>IFERROR(IF(INDEX('ce raw data'!$C$2:$CZ$3000,MATCH(1,INDEX(('ce raw data'!$A$2:$A$3000=C711)*('ce raw data'!$B$2:$B$3000=$B752),,),0),MATCH(SUBSTITUTE(F714,"Allele","Height"),'ce raw data'!$C$1:$CZ$1,0))="","-",INDEX('ce raw data'!$C$2:$CZ$3000,MATCH(1,INDEX(('ce raw data'!$A$2:$A$3000=C711)*('ce raw data'!$B$2:$B$3000=$B752),,),0),MATCH(SUBSTITUTE(F714,"Allele","Height"),'ce raw data'!$C$1:$CZ$1,0))),"-")</f>
        <v>-</v>
      </c>
      <c r="G751" s="8" t="str">
        <f>IFERROR(IF(INDEX('ce raw data'!$C$2:$CZ$3000,MATCH(1,INDEX(('ce raw data'!$A$2:$A$3000=G711)*('ce raw data'!$B$2:$B$3000=$B752),,),0),MATCH(SUBSTITUTE(G714,"Allele","Height"),'ce raw data'!$C$1:$CZ$1,0))="","-",INDEX('ce raw data'!$C$2:$CZ$3000,MATCH(1,INDEX(('ce raw data'!$A$2:$A$3000=G711)*('ce raw data'!$B$2:$B$3000=$B752),,),0),MATCH(SUBSTITUTE(G714,"Allele","Height"),'ce raw data'!$C$1:$CZ$1,0))),"-")</f>
        <v>-</v>
      </c>
      <c r="H751" s="8" t="str">
        <f>IFERROR(IF(INDEX('ce raw data'!$C$2:$CZ$3000,MATCH(1,INDEX(('ce raw data'!$A$2:$A$3000=G711)*('ce raw data'!$B$2:$B$3000=$B752),,),0),MATCH(SUBSTITUTE(H714,"Allele","Height"),'ce raw data'!$C$1:$CZ$1,0))="","-",INDEX('ce raw data'!$C$2:$CZ$3000,MATCH(1,INDEX(('ce raw data'!$A$2:$A$3000=G711)*('ce raw data'!$B$2:$B$3000=$B752),,),0),MATCH(SUBSTITUTE(H714,"Allele","Height"),'ce raw data'!$C$1:$CZ$1,0))),"-")</f>
        <v>-</v>
      </c>
      <c r="I751" s="8" t="str">
        <f>IFERROR(IF(INDEX('ce raw data'!$C$2:$CZ$3000,MATCH(1,INDEX(('ce raw data'!$A$2:$A$3000=G711)*('ce raw data'!$B$2:$B$3000=$B752),,),0),MATCH(SUBSTITUTE(I714,"Allele","Height"),'ce raw data'!$C$1:$CZ$1,0))="","-",INDEX('ce raw data'!$C$2:$CZ$3000,MATCH(1,INDEX(('ce raw data'!$A$2:$A$3000=G711)*('ce raw data'!$B$2:$B$3000=$B752),,),0),MATCH(SUBSTITUTE(I714,"Allele","Height"),'ce raw data'!$C$1:$CZ$1,0))),"-")</f>
        <v>-</v>
      </c>
      <c r="J751" s="8" t="str">
        <f>IFERROR(IF(INDEX('ce raw data'!$C$2:$CZ$3000,MATCH(1,INDEX(('ce raw data'!$A$2:$A$3000=G711)*('ce raw data'!$B$2:$B$3000=$B752),,),0),MATCH(SUBSTITUTE(J714,"Allele","Height"),'ce raw data'!$C$1:$CZ$1,0))="","-",INDEX('ce raw data'!$C$2:$CZ$3000,MATCH(1,INDEX(('ce raw data'!$A$2:$A$3000=G711)*('ce raw data'!$B$2:$B$3000=$B752),,),0),MATCH(SUBSTITUTE(J714,"Allele","Height"),'ce raw data'!$C$1:$CZ$1,0))),"-")</f>
        <v>-</v>
      </c>
    </row>
    <row r="752" spans="2:10" x14ac:dyDescent="0.5">
      <c r="B752" s="12" t="str">
        <f>'Allele Call Table'!$A$107</f>
        <v>D8S1179</v>
      </c>
      <c r="C752" s="8" t="str">
        <f>IFERROR(IF(INDEX('ce raw data'!$C$2:$CZ$3000,MATCH(1,INDEX(('ce raw data'!$A$2:$A$3000=C711)*('ce raw data'!$B$2:$B$3000=$B752),,),0),MATCH(C714,'ce raw data'!$C$1:$CZ$1,0))="","-",INDEX('ce raw data'!$C$2:$CZ$3000,MATCH(1,INDEX(('ce raw data'!$A$2:$A$3000=C711)*('ce raw data'!$B$2:$B$3000=$B752),,),0),MATCH(C714,'ce raw data'!$C$1:$CZ$1,0))),"-")</f>
        <v>-</v>
      </c>
      <c r="D752" s="8" t="str">
        <f>IFERROR(IF(INDEX('ce raw data'!$C$2:$CZ$3000,MATCH(1,INDEX(('ce raw data'!$A$2:$A$3000=C711)*('ce raw data'!$B$2:$B$3000=$B752),,),0),MATCH(D714,'ce raw data'!$C$1:$CZ$1,0))="","-",INDEX('ce raw data'!$C$2:$CZ$3000,MATCH(1,INDEX(('ce raw data'!$A$2:$A$3000=C711)*('ce raw data'!$B$2:$B$3000=$B752),,),0),MATCH(D714,'ce raw data'!$C$1:$CZ$1,0))),"-")</f>
        <v>-</v>
      </c>
      <c r="E752" s="8" t="str">
        <f>IFERROR(IF(INDEX('ce raw data'!$C$2:$CZ$3000,MATCH(1,INDEX(('ce raw data'!$A$2:$A$3000=C711)*('ce raw data'!$B$2:$B$3000=$B752),,),0),MATCH(E714,'ce raw data'!$C$1:$CZ$1,0))="","-",INDEX('ce raw data'!$C$2:$CZ$3000,MATCH(1,INDEX(('ce raw data'!$A$2:$A$3000=C711)*('ce raw data'!$B$2:$B$3000=$B752),,),0),MATCH(E714,'ce raw data'!$C$1:$CZ$1,0))),"-")</f>
        <v>-</v>
      </c>
      <c r="F752" s="8" t="str">
        <f>IFERROR(IF(INDEX('ce raw data'!$C$2:$CZ$3000,MATCH(1,INDEX(('ce raw data'!$A$2:$A$3000=C711)*('ce raw data'!$B$2:$B$3000=$B752),,),0),MATCH(F714,'ce raw data'!$C$1:$CZ$1,0))="","-",INDEX('ce raw data'!$C$2:$CZ$3000,MATCH(1,INDEX(('ce raw data'!$A$2:$A$3000=C711)*('ce raw data'!$B$2:$B$3000=$B752),,),0),MATCH(F714,'ce raw data'!$C$1:$CZ$1,0))),"-")</f>
        <v>-</v>
      </c>
      <c r="G752" s="8" t="str">
        <f>IFERROR(IF(INDEX('ce raw data'!$C$2:$CZ$3000,MATCH(1,INDEX(('ce raw data'!$A$2:$A$3000=G711)*('ce raw data'!$B$2:$B$3000=$B752),,),0),MATCH(G714,'ce raw data'!$C$1:$CZ$1,0))="","-",INDEX('ce raw data'!$C$2:$CZ$3000,MATCH(1,INDEX(('ce raw data'!$A$2:$A$3000=G711)*('ce raw data'!$B$2:$B$3000=$B752),,),0),MATCH(G714,'ce raw data'!$C$1:$CZ$1,0))),"-")</f>
        <v>-</v>
      </c>
      <c r="H752" s="8" t="str">
        <f>IFERROR(IF(INDEX('ce raw data'!$C$2:$CZ$3000,MATCH(1,INDEX(('ce raw data'!$A$2:$A$3000=G711)*('ce raw data'!$B$2:$B$3000=$B752),,),0),MATCH(H714,'ce raw data'!$C$1:$CZ$1,0))="","-",INDEX('ce raw data'!$C$2:$CZ$3000,MATCH(1,INDEX(('ce raw data'!$A$2:$A$3000=G711)*('ce raw data'!$B$2:$B$3000=$B752),,),0),MATCH(H714,'ce raw data'!$C$1:$CZ$1,0))),"-")</f>
        <v>-</v>
      </c>
      <c r="I752" s="8" t="str">
        <f>IFERROR(IF(INDEX('ce raw data'!$C$2:$CZ$3000,MATCH(1,INDEX(('ce raw data'!$A$2:$A$3000=G711)*('ce raw data'!$B$2:$B$3000=$B752),,),0),MATCH(I714,'ce raw data'!$C$1:$CZ$1,0))="","-",INDEX('ce raw data'!$C$2:$CZ$3000,MATCH(1,INDEX(('ce raw data'!$A$2:$A$3000=G711)*('ce raw data'!$B$2:$B$3000=$B752),,),0),MATCH(I714,'ce raw data'!$C$1:$CZ$1,0))),"-")</f>
        <v>-</v>
      </c>
      <c r="J752" s="8" t="str">
        <f>IFERROR(IF(INDEX('ce raw data'!$C$2:$CZ$3000,MATCH(1,INDEX(('ce raw data'!$A$2:$A$3000=G711)*('ce raw data'!$B$2:$B$3000=$B752),,),0),MATCH(J714,'ce raw data'!$C$1:$CZ$1,0))="","-",INDEX('ce raw data'!$C$2:$CZ$3000,MATCH(1,INDEX(('ce raw data'!$A$2:$A$3000=G711)*('ce raw data'!$B$2:$B$3000=$B752),,),0),MATCH(J714,'ce raw data'!$C$1:$CZ$1,0))),"-")</f>
        <v>-</v>
      </c>
    </row>
    <row r="753" spans="2:10" hidden="1" x14ac:dyDescent="0.5">
      <c r="B753" s="12"/>
      <c r="C753" s="8" t="str">
        <f>IFERROR(IF(INDEX('ce raw data'!$C$2:$CZ$3000,MATCH(1,INDEX(('ce raw data'!$A$2:$A$3000=C711)*('ce raw data'!$B$2:$B$3000=$B754),,),0),MATCH(SUBSTITUTE(C714,"Allele","Height"),'ce raw data'!$C$1:$CZ$1,0))="","-",INDEX('ce raw data'!$C$2:$CZ$3000,MATCH(1,INDEX(('ce raw data'!$A$2:$A$3000=C711)*('ce raw data'!$B$2:$B$3000=$B754),,),0),MATCH(SUBSTITUTE(C714,"Allele","Height"),'ce raw data'!$C$1:$CZ$1,0))),"-")</f>
        <v>-</v>
      </c>
      <c r="D753" s="8" t="str">
        <f>IFERROR(IF(INDEX('ce raw data'!$C$2:$CZ$3000,MATCH(1,INDEX(('ce raw data'!$A$2:$A$3000=C711)*('ce raw data'!$B$2:$B$3000=$B754),,),0),MATCH(SUBSTITUTE(D714,"Allele","Height"),'ce raw data'!$C$1:$CZ$1,0))="","-",INDEX('ce raw data'!$C$2:$CZ$3000,MATCH(1,INDEX(('ce raw data'!$A$2:$A$3000=C711)*('ce raw data'!$B$2:$B$3000=$B754),,),0),MATCH(SUBSTITUTE(D714,"Allele","Height"),'ce raw data'!$C$1:$CZ$1,0))),"-")</f>
        <v>-</v>
      </c>
      <c r="E753" s="8" t="str">
        <f>IFERROR(IF(INDEX('ce raw data'!$C$2:$CZ$3000,MATCH(1,INDEX(('ce raw data'!$A$2:$A$3000=C711)*('ce raw data'!$B$2:$B$3000=$B754),,),0),MATCH(SUBSTITUTE(E714,"Allele","Height"),'ce raw data'!$C$1:$CZ$1,0))="","-",INDEX('ce raw data'!$C$2:$CZ$3000,MATCH(1,INDEX(('ce raw data'!$A$2:$A$3000=C711)*('ce raw data'!$B$2:$B$3000=$B754),,),0),MATCH(SUBSTITUTE(E714,"Allele","Height"),'ce raw data'!$C$1:$CZ$1,0))),"-")</f>
        <v>-</v>
      </c>
      <c r="F753" s="8" t="str">
        <f>IFERROR(IF(INDEX('ce raw data'!$C$2:$CZ$3000,MATCH(1,INDEX(('ce raw data'!$A$2:$A$3000=C711)*('ce raw data'!$B$2:$B$3000=$B754),,),0),MATCH(SUBSTITUTE(F714,"Allele","Height"),'ce raw data'!$C$1:$CZ$1,0))="","-",INDEX('ce raw data'!$C$2:$CZ$3000,MATCH(1,INDEX(('ce raw data'!$A$2:$A$3000=C711)*('ce raw data'!$B$2:$B$3000=$B754),,),0),MATCH(SUBSTITUTE(F714,"Allele","Height"),'ce raw data'!$C$1:$CZ$1,0))),"-")</f>
        <v>-</v>
      </c>
      <c r="G753" s="8" t="str">
        <f>IFERROR(IF(INDEX('ce raw data'!$C$2:$CZ$3000,MATCH(1,INDEX(('ce raw data'!$A$2:$A$3000=G711)*('ce raw data'!$B$2:$B$3000=$B754),,),0),MATCH(SUBSTITUTE(G714,"Allele","Height"),'ce raw data'!$C$1:$CZ$1,0))="","-",INDEX('ce raw data'!$C$2:$CZ$3000,MATCH(1,INDEX(('ce raw data'!$A$2:$A$3000=G711)*('ce raw data'!$B$2:$B$3000=$B754),,),0),MATCH(SUBSTITUTE(G714,"Allele","Height"),'ce raw data'!$C$1:$CZ$1,0))),"-")</f>
        <v>-</v>
      </c>
      <c r="H753" s="8" t="str">
        <f>IFERROR(IF(INDEX('ce raw data'!$C$2:$CZ$3000,MATCH(1,INDEX(('ce raw data'!$A$2:$A$3000=G711)*('ce raw data'!$B$2:$B$3000=$B754),,),0),MATCH(SUBSTITUTE(H714,"Allele","Height"),'ce raw data'!$C$1:$CZ$1,0))="","-",INDEX('ce raw data'!$C$2:$CZ$3000,MATCH(1,INDEX(('ce raw data'!$A$2:$A$3000=G711)*('ce raw data'!$B$2:$B$3000=$B754),,),0),MATCH(SUBSTITUTE(H714,"Allele","Height"),'ce raw data'!$C$1:$CZ$1,0))),"-")</f>
        <v>-</v>
      </c>
      <c r="I753" s="8" t="str">
        <f>IFERROR(IF(INDEX('ce raw data'!$C$2:$CZ$3000,MATCH(1,INDEX(('ce raw data'!$A$2:$A$3000=G711)*('ce raw data'!$B$2:$B$3000=$B754),,),0),MATCH(SUBSTITUTE(I714,"Allele","Height"),'ce raw data'!$C$1:$CZ$1,0))="","-",INDEX('ce raw data'!$C$2:$CZ$3000,MATCH(1,INDEX(('ce raw data'!$A$2:$A$3000=G711)*('ce raw data'!$B$2:$B$3000=$B754),,),0),MATCH(SUBSTITUTE(I714,"Allele","Height"),'ce raw data'!$C$1:$CZ$1,0))),"-")</f>
        <v>-</v>
      </c>
      <c r="J753" s="8" t="str">
        <f>IFERROR(IF(INDEX('ce raw data'!$C$2:$CZ$3000,MATCH(1,INDEX(('ce raw data'!$A$2:$A$3000=G711)*('ce raw data'!$B$2:$B$3000=$B754),,),0),MATCH(SUBSTITUTE(J714,"Allele","Height"),'ce raw data'!$C$1:$CZ$1,0))="","-",INDEX('ce raw data'!$C$2:$CZ$3000,MATCH(1,INDEX(('ce raw data'!$A$2:$A$3000=G711)*('ce raw data'!$B$2:$B$3000=$B754),,),0),MATCH(SUBSTITUTE(J714,"Allele","Height"),'ce raw data'!$C$1:$CZ$1,0))),"-")</f>
        <v>-</v>
      </c>
    </row>
    <row r="754" spans="2:10" x14ac:dyDescent="0.5">
      <c r="B754" s="12" t="str">
        <f>'Allele Call Table'!$A$109</f>
        <v>D12S391</v>
      </c>
      <c r="C754" s="8" t="str">
        <f>IFERROR(IF(INDEX('ce raw data'!$C$2:$CZ$3000,MATCH(1,INDEX(('ce raw data'!$A$2:$A$3000=C711)*('ce raw data'!$B$2:$B$3000=$B754),,),0),MATCH(C714,'ce raw data'!$C$1:$CZ$1,0))="","-",INDEX('ce raw data'!$C$2:$CZ$3000,MATCH(1,INDEX(('ce raw data'!$A$2:$A$3000=C711)*('ce raw data'!$B$2:$B$3000=$B754),,),0),MATCH(C714,'ce raw data'!$C$1:$CZ$1,0))),"-")</f>
        <v>-</v>
      </c>
      <c r="D754" s="8" t="str">
        <f>IFERROR(IF(INDEX('ce raw data'!$C$2:$CZ$3000,MATCH(1,INDEX(('ce raw data'!$A$2:$A$3000=C711)*('ce raw data'!$B$2:$B$3000=$B754),,),0),MATCH(D714,'ce raw data'!$C$1:$CZ$1,0))="","-",INDEX('ce raw data'!$C$2:$CZ$3000,MATCH(1,INDEX(('ce raw data'!$A$2:$A$3000=C711)*('ce raw data'!$B$2:$B$3000=$B754),,),0),MATCH(D714,'ce raw data'!$C$1:$CZ$1,0))),"-")</f>
        <v>-</v>
      </c>
      <c r="E754" s="8" t="str">
        <f>IFERROR(IF(INDEX('ce raw data'!$C$2:$CZ$3000,MATCH(1,INDEX(('ce raw data'!$A$2:$A$3000=C711)*('ce raw data'!$B$2:$B$3000=$B754),,),0),MATCH(E714,'ce raw data'!$C$1:$CZ$1,0))="","-",INDEX('ce raw data'!$C$2:$CZ$3000,MATCH(1,INDEX(('ce raw data'!$A$2:$A$3000=C711)*('ce raw data'!$B$2:$B$3000=$B754),,),0),MATCH(E714,'ce raw data'!$C$1:$CZ$1,0))),"-")</f>
        <v>-</v>
      </c>
      <c r="F754" s="8" t="str">
        <f>IFERROR(IF(INDEX('ce raw data'!$C$2:$CZ$3000,MATCH(1,INDEX(('ce raw data'!$A$2:$A$3000=C711)*('ce raw data'!$B$2:$B$3000=$B754),,),0),MATCH(F714,'ce raw data'!$C$1:$CZ$1,0))="","-",INDEX('ce raw data'!$C$2:$CZ$3000,MATCH(1,INDEX(('ce raw data'!$A$2:$A$3000=C711)*('ce raw data'!$B$2:$B$3000=$B754),,),0),MATCH(F714,'ce raw data'!$C$1:$CZ$1,0))),"-")</f>
        <v>-</v>
      </c>
      <c r="G754" s="8" t="str">
        <f>IFERROR(IF(INDEX('ce raw data'!$C$2:$CZ$3000,MATCH(1,INDEX(('ce raw data'!$A$2:$A$3000=G711)*('ce raw data'!$B$2:$B$3000=$B754),,),0),MATCH(G714,'ce raw data'!$C$1:$CZ$1,0))="","-",INDEX('ce raw data'!$C$2:$CZ$3000,MATCH(1,INDEX(('ce raw data'!$A$2:$A$3000=G711)*('ce raw data'!$B$2:$B$3000=$B754),,),0),MATCH(G714,'ce raw data'!$C$1:$CZ$1,0))),"-")</f>
        <v>-</v>
      </c>
      <c r="H754" s="8" t="str">
        <f>IFERROR(IF(INDEX('ce raw data'!$C$2:$CZ$3000,MATCH(1,INDEX(('ce raw data'!$A$2:$A$3000=G711)*('ce raw data'!$B$2:$B$3000=$B754),,),0),MATCH(H714,'ce raw data'!$C$1:$CZ$1,0))="","-",INDEX('ce raw data'!$C$2:$CZ$3000,MATCH(1,INDEX(('ce raw data'!$A$2:$A$3000=G711)*('ce raw data'!$B$2:$B$3000=$B754),,),0),MATCH(H714,'ce raw data'!$C$1:$CZ$1,0))),"-")</f>
        <v>-</v>
      </c>
      <c r="I754" s="8" t="str">
        <f>IFERROR(IF(INDEX('ce raw data'!$C$2:$CZ$3000,MATCH(1,INDEX(('ce raw data'!$A$2:$A$3000=G711)*('ce raw data'!$B$2:$B$3000=$B754),,),0),MATCH(I714,'ce raw data'!$C$1:$CZ$1,0))="","-",INDEX('ce raw data'!$C$2:$CZ$3000,MATCH(1,INDEX(('ce raw data'!$A$2:$A$3000=G711)*('ce raw data'!$B$2:$B$3000=$B754),,),0),MATCH(I714,'ce raw data'!$C$1:$CZ$1,0))),"-")</f>
        <v>-</v>
      </c>
      <c r="J754" s="8" t="str">
        <f>IFERROR(IF(INDEX('ce raw data'!$C$2:$CZ$3000,MATCH(1,INDEX(('ce raw data'!$A$2:$A$3000=G711)*('ce raw data'!$B$2:$B$3000=$B754),,),0),MATCH(J714,'ce raw data'!$C$1:$CZ$1,0))="","-",INDEX('ce raw data'!$C$2:$CZ$3000,MATCH(1,INDEX(('ce raw data'!$A$2:$A$3000=G711)*('ce raw data'!$B$2:$B$3000=$B754),,),0),MATCH(J714,'ce raw data'!$C$1:$CZ$1,0))),"-")</f>
        <v>-</v>
      </c>
    </row>
    <row r="755" spans="2:10" hidden="1" x14ac:dyDescent="0.5">
      <c r="B755" s="12"/>
      <c r="C755" s="8" t="str">
        <f>IFERROR(IF(INDEX('ce raw data'!$C$2:$CZ$3000,MATCH(1,INDEX(('ce raw data'!$A$2:$A$3000=C711)*('ce raw data'!$B$2:$B$3000=$B756),,),0),MATCH(SUBSTITUTE(C714,"Allele","Height"),'ce raw data'!$C$1:$CZ$1,0))="","-",INDEX('ce raw data'!$C$2:$CZ$3000,MATCH(1,INDEX(('ce raw data'!$A$2:$A$3000=C711)*('ce raw data'!$B$2:$B$3000=$B756),,),0),MATCH(SUBSTITUTE(C714,"Allele","Height"),'ce raw data'!$C$1:$CZ$1,0))),"-")</f>
        <v>-</v>
      </c>
      <c r="D755" s="8" t="str">
        <f>IFERROR(IF(INDEX('ce raw data'!$C$2:$CZ$3000,MATCH(1,INDEX(('ce raw data'!$A$2:$A$3000=C711)*('ce raw data'!$B$2:$B$3000=$B756),,),0),MATCH(SUBSTITUTE(D714,"Allele","Height"),'ce raw data'!$C$1:$CZ$1,0))="","-",INDEX('ce raw data'!$C$2:$CZ$3000,MATCH(1,INDEX(('ce raw data'!$A$2:$A$3000=C711)*('ce raw data'!$B$2:$B$3000=$B756),,),0),MATCH(SUBSTITUTE(D714,"Allele","Height"),'ce raw data'!$C$1:$CZ$1,0))),"-")</f>
        <v>-</v>
      </c>
      <c r="E755" s="8" t="str">
        <f>IFERROR(IF(INDEX('ce raw data'!$C$2:$CZ$3000,MATCH(1,INDEX(('ce raw data'!$A$2:$A$3000=C711)*('ce raw data'!$B$2:$B$3000=$B756),,),0),MATCH(SUBSTITUTE(E714,"Allele","Height"),'ce raw data'!$C$1:$CZ$1,0))="","-",INDEX('ce raw data'!$C$2:$CZ$3000,MATCH(1,INDEX(('ce raw data'!$A$2:$A$3000=C711)*('ce raw data'!$B$2:$B$3000=$B756),,),0),MATCH(SUBSTITUTE(E714,"Allele","Height"),'ce raw data'!$C$1:$CZ$1,0))),"-")</f>
        <v>-</v>
      </c>
      <c r="F755" s="8" t="str">
        <f>IFERROR(IF(INDEX('ce raw data'!$C$2:$CZ$3000,MATCH(1,INDEX(('ce raw data'!$A$2:$A$3000=C711)*('ce raw data'!$B$2:$B$3000=$B756),,),0),MATCH(SUBSTITUTE(F714,"Allele","Height"),'ce raw data'!$C$1:$CZ$1,0))="","-",INDEX('ce raw data'!$C$2:$CZ$3000,MATCH(1,INDEX(('ce raw data'!$A$2:$A$3000=C711)*('ce raw data'!$B$2:$B$3000=$B756),,),0),MATCH(SUBSTITUTE(F714,"Allele","Height"),'ce raw data'!$C$1:$CZ$1,0))),"-")</f>
        <v>-</v>
      </c>
      <c r="G755" s="8" t="str">
        <f>IFERROR(IF(INDEX('ce raw data'!$C$2:$CZ$3000,MATCH(1,INDEX(('ce raw data'!$A$2:$A$3000=G711)*('ce raw data'!$B$2:$B$3000=$B756),,),0),MATCH(SUBSTITUTE(G714,"Allele","Height"),'ce raw data'!$C$1:$CZ$1,0))="","-",INDEX('ce raw data'!$C$2:$CZ$3000,MATCH(1,INDEX(('ce raw data'!$A$2:$A$3000=G711)*('ce raw data'!$B$2:$B$3000=$B756),,),0),MATCH(SUBSTITUTE(G714,"Allele","Height"),'ce raw data'!$C$1:$CZ$1,0))),"-")</f>
        <v>-</v>
      </c>
      <c r="H755" s="8" t="str">
        <f>IFERROR(IF(INDEX('ce raw data'!$C$2:$CZ$3000,MATCH(1,INDEX(('ce raw data'!$A$2:$A$3000=G711)*('ce raw data'!$B$2:$B$3000=$B756),,),0),MATCH(SUBSTITUTE(H714,"Allele","Height"),'ce raw data'!$C$1:$CZ$1,0))="","-",INDEX('ce raw data'!$C$2:$CZ$3000,MATCH(1,INDEX(('ce raw data'!$A$2:$A$3000=G711)*('ce raw data'!$B$2:$B$3000=$B756),,),0),MATCH(SUBSTITUTE(H714,"Allele","Height"),'ce raw data'!$C$1:$CZ$1,0))),"-")</f>
        <v>-</v>
      </c>
      <c r="I755" s="8" t="str">
        <f>IFERROR(IF(INDEX('ce raw data'!$C$2:$CZ$3000,MATCH(1,INDEX(('ce raw data'!$A$2:$A$3000=G711)*('ce raw data'!$B$2:$B$3000=$B756),,),0),MATCH(SUBSTITUTE(I714,"Allele","Height"),'ce raw data'!$C$1:$CZ$1,0))="","-",INDEX('ce raw data'!$C$2:$CZ$3000,MATCH(1,INDEX(('ce raw data'!$A$2:$A$3000=G711)*('ce raw data'!$B$2:$B$3000=$B756),,),0),MATCH(SUBSTITUTE(I714,"Allele","Height"),'ce raw data'!$C$1:$CZ$1,0))),"-")</f>
        <v>-</v>
      </c>
      <c r="J755" s="8" t="str">
        <f>IFERROR(IF(INDEX('ce raw data'!$C$2:$CZ$3000,MATCH(1,INDEX(('ce raw data'!$A$2:$A$3000=G711)*('ce raw data'!$B$2:$B$3000=$B756),,),0),MATCH(SUBSTITUTE(J714,"Allele","Height"),'ce raw data'!$C$1:$CZ$1,0))="","-",INDEX('ce raw data'!$C$2:$CZ$3000,MATCH(1,INDEX(('ce raw data'!$A$2:$A$3000=G711)*('ce raw data'!$B$2:$B$3000=$B756),,),0),MATCH(SUBSTITUTE(J714,"Allele","Height"),'ce raw data'!$C$1:$CZ$1,0))),"-")</f>
        <v>-</v>
      </c>
    </row>
    <row r="756" spans="2:10" x14ac:dyDescent="0.5">
      <c r="B756" s="12" t="str">
        <f>'Allele Call Table'!$A$111</f>
        <v>D19S433</v>
      </c>
      <c r="C756" s="8" t="str">
        <f>IFERROR(IF(INDEX('ce raw data'!$C$2:$CZ$3000,MATCH(1,INDEX(('ce raw data'!$A$2:$A$3000=C711)*('ce raw data'!$B$2:$B$3000=$B756),,),0),MATCH(C714,'ce raw data'!$C$1:$CZ$1,0))="","-",INDEX('ce raw data'!$C$2:$CZ$3000,MATCH(1,INDEX(('ce raw data'!$A$2:$A$3000=C711)*('ce raw data'!$B$2:$B$3000=$B756),,),0),MATCH(C714,'ce raw data'!$C$1:$CZ$1,0))),"-")</f>
        <v>-</v>
      </c>
      <c r="D756" s="8" t="str">
        <f>IFERROR(IF(INDEX('ce raw data'!$C$2:$CZ$3000,MATCH(1,INDEX(('ce raw data'!$A$2:$A$3000=C711)*('ce raw data'!$B$2:$B$3000=$B756),,),0),MATCH(D714,'ce raw data'!$C$1:$CZ$1,0))="","-",INDEX('ce raw data'!$C$2:$CZ$3000,MATCH(1,INDEX(('ce raw data'!$A$2:$A$3000=C711)*('ce raw data'!$B$2:$B$3000=$B756),,),0),MATCH(D714,'ce raw data'!$C$1:$CZ$1,0))),"-")</f>
        <v>-</v>
      </c>
      <c r="E756" s="8" t="str">
        <f>IFERROR(IF(INDEX('ce raw data'!$C$2:$CZ$3000,MATCH(1,INDEX(('ce raw data'!$A$2:$A$3000=C711)*('ce raw data'!$B$2:$B$3000=$B756),,),0),MATCH(E714,'ce raw data'!$C$1:$CZ$1,0))="","-",INDEX('ce raw data'!$C$2:$CZ$3000,MATCH(1,INDEX(('ce raw data'!$A$2:$A$3000=C711)*('ce raw data'!$B$2:$B$3000=$B756),,),0),MATCH(E714,'ce raw data'!$C$1:$CZ$1,0))),"-")</f>
        <v>-</v>
      </c>
      <c r="F756" s="8" t="str">
        <f>IFERROR(IF(INDEX('ce raw data'!$C$2:$CZ$3000,MATCH(1,INDEX(('ce raw data'!$A$2:$A$3000=C711)*('ce raw data'!$B$2:$B$3000=$B756),,),0),MATCH(F714,'ce raw data'!$C$1:$CZ$1,0))="","-",INDEX('ce raw data'!$C$2:$CZ$3000,MATCH(1,INDEX(('ce raw data'!$A$2:$A$3000=C711)*('ce raw data'!$B$2:$B$3000=$B756),,),0),MATCH(F714,'ce raw data'!$C$1:$CZ$1,0))),"-")</f>
        <v>-</v>
      </c>
      <c r="G756" s="8" t="str">
        <f>IFERROR(IF(INDEX('ce raw data'!$C$2:$CZ$3000,MATCH(1,INDEX(('ce raw data'!$A$2:$A$3000=G711)*('ce raw data'!$B$2:$B$3000=$B756),,),0),MATCH(G714,'ce raw data'!$C$1:$CZ$1,0))="","-",INDEX('ce raw data'!$C$2:$CZ$3000,MATCH(1,INDEX(('ce raw data'!$A$2:$A$3000=G711)*('ce raw data'!$B$2:$B$3000=$B756),,),0),MATCH(G714,'ce raw data'!$C$1:$CZ$1,0))),"-")</f>
        <v>-</v>
      </c>
      <c r="H756" s="8" t="str">
        <f>IFERROR(IF(INDEX('ce raw data'!$C$2:$CZ$3000,MATCH(1,INDEX(('ce raw data'!$A$2:$A$3000=G711)*('ce raw data'!$B$2:$B$3000=$B756),,),0),MATCH(H714,'ce raw data'!$C$1:$CZ$1,0))="","-",INDEX('ce raw data'!$C$2:$CZ$3000,MATCH(1,INDEX(('ce raw data'!$A$2:$A$3000=G711)*('ce raw data'!$B$2:$B$3000=$B756),,),0),MATCH(H714,'ce raw data'!$C$1:$CZ$1,0))),"-")</f>
        <v>-</v>
      </c>
      <c r="I756" s="8" t="str">
        <f>IFERROR(IF(INDEX('ce raw data'!$C$2:$CZ$3000,MATCH(1,INDEX(('ce raw data'!$A$2:$A$3000=G711)*('ce raw data'!$B$2:$B$3000=$B756),,),0),MATCH(I714,'ce raw data'!$C$1:$CZ$1,0))="","-",INDEX('ce raw data'!$C$2:$CZ$3000,MATCH(1,INDEX(('ce raw data'!$A$2:$A$3000=G711)*('ce raw data'!$B$2:$B$3000=$B756),,),0),MATCH(I714,'ce raw data'!$C$1:$CZ$1,0))),"-")</f>
        <v>-</v>
      </c>
      <c r="J756" s="8" t="str">
        <f>IFERROR(IF(INDEX('ce raw data'!$C$2:$CZ$3000,MATCH(1,INDEX(('ce raw data'!$A$2:$A$3000=G711)*('ce raw data'!$B$2:$B$3000=$B756),,),0),MATCH(J714,'ce raw data'!$C$1:$CZ$1,0))="","-",INDEX('ce raw data'!$C$2:$CZ$3000,MATCH(1,INDEX(('ce raw data'!$A$2:$A$3000=G711)*('ce raw data'!$B$2:$B$3000=$B756),,),0),MATCH(J714,'ce raw data'!$C$1:$CZ$1,0))),"-")</f>
        <v>-</v>
      </c>
    </row>
    <row r="757" spans="2:10" hidden="1" x14ac:dyDescent="0.5">
      <c r="B757" s="12"/>
      <c r="C757" s="8" t="str">
        <f>IFERROR(IF(INDEX('ce raw data'!$C$2:$CZ$3000,MATCH(1,INDEX(('ce raw data'!$A$2:$A$3000=C711)*('ce raw data'!$B$2:$B$3000=$B758),,),0),MATCH(SUBSTITUTE(C714,"Allele","Height"),'ce raw data'!$C$1:$CZ$1,0))="","-",INDEX('ce raw data'!$C$2:$CZ$3000,MATCH(1,INDEX(('ce raw data'!$A$2:$A$3000=C711)*('ce raw data'!$B$2:$B$3000=$B758),,),0),MATCH(SUBSTITUTE(C714,"Allele","Height"),'ce raw data'!$C$1:$CZ$1,0))),"-")</f>
        <v>-</v>
      </c>
      <c r="D757" s="8" t="str">
        <f>IFERROR(IF(INDEX('ce raw data'!$C$2:$CZ$3000,MATCH(1,INDEX(('ce raw data'!$A$2:$A$3000=C711)*('ce raw data'!$B$2:$B$3000=$B758),,),0),MATCH(SUBSTITUTE(D714,"Allele","Height"),'ce raw data'!$C$1:$CZ$1,0))="","-",INDEX('ce raw data'!$C$2:$CZ$3000,MATCH(1,INDEX(('ce raw data'!$A$2:$A$3000=C711)*('ce raw data'!$B$2:$B$3000=$B758),,),0),MATCH(SUBSTITUTE(D714,"Allele","Height"),'ce raw data'!$C$1:$CZ$1,0))),"-")</f>
        <v>-</v>
      </c>
      <c r="E757" s="8" t="str">
        <f>IFERROR(IF(INDEX('ce raw data'!$C$2:$CZ$3000,MATCH(1,INDEX(('ce raw data'!$A$2:$A$3000=C711)*('ce raw data'!$B$2:$B$3000=$B758),,),0),MATCH(SUBSTITUTE(E714,"Allele","Height"),'ce raw data'!$C$1:$CZ$1,0))="","-",INDEX('ce raw data'!$C$2:$CZ$3000,MATCH(1,INDEX(('ce raw data'!$A$2:$A$3000=C711)*('ce raw data'!$B$2:$B$3000=$B758),,),0),MATCH(SUBSTITUTE(E714,"Allele","Height"),'ce raw data'!$C$1:$CZ$1,0))),"-")</f>
        <v>-</v>
      </c>
      <c r="F757" s="8" t="str">
        <f>IFERROR(IF(INDEX('ce raw data'!$C$2:$CZ$3000,MATCH(1,INDEX(('ce raw data'!$A$2:$A$3000=C711)*('ce raw data'!$B$2:$B$3000=$B758),,),0),MATCH(SUBSTITUTE(F714,"Allele","Height"),'ce raw data'!$C$1:$CZ$1,0))="","-",INDEX('ce raw data'!$C$2:$CZ$3000,MATCH(1,INDEX(('ce raw data'!$A$2:$A$3000=C711)*('ce raw data'!$B$2:$B$3000=$B758),,),0),MATCH(SUBSTITUTE(F714,"Allele","Height"),'ce raw data'!$C$1:$CZ$1,0))),"-")</f>
        <v>-</v>
      </c>
      <c r="G757" s="8" t="str">
        <f>IFERROR(IF(INDEX('ce raw data'!$C$2:$CZ$3000,MATCH(1,INDEX(('ce raw data'!$A$2:$A$3000=G711)*('ce raw data'!$B$2:$B$3000=$B758),,),0),MATCH(SUBSTITUTE(G714,"Allele","Height"),'ce raw data'!$C$1:$CZ$1,0))="","-",INDEX('ce raw data'!$C$2:$CZ$3000,MATCH(1,INDEX(('ce raw data'!$A$2:$A$3000=G711)*('ce raw data'!$B$2:$B$3000=$B758),,),0),MATCH(SUBSTITUTE(G714,"Allele","Height"),'ce raw data'!$C$1:$CZ$1,0))),"-")</f>
        <v>-</v>
      </c>
      <c r="H757" s="8" t="str">
        <f>IFERROR(IF(INDEX('ce raw data'!$C$2:$CZ$3000,MATCH(1,INDEX(('ce raw data'!$A$2:$A$3000=G711)*('ce raw data'!$B$2:$B$3000=$B758),,),0),MATCH(SUBSTITUTE(H714,"Allele","Height"),'ce raw data'!$C$1:$CZ$1,0))="","-",INDEX('ce raw data'!$C$2:$CZ$3000,MATCH(1,INDEX(('ce raw data'!$A$2:$A$3000=G711)*('ce raw data'!$B$2:$B$3000=$B758),,),0),MATCH(SUBSTITUTE(H714,"Allele","Height"),'ce raw data'!$C$1:$CZ$1,0))),"-")</f>
        <v>-</v>
      </c>
      <c r="I757" s="8" t="str">
        <f>IFERROR(IF(INDEX('ce raw data'!$C$2:$CZ$3000,MATCH(1,INDEX(('ce raw data'!$A$2:$A$3000=G711)*('ce raw data'!$B$2:$B$3000=$B758),,),0),MATCH(SUBSTITUTE(I714,"Allele","Height"),'ce raw data'!$C$1:$CZ$1,0))="","-",INDEX('ce raw data'!$C$2:$CZ$3000,MATCH(1,INDEX(('ce raw data'!$A$2:$A$3000=G711)*('ce raw data'!$B$2:$B$3000=$B758),,),0),MATCH(SUBSTITUTE(I714,"Allele","Height"),'ce raw data'!$C$1:$CZ$1,0))),"-")</f>
        <v>-</v>
      </c>
      <c r="J757" s="8" t="str">
        <f>IFERROR(IF(INDEX('ce raw data'!$C$2:$CZ$3000,MATCH(1,INDEX(('ce raw data'!$A$2:$A$3000=G711)*('ce raw data'!$B$2:$B$3000=$B758),,),0),MATCH(SUBSTITUTE(J714,"Allele","Height"),'ce raw data'!$C$1:$CZ$1,0))="","-",INDEX('ce raw data'!$C$2:$CZ$3000,MATCH(1,INDEX(('ce raw data'!$A$2:$A$3000=G711)*('ce raw data'!$B$2:$B$3000=$B758),,),0),MATCH(SUBSTITUTE(J714,"Allele","Height"),'ce raw data'!$C$1:$CZ$1,0))),"-")</f>
        <v>-</v>
      </c>
    </row>
    <row r="758" spans="2:10" x14ac:dyDescent="0.5">
      <c r="B758" s="12" t="str">
        <f>'Allele Call Table'!$A$113</f>
        <v>SE33</v>
      </c>
      <c r="C758" s="8" t="str">
        <f>IFERROR(IF(INDEX('ce raw data'!$C$2:$CZ$3000,MATCH(1,INDEX(('ce raw data'!$A$2:$A$3000=C711)*('ce raw data'!$B$2:$B$3000=$B758),,),0),MATCH(C714,'ce raw data'!$C$1:$CZ$1,0))="","-",INDEX('ce raw data'!$C$2:$CZ$3000,MATCH(1,INDEX(('ce raw data'!$A$2:$A$3000=C711)*('ce raw data'!$B$2:$B$3000=$B758),,),0),MATCH(C714,'ce raw data'!$C$1:$CZ$1,0))),"-")</f>
        <v>-</v>
      </c>
      <c r="D758" s="8" t="str">
        <f>IFERROR(IF(INDEX('ce raw data'!$C$2:$CZ$3000,MATCH(1,INDEX(('ce raw data'!$A$2:$A$3000=C711)*('ce raw data'!$B$2:$B$3000=$B758),,),0),MATCH(D714,'ce raw data'!$C$1:$CZ$1,0))="","-",INDEX('ce raw data'!$C$2:$CZ$3000,MATCH(1,INDEX(('ce raw data'!$A$2:$A$3000=C711)*('ce raw data'!$B$2:$B$3000=$B758),,),0),MATCH(D714,'ce raw data'!$C$1:$CZ$1,0))),"-")</f>
        <v>-</v>
      </c>
      <c r="E758" s="8" t="str">
        <f>IFERROR(IF(INDEX('ce raw data'!$C$2:$CZ$3000,MATCH(1,INDEX(('ce raw data'!$A$2:$A$3000=C711)*('ce raw data'!$B$2:$B$3000=$B758),,),0),MATCH(E714,'ce raw data'!$C$1:$CZ$1,0))="","-",INDEX('ce raw data'!$C$2:$CZ$3000,MATCH(1,INDEX(('ce raw data'!$A$2:$A$3000=C711)*('ce raw data'!$B$2:$B$3000=$B758),,),0),MATCH(E714,'ce raw data'!$C$1:$CZ$1,0))),"-")</f>
        <v>-</v>
      </c>
      <c r="F758" s="8" t="str">
        <f>IFERROR(IF(INDEX('ce raw data'!$C$2:$CZ$3000,MATCH(1,INDEX(('ce raw data'!$A$2:$A$3000=C711)*('ce raw data'!$B$2:$B$3000=$B758),,),0),MATCH(F714,'ce raw data'!$C$1:$CZ$1,0))="","-",INDEX('ce raw data'!$C$2:$CZ$3000,MATCH(1,INDEX(('ce raw data'!$A$2:$A$3000=C711)*('ce raw data'!$B$2:$B$3000=$B758),,),0),MATCH(F714,'ce raw data'!$C$1:$CZ$1,0))),"-")</f>
        <v>-</v>
      </c>
      <c r="G758" s="8" t="str">
        <f>IFERROR(IF(INDEX('ce raw data'!$C$2:$CZ$3000,MATCH(1,INDEX(('ce raw data'!$A$2:$A$3000=G711)*('ce raw data'!$B$2:$B$3000=$B758),,),0),MATCH(G714,'ce raw data'!$C$1:$CZ$1,0))="","-",INDEX('ce raw data'!$C$2:$CZ$3000,MATCH(1,INDEX(('ce raw data'!$A$2:$A$3000=G711)*('ce raw data'!$B$2:$B$3000=$B758),,),0),MATCH(G714,'ce raw data'!$C$1:$CZ$1,0))),"-")</f>
        <v>-</v>
      </c>
      <c r="H758" s="8" t="str">
        <f>IFERROR(IF(INDEX('ce raw data'!$C$2:$CZ$3000,MATCH(1,INDEX(('ce raw data'!$A$2:$A$3000=G711)*('ce raw data'!$B$2:$B$3000=$B758),,),0),MATCH(H714,'ce raw data'!$C$1:$CZ$1,0))="","-",INDEX('ce raw data'!$C$2:$CZ$3000,MATCH(1,INDEX(('ce raw data'!$A$2:$A$3000=G711)*('ce raw data'!$B$2:$B$3000=$B758),,),0),MATCH(H714,'ce raw data'!$C$1:$CZ$1,0))),"-")</f>
        <v>-</v>
      </c>
      <c r="I758" s="8" t="str">
        <f>IFERROR(IF(INDEX('ce raw data'!$C$2:$CZ$3000,MATCH(1,INDEX(('ce raw data'!$A$2:$A$3000=G711)*('ce raw data'!$B$2:$B$3000=$B758),,),0),MATCH(I714,'ce raw data'!$C$1:$CZ$1,0))="","-",INDEX('ce raw data'!$C$2:$CZ$3000,MATCH(1,INDEX(('ce raw data'!$A$2:$A$3000=G711)*('ce raw data'!$B$2:$B$3000=$B758),,),0),MATCH(I714,'ce raw data'!$C$1:$CZ$1,0))),"-")</f>
        <v>-</v>
      </c>
      <c r="J758" s="8" t="str">
        <f>IFERROR(IF(INDEX('ce raw data'!$C$2:$CZ$3000,MATCH(1,INDEX(('ce raw data'!$A$2:$A$3000=G711)*('ce raw data'!$B$2:$B$3000=$B758),,),0),MATCH(J714,'ce raw data'!$C$1:$CZ$1,0))="","-",INDEX('ce raw data'!$C$2:$CZ$3000,MATCH(1,INDEX(('ce raw data'!$A$2:$A$3000=G711)*('ce raw data'!$B$2:$B$3000=$B758),,),0),MATCH(J714,'ce raw data'!$C$1:$CZ$1,0))),"-")</f>
        <v>-</v>
      </c>
    </row>
    <row r="759" spans="2:10" hidden="1" x14ac:dyDescent="0.5">
      <c r="B759" s="12"/>
      <c r="C759" s="8" t="str">
        <f>IFERROR(IF(INDEX('ce raw data'!$C$2:$CZ$3000,MATCH(1,INDEX(('ce raw data'!$A$2:$A$3000=C711)*('ce raw data'!$B$2:$B$3000=$B760),,),0),MATCH(SUBSTITUTE(C714,"Allele","Height"),'ce raw data'!$C$1:$CZ$1,0))="","-",INDEX('ce raw data'!$C$2:$CZ$3000,MATCH(1,INDEX(('ce raw data'!$A$2:$A$3000=C711)*('ce raw data'!$B$2:$B$3000=$B760),,),0),MATCH(SUBSTITUTE(C714,"Allele","Height"),'ce raw data'!$C$1:$CZ$1,0))),"-")</f>
        <v>-</v>
      </c>
      <c r="D759" s="8" t="str">
        <f>IFERROR(IF(INDEX('ce raw data'!$C$2:$CZ$3000,MATCH(1,INDEX(('ce raw data'!$A$2:$A$3000=C711)*('ce raw data'!$B$2:$B$3000=$B760),,),0),MATCH(SUBSTITUTE(D714,"Allele","Height"),'ce raw data'!$C$1:$CZ$1,0))="","-",INDEX('ce raw data'!$C$2:$CZ$3000,MATCH(1,INDEX(('ce raw data'!$A$2:$A$3000=C711)*('ce raw data'!$B$2:$B$3000=$B760),,),0),MATCH(SUBSTITUTE(D714,"Allele","Height"),'ce raw data'!$C$1:$CZ$1,0))),"-")</f>
        <v>-</v>
      </c>
      <c r="E759" s="8" t="str">
        <f>IFERROR(IF(INDEX('ce raw data'!$C$2:$CZ$3000,MATCH(1,INDEX(('ce raw data'!$A$2:$A$3000=C711)*('ce raw data'!$B$2:$B$3000=$B760),,),0),MATCH(SUBSTITUTE(E714,"Allele","Height"),'ce raw data'!$C$1:$CZ$1,0))="","-",INDEX('ce raw data'!$C$2:$CZ$3000,MATCH(1,INDEX(('ce raw data'!$A$2:$A$3000=C711)*('ce raw data'!$B$2:$B$3000=$B760),,),0),MATCH(SUBSTITUTE(E714,"Allele","Height"),'ce raw data'!$C$1:$CZ$1,0))),"-")</f>
        <v>-</v>
      </c>
      <c r="F759" s="8" t="str">
        <f>IFERROR(IF(INDEX('ce raw data'!$C$2:$CZ$3000,MATCH(1,INDEX(('ce raw data'!$A$2:$A$3000=C711)*('ce raw data'!$B$2:$B$3000=$B760),,),0),MATCH(SUBSTITUTE(F714,"Allele","Height"),'ce raw data'!$C$1:$CZ$1,0))="","-",INDEX('ce raw data'!$C$2:$CZ$3000,MATCH(1,INDEX(('ce raw data'!$A$2:$A$3000=C711)*('ce raw data'!$B$2:$B$3000=$B760),,),0),MATCH(SUBSTITUTE(F714,"Allele","Height"),'ce raw data'!$C$1:$CZ$1,0))),"-")</f>
        <v>-</v>
      </c>
      <c r="G759" s="8" t="str">
        <f>IFERROR(IF(INDEX('ce raw data'!$C$2:$CZ$3000,MATCH(1,INDEX(('ce raw data'!$A$2:$A$3000=G711)*('ce raw data'!$B$2:$B$3000=$B760),,),0),MATCH(SUBSTITUTE(G714,"Allele","Height"),'ce raw data'!$C$1:$CZ$1,0))="","-",INDEX('ce raw data'!$C$2:$CZ$3000,MATCH(1,INDEX(('ce raw data'!$A$2:$A$3000=G711)*('ce raw data'!$B$2:$B$3000=$B760),,),0),MATCH(SUBSTITUTE(G714,"Allele","Height"),'ce raw data'!$C$1:$CZ$1,0))),"-")</f>
        <v>-</v>
      </c>
      <c r="H759" s="8" t="str">
        <f>IFERROR(IF(INDEX('ce raw data'!$C$2:$CZ$3000,MATCH(1,INDEX(('ce raw data'!$A$2:$A$3000=G711)*('ce raw data'!$B$2:$B$3000=$B760),,),0),MATCH(SUBSTITUTE(H714,"Allele","Height"),'ce raw data'!$C$1:$CZ$1,0))="","-",INDEX('ce raw data'!$C$2:$CZ$3000,MATCH(1,INDEX(('ce raw data'!$A$2:$A$3000=G711)*('ce raw data'!$B$2:$B$3000=$B760),,),0),MATCH(SUBSTITUTE(H714,"Allele","Height"),'ce raw data'!$C$1:$CZ$1,0))),"-")</f>
        <v>-</v>
      </c>
      <c r="I759" s="8" t="str">
        <f>IFERROR(IF(INDEX('ce raw data'!$C$2:$CZ$3000,MATCH(1,INDEX(('ce raw data'!$A$2:$A$3000=G711)*('ce raw data'!$B$2:$B$3000=$B760),,),0),MATCH(SUBSTITUTE(I714,"Allele","Height"),'ce raw data'!$C$1:$CZ$1,0))="","-",INDEX('ce raw data'!$C$2:$CZ$3000,MATCH(1,INDEX(('ce raw data'!$A$2:$A$3000=G711)*('ce raw data'!$B$2:$B$3000=$B760),,),0),MATCH(SUBSTITUTE(I714,"Allele","Height"),'ce raw data'!$C$1:$CZ$1,0))),"-")</f>
        <v>-</v>
      </c>
      <c r="J759" s="8" t="str">
        <f>IFERROR(IF(INDEX('ce raw data'!$C$2:$CZ$3000,MATCH(1,INDEX(('ce raw data'!$A$2:$A$3000=G711)*('ce raw data'!$B$2:$B$3000=$B760),,),0),MATCH(SUBSTITUTE(J714,"Allele","Height"),'ce raw data'!$C$1:$CZ$1,0))="","-",INDEX('ce raw data'!$C$2:$CZ$3000,MATCH(1,INDEX(('ce raw data'!$A$2:$A$3000=G711)*('ce raw data'!$B$2:$B$3000=$B760),,),0),MATCH(SUBSTITUTE(J714,"Allele","Height"),'ce raw data'!$C$1:$CZ$1,0))),"-")</f>
        <v>-</v>
      </c>
    </row>
    <row r="760" spans="2:10" x14ac:dyDescent="0.5">
      <c r="B760" s="12" t="str">
        <f>'Allele Call Table'!$A$115</f>
        <v>D22S1045</v>
      </c>
      <c r="C760" s="8" t="str">
        <f>IFERROR(IF(INDEX('ce raw data'!$C$2:$CZ$3000,MATCH(1,INDEX(('ce raw data'!$A$2:$A$3000=C711)*('ce raw data'!$B$2:$B$3000=$B760),,),0),MATCH(C714,'ce raw data'!$C$1:$CZ$1,0))="","-",INDEX('ce raw data'!$C$2:$CZ$3000,MATCH(1,INDEX(('ce raw data'!$A$2:$A$3000=C711)*('ce raw data'!$B$2:$B$3000=$B760),,),0),MATCH(C714,'ce raw data'!$C$1:$CZ$1,0))),"-")</f>
        <v>-</v>
      </c>
      <c r="D760" s="8" t="str">
        <f>IFERROR(IF(INDEX('ce raw data'!$C$2:$CZ$3000,MATCH(1,INDEX(('ce raw data'!$A$2:$A$3000=C711)*('ce raw data'!$B$2:$B$3000=$B760),,),0),MATCH(D714,'ce raw data'!$C$1:$CZ$1,0))="","-",INDEX('ce raw data'!$C$2:$CZ$3000,MATCH(1,INDEX(('ce raw data'!$A$2:$A$3000=C711)*('ce raw data'!$B$2:$B$3000=$B760),,),0),MATCH(D714,'ce raw data'!$C$1:$CZ$1,0))),"-")</f>
        <v>-</v>
      </c>
      <c r="E760" s="8" t="str">
        <f>IFERROR(IF(INDEX('ce raw data'!$C$2:$CZ$3000,MATCH(1,INDEX(('ce raw data'!$A$2:$A$3000=C711)*('ce raw data'!$B$2:$B$3000=$B760),,),0),MATCH(E714,'ce raw data'!$C$1:$CZ$1,0))="","-",INDEX('ce raw data'!$C$2:$CZ$3000,MATCH(1,INDEX(('ce raw data'!$A$2:$A$3000=C711)*('ce raw data'!$B$2:$B$3000=$B760),,),0),MATCH(E714,'ce raw data'!$C$1:$CZ$1,0))),"-")</f>
        <v>-</v>
      </c>
      <c r="F760" s="8" t="str">
        <f>IFERROR(IF(INDEX('ce raw data'!$C$2:$CZ$3000,MATCH(1,INDEX(('ce raw data'!$A$2:$A$3000=C711)*('ce raw data'!$B$2:$B$3000=$B760),,),0),MATCH(F714,'ce raw data'!$C$1:$CZ$1,0))="","-",INDEX('ce raw data'!$C$2:$CZ$3000,MATCH(1,INDEX(('ce raw data'!$A$2:$A$3000=C711)*('ce raw data'!$B$2:$B$3000=$B760),,),0),MATCH(F714,'ce raw data'!$C$1:$CZ$1,0))),"-")</f>
        <v>-</v>
      </c>
      <c r="G760" s="8" t="str">
        <f>IFERROR(IF(INDEX('ce raw data'!$C$2:$CZ$3000,MATCH(1,INDEX(('ce raw data'!$A$2:$A$3000=G711)*('ce raw data'!$B$2:$B$3000=$B760),,),0),MATCH(G714,'ce raw data'!$C$1:$CZ$1,0))="","-",INDEX('ce raw data'!$C$2:$CZ$3000,MATCH(1,INDEX(('ce raw data'!$A$2:$A$3000=G711)*('ce raw data'!$B$2:$B$3000=$B760),,),0),MATCH(G714,'ce raw data'!$C$1:$CZ$1,0))),"-")</f>
        <v>-</v>
      </c>
      <c r="H760" s="8" t="str">
        <f>IFERROR(IF(INDEX('ce raw data'!$C$2:$CZ$3000,MATCH(1,INDEX(('ce raw data'!$A$2:$A$3000=G711)*('ce raw data'!$B$2:$B$3000=$B760),,),0),MATCH(H714,'ce raw data'!$C$1:$CZ$1,0))="","-",INDEX('ce raw data'!$C$2:$CZ$3000,MATCH(1,INDEX(('ce raw data'!$A$2:$A$3000=G711)*('ce raw data'!$B$2:$B$3000=$B760),,),0),MATCH(H714,'ce raw data'!$C$1:$CZ$1,0))),"-")</f>
        <v>-</v>
      </c>
      <c r="I760" s="8" t="str">
        <f>IFERROR(IF(INDEX('ce raw data'!$C$2:$CZ$3000,MATCH(1,INDEX(('ce raw data'!$A$2:$A$3000=G711)*('ce raw data'!$B$2:$B$3000=$B760),,),0),MATCH(I714,'ce raw data'!$C$1:$CZ$1,0))="","-",INDEX('ce raw data'!$C$2:$CZ$3000,MATCH(1,INDEX(('ce raw data'!$A$2:$A$3000=G711)*('ce raw data'!$B$2:$B$3000=$B760),,),0),MATCH(I714,'ce raw data'!$C$1:$CZ$1,0))),"-")</f>
        <v>-</v>
      </c>
      <c r="J760" s="8" t="str">
        <f>IFERROR(IF(INDEX('ce raw data'!$C$2:$CZ$3000,MATCH(1,INDEX(('ce raw data'!$A$2:$A$3000=G711)*('ce raw data'!$B$2:$B$3000=$B760),,),0),MATCH(J714,'ce raw data'!$C$1:$CZ$1,0))="","-",INDEX('ce raw data'!$C$2:$CZ$3000,MATCH(1,INDEX(('ce raw data'!$A$2:$A$3000=G711)*('ce raw data'!$B$2:$B$3000=$B760),,),0),MATCH(J714,'ce raw data'!$C$1:$CZ$1,0))),"-")</f>
        <v>-</v>
      </c>
    </row>
    <row r="761" spans="2:10" hidden="1" x14ac:dyDescent="0.5">
      <c r="B761" s="10"/>
      <c r="C761" s="8" t="str">
        <f>IFERROR(IF(INDEX('ce raw data'!$C$2:$CZ$3000,MATCH(1,INDEX(('ce raw data'!$A$2:$A$3000=C711)*('ce raw data'!$B$2:$B$3000=$B762),,),0),MATCH(SUBSTITUTE(C714,"Allele","Height"),'ce raw data'!$C$1:$CZ$1,0))="","-",INDEX('ce raw data'!$C$2:$CZ$3000,MATCH(1,INDEX(('ce raw data'!$A$2:$A$3000=C711)*('ce raw data'!$B$2:$B$3000=$B762),,),0),MATCH(SUBSTITUTE(C714,"Allele","Height"),'ce raw data'!$C$1:$CZ$1,0))),"-")</f>
        <v>-</v>
      </c>
      <c r="D761" s="8" t="str">
        <f>IFERROR(IF(INDEX('ce raw data'!$C$2:$CZ$3000,MATCH(1,INDEX(('ce raw data'!$A$2:$A$3000=C711)*('ce raw data'!$B$2:$B$3000=$B762),,),0),MATCH(SUBSTITUTE(D714,"Allele","Height"),'ce raw data'!$C$1:$CZ$1,0))="","-",INDEX('ce raw data'!$C$2:$CZ$3000,MATCH(1,INDEX(('ce raw data'!$A$2:$A$3000=C711)*('ce raw data'!$B$2:$B$3000=$B762),,),0),MATCH(SUBSTITUTE(D714,"Allele","Height"),'ce raw data'!$C$1:$CZ$1,0))),"-")</f>
        <v>-</v>
      </c>
      <c r="E761" s="8" t="str">
        <f>IFERROR(IF(INDEX('ce raw data'!$C$2:$CZ$3000,MATCH(1,INDEX(('ce raw data'!$A$2:$A$3000=C711)*('ce raw data'!$B$2:$B$3000=$B762),,),0),MATCH(SUBSTITUTE(E714,"Allele","Height"),'ce raw data'!$C$1:$CZ$1,0))="","-",INDEX('ce raw data'!$C$2:$CZ$3000,MATCH(1,INDEX(('ce raw data'!$A$2:$A$3000=C711)*('ce raw data'!$B$2:$B$3000=$B762),,),0),MATCH(SUBSTITUTE(E714,"Allele","Height"),'ce raw data'!$C$1:$CZ$1,0))),"-")</f>
        <v>-</v>
      </c>
      <c r="F761" s="8" t="str">
        <f>IFERROR(IF(INDEX('ce raw data'!$C$2:$CZ$3000,MATCH(1,INDEX(('ce raw data'!$A$2:$A$3000=C711)*('ce raw data'!$B$2:$B$3000=$B762),,),0),MATCH(SUBSTITUTE(F714,"Allele","Height"),'ce raw data'!$C$1:$CZ$1,0))="","-",INDEX('ce raw data'!$C$2:$CZ$3000,MATCH(1,INDEX(('ce raw data'!$A$2:$A$3000=C711)*('ce raw data'!$B$2:$B$3000=$B762),,),0),MATCH(SUBSTITUTE(F714,"Allele","Height"),'ce raw data'!$C$1:$CZ$1,0))),"-")</f>
        <v>-</v>
      </c>
      <c r="G761" s="8" t="str">
        <f>IFERROR(IF(INDEX('ce raw data'!$C$2:$CZ$3000,MATCH(1,INDEX(('ce raw data'!$A$2:$A$3000=G711)*('ce raw data'!$B$2:$B$3000=$B762),,),0),MATCH(SUBSTITUTE(G714,"Allele","Height"),'ce raw data'!$C$1:$CZ$1,0))="","-",INDEX('ce raw data'!$C$2:$CZ$3000,MATCH(1,INDEX(('ce raw data'!$A$2:$A$3000=G711)*('ce raw data'!$B$2:$B$3000=$B762),,),0),MATCH(SUBSTITUTE(G714,"Allele","Height"),'ce raw data'!$C$1:$CZ$1,0))),"-")</f>
        <v>-</v>
      </c>
      <c r="H761" s="8" t="str">
        <f>IFERROR(IF(INDEX('ce raw data'!$C$2:$CZ$3000,MATCH(1,INDEX(('ce raw data'!$A$2:$A$3000=G711)*('ce raw data'!$B$2:$B$3000=$B762),,),0),MATCH(SUBSTITUTE(H714,"Allele","Height"),'ce raw data'!$C$1:$CZ$1,0))="","-",INDEX('ce raw data'!$C$2:$CZ$3000,MATCH(1,INDEX(('ce raw data'!$A$2:$A$3000=G711)*('ce raw data'!$B$2:$B$3000=$B762),,),0),MATCH(SUBSTITUTE(H714,"Allele","Height"),'ce raw data'!$C$1:$CZ$1,0))),"-")</f>
        <v>-</v>
      </c>
      <c r="I761" s="8" t="str">
        <f>IFERROR(IF(INDEX('ce raw data'!$C$2:$CZ$3000,MATCH(1,INDEX(('ce raw data'!$A$2:$A$3000=G711)*('ce raw data'!$B$2:$B$3000=$B762),,),0),MATCH(SUBSTITUTE(I714,"Allele","Height"),'ce raw data'!$C$1:$CZ$1,0))="","-",INDEX('ce raw data'!$C$2:$CZ$3000,MATCH(1,INDEX(('ce raw data'!$A$2:$A$3000=G711)*('ce raw data'!$B$2:$B$3000=$B762),,),0),MATCH(SUBSTITUTE(I714,"Allele","Height"),'ce raw data'!$C$1:$CZ$1,0))),"-")</f>
        <v>-</v>
      </c>
      <c r="J761" s="8" t="str">
        <f>IFERROR(IF(INDEX('ce raw data'!$C$2:$CZ$3000,MATCH(1,INDEX(('ce raw data'!$A$2:$A$3000=G711)*('ce raw data'!$B$2:$B$3000=$B762),,),0),MATCH(SUBSTITUTE(J714,"Allele","Height"),'ce raw data'!$C$1:$CZ$1,0))="","-",INDEX('ce raw data'!$C$2:$CZ$3000,MATCH(1,INDEX(('ce raw data'!$A$2:$A$3000=G711)*('ce raw data'!$B$2:$B$3000=$B762),,),0),MATCH(SUBSTITUTE(J714,"Allele","Height"),'ce raw data'!$C$1:$CZ$1,0))),"-")</f>
        <v>-</v>
      </c>
    </row>
    <row r="762" spans="2:10" x14ac:dyDescent="0.5">
      <c r="B762" s="13" t="str">
        <f>'Allele Call Table'!$A$117</f>
        <v>DYS391</v>
      </c>
      <c r="C762" s="8" t="str">
        <f>IFERROR(IF(INDEX('ce raw data'!$C$2:$CZ$3000,MATCH(1,INDEX(('ce raw data'!$A$2:$A$3000=C711)*('ce raw data'!$B$2:$B$3000=$B762),,),0),MATCH(C714,'ce raw data'!$C$1:$CZ$1,0))="","-",INDEX('ce raw data'!$C$2:$CZ$3000,MATCH(1,INDEX(('ce raw data'!$A$2:$A$3000=C711)*('ce raw data'!$B$2:$B$3000=$B762),,),0),MATCH(C714,'ce raw data'!$C$1:$CZ$1,0))),"-")</f>
        <v>-</v>
      </c>
      <c r="D762" s="8" t="str">
        <f>IFERROR(IF(INDEX('ce raw data'!$C$2:$CZ$3000,MATCH(1,INDEX(('ce raw data'!$A$2:$A$3000=C711)*('ce raw data'!$B$2:$B$3000=$B762),,),0),MATCH(D714,'ce raw data'!$C$1:$CZ$1,0))="","-",INDEX('ce raw data'!$C$2:$CZ$3000,MATCH(1,INDEX(('ce raw data'!$A$2:$A$3000=C711)*('ce raw data'!$B$2:$B$3000=$B762),,),0),MATCH(D714,'ce raw data'!$C$1:$CZ$1,0))),"-")</f>
        <v>-</v>
      </c>
      <c r="E762" s="8" t="str">
        <f>IFERROR(IF(INDEX('ce raw data'!$C$2:$CZ$3000,MATCH(1,INDEX(('ce raw data'!$A$2:$A$3000=C711)*('ce raw data'!$B$2:$B$3000=$B762),,),0),MATCH(E714,'ce raw data'!$C$1:$CZ$1,0))="","-",INDEX('ce raw data'!$C$2:$CZ$3000,MATCH(1,INDEX(('ce raw data'!$A$2:$A$3000=C711)*('ce raw data'!$B$2:$B$3000=$B762),,),0),MATCH(E714,'ce raw data'!$C$1:$CZ$1,0))),"-")</f>
        <v>-</v>
      </c>
      <c r="F762" s="8" t="str">
        <f>IFERROR(IF(INDEX('ce raw data'!$C$2:$CZ$3000,MATCH(1,INDEX(('ce raw data'!$A$2:$A$3000=C711)*('ce raw data'!$B$2:$B$3000=$B762),,),0),MATCH(F714,'ce raw data'!$C$1:$CZ$1,0))="","-",INDEX('ce raw data'!$C$2:$CZ$3000,MATCH(1,INDEX(('ce raw data'!$A$2:$A$3000=C711)*('ce raw data'!$B$2:$B$3000=$B762),,),0),MATCH(F714,'ce raw data'!$C$1:$CZ$1,0))),"-")</f>
        <v>-</v>
      </c>
      <c r="G762" s="8" t="str">
        <f>IFERROR(IF(INDEX('ce raw data'!$C$2:$CZ$3000,MATCH(1,INDEX(('ce raw data'!$A$2:$A$3000=G711)*('ce raw data'!$B$2:$B$3000=$B762),,),0),MATCH(G714,'ce raw data'!$C$1:$CZ$1,0))="","-",INDEX('ce raw data'!$C$2:$CZ$3000,MATCH(1,INDEX(('ce raw data'!$A$2:$A$3000=G711)*('ce raw data'!$B$2:$B$3000=$B762),,),0),MATCH(G714,'ce raw data'!$C$1:$CZ$1,0))),"-")</f>
        <v>-</v>
      </c>
      <c r="H762" s="8" t="str">
        <f>IFERROR(IF(INDEX('ce raw data'!$C$2:$CZ$3000,MATCH(1,INDEX(('ce raw data'!$A$2:$A$3000=G711)*('ce raw data'!$B$2:$B$3000=$B762),,),0),MATCH(H714,'ce raw data'!$C$1:$CZ$1,0))="","-",INDEX('ce raw data'!$C$2:$CZ$3000,MATCH(1,INDEX(('ce raw data'!$A$2:$A$3000=G711)*('ce raw data'!$B$2:$B$3000=$B762),,),0),MATCH(H714,'ce raw data'!$C$1:$CZ$1,0))),"-")</f>
        <v>-</v>
      </c>
      <c r="I762" s="8" t="str">
        <f>IFERROR(IF(INDEX('ce raw data'!$C$2:$CZ$3000,MATCH(1,INDEX(('ce raw data'!$A$2:$A$3000=G711)*('ce raw data'!$B$2:$B$3000=$B762),,),0),MATCH(I714,'ce raw data'!$C$1:$CZ$1,0))="","-",INDEX('ce raw data'!$C$2:$CZ$3000,MATCH(1,INDEX(('ce raw data'!$A$2:$A$3000=G711)*('ce raw data'!$B$2:$B$3000=$B762),,),0),MATCH(I714,'ce raw data'!$C$1:$CZ$1,0))),"-")</f>
        <v>-</v>
      </c>
      <c r="J762" s="8" t="str">
        <f>IFERROR(IF(INDEX('ce raw data'!$C$2:$CZ$3000,MATCH(1,INDEX(('ce raw data'!$A$2:$A$3000=G711)*('ce raw data'!$B$2:$B$3000=$B762),,),0),MATCH(J714,'ce raw data'!$C$1:$CZ$1,0))="","-",INDEX('ce raw data'!$C$2:$CZ$3000,MATCH(1,INDEX(('ce raw data'!$A$2:$A$3000=G711)*('ce raw data'!$B$2:$B$3000=$B762),,),0),MATCH(J714,'ce raw data'!$C$1:$CZ$1,0))),"-")</f>
        <v>-</v>
      </c>
    </row>
    <row r="763" spans="2:10" hidden="1" x14ac:dyDescent="0.5">
      <c r="B763" s="13"/>
      <c r="C763" s="8" t="str">
        <f>IFERROR(IF(INDEX('ce raw data'!$C$2:$CZ$3000,MATCH(1,INDEX(('ce raw data'!$A$2:$A$3000=C711)*('ce raw data'!$B$2:$B$3000=$B764),,),0),MATCH(SUBSTITUTE(C714,"Allele","Height"),'ce raw data'!$C$1:$CZ$1,0))="","-",INDEX('ce raw data'!$C$2:$CZ$3000,MATCH(1,INDEX(('ce raw data'!$A$2:$A$3000=C711)*('ce raw data'!$B$2:$B$3000=$B764),,),0),MATCH(SUBSTITUTE(C714,"Allele","Height"),'ce raw data'!$C$1:$CZ$1,0))),"-")</f>
        <v>-</v>
      </c>
      <c r="D763" s="8" t="str">
        <f>IFERROR(IF(INDEX('ce raw data'!$C$2:$CZ$3000,MATCH(1,INDEX(('ce raw data'!$A$2:$A$3000=C711)*('ce raw data'!$B$2:$B$3000=$B764),,),0),MATCH(SUBSTITUTE(D714,"Allele","Height"),'ce raw data'!$C$1:$CZ$1,0))="","-",INDEX('ce raw data'!$C$2:$CZ$3000,MATCH(1,INDEX(('ce raw data'!$A$2:$A$3000=C711)*('ce raw data'!$B$2:$B$3000=$B764),,),0),MATCH(SUBSTITUTE(D714,"Allele","Height"),'ce raw data'!$C$1:$CZ$1,0))),"-")</f>
        <v>-</v>
      </c>
      <c r="E763" s="8" t="str">
        <f>IFERROR(IF(INDEX('ce raw data'!$C$2:$CZ$3000,MATCH(1,INDEX(('ce raw data'!$A$2:$A$3000=C711)*('ce raw data'!$B$2:$B$3000=$B764),,),0),MATCH(SUBSTITUTE(E714,"Allele","Height"),'ce raw data'!$C$1:$CZ$1,0))="","-",INDEX('ce raw data'!$C$2:$CZ$3000,MATCH(1,INDEX(('ce raw data'!$A$2:$A$3000=C711)*('ce raw data'!$B$2:$B$3000=$B764),,),0),MATCH(SUBSTITUTE(E714,"Allele","Height"),'ce raw data'!$C$1:$CZ$1,0))),"-")</f>
        <v>-</v>
      </c>
      <c r="F763" s="8" t="str">
        <f>IFERROR(IF(INDEX('ce raw data'!$C$2:$CZ$3000,MATCH(1,INDEX(('ce raw data'!$A$2:$A$3000=C711)*('ce raw data'!$B$2:$B$3000=$B764),,),0),MATCH(SUBSTITUTE(F714,"Allele","Height"),'ce raw data'!$C$1:$CZ$1,0))="","-",INDEX('ce raw data'!$C$2:$CZ$3000,MATCH(1,INDEX(('ce raw data'!$A$2:$A$3000=C711)*('ce raw data'!$B$2:$B$3000=$B764),,),0),MATCH(SUBSTITUTE(F714,"Allele","Height"),'ce raw data'!$C$1:$CZ$1,0))),"-")</f>
        <v>-</v>
      </c>
      <c r="G763" s="8" t="str">
        <f>IFERROR(IF(INDEX('ce raw data'!$C$2:$CZ$3000,MATCH(1,INDEX(('ce raw data'!$A$2:$A$3000=G711)*('ce raw data'!$B$2:$B$3000=$B764),,),0),MATCH(SUBSTITUTE(G714,"Allele","Height"),'ce raw data'!$C$1:$CZ$1,0))="","-",INDEX('ce raw data'!$C$2:$CZ$3000,MATCH(1,INDEX(('ce raw data'!$A$2:$A$3000=G711)*('ce raw data'!$B$2:$B$3000=$B764),,),0),MATCH(SUBSTITUTE(G714,"Allele","Height"),'ce raw data'!$C$1:$CZ$1,0))),"-")</f>
        <v>-</v>
      </c>
      <c r="H763" s="8" t="str">
        <f>IFERROR(IF(INDEX('ce raw data'!$C$2:$CZ$3000,MATCH(1,INDEX(('ce raw data'!$A$2:$A$3000=G711)*('ce raw data'!$B$2:$B$3000=$B764),,),0),MATCH(SUBSTITUTE(H714,"Allele","Height"),'ce raw data'!$C$1:$CZ$1,0))="","-",INDEX('ce raw data'!$C$2:$CZ$3000,MATCH(1,INDEX(('ce raw data'!$A$2:$A$3000=G711)*('ce raw data'!$B$2:$B$3000=$B764),,),0),MATCH(SUBSTITUTE(H714,"Allele","Height"),'ce raw data'!$C$1:$CZ$1,0))),"-")</f>
        <v>-</v>
      </c>
      <c r="I763" s="8" t="str">
        <f>IFERROR(IF(INDEX('ce raw data'!$C$2:$CZ$3000,MATCH(1,INDEX(('ce raw data'!$A$2:$A$3000=G711)*('ce raw data'!$B$2:$B$3000=$B764),,),0),MATCH(SUBSTITUTE(I714,"Allele","Height"),'ce raw data'!$C$1:$CZ$1,0))="","-",INDEX('ce raw data'!$C$2:$CZ$3000,MATCH(1,INDEX(('ce raw data'!$A$2:$A$3000=G711)*('ce raw data'!$B$2:$B$3000=$B764),,),0),MATCH(SUBSTITUTE(I714,"Allele","Height"),'ce raw data'!$C$1:$CZ$1,0))),"-")</f>
        <v>-</v>
      </c>
      <c r="J763" s="8" t="str">
        <f>IFERROR(IF(INDEX('ce raw data'!$C$2:$CZ$3000,MATCH(1,INDEX(('ce raw data'!$A$2:$A$3000=G711)*('ce raw data'!$B$2:$B$3000=$B764),,),0),MATCH(SUBSTITUTE(J714,"Allele","Height"),'ce raw data'!$C$1:$CZ$1,0))="","-",INDEX('ce raw data'!$C$2:$CZ$3000,MATCH(1,INDEX(('ce raw data'!$A$2:$A$3000=G711)*('ce raw data'!$B$2:$B$3000=$B764),,),0),MATCH(SUBSTITUTE(J714,"Allele","Height"),'ce raw data'!$C$1:$CZ$1,0))),"-")</f>
        <v>-</v>
      </c>
    </row>
    <row r="764" spans="2:10" x14ac:dyDescent="0.5">
      <c r="B764" s="13" t="str">
        <f>'Allele Call Table'!$A$119</f>
        <v>FGA</v>
      </c>
      <c r="C764" s="8" t="str">
        <f>IFERROR(IF(INDEX('ce raw data'!$C$2:$CZ$3000,MATCH(1,INDEX(('ce raw data'!$A$2:$A$3000=C711)*('ce raw data'!$B$2:$B$3000=$B764),,),0),MATCH(C714,'ce raw data'!$C$1:$CZ$1,0))="","-",INDEX('ce raw data'!$C$2:$CZ$3000,MATCH(1,INDEX(('ce raw data'!$A$2:$A$3000=C711)*('ce raw data'!$B$2:$B$3000=$B764),,),0),MATCH(C714,'ce raw data'!$C$1:$CZ$1,0))),"-")</f>
        <v>-</v>
      </c>
      <c r="D764" s="8" t="str">
        <f>IFERROR(IF(INDEX('ce raw data'!$C$2:$CZ$3000,MATCH(1,INDEX(('ce raw data'!$A$2:$A$3000=C711)*('ce raw data'!$B$2:$B$3000=$B764),,),0),MATCH(D714,'ce raw data'!$C$1:$CZ$1,0))="","-",INDEX('ce raw data'!$C$2:$CZ$3000,MATCH(1,INDEX(('ce raw data'!$A$2:$A$3000=C711)*('ce raw data'!$B$2:$B$3000=$B764),,),0),MATCH(D714,'ce raw data'!$C$1:$CZ$1,0))),"-")</f>
        <v>-</v>
      </c>
      <c r="E764" s="8" t="str">
        <f>IFERROR(IF(INDEX('ce raw data'!$C$2:$CZ$3000,MATCH(1,INDEX(('ce raw data'!$A$2:$A$3000=C711)*('ce raw data'!$B$2:$B$3000=$B764),,),0),MATCH(E714,'ce raw data'!$C$1:$CZ$1,0))="","-",INDEX('ce raw data'!$C$2:$CZ$3000,MATCH(1,INDEX(('ce raw data'!$A$2:$A$3000=C711)*('ce raw data'!$B$2:$B$3000=$B764),,),0),MATCH(E714,'ce raw data'!$C$1:$CZ$1,0))),"-")</f>
        <v>-</v>
      </c>
      <c r="F764" s="8" t="str">
        <f>IFERROR(IF(INDEX('ce raw data'!$C$2:$CZ$3000,MATCH(1,INDEX(('ce raw data'!$A$2:$A$3000=C711)*('ce raw data'!$B$2:$B$3000=$B764),,),0),MATCH(F714,'ce raw data'!$C$1:$CZ$1,0))="","-",INDEX('ce raw data'!$C$2:$CZ$3000,MATCH(1,INDEX(('ce raw data'!$A$2:$A$3000=C711)*('ce raw data'!$B$2:$B$3000=$B764),,),0),MATCH(F714,'ce raw data'!$C$1:$CZ$1,0))),"-")</f>
        <v>-</v>
      </c>
      <c r="G764" s="8" t="str">
        <f>IFERROR(IF(INDEX('ce raw data'!$C$2:$CZ$3000,MATCH(1,INDEX(('ce raw data'!$A$2:$A$3000=G711)*('ce raw data'!$B$2:$B$3000=$B764),,),0),MATCH(G714,'ce raw data'!$C$1:$CZ$1,0))="","-",INDEX('ce raw data'!$C$2:$CZ$3000,MATCH(1,INDEX(('ce raw data'!$A$2:$A$3000=G711)*('ce raw data'!$B$2:$B$3000=$B764),,),0),MATCH(G714,'ce raw data'!$C$1:$CZ$1,0))),"-")</f>
        <v>-</v>
      </c>
      <c r="H764" s="8" t="str">
        <f>IFERROR(IF(INDEX('ce raw data'!$C$2:$CZ$3000,MATCH(1,INDEX(('ce raw data'!$A$2:$A$3000=G711)*('ce raw data'!$B$2:$B$3000=$B764),,),0),MATCH(H714,'ce raw data'!$C$1:$CZ$1,0))="","-",INDEX('ce raw data'!$C$2:$CZ$3000,MATCH(1,INDEX(('ce raw data'!$A$2:$A$3000=G711)*('ce raw data'!$B$2:$B$3000=$B764),,),0),MATCH(H714,'ce raw data'!$C$1:$CZ$1,0))),"-")</f>
        <v>-</v>
      </c>
      <c r="I764" s="8" t="str">
        <f>IFERROR(IF(INDEX('ce raw data'!$C$2:$CZ$3000,MATCH(1,INDEX(('ce raw data'!$A$2:$A$3000=G711)*('ce raw data'!$B$2:$B$3000=$B764),,),0),MATCH(I714,'ce raw data'!$C$1:$CZ$1,0))="","-",INDEX('ce raw data'!$C$2:$CZ$3000,MATCH(1,INDEX(('ce raw data'!$A$2:$A$3000=G711)*('ce raw data'!$B$2:$B$3000=$B764),,),0),MATCH(I714,'ce raw data'!$C$1:$CZ$1,0))),"-")</f>
        <v>-</v>
      </c>
      <c r="J764" s="8" t="str">
        <f>IFERROR(IF(INDEX('ce raw data'!$C$2:$CZ$3000,MATCH(1,INDEX(('ce raw data'!$A$2:$A$3000=G711)*('ce raw data'!$B$2:$B$3000=$B764),,),0),MATCH(J714,'ce raw data'!$C$1:$CZ$1,0))="","-",INDEX('ce raw data'!$C$2:$CZ$3000,MATCH(1,INDEX(('ce raw data'!$A$2:$A$3000=G711)*('ce raw data'!$B$2:$B$3000=$B764),,),0),MATCH(J714,'ce raw data'!$C$1:$CZ$1,0))),"-")</f>
        <v>-</v>
      </c>
    </row>
    <row r="765" spans="2:10" hidden="1" x14ac:dyDescent="0.5">
      <c r="B765" s="13"/>
      <c r="C765" s="8" t="str">
        <f>IFERROR(IF(INDEX('ce raw data'!$C$2:$CZ$3000,MATCH(1,INDEX(('ce raw data'!$A$2:$A$3000=C711)*('ce raw data'!$B$2:$B$3000=$B766),,),0),MATCH(SUBSTITUTE(C714,"Allele","Height"),'ce raw data'!$C$1:$CZ$1,0))="","-",INDEX('ce raw data'!$C$2:$CZ$3000,MATCH(1,INDEX(('ce raw data'!$A$2:$A$3000=C711)*('ce raw data'!$B$2:$B$3000=$B766),,),0),MATCH(SUBSTITUTE(C714,"Allele","Height"),'ce raw data'!$C$1:$CZ$1,0))),"-")</f>
        <v>-</v>
      </c>
      <c r="D765" s="8" t="str">
        <f>IFERROR(IF(INDEX('ce raw data'!$C$2:$CZ$3000,MATCH(1,INDEX(('ce raw data'!$A$2:$A$3000=C711)*('ce raw data'!$B$2:$B$3000=$B766),,),0),MATCH(SUBSTITUTE(D714,"Allele","Height"),'ce raw data'!$C$1:$CZ$1,0))="","-",INDEX('ce raw data'!$C$2:$CZ$3000,MATCH(1,INDEX(('ce raw data'!$A$2:$A$3000=C711)*('ce raw data'!$B$2:$B$3000=$B766),,),0),MATCH(SUBSTITUTE(D714,"Allele","Height"),'ce raw data'!$C$1:$CZ$1,0))),"-")</f>
        <v>-</v>
      </c>
      <c r="E765" s="8" t="str">
        <f>IFERROR(IF(INDEX('ce raw data'!$C$2:$CZ$3000,MATCH(1,INDEX(('ce raw data'!$A$2:$A$3000=C711)*('ce raw data'!$B$2:$B$3000=$B766),,),0),MATCH(SUBSTITUTE(E714,"Allele","Height"),'ce raw data'!$C$1:$CZ$1,0))="","-",INDEX('ce raw data'!$C$2:$CZ$3000,MATCH(1,INDEX(('ce raw data'!$A$2:$A$3000=C711)*('ce raw data'!$B$2:$B$3000=$B766),,),0),MATCH(SUBSTITUTE(E714,"Allele","Height"),'ce raw data'!$C$1:$CZ$1,0))),"-")</f>
        <v>-</v>
      </c>
      <c r="F765" s="8" t="str">
        <f>IFERROR(IF(INDEX('ce raw data'!$C$2:$CZ$3000,MATCH(1,INDEX(('ce raw data'!$A$2:$A$3000=C711)*('ce raw data'!$B$2:$B$3000=$B766),,),0),MATCH(SUBSTITUTE(F714,"Allele","Height"),'ce raw data'!$C$1:$CZ$1,0))="","-",INDEX('ce raw data'!$C$2:$CZ$3000,MATCH(1,INDEX(('ce raw data'!$A$2:$A$3000=C711)*('ce raw data'!$B$2:$B$3000=$B766),,),0),MATCH(SUBSTITUTE(F714,"Allele","Height"),'ce raw data'!$C$1:$CZ$1,0))),"-")</f>
        <v>-</v>
      </c>
      <c r="G765" s="8" t="str">
        <f>IFERROR(IF(INDEX('ce raw data'!$C$2:$CZ$3000,MATCH(1,INDEX(('ce raw data'!$A$2:$A$3000=G711)*('ce raw data'!$B$2:$B$3000=$B766),,),0),MATCH(SUBSTITUTE(G714,"Allele","Height"),'ce raw data'!$C$1:$CZ$1,0))="","-",INDEX('ce raw data'!$C$2:$CZ$3000,MATCH(1,INDEX(('ce raw data'!$A$2:$A$3000=G711)*('ce raw data'!$B$2:$B$3000=$B766),,),0),MATCH(SUBSTITUTE(G714,"Allele","Height"),'ce raw data'!$C$1:$CZ$1,0))),"-")</f>
        <v>-</v>
      </c>
      <c r="H765" s="8" t="str">
        <f>IFERROR(IF(INDEX('ce raw data'!$C$2:$CZ$3000,MATCH(1,INDEX(('ce raw data'!$A$2:$A$3000=G711)*('ce raw data'!$B$2:$B$3000=$B766),,),0),MATCH(SUBSTITUTE(H714,"Allele","Height"),'ce raw data'!$C$1:$CZ$1,0))="","-",INDEX('ce raw data'!$C$2:$CZ$3000,MATCH(1,INDEX(('ce raw data'!$A$2:$A$3000=G711)*('ce raw data'!$B$2:$B$3000=$B766),,),0),MATCH(SUBSTITUTE(H714,"Allele","Height"),'ce raw data'!$C$1:$CZ$1,0))),"-")</f>
        <v>-</v>
      </c>
      <c r="I765" s="8" t="str">
        <f>IFERROR(IF(INDEX('ce raw data'!$C$2:$CZ$3000,MATCH(1,INDEX(('ce raw data'!$A$2:$A$3000=G711)*('ce raw data'!$B$2:$B$3000=$B766),,),0),MATCH(SUBSTITUTE(I714,"Allele","Height"),'ce raw data'!$C$1:$CZ$1,0))="","-",INDEX('ce raw data'!$C$2:$CZ$3000,MATCH(1,INDEX(('ce raw data'!$A$2:$A$3000=G711)*('ce raw data'!$B$2:$B$3000=$B766),,),0),MATCH(SUBSTITUTE(I714,"Allele","Height"),'ce raw data'!$C$1:$CZ$1,0))),"-")</f>
        <v>-</v>
      </c>
      <c r="J765" s="8" t="str">
        <f>IFERROR(IF(INDEX('ce raw data'!$C$2:$CZ$3000,MATCH(1,INDEX(('ce raw data'!$A$2:$A$3000=G711)*('ce raw data'!$B$2:$B$3000=$B766),,),0),MATCH(SUBSTITUTE(J714,"Allele","Height"),'ce raw data'!$C$1:$CZ$1,0))="","-",INDEX('ce raw data'!$C$2:$CZ$3000,MATCH(1,INDEX(('ce raw data'!$A$2:$A$3000=G711)*('ce raw data'!$B$2:$B$3000=$B766),,),0),MATCH(SUBSTITUTE(J714,"Allele","Height"),'ce raw data'!$C$1:$CZ$1,0))),"-")</f>
        <v>-</v>
      </c>
    </row>
    <row r="766" spans="2:10" x14ac:dyDescent="0.5">
      <c r="B766" s="13" t="str">
        <f>'Allele Call Table'!$A$121</f>
        <v>DYS576</v>
      </c>
      <c r="C766" s="8" t="str">
        <f>IFERROR(IF(INDEX('ce raw data'!$C$2:$CZ$3000,MATCH(1,INDEX(('ce raw data'!$A$2:$A$3000=C711)*('ce raw data'!$B$2:$B$3000=$B766),,),0),MATCH(C714,'ce raw data'!$C$1:$CZ$1,0))="","-",INDEX('ce raw data'!$C$2:$CZ$3000,MATCH(1,INDEX(('ce raw data'!$A$2:$A$3000=C711)*('ce raw data'!$B$2:$B$3000=$B766),,),0),MATCH(C714,'ce raw data'!$C$1:$CZ$1,0))),"-")</f>
        <v>-</v>
      </c>
      <c r="D766" s="8" t="str">
        <f>IFERROR(IF(INDEX('ce raw data'!$C$2:$CZ$3000,MATCH(1,INDEX(('ce raw data'!$A$2:$A$3000=C711)*('ce raw data'!$B$2:$B$3000=$B766),,),0),MATCH(D714,'ce raw data'!$C$1:$CZ$1,0))="","-",INDEX('ce raw data'!$C$2:$CZ$3000,MATCH(1,INDEX(('ce raw data'!$A$2:$A$3000=C711)*('ce raw data'!$B$2:$B$3000=$B766),,),0),MATCH(D714,'ce raw data'!$C$1:$CZ$1,0))),"-")</f>
        <v>-</v>
      </c>
      <c r="E766" s="8" t="str">
        <f>IFERROR(IF(INDEX('ce raw data'!$C$2:$CZ$3000,MATCH(1,INDEX(('ce raw data'!$A$2:$A$3000=C711)*('ce raw data'!$B$2:$B$3000=$B766),,),0),MATCH(E714,'ce raw data'!$C$1:$CZ$1,0))="","-",INDEX('ce raw data'!$C$2:$CZ$3000,MATCH(1,INDEX(('ce raw data'!$A$2:$A$3000=C711)*('ce raw data'!$B$2:$B$3000=$B766),,),0),MATCH(E714,'ce raw data'!$C$1:$CZ$1,0))),"-")</f>
        <v>-</v>
      </c>
      <c r="F766" s="8" t="str">
        <f>IFERROR(IF(INDEX('ce raw data'!$C$2:$CZ$3000,MATCH(1,INDEX(('ce raw data'!$A$2:$A$3000=C711)*('ce raw data'!$B$2:$B$3000=$B766),,),0),MATCH(F714,'ce raw data'!$C$1:$CZ$1,0))="","-",INDEX('ce raw data'!$C$2:$CZ$3000,MATCH(1,INDEX(('ce raw data'!$A$2:$A$3000=C711)*('ce raw data'!$B$2:$B$3000=$B766),,),0),MATCH(F714,'ce raw data'!$C$1:$CZ$1,0))),"-")</f>
        <v>-</v>
      </c>
      <c r="G766" s="8" t="str">
        <f>IFERROR(IF(INDEX('ce raw data'!$C$2:$CZ$3000,MATCH(1,INDEX(('ce raw data'!$A$2:$A$3000=G711)*('ce raw data'!$B$2:$B$3000=$B766),,),0),MATCH(G714,'ce raw data'!$C$1:$CZ$1,0))="","-",INDEX('ce raw data'!$C$2:$CZ$3000,MATCH(1,INDEX(('ce raw data'!$A$2:$A$3000=G711)*('ce raw data'!$B$2:$B$3000=$B766),,),0),MATCH(G714,'ce raw data'!$C$1:$CZ$1,0))),"-")</f>
        <v>-</v>
      </c>
      <c r="H766" s="8" t="str">
        <f>IFERROR(IF(INDEX('ce raw data'!$C$2:$CZ$3000,MATCH(1,INDEX(('ce raw data'!$A$2:$A$3000=G711)*('ce raw data'!$B$2:$B$3000=$B766),,),0),MATCH(H714,'ce raw data'!$C$1:$CZ$1,0))="","-",INDEX('ce raw data'!$C$2:$CZ$3000,MATCH(1,INDEX(('ce raw data'!$A$2:$A$3000=G711)*('ce raw data'!$B$2:$B$3000=$B766),,),0),MATCH(H714,'ce raw data'!$C$1:$CZ$1,0))),"-")</f>
        <v>-</v>
      </c>
      <c r="I766" s="8" t="str">
        <f>IFERROR(IF(INDEX('ce raw data'!$C$2:$CZ$3000,MATCH(1,INDEX(('ce raw data'!$A$2:$A$3000=G711)*('ce raw data'!$B$2:$B$3000=$B766),,),0),MATCH(I714,'ce raw data'!$C$1:$CZ$1,0))="","-",INDEX('ce raw data'!$C$2:$CZ$3000,MATCH(1,INDEX(('ce raw data'!$A$2:$A$3000=G711)*('ce raw data'!$B$2:$B$3000=$B766),,),0),MATCH(I714,'ce raw data'!$C$1:$CZ$1,0))),"-")</f>
        <v>-</v>
      </c>
      <c r="J766" s="8" t="str">
        <f>IFERROR(IF(INDEX('ce raw data'!$C$2:$CZ$3000,MATCH(1,INDEX(('ce raw data'!$A$2:$A$3000=G711)*('ce raw data'!$B$2:$B$3000=$B766),,),0),MATCH(J714,'ce raw data'!$C$1:$CZ$1,0))="","-",INDEX('ce raw data'!$C$2:$CZ$3000,MATCH(1,INDEX(('ce raw data'!$A$2:$A$3000=G711)*('ce raw data'!$B$2:$B$3000=$B766),,),0),MATCH(J714,'ce raw data'!$C$1:$CZ$1,0))),"-")</f>
        <v>-</v>
      </c>
    </row>
    <row r="767" spans="2:10" hidden="1" x14ac:dyDescent="0.5">
      <c r="B767" s="13"/>
      <c r="C767" s="8" t="str">
        <f>IFERROR(IF(INDEX('ce raw data'!$C$2:$CZ$3000,MATCH(1,INDEX(('ce raw data'!$A$2:$A$3000=C711)*('ce raw data'!$B$2:$B$3000=$B768),,),0),MATCH(SUBSTITUTE(C714,"Allele","Height"),'ce raw data'!$C$1:$CZ$1,0))="","-",INDEX('ce raw data'!$C$2:$CZ$3000,MATCH(1,INDEX(('ce raw data'!$A$2:$A$3000=C711)*('ce raw data'!$B$2:$B$3000=$B768),,),0),MATCH(SUBSTITUTE(C714,"Allele","Height"),'ce raw data'!$C$1:$CZ$1,0))),"-")</f>
        <v>-</v>
      </c>
      <c r="D767" s="8" t="str">
        <f>IFERROR(IF(INDEX('ce raw data'!$C$2:$CZ$3000,MATCH(1,INDEX(('ce raw data'!$A$2:$A$3000=C711)*('ce raw data'!$B$2:$B$3000=$B768),,),0),MATCH(SUBSTITUTE(D714,"Allele","Height"),'ce raw data'!$C$1:$CZ$1,0))="","-",INDEX('ce raw data'!$C$2:$CZ$3000,MATCH(1,INDEX(('ce raw data'!$A$2:$A$3000=C711)*('ce raw data'!$B$2:$B$3000=$B768),,),0),MATCH(SUBSTITUTE(D714,"Allele","Height"),'ce raw data'!$C$1:$CZ$1,0))),"-")</f>
        <v>-</v>
      </c>
      <c r="E767" s="8" t="str">
        <f>IFERROR(IF(INDEX('ce raw data'!$C$2:$CZ$3000,MATCH(1,INDEX(('ce raw data'!$A$2:$A$3000=C711)*('ce raw data'!$B$2:$B$3000=$B768),,),0),MATCH(SUBSTITUTE(E714,"Allele","Height"),'ce raw data'!$C$1:$CZ$1,0))="","-",INDEX('ce raw data'!$C$2:$CZ$3000,MATCH(1,INDEX(('ce raw data'!$A$2:$A$3000=C711)*('ce raw data'!$B$2:$B$3000=$B768),,),0),MATCH(SUBSTITUTE(E714,"Allele","Height"),'ce raw data'!$C$1:$CZ$1,0))),"-")</f>
        <v>-</v>
      </c>
      <c r="F767" s="8" t="str">
        <f>IFERROR(IF(INDEX('ce raw data'!$C$2:$CZ$3000,MATCH(1,INDEX(('ce raw data'!$A$2:$A$3000=C711)*('ce raw data'!$B$2:$B$3000=$B768),,),0),MATCH(SUBSTITUTE(F714,"Allele","Height"),'ce raw data'!$C$1:$CZ$1,0))="","-",INDEX('ce raw data'!$C$2:$CZ$3000,MATCH(1,INDEX(('ce raw data'!$A$2:$A$3000=C711)*('ce raw data'!$B$2:$B$3000=$B768),,),0),MATCH(SUBSTITUTE(F714,"Allele","Height"),'ce raw data'!$C$1:$CZ$1,0))),"-")</f>
        <v>-</v>
      </c>
      <c r="G767" s="8" t="str">
        <f>IFERROR(IF(INDEX('ce raw data'!$C$2:$CZ$3000,MATCH(1,INDEX(('ce raw data'!$A$2:$A$3000=G711)*('ce raw data'!$B$2:$B$3000=$B768),,),0),MATCH(SUBSTITUTE(G714,"Allele","Height"),'ce raw data'!$C$1:$CZ$1,0))="","-",INDEX('ce raw data'!$C$2:$CZ$3000,MATCH(1,INDEX(('ce raw data'!$A$2:$A$3000=G711)*('ce raw data'!$B$2:$B$3000=$B768),,),0),MATCH(SUBSTITUTE(G714,"Allele","Height"),'ce raw data'!$C$1:$CZ$1,0))),"-")</f>
        <v>-</v>
      </c>
      <c r="H767" s="8" t="str">
        <f>IFERROR(IF(INDEX('ce raw data'!$C$2:$CZ$3000,MATCH(1,INDEX(('ce raw data'!$A$2:$A$3000=G711)*('ce raw data'!$B$2:$B$3000=$B768),,),0),MATCH(SUBSTITUTE(H714,"Allele","Height"),'ce raw data'!$C$1:$CZ$1,0))="","-",INDEX('ce raw data'!$C$2:$CZ$3000,MATCH(1,INDEX(('ce raw data'!$A$2:$A$3000=G711)*('ce raw data'!$B$2:$B$3000=$B768),,),0),MATCH(SUBSTITUTE(H714,"Allele","Height"),'ce raw data'!$C$1:$CZ$1,0))),"-")</f>
        <v>-</v>
      </c>
      <c r="I767" s="8" t="str">
        <f>IFERROR(IF(INDEX('ce raw data'!$C$2:$CZ$3000,MATCH(1,INDEX(('ce raw data'!$A$2:$A$3000=G711)*('ce raw data'!$B$2:$B$3000=$B768),,),0),MATCH(SUBSTITUTE(I714,"Allele","Height"),'ce raw data'!$C$1:$CZ$1,0))="","-",INDEX('ce raw data'!$C$2:$CZ$3000,MATCH(1,INDEX(('ce raw data'!$A$2:$A$3000=G711)*('ce raw data'!$B$2:$B$3000=$B768),,),0),MATCH(SUBSTITUTE(I714,"Allele","Height"),'ce raw data'!$C$1:$CZ$1,0))),"-")</f>
        <v>-</v>
      </c>
      <c r="J767" s="8" t="str">
        <f>IFERROR(IF(INDEX('ce raw data'!$C$2:$CZ$3000,MATCH(1,INDEX(('ce raw data'!$A$2:$A$3000=G711)*('ce raw data'!$B$2:$B$3000=$B768),,),0),MATCH(SUBSTITUTE(J714,"Allele","Height"),'ce raw data'!$C$1:$CZ$1,0))="","-",INDEX('ce raw data'!$C$2:$CZ$3000,MATCH(1,INDEX(('ce raw data'!$A$2:$A$3000=G711)*('ce raw data'!$B$2:$B$3000=$B768),,),0),MATCH(SUBSTITUTE(J714,"Allele","Height"),'ce raw data'!$C$1:$CZ$1,0))),"-")</f>
        <v>-</v>
      </c>
    </row>
    <row r="768" spans="2:10" x14ac:dyDescent="0.5">
      <c r="B768" s="13" t="str">
        <f>'Allele Call Table'!$A$123</f>
        <v>DYS570</v>
      </c>
      <c r="C768" s="8" t="str">
        <f>IFERROR(IF(INDEX('ce raw data'!$C$2:$CZ$3000,MATCH(1,INDEX(('ce raw data'!$A$2:$A$3000=C711)*('ce raw data'!$B$2:$B$3000=$B768),,),0),MATCH(C714,'ce raw data'!$C$1:$CZ$1,0))="","-",INDEX('ce raw data'!$C$2:$CZ$3000,MATCH(1,INDEX(('ce raw data'!$A$2:$A$3000=C711)*('ce raw data'!$B$2:$B$3000=$B768),,),0),MATCH(C714,'ce raw data'!$C$1:$CZ$1,0))),"-")</f>
        <v>-</v>
      </c>
      <c r="D768" s="8" t="str">
        <f>IFERROR(IF(INDEX('ce raw data'!$C$2:$CZ$3000,MATCH(1,INDEX(('ce raw data'!$A$2:$A$3000=C711)*('ce raw data'!$B$2:$B$3000=$B768),,),0),MATCH(D714,'ce raw data'!$C$1:$CZ$1,0))="","-",INDEX('ce raw data'!$C$2:$CZ$3000,MATCH(1,INDEX(('ce raw data'!$A$2:$A$3000=C711)*('ce raw data'!$B$2:$B$3000=$B768),,),0),MATCH(D714,'ce raw data'!$C$1:$CZ$1,0))),"-")</f>
        <v>-</v>
      </c>
      <c r="E768" s="8" t="str">
        <f>IFERROR(IF(INDEX('ce raw data'!$C$2:$CZ$3000,MATCH(1,INDEX(('ce raw data'!$A$2:$A$3000=C711)*('ce raw data'!$B$2:$B$3000=$B768),,),0),MATCH(E714,'ce raw data'!$C$1:$CZ$1,0))="","-",INDEX('ce raw data'!$C$2:$CZ$3000,MATCH(1,INDEX(('ce raw data'!$A$2:$A$3000=C711)*('ce raw data'!$B$2:$B$3000=$B768),,),0),MATCH(E714,'ce raw data'!$C$1:$CZ$1,0))),"-")</f>
        <v>-</v>
      </c>
      <c r="F768" s="8" t="str">
        <f>IFERROR(IF(INDEX('ce raw data'!$C$2:$CZ$3000,MATCH(1,INDEX(('ce raw data'!$A$2:$A$3000=C711)*('ce raw data'!$B$2:$B$3000=$B768),,),0),MATCH(F714,'ce raw data'!$C$1:$CZ$1,0))="","-",INDEX('ce raw data'!$C$2:$CZ$3000,MATCH(1,INDEX(('ce raw data'!$A$2:$A$3000=C711)*('ce raw data'!$B$2:$B$3000=$B768),,),0),MATCH(F714,'ce raw data'!$C$1:$CZ$1,0))),"-")</f>
        <v>-</v>
      </c>
      <c r="G768" s="8" t="str">
        <f>IFERROR(IF(INDEX('ce raw data'!$C$2:$CZ$3000,MATCH(1,INDEX(('ce raw data'!$A$2:$A$3000=G711)*('ce raw data'!$B$2:$B$3000=$B768),,),0),MATCH(G714,'ce raw data'!$C$1:$CZ$1,0))="","-",INDEX('ce raw data'!$C$2:$CZ$3000,MATCH(1,INDEX(('ce raw data'!$A$2:$A$3000=G711)*('ce raw data'!$B$2:$B$3000=$B768),,),0),MATCH(G714,'ce raw data'!$C$1:$CZ$1,0))),"-")</f>
        <v>-</v>
      </c>
      <c r="H768" s="8" t="str">
        <f>IFERROR(IF(INDEX('ce raw data'!$C$2:$CZ$3000,MATCH(1,INDEX(('ce raw data'!$A$2:$A$3000=G711)*('ce raw data'!$B$2:$B$3000=$B768),,),0),MATCH(H714,'ce raw data'!$C$1:$CZ$1,0))="","-",INDEX('ce raw data'!$C$2:$CZ$3000,MATCH(1,INDEX(('ce raw data'!$A$2:$A$3000=G711)*('ce raw data'!$B$2:$B$3000=$B768),,),0),MATCH(H714,'ce raw data'!$C$1:$CZ$1,0))),"-")</f>
        <v>-</v>
      </c>
      <c r="I768" s="8" t="str">
        <f>IFERROR(IF(INDEX('ce raw data'!$C$2:$CZ$3000,MATCH(1,INDEX(('ce raw data'!$A$2:$A$3000=G711)*('ce raw data'!$B$2:$B$3000=$B768),,),0),MATCH(I714,'ce raw data'!$C$1:$CZ$1,0))="","-",INDEX('ce raw data'!$C$2:$CZ$3000,MATCH(1,INDEX(('ce raw data'!$A$2:$A$3000=G711)*('ce raw data'!$B$2:$B$3000=$B768),,),0),MATCH(I714,'ce raw data'!$C$1:$CZ$1,0))),"-")</f>
        <v>-</v>
      </c>
      <c r="J768" s="8" t="str">
        <f>IFERROR(IF(INDEX('ce raw data'!$C$2:$CZ$3000,MATCH(1,INDEX(('ce raw data'!$A$2:$A$3000=G711)*('ce raw data'!$B$2:$B$3000=$B768),,),0),MATCH(J714,'ce raw data'!$C$1:$CZ$1,0))="","-",INDEX('ce raw data'!$C$2:$CZ$3000,MATCH(1,INDEX(('ce raw data'!$A$2:$A$3000=G711)*('ce raw data'!$B$2:$B$3000=$B768),,),0),MATCH(J714,'ce raw data'!$C$1:$CZ$1,0))),"-")</f>
        <v>-</v>
      </c>
    </row>
    <row r="769" spans="2:10" x14ac:dyDescent="0.5">
      <c r="B769" s="15"/>
      <c r="C769" s="9"/>
      <c r="D769" s="9"/>
      <c r="E769" s="9"/>
      <c r="F769" s="9"/>
      <c r="G769" s="9"/>
      <c r="H769" s="9"/>
      <c r="I769" s="9"/>
      <c r="J769" s="9"/>
    </row>
    <row r="770" spans="2:10" x14ac:dyDescent="0.5">
      <c r="B770" s="15"/>
      <c r="C770" s="9"/>
      <c r="D770" s="9"/>
      <c r="E770" s="9"/>
      <c r="F770" s="9"/>
      <c r="G770" s="9"/>
      <c r="H770" s="9"/>
      <c r="I770" s="9"/>
      <c r="J770" s="9"/>
    </row>
    <row r="771" spans="2:10" x14ac:dyDescent="0.5">
      <c r="B771" s="15"/>
      <c r="C771" s="9"/>
      <c r="D771" s="9"/>
      <c r="E771" s="9"/>
      <c r="F771" s="9"/>
      <c r="G771" s="9"/>
      <c r="H771" s="9"/>
      <c r="I771" s="9"/>
      <c r="J771" s="9"/>
    </row>
    <row r="772" spans="2:10" x14ac:dyDescent="0.5">
      <c r="B772" s="15"/>
      <c r="C772" s="9"/>
      <c r="D772" s="9"/>
      <c r="E772" s="9"/>
      <c r="F772" s="9"/>
      <c r="G772" s="9"/>
      <c r="H772" s="9"/>
      <c r="I772" s="9"/>
      <c r="J772" s="9"/>
    </row>
    <row r="773" spans="2:10" x14ac:dyDescent="0.5">
      <c r="B773" s="15"/>
      <c r="C773" s="9"/>
      <c r="D773" s="9"/>
      <c r="E773" s="9"/>
      <c r="F773" s="9"/>
      <c r="G773" s="9"/>
      <c r="H773" s="9"/>
      <c r="I773" s="9"/>
      <c r="J773" s="9"/>
    </row>
    <row r="774" spans="2:10" x14ac:dyDescent="0.5">
      <c r="B774" s="15"/>
      <c r="C774" s="9"/>
      <c r="D774" s="9"/>
      <c r="E774" s="9"/>
      <c r="F774" s="9"/>
      <c r="G774" s="9"/>
      <c r="H774" s="9"/>
      <c r="I774" s="9"/>
      <c r="J774" s="9"/>
    </row>
    <row r="775" spans="2:10" x14ac:dyDescent="0.5">
      <c r="B775" s="27" t="s">
        <v>1</v>
      </c>
      <c r="C775" s="3">
        <f ca="1">TODAY()</f>
        <v>44028</v>
      </c>
      <c r="D775" s="18"/>
      <c r="E775" s="18"/>
      <c r="F775" s="19" t="s">
        <v>2</v>
      </c>
      <c r="G775" s="2" t="str">
        <f>G1</f>
        <v/>
      </c>
    </row>
    <row r="776" spans="2:10" x14ac:dyDescent="0.5">
      <c r="B776" s="6" t="s">
        <v>4</v>
      </c>
      <c r="C776" s="36" t="str">
        <f>IF(INDEX('ce raw data'!$A:$A,2+27*24)="","blank",INDEX('ce raw data'!$A:$A,2+27*24))</f>
        <v>blank</v>
      </c>
      <c r="D776" s="36"/>
      <c r="E776" s="36"/>
      <c r="F776" s="36"/>
      <c r="G776" s="36" t="str">
        <f>IF(INDEX('ce raw data'!$A:$A,2+27*25)="","blank",INDEX('ce raw data'!$A:$A,2+27*25))</f>
        <v>blank</v>
      </c>
      <c r="H776" s="36"/>
      <c r="I776" s="36"/>
      <c r="J776" s="36"/>
    </row>
    <row r="777" spans="2:10" ht="25.2" x14ac:dyDescent="0.5">
      <c r="B777" s="6" t="s">
        <v>5</v>
      </c>
      <c r="C777" s="38"/>
      <c r="D777" s="38"/>
      <c r="E777" s="38"/>
      <c r="F777" s="38"/>
      <c r="G777" s="38"/>
      <c r="H777" s="38"/>
      <c r="I777" s="38"/>
      <c r="J777" s="38"/>
    </row>
    <row r="778" spans="2:10" x14ac:dyDescent="0.5">
      <c r="B778" s="7"/>
      <c r="C778" s="39"/>
      <c r="D778" s="39"/>
      <c r="E778" s="39"/>
      <c r="F778" s="39"/>
      <c r="G778" s="39"/>
      <c r="H778" s="39"/>
      <c r="I778" s="39"/>
      <c r="J778" s="39"/>
    </row>
    <row r="779" spans="2:10" x14ac:dyDescent="0.5">
      <c r="B779" s="5" t="s">
        <v>7</v>
      </c>
      <c r="C779" s="21" t="s">
        <v>8</v>
      </c>
      <c r="D779" s="21" t="s">
        <v>9</v>
      </c>
      <c r="E779" s="21" t="s">
        <v>40</v>
      </c>
      <c r="F779" s="21" t="s">
        <v>41</v>
      </c>
      <c r="G779" s="21" t="s">
        <v>8</v>
      </c>
      <c r="H779" s="21" t="s">
        <v>9</v>
      </c>
      <c r="I779" s="21" t="s">
        <v>40</v>
      </c>
      <c r="J779" s="21" t="s">
        <v>41</v>
      </c>
    </row>
    <row r="780" spans="2:10" hidden="1" x14ac:dyDescent="0.5">
      <c r="B780" s="28"/>
      <c r="C780" s="28" t="str">
        <f>IFERROR(IF(INDEX('ce raw data'!$C$2:$CZ$3000,MATCH(1,INDEX(('ce raw data'!$A$2:$A$3000=C776)*('ce raw data'!$B$2:$B$3000=$B781),,),0),MATCH(SUBSTITUTE(C779,"Allele","Height"),'ce raw data'!$C$1:$CZ$1,0))="","-",INDEX('ce raw data'!$C$2:$CZ$3000,MATCH(1,INDEX(('ce raw data'!$A$2:$A$3000=C776)*('ce raw data'!$B$2:$B$3000=$B781),,),0),MATCH(SUBSTITUTE(C779,"Allele","Height"),'ce raw data'!$C$1:$CZ$1,0))),"-")</f>
        <v>-</v>
      </c>
      <c r="D780" s="28" t="str">
        <f>IFERROR(IF(INDEX('ce raw data'!$C$2:$CZ$3000,MATCH(1,INDEX(('ce raw data'!$A$2:$A$3000=C776)*('ce raw data'!$B$2:$B$3000=$B781),,),0),MATCH(SUBSTITUTE(D779,"Allele","Height"),'ce raw data'!$C$1:$CZ$1,0))="","-",INDEX('ce raw data'!$C$2:$CZ$3000,MATCH(1,INDEX(('ce raw data'!$A$2:$A$3000=C776)*('ce raw data'!$B$2:$B$3000=$B781),,),0),MATCH(SUBSTITUTE(D779,"Allele","Height"),'ce raw data'!$C$1:$CZ$1,0))),"-")</f>
        <v>-</v>
      </c>
      <c r="E780" s="28" t="str">
        <f>IFERROR(IF(INDEX('ce raw data'!$C$2:$CZ$3000,MATCH(1,INDEX(('ce raw data'!$A$2:$A$3000=C776)*('ce raw data'!$B$2:$B$3000=$B781),,),0),MATCH(SUBSTITUTE(E779,"Allele","Height"),'ce raw data'!$C$1:$CZ$1,0))="","-",INDEX('ce raw data'!$C$2:$CZ$3000,MATCH(1,INDEX(('ce raw data'!$A$2:$A$3000=C776)*('ce raw data'!$B$2:$B$3000=$B781),,),0),MATCH(SUBSTITUTE(E779,"Allele","Height"),'ce raw data'!$C$1:$CZ$1,0))),"-")</f>
        <v>-</v>
      </c>
      <c r="F780" s="28" t="str">
        <f>IFERROR(IF(INDEX('ce raw data'!$C$2:$CZ$3000,MATCH(1,INDEX(('ce raw data'!$A$2:$A$3000=C776)*('ce raw data'!$B$2:$B$3000=$B781),,),0),MATCH(SUBSTITUTE(F779,"Allele","Height"),'ce raw data'!$C$1:$CZ$1,0))="","-",INDEX('ce raw data'!$C$2:$CZ$3000,MATCH(1,INDEX(('ce raw data'!$A$2:$A$3000=C776)*('ce raw data'!$B$2:$B$3000=$B781),,),0),MATCH(SUBSTITUTE(F779,"Allele","Height"),'ce raw data'!$C$1:$CZ$1,0))),"-")</f>
        <v>-</v>
      </c>
      <c r="G780" s="28" t="str">
        <f>IFERROR(IF(INDEX('ce raw data'!$C$2:$CZ$3000,MATCH(1,INDEX(('ce raw data'!$A$2:$A$3000=G776)*('ce raw data'!$B$2:$B$3000=$B781),,),0),MATCH(SUBSTITUTE(G779,"Allele","Height"),'ce raw data'!$C$1:$CZ$1,0))="","-",INDEX('ce raw data'!$C$2:$CZ$3000,MATCH(1,INDEX(('ce raw data'!$A$2:$A$3000=G776)*('ce raw data'!$B$2:$B$3000=$B781),,),0),MATCH(SUBSTITUTE(G779,"Allele","Height"),'ce raw data'!$C$1:$CZ$1,0))),"-")</f>
        <v>-</v>
      </c>
      <c r="H780" s="28" t="str">
        <f>IFERROR(IF(INDEX('ce raw data'!$C$2:$CZ$3000,MATCH(1,INDEX(('ce raw data'!$A$2:$A$3000=G776)*('ce raw data'!$B$2:$B$3000=$B781),,),0),MATCH(SUBSTITUTE(H779,"Allele","Height"),'ce raw data'!$C$1:$CZ$1,0))="","-",INDEX('ce raw data'!$C$2:$CZ$3000,MATCH(1,INDEX(('ce raw data'!$A$2:$A$3000=G776)*('ce raw data'!$B$2:$B$3000=$B781),,),0),MATCH(SUBSTITUTE(H779,"Allele","Height"),'ce raw data'!$C$1:$CZ$1,0))),"-")</f>
        <v>-</v>
      </c>
      <c r="I780" s="28" t="str">
        <f>IFERROR(IF(INDEX('ce raw data'!$C$2:$CZ$3000,MATCH(1,INDEX(('ce raw data'!$A$2:$A$3000=G776)*('ce raw data'!$B$2:$B$3000=$B781),,),0),MATCH(SUBSTITUTE(I779,"Allele","Height"),'ce raw data'!$C$1:$CZ$1,0))="","-",INDEX('ce raw data'!$C$2:$CZ$3000,MATCH(1,INDEX(('ce raw data'!$A$2:$A$3000=G776)*('ce raw data'!$B$2:$B$3000=$B781),,),0),MATCH(SUBSTITUTE(I779,"Allele","Height"),'ce raw data'!$C$1:$CZ$1,0))),"-")</f>
        <v>-</v>
      </c>
      <c r="J780" s="28" t="str">
        <f>IFERROR(IF(INDEX('ce raw data'!$C$2:$CZ$3000,MATCH(1,INDEX(('ce raw data'!$A$2:$A$3000=G776)*('ce raw data'!$B$2:$B$3000=$B781),,),0),MATCH(SUBSTITUTE(J779,"Allele","Height"),'ce raw data'!$C$1:$CZ$1,0))="","-",INDEX('ce raw data'!$C$2:$CZ$3000,MATCH(1,INDEX(('ce raw data'!$A$2:$A$3000=G776)*('ce raw data'!$B$2:$B$3000=$B781),,),0),MATCH(SUBSTITUTE(J779,"Allele","Height"),'ce raw data'!$C$1:$CZ$1,0))),"-")</f>
        <v>-</v>
      </c>
    </row>
    <row r="781" spans="2:10" x14ac:dyDescent="0.5">
      <c r="B781" s="10" t="str">
        <f>'Allele Call Table'!$A$71</f>
        <v>AMEL</v>
      </c>
      <c r="C781" s="8" t="str">
        <f>IFERROR(IF(INDEX('ce raw data'!$C$2:$CZ$3000,MATCH(1,INDEX(('ce raw data'!$A$2:$A$3000=C776)*('ce raw data'!$B$2:$B$3000=$B781),,),0),MATCH(C779,'ce raw data'!$C$1:$CZ$1,0))="","-",INDEX('ce raw data'!$C$2:$CZ$3000,MATCH(1,INDEX(('ce raw data'!$A$2:$A$3000=C776)*('ce raw data'!$B$2:$B$3000=$B781),,),0),MATCH(C779,'ce raw data'!$C$1:$CZ$1,0))),"-")</f>
        <v>-</v>
      </c>
      <c r="D781" s="8" t="str">
        <f>IFERROR(IF(INDEX('ce raw data'!$C$2:$CZ$3000,MATCH(1,INDEX(('ce raw data'!$A$2:$A$3000=C776)*('ce raw data'!$B$2:$B$3000=$B781),,),0),MATCH(D779,'ce raw data'!$C$1:$CZ$1,0))="","-",INDEX('ce raw data'!$C$2:$CZ$3000,MATCH(1,INDEX(('ce raw data'!$A$2:$A$3000=C776)*('ce raw data'!$B$2:$B$3000=$B781),,),0),MATCH(D779,'ce raw data'!$C$1:$CZ$1,0))),"-")</f>
        <v>-</v>
      </c>
      <c r="E781" s="8" t="str">
        <f>IFERROR(IF(INDEX('ce raw data'!$C$2:$CZ$3000,MATCH(1,INDEX(('ce raw data'!$A$2:$A$3000=C776)*('ce raw data'!$B$2:$B$3000=$B781),,),0),MATCH(E779,'ce raw data'!$C$1:$CZ$1,0))="","-",INDEX('ce raw data'!$C$2:$CZ$3000,MATCH(1,INDEX(('ce raw data'!$A$2:$A$3000=C776)*('ce raw data'!$B$2:$B$3000=$B781),,),0),MATCH(E779,'ce raw data'!$C$1:$CZ$1,0))),"-")</f>
        <v>-</v>
      </c>
      <c r="F781" s="8" t="str">
        <f>IFERROR(IF(INDEX('ce raw data'!$C$2:$CZ$3000,MATCH(1,INDEX(('ce raw data'!$A$2:$A$3000=C776)*('ce raw data'!$B$2:$B$3000=$B781),,),0),MATCH(F779,'ce raw data'!$C$1:$CZ$1,0))="","-",INDEX('ce raw data'!$C$2:$CZ$3000,MATCH(1,INDEX(('ce raw data'!$A$2:$A$3000=C776)*('ce raw data'!$B$2:$B$3000=$B781),,),0),MATCH(F779,'ce raw data'!$C$1:$CZ$1,0))),"-")</f>
        <v>-</v>
      </c>
      <c r="G781" s="8" t="str">
        <f>IFERROR(IF(INDEX('ce raw data'!$C$2:$CZ$3000,MATCH(1,INDEX(('ce raw data'!$A$2:$A$3000=G776)*('ce raw data'!$B$2:$B$3000=$B781),,),0),MATCH(G779,'ce raw data'!$C$1:$CZ$1,0))="","-",INDEX('ce raw data'!$C$2:$CZ$3000,MATCH(1,INDEX(('ce raw data'!$A$2:$A$3000=G776)*('ce raw data'!$B$2:$B$3000=$B781),,),0),MATCH(G779,'ce raw data'!$C$1:$CZ$1,0))),"-")</f>
        <v>-</v>
      </c>
      <c r="H781" s="8" t="str">
        <f>IFERROR(IF(INDEX('ce raw data'!$C$2:$CZ$3000,MATCH(1,INDEX(('ce raw data'!$A$2:$A$3000=G776)*('ce raw data'!$B$2:$B$3000=$B781),,),0),MATCH(H779,'ce raw data'!$C$1:$CZ$1,0))="","-",INDEX('ce raw data'!$C$2:$CZ$3000,MATCH(1,INDEX(('ce raw data'!$A$2:$A$3000=G776)*('ce raw data'!$B$2:$B$3000=$B781),,),0),MATCH(H779,'ce raw data'!$C$1:$CZ$1,0))),"-")</f>
        <v>-</v>
      </c>
      <c r="I781" s="8" t="str">
        <f>IFERROR(IF(INDEX('ce raw data'!$C$2:$CZ$3000,MATCH(1,INDEX(('ce raw data'!$A$2:$A$3000=G776)*('ce raw data'!$B$2:$B$3000=$B781),,),0),MATCH(I779,'ce raw data'!$C$1:$CZ$1,0))="","-",INDEX('ce raw data'!$C$2:$CZ$3000,MATCH(1,INDEX(('ce raw data'!$A$2:$A$3000=G776)*('ce raw data'!$B$2:$B$3000=$B781),,),0),MATCH(I779,'ce raw data'!$C$1:$CZ$1,0))),"-")</f>
        <v>-</v>
      </c>
      <c r="J781" s="8" t="str">
        <f>IFERROR(IF(INDEX('ce raw data'!$C$2:$CZ$3000,MATCH(1,INDEX(('ce raw data'!$A$2:$A$3000=G776)*('ce raw data'!$B$2:$B$3000=$B781),,),0),MATCH(J779,'ce raw data'!$C$1:$CZ$1,0))="","-",INDEX('ce raw data'!$C$2:$CZ$3000,MATCH(1,INDEX(('ce raw data'!$A$2:$A$3000=G776)*('ce raw data'!$B$2:$B$3000=$B781),,),0),MATCH(J779,'ce raw data'!$C$1:$CZ$1,0))),"-")</f>
        <v>-</v>
      </c>
    </row>
    <row r="782" spans="2:10" hidden="1" x14ac:dyDescent="0.5">
      <c r="B782" s="10"/>
      <c r="C782" s="8" t="str">
        <f>IFERROR(IF(INDEX('ce raw data'!$C$2:$CZ$3000,MATCH(1,INDEX(('ce raw data'!$A$2:$A$3000=C776)*('ce raw data'!$B$2:$B$3000=$B783),,),0),MATCH(SUBSTITUTE(C779,"Allele","Height"),'ce raw data'!$C$1:$CZ$1,0))="","-",INDEX('ce raw data'!$C$2:$CZ$3000,MATCH(1,INDEX(('ce raw data'!$A$2:$A$3000=C776)*('ce raw data'!$B$2:$B$3000=$B783),,),0),MATCH(SUBSTITUTE(C779,"Allele","Height"),'ce raw data'!$C$1:$CZ$1,0))),"-")</f>
        <v>-</v>
      </c>
      <c r="D782" s="8" t="str">
        <f>IFERROR(IF(INDEX('ce raw data'!$C$2:$CZ$3000,MATCH(1,INDEX(('ce raw data'!$A$2:$A$3000=C776)*('ce raw data'!$B$2:$B$3000=$B783),,),0),MATCH(SUBSTITUTE(D779,"Allele","Height"),'ce raw data'!$C$1:$CZ$1,0))="","-",INDEX('ce raw data'!$C$2:$CZ$3000,MATCH(1,INDEX(('ce raw data'!$A$2:$A$3000=C776)*('ce raw data'!$B$2:$B$3000=$B783),,),0),MATCH(SUBSTITUTE(D779,"Allele","Height"),'ce raw data'!$C$1:$CZ$1,0))),"-")</f>
        <v>-</v>
      </c>
      <c r="E782" s="8" t="str">
        <f>IFERROR(IF(INDEX('ce raw data'!$C$2:$CZ$3000,MATCH(1,INDEX(('ce raw data'!$A$2:$A$3000=C776)*('ce raw data'!$B$2:$B$3000=$B783),,),0),MATCH(SUBSTITUTE(E779,"Allele","Height"),'ce raw data'!$C$1:$CZ$1,0))="","-",INDEX('ce raw data'!$C$2:$CZ$3000,MATCH(1,INDEX(('ce raw data'!$A$2:$A$3000=C776)*('ce raw data'!$B$2:$B$3000=$B783),,),0),MATCH(SUBSTITUTE(E779,"Allele","Height"),'ce raw data'!$C$1:$CZ$1,0))),"-")</f>
        <v>-</v>
      </c>
      <c r="F782" s="8" t="str">
        <f>IFERROR(IF(INDEX('ce raw data'!$C$2:$CZ$3000,MATCH(1,INDEX(('ce raw data'!$A$2:$A$3000=C776)*('ce raw data'!$B$2:$B$3000=$B783),,),0),MATCH(SUBSTITUTE(F779,"Allele","Height"),'ce raw data'!$C$1:$CZ$1,0))="","-",INDEX('ce raw data'!$C$2:$CZ$3000,MATCH(1,INDEX(('ce raw data'!$A$2:$A$3000=C776)*('ce raw data'!$B$2:$B$3000=$B783),,),0),MATCH(SUBSTITUTE(F779,"Allele","Height"),'ce raw data'!$C$1:$CZ$1,0))),"-")</f>
        <v>-</v>
      </c>
      <c r="G782" s="8" t="str">
        <f>IFERROR(IF(INDEX('ce raw data'!$C$2:$CZ$3000,MATCH(1,INDEX(('ce raw data'!$A$2:$A$3000=G776)*('ce raw data'!$B$2:$B$3000=$B783),,),0),MATCH(SUBSTITUTE(G779,"Allele","Height"),'ce raw data'!$C$1:$CZ$1,0))="","-",INDEX('ce raw data'!$C$2:$CZ$3000,MATCH(1,INDEX(('ce raw data'!$A$2:$A$3000=G776)*('ce raw data'!$B$2:$B$3000=$B783),,),0),MATCH(SUBSTITUTE(G779,"Allele","Height"),'ce raw data'!$C$1:$CZ$1,0))),"-")</f>
        <v>-</v>
      </c>
      <c r="H782" s="8" t="str">
        <f>IFERROR(IF(INDEX('ce raw data'!$C$2:$CZ$3000,MATCH(1,INDEX(('ce raw data'!$A$2:$A$3000=G776)*('ce raw data'!$B$2:$B$3000=$B783),,),0),MATCH(SUBSTITUTE(H779,"Allele","Height"),'ce raw data'!$C$1:$CZ$1,0))="","-",INDEX('ce raw data'!$C$2:$CZ$3000,MATCH(1,INDEX(('ce raw data'!$A$2:$A$3000=G776)*('ce raw data'!$B$2:$B$3000=$B783),,),0),MATCH(SUBSTITUTE(H779,"Allele","Height"),'ce raw data'!$C$1:$CZ$1,0))),"-")</f>
        <v>-</v>
      </c>
      <c r="I782" s="8" t="str">
        <f>IFERROR(IF(INDEX('ce raw data'!$C$2:$CZ$3000,MATCH(1,INDEX(('ce raw data'!$A$2:$A$3000=G776)*('ce raw data'!$B$2:$B$3000=$B783),,),0),MATCH(SUBSTITUTE(I779,"Allele","Height"),'ce raw data'!$C$1:$CZ$1,0))="","-",INDEX('ce raw data'!$C$2:$CZ$3000,MATCH(1,INDEX(('ce raw data'!$A$2:$A$3000=G776)*('ce raw data'!$B$2:$B$3000=$B783),,),0),MATCH(SUBSTITUTE(I779,"Allele","Height"),'ce raw data'!$C$1:$CZ$1,0))),"-")</f>
        <v>-</v>
      </c>
      <c r="J782" s="8" t="str">
        <f>IFERROR(IF(INDEX('ce raw data'!$C$2:$CZ$3000,MATCH(1,INDEX(('ce raw data'!$A$2:$A$3000=G776)*('ce raw data'!$B$2:$B$3000=$B783),,),0),MATCH(SUBSTITUTE(J779,"Allele","Height"),'ce raw data'!$C$1:$CZ$1,0))="","-",INDEX('ce raw data'!$C$2:$CZ$3000,MATCH(1,INDEX(('ce raw data'!$A$2:$A$3000=G776)*('ce raw data'!$B$2:$B$3000=$B783),,),0),MATCH(SUBSTITUTE(J779,"Allele","Height"),'ce raw data'!$C$1:$CZ$1,0))),"-")</f>
        <v>-</v>
      </c>
    </row>
    <row r="783" spans="2:10" x14ac:dyDescent="0.5">
      <c r="B783" s="10" t="str">
        <f>'Allele Call Table'!$A$73</f>
        <v>D3S1358</v>
      </c>
      <c r="C783" s="8" t="str">
        <f>IFERROR(IF(INDEX('ce raw data'!$C$2:$CZ$3000,MATCH(1,INDEX(('ce raw data'!$A$2:$A$3000=C776)*('ce raw data'!$B$2:$B$3000=$B783),,),0),MATCH(C779,'ce raw data'!$C$1:$CZ$1,0))="","-",INDEX('ce raw data'!$C$2:$CZ$3000,MATCH(1,INDEX(('ce raw data'!$A$2:$A$3000=C776)*('ce raw data'!$B$2:$B$3000=$B783),,),0),MATCH(C779,'ce raw data'!$C$1:$CZ$1,0))),"-")</f>
        <v>-</v>
      </c>
      <c r="D783" s="8" t="str">
        <f>IFERROR(IF(INDEX('ce raw data'!$C$2:$CZ$3000,MATCH(1,INDEX(('ce raw data'!$A$2:$A$3000=C776)*('ce raw data'!$B$2:$B$3000=$B783),,),0),MATCH(D779,'ce raw data'!$C$1:$CZ$1,0))="","-",INDEX('ce raw data'!$C$2:$CZ$3000,MATCH(1,INDEX(('ce raw data'!$A$2:$A$3000=C776)*('ce raw data'!$B$2:$B$3000=$B783),,),0),MATCH(D779,'ce raw data'!$C$1:$CZ$1,0))),"-")</f>
        <v>-</v>
      </c>
      <c r="E783" s="8" t="str">
        <f>IFERROR(IF(INDEX('ce raw data'!$C$2:$CZ$3000,MATCH(1,INDEX(('ce raw data'!$A$2:$A$3000=C776)*('ce raw data'!$B$2:$B$3000=$B783),,),0),MATCH(E779,'ce raw data'!$C$1:$CZ$1,0))="","-",INDEX('ce raw data'!$C$2:$CZ$3000,MATCH(1,INDEX(('ce raw data'!$A$2:$A$3000=C776)*('ce raw data'!$B$2:$B$3000=$B783),,),0),MATCH(E779,'ce raw data'!$C$1:$CZ$1,0))),"-")</f>
        <v>-</v>
      </c>
      <c r="F783" s="8" t="str">
        <f>IFERROR(IF(INDEX('ce raw data'!$C$2:$CZ$3000,MATCH(1,INDEX(('ce raw data'!$A$2:$A$3000=C776)*('ce raw data'!$B$2:$B$3000=$B783),,),0),MATCH(F779,'ce raw data'!$C$1:$CZ$1,0))="","-",INDEX('ce raw data'!$C$2:$CZ$3000,MATCH(1,INDEX(('ce raw data'!$A$2:$A$3000=C776)*('ce raw data'!$B$2:$B$3000=$B783),,),0),MATCH(F779,'ce raw data'!$C$1:$CZ$1,0))),"-")</f>
        <v>-</v>
      </c>
      <c r="G783" s="8" t="str">
        <f>IFERROR(IF(INDEX('ce raw data'!$C$2:$CZ$3000,MATCH(1,INDEX(('ce raw data'!$A$2:$A$3000=G776)*('ce raw data'!$B$2:$B$3000=$B783),,),0),MATCH(G779,'ce raw data'!$C$1:$CZ$1,0))="","-",INDEX('ce raw data'!$C$2:$CZ$3000,MATCH(1,INDEX(('ce raw data'!$A$2:$A$3000=G776)*('ce raw data'!$B$2:$B$3000=$B783),,),0),MATCH(G779,'ce raw data'!$C$1:$CZ$1,0))),"-")</f>
        <v>-</v>
      </c>
      <c r="H783" s="8" t="str">
        <f>IFERROR(IF(INDEX('ce raw data'!$C$2:$CZ$3000,MATCH(1,INDEX(('ce raw data'!$A$2:$A$3000=G776)*('ce raw data'!$B$2:$B$3000=$B783),,),0),MATCH(H779,'ce raw data'!$C$1:$CZ$1,0))="","-",INDEX('ce raw data'!$C$2:$CZ$3000,MATCH(1,INDEX(('ce raw data'!$A$2:$A$3000=G776)*('ce raw data'!$B$2:$B$3000=$B783),,),0),MATCH(H779,'ce raw data'!$C$1:$CZ$1,0))),"-")</f>
        <v>-</v>
      </c>
      <c r="I783" s="8" t="str">
        <f>IFERROR(IF(INDEX('ce raw data'!$C$2:$CZ$3000,MATCH(1,INDEX(('ce raw data'!$A$2:$A$3000=G776)*('ce raw data'!$B$2:$B$3000=$B783),,),0),MATCH(I779,'ce raw data'!$C$1:$CZ$1,0))="","-",INDEX('ce raw data'!$C$2:$CZ$3000,MATCH(1,INDEX(('ce raw data'!$A$2:$A$3000=G776)*('ce raw data'!$B$2:$B$3000=$B783),,),0),MATCH(I779,'ce raw data'!$C$1:$CZ$1,0))),"-")</f>
        <v>-</v>
      </c>
      <c r="J783" s="8" t="str">
        <f>IFERROR(IF(INDEX('ce raw data'!$C$2:$CZ$3000,MATCH(1,INDEX(('ce raw data'!$A$2:$A$3000=G776)*('ce raw data'!$B$2:$B$3000=$B783),,),0),MATCH(J779,'ce raw data'!$C$1:$CZ$1,0))="","-",INDEX('ce raw data'!$C$2:$CZ$3000,MATCH(1,INDEX(('ce raw data'!$A$2:$A$3000=G776)*('ce raw data'!$B$2:$B$3000=$B783),,),0),MATCH(J779,'ce raw data'!$C$1:$CZ$1,0))),"-")</f>
        <v>-</v>
      </c>
    </row>
    <row r="784" spans="2:10" hidden="1" x14ac:dyDescent="0.5">
      <c r="B784" s="10"/>
      <c r="C784" s="8" t="str">
        <f>IFERROR(IF(INDEX('ce raw data'!$C$2:$CZ$3000,MATCH(1,INDEX(('ce raw data'!$A$2:$A$3000=C776)*('ce raw data'!$B$2:$B$3000=$B785),,),0),MATCH(SUBSTITUTE(C779,"Allele","Height"),'ce raw data'!$C$1:$CZ$1,0))="","-",INDEX('ce raw data'!$C$2:$CZ$3000,MATCH(1,INDEX(('ce raw data'!$A$2:$A$3000=C776)*('ce raw data'!$B$2:$B$3000=$B785),,),0),MATCH(SUBSTITUTE(C779,"Allele","Height"),'ce raw data'!$C$1:$CZ$1,0))),"-")</f>
        <v>-</v>
      </c>
      <c r="D784" s="8" t="str">
        <f>IFERROR(IF(INDEX('ce raw data'!$C$2:$CZ$3000,MATCH(1,INDEX(('ce raw data'!$A$2:$A$3000=C776)*('ce raw data'!$B$2:$B$3000=$B785),,),0),MATCH(SUBSTITUTE(D779,"Allele","Height"),'ce raw data'!$C$1:$CZ$1,0))="","-",INDEX('ce raw data'!$C$2:$CZ$3000,MATCH(1,INDEX(('ce raw data'!$A$2:$A$3000=C776)*('ce raw data'!$B$2:$B$3000=$B785),,),0),MATCH(SUBSTITUTE(D779,"Allele","Height"),'ce raw data'!$C$1:$CZ$1,0))),"-")</f>
        <v>-</v>
      </c>
      <c r="E784" s="8" t="str">
        <f>IFERROR(IF(INDEX('ce raw data'!$C$2:$CZ$3000,MATCH(1,INDEX(('ce raw data'!$A$2:$A$3000=C776)*('ce raw data'!$B$2:$B$3000=$B785),,),0),MATCH(SUBSTITUTE(E779,"Allele","Height"),'ce raw data'!$C$1:$CZ$1,0))="","-",INDEX('ce raw data'!$C$2:$CZ$3000,MATCH(1,INDEX(('ce raw data'!$A$2:$A$3000=C776)*('ce raw data'!$B$2:$B$3000=$B785),,),0),MATCH(SUBSTITUTE(E779,"Allele","Height"),'ce raw data'!$C$1:$CZ$1,0))),"-")</f>
        <v>-</v>
      </c>
      <c r="F784" s="8" t="str">
        <f>IFERROR(IF(INDEX('ce raw data'!$C$2:$CZ$3000,MATCH(1,INDEX(('ce raw data'!$A$2:$A$3000=C776)*('ce raw data'!$B$2:$B$3000=$B785),,),0),MATCH(SUBSTITUTE(F779,"Allele","Height"),'ce raw data'!$C$1:$CZ$1,0))="","-",INDEX('ce raw data'!$C$2:$CZ$3000,MATCH(1,INDEX(('ce raw data'!$A$2:$A$3000=C776)*('ce raw data'!$B$2:$B$3000=$B785),,),0),MATCH(SUBSTITUTE(F779,"Allele","Height"),'ce raw data'!$C$1:$CZ$1,0))),"-")</f>
        <v>-</v>
      </c>
      <c r="G784" s="8" t="str">
        <f>IFERROR(IF(INDEX('ce raw data'!$C$2:$CZ$3000,MATCH(1,INDEX(('ce raw data'!$A$2:$A$3000=G776)*('ce raw data'!$B$2:$B$3000=$B785),,),0),MATCH(SUBSTITUTE(G779,"Allele","Height"),'ce raw data'!$C$1:$CZ$1,0))="","-",INDEX('ce raw data'!$C$2:$CZ$3000,MATCH(1,INDEX(('ce raw data'!$A$2:$A$3000=G776)*('ce raw data'!$B$2:$B$3000=$B785),,),0),MATCH(SUBSTITUTE(G779,"Allele","Height"),'ce raw data'!$C$1:$CZ$1,0))),"-")</f>
        <v>-</v>
      </c>
      <c r="H784" s="8" t="str">
        <f>IFERROR(IF(INDEX('ce raw data'!$C$2:$CZ$3000,MATCH(1,INDEX(('ce raw data'!$A$2:$A$3000=G776)*('ce raw data'!$B$2:$B$3000=$B785),,),0),MATCH(SUBSTITUTE(H779,"Allele","Height"),'ce raw data'!$C$1:$CZ$1,0))="","-",INDEX('ce raw data'!$C$2:$CZ$3000,MATCH(1,INDEX(('ce raw data'!$A$2:$A$3000=G776)*('ce raw data'!$B$2:$B$3000=$B785),,),0),MATCH(SUBSTITUTE(H779,"Allele","Height"),'ce raw data'!$C$1:$CZ$1,0))),"-")</f>
        <v>-</v>
      </c>
      <c r="I784" s="8" t="str">
        <f>IFERROR(IF(INDEX('ce raw data'!$C$2:$CZ$3000,MATCH(1,INDEX(('ce raw data'!$A$2:$A$3000=G776)*('ce raw data'!$B$2:$B$3000=$B785),,),0),MATCH(SUBSTITUTE(I779,"Allele","Height"),'ce raw data'!$C$1:$CZ$1,0))="","-",INDEX('ce raw data'!$C$2:$CZ$3000,MATCH(1,INDEX(('ce raw data'!$A$2:$A$3000=G776)*('ce raw data'!$B$2:$B$3000=$B785),,),0),MATCH(SUBSTITUTE(I779,"Allele","Height"),'ce raw data'!$C$1:$CZ$1,0))),"-")</f>
        <v>-</v>
      </c>
      <c r="J784" s="8" t="str">
        <f>IFERROR(IF(INDEX('ce raw data'!$C$2:$CZ$3000,MATCH(1,INDEX(('ce raw data'!$A$2:$A$3000=G776)*('ce raw data'!$B$2:$B$3000=$B785),,),0),MATCH(SUBSTITUTE(J779,"Allele","Height"),'ce raw data'!$C$1:$CZ$1,0))="","-",INDEX('ce raw data'!$C$2:$CZ$3000,MATCH(1,INDEX(('ce raw data'!$A$2:$A$3000=G776)*('ce raw data'!$B$2:$B$3000=$B785),,),0),MATCH(SUBSTITUTE(J779,"Allele","Height"),'ce raw data'!$C$1:$CZ$1,0))),"-")</f>
        <v>-</v>
      </c>
    </row>
    <row r="785" spans="2:10" x14ac:dyDescent="0.5">
      <c r="B785" s="10" t="str">
        <f>'Allele Call Table'!$A$75</f>
        <v>D1S1656</v>
      </c>
      <c r="C785" s="8" t="str">
        <f>IFERROR(IF(INDEX('ce raw data'!$C$2:$CZ$3000,MATCH(1,INDEX(('ce raw data'!$A$2:$A$3000=C776)*('ce raw data'!$B$2:$B$3000=$B785),,),0),MATCH(C779,'ce raw data'!$C$1:$CZ$1,0))="","-",INDEX('ce raw data'!$C$2:$CZ$3000,MATCH(1,INDEX(('ce raw data'!$A$2:$A$3000=C776)*('ce raw data'!$B$2:$B$3000=$B785),,),0),MATCH(C779,'ce raw data'!$C$1:$CZ$1,0))),"-")</f>
        <v>-</v>
      </c>
      <c r="D785" s="8" t="str">
        <f>IFERROR(IF(INDEX('ce raw data'!$C$2:$CZ$3000,MATCH(1,INDEX(('ce raw data'!$A$2:$A$3000=C776)*('ce raw data'!$B$2:$B$3000=$B785),,),0),MATCH(D779,'ce raw data'!$C$1:$CZ$1,0))="","-",INDEX('ce raw data'!$C$2:$CZ$3000,MATCH(1,INDEX(('ce raw data'!$A$2:$A$3000=C776)*('ce raw data'!$B$2:$B$3000=$B785),,),0),MATCH(D779,'ce raw data'!$C$1:$CZ$1,0))),"-")</f>
        <v>-</v>
      </c>
      <c r="E785" s="8" t="str">
        <f>IFERROR(IF(INDEX('ce raw data'!$C$2:$CZ$3000,MATCH(1,INDEX(('ce raw data'!$A$2:$A$3000=C776)*('ce raw data'!$B$2:$B$3000=$B785),,),0),MATCH(E779,'ce raw data'!$C$1:$CZ$1,0))="","-",INDEX('ce raw data'!$C$2:$CZ$3000,MATCH(1,INDEX(('ce raw data'!$A$2:$A$3000=C776)*('ce raw data'!$B$2:$B$3000=$B785),,),0),MATCH(E779,'ce raw data'!$C$1:$CZ$1,0))),"-")</f>
        <v>-</v>
      </c>
      <c r="F785" s="8" t="str">
        <f>IFERROR(IF(INDEX('ce raw data'!$C$2:$CZ$3000,MATCH(1,INDEX(('ce raw data'!$A$2:$A$3000=C776)*('ce raw data'!$B$2:$B$3000=$B785),,),0),MATCH(F779,'ce raw data'!$C$1:$CZ$1,0))="","-",INDEX('ce raw data'!$C$2:$CZ$3000,MATCH(1,INDEX(('ce raw data'!$A$2:$A$3000=C776)*('ce raw data'!$B$2:$B$3000=$B785),,),0),MATCH(F779,'ce raw data'!$C$1:$CZ$1,0))),"-")</f>
        <v>-</v>
      </c>
      <c r="G785" s="8" t="str">
        <f>IFERROR(IF(INDEX('ce raw data'!$C$2:$CZ$3000,MATCH(1,INDEX(('ce raw data'!$A$2:$A$3000=G776)*('ce raw data'!$B$2:$B$3000=$B785),,),0),MATCH(G779,'ce raw data'!$C$1:$CZ$1,0))="","-",INDEX('ce raw data'!$C$2:$CZ$3000,MATCH(1,INDEX(('ce raw data'!$A$2:$A$3000=G776)*('ce raw data'!$B$2:$B$3000=$B785),,),0),MATCH(G779,'ce raw data'!$C$1:$CZ$1,0))),"-")</f>
        <v>-</v>
      </c>
      <c r="H785" s="8" t="str">
        <f>IFERROR(IF(INDEX('ce raw data'!$C$2:$CZ$3000,MATCH(1,INDEX(('ce raw data'!$A$2:$A$3000=G776)*('ce raw data'!$B$2:$B$3000=$B785),,),0),MATCH(H779,'ce raw data'!$C$1:$CZ$1,0))="","-",INDEX('ce raw data'!$C$2:$CZ$3000,MATCH(1,INDEX(('ce raw data'!$A$2:$A$3000=G776)*('ce raw data'!$B$2:$B$3000=$B785),,),0),MATCH(H779,'ce raw data'!$C$1:$CZ$1,0))),"-")</f>
        <v>-</v>
      </c>
      <c r="I785" s="8" t="str">
        <f>IFERROR(IF(INDEX('ce raw data'!$C$2:$CZ$3000,MATCH(1,INDEX(('ce raw data'!$A$2:$A$3000=G776)*('ce raw data'!$B$2:$B$3000=$B785),,),0),MATCH(I779,'ce raw data'!$C$1:$CZ$1,0))="","-",INDEX('ce raw data'!$C$2:$CZ$3000,MATCH(1,INDEX(('ce raw data'!$A$2:$A$3000=G776)*('ce raw data'!$B$2:$B$3000=$B785),,),0),MATCH(I779,'ce raw data'!$C$1:$CZ$1,0))),"-")</f>
        <v>-</v>
      </c>
      <c r="J785" s="8" t="str">
        <f>IFERROR(IF(INDEX('ce raw data'!$C$2:$CZ$3000,MATCH(1,INDEX(('ce raw data'!$A$2:$A$3000=G776)*('ce raw data'!$B$2:$B$3000=$B785),,),0),MATCH(J779,'ce raw data'!$C$1:$CZ$1,0))="","-",INDEX('ce raw data'!$C$2:$CZ$3000,MATCH(1,INDEX(('ce raw data'!$A$2:$A$3000=G776)*('ce raw data'!$B$2:$B$3000=$B785),,),0),MATCH(J779,'ce raw data'!$C$1:$CZ$1,0))),"-")</f>
        <v>-</v>
      </c>
    </row>
    <row r="786" spans="2:10" hidden="1" x14ac:dyDescent="0.5">
      <c r="B786" s="10"/>
      <c r="C786" s="8" t="str">
        <f>IFERROR(IF(INDEX('ce raw data'!$C$2:$CZ$3000,MATCH(1,INDEX(('ce raw data'!$A$2:$A$3000=C776)*('ce raw data'!$B$2:$B$3000=$B787),,),0),MATCH(SUBSTITUTE(C779,"Allele","Height"),'ce raw data'!$C$1:$CZ$1,0))="","-",INDEX('ce raw data'!$C$2:$CZ$3000,MATCH(1,INDEX(('ce raw data'!$A$2:$A$3000=C776)*('ce raw data'!$B$2:$B$3000=$B787),,),0),MATCH(SUBSTITUTE(C779,"Allele","Height"),'ce raw data'!$C$1:$CZ$1,0))),"-")</f>
        <v>-</v>
      </c>
      <c r="D786" s="8" t="str">
        <f>IFERROR(IF(INDEX('ce raw data'!$C$2:$CZ$3000,MATCH(1,INDEX(('ce raw data'!$A$2:$A$3000=C776)*('ce raw data'!$B$2:$B$3000=$B787),,),0),MATCH(SUBSTITUTE(D779,"Allele","Height"),'ce raw data'!$C$1:$CZ$1,0))="","-",INDEX('ce raw data'!$C$2:$CZ$3000,MATCH(1,INDEX(('ce raw data'!$A$2:$A$3000=C776)*('ce raw data'!$B$2:$B$3000=$B787),,),0),MATCH(SUBSTITUTE(D779,"Allele","Height"),'ce raw data'!$C$1:$CZ$1,0))),"-")</f>
        <v>-</v>
      </c>
      <c r="E786" s="8" t="str">
        <f>IFERROR(IF(INDEX('ce raw data'!$C$2:$CZ$3000,MATCH(1,INDEX(('ce raw data'!$A$2:$A$3000=C776)*('ce raw data'!$B$2:$B$3000=$B787),,),0),MATCH(SUBSTITUTE(E779,"Allele","Height"),'ce raw data'!$C$1:$CZ$1,0))="","-",INDEX('ce raw data'!$C$2:$CZ$3000,MATCH(1,INDEX(('ce raw data'!$A$2:$A$3000=C776)*('ce raw data'!$B$2:$B$3000=$B787),,),0),MATCH(SUBSTITUTE(E779,"Allele","Height"),'ce raw data'!$C$1:$CZ$1,0))),"-")</f>
        <v>-</v>
      </c>
      <c r="F786" s="8" t="str">
        <f>IFERROR(IF(INDEX('ce raw data'!$C$2:$CZ$3000,MATCH(1,INDEX(('ce raw data'!$A$2:$A$3000=C776)*('ce raw data'!$B$2:$B$3000=$B787),,),0),MATCH(SUBSTITUTE(F779,"Allele","Height"),'ce raw data'!$C$1:$CZ$1,0))="","-",INDEX('ce raw data'!$C$2:$CZ$3000,MATCH(1,INDEX(('ce raw data'!$A$2:$A$3000=C776)*('ce raw data'!$B$2:$B$3000=$B787),,),0),MATCH(SUBSTITUTE(F779,"Allele","Height"),'ce raw data'!$C$1:$CZ$1,0))),"-")</f>
        <v>-</v>
      </c>
      <c r="G786" s="8" t="str">
        <f>IFERROR(IF(INDEX('ce raw data'!$C$2:$CZ$3000,MATCH(1,INDEX(('ce raw data'!$A$2:$A$3000=G776)*('ce raw data'!$B$2:$B$3000=$B787),,),0),MATCH(SUBSTITUTE(G779,"Allele","Height"),'ce raw data'!$C$1:$CZ$1,0))="","-",INDEX('ce raw data'!$C$2:$CZ$3000,MATCH(1,INDEX(('ce raw data'!$A$2:$A$3000=G776)*('ce raw data'!$B$2:$B$3000=$B787),,),0),MATCH(SUBSTITUTE(G779,"Allele","Height"),'ce raw data'!$C$1:$CZ$1,0))),"-")</f>
        <v>-</v>
      </c>
      <c r="H786" s="8" t="str">
        <f>IFERROR(IF(INDEX('ce raw data'!$C$2:$CZ$3000,MATCH(1,INDEX(('ce raw data'!$A$2:$A$3000=G776)*('ce raw data'!$B$2:$B$3000=$B787),,),0),MATCH(SUBSTITUTE(H779,"Allele","Height"),'ce raw data'!$C$1:$CZ$1,0))="","-",INDEX('ce raw data'!$C$2:$CZ$3000,MATCH(1,INDEX(('ce raw data'!$A$2:$A$3000=G776)*('ce raw data'!$B$2:$B$3000=$B787),,),0),MATCH(SUBSTITUTE(H779,"Allele","Height"),'ce raw data'!$C$1:$CZ$1,0))),"-")</f>
        <v>-</v>
      </c>
      <c r="I786" s="8" t="str">
        <f>IFERROR(IF(INDEX('ce raw data'!$C$2:$CZ$3000,MATCH(1,INDEX(('ce raw data'!$A$2:$A$3000=G776)*('ce raw data'!$B$2:$B$3000=$B787),,),0),MATCH(SUBSTITUTE(I779,"Allele","Height"),'ce raw data'!$C$1:$CZ$1,0))="","-",INDEX('ce raw data'!$C$2:$CZ$3000,MATCH(1,INDEX(('ce raw data'!$A$2:$A$3000=G776)*('ce raw data'!$B$2:$B$3000=$B787),,),0),MATCH(SUBSTITUTE(I779,"Allele","Height"),'ce raw data'!$C$1:$CZ$1,0))),"-")</f>
        <v>-</v>
      </c>
      <c r="J786" s="8" t="str">
        <f>IFERROR(IF(INDEX('ce raw data'!$C$2:$CZ$3000,MATCH(1,INDEX(('ce raw data'!$A$2:$A$3000=G776)*('ce raw data'!$B$2:$B$3000=$B787),,),0),MATCH(SUBSTITUTE(J779,"Allele","Height"),'ce raw data'!$C$1:$CZ$1,0))="","-",INDEX('ce raw data'!$C$2:$CZ$3000,MATCH(1,INDEX(('ce raw data'!$A$2:$A$3000=G776)*('ce raw data'!$B$2:$B$3000=$B787),,),0),MATCH(SUBSTITUTE(J779,"Allele","Height"),'ce raw data'!$C$1:$CZ$1,0))),"-")</f>
        <v>-</v>
      </c>
    </row>
    <row r="787" spans="2:10" x14ac:dyDescent="0.5">
      <c r="B787" s="10" t="str">
        <f>'Allele Call Table'!$A$77</f>
        <v>D2S441</v>
      </c>
      <c r="C787" s="8" t="str">
        <f>IFERROR(IF(INDEX('ce raw data'!$C$2:$CZ$3000,MATCH(1,INDEX(('ce raw data'!$A$2:$A$3000=C776)*('ce raw data'!$B$2:$B$3000=$B787),,),0),MATCH(C779,'ce raw data'!$C$1:$CZ$1,0))="","-",INDEX('ce raw data'!$C$2:$CZ$3000,MATCH(1,INDEX(('ce raw data'!$A$2:$A$3000=C776)*('ce raw data'!$B$2:$B$3000=$B787),,),0),MATCH(C779,'ce raw data'!$C$1:$CZ$1,0))),"-")</f>
        <v>-</v>
      </c>
      <c r="D787" s="8" t="str">
        <f>IFERROR(IF(INDEX('ce raw data'!$C$2:$CZ$3000,MATCH(1,INDEX(('ce raw data'!$A$2:$A$3000=C776)*('ce raw data'!$B$2:$B$3000=$B787),,),0),MATCH(D779,'ce raw data'!$C$1:$CZ$1,0))="","-",INDEX('ce raw data'!$C$2:$CZ$3000,MATCH(1,INDEX(('ce raw data'!$A$2:$A$3000=C776)*('ce raw data'!$B$2:$B$3000=$B787),,),0),MATCH(D779,'ce raw data'!$C$1:$CZ$1,0))),"-")</f>
        <v>-</v>
      </c>
      <c r="E787" s="8" t="str">
        <f>IFERROR(IF(INDEX('ce raw data'!$C$2:$CZ$3000,MATCH(1,INDEX(('ce raw data'!$A$2:$A$3000=C776)*('ce raw data'!$B$2:$B$3000=$B787),,),0),MATCH(E779,'ce raw data'!$C$1:$CZ$1,0))="","-",INDEX('ce raw data'!$C$2:$CZ$3000,MATCH(1,INDEX(('ce raw data'!$A$2:$A$3000=C776)*('ce raw data'!$B$2:$B$3000=$B787),,),0),MATCH(E779,'ce raw data'!$C$1:$CZ$1,0))),"-")</f>
        <v>-</v>
      </c>
      <c r="F787" s="8" t="str">
        <f>IFERROR(IF(INDEX('ce raw data'!$C$2:$CZ$3000,MATCH(1,INDEX(('ce raw data'!$A$2:$A$3000=C776)*('ce raw data'!$B$2:$B$3000=$B787),,),0),MATCH(F779,'ce raw data'!$C$1:$CZ$1,0))="","-",INDEX('ce raw data'!$C$2:$CZ$3000,MATCH(1,INDEX(('ce raw data'!$A$2:$A$3000=C776)*('ce raw data'!$B$2:$B$3000=$B787),,),0),MATCH(F779,'ce raw data'!$C$1:$CZ$1,0))),"-")</f>
        <v>-</v>
      </c>
      <c r="G787" s="8" t="str">
        <f>IFERROR(IF(INDEX('ce raw data'!$C$2:$CZ$3000,MATCH(1,INDEX(('ce raw data'!$A$2:$A$3000=G776)*('ce raw data'!$B$2:$B$3000=$B787),,),0),MATCH(G779,'ce raw data'!$C$1:$CZ$1,0))="","-",INDEX('ce raw data'!$C$2:$CZ$3000,MATCH(1,INDEX(('ce raw data'!$A$2:$A$3000=G776)*('ce raw data'!$B$2:$B$3000=$B787),,),0),MATCH(G779,'ce raw data'!$C$1:$CZ$1,0))),"-")</f>
        <v>-</v>
      </c>
      <c r="H787" s="8" t="str">
        <f>IFERROR(IF(INDEX('ce raw data'!$C$2:$CZ$3000,MATCH(1,INDEX(('ce raw data'!$A$2:$A$3000=G776)*('ce raw data'!$B$2:$B$3000=$B787),,),0),MATCH(H779,'ce raw data'!$C$1:$CZ$1,0))="","-",INDEX('ce raw data'!$C$2:$CZ$3000,MATCH(1,INDEX(('ce raw data'!$A$2:$A$3000=G776)*('ce raw data'!$B$2:$B$3000=$B787),,),0),MATCH(H779,'ce raw data'!$C$1:$CZ$1,0))),"-")</f>
        <v>-</v>
      </c>
      <c r="I787" s="8" t="str">
        <f>IFERROR(IF(INDEX('ce raw data'!$C$2:$CZ$3000,MATCH(1,INDEX(('ce raw data'!$A$2:$A$3000=G776)*('ce raw data'!$B$2:$B$3000=$B787),,),0),MATCH(I779,'ce raw data'!$C$1:$CZ$1,0))="","-",INDEX('ce raw data'!$C$2:$CZ$3000,MATCH(1,INDEX(('ce raw data'!$A$2:$A$3000=G776)*('ce raw data'!$B$2:$B$3000=$B787),,),0),MATCH(I779,'ce raw data'!$C$1:$CZ$1,0))),"-")</f>
        <v>-</v>
      </c>
      <c r="J787" s="8" t="str">
        <f>IFERROR(IF(INDEX('ce raw data'!$C$2:$CZ$3000,MATCH(1,INDEX(('ce raw data'!$A$2:$A$3000=G776)*('ce raw data'!$B$2:$B$3000=$B787),,),0),MATCH(J779,'ce raw data'!$C$1:$CZ$1,0))="","-",INDEX('ce raw data'!$C$2:$CZ$3000,MATCH(1,INDEX(('ce raw data'!$A$2:$A$3000=G776)*('ce raw data'!$B$2:$B$3000=$B787),,),0),MATCH(J779,'ce raw data'!$C$1:$CZ$1,0))),"-")</f>
        <v>-</v>
      </c>
    </row>
    <row r="788" spans="2:10" hidden="1" x14ac:dyDescent="0.5">
      <c r="B788" s="10"/>
      <c r="C788" s="8" t="str">
        <f>IFERROR(IF(INDEX('ce raw data'!$C$2:$CZ$3000,MATCH(1,INDEX(('ce raw data'!$A$2:$A$3000=C776)*('ce raw data'!$B$2:$B$3000=$B789),,),0),MATCH(SUBSTITUTE(C779,"Allele","Height"),'ce raw data'!$C$1:$CZ$1,0))="","-",INDEX('ce raw data'!$C$2:$CZ$3000,MATCH(1,INDEX(('ce raw data'!$A$2:$A$3000=C776)*('ce raw data'!$B$2:$B$3000=$B789),,),0),MATCH(SUBSTITUTE(C779,"Allele","Height"),'ce raw data'!$C$1:$CZ$1,0))),"-")</f>
        <v>-</v>
      </c>
      <c r="D788" s="8" t="str">
        <f>IFERROR(IF(INDEX('ce raw data'!$C$2:$CZ$3000,MATCH(1,INDEX(('ce raw data'!$A$2:$A$3000=C776)*('ce raw data'!$B$2:$B$3000=$B789),,),0),MATCH(SUBSTITUTE(D779,"Allele","Height"),'ce raw data'!$C$1:$CZ$1,0))="","-",INDEX('ce raw data'!$C$2:$CZ$3000,MATCH(1,INDEX(('ce raw data'!$A$2:$A$3000=C776)*('ce raw data'!$B$2:$B$3000=$B789),,),0),MATCH(SUBSTITUTE(D779,"Allele","Height"),'ce raw data'!$C$1:$CZ$1,0))),"-")</f>
        <v>-</v>
      </c>
      <c r="E788" s="8" t="str">
        <f>IFERROR(IF(INDEX('ce raw data'!$C$2:$CZ$3000,MATCH(1,INDEX(('ce raw data'!$A$2:$A$3000=C776)*('ce raw data'!$B$2:$B$3000=$B789),,),0),MATCH(SUBSTITUTE(E779,"Allele","Height"),'ce raw data'!$C$1:$CZ$1,0))="","-",INDEX('ce raw data'!$C$2:$CZ$3000,MATCH(1,INDEX(('ce raw data'!$A$2:$A$3000=C776)*('ce raw data'!$B$2:$B$3000=$B789),,),0),MATCH(SUBSTITUTE(E779,"Allele","Height"),'ce raw data'!$C$1:$CZ$1,0))),"-")</f>
        <v>-</v>
      </c>
      <c r="F788" s="8" t="str">
        <f>IFERROR(IF(INDEX('ce raw data'!$C$2:$CZ$3000,MATCH(1,INDEX(('ce raw data'!$A$2:$A$3000=C776)*('ce raw data'!$B$2:$B$3000=$B789),,),0),MATCH(SUBSTITUTE(F779,"Allele","Height"),'ce raw data'!$C$1:$CZ$1,0))="","-",INDEX('ce raw data'!$C$2:$CZ$3000,MATCH(1,INDEX(('ce raw data'!$A$2:$A$3000=C776)*('ce raw data'!$B$2:$B$3000=$B789),,),0),MATCH(SUBSTITUTE(F779,"Allele","Height"),'ce raw data'!$C$1:$CZ$1,0))),"-")</f>
        <v>-</v>
      </c>
      <c r="G788" s="8" t="str">
        <f>IFERROR(IF(INDEX('ce raw data'!$C$2:$CZ$3000,MATCH(1,INDEX(('ce raw data'!$A$2:$A$3000=G776)*('ce raw data'!$B$2:$B$3000=$B789),,),0),MATCH(SUBSTITUTE(G779,"Allele","Height"),'ce raw data'!$C$1:$CZ$1,0))="","-",INDEX('ce raw data'!$C$2:$CZ$3000,MATCH(1,INDEX(('ce raw data'!$A$2:$A$3000=G776)*('ce raw data'!$B$2:$B$3000=$B789),,),0),MATCH(SUBSTITUTE(G779,"Allele","Height"),'ce raw data'!$C$1:$CZ$1,0))),"-")</f>
        <v>-</v>
      </c>
      <c r="H788" s="8" t="str">
        <f>IFERROR(IF(INDEX('ce raw data'!$C$2:$CZ$3000,MATCH(1,INDEX(('ce raw data'!$A$2:$A$3000=G776)*('ce raw data'!$B$2:$B$3000=$B789),,),0),MATCH(SUBSTITUTE(H779,"Allele","Height"),'ce raw data'!$C$1:$CZ$1,0))="","-",INDEX('ce raw data'!$C$2:$CZ$3000,MATCH(1,INDEX(('ce raw data'!$A$2:$A$3000=G776)*('ce raw data'!$B$2:$B$3000=$B789),,),0),MATCH(SUBSTITUTE(H779,"Allele","Height"),'ce raw data'!$C$1:$CZ$1,0))),"-")</f>
        <v>-</v>
      </c>
      <c r="I788" s="8" t="str">
        <f>IFERROR(IF(INDEX('ce raw data'!$C$2:$CZ$3000,MATCH(1,INDEX(('ce raw data'!$A$2:$A$3000=G776)*('ce raw data'!$B$2:$B$3000=$B789),,),0),MATCH(SUBSTITUTE(I779,"Allele","Height"),'ce raw data'!$C$1:$CZ$1,0))="","-",INDEX('ce raw data'!$C$2:$CZ$3000,MATCH(1,INDEX(('ce raw data'!$A$2:$A$3000=G776)*('ce raw data'!$B$2:$B$3000=$B789),,),0),MATCH(SUBSTITUTE(I779,"Allele","Height"),'ce raw data'!$C$1:$CZ$1,0))),"-")</f>
        <v>-</v>
      </c>
      <c r="J788" s="8" t="str">
        <f>IFERROR(IF(INDEX('ce raw data'!$C$2:$CZ$3000,MATCH(1,INDEX(('ce raw data'!$A$2:$A$3000=G776)*('ce raw data'!$B$2:$B$3000=$B789),,),0),MATCH(SUBSTITUTE(J779,"Allele","Height"),'ce raw data'!$C$1:$CZ$1,0))="","-",INDEX('ce raw data'!$C$2:$CZ$3000,MATCH(1,INDEX(('ce raw data'!$A$2:$A$3000=G776)*('ce raw data'!$B$2:$B$3000=$B789),,),0),MATCH(SUBSTITUTE(J779,"Allele","Height"),'ce raw data'!$C$1:$CZ$1,0))),"-")</f>
        <v>-</v>
      </c>
    </row>
    <row r="789" spans="2:10" x14ac:dyDescent="0.5">
      <c r="B789" s="10" t="str">
        <f>'Allele Call Table'!$A$79</f>
        <v>D10S1248</v>
      </c>
      <c r="C789" s="8" t="str">
        <f>IFERROR(IF(INDEX('ce raw data'!$C$2:$CZ$3000,MATCH(1,INDEX(('ce raw data'!$A$2:$A$3000=C776)*('ce raw data'!$B$2:$B$3000=$B789),,),0),MATCH(C779,'ce raw data'!$C$1:$CZ$1,0))="","-",INDEX('ce raw data'!$C$2:$CZ$3000,MATCH(1,INDEX(('ce raw data'!$A$2:$A$3000=C776)*('ce raw data'!$B$2:$B$3000=$B789),,),0),MATCH(C779,'ce raw data'!$C$1:$CZ$1,0))),"-")</f>
        <v>-</v>
      </c>
      <c r="D789" s="8" t="str">
        <f>IFERROR(IF(INDEX('ce raw data'!$C$2:$CZ$3000,MATCH(1,INDEX(('ce raw data'!$A$2:$A$3000=C776)*('ce raw data'!$B$2:$B$3000=$B789),,),0),MATCH(D779,'ce raw data'!$C$1:$CZ$1,0))="","-",INDEX('ce raw data'!$C$2:$CZ$3000,MATCH(1,INDEX(('ce raw data'!$A$2:$A$3000=C776)*('ce raw data'!$B$2:$B$3000=$B789),,),0),MATCH(D779,'ce raw data'!$C$1:$CZ$1,0))),"-")</f>
        <v>-</v>
      </c>
      <c r="E789" s="8" t="str">
        <f>IFERROR(IF(INDEX('ce raw data'!$C$2:$CZ$3000,MATCH(1,INDEX(('ce raw data'!$A$2:$A$3000=C776)*('ce raw data'!$B$2:$B$3000=$B789),,),0),MATCH(E779,'ce raw data'!$C$1:$CZ$1,0))="","-",INDEX('ce raw data'!$C$2:$CZ$3000,MATCH(1,INDEX(('ce raw data'!$A$2:$A$3000=C776)*('ce raw data'!$B$2:$B$3000=$B789),,),0),MATCH(E779,'ce raw data'!$C$1:$CZ$1,0))),"-")</f>
        <v>-</v>
      </c>
      <c r="F789" s="8" t="str">
        <f>IFERROR(IF(INDEX('ce raw data'!$C$2:$CZ$3000,MATCH(1,INDEX(('ce raw data'!$A$2:$A$3000=C776)*('ce raw data'!$B$2:$B$3000=$B789),,),0),MATCH(F779,'ce raw data'!$C$1:$CZ$1,0))="","-",INDEX('ce raw data'!$C$2:$CZ$3000,MATCH(1,INDEX(('ce raw data'!$A$2:$A$3000=C776)*('ce raw data'!$B$2:$B$3000=$B789),,),0),MATCH(F779,'ce raw data'!$C$1:$CZ$1,0))),"-")</f>
        <v>-</v>
      </c>
      <c r="G789" s="8" t="str">
        <f>IFERROR(IF(INDEX('ce raw data'!$C$2:$CZ$3000,MATCH(1,INDEX(('ce raw data'!$A$2:$A$3000=G776)*('ce raw data'!$B$2:$B$3000=$B789),,),0),MATCH(G779,'ce raw data'!$C$1:$CZ$1,0))="","-",INDEX('ce raw data'!$C$2:$CZ$3000,MATCH(1,INDEX(('ce raw data'!$A$2:$A$3000=G776)*('ce raw data'!$B$2:$B$3000=$B789),,),0),MATCH(G779,'ce raw data'!$C$1:$CZ$1,0))),"-")</f>
        <v>-</v>
      </c>
      <c r="H789" s="8" t="str">
        <f>IFERROR(IF(INDEX('ce raw data'!$C$2:$CZ$3000,MATCH(1,INDEX(('ce raw data'!$A$2:$A$3000=G776)*('ce raw data'!$B$2:$B$3000=$B789),,),0),MATCH(H779,'ce raw data'!$C$1:$CZ$1,0))="","-",INDEX('ce raw data'!$C$2:$CZ$3000,MATCH(1,INDEX(('ce raw data'!$A$2:$A$3000=G776)*('ce raw data'!$B$2:$B$3000=$B789),,),0),MATCH(H779,'ce raw data'!$C$1:$CZ$1,0))),"-")</f>
        <v>-</v>
      </c>
      <c r="I789" s="8" t="str">
        <f>IFERROR(IF(INDEX('ce raw data'!$C$2:$CZ$3000,MATCH(1,INDEX(('ce raw data'!$A$2:$A$3000=G776)*('ce raw data'!$B$2:$B$3000=$B789),,),0),MATCH(I779,'ce raw data'!$C$1:$CZ$1,0))="","-",INDEX('ce raw data'!$C$2:$CZ$3000,MATCH(1,INDEX(('ce raw data'!$A$2:$A$3000=G776)*('ce raw data'!$B$2:$B$3000=$B789),,),0),MATCH(I779,'ce raw data'!$C$1:$CZ$1,0))),"-")</f>
        <v>-</v>
      </c>
      <c r="J789" s="8" t="str">
        <f>IFERROR(IF(INDEX('ce raw data'!$C$2:$CZ$3000,MATCH(1,INDEX(('ce raw data'!$A$2:$A$3000=G776)*('ce raw data'!$B$2:$B$3000=$B789),,),0),MATCH(J779,'ce raw data'!$C$1:$CZ$1,0))="","-",INDEX('ce raw data'!$C$2:$CZ$3000,MATCH(1,INDEX(('ce raw data'!$A$2:$A$3000=G776)*('ce raw data'!$B$2:$B$3000=$B789),,),0),MATCH(J779,'ce raw data'!$C$1:$CZ$1,0))),"-")</f>
        <v>-</v>
      </c>
    </row>
    <row r="790" spans="2:10" hidden="1" x14ac:dyDescent="0.5">
      <c r="B790" s="10"/>
      <c r="C790" s="8" t="str">
        <f>IFERROR(IF(INDEX('ce raw data'!$C$2:$CZ$3000,MATCH(1,INDEX(('ce raw data'!$A$2:$A$3000=C776)*('ce raw data'!$B$2:$B$3000=$B791),,),0),MATCH(SUBSTITUTE(C779,"Allele","Height"),'ce raw data'!$C$1:$CZ$1,0))="","-",INDEX('ce raw data'!$C$2:$CZ$3000,MATCH(1,INDEX(('ce raw data'!$A$2:$A$3000=C776)*('ce raw data'!$B$2:$B$3000=$B791),,),0),MATCH(SUBSTITUTE(C779,"Allele","Height"),'ce raw data'!$C$1:$CZ$1,0))),"-")</f>
        <v>-</v>
      </c>
      <c r="D790" s="8" t="str">
        <f>IFERROR(IF(INDEX('ce raw data'!$C$2:$CZ$3000,MATCH(1,INDEX(('ce raw data'!$A$2:$A$3000=C776)*('ce raw data'!$B$2:$B$3000=$B791),,),0),MATCH(SUBSTITUTE(D779,"Allele","Height"),'ce raw data'!$C$1:$CZ$1,0))="","-",INDEX('ce raw data'!$C$2:$CZ$3000,MATCH(1,INDEX(('ce raw data'!$A$2:$A$3000=C776)*('ce raw data'!$B$2:$B$3000=$B791),,),0),MATCH(SUBSTITUTE(D779,"Allele","Height"),'ce raw data'!$C$1:$CZ$1,0))),"-")</f>
        <v>-</v>
      </c>
      <c r="E790" s="8" t="str">
        <f>IFERROR(IF(INDEX('ce raw data'!$C$2:$CZ$3000,MATCH(1,INDEX(('ce raw data'!$A$2:$A$3000=C776)*('ce raw data'!$B$2:$B$3000=$B791),,),0),MATCH(SUBSTITUTE(E779,"Allele","Height"),'ce raw data'!$C$1:$CZ$1,0))="","-",INDEX('ce raw data'!$C$2:$CZ$3000,MATCH(1,INDEX(('ce raw data'!$A$2:$A$3000=C776)*('ce raw data'!$B$2:$B$3000=$B791),,),0),MATCH(SUBSTITUTE(E779,"Allele","Height"),'ce raw data'!$C$1:$CZ$1,0))),"-")</f>
        <v>-</v>
      </c>
      <c r="F790" s="8" t="str">
        <f>IFERROR(IF(INDEX('ce raw data'!$C$2:$CZ$3000,MATCH(1,INDEX(('ce raw data'!$A$2:$A$3000=C776)*('ce raw data'!$B$2:$B$3000=$B791),,),0),MATCH(SUBSTITUTE(F779,"Allele","Height"),'ce raw data'!$C$1:$CZ$1,0))="","-",INDEX('ce raw data'!$C$2:$CZ$3000,MATCH(1,INDEX(('ce raw data'!$A$2:$A$3000=C776)*('ce raw data'!$B$2:$B$3000=$B791),,),0),MATCH(SUBSTITUTE(F779,"Allele","Height"),'ce raw data'!$C$1:$CZ$1,0))),"-")</f>
        <v>-</v>
      </c>
      <c r="G790" s="8" t="str">
        <f>IFERROR(IF(INDEX('ce raw data'!$C$2:$CZ$3000,MATCH(1,INDEX(('ce raw data'!$A$2:$A$3000=G776)*('ce raw data'!$B$2:$B$3000=$B791),,),0),MATCH(SUBSTITUTE(G779,"Allele","Height"),'ce raw data'!$C$1:$CZ$1,0))="","-",INDEX('ce raw data'!$C$2:$CZ$3000,MATCH(1,INDEX(('ce raw data'!$A$2:$A$3000=G776)*('ce raw data'!$B$2:$B$3000=$B791),,),0),MATCH(SUBSTITUTE(G779,"Allele","Height"),'ce raw data'!$C$1:$CZ$1,0))),"-")</f>
        <v>-</v>
      </c>
      <c r="H790" s="8" t="str">
        <f>IFERROR(IF(INDEX('ce raw data'!$C$2:$CZ$3000,MATCH(1,INDEX(('ce raw data'!$A$2:$A$3000=G776)*('ce raw data'!$B$2:$B$3000=$B791),,),0),MATCH(SUBSTITUTE(H779,"Allele","Height"),'ce raw data'!$C$1:$CZ$1,0))="","-",INDEX('ce raw data'!$C$2:$CZ$3000,MATCH(1,INDEX(('ce raw data'!$A$2:$A$3000=G776)*('ce raw data'!$B$2:$B$3000=$B791),,),0),MATCH(SUBSTITUTE(H779,"Allele","Height"),'ce raw data'!$C$1:$CZ$1,0))),"-")</f>
        <v>-</v>
      </c>
      <c r="I790" s="8" t="str">
        <f>IFERROR(IF(INDEX('ce raw data'!$C$2:$CZ$3000,MATCH(1,INDEX(('ce raw data'!$A$2:$A$3000=G776)*('ce raw data'!$B$2:$B$3000=$B791),,),0),MATCH(SUBSTITUTE(I779,"Allele","Height"),'ce raw data'!$C$1:$CZ$1,0))="","-",INDEX('ce raw data'!$C$2:$CZ$3000,MATCH(1,INDEX(('ce raw data'!$A$2:$A$3000=G776)*('ce raw data'!$B$2:$B$3000=$B791),,),0),MATCH(SUBSTITUTE(I779,"Allele","Height"),'ce raw data'!$C$1:$CZ$1,0))),"-")</f>
        <v>-</v>
      </c>
      <c r="J790" s="8" t="str">
        <f>IFERROR(IF(INDEX('ce raw data'!$C$2:$CZ$3000,MATCH(1,INDEX(('ce raw data'!$A$2:$A$3000=G776)*('ce raw data'!$B$2:$B$3000=$B791),,),0),MATCH(SUBSTITUTE(J779,"Allele","Height"),'ce raw data'!$C$1:$CZ$1,0))="","-",INDEX('ce raw data'!$C$2:$CZ$3000,MATCH(1,INDEX(('ce raw data'!$A$2:$A$3000=G776)*('ce raw data'!$B$2:$B$3000=$B791),,),0),MATCH(SUBSTITUTE(J779,"Allele","Height"),'ce raw data'!$C$1:$CZ$1,0))),"-")</f>
        <v>-</v>
      </c>
    </row>
    <row r="791" spans="2:10" x14ac:dyDescent="0.5">
      <c r="B791" s="10" t="str">
        <f>'Allele Call Table'!$A$81</f>
        <v>D13S317</v>
      </c>
      <c r="C791" s="8" t="str">
        <f>IFERROR(IF(INDEX('ce raw data'!$C$2:$CZ$3000,MATCH(1,INDEX(('ce raw data'!$A$2:$A$3000=C776)*('ce raw data'!$B$2:$B$3000=$B791),,),0),MATCH(C779,'ce raw data'!$C$1:$CZ$1,0))="","-",INDEX('ce raw data'!$C$2:$CZ$3000,MATCH(1,INDEX(('ce raw data'!$A$2:$A$3000=C776)*('ce raw data'!$B$2:$B$3000=$B791),,),0),MATCH(C779,'ce raw data'!$C$1:$CZ$1,0))),"-")</f>
        <v>-</v>
      </c>
      <c r="D791" s="8" t="str">
        <f>IFERROR(IF(INDEX('ce raw data'!$C$2:$CZ$3000,MATCH(1,INDEX(('ce raw data'!$A$2:$A$3000=C776)*('ce raw data'!$B$2:$B$3000=$B791),,),0),MATCH(D779,'ce raw data'!$C$1:$CZ$1,0))="","-",INDEX('ce raw data'!$C$2:$CZ$3000,MATCH(1,INDEX(('ce raw data'!$A$2:$A$3000=C776)*('ce raw data'!$B$2:$B$3000=$B791),,),0),MATCH(D779,'ce raw data'!$C$1:$CZ$1,0))),"-")</f>
        <v>-</v>
      </c>
      <c r="E791" s="8" t="str">
        <f>IFERROR(IF(INDEX('ce raw data'!$C$2:$CZ$3000,MATCH(1,INDEX(('ce raw data'!$A$2:$A$3000=C776)*('ce raw data'!$B$2:$B$3000=$B791),,),0),MATCH(E779,'ce raw data'!$C$1:$CZ$1,0))="","-",INDEX('ce raw data'!$C$2:$CZ$3000,MATCH(1,INDEX(('ce raw data'!$A$2:$A$3000=C776)*('ce raw data'!$B$2:$B$3000=$B791),,),0),MATCH(E779,'ce raw data'!$C$1:$CZ$1,0))),"-")</f>
        <v>-</v>
      </c>
      <c r="F791" s="8" t="str">
        <f>IFERROR(IF(INDEX('ce raw data'!$C$2:$CZ$3000,MATCH(1,INDEX(('ce raw data'!$A$2:$A$3000=C776)*('ce raw data'!$B$2:$B$3000=$B791),,),0),MATCH(F779,'ce raw data'!$C$1:$CZ$1,0))="","-",INDEX('ce raw data'!$C$2:$CZ$3000,MATCH(1,INDEX(('ce raw data'!$A$2:$A$3000=C776)*('ce raw data'!$B$2:$B$3000=$B791),,),0),MATCH(F779,'ce raw data'!$C$1:$CZ$1,0))),"-")</f>
        <v>-</v>
      </c>
      <c r="G791" s="8" t="str">
        <f>IFERROR(IF(INDEX('ce raw data'!$C$2:$CZ$3000,MATCH(1,INDEX(('ce raw data'!$A$2:$A$3000=G776)*('ce raw data'!$B$2:$B$3000=$B791),,),0),MATCH(G779,'ce raw data'!$C$1:$CZ$1,0))="","-",INDEX('ce raw data'!$C$2:$CZ$3000,MATCH(1,INDEX(('ce raw data'!$A$2:$A$3000=G776)*('ce raw data'!$B$2:$B$3000=$B791),,),0),MATCH(G779,'ce raw data'!$C$1:$CZ$1,0))),"-")</f>
        <v>-</v>
      </c>
      <c r="H791" s="8" t="str">
        <f>IFERROR(IF(INDEX('ce raw data'!$C$2:$CZ$3000,MATCH(1,INDEX(('ce raw data'!$A$2:$A$3000=G776)*('ce raw data'!$B$2:$B$3000=$B791),,),0),MATCH(H779,'ce raw data'!$C$1:$CZ$1,0))="","-",INDEX('ce raw data'!$C$2:$CZ$3000,MATCH(1,INDEX(('ce raw data'!$A$2:$A$3000=G776)*('ce raw data'!$B$2:$B$3000=$B791),,),0),MATCH(H779,'ce raw data'!$C$1:$CZ$1,0))),"-")</f>
        <v>-</v>
      </c>
      <c r="I791" s="8" t="str">
        <f>IFERROR(IF(INDEX('ce raw data'!$C$2:$CZ$3000,MATCH(1,INDEX(('ce raw data'!$A$2:$A$3000=G776)*('ce raw data'!$B$2:$B$3000=$B791),,),0),MATCH(I779,'ce raw data'!$C$1:$CZ$1,0))="","-",INDEX('ce raw data'!$C$2:$CZ$3000,MATCH(1,INDEX(('ce raw data'!$A$2:$A$3000=G776)*('ce raw data'!$B$2:$B$3000=$B791),,),0),MATCH(I779,'ce raw data'!$C$1:$CZ$1,0))),"-")</f>
        <v>-</v>
      </c>
      <c r="J791" s="8" t="str">
        <f>IFERROR(IF(INDEX('ce raw data'!$C$2:$CZ$3000,MATCH(1,INDEX(('ce raw data'!$A$2:$A$3000=G776)*('ce raw data'!$B$2:$B$3000=$B791),,),0),MATCH(J779,'ce raw data'!$C$1:$CZ$1,0))="","-",INDEX('ce raw data'!$C$2:$CZ$3000,MATCH(1,INDEX(('ce raw data'!$A$2:$A$3000=G776)*('ce raw data'!$B$2:$B$3000=$B791),,),0),MATCH(J779,'ce raw data'!$C$1:$CZ$1,0))),"-")</f>
        <v>-</v>
      </c>
    </row>
    <row r="792" spans="2:10" hidden="1" x14ac:dyDescent="0.5">
      <c r="B792" s="10"/>
      <c r="C792" s="8" t="str">
        <f>IFERROR(IF(INDEX('ce raw data'!$C$2:$CZ$3000,MATCH(1,INDEX(('ce raw data'!$A$2:$A$3000=C776)*('ce raw data'!$B$2:$B$3000=$B793),,),0),MATCH(SUBSTITUTE(C779,"Allele","Height"),'ce raw data'!$C$1:$CZ$1,0))="","-",INDEX('ce raw data'!$C$2:$CZ$3000,MATCH(1,INDEX(('ce raw data'!$A$2:$A$3000=C776)*('ce raw data'!$B$2:$B$3000=$B793),,),0),MATCH(SUBSTITUTE(C779,"Allele","Height"),'ce raw data'!$C$1:$CZ$1,0))),"-")</f>
        <v>-</v>
      </c>
      <c r="D792" s="8" t="str">
        <f>IFERROR(IF(INDEX('ce raw data'!$C$2:$CZ$3000,MATCH(1,INDEX(('ce raw data'!$A$2:$A$3000=C776)*('ce raw data'!$B$2:$B$3000=$B793),,),0),MATCH(SUBSTITUTE(D779,"Allele","Height"),'ce raw data'!$C$1:$CZ$1,0))="","-",INDEX('ce raw data'!$C$2:$CZ$3000,MATCH(1,INDEX(('ce raw data'!$A$2:$A$3000=C776)*('ce raw data'!$B$2:$B$3000=$B793),,),0),MATCH(SUBSTITUTE(D779,"Allele","Height"),'ce raw data'!$C$1:$CZ$1,0))),"-")</f>
        <v>-</v>
      </c>
      <c r="E792" s="8" t="str">
        <f>IFERROR(IF(INDEX('ce raw data'!$C$2:$CZ$3000,MATCH(1,INDEX(('ce raw data'!$A$2:$A$3000=C776)*('ce raw data'!$B$2:$B$3000=$B793),,),0),MATCH(SUBSTITUTE(E779,"Allele","Height"),'ce raw data'!$C$1:$CZ$1,0))="","-",INDEX('ce raw data'!$C$2:$CZ$3000,MATCH(1,INDEX(('ce raw data'!$A$2:$A$3000=C776)*('ce raw data'!$B$2:$B$3000=$B793),,),0),MATCH(SUBSTITUTE(E779,"Allele","Height"),'ce raw data'!$C$1:$CZ$1,0))),"-")</f>
        <v>-</v>
      </c>
      <c r="F792" s="8" t="str">
        <f>IFERROR(IF(INDEX('ce raw data'!$C$2:$CZ$3000,MATCH(1,INDEX(('ce raw data'!$A$2:$A$3000=C776)*('ce raw data'!$B$2:$B$3000=$B793),,),0),MATCH(SUBSTITUTE(F779,"Allele","Height"),'ce raw data'!$C$1:$CZ$1,0))="","-",INDEX('ce raw data'!$C$2:$CZ$3000,MATCH(1,INDEX(('ce raw data'!$A$2:$A$3000=C776)*('ce raw data'!$B$2:$B$3000=$B793),,),0),MATCH(SUBSTITUTE(F779,"Allele","Height"),'ce raw data'!$C$1:$CZ$1,0))),"-")</f>
        <v>-</v>
      </c>
      <c r="G792" s="8" t="str">
        <f>IFERROR(IF(INDEX('ce raw data'!$C$2:$CZ$3000,MATCH(1,INDEX(('ce raw data'!$A$2:$A$3000=G776)*('ce raw data'!$B$2:$B$3000=$B793),,),0),MATCH(SUBSTITUTE(G779,"Allele","Height"),'ce raw data'!$C$1:$CZ$1,0))="","-",INDEX('ce raw data'!$C$2:$CZ$3000,MATCH(1,INDEX(('ce raw data'!$A$2:$A$3000=G776)*('ce raw data'!$B$2:$B$3000=$B793),,),0),MATCH(SUBSTITUTE(G779,"Allele","Height"),'ce raw data'!$C$1:$CZ$1,0))),"-")</f>
        <v>-</v>
      </c>
      <c r="H792" s="8" t="str">
        <f>IFERROR(IF(INDEX('ce raw data'!$C$2:$CZ$3000,MATCH(1,INDEX(('ce raw data'!$A$2:$A$3000=G776)*('ce raw data'!$B$2:$B$3000=$B793),,),0),MATCH(SUBSTITUTE(H779,"Allele","Height"),'ce raw data'!$C$1:$CZ$1,0))="","-",INDEX('ce raw data'!$C$2:$CZ$3000,MATCH(1,INDEX(('ce raw data'!$A$2:$A$3000=G776)*('ce raw data'!$B$2:$B$3000=$B793),,),0),MATCH(SUBSTITUTE(H779,"Allele","Height"),'ce raw data'!$C$1:$CZ$1,0))),"-")</f>
        <v>-</v>
      </c>
      <c r="I792" s="8" t="str">
        <f>IFERROR(IF(INDEX('ce raw data'!$C$2:$CZ$3000,MATCH(1,INDEX(('ce raw data'!$A$2:$A$3000=G776)*('ce raw data'!$B$2:$B$3000=$B793),,),0),MATCH(SUBSTITUTE(I779,"Allele","Height"),'ce raw data'!$C$1:$CZ$1,0))="","-",INDEX('ce raw data'!$C$2:$CZ$3000,MATCH(1,INDEX(('ce raw data'!$A$2:$A$3000=G776)*('ce raw data'!$B$2:$B$3000=$B793),,),0),MATCH(SUBSTITUTE(I779,"Allele","Height"),'ce raw data'!$C$1:$CZ$1,0))),"-")</f>
        <v>-</v>
      </c>
      <c r="J792" s="8" t="str">
        <f>IFERROR(IF(INDEX('ce raw data'!$C$2:$CZ$3000,MATCH(1,INDEX(('ce raw data'!$A$2:$A$3000=G776)*('ce raw data'!$B$2:$B$3000=$B793),,),0),MATCH(SUBSTITUTE(J779,"Allele","Height"),'ce raw data'!$C$1:$CZ$1,0))="","-",INDEX('ce raw data'!$C$2:$CZ$3000,MATCH(1,INDEX(('ce raw data'!$A$2:$A$3000=G776)*('ce raw data'!$B$2:$B$3000=$B793),,),0),MATCH(SUBSTITUTE(J779,"Allele","Height"),'ce raw data'!$C$1:$CZ$1,0))),"-")</f>
        <v>-</v>
      </c>
    </row>
    <row r="793" spans="2:10" x14ac:dyDescent="0.5">
      <c r="B793" s="10" t="str">
        <f>'Allele Call Table'!$A$83</f>
        <v>Penta E</v>
      </c>
      <c r="C793" s="8" t="str">
        <f>IFERROR(IF(INDEX('ce raw data'!$C$2:$CZ$3000,MATCH(1,INDEX(('ce raw data'!$A$2:$A$3000=C776)*('ce raw data'!$B$2:$B$3000=$B793),,),0),MATCH(C779,'ce raw data'!$C$1:$CZ$1,0))="","-",INDEX('ce raw data'!$C$2:$CZ$3000,MATCH(1,INDEX(('ce raw data'!$A$2:$A$3000=C776)*('ce raw data'!$B$2:$B$3000=$B793),,),0),MATCH(C779,'ce raw data'!$C$1:$CZ$1,0))),"-")</f>
        <v>-</v>
      </c>
      <c r="D793" s="8" t="str">
        <f>IFERROR(IF(INDEX('ce raw data'!$C$2:$CZ$3000,MATCH(1,INDEX(('ce raw data'!$A$2:$A$3000=C776)*('ce raw data'!$B$2:$B$3000=$B793),,),0),MATCH(D779,'ce raw data'!$C$1:$CZ$1,0))="","-",INDEX('ce raw data'!$C$2:$CZ$3000,MATCH(1,INDEX(('ce raw data'!$A$2:$A$3000=C776)*('ce raw data'!$B$2:$B$3000=$B793),,),0),MATCH(D779,'ce raw data'!$C$1:$CZ$1,0))),"-")</f>
        <v>-</v>
      </c>
      <c r="E793" s="8" t="str">
        <f>IFERROR(IF(INDEX('ce raw data'!$C$2:$CZ$3000,MATCH(1,INDEX(('ce raw data'!$A$2:$A$3000=C776)*('ce raw data'!$B$2:$B$3000=$B793),,),0),MATCH(E779,'ce raw data'!$C$1:$CZ$1,0))="","-",INDEX('ce raw data'!$C$2:$CZ$3000,MATCH(1,INDEX(('ce raw data'!$A$2:$A$3000=C776)*('ce raw data'!$B$2:$B$3000=$B793),,),0),MATCH(E779,'ce raw data'!$C$1:$CZ$1,0))),"-")</f>
        <v>-</v>
      </c>
      <c r="F793" s="8" t="str">
        <f>IFERROR(IF(INDEX('ce raw data'!$C$2:$CZ$3000,MATCH(1,INDEX(('ce raw data'!$A$2:$A$3000=C776)*('ce raw data'!$B$2:$B$3000=$B793),,),0),MATCH(F779,'ce raw data'!$C$1:$CZ$1,0))="","-",INDEX('ce raw data'!$C$2:$CZ$3000,MATCH(1,INDEX(('ce raw data'!$A$2:$A$3000=C776)*('ce raw data'!$B$2:$B$3000=$B793),,),0),MATCH(F779,'ce raw data'!$C$1:$CZ$1,0))),"-")</f>
        <v>-</v>
      </c>
      <c r="G793" s="8" t="str">
        <f>IFERROR(IF(INDEX('ce raw data'!$C$2:$CZ$3000,MATCH(1,INDEX(('ce raw data'!$A$2:$A$3000=G776)*('ce raw data'!$B$2:$B$3000=$B793),,),0),MATCH(G779,'ce raw data'!$C$1:$CZ$1,0))="","-",INDEX('ce raw data'!$C$2:$CZ$3000,MATCH(1,INDEX(('ce raw data'!$A$2:$A$3000=G776)*('ce raw data'!$B$2:$B$3000=$B793),,),0),MATCH(G779,'ce raw data'!$C$1:$CZ$1,0))),"-")</f>
        <v>-</v>
      </c>
      <c r="H793" s="8" t="str">
        <f>IFERROR(IF(INDEX('ce raw data'!$C$2:$CZ$3000,MATCH(1,INDEX(('ce raw data'!$A$2:$A$3000=G776)*('ce raw data'!$B$2:$B$3000=$B793),,),0),MATCH(H779,'ce raw data'!$C$1:$CZ$1,0))="","-",INDEX('ce raw data'!$C$2:$CZ$3000,MATCH(1,INDEX(('ce raw data'!$A$2:$A$3000=G776)*('ce raw data'!$B$2:$B$3000=$B793),,),0),MATCH(H779,'ce raw data'!$C$1:$CZ$1,0))),"-")</f>
        <v>-</v>
      </c>
      <c r="I793" s="8" t="str">
        <f>IFERROR(IF(INDEX('ce raw data'!$C$2:$CZ$3000,MATCH(1,INDEX(('ce raw data'!$A$2:$A$3000=G776)*('ce raw data'!$B$2:$B$3000=$B793),,),0),MATCH(I779,'ce raw data'!$C$1:$CZ$1,0))="","-",INDEX('ce raw data'!$C$2:$CZ$3000,MATCH(1,INDEX(('ce raw data'!$A$2:$A$3000=G776)*('ce raw data'!$B$2:$B$3000=$B793),,),0),MATCH(I779,'ce raw data'!$C$1:$CZ$1,0))),"-")</f>
        <v>-</v>
      </c>
      <c r="J793" s="8" t="str">
        <f>IFERROR(IF(INDEX('ce raw data'!$C$2:$CZ$3000,MATCH(1,INDEX(('ce raw data'!$A$2:$A$3000=G776)*('ce raw data'!$B$2:$B$3000=$B793),,),0),MATCH(J779,'ce raw data'!$C$1:$CZ$1,0))="","-",INDEX('ce raw data'!$C$2:$CZ$3000,MATCH(1,INDEX(('ce raw data'!$A$2:$A$3000=G776)*('ce raw data'!$B$2:$B$3000=$B793),,),0),MATCH(J779,'ce raw data'!$C$1:$CZ$1,0))),"-")</f>
        <v>-</v>
      </c>
    </row>
    <row r="794" spans="2:10" hidden="1" x14ac:dyDescent="0.5">
      <c r="B794" s="10"/>
      <c r="C794" s="8" t="str">
        <f>IFERROR(IF(INDEX('ce raw data'!$C$2:$CZ$3000,MATCH(1,INDEX(('ce raw data'!$A$2:$A$3000=C776)*('ce raw data'!$B$2:$B$3000=$B795),,),0),MATCH(SUBSTITUTE(C779,"Allele","Height"),'ce raw data'!$C$1:$CZ$1,0))="","-",INDEX('ce raw data'!$C$2:$CZ$3000,MATCH(1,INDEX(('ce raw data'!$A$2:$A$3000=C776)*('ce raw data'!$B$2:$B$3000=$B795),,),0),MATCH(SUBSTITUTE(C779,"Allele","Height"),'ce raw data'!$C$1:$CZ$1,0))),"-")</f>
        <v>-</v>
      </c>
      <c r="D794" s="8" t="str">
        <f>IFERROR(IF(INDEX('ce raw data'!$C$2:$CZ$3000,MATCH(1,INDEX(('ce raw data'!$A$2:$A$3000=C776)*('ce raw data'!$B$2:$B$3000=$B795),,),0),MATCH(SUBSTITUTE(D779,"Allele","Height"),'ce raw data'!$C$1:$CZ$1,0))="","-",INDEX('ce raw data'!$C$2:$CZ$3000,MATCH(1,INDEX(('ce raw data'!$A$2:$A$3000=C776)*('ce raw data'!$B$2:$B$3000=$B795),,),0),MATCH(SUBSTITUTE(D779,"Allele","Height"),'ce raw data'!$C$1:$CZ$1,0))),"-")</f>
        <v>-</v>
      </c>
      <c r="E794" s="8" t="str">
        <f>IFERROR(IF(INDEX('ce raw data'!$C$2:$CZ$3000,MATCH(1,INDEX(('ce raw data'!$A$2:$A$3000=C776)*('ce raw data'!$B$2:$B$3000=$B795),,),0),MATCH(SUBSTITUTE(E779,"Allele","Height"),'ce raw data'!$C$1:$CZ$1,0))="","-",INDEX('ce raw data'!$C$2:$CZ$3000,MATCH(1,INDEX(('ce raw data'!$A$2:$A$3000=C776)*('ce raw data'!$B$2:$B$3000=$B795),,),0),MATCH(SUBSTITUTE(E779,"Allele","Height"),'ce raw data'!$C$1:$CZ$1,0))),"-")</f>
        <v>-</v>
      </c>
      <c r="F794" s="8" t="str">
        <f>IFERROR(IF(INDEX('ce raw data'!$C$2:$CZ$3000,MATCH(1,INDEX(('ce raw data'!$A$2:$A$3000=C776)*('ce raw data'!$B$2:$B$3000=$B795),,),0),MATCH(SUBSTITUTE(F779,"Allele","Height"),'ce raw data'!$C$1:$CZ$1,0))="","-",INDEX('ce raw data'!$C$2:$CZ$3000,MATCH(1,INDEX(('ce raw data'!$A$2:$A$3000=C776)*('ce raw data'!$B$2:$B$3000=$B795),,),0),MATCH(SUBSTITUTE(F779,"Allele","Height"),'ce raw data'!$C$1:$CZ$1,0))),"-")</f>
        <v>-</v>
      </c>
      <c r="G794" s="8" t="str">
        <f>IFERROR(IF(INDEX('ce raw data'!$C$2:$CZ$3000,MATCH(1,INDEX(('ce raw data'!$A$2:$A$3000=G776)*('ce raw data'!$B$2:$B$3000=$B795),,),0),MATCH(SUBSTITUTE(G779,"Allele","Height"),'ce raw data'!$C$1:$CZ$1,0))="","-",INDEX('ce raw data'!$C$2:$CZ$3000,MATCH(1,INDEX(('ce raw data'!$A$2:$A$3000=G776)*('ce raw data'!$B$2:$B$3000=$B795),,),0),MATCH(SUBSTITUTE(G779,"Allele","Height"),'ce raw data'!$C$1:$CZ$1,0))),"-")</f>
        <v>-</v>
      </c>
      <c r="H794" s="8" t="str">
        <f>IFERROR(IF(INDEX('ce raw data'!$C$2:$CZ$3000,MATCH(1,INDEX(('ce raw data'!$A$2:$A$3000=G776)*('ce raw data'!$B$2:$B$3000=$B795),,),0),MATCH(SUBSTITUTE(H779,"Allele","Height"),'ce raw data'!$C$1:$CZ$1,0))="","-",INDEX('ce raw data'!$C$2:$CZ$3000,MATCH(1,INDEX(('ce raw data'!$A$2:$A$3000=G776)*('ce raw data'!$B$2:$B$3000=$B795),,),0),MATCH(SUBSTITUTE(H779,"Allele","Height"),'ce raw data'!$C$1:$CZ$1,0))),"-")</f>
        <v>-</v>
      </c>
      <c r="I794" s="8" t="str">
        <f>IFERROR(IF(INDEX('ce raw data'!$C$2:$CZ$3000,MATCH(1,INDEX(('ce raw data'!$A$2:$A$3000=G776)*('ce raw data'!$B$2:$B$3000=$B795),,),0),MATCH(SUBSTITUTE(I779,"Allele","Height"),'ce raw data'!$C$1:$CZ$1,0))="","-",INDEX('ce raw data'!$C$2:$CZ$3000,MATCH(1,INDEX(('ce raw data'!$A$2:$A$3000=G776)*('ce raw data'!$B$2:$B$3000=$B795),,),0),MATCH(SUBSTITUTE(I779,"Allele","Height"),'ce raw data'!$C$1:$CZ$1,0))),"-")</f>
        <v>-</v>
      </c>
      <c r="J794" s="8" t="str">
        <f>IFERROR(IF(INDEX('ce raw data'!$C$2:$CZ$3000,MATCH(1,INDEX(('ce raw data'!$A$2:$A$3000=G776)*('ce raw data'!$B$2:$B$3000=$B795),,),0),MATCH(SUBSTITUTE(J779,"Allele","Height"),'ce raw data'!$C$1:$CZ$1,0))="","-",INDEX('ce raw data'!$C$2:$CZ$3000,MATCH(1,INDEX(('ce raw data'!$A$2:$A$3000=G776)*('ce raw data'!$B$2:$B$3000=$B795),,),0),MATCH(SUBSTITUTE(J779,"Allele","Height"),'ce raw data'!$C$1:$CZ$1,0))),"-")</f>
        <v>-</v>
      </c>
    </row>
    <row r="795" spans="2:10" x14ac:dyDescent="0.5">
      <c r="B795" s="11" t="str">
        <f>'Allele Call Table'!$A$85</f>
        <v>D16S539</v>
      </c>
      <c r="C795" s="8" t="str">
        <f>IFERROR(IF(INDEX('ce raw data'!$C$2:$CZ$3000,MATCH(1,INDEX(('ce raw data'!$A$2:$A$3000=C776)*('ce raw data'!$B$2:$B$3000=$B795),,),0),MATCH(C779,'ce raw data'!$C$1:$CZ$1,0))="","-",INDEX('ce raw data'!$C$2:$CZ$3000,MATCH(1,INDEX(('ce raw data'!$A$2:$A$3000=C776)*('ce raw data'!$B$2:$B$3000=$B795),,),0),MATCH(C779,'ce raw data'!$C$1:$CZ$1,0))),"-")</f>
        <v>-</v>
      </c>
      <c r="D795" s="8" t="str">
        <f>IFERROR(IF(INDEX('ce raw data'!$C$2:$CZ$3000,MATCH(1,INDEX(('ce raw data'!$A$2:$A$3000=C776)*('ce raw data'!$B$2:$B$3000=$B795),,),0),MATCH(D779,'ce raw data'!$C$1:$CZ$1,0))="","-",INDEX('ce raw data'!$C$2:$CZ$3000,MATCH(1,INDEX(('ce raw data'!$A$2:$A$3000=C776)*('ce raw data'!$B$2:$B$3000=$B795),,),0),MATCH(D779,'ce raw data'!$C$1:$CZ$1,0))),"-")</f>
        <v>-</v>
      </c>
      <c r="E795" s="8" t="str">
        <f>IFERROR(IF(INDEX('ce raw data'!$C$2:$CZ$3000,MATCH(1,INDEX(('ce raw data'!$A$2:$A$3000=C776)*('ce raw data'!$B$2:$B$3000=$B795),,),0),MATCH(E779,'ce raw data'!$C$1:$CZ$1,0))="","-",INDEX('ce raw data'!$C$2:$CZ$3000,MATCH(1,INDEX(('ce raw data'!$A$2:$A$3000=C776)*('ce raw data'!$B$2:$B$3000=$B795),,),0),MATCH(E779,'ce raw data'!$C$1:$CZ$1,0))),"-")</f>
        <v>-</v>
      </c>
      <c r="F795" s="8" t="str">
        <f>IFERROR(IF(INDEX('ce raw data'!$C$2:$CZ$3000,MATCH(1,INDEX(('ce raw data'!$A$2:$A$3000=C776)*('ce raw data'!$B$2:$B$3000=$B795),,),0),MATCH(F779,'ce raw data'!$C$1:$CZ$1,0))="","-",INDEX('ce raw data'!$C$2:$CZ$3000,MATCH(1,INDEX(('ce raw data'!$A$2:$A$3000=C776)*('ce raw data'!$B$2:$B$3000=$B795),,),0),MATCH(F779,'ce raw data'!$C$1:$CZ$1,0))),"-")</f>
        <v>-</v>
      </c>
      <c r="G795" s="8" t="str">
        <f>IFERROR(IF(INDEX('ce raw data'!$C$2:$CZ$3000,MATCH(1,INDEX(('ce raw data'!$A$2:$A$3000=G776)*('ce raw data'!$B$2:$B$3000=$B795),,),0),MATCH(G779,'ce raw data'!$C$1:$CZ$1,0))="","-",INDEX('ce raw data'!$C$2:$CZ$3000,MATCH(1,INDEX(('ce raw data'!$A$2:$A$3000=G776)*('ce raw data'!$B$2:$B$3000=$B795),,),0),MATCH(G779,'ce raw data'!$C$1:$CZ$1,0))),"-")</f>
        <v>-</v>
      </c>
      <c r="H795" s="8" t="str">
        <f>IFERROR(IF(INDEX('ce raw data'!$C$2:$CZ$3000,MATCH(1,INDEX(('ce raw data'!$A$2:$A$3000=G776)*('ce raw data'!$B$2:$B$3000=$B795),,),0),MATCH(H779,'ce raw data'!$C$1:$CZ$1,0))="","-",INDEX('ce raw data'!$C$2:$CZ$3000,MATCH(1,INDEX(('ce raw data'!$A$2:$A$3000=G776)*('ce raw data'!$B$2:$B$3000=$B795),,),0),MATCH(H779,'ce raw data'!$C$1:$CZ$1,0))),"-")</f>
        <v>-</v>
      </c>
      <c r="I795" s="8" t="str">
        <f>IFERROR(IF(INDEX('ce raw data'!$C$2:$CZ$3000,MATCH(1,INDEX(('ce raw data'!$A$2:$A$3000=G776)*('ce raw data'!$B$2:$B$3000=$B795),,),0),MATCH(I779,'ce raw data'!$C$1:$CZ$1,0))="","-",INDEX('ce raw data'!$C$2:$CZ$3000,MATCH(1,INDEX(('ce raw data'!$A$2:$A$3000=G776)*('ce raw data'!$B$2:$B$3000=$B795),,),0),MATCH(I779,'ce raw data'!$C$1:$CZ$1,0))),"-")</f>
        <v>-</v>
      </c>
      <c r="J795" s="8" t="str">
        <f>IFERROR(IF(INDEX('ce raw data'!$C$2:$CZ$3000,MATCH(1,INDEX(('ce raw data'!$A$2:$A$3000=G776)*('ce raw data'!$B$2:$B$3000=$B795),,),0),MATCH(J779,'ce raw data'!$C$1:$CZ$1,0))="","-",INDEX('ce raw data'!$C$2:$CZ$3000,MATCH(1,INDEX(('ce raw data'!$A$2:$A$3000=G776)*('ce raw data'!$B$2:$B$3000=$B795),,),0),MATCH(J779,'ce raw data'!$C$1:$CZ$1,0))),"-")</f>
        <v>-</v>
      </c>
    </row>
    <row r="796" spans="2:10" hidden="1" x14ac:dyDescent="0.5">
      <c r="B796" s="11"/>
      <c r="C796" s="8" t="str">
        <f>IFERROR(IF(INDEX('ce raw data'!$C$2:$CZ$3000,MATCH(1,INDEX(('ce raw data'!$A$2:$A$3000=C776)*('ce raw data'!$B$2:$B$3000=$B797),,),0),MATCH(SUBSTITUTE(C779,"Allele","Height"),'ce raw data'!$C$1:$CZ$1,0))="","-",INDEX('ce raw data'!$C$2:$CZ$3000,MATCH(1,INDEX(('ce raw data'!$A$2:$A$3000=C776)*('ce raw data'!$B$2:$B$3000=$B797),,),0),MATCH(SUBSTITUTE(C779,"Allele","Height"),'ce raw data'!$C$1:$CZ$1,0))),"-")</f>
        <v>-</v>
      </c>
      <c r="D796" s="8" t="str">
        <f>IFERROR(IF(INDEX('ce raw data'!$C$2:$CZ$3000,MATCH(1,INDEX(('ce raw data'!$A$2:$A$3000=C776)*('ce raw data'!$B$2:$B$3000=$B797),,),0),MATCH(SUBSTITUTE(D779,"Allele","Height"),'ce raw data'!$C$1:$CZ$1,0))="","-",INDEX('ce raw data'!$C$2:$CZ$3000,MATCH(1,INDEX(('ce raw data'!$A$2:$A$3000=C776)*('ce raw data'!$B$2:$B$3000=$B797),,),0),MATCH(SUBSTITUTE(D779,"Allele","Height"),'ce raw data'!$C$1:$CZ$1,0))),"-")</f>
        <v>-</v>
      </c>
      <c r="E796" s="8" t="str">
        <f>IFERROR(IF(INDEX('ce raw data'!$C$2:$CZ$3000,MATCH(1,INDEX(('ce raw data'!$A$2:$A$3000=C776)*('ce raw data'!$B$2:$B$3000=$B797),,),0),MATCH(SUBSTITUTE(E779,"Allele","Height"),'ce raw data'!$C$1:$CZ$1,0))="","-",INDEX('ce raw data'!$C$2:$CZ$3000,MATCH(1,INDEX(('ce raw data'!$A$2:$A$3000=C776)*('ce raw data'!$B$2:$B$3000=$B797),,),0),MATCH(SUBSTITUTE(E779,"Allele","Height"),'ce raw data'!$C$1:$CZ$1,0))),"-")</f>
        <v>-</v>
      </c>
      <c r="F796" s="8" t="str">
        <f>IFERROR(IF(INDEX('ce raw data'!$C$2:$CZ$3000,MATCH(1,INDEX(('ce raw data'!$A$2:$A$3000=C776)*('ce raw data'!$B$2:$B$3000=$B797),,),0),MATCH(SUBSTITUTE(F779,"Allele","Height"),'ce raw data'!$C$1:$CZ$1,0))="","-",INDEX('ce raw data'!$C$2:$CZ$3000,MATCH(1,INDEX(('ce raw data'!$A$2:$A$3000=C776)*('ce raw data'!$B$2:$B$3000=$B797),,),0),MATCH(SUBSTITUTE(F779,"Allele","Height"),'ce raw data'!$C$1:$CZ$1,0))),"-")</f>
        <v>-</v>
      </c>
      <c r="G796" s="8" t="str">
        <f>IFERROR(IF(INDEX('ce raw data'!$C$2:$CZ$3000,MATCH(1,INDEX(('ce raw data'!$A$2:$A$3000=G776)*('ce raw data'!$B$2:$B$3000=$B797),,),0),MATCH(SUBSTITUTE(G779,"Allele","Height"),'ce raw data'!$C$1:$CZ$1,0))="","-",INDEX('ce raw data'!$C$2:$CZ$3000,MATCH(1,INDEX(('ce raw data'!$A$2:$A$3000=G776)*('ce raw data'!$B$2:$B$3000=$B797),,),0),MATCH(SUBSTITUTE(G779,"Allele","Height"),'ce raw data'!$C$1:$CZ$1,0))),"-")</f>
        <v>-</v>
      </c>
      <c r="H796" s="8" t="str">
        <f>IFERROR(IF(INDEX('ce raw data'!$C$2:$CZ$3000,MATCH(1,INDEX(('ce raw data'!$A$2:$A$3000=G776)*('ce raw data'!$B$2:$B$3000=$B797),,),0),MATCH(SUBSTITUTE(H779,"Allele","Height"),'ce raw data'!$C$1:$CZ$1,0))="","-",INDEX('ce raw data'!$C$2:$CZ$3000,MATCH(1,INDEX(('ce raw data'!$A$2:$A$3000=G776)*('ce raw data'!$B$2:$B$3000=$B797),,),0),MATCH(SUBSTITUTE(H779,"Allele","Height"),'ce raw data'!$C$1:$CZ$1,0))),"-")</f>
        <v>-</v>
      </c>
      <c r="I796" s="8" t="str">
        <f>IFERROR(IF(INDEX('ce raw data'!$C$2:$CZ$3000,MATCH(1,INDEX(('ce raw data'!$A$2:$A$3000=G776)*('ce raw data'!$B$2:$B$3000=$B797),,),0),MATCH(SUBSTITUTE(I779,"Allele","Height"),'ce raw data'!$C$1:$CZ$1,0))="","-",INDEX('ce raw data'!$C$2:$CZ$3000,MATCH(1,INDEX(('ce raw data'!$A$2:$A$3000=G776)*('ce raw data'!$B$2:$B$3000=$B797),,),0),MATCH(SUBSTITUTE(I779,"Allele","Height"),'ce raw data'!$C$1:$CZ$1,0))),"-")</f>
        <v>-</v>
      </c>
      <c r="J796" s="8" t="str">
        <f>IFERROR(IF(INDEX('ce raw data'!$C$2:$CZ$3000,MATCH(1,INDEX(('ce raw data'!$A$2:$A$3000=G776)*('ce raw data'!$B$2:$B$3000=$B797),,),0),MATCH(SUBSTITUTE(J779,"Allele","Height"),'ce raw data'!$C$1:$CZ$1,0))="","-",INDEX('ce raw data'!$C$2:$CZ$3000,MATCH(1,INDEX(('ce raw data'!$A$2:$A$3000=G776)*('ce raw data'!$B$2:$B$3000=$B797),,),0),MATCH(SUBSTITUTE(J779,"Allele","Height"),'ce raw data'!$C$1:$CZ$1,0))),"-")</f>
        <v>-</v>
      </c>
    </row>
    <row r="797" spans="2:10" x14ac:dyDescent="0.5">
      <c r="B797" s="11" t="str">
        <f>'Allele Call Table'!$A$87</f>
        <v>D18S51</v>
      </c>
      <c r="C797" s="8" t="str">
        <f>IFERROR(IF(INDEX('ce raw data'!$C$2:$CZ$3000,MATCH(1,INDEX(('ce raw data'!$A$2:$A$3000=C776)*('ce raw data'!$B$2:$B$3000=$B797),,),0),MATCH(C779,'ce raw data'!$C$1:$CZ$1,0))="","-",INDEX('ce raw data'!$C$2:$CZ$3000,MATCH(1,INDEX(('ce raw data'!$A$2:$A$3000=C776)*('ce raw data'!$B$2:$B$3000=$B797),,),0),MATCH(C779,'ce raw data'!$C$1:$CZ$1,0))),"-")</f>
        <v>-</v>
      </c>
      <c r="D797" s="8" t="str">
        <f>IFERROR(IF(INDEX('ce raw data'!$C$2:$CZ$3000,MATCH(1,INDEX(('ce raw data'!$A$2:$A$3000=C776)*('ce raw data'!$B$2:$B$3000=$B797),,),0),MATCH(D779,'ce raw data'!$C$1:$CZ$1,0))="","-",INDEX('ce raw data'!$C$2:$CZ$3000,MATCH(1,INDEX(('ce raw data'!$A$2:$A$3000=C776)*('ce raw data'!$B$2:$B$3000=$B797),,),0),MATCH(D779,'ce raw data'!$C$1:$CZ$1,0))),"-")</f>
        <v>-</v>
      </c>
      <c r="E797" s="8" t="str">
        <f>IFERROR(IF(INDEX('ce raw data'!$C$2:$CZ$3000,MATCH(1,INDEX(('ce raw data'!$A$2:$A$3000=C776)*('ce raw data'!$B$2:$B$3000=$B797),,),0),MATCH(E779,'ce raw data'!$C$1:$CZ$1,0))="","-",INDEX('ce raw data'!$C$2:$CZ$3000,MATCH(1,INDEX(('ce raw data'!$A$2:$A$3000=C776)*('ce raw data'!$B$2:$B$3000=$B797),,),0),MATCH(E779,'ce raw data'!$C$1:$CZ$1,0))),"-")</f>
        <v>-</v>
      </c>
      <c r="F797" s="8" t="str">
        <f>IFERROR(IF(INDEX('ce raw data'!$C$2:$CZ$3000,MATCH(1,INDEX(('ce raw data'!$A$2:$A$3000=C776)*('ce raw data'!$B$2:$B$3000=$B797),,),0),MATCH(F779,'ce raw data'!$C$1:$CZ$1,0))="","-",INDEX('ce raw data'!$C$2:$CZ$3000,MATCH(1,INDEX(('ce raw data'!$A$2:$A$3000=C776)*('ce raw data'!$B$2:$B$3000=$B797),,),0),MATCH(F779,'ce raw data'!$C$1:$CZ$1,0))),"-")</f>
        <v>-</v>
      </c>
      <c r="G797" s="8" t="str">
        <f>IFERROR(IF(INDEX('ce raw data'!$C$2:$CZ$3000,MATCH(1,INDEX(('ce raw data'!$A$2:$A$3000=G776)*('ce raw data'!$B$2:$B$3000=$B797),,),0),MATCH(G779,'ce raw data'!$C$1:$CZ$1,0))="","-",INDEX('ce raw data'!$C$2:$CZ$3000,MATCH(1,INDEX(('ce raw data'!$A$2:$A$3000=G776)*('ce raw data'!$B$2:$B$3000=$B797),,),0),MATCH(G779,'ce raw data'!$C$1:$CZ$1,0))),"-")</f>
        <v>-</v>
      </c>
      <c r="H797" s="8" t="str">
        <f>IFERROR(IF(INDEX('ce raw data'!$C$2:$CZ$3000,MATCH(1,INDEX(('ce raw data'!$A$2:$A$3000=G776)*('ce raw data'!$B$2:$B$3000=$B797),,),0),MATCH(H779,'ce raw data'!$C$1:$CZ$1,0))="","-",INDEX('ce raw data'!$C$2:$CZ$3000,MATCH(1,INDEX(('ce raw data'!$A$2:$A$3000=G776)*('ce raw data'!$B$2:$B$3000=$B797),,),0),MATCH(H779,'ce raw data'!$C$1:$CZ$1,0))),"-")</f>
        <v>-</v>
      </c>
      <c r="I797" s="8" t="str">
        <f>IFERROR(IF(INDEX('ce raw data'!$C$2:$CZ$3000,MATCH(1,INDEX(('ce raw data'!$A$2:$A$3000=G776)*('ce raw data'!$B$2:$B$3000=$B797),,),0),MATCH(I779,'ce raw data'!$C$1:$CZ$1,0))="","-",INDEX('ce raw data'!$C$2:$CZ$3000,MATCH(1,INDEX(('ce raw data'!$A$2:$A$3000=G776)*('ce raw data'!$B$2:$B$3000=$B797),,),0),MATCH(I779,'ce raw data'!$C$1:$CZ$1,0))),"-")</f>
        <v>-</v>
      </c>
      <c r="J797" s="8" t="str">
        <f>IFERROR(IF(INDEX('ce raw data'!$C$2:$CZ$3000,MATCH(1,INDEX(('ce raw data'!$A$2:$A$3000=G776)*('ce raw data'!$B$2:$B$3000=$B797),,),0),MATCH(J779,'ce raw data'!$C$1:$CZ$1,0))="","-",INDEX('ce raw data'!$C$2:$CZ$3000,MATCH(1,INDEX(('ce raw data'!$A$2:$A$3000=G776)*('ce raw data'!$B$2:$B$3000=$B797),,),0),MATCH(J779,'ce raw data'!$C$1:$CZ$1,0))),"-")</f>
        <v>-</v>
      </c>
    </row>
    <row r="798" spans="2:10" hidden="1" x14ac:dyDescent="0.5">
      <c r="B798" s="11"/>
      <c r="C798" s="8" t="str">
        <f>IFERROR(IF(INDEX('ce raw data'!$C$2:$CZ$3000,MATCH(1,INDEX(('ce raw data'!$A$2:$A$3000=C776)*('ce raw data'!$B$2:$B$3000=$B799),,),0),MATCH(SUBSTITUTE(C779,"Allele","Height"),'ce raw data'!$C$1:$CZ$1,0))="","-",INDEX('ce raw data'!$C$2:$CZ$3000,MATCH(1,INDEX(('ce raw data'!$A$2:$A$3000=C776)*('ce raw data'!$B$2:$B$3000=$B799),,),0),MATCH(SUBSTITUTE(C779,"Allele","Height"),'ce raw data'!$C$1:$CZ$1,0))),"-")</f>
        <v>-</v>
      </c>
      <c r="D798" s="8" t="str">
        <f>IFERROR(IF(INDEX('ce raw data'!$C$2:$CZ$3000,MATCH(1,INDEX(('ce raw data'!$A$2:$A$3000=C776)*('ce raw data'!$B$2:$B$3000=$B799),,),0),MATCH(SUBSTITUTE(D779,"Allele","Height"),'ce raw data'!$C$1:$CZ$1,0))="","-",INDEX('ce raw data'!$C$2:$CZ$3000,MATCH(1,INDEX(('ce raw data'!$A$2:$A$3000=C776)*('ce raw data'!$B$2:$B$3000=$B799),,),0),MATCH(SUBSTITUTE(D779,"Allele","Height"),'ce raw data'!$C$1:$CZ$1,0))),"-")</f>
        <v>-</v>
      </c>
      <c r="E798" s="8" t="str">
        <f>IFERROR(IF(INDEX('ce raw data'!$C$2:$CZ$3000,MATCH(1,INDEX(('ce raw data'!$A$2:$A$3000=C776)*('ce raw data'!$B$2:$B$3000=$B799),,),0),MATCH(SUBSTITUTE(E779,"Allele","Height"),'ce raw data'!$C$1:$CZ$1,0))="","-",INDEX('ce raw data'!$C$2:$CZ$3000,MATCH(1,INDEX(('ce raw data'!$A$2:$A$3000=C776)*('ce raw data'!$B$2:$B$3000=$B799),,),0),MATCH(SUBSTITUTE(E779,"Allele","Height"),'ce raw data'!$C$1:$CZ$1,0))),"-")</f>
        <v>-</v>
      </c>
      <c r="F798" s="8" t="str">
        <f>IFERROR(IF(INDEX('ce raw data'!$C$2:$CZ$3000,MATCH(1,INDEX(('ce raw data'!$A$2:$A$3000=C776)*('ce raw data'!$B$2:$B$3000=$B799),,),0),MATCH(SUBSTITUTE(F779,"Allele","Height"),'ce raw data'!$C$1:$CZ$1,0))="","-",INDEX('ce raw data'!$C$2:$CZ$3000,MATCH(1,INDEX(('ce raw data'!$A$2:$A$3000=C776)*('ce raw data'!$B$2:$B$3000=$B799),,),0),MATCH(SUBSTITUTE(F779,"Allele","Height"),'ce raw data'!$C$1:$CZ$1,0))),"-")</f>
        <v>-</v>
      </c>
      <c r="G798" s="8" t="str">
        <f>IFERROR(IF(INDEX('ce raw data'!$C$2:$CZ$3000,MATCH(1,INDEX(('ce raw data'!$A$2:$A$3000=G776)*('ce raw data'!$B$2:$B$3000=$B799),,),0),MATCH(SUBSTITUTE(G779,"Allele","Height"),'ce raw data'!$C$1:$CZ$1,0))="","-",INDEX('ce raw data'!$C$2:$CZ$3000,MATCH(1,INDEX(('ce raw data'!$A$2:$A$3000=G776)*('ce raw data'!$B$2:$B$3000=$B799),,),0),MATCH(SUBSTITUTE(G779,"Allele","Height"),'ce raw data'!$C$1:$CZ$1,0))),"-")</f>
        <v>-</v>
      </c>
      <c r="H798" s="8" t="str">
        <f>IFERROR(IF(INDEX('ce raw data'!$C$2:$CZ$3000,MATCH(1,INDEX(('ce raw data'!$A$2:$A$3000=G776)*('ce raw data'!$B$2:$B$3000=$B799),,),0),MATCH(SUBSTITUTE(H779,"Allele","Height"),'ce raw data'!$C$1:$CZ$1,0))="","-",INDEX('ce raw data'!$C$2:$CZ$3000,MATCH(1,INDEX(('ce raw data'!$A$2:$A$3000=G776)*('ce raw data'!$B$2:$B$3000=$B799),,),0),MATCH(SUBSTITUTE(H779,"Allele","Height"),'ce raw data'!$C$1:$CZ$1,0))),"-")</f>
        <v>-</v>
      </c>
      <c r="I798" s="8" t="str">
        <f>IFERROR(IF(INDEX('ce raw data'!$C$2:$CZ$3000,MATCH(1,INDEX(('ce raw data'!$A$2:$A$3000=G776)*('ce raw data'!$B$2:$B$3000=$B799),,),0),MATCH(SUBSTITUTE(I779,"Allele","Height"),'ce raw data'!$C$1:$CZ$1,0))="","-",INDEX('ce raw data'!$C$2:$CZ$3000,MATCH(1,INDEX(('ce raw data'!$A$2:$A$3000=G776)*('ce raw data'!$B$2:$B$3000=$B799),,),0),MATCH(SUBSTITUTE(I779,"Allele","Height"),'ce raw data'!$C$1:$CZ$1,0))),"-")</f>
        <v>-</v>
      </c>
      <c r="J798" s="8" t="str">
        <f>IFERROR(IF(INDEX('ce raw data'!$C$2:$CZ$3000,MATCH(1,INDEX(('ce raw data'!$A$2:$A$3000=G776)*('ce raw data'!$B$2:$B$3000=$B799),,),0),MATCH(SUBSTITUTE(J779,"Allele","Height"),'ce raw data'!$C$1:$CZ$1,0))="","-",INDEX('ce raw data'!$C$2:$CZ$3000,MATCH(1,INDEX(('ce raw data'!$A$2:$A$3000=G776)*('ce raw data'!$B$2:$B$3000=$B799),,),0),MATCH(SUBSTITUTE(J779,"Allele","Height"),'ce raw data'!$C$1:$CZ$1,0))),"-")</f>
        <v>-</v>
      </c>
    </row>
    <row r="799" spans="2:10" x14ac:dyDescent="0.5">
      <c r="B799" s="11" t="str">
        <f>'Allele Call Table'!$A$89</f>
        <v>D2S1338</v>
      </c>
      <c r="C799" s="8" t="str">
        <f>IFERROR(IF(INDEX('ce raw data'!$C$2:$CZ$3000,MATCH(1,INDEX(('ce raw data'!$A$2:$A$3000=C776)*('ce raw data'!$B$2:$B$3000=$B799),,),0),MATCH(C779,'ce raw data'!$C$1:$CZ$1,0))="","-",INDEX('ce raw data'!$C$2:$CZ$3000,MATCH(1,INDEX(('ce raw data'!$A$2:$A$3000=C776)*('ce raw data'!$B$2:$B$3000=$B799),,),0),MATCH(C779,'ce raw data'!$C$1:$CZ$1,0))),"-")</f>
        <v>-</v>
      </c>
      <c r="D799" s="8" t="str">
        <f>IFERROR(IF(INDEX('ce raw data'!$C$2:$CZ$3000,MATCH(1,INDEX(('ce raw data'!$A$2:$A$3000=C776)*('ce raw data'!$B$2:$B$3000=$B799),,),0),MATCH(D779,'ce raw data'!$C$1:$CZ$1,0))="","-",INDEX('ce raw data'!$C$2:$CZ$3000,MATCH(1,INDEX(('ce raw data'!$A$2:$A$3000=C776)*('ce raw data'!$B$2:$B$3000=$B799),,),0),MATCH(D779,'ce raw data'!$C$1:$CZ$1,0))),"-")</f>
        <v>-</v>
      </c>
      <c r="E799" s="8" t="str">
        <f>IFERROR(IF(INDEX('ce raw data'!$C$2:$CZ$3000,MATCH(1,INDEX(('ce raw data'!$A$2:$A$3000=C776)*('ce raw data'!$B$2:$B$3000=$B799),,),0),MATCH(E779,'ce raw data'!$C$1:$CZ$1,0))="","-",INDEX('ce raw data'!$C$2:$CZ$3000,MATCH(1,INDEX(('ce raw data'!$A$2:$A$3000=C776)*('ce raw data'!$B$2:$B$3000=$B799),,),0),MATCH(E779,'ce raw data'!$C$1:$CZ$1,0))),"-")</f>
        <v>-</v>
      </c>
      <c r="F799" s="8" t="str">
        <f>IFERROR(IF(INDEX('ce raw data'!$C$2:$CZ$3000,MATCH(1,INDEX(('ce raw data'!$A$2:$A$3000=C776)*('ce raw data'!$B$2:$B$3000=$B799),,),0),MATCH(F779,'ce raw data'!$C$1:$CZ$1,0))="","-",INDEX('ce raw data'!$C$2:$CZ$3000,MATCH(1,INDEX(('ce raw data'!$A$2:$A$3000=C776)*('ce raw data'!$B$2:$B$3000=$B799),,),0),MATCH(F779,'ce raw data'!$C$1:$CZ$1,0))),"-")</f>
        <v>-</v>
      </c>
      <c r="G799" s="8" t="str">
        <f>IFERROR(IF(INDEX('ce raw data'!$C$2:$CZ$3000,MATCH(1,INDEX(('ce raw data'!$A$2:$A$3000=G776)*('ce raw data'!$B$2:$B$3000=$B799),,),0),MATCH(G779,'ce raw data'!$C$1:$CZ$1,0))="","-",INDEX('ce raw data'!$C$2:$CZ$3000,MATCH(1,INDEX(('ce raw data'!$A$2:$A$3000=G776)*('ce raw data'!$B$2:$B$3000=$B799),,),0),MATCH(G779,'ce raw data'!$C$1:$CZ$1,0))),"-")</f>
        <v>-</v>
      </c>
      <c r="H799" s="8" t="str">
        <f>IFERROR(IF(INDEX('ce raw data'!$C$2:$CZ$3000,MATCH(1,INDEX(('ce raw data'!$A$2:$A$3000=G776)*('ce raw data'!$B$2:$B$3000=$B799),,),0),MATCH(H779,'ce raw data'!$C$1:$CZ$1,0))="","-",INDEX('ce raw data'!$C$2:$CZ$3000,MATCH(1,INDEX(('ce raw data'!$A$2:$A$3000=G776)*('ce raw data'!$B$2:$B$3000=$B799),,),0),MATCH(H779,'ce raw data'!$C$1:$CZ$1,0))),"-")</f>
        <v>-</v>
      </c>
      <c r="I799" s="8" t="str">
        <f>IFERROR(IF(INDEX('ce raw data'!$C$2:$CZ$3000,MATCH(1,INDEX(('ce raw data'!$A$2:$A$3000=G776)*('ce raw data'!$B$2:$B$3000=$B799),,),0),MATCH(I779,'ce raw data'!$C$1:$CZ$1,0))="","-",INDEX('ce raw data'!$C$2:$CZ$3000,MATCH(1,INDEX(('ce raw data'!$A$2:$A$3000=G776)*('ce raw data'!$B$2:$B$3000=$B799),,),0),MATCH(I779,'ce raw data'!$C$1:$CZ$1,0))),"-")</f>
        <v>-</v>
      </c>
      <c r="J799" s="8" t="str">
        <f>IFERROR(IF(INDEX('ce raw data'!$C$2:$CZ$3000,MATCH(1,INDEX(('ce raw data'!$A$2:$A$3000=G776)*('ce raw data'!$B$2:$B$3000=$B799),,),0),MATCH(J779,'ce raw data'!$C$1:$CZ$1,0))="","-",INDEX('ce raw data'!$C$2:$CZ$3000,MATCH(1,INDEX(('ce raw data'!$A$2:$A$3000=G776)*('ce raw data'!$B$2:$B$3000=$B799),,),0),MATCH(J779,'ce raw data'!$C$1:$CZ$1,0))),"-")</f>
        <v>-</v>
      </c>
    </row>
    <row r="800" spans="2:10" hidden="1" x14ac:dyDescent="0.5">
      <c r="B800" s="11"/>
      <c r="C800" s="8" t="str">
        <f>IFERROR(IF(INDEX('ce raw data'!$C$2:$CZ$3000,MATCH(1,INDEX(('ce raw data'!$A$2:$A$3000=C776)*('ce raw data'!$B$2:$B$3000=$B801),,),0),MATCH(SUBSTITUTE(C779,"Allele","Height"),'ce raw data'!$C$1:$CZ$1,0))="","-",INDEX('ce raw data'!$C$2:$CZ$3000,MATCH(1,INDEX(('ce raw data'!$A$2:$A$3000=C776)*('ce raw data'!$B$2:$B$3000=$B801),,),0),MATCH(SUBSTITUTE(C779,"Allele","Height"),'ce raw data'!$C$1:$CZ$1,0))),"-")</f>
        <v>-</v>
      </c>
      <c r="D800" s="8" t="str">
        <f>IFERROR(IF(INDEX('ce raw data'!$C$2:$CZ$3000,MATCH(1,INDEX(('ce raw data'!$A$2:$A$3000=C776)*('ce raw data'!$B$2:$B$3000=$B801),,),0),MATCH(SUBSTITUTE(D779,"Allele","Height"),'ce raw data'!$C$1:$CZ$1,0))="","-",INDEX('ce raw data'!$C$2:$CZ$3000,MATCH(1,INDEX(('ce raw data'!$A$2:$A$3000=C776)*('ce raw data'!$B$2:$B$3000=$B801),,),0),MATCH(SUBSTITUTE(D779,"Allele","Height"),'ce raw data'!$C$1:$CZ$1,0))),"-")</f>
        <v>-</v>
      </c>
      <c r="E800" s="8" t="str">
        <f>IFERROR(IF(INDEX('ce raw data'!$C$2:$CZ$3000,MATCH(1,INDEX(('ce raw data'!$A$2:$A$3000=C776)*('ce raw data'!$B$2:$B$3000=$B801),,),0),MATCH(SUBSTITUTE(E779,"Allele","Height"),'ce raw data'!$C$1:$CZ$1,0))="","-",INDEX('ce raw data'!$C$2:$CZ$3000,MATCH(1,INDEX(('ce raw data'!$A$2:$A$3000=C776)*('ce raw data'!$B$2:$B$3000=$B801),,),0),MATCH(SUBSTITUTE(E779,"Allele","Height"),'ce raw data'!$C$1:$CZ$1,0))),"-")</f>
        <v>-</v>
      </c>
      <c r="F800" s="8" t="str">
        <f>IFERROR(IF(INDEX('ce raw data'!$C$2:$CZ$3000,MATCH(1,INDEX(('ce raw data'!$A$2:$A$3000=C776)*('ce raw data'!$B$2:$B$3000=$B801),,),0),MATCH(SUBSTITUTE(F779,"Allele","Height"),'ce raw data'!$C$1:$CZ$1,0))="","-",INDEX('ce raw data'!$C$2:$CZ$3000,MATCH(1,INDEX(('ce raw data'!$A$2:$A$3000=C776)*('ce raw data'!$B$2:$B$3000=$B801),,),0),MATCH(SUBSTITUTE(F779,"Allele","Height"),'ce raw data'!$C$1:$CZ$1,0))),"-")</f>
        <v>-</v>
      </c>
      <c r="G800" s="8" t="str">
        <f>IFERROR(IF(INDEX('ce raw data'!$C$2:$CZ$3000,MATCH(1,INDEX(('ce raw data'!$A$2:$A$3000=G776)*('ce raw data'!$B$2:$B$3000=$B801),,),0),MATCH(SUBSTITUTE(G779,"Allele","Height"),'ce raw data'!$C$1:$CZ$1,0))="","-",INDEX('ce raw data'!$C$2:$CZ$3000,MATCH(1,INDEX(('ce raw data'!$A$2:$A$3000=G776)*('ce raw data'!$B$2:$B$3000=$B801),,),0),MATCH(SUBSTITUTE(G779,"Allele","Height"),'ce raw data'!$C$1:$CZ$1,0))),"-")</f>
        <v>-</v>
      </c>
      <c r="H800" s="8" t="str">
        <f>IFERROR(IF(INDEX('ce raw data'!$C$2:$CZ$3000,MATCH(1,INDEX(('ce raw data'!$A$2:$A$3000=G776)*('ce raw data'!$B$2:$B$3000=$B801),,),0),MATCH(SUBSTITUTE(H779,"Allele","Height"),'ce raw data'!$C$1:$CZ$1,0))="","-",INDEX('ce raw data'!$C$2:$CZ$3000,MATCH(1,INDEX(('ce raw data'!$A$2:$A$3000=G776)*('ce raw data'!$B$2:$B$3000=$B801),,),0),MATCH(SUBSTITUTE(H779,"Allele","Height"),'ce raw data'!$C$1:$CZ$1,0))),"-")</f>
        <v>-</v>
      </c>
      <c r="I800" s="8" t="str">
        <f>IFERROR(IF(INDEX('ce raw data'!$C$2:$CZ$3000,MATCH(1,INDEX(('ce raw data'!$A$2:$A$3000=G776)*('ce raw data'!$B$2:$B$3000=$B801),,),0),MATCH(SUBSTITUTE(I779,"Allele","Height"),'ce raw data'!$C$1:$CZ$1,0))="","-",INDEX('ce raw data'!$C$2:$CZ$3000,MATCH(1,INDEX(('ce raw data'!$A$2:$A$3000=G776)*('ce raw data'!$B$2:$B$3000=$B801),,),0),MATCH(SUBSTITUTE(I779,"Allele","Height"),'ce raw data'!$C$1:$CZ$1,0))),"-")</f>
        <v>-</v>
      </c>
      <c r="J800" s="8" t="str">
        <f>IFERROR(IF(INDEX('ce raw data'!$C$2:$CZ$3000,MATCH(1,INDEX(('ce raw data'!$A$2:$A$3000=G776)*('ce raw data'!$B$2:$B$3000=$B801),,),0),MATCH(SUBSTITUTE(J779,"Allele","Height"),'ce raw data'!$C$1:$CZ$1,0))="","-",INDEX('ce raw data'!$C$2:$CZ$3000,MATCH(1,INDEX(('ce raw data'!$A$2:$A$3000=G776)*('ce raw data'!$B$2:$B$3000=$B801),,),0),MATCH(SUBSTITUTE(J779,"Allele","Height"),'ce raw data'!$C$1:$CZ$1,0))),"-")</f>
        <v>-</v>
      </c>
    </row>
    <row r="801" spans="2:10" x14ac:dyDescent="0.5">
      <c r="B801" s="11" t="str">
        <f>'Allele Call Table'!$A$91</f>
        <v>CSF1PO</v>
      </c>
      <c r="C801" s="8" t="str">
        <f>IFERROR(IF(INDEX('ce raw data'!$C$2:$CZ$3000,MATCH(1,INDEX(('ce raw data'!$A$2:$A$3000=C776)*('ce raw data'!$B$2:$B$3000=$B801),,),0),MATCH(C779,'ce raw data'!$C$1:$CZ$1,0))="","-",INDEX('ce raw data'!$C$2:$CZ$3000,MATCH(1,INDEX(('ce raw data'!$A$2:$A$3000=C776)*('ce raw data'!$B$2:$B$3000=$B801),,),0),MATCH(C779,'ce raw data'!$C$1:$CZ$1,0))),"-")</f>
        <v>-</v>
      </c>
      <c r="D801" s="8" t="str">
        <f>IFERROR(IF(INDEX('ce raw data'!$C$2:$CZ$3000,MATCH(1,INDEX(('ce raw data'!$A$2:$A$3000=C776)*('ce raw data'!$B$2:$B$3000=$B801),,),0),MATCH(D779,'ce raw data'!$C$1:$CZ$1,0))="","-",INDEX('ce raw data'!$C$2:$CZ$3000,MATCH(1,INDEX(('ce raw data'!$A$2:$A$3000=C776)*('ce raw data'!$B$2:$B$3000=$B801),,),0),MATCH(D779,'ce raw data'!$C$1:$CZ$1,0))),"-")</f>
        <v>-</v>
      </c>
      <c r="E801" s="8" t="str">
        <f>IFERROR(IF(INDEX('ce raw data'!$C$2:$CZ$3000,MATCH(1,INDEX(('ce raw data'!$A$2:$A$3000=C776)*('ce raw data'!$B$2:$B$3000=$B801),,),0),MATCH(E779,'ce raw data'!$C$1:$CZ$1,0))="","-",INDEX('ce raw data'!$C$2:$CZ$3000,MATCH(1,INDEX(('ce raw data'!$A$2:$A$3000=C776)*('ce raw data'!$B$2:$B$3000=$B801),,),0),MATCH(E779,'ce raw data'!$C$1:$CZ$1,0))),"-")</f>
        <v>-</v>
      </c>
      <c r="F801" s="8" t="str">
        <f>IFERROR(IF(INDEX('ce raw data'!$C$2:$CZ$3000,MATCH(1,INDEX(('ce raw data'!$A$2:$A$3000=C776)*('ce raw data'!$B$2:$B$3000=$B801),,),0),MATCH(F779,'ce raw data'!$C$1:$CZ$1,0))="","-",INDEX('ce raw data'!$C$2:$CZ$3000,MATCH(1,INDEX(('ce raw data'!$A$2:$A$3000=C776)*('ce raw data'!$B$2:$B$3000=$B801),,),0),MATCH(F779,'ce raw data'!$C$1:$CZ$1,0))),"-")</f>
        <v>-</v>
      </c>
      <c r="G801" s="8" t="str">
        <f>IFERROR(IF(INDEX('ce raw data'!$C$2:$CZ$3000,MATCH(1,INDEX(('ce raw data'!$A$2:$A$3000=G776)*('ce raw data'!$B$2:$B$3000=$B801),,),0),MATCH(G779,'ce raw data'!$C$1:$CZ$1,0))="","-",INDEX('ce raw data'!$C$2:$CZ$3000,MATCH(1,INDEX(('ce raw data'!$A$2:$A$3000=G776)*('ce raw data'!$B$2:$B$3000=$B801),,),0),MATCH(G779,'ce raw data'!$C$1:$CZ$1,0))),"-")</f>
        <v>-</v>
      </c>
      <c r="H801" s="8" t="str">
        <f>IFERROR(IF(INDEX('ce raw data'!$C$2:$CZ$3000,MATCH(1,INDEX(('ce raw data'!$A$2:$A$3000=G776)*('ce raw data'!$B$2:$B$3000=$B801),,),0),MATCH(H779,'ce raw data'!$C$1:$CZ$1,0))="","-",INDEX('ce raw data'!$C$2:$CZ$3000,MATCH(1,INDEX(('ce raw data'!$A$2:$A$3000=G776)*('ce raw data'!$B$2:$B$3000=$B801),,),0),MATCH(H779,'ce raw data'!$C$1:$CZ$1,0))),"-")</f>
        <v>-</v>
      </c>
      <c r="I801" s="8" t="str">
        <f>IFERROR(IF(INDEX('ce raw data'!$C$2:$CZ$3000,MATCH(1,INDEX(('ce raw data'!$A$2:$A$3000=G776)*('ce raw data'!$B$2:$B$3000=$B801),,),0),MATCH(I779,'ce raw data'!$C$1:$CZ$1,0))="","-",INDEX('ce raw data'!$C$2:$CZ$3000,MATCH(1,INDEX(('ce raw data'!$A$2:$A$3000=G776)*('ce raw data'!$B$2:$B$3000=$B801),,),0),MATCH(I779,'ce raw data'!$C$1:$CZ$1,0))),"-")</f>
        <v>-</v>
      </c>
      <c r="J801" s="8" t="str">
        <f>IFERROR(IF(INDEX('ce raw data'!$C$2:$CZ$3000,MATCH(1,INDEX(('ce raw data'!$A$2:$A$3000=G776)*('ce raw data'!$B$2:$B$3000=$B801),,),0),MATCH(J779,'ce raw data'!$C$1:$CZ$1,0))="","-",INDEX('ce raw data'!$C$2:$CZ$3000,MATCH(1,INDEX(('ce raw data'!$A$2:$A$3000=G776)*('ce raw data'!$B$2:$B$3000=$B801),,),0),MATCH(J779,'ce raw data'!$C$1:$CZ$1,0))),"-")</f>
        <v>-</v>
      </c>
    </row>
    <row r="802" spans="2:10" hidden="1" x14ac:dyDescent="0.5">
      <c r="B802" s="11"/>
      <c r="C802" s="8" t="str">
        <f>IFERROR(IF(INDEX('ce raw data'!$C$2:$CZ$3000,MATCH(1,INDEX(('ce raw data'!$A$2:$A$3000=C776)*('ce raw data'!$B$2:$B$3000=$B803),,),0),MATCH(SUBSTITUTE(C779,"Allele","Height"),'ce raw data'!$C$1:$CZ$1,0))="","-",INDEX('ce raw data'!$C$2:$CZ$3000,MATCH(1,INDEX(('ce raw data'!$A$2:$A$3000=C776)*('ce raw data'!$B$2:$B$3000=$B803),,),0),MATCH(SUBSTITUTE(C779,"Allele","Height"),'ce raw data'!$C$1:$CZ$1,0))),"-")</f>
        <v>-</v>
      </c>
      <c r="D802" s="8" t="str">
        <f>IFERROR(IF(INDEX('ce raw data'!$C$2:$CZ$3000,MATCH(1,INDEX(('ce raw data'!$A$2:$A$3000=C776)*('ce raw data'!$B$2:$B$3000=$B803),,),0),MATCH(SUBSTITUTE(D779,"Allele","Height"),'ce raw data'!$C$1:$CZ$1,0))="","-",INDEX('ce raw data'!$C$2:$CZ$3000,MATCH(1,INDEX(('ce raw data'!$A$2:$A$3000=C776)*('ce raw data'!$B$2:$B$3000=$B803),,),0),MATCH(SUBSTITUTE(D779,"Allele","Height"),'ce raw data'!$C$1:$CZ$1,0))),"-")</f>
        <v>-</v>
      </c>
      <c r="E802" s="8" t="str">
        <f>IFERROR(IF(INDEX('ce raw data'!$C$2:$CZ$3000,MATCH(1,INDEX(('ce raw data'!$A$2:$A$3000=C776)*('ce raw data'!$B$2:$B$3000=$B803),,),0),MATCH(SUBSTITUTE(E779,"Allele","Height"),'ce raw data'!$C$1:$CZ$1,0))="","-",INDEX('ce raw data'!$C$2:$CZ$3000,MATCH(1,INDEX(('ce raw data'!$A$2:$A$3000=C776)*('ce raw data'!$B$2:$B$3000=$B803),,),0),MATCH(SUBSTITUTE(E779,"Allele","Height"),'ce raw data'!$C$1:$CZ$1,0))),"-")</f>
        <v>-</v>
      </c>
      <c r="F802" s="8" t="str">
        <f>IFERROR(IF(INDEX('ce raw data'!$C$2:$CZ$3000,MATCH(1,INDEX(('ce raw data'!$A$2:$A$3000=C776)*('ce raw data'!$B$2:$B$3000=$B803),,),0),MATCH(SUBSTITUTE(F779,"Allele","Height"),'ce raw data'!$C$1:$CZ$1,0))="","-",INDEX('ce raw data'!$C$2:$CZ$3000,MATCH(1,INDEX(('ce raw data'!$A$2:$A$3000=C776)*('ce raw data'!$B$2:$B$3000=$B803),,),0),MATCH(SUBSTITUTE(F779,"Allele","Height"),'ce raw data'!$C$1:$CZ$1,0))),"-")</f>
        <v>-</v>
      </c>
      <c r="G802" s="8" t="str">
        <f>IFERROR(IF(INDEX('ce raw data'!$C$2:$CZ$3000,MATCH(1,INDEX(('ce raw data'!$A$2:$A$3000=G776)*('ce raw data'!$B$2:$B$3000=$B803),,),0),MATCH(SUBSTITUTE(G779,"Allele","Height"),'ce raw data'!$C$1:$CZ$1,0))="","-",INDEX('ce raw data'!$C$2:$CZ$3000,MATCH(1,INDEX(('ce raw data'!$A$2:$A$3000=G776)*('ce raw data'!$B$2:$B$3000=$B803),,),0),MATCH(SUBSTITUTE(G779,"Allele","Height"),'ce raw data'!$C$1:$CZ$1,0))),"-")</f>
        <v>-</v>
      </c>
      <c r="H802" s="8" t="str">
        <f>IFERROR(IF(INDEX('ce raw data'!$C$2:$CZ$3000,MATCH(1,INDEX(('ce raw data'!$A$2:$A$3000=G776)*('ce raw data'!$B$2:$B$3000=$B803),,),0),MATCH(SUBSTITUTE(H779,"Allele","Height"),'ce raw data'!$C$1:$CZ$1,0))="","-",INDEX('ce raw data'!$C$2:$CZ$3000,MATCH(1,INDEX(('ce raw data'!$A$2:$A$3000=G776)*('ce raw data'!$B$2:$B$3000=$B803),,),0),MATCH(SUBSTITUTE(H779,"Allele","Height"),'ce raw data'!$C$1:$CZ$1,0))),"-")</f>
        <v>-</v>
      </c>
      <c r="I802" s="8" t="str">
        <f>IFERROR(IF(INDEX('ce raw data'!$C$2:$CZ$3000,MATCH(1,INDEX(('ce raw data'!$A$2:$A$3000=G776)*('ce raw data'!$B$2:$B$3000=$B803),,),0),MATCH(SUBSTITUTE(I779,"Allele","Height"),'ce raw data'!$C$1:$CZ$1,0))="","-",INDEX('ce raw data'!$C$2:$CZ$3000,MATCH(1,INDEX(('ce raw data'!$A$2:$A$3000=G776)*('ce raw data'!$B$2:$B$3000=$B803),,),0),MATCH(SUBSTITUTE(I779,"Allele","Height"),'ce raw data'!$C$1:$CZ$1,0))),"-")</f>
        <v>-</v>
      </c>
      <c r="J802" s="8" t="str">
        <f>IFERROR(IF(INDEX('ce raw data'!$C$2:$CZ$3000,MATCH(1,INDEX(('ce raw data'!$A$2:$A$3000=G776)*('ce raw data'!$B$2:$B$3000=$B803),,),0),MATCH(SUBSTITUTE(J779,"Allele","Height"),'ce raw data'!$C$1:$CZ$1,0))="","-",INDEX('ce raw data'!$C$2:$CZ$3000,MATCH(1,INDEX(('ce raw data'!$A$2:$A$3000=G776)*('ce raw data'!$B$2:$B$3000=$B803),,),0),MATCH(SUBSTITUTE(J779,"Allele","Height"),'ce raw data'!$C$1:$CZ$1,0))),"-")</f>
        <v>-</v>
      </c>
    </row>
    <row r="803" spans="2:10" x14ac:dyDescent="0.5">
      <c r="B803" s="11" t="str">
        <f>'Allele Call Table'!$A$93</f>
        <v>Penta D</v>
      </c>
      <c r="C803" s="8" t="str">
        <f>IFERROR(IF(INDEX('ce raw data'!$C$2:$CZ$3000,MATCH(1,INDEX(('ce raw data'!$A$2:$A$3000=C776)*('ce raw data'!$B$2:$B$3000=$B803),,),0),MATCH(C779,'ce raw data'!$C$1:$CZ$1,0))="","-",INDEX('ce raw data'!$C$2:$CZ$3000,MATCH(1,INDEX(('ce raw data'!$A$2:$A$3000=C776)*('ce raw data'!$B$2:$B$3000=$B803),,),0),MATCH(C779,'ce raw data'!$C$1:$CZ$1,0))),"-")</f>
        <v>-</v>
      </c>
      <c r="D803" s="8" t="str">
        <f>IFERROR(IF(INDEX('ce raw data'!$C$2:$CZ$3000,MATCH(1,INDEX(('ce raw data'!$A$2:$A$3000=C776)*('ce raw data'!$B$2:$B$3000=$B803),,),0),MATCH(D779,'ce raw data'!$C$1:$CZ$1,0))="","-",INDEX('ce raw data'!$C$2:$CZ$3000,MATCH(1,INDEX(('ce raw data'!$A$2:$A$3000=C776)*('ce raw data'!$B$2:$B$3000=$B803),,),0),MATCH(D779,'ce raw data'!$C$1:$CZ$1,0))),"-")</f>
        <v>-</v>
      </c>
      <c r="E803" s="8" t="str">
        <f>IFERROR(IF(INDEX('ce raw data'!$C$2:$CZ$3000,MATCH(1,INDEX(('ce raw data'!$A$2:$A$3000=C776)*('ce raw data'!$B$2:$B$3000=$B803),,),0),MATCH(E779,'ce raw data'!$C$1:$CZ$1,0))="","-",INDEX('ce raw data'!$C$2:$CZ$3000,MATCH(1,INDEX(('ce raw data'!$A$2:$A$3000=C776)*('ce raw data'!$B$2:$B$3000=$B803),,),0),MATCH(E779,'ce raw data'!$C$1:$CZ$1,0))),"-")</f>
        <v>-</v>
      </c>
      <c r="F803" s="8" t="str">
        <f>IFERROR(IF(INDEX('ce raw data'!$C$2:$CZ$3000,MATCH(1,INDEX(('ce raw data'!$A$2:$A$3000=C776)*('ce raw data'!$B$2:$B$3000=$B803),,),0),MATCH(F779,'ce raw data'!$C$1:$CZ$1,0))="","-",INDEX('ce raw data'!$C$2:$CZ$3000,MATCH(1,INDEX(('ce raw data'!$A$2:$A$3000=C776)*('ce raw data'!$B$2:$B$3000=$B803),,),0),MATCH(F779,'ce raw data'!$C$1:$CZ$1,0))),"-")</f>
        <v>-</v>
      </c>
      <c r="G803" s="8" t="str">
        <f>IFERROR(IF(INDEX('ce raw data'!$C$2:$CZ$3000,MATCH(1,INDEX(('ce raw data'!$A$2:$A$3000=G776)*('ce raw data'!$B$2:$B$3000=$B803),,),0),MATCH(G779,'ce raw data'!$C$1:$CZ$1,0))="","-",INDEX('ce raw data'!$C$2:$CZ$3000,MATCH(1,INDEX(('ce raw data'!$A$2:$A$3000=G776)*('ce raw data'!$B$2:$B$3000=$B803),,),0),MATCH(G779,'ce raw data'!$C$1:$CZ$1,0))),"-")</f>
        <v>-</v>
      </c>
      <c r="H803" s="8" t="str">
        <f>IFERROR(IF(INDEX('ce raw data'!$C$2:$CZ$3000,MATCH(1,INDEX(('ce raw data'!$A$2:$A$3000=G776)*('ce raw data'!$B$2:$B$3000=$B803),,),0),MATCH(H779,'ce raw data'!$C$1:$CZ$1,0))="","-",INDEX('ce raw data'!$C$2:$CZ$3000,MATCH(1,INDEX(('ce raw data'!$A$2:$A$3000=G776)*('ce raw data'!$B$2:$B$3000=$B803),,),0),MATCH(H779,'ce raw data'!$C$1:$CZ$1,0))),"-")</f>
        <v>-</v>
      </c>
      <c r="I803" s="8" t="str">
        <f>IFERROR(IF(INDEX('ce raw data'!$C$2:$CZ$3000,MATCH(1,INDEX(('ce raw data'!$A$2:$A$3000=G776)*('ce raw data'!$B$2:$B$3000=$B803),,),0),MATCH(I779,'ce raw data'!$C$1:$CZ$1,0))="","-",INDEX('ce raw data'!$C$2:$CZ$3000,MATCH(1,INDEX(('ce raw data'!$A$2:$A$3000=G776)*('ce raw data'!$B$2:$B$3000=$B803),,),0),MATCH(I779,'ce raw data'!$C$1:$CZ$1,0))),"-")</f>
        <v>-</v>
      </c>
      <c r="J803" s="8" t="str">
        <f>IFERROR(IF(INDEX('ce raw data'!$C$2:$CZ$3000,MATCH(1,INDEX(('ce raw data'!$A$2:$A$3000=G776)*('ce raw data'!$B$2:$B$3000=$B803),,),0),MATCH(J779,'ce raw data'!$C$1:$CZ$1,0))="","-",INDEX('ce raw data'!$C$2:$CZ$3000,MATCH(1,INDEX(('ce raw data'!$A$2:$A$3000=G776)*('ce raw data'!$B$2:$B$3000=$B803),,),0),MATCH(J779,'ce raw data'!$C$1:$CZ$1,0))),"-")</f>
        <v>-</v>
      </c>
    </row>
    <row r="804" spans="2:10" hidden="1" x14ac:dyDescent="0.5">
      <c r="B804" s="10"/>
      <c r="C804" s="8" t="str">
        <f>IFERROR(IF(INDEX('ce raw data'!$C$2:$CZ$3000,MATCH(1,INDEX(('ce raw data'!$A$2:$A$3000=C776)*('ce raw data'!$B$2:$B$3000=$B805),,),0),MATCH(SUBSTITUTE(C779,"Allele","Height"),'ce raw data'!$C$1:$CZ$1,0))="","-",INDEX('ce raw data'!$C$2:$CZ$3000,MATCH(1,INDEX(('ce raw data'!$A$2:$A$3000=C776)*('ce raw data'!$B$2:$B$3000=$B805),,),0),MATCH(SUBSTITUTE(C779,"Allele","Height"),'ce raw data'!$C$1:$CZ$1,0))),"-")</f>
        <v>-</v>
      </c>
      <c r="D804" s="8" t="str">
        <f>IFERROR(IF(INDEX('ce raw data'!$C$2:$CZ$3000,MATCH(1,INDEX(('ce raw data'!$A$2:$A$3000=C776)*('ce raw data'!$B$2:$B$3000=$B805),,),0),MATCH(SUBSTITUTE(D779,"Allele","Height"),'ce raw data'!$C$1:$CZ$1,0))="","-",INDEX('ce raw data'!$C$2:$CZ$3000,MATCH(1,INDEX(('ce raw data'!$A$2:$A$3000=C776)*('ce raw data'!$B$2:$B$3000=$B805),,),0),MATCH(SUBSTITUTE(D779,"Allele","Height"),'ce raw data'!$C$1:$CZ$1,0))),"-")</f>
        <v>-</v>
      </c>
      <c r="E804" s="8" t="str">
        <f>IFERROR(IF(INDEX('ce raw data'!$C$2:$CZ$3000,MATCH(1,INDEX(('ce raw data'!$A$2:$A$3000=C776)*('ce raw data'!$B$2:$B$3000=$B805),,),0),MATCH(SUBSTITUTE(E779,"Allele","Height"),'ce raw data'!$C$1:$CZ$1,0))="","-",INDEX('ce raw data'!$C$2:$CZ$3000,MATCH(1,INDEX(('ce raw data'!$A$2:$A$3000=C776)*('ce raw data'!$B$2:$B$3000=$B805),,),0),MATCH(SUBSTITUTE(E779,"Allele","Height"),'ce raw data'!$C$1:$CZ$1,0))),"-")</f>
        <v>-</v>
      </c>
      <c r="F804" s="8" t="str">
        <f>IFERROR(IF(INDEX('ce raw data'!$C$2:$CZ$3000,MATCH(1,INDEX(('ce raw data'!$A$2:$A$3000=C776)*('ce raw data'!$B$2:$B$3000=$B805),,),0),MATCH(SUBSTITUTE(F779,"Allele","Height"),'ce raw data'!$C$1:$CZ$1,0))="","-",INDEX('ce raw data'!$C$2:$CZ$3000,MATCH(1,INDEX(('ce raw data'!$A$2:$A$3000=C776)*('ce raw data'!$B$2:$B$3000=$B805),,),0),MATCH(SUBSTITUTE(F779,"Allele","Height"),'ce raw data'!$C$1:$CZ$1,0))),"-")</f>
        <v>-</v>
      </c>
      <c r="G804" s="8" t="str">
        <f>IFERROR(IF(INDEX('ce raw data'!$C$2:$CZ$3000,MATCH(1,INDEX(('ce raw data'!$A$2:$A$3000=G776)*('ce raw data'!$B$2:$B$3000=$B805),,),0),MATCH(SUBSTITUTE(G779,"Allele","Height"),'ce raw data'!$C$1:$CZ$1,0))="","-",INDEX('ce raw data'!$C$2:$CZ$3000,MATCH(1,INDEX(('ce raw data'!$A$2:$A$3000=G776)*('ce raw data'!$B$2:$B$3000=$B805),,),0),MATCH(SUBSTITUTE(G779,"Allele","Height"),'ce raw data'!$C$1:$CZ$1,0))),"-")</f>
        <v>-</v>
      </c>
      <c r="H804" s="8" t="str">
        <f>IFERROR(IF(INDEX('ce raw data'!$C$2:$CZ$3000,MATCH(1,INDEX(('ce raw data'!$A$2:$A$3000=G776)*('ce raw data'!$B$2:$B$3000=$B805),,),0),MATCH(SUBSTITUTE(H779,"Allele","Height"),'ce raw data'!$C$1:$CZ$1,0))="","-",INDEX('ce raw data'!$C$2:$CZ$3000,MATCH(1,INDEX(('ce raw data'!$A$2:$A$3000=G776)*('ce raw data'!$B$2:$B$3000=$B805),,),0),MATCH(SUBSTITUTE(H779,"Allele","Height"),'ce raw data'!$C$1:$CZ$1,0))),"-")</f>
        <v>-</v>
      </c>
      <c r="I804" s="8" t="str">
        <f>IFERROR(IF(INDEX('ce raw data'!$C$2:$CZ$3000,MATCH(1,INDEX(('ce raw data'!$A$2:$A$3000=G776)*('ce raw data'!$B$2:$B$3000=$B805),,),0),MATCH(SUBSTITUTE(I779,"Allele","Height"),'ce raw data'!$C$1:$CZ$1,0))="","-",INDEX('ce raw data'!$C$2:$CZ$3000,MATCH(1,INDEX(('ce raw data'!$A$2:$A$3000=G776)*('ce raw data'!$B$2:$B$3000=$B805),,),0),MATCH(SUBSTITUTE(I779,"Allele","Height"),'ce raw data'!$C$1:$CZ$1,0))),"-")</f>
        <v>-</v>
      </c>
      <c r="J804" s="8" t="str">
        <f>IFERROR(IF(INDEX('ce raw data'!$C$2:$CZ$3000,MATCH(1,INDEX(('ce raw data'!$A$2:$A$3000=G776)*('ce raw data'!$B$2:$B$3000=$B805),,),0),MATCH(SUBSTITUTE(J779,"Allele","Height"),'ce raw data'!$C$1:$CZ$1,0))="","-",INDEX('ce raw data'!$C$2:$CZ$3000,MATCH(1,INDEX(('ce raw data'!$A$2:$A$3000=G776)*('ce raw data'!$B$2:$B$3000=$B805),,),0),MATCH(SUBSTITUTE(J779,"Allele","Height"),'ce raw data'!$C$1:$CZ$1,0))),"-")</f>
        <v>-</v>
      </c>
    </row>
    <row r="805" spans="2:10" x14ac:dyDescent="0.5">
      <c r="B805" s="14" t="str">
        <f>'Allele Call Table'!$A$95</f>
        <v>TH01</v>
      </c>
      <c r="C805" s="8" t="str">
        <f>IFERROR(IF(INDEX('ce raw data'!$C$2:$CZ$3000,MATCH(1,INDEX(('ce raw data'!$A$2:$A$3000=C776)*('ce raw data'!$B$2:$B$3000=$B805),,),0),MATCH(C779,'ce raw data'!$C$1:$CZ$1,0))="","-",INDEX('ce raw data'!$C$2:$CZ$3000,MATCH(1,INDEX(('ce raw data'!$A$2:$A$3000=C776)*('ce raw data'!$B$2:$B$3000=$B805),,),0),MATCH(C779,'ce raw data'!$C$1:$CZ$1,0))),"-")</f>
        <v>-</v>
      </c>
      <c r="D805" s="8" t="str">
        <f>IFERROR(IF(INDEX('ce raw data'!$C$2:$CZ$3000,MATCH(1,INDEX(('ce raw data'!$A$2:$A$3000=C776)*('ce raw data'!$B$2:$B$3000=$B805),,),0),MATCH(D779,'ce raw data'!$C$1:$CZ$1,0))="","-",INDEX('ce raw data'!$C$2:$CZ$3000,MATCH(1,INDEX(('ce raw data'!$A$2:$A$3000=C776)*('ce raw data'!$B$2:$B$3000=$B805),,),0),MATCH(D779,'ce raw data'!$C$1:$CZ$1,0))),"-")</f>
        <v>-</v>
      </c>
      <c r="E805" s="8" t="str">
        <f>IFERROR(IF(INDEX('ce raw data'!$C$2:$CZ$3000,MATCH(1,INDEX(('ce raw data'!$A$2:$A$3000=C776)*('ce raw data'!$B$2:$B$3000=$B805),,),0),MATCH(E779,'ce raw data'!$C$1:$CZ$1,0))="","-",INDEX('ce raw data'!$C$2:$CZ$3000,MATCH(1,INDEX(('ce raw data'!$A$2:$A$3000=C776)*('ce raw data'!$B$2:$B$3000=$B805),,),0),MATCH(E779,'ce raw data'!$C$1:$CZ$1,0))),"-")</f>
        <v>-</v>
      </c>
      <c r="F805" s="8" t="str">
        <f>IFERROR(IF(INDEX('ce raw data'!$C$2:$CZ$3000,MATCH(1,INDEX(('ce raw data'!$A$2:$A$3000=C776)*('ce raw data'!$B$2:$B$3000=$B805),,),0),MATCH(F779,'ce raw data'!$C$1:$CZ$1,0))="","-",INDEX('ce raw data'!$C$2:$CZ$3000,MATCH(1,INDEX(('ce raw data'!$A$2:$A$3000=C776)*('ce raw data'!$B$2:$B$3000=$B805),,),0),MATCH(F779,'ce raw data'!$C$1:$CZ$1,0))),"-")</f>
        <v>-</v>
      </c>
      <c r="G805" s="8" t="str">
        <f>IFERROR(IF(INDEX('ce raw data'!$C$2:$CZ$3000,MATCH(1,INDEX(('ce raw data'!$A$2:$A$3000=G776)*('ce raw data'!$B$2:$B$3000=$B805),,),0),MATCH(G779,'ce raw data'!$C$1:$CZ$1,0))="","-",INDEX('ce raw data'!$C$2:$CZ$3000,MATCH(1,INDEX(('ce raw data'!$A$2:$A$3000=G776)*('ce raw data'!$B$2:$B$3000=$B805),,),0),MATCH(G779,'ce raw data'!$C$1:$CZ$1,0))),"-")</f>
        <v>-</v>
      </c>
      <c r="H805" s="8" t="str">
        <f>IFERROR(IF(INDEX('ce raw data'!$C$2:$CZ$3000,MATCH(1,INDEX(('ce raw data'!$A$2:$A$3000=G776)*('ce raw data'!$B$2:$B$3000=$B805),,),0),MATCH(H779,'ce raw data'!$C$1:$CZ$1,0))="","-",INDEX('ce raw data'!$C$2:$CZ$3000,MATCH(1,INDEX(('ce raw data'!$A$2:$A$3000=G776)*('ce raw data'!$B$2:$B$3000=$B805),,),0),MATCH(H779,'ce raw data'!$C$1:$CZ$1,0))),"-")</f>
        <v>-</v>
      </c>
      <c r="I805" s="8" t="str">
        <f>IFERROR(IF(INDEX('ce raw data'!$C$2:$CZ$3000,MATCH(1,INDEX(('ce raw data'!$A$2:$A$3000=G776)*('ce raw data'!$B$2:$B$3000=$B805),,),0),MATCH(I779,'ce raw data'!$C$1:$CZ$1,0))="","-",INDEX('ce raw data'!$C$2:$CZ$3000,MATCH(1,INDEX(('ce raw data'!$A$2:$A$3000=G776)*('ce raw data'!$B$2:$B$3000=$B805),,),0),MATCH(I779,'ce raw data'!$C$1:$CZ$1,0))),"-")</f>
        <v>-</v>
      </c>
      <c r="J805" s="8" t="str">
        <f>IFERROR(IF(INDEX('ce raw data'!$C$2:$CZ$3000,MATCH(1,INDEX(('ce raw data'!$A$2:$A$3000=G776)*('ce raw data'!$B$2:$B$3000=$B805),,),0),MATCH(J779,'ce raw data'!$C$1:$CZ$1,0))="","-",INDEX('ce raw data'!$C$2:$CZ$3000,MATCH(1,INDEX(('ce raw data'!$A$2:$A$3000=G776)*('ce raw data'!$B$2:$B$3000=$B805),,),0),MATCH(J779,'ce raw data'!$C$1:$CZ$1,0))),"-")</f>
        <v>-</v>
      </c>
    </row>
    <row r="806" spans="2:10" hidden="1" x14ac:dyDescent="0.5">
      <c r="B806" s="14"/>
      <c r="C806" s="8" t="str">
        <f>IFERROR(IF(INDEX('ce raw data'!$C$2:$CZ$3000,MATCH(1,INDEX(('ce raw data'!$A$2:$A$3000=C776)*('ce raw data'!$B$2:$B$3000=$B807),,),0),MATCH(SUBSTITUTE(C779,"Allele","Height"),'ce raw data'!$C$1:$CZ$1,0))="","-",INDEX('ce raw data'!$C$2:$CZ$3000,MATCH(1,INDEX(('ce raw data'!$A$2:$A$3000=C776)*('ce raw data'!$B$2:$B$3000=$B807),,),0),MATCH(SUBSTITUTE(C779,"Allele","Height"),'ce raw data'!$C$1:$CZ$1,0))),"-")</f>
        <v>-</v>
      </c>
      <c r="D806" s="8" t="str">
        <f>IFERROR(IF(INDEX('ce raw data'!$C$2:$CZ$3000,MATCH(1,INDEX(('ce raw data'!$A$2:$A$3000=C776)*('ce raw data'!$B$2:$B$3000=$B807),,),0),MATCH(SUBSTITUTE(D779,"Allele","Height"),'ce raw data'!$C$1:$CZ$1,0))="","-",INDEX('ce raw data'!$C$2:$CZ$3000,MATCH(1,INDEX(('ce raw data'!$A$2:$A$3000=C776)*('ce raw data'!$B$2:$B$3000=$B807),,),0),MATCH(SUBSTITUTE(D779,"Allele","Height"),'ce raw data'!$C$1:$CZ$1,0))),"-")</f>
        <v>-</v>
      </c>
      <c r="E806" s="8" t="str">
        <f>IFERROR(IF(INDEX('ce raw data'!$C$2:$CZ$3000,MATCH(1,INDEX(('ce raw data'!$A$2:$A$3000=C776)*('ce raw data'!$B$2:$B$3000=$B807),,),0),MATCH(SUBSTITUTE(E779,"Allele","Height"),'ce raw data'!$C$1:$CZ$1,0))="","-",INDEX('ce raw data'!$C$2:$CZ$3000,MATCH(1,INDEX(('ce raw data'!$A$2:$A$3000=C776)*('ce raw data'!$B$2:$B$3000=$B807),,),0),MATCH(SUBSTITUTE(E779,"Allele","Height"),'ce raw data'!$C$1:$CZ$1,0))),"-")</f>
        <v>-</v>
      </c>
      <c r="F806" s="8" t="str">
        <f>IFERROR(IF(INDEX('ce raw data'!$C$2:$CZ$3000,MATCH(1,INDEX(('ce raw data'!$A$2:$A$3000=C776)*('ce raw data'!$B$2:$B$3000=$B807),,),0),MATCH(SUBSTITUTE(F779,"Allele","Height"),'ce raw data'!$C$1:$CZ$1,0))="","-",INDEX('ce raw data'!$C$2:$CZ$3000,MATCH(1,INDEX(('ce raw data'!$A$2:$A$3000=C776)*('ce raw data'!$B$2:$B$3000=$B807),,),0),MATCH(SUBSTITUTE(F779,"Allele","Height"),'ce raw data'!$C$1:$CZ$1,0))),"-")</f>
        <v>-</v>
      </c>
      <c r="G806" s="8" t="str">
        <f>IFERROR(IF(INDEX('ce raw data'!$C$2:$CZ$3000,MATCH(1,INDEX(('ce raw data'!$A$2:$A$3000=G776)*('ce raw data'!$B$2:$B$3000=$B807),,),0),MATCH(SUBSTITUTE(G779,"Allele","Height"),'ce raw data'!$C$1:$CZ$1,0))="","-",INDEX('ce raw data'!$C$2:$CZ$3000,MATCH(1,INDEX(('ce raw data'!$A$2:$A$3000=G776)*('ce raw data'!$B$2:$B$3000=$B807),,),0),MATCH(SUBSTITUTE(G779,"Allele","Height"),'ce raw data'!$C$1:$CZ$1,0))),"-")</f>
        <v>-</v>
      </c>
      <c r="H806" s="8" t="str">
        <f>IFERROR(IF(INDEX('ce raw data'!$C$2:$CZ$3000,MATCH(1,INDEX(('ce raw data'!$A$2:$A$3000=G776)*('ce raw data'!$B$2:$B$3000=$B807),,),0),MATCH(SUBSTITUTE(H779,"Allele","Height"),'ce raw data'!$C$1:$CZ$1,0))="","-",INDEX('ce raw data'!$C$2:$CZ$3000,MATCH(1,INDEX(('ce raw data'!$A$2:$A$3000=G776)*('ce raw data'!$B$2:$B$3000=$B807),,),0),MATCH(SUBSTITUTE(H779,"Allele","Height"),'ce raw data'!$C$1:$CZ$1,0))),"-")</f>
        <v>-</v>
      </c>
      <c r="I806" s="8" t="str">
        <f>IFERROR(IF(INDEX('ce raw data'!$C$2:$CZ$3000,MATCH(1,INDEX(('ce raw data'!$A$2:$A$3000=G776)*('ce raw data'!$B$2:$B$3000=$B807),,),0),MATCH(SUBSTITUTE(I779,"Allele","Height"),'ce raw data'!$C$1:$CZ$1,0))="","-",INDEX('ce raw data'!$C$2:$CZ$3000,MATCH(1,INDEX(('ce raw data'!$A$2:$A$3000=G776)*('ce raw data'!$B$2:$B$3000=$B807),,),0),MATCH(SUBSTITUTE(I779,"Allele","Height"),'ce raw data'!$C$1:$CZ$1,0))),"-")</f>
        <v>-</v>
      </c>
      <c r="J806" s="8" t="str">
        <f>IFERROR(IF(INDEX('ce raw data'!$C$2:$CZ$3000,MATCH(1,INDEX(('ce raw data'!$A$2:$A$3000=G776)*('ce raw data'!$B$2:$B$3000=$B807),,),0),MATCH(SUBSTITUTE(J779,"Allele","Height"),'ce raw data'!$C$1:$CZ$1,0))="","-",INDEX('ce raw data'!$C$2:$CZ$3000,MATCH(1,INDEX(('ce raw data'!$A$2:$A$3000=G776)*('ce raw data'!$B$2:$B$3000=$B807),,),0),MATCH(SUBSTITUTE(J779,"Allele","Height"),'ce raw data'!$C$1:$CZ$1,0))),"-")</f>
        <v>-</v>
      </c>
    </row>
    <row r="807" spans="2:10" x14ac:dyDescent="0.5">
      <c r="B807" s="14" t="str">
        <f>'Allele Call Table'!$A$97</f>
        <v>vWA</v>
      </c>
      <c r="C807" s="8" t="str">
        <f>IFERROR(IF(INDEX('ce raw data'!$C$2:$CZ$3000,MATCH(1,INDEX(('ce raw data'!$A$2:$A$3000=C776)*('ce raw data'!$B$2:$B$3000=$B807),,),0),MATCH(C779,'ce raw data'!$C$1:$CZ$1,0))="","-",INDEX('ce raw data'!$C$2:$CZ$3000,MATCH(1,INDEX(('ce raw data'!$A$2:$A$3000=C776)*('ce raw data'!$B$2:$B$3000=$B807),,),0),MATCH(C779,'ce raw data'!$C$1:$CZ$1,0))),"-")</f>
        <v>-</v>
      </c>
      <c r="D807" s="8" t="str">
        <f>IFERROR(IF(INDEX('ce raw data'!$C$2:$CZ$3000,MATCH(1,INDEX(('ce raw data'!$A$2:$A$3000=C776)*('ce raw data'!$B$2:$B$3000=$B807),,),0),MATCH(D779,'ce raw data'!$C$1:$CZ$1,0))="","-",INDEX('ce raw data'!$C$2:$CZ$3000,MATCH(1,INDEX(('ce raw data'!$A$2:$A$3000=C776)*('ce raw data'!$B$2:$B$3000=$B807),,),0),MATCH(D779,'ce raw data'!$C$1:$CZ$1,0))),"-")</f>
        <v>-</v>
      </c>
      <c r="E807" s="8" t="str">
        <f>IFERROR(IF(INDEX('ce raw data'!$C$2:$CZ$3000,MATCH(1,INDEX(('ce raw data'!$A$2:$A$3000=C776)*('ce raw data'!$B$2:$B$3000=$B807),,),0),MATCH(E779,'ce raw data'!$C$1:$CZ$1,0))="","-",INDEX('ce raw data'!$C$2:$CZ$3000,MATCH(1,INDEX(('ce raw data'!$A$2:$A$3000=C776)*('ce raw data'!$B$2:$B$3000=$B807),,),0),MATCH(E779,'ce raw data'!$C$1:$CZ$1,0))),"-")</f>
        <v>-</v>
      </c>
      <c r="F807" s="8" t="str">
        <f>IFERROR(IF(INDEX('ce raw data'!$C$2:$CZ$3000,MATCH(1,INDEX(('ce raw data'!$A$2:$A$3000=C776)*('ce raw data'!$B$2:$B$3000=$B807),,),0),MATCH(F779,'ce raw data'!$C$1:$CZ$1,0))="","-",INDEX('ce raw data'!$C$2:$CZ$3000,MATCH(1,INDEX(('ce raw data'!$A$2:$A$3000=C776)*('ce raw data'!$B$2:$B$3000=$B807),,),0),MATCH(F779,'ce raw data'!$C$1:$CZ$1,0))),"-")</f>
        <v>-</v>
      </c>
      <c r="G807" s="8" t="str">
        <f>IFERROR(IF(INDEX('ce raw data'!$C$2:$CZ$3000,MATCH(1,INDEX(('ce raw data'!$A$2:$A$3000=G776)*('ce raw data'!$B$2:$B$3000=$B807),,),0),MATCH(G779,'ce raw data'!$C$1:$CZ$1,0))="","-",INDEX('ce raw data'!$C$2:$CZ$3000,MATCH(1,INDEX(('ce raw data'!$A$2:$A$3000=G776)*('ce raw data'!$B$2:$B$3000=$B807),,),0),MATCH(G779,'ce raw data'!$C$1:$CZ$1,0))),"-")</f>
        <v>-</v>
      </c>
      <c r="H807" s="8" t="str">
        <f>IFERROR(IF(INDEX('ce raw data'!$C$2:$CZ$3000,MATCH(1,INDEX(('ce raw data'!$A$2:$A$3000=G776)*('ce raw data'!$B$2:$B$3000=$B807),,),0),MATCH(H779,'ce raw data'!$C$1:$CZ$1,0))="","-",INDEX('ce raw data'!$C$2:$CZ$3000,MATCH(1,INDEX(('ce raw data'!$A$2:$A$3000=G776)*('ce raw data'!$B$2:$B$3000=$B807),,),0),MATCH(H779,'ce raw data'!$C$1:$CZ$1,0))),"-")</f>
        <v>-</v>
      </c>
      <c r="I807" s="8" t="str">
        <f>IFERROR(IF(INDEX('ce raw data'!$C$2:$CZ$3000,MATCH(1,INDEX(('ce raw data'!$A$2:$A$3000=G776)*('ce raw data'!$B$2:$B$3000=$B807),,),0),MATCH(I779,'ce raw data'!$C$1:$CZ$1,0))="","-",INDEX('ce raw data'!$C$2:$CZ$3000,MATCH(1,INDEX(('ce raw data'!$A$2:$A$3000=G776)*('ce raw data'!$B$2:$B$3000=$B807),,),0),MATCH(I779,'ce raw data'!$C$1:$CZ$1,0))),"-")</f>
        <v>-</v>
      </c>
      <c r="J807" s="8" t="str">
        <f>IFERROR(IF(INDEX('ce raw data'!$C$2:$CZ$3000,MATCH(1,INDEX(('ce raw data'!$A$2:$A$3000=G776)*('ce raw data'!$B$2:$B$3000=$B807),,),0),MATCH(J779,'ce raw data'!$C$1:$CZ$1,0))="","-",INDEX('ce raw data'!$C$2:$CZ$3000,MATCH(1,INDEX(('ce raw data'!$A$2:$A$3000=G776)*('ce raw data'!$B$2:$B$3000=$B807),,),0),MATCH(J779,'ce raw data'!$C$1:$CZ$1,0))),"-")</f>
        <v>-</v>
      </c>
    </row>
    <row r="808" spans="2:10" hidden="1" x14ac:dyDescent="0.5">
      <c r="B808" s="14"/>
      <c r="C808" s="8" t="str">
        <f>IFERROR(IF(INDEX('ce raw data'!$C$2:$CZ$3000,MATCH(1,INDEX(('ce raw data'!$A$2:$A$3000=C776)*('ce raw data'!$B$2:$B$3000=$B809),,),0),MATCH(SUBSTITUTE(C779,"Allele","Height"),'ce raw data'!$C$1:$CZ$1,0))="","-",INDEX('ce raw data'!$C$2:$CZ$3000,MATCH(1,INDEX(('ce raw data'!$A$2:$A$3000=C776)*('ce raw data'!$B$2:$B$3000=$B809),,),0),MATCH(SUBSTITUTE(C779,"Allele","Height"),'ce raw data'!$C$1:$CZ$1,0))),"-")</f>
        <v>-</v>
      </c>
      <c r="D808" s="8" t="str">
        <f>IFERROR(IF(INDEX('ce raw data'!$C$2:$CZ$3000,MATCH(1,INDEX(('ce raw data'!$A$2:$A$3000=C776)*('ce raw data'!$B$2:$B$3000=$B809),,),0),MATCH(SUBSTITUTE(D779,"Allele","Height"),'ce raw data'!$C$1:$CZ$1,0))="","-",INDEX('ce raw data'!$C$2:$CZ$3000,MATCH(1,INDEX(('ce raw data'!$A$2:$A$3000=C776)*('ce raw data'!$B$2:$B$3000=$B809),,),0),MATCH(SUBSTITUTE(D779,"Allele","Height"),'ce raw data'!$C$1:$CZ$1,0))),"-")</f>
        <v>-</v>
      </c>
      <c r="E808" s="8" t="str">
        <f>IFERROR(IF(INDEX('ce raw data'!$C$2:$CZ$3000,MATCH(1,INDEX(('ce raw data'!$A$2:$A$3000=C776)*('ce raw data'!$B$2:$B$3000=$B809),,),0),MATCH(SUBSTITUTE(E779,"Allele","Height"),'ce raw data'!$C$1:$CZ$1,0))="","-",INDEX('ce raw data'!$C$2:$CZ$3000,MATCH(1,INDEX(('ce raw data'!$A$2:$A$3000=C776)*('ce raw data'!$B$2:$B$3000=$B809),,),0),MATCH(SUBSTITUTE(E779,"Allele","Height"),'ce raw data'!$C$1:$CZ$1,0))),"-")</f>
        <v>-</v>
      </c>
      <c r="F808" s="8" t="str">
        <f>IFERROR(IF(INDEX('ce raw data'!$C$2:$CZ$3000,MATCH(1,INDEX(('ce raw data'!$A$2:$A$3000=C776)*('ce raw data'!$B$2:$B$3000=$B809),,),0),MATCH(SUBSTITUTE(F779,"Allele","Height"),'ce raw data'!$C$1:$CZ$1,0))="","-",INDEX('ce raw data'!$C$2:$CZ$3000,MATCH(1,INDEX(('ce raw data'!$A$2:$A$3000=C776)*('ce raw data'!$B$2:$B$3000=$B809),,),0),MATCH(SUBSTITUTE(F779,"Allele","Height"),'ce raw data'!$C$1:$CZ$1,0))),"-")</f>
        <v>-</v>
      </c>
      <c r="G808" s="8" t="str">
        <f>IFERROR(IF(INDEX('ce raw data'!$C$2:$CZ$3000,MATCH(1,INDEX(('ce raw data'!$A$2:$A$3000=G776)*('ce raw data'!$B$2:$B$3000=$B809),,),0),MATCH(SUBSTITUTE(G779,"Allele","Height"),'ce raw data'!$C$1:$CZ$1,0))="","-",INDEX('ce raw data'!$C$2:$CZ$3000,MATCH(1,INDEX(('ce raw data'!$A$2:$A$3000=G776)*('ce raw data'!$B$2:$B$3000=$B809),,),0),MATCH(SUBSTITUTE(G779,"Allele","Height"),'ce raw data'!$C$1:$CZ$1,0))),"-")</f>
        <v>-</v>
      </c>
      <c r="H808" s="8" t="str">
        <f>IFERROR(IF(INDEX('ce raw data'!$C$2:$CZ$3000,MATCH(1,INDEX(('ce raw data'!$A$2:$A$3000=G776)*('ce raw data'!$B$2:$B$3000=$B809),,),0),MATCH(SUBSTITUTE(H779,"Allele","Height"),'ce raw data'!$C$1:$CZ$1,0))="","-",INDEX('ce raw data'!$C$2:$CZ$3000,MATCH(1,INDEX(('ce raw data'!$A$2:$A$3000=G776)*('ce raw data'!$B$2:$B$3000=$B809),,),0),MATCH(SUBSTITUTE(H779,"Allele","Height"),'ce raw data'!$C$1:$CZ$1,0))),"-")</f>
        <v>-</v>
      </c>
      <c r="I808" s="8" t="str">
        <f>IFERROR(IF(INDEX('ce raw data'!$C$2:$CZ$3000,MATCH(1,INDEX(('ce raw data'!$A$2:$A$3000=G776)*('ce raw data'!$B$2:$B$3000=$B809),,),0),MATCH(SUBSTITUTE(I779,"Allele","Height"),'ce raw data'!$C$1:$CZ$1,0))="","-",INDEX('ce raw data'!$C$2:$CZ$3000,MATCH(1,INDEX(('ce raw data'!$A$2:$A$3000=G776)*('ce raw data'!$B$2:$B$3000=$B809),,),0),MATCH(SUBSTITUTE(I779,"Allele","Height"),'ce raw data'!$C$1:$CZ$1,0))),"-")</f>
        <v>-</v>
      </c>
      <c r="J808" s="8" t="str">
        <f>IFERROR(IF(INDEX('ce raw data'!$C$2:$CZ$3000,MATCH(1,INDEX(('ce raw data'!$A$2:$A$3000=G776)*('ce raw data'!$B$2:$B$3000=$B809),,),0),MATCH(SUBSTITUTE(J779,"Allele","Height"),'ce raw data'!$C$1:$CZ$1,0))="","-",INDEX('ce raw data'!$C$2:$CZ$3000,MATCH(1,INDEX(('ce raw data'!$A$2:$A$3000=G776)*('ce raw data'!$B$2:$B$3000=$B809),,),0),MATCH(SUBSTITUTE(J779,"Allele","Height"),'ce raw data'!$C$1:$CZ$1,0))),"-")</f>
        <v>-</v>
      </c>
    </row>
    <row r="809" spans="2:10" x14ac:dyDescent="0.5">
      <c r="B809" s="14" t="str">
        <f>'Allele Call Table'!$A$99</f>
        <v>D21S11</v>
      </c>
      <c r="C809" s="8" t="str">
        <f>IFERROR(IF(INDEX('ce raw data'!$C$2:$CZ$3000,MATCH(1,INDEX(('ce raw data'!$A$2:$A$3000=C776)*('ce raw data'!$B$2:$B$3000=$B809),,),0),MATCH(C779,'ce raw data'!$C$1:$CZ$1,0))="","-",INDEX('ce raw data'!$C$2:$CZ$3000,MATCH(1,INDEX(('ce raw data'!$A$2:$A$3000=C776)*('ce raw data'!$B$2:$B$3000=$B809),,),0),MATCH(C779,'ce raw data'!$C$1:$CZ$1,0))),"-")</f>
        <v>-</v>
      </c>
      <c r="D809" s="8" t="str">
        <f>IFERROR(IF(INDEX('ce raw data'!$C$2:$CZ$3000,MATCH(1,INDEX(('ce raw data'!$A$2:$A$3000=C776)*('ce raw data'!$B$2:$B$3000=$B809),,),0),MATCH(D779,'ce raw data'!$C$1:$CZ$1,0))="","-",INDEX('ce raw data'!$C$2:$CZ$3000,MATCH(1,INDEX(('ce raw data'!$A$2:$A$3000=C776)*('ce raw data'!$B$2:$B$3000=$B809),,),0),MATCH(D779,'ce raw data'!$C$1:$CZ$1,0))),"-")</f>
        <v>-</v>
      </c>
      <c r="E809" s="8" t="str">
        <f>IFERROR(IF(INDEX('ce raw data'!$C$2:$CZ$3000,MATCH(1,INDEX(('ce raw data'!$A$2:$A$3000=C776)*('ce raw data'!$B$2:$B$3000=$B809),,),0),MATCH(E779,'ce raw data'!$C$1:$CZ$1,0))="","-",INDEX('ce raw data'!$C$2:$CZ$3000,MATCH(1,INDEX(('ce raw data'!$A$2:$A$3000=C776)*('ce raw data'!$B$2:$B$3000=$B809),,),0),MATCH(E779,'ce raw data'!$C$1:$CZ$1,0))),"-")</f>
        <v>-</v>
      </c>
      <c r="F809" s="8" t="str">
        <f>IFERROR(IF(INDEX('ce raw data'!$C$2:$CZ$3000,MATCH(1,INDEX(('ce raw data'!$A$2:$A$3000=C776)*('ce raw data'!$B$2:$B$3000=$B809),,),0),MATCH(F779,'ce raw data'!$C$1:$CZ$1,0))="","-",INDEX('ce raw data'!$C$2:$CZ$3000,MATCH(1,INDEX(('ce raw data'!$A$2:$A$3000=C776)*('ce raw data'!$B$2:$B$3000=$B809),,),0),MATCH(F779,'ce raw data'!$C$1:$CZ$1,0))),"-")</f>
        <v>-</v>
      </c>
      <c r="G809" s="8" t="str">
        <f>IFERROR(IF(INDEX('ce raw data'!$C$2:$CZ$3000,MATCH(1,INDEX(('ce raw data'!$A$2:$A$3000=G776)*('ce raw data'!$B$2:$B$3000=$B809),,),0),MATCH(G779,'ce raw data'!$C$1:$CZ$1,0))="","-",INDEX('ce raw data'!$C$2:$CZ$3000,MATCH(1,INDEX(('ce raw data'!$A$2:$A$3000=G776)*('ce raw data'!$B$2:$B$3000=$B809),,),0),MATCH(G779,'ce raw data'!$C$1:$CZ$1,0))),"-")</f>
        <v>-</v>
      </c>
      <c r="H809" s="8" t="str">
        <f>IFERROR(IF(INDEX('ce raw data'!$C$2:$CZ$3000,MATCH(1,INDEX(('ce raw data'!$A$2:$A$3000=G776)*('ce raw data'!$B$2:$B$3000=$B809),,),0),MATCH(H779,'ce raw data'!$C$1:$CZ$1,0))="","-",INDEX('ce raw data'!$C$2:$CZ$3000,MATCH(1,INDEX(('ce raw data'!$A$2:$A$3000=G776)*('ce raw data'!$B$2:$B$3000=$B809),,),0),MATCH(H779,'ce raw data'!$C$1:$CZ$1,0))),"-")</f>
        <v>-</v>
      </c>
      <c r="I809" s="8" t="str">
        <f>IFERROR(IF(INDEX('ce raw data'!$C$2:$CZ$3000,MATCH(1,INDEX(('ce raw data'!$A$2:$A$3000=G776)*('ce raw data'!$B$2:$B$3000=$B809),,),0),MATCH(I779,'ce raw data'!$C$1:$CZ$1,0))="","-",INDEX('ce raw data'!$C$2:$CZ$3000,MATCH(1,INDEX(('ce raw data'!$A$2:$A$3000=G776)*('ce raw data'!$B$2:$B$3000=$B809),,),0),MATCH(I779,'ce raw data'!$C$1:$CZ$1,0))),"-")</f>
        <v>-</v>
      </c>
      <c r="J809" s="8" t="str">
        <f>IFERROR(IF(INDEX('ce raw data'!$C$2:$CZ$3000,MATCH(1,INDEX(('ce raw data'!$A$2:$A$3000=G776)*('ce raw data'!$B$2:$B$3000=$B809),,),0),MATCH(J779,'ce raw data'!$C$1:$CZ$1,0))="","-",INDEX('ce raw data'!$C$2:$CZ$3000,MATCH(1,INDEX(('ce raw data'!$A$2:$A$3000=G776)*('ce raw data'!$B$2:$B$3000=$B809),,),0),MATCH(J779,'ce raw data'!$C$1:$CZ$1,0))),"-")</f>
        <v>-</v>
      </c>
    </row>
    <row r="810" spans="2:10" hidden="1" x14ac:dyDescent="0.5">
      <c r="B810" s="14"/>
      <c r="C810" s="8" t="str">
        <f>IFERROR(IF(INDEX('ce raw data'!$C$2:$CZ$3000,MATCH(1,INDEX(('ce raw data'!$A$2:$A$3000=C776)*('ce raw data'!$B$2:$B$3000=$B811),,),0),MATCH(SUBSTITUTE(C779,"Allele","Height"),'ce raw data'!$C$1:$CZ$1,0))="","-",INDEX('ce raw data'!$C$2:$CZ$3000,MATCH(1,INDEX(('ce raw data'!$A$2:$A$3000=C776)*('ce raw data'!$B$2:$B$3000=$B811),,),0),MATCH(SUBSTITUTE(C779,"Allele","Height"),'ce raw data'!$C$1:$CZ$1,0))),"-")</f>
        <v>-</v>
      </c>
      <c r="D810" s="8" t="str">
        <f>IFERROR(IF(INDEX('ce raw data'!$C$2:$CZ$3000,MATCH(1,INDEX(('ce raw data'!$A$2:$A$3000=C776)*('ce raw data'!$B$2:$B$3000=$B811),,),0),MATCH(SUBSTITUTE(D779,"Allele","Height"),'ce raw data'!$C$1:$CZ$1,0))="","-",INDEX('ce raw data'!$C$2:$CZ$3000,MATCH(1,INDEX(('ce raw data'!$A$2:$A$3000=C776)*('ce raw data'!$B$2:$B$3000=$B811),,),0),MATCH(SUBSTITUTE(D779,"Allele","Height"),'ce raw data'!$C$1:$CZ$1,0))),"-")</f>
        <v>-</v>
      </c>
      <c r="E810" s="8" t="str">
        <f>IFERROR(IF(INDEX('ce raw data'!$C$2:$CZ$3000,MATCH(1,INDEX(('ce raw data'!$A$2:$A$3000=C776)*('ce raw data'!$B$2:$B$3000=$B811),,),0),MATCH(SUBSTITUTE(E779,"Allele","Height"),'ce raw data'!$C$1:$CZ$1,0))="","-",INDEX('ce raw data'!$C$2:$CZ$3000,MATCH(1,INDEX(('ce raw data'!$A$2:$A$3000=C776)*('ce raw data'!$B$2:$B$3000=$B811),,),0),MATCH(SUBSTITUTE(E779,"Allele","Height"),'ce raw data'!$C$1:$CZ$1,0))),"-")</f>
        <v>-</v>
      </c>
      <c r="F810" s="8" t="str">
        <f>IFERROR(IF(INDEX('ce raw data'!$C$2:$CZ$3000,MATCH(1,INDEX(('ce raw data'!$A$2:$A$3000=C776)*('ce raw data'!$B$2:$B$3000=$B811),,),0),MATCH(SUBSTITUTE(F779,"Allele","Height"),'ce raw data'!$C$1:$CZ$1,0))="","-",INDEX('ce raw data'!$C$2:$CZ$3000,MATCH(1,INDEX(('ce raw data'!$A$2:$A$3000=C776)*('ce raw data'!$B$2:$B$3000=$B811),,),0),MATCH(SUBSTITUTE(F779,"Allele","Height"),'ce raw data'!$C$1:$CZ$1,0))),"-")</f>
        <v>-</v>
      </c>
      <c r="G810" s="8" t="str">
        <f>IFERROR(IF(INDEX('ce raw data'!$C$2:$CZ$3000,MATCH(1,INDEX(('ce raw data'!$A$2:$A$3000=G776)*('ce raw data'!$B$2:$B$3000=$B811),,),0),MATCH(SUBSTITUTE(G779,"Allele","Height"),'ce raw data'!$C$1:$CZ$1,0))="","-",INDEX('ce raw data'!$C$2:$CZ$3000,MATCH(1,INDEX(('ce raw data'!$A$2:$A$3000=G776)*('ce raw data'!$B$2:$B$3000=$B811),,),0),MATCH(SUBSTITUTE(G779,"Allele","Height"),'ce raw data'!$C$1:$CZ$1,0))),"-")</f>
        <v>-</v>
      </c>
      <c r="H810" s="8" t="str">
        <f>IFERROR(IF(INDEX('ce raw data'!$C$2:$CZ$3000,MATCH(1,INDEX(('ce raw data'!$A$2:$A$3000=G776)*('ce raw data'!$B$2:$B$3000=$B811),,),0),MATCH(SUBSTITUTE(H779,"Allele","Height"),'ce raw data'!$C$1:$CZ$1,0))="","-",INDEX('ce raw data'!$C$2:$CZ$3000,MATCH(1,INDEX(('ce raw data'!$A$2:$A$3000=G776)*('ce raw data'!$B$2:$B$3000=$B811),,),0),MATCH(SUBSTITUTE(H779,"Allele","Height"),'ce raw data'!$C$1:$CZ$1,0))),"-")</f>
        <v>-</v>
      </c>
      <c r="I810" s="8" t="str">
        <f>IFERROR(IF(INDEX('ce raw data'!$C$2:$CZ$3000,MATCH(1,INDEX(('ce raw data'!$A$2:$A$3000=G776)*('ce raw data'!$B$2:$B$3000=$B811),,),0),MATCH(SUBSTITUTE(I779,"Allele","Height"),'ce raw data'!$C$1:$CZ$1,0))="","-",INDEX('ce raw data'!$C$2:$CZ$3000,MATCH(1,INDEX(('ce raw data'!$A$2:$A$3000=G776)*('ce raw data'!$B$2:$B$3000=$B811),,),0),MATCH(SUBSTITUTE(I779,"Allele","Height"),'ce raw data'!$C$1:$CZ$1,0))),"-")</f>
        <v>-</v>
      </c>
      <c r="J810" s="8" t="str">
        <f>IFERROR(IF(INDEX('ce raw data'!$C$2:$CZ$3000,MATCH(1,INDEX(('ce raw data'!$A$2:$A$3000=G776)*('ce raw data'!$B$2:$B$3000=$B811),,),0),MATCH(SUBSTITUTE(J779,"Allele","Height"),'ce raw data'!$C$1:$CZ$1,0))="","-",INDEX('ce raw data'!$C$2:$CZ$3000,MATCH(1,INDEX(('ce raw data'!$A$2:$A$3000=G776)*('ce raw data'!$B$2:$B$3000=$B811),,),0),MATCH(SUBSTITUTE(J779,"Allele","Height"),'ce raw data'!$C$1:$CZ$1,0))),"-")</f>
        <v>-</v>
      </c>
    </row>
    <row r="811" spans="2:10" x14ac:dyDescent="0.5">
      <c r="B811" s="14" t="str">
        <f>'Allele Call Table'!$A$101</f>
        <v>D7S820</v>
      </c>
      <c r="C811" s="8" t="str">
        <f>IFERROR(IF(INDEX('ce raw data'!$C$2:$CZ$3000,MATCH(1,INDEX(('ce raw data'!$A$2:$A$3000=C776)*('ce raw data'!$B$2:$B$3000=$B811),,),0),MATCH(C779,'ce raw data'!$C$1:$CZ$1,0))="","-",INDEX('ce raw data'!$C$2:$CZ$3000,MATCH(1,INDEX(('ce raw data'!$A$2:$A$3000=C776)*('ce raw data'!$B$2:$B$3000=$B811),,),0),MATCH(C779,'ce raw data'!$C$1:$CZ$1,0))),"-")</f>
        <v>-</v>
      </c>
      <c r="D811" s="8" t="str">
        <f>IFERROR(IF(INDEX('ce raw data'!$C$2:$CZ$3000,MATCH(1,INDEX(('ce raw data'!$A$2:$A$3000=C776)*('ce raw data'!$B$2:$B$3000=$B811),,),0),MATCH(D779,'ce raw data'!$C$1:$CZ$1,0))="","-",INDEX('ce raw data'!$C$2:$CZ$3000,MATCH(1,INDEX(('ce raw data'!$A$2:$A$3000=C776)*('ce raw data'!$B$2:$B$3000=$B811),,),0),MATCH(D779,'ce raw data'!$C$1:$CZ$1,0))),"-")</f>
        <v>-</v>
      </c>
      <c r="E811" s="8" t="str">
        <f>IFERROR(IF(INDEX('ce raw data'!$C$2:$CZ$3000,MATCH(1,INDEX(('ce raw data'!$A$2:$A$3000=C776)*('ce raw data'!$B$2:$B$3000=$B811),,),0),MATCH(E779,'ce raw data'!$C$1:$CZ$1,0))="","-",INDEX('ce raw data'!$C$2:$CZ$3000,MATCH(1,INDEX(('ce raw data'!$A$2:$A$3000=C776)*('ce raw data'!$B$2:$B$3000=$B811),,),0),MATCH(E779,'ce raw data'!$C$1:$CZ$1,0))),"-")</f>
        <v>-</v>
      </c>
      <c r="F811" s="8" t="str">
        <f>IFERROR(IF(INDEX('ce raw data'!$C$2:$CZ$3000,MATCH(1,INDEX(('ce raw data'!$A$2:$A$3000=C776)*('ce raw data'!$B$2:$B$3000=$B811),,),0),MATCH(F779,'ce raw data'!$C$1:$CZ$1,0))="","-",INDEX('ce raw data'!$C$2:$CZ$3000,MATCH(1,INDEX(('ce raw data'!$A$2:$A$3000=C776)*('ce raw data'!$B$2:$B$3000=$B811),,),0),MATCH(F779,'ce raw data'!$C$1:$CZ$1,0))),"-")</f>
        <v>-</v>
      </c>
      <c r="G811" s="8" t="str">
        <f>IFERROR(IF(INDEX('ce raw data'!$C$2:$CZ$3000,MATCH(1,INDEX(('ce raw data'!$A$2:$A$3000=G776)*('ce raw data'!$B$2:$B$3000=$B811),,),0),MATCH(G779,'ce raw data'!$C$1:$CZ$1,0))="","-",INDEX('ce raw data'!$C$2:$CZ$3000,MATCH(1,INDEX(('ce raw data'!$A$2:$A$3000=G776)*('ce raw data'!$B$2:$B$3000=$B811),,),0),MATCH(G779,'ce raw data'!$C$1:$CZ$1,0))),"-")</f>
        <v>-</v>
      </c>
      <c r="H811" s="8" t="str">
        <f>IFERROR(IF(INDEX('ce raw data'!$C$2:$CZ$3000,MATCH(1,INDEX(('ce raw data'!$A$2:$A$3000=G776)*('ce raw data'!$B$2:$B$3000=$B811),,),0),MATCH(H779,'ce raw data'!$C$1:$CZ$1,0))="","-",INDEX('ce raw data'!$C$2:$CZ$3000,MATCH(1,INDEX(('ce raw data'!$A$2:$A$3000=G776)*('ce raw data'!$B$2:$B$3000=$B811),,),0),MATCH(H779,'ce raw data'!$C$1:$CZ$1,0))),"-")</f>
        <v>-</v>
      </c>
      <c r="I811" s="8" t="str">
        <f>IFERROR(IF(INDEX('ce raw data'!$C$2:$CZ$3000,MATCH(1,INDEX(('ce raw data'!$A$2:$A$3000=G776)*('ce raw data'!$B$2:$B$3000=$B811),,),0),MATCH(I779,'ce raw data'!$C$1:$CZ$1,0))="","-",INDEX('ce raw data'!$C$2:$CZ$3000,MATCH(1,INDEX(('ce raw data'!$A$2:$A$3000=G776)*('ce raw data'!$B$2:$B$3000=$B811),,),0),MATCH(I779,'ce raw data'!$C$1:$CZ$1,0))),"-")</f>
        <v>-</v>
      </c>
      <c r="J811" s="8" t="str">
        <f>IFERROR(IF(INDEX('ce raw data'!$C$2:$CZ$3000,MATCH(1,INDEX(('ce raw data'!$A$2:$A$3000=G776)*('ce raw data'!$B$2:$B$3000=$B811),,),0),MATCH(J779,'ce raw data'!$C$1:$CZ$1,0))="","-",INDEX('ce raw data'!$C$2:$CZ$3000,MATCH(1,INDEX(('ce raw data'!$A$2:$A$3000=G776)*('ce raw data'!$B$2:$B$3000=$B811),,),0),MATCH(J779,'ce raw data'!$C$1:$CZ$1,0))),"-")</f>
        <v>-</v>
      </c>
    </row>
    <row r="812" spans="2:10" hidden="1" x14ac:dyDescent="0.5">
      <c r="B812" s="14"/>
      <c r="C812" s="8" t="str">
        <f>IFERROR(IF(INDEX('ce raw data'!$C$2:$CZ$3000,MATCH(1,INDEX(('ce raw data'!$A$2:$A$3000=C776)*('ce raw data'!$B$2:$B$3000=$B813),,),0),MATCH(SUBSTITUTE(C779,"Allele","Height"),'ce raw data'!$C$1:$CZ$1,0))="","-",INDEX('ce raw data'!$C$2:$CZ$3000,MATCH(1,INDEX(('ce raw data'!$A$2:$A$3000=C776)*('ce raw data'!$B$2:$B$3000=$B813),,),0),MATCH(SUBSTITUTE(C779,"Allele","Height"),'ce raw data'!$C$1:$CZ$1,0))),"-")</f>
        <v>-</v>
      </c>
      <c r="D812" s="8" t="str">
        <f>IFERROR(IF(INDEX('ce raw data'!$C$2:$CZ$3000,MATCH(1,INDEX(('ce raw data'!$A$2:$A$3000=C776)*('ce raw data'!$B$2:$B$3000=$B813),,),0),MATCH(SUBSTITUTE(D779,"Allele","Height"),'ce raw data'!$C$1:$CZ$1,0))="","-",INDEX('ce raw data'!$C$2:$CZ$3000,MATCH(1,INDEX(('ce raw data'!$A$2:$A$3000=C776)*('ce raw data'!$B$2:$B$3000=$B813),,),0),MATCH(SUBSTITUTE(D779,"Allele","Height"),'ce raw data'!$C$1:$CZ$1,0))),"-")</f>
        <v>-</v>
      </c>
      <c r="E812" s="8" t="str">
        <f>IFERROR(IF(INDEX('ce raw data'!$C$2:$CZ$3000,MATCH(1,INDEX(('ce raw data'!$A$2:$A$3000=C776)*('ce raw data'!$B$2:$B$3000=$B813),,),0),MATCH(SUBSTITUTE(E779,"Allele","Height"),'ce raw data'!$C$1:$CZ$1,0))="","-",INDEX('ce raw data'!$C$2:$CZ$3000,MATCH(1,INDEX(('ce raw data'!$A$2:$A$3000=C776)*('ce raw data'!$B$2:$B$3000=$B813),,),0),MATCH(SUBSTITUTE(E779,"Allele","Height"),'ce raw data'!$C$1:$CZ$1,0))),"-")</f>
        <v>-</v>
      </c>
      <c r="F812" s="8" t="str">
        <f>IFERROR(IF(INDEX('ce raw data'!$C$2:$CZ$3000,MATCH(1,INDEX(('ce raw data'!$A$2:$A$3000=C776)*('ce raw data'!$B$2:$B$3000=$B813),,),0),MATCH(SUBSTITUTE(F779,"Allele","Height"),'ce raw data'!$C$1:$CZ$1,0))="","-",INDEX('ce raw data'!$C$2:$CZ$3000,MATCH(1,INDEX(('ce raw data'!$A$2:$A$3000=C776)*('ce raw data'!$B$2:$B$3000=$B813),,),0),MATCH(SUBSTITUTE(F779,"Allele","Height"),'ce raw data'!$C$1:$CZ$1,0))),"-")</f>
        <v>-</v>
      </c>
      <c r="G812" s="8" t="str">
        <f>IFERROR(IF(INDEX('ce raw data'!$C$2:$CZ$3000,MATCH(1,INDEX(('ce raw data'!$A$2:$A$3000=G776)*('ce raw data'!$B$2:$B$3000=$B813),,),0),MATCH(SUBSTITUTE(G779,"Allele","Height"),'ce raw data'!$C$1:$CZ$1,0))="","-",INDEX('ce raw data'!$C$2:$CZ$3000,MATCH(1,INDEX(('ce raw data'!$A$2:$A$3000=G776)*('ce raw data'!$B$2:$B$3000=$B813),,),0),MATCH(SUBSTITUTE(G779,"Allele","Height"),'ce raw data'!$C$1:$CZ$1,0))),"-")</f>
        <v>-</v>
      </c>
      <c r="H812" s="8" t="str">
        <f>IFERROR(IF(INDEX('ce raw data'!$C$2:$CZ$3000,MATCH(1,INDEX(('ce raw data'!$A$2:$A$3000=G776)*('ce raw data'!$B$2:$B$3000=$B813),,),0),MATCH(SUBSTITUTE(H779,"Allele","Height"),'ce raw data'!$C$1:$CZ$1,0))="","-",INDEX('ce raw data'!$C$2:$CZ$3000,MATCH(1,INDEX(('ce raw data'!$A$2:$A$3000=G776)*('ce raw data'!$B$2:$B$3000=$B813),,),0),MATCH(SUBSTITUTE(H779,"Allele","Height"),'ce raw data'!$C$1:$CZ$1,0))),"-")</f>
        <v>-</v>
      </c>
      <c r="I812" s="8" t="str">
        <f>IFERROR(IF(INDEX('ce raw data'!$C$2:$CZ$3000,MATCH(1,INDEX(('ce raw data'!$A$2:$A$3000=G776)*('ce raw data'!$B$2:$B$3000=$B813),,),0),MATCH(SUBSTITUTE(I779,"Allele","Height"),'ce raw data'!$C$1:$CZ$1,0))="","-",INDEX('ce raw data'!$C$2:$CZ$3000,MATCH(1,INDEX(('ce raw data'!$A$2:$A$3000=G776)*('ce raw data'!$B$2:$B$3000=$B813),,),0),MATCH(SUBSTITUTE(I779,"Allele","Height"),'ce raw data'!$C$1:$CZ$1,0))),"-")</f>
        <v>-</v>
      </c>
      <c r="J812" s="8" t="str">
        <f>IFERROR(IF(INDEX('ce raw data'!$C$2:$CZ$3000,MATCH(1,INDEX(('ce raw data'!$A$2:$A$3000=G776)*('ce raw data'!$B$2:$B$3000=$B813),,),0),MATCH(SUBSTITUTE(J779,"Allele","Height"),'ce raw data'!$C$1:$CZ$1,0))="","-",INDEX('ce raw data'!$C$2:$CZ$3000,MATCH(1,INDEX(('ce raw data'!$A$2:$A$3000=G776)*('ce raw data'!$B$2:$B$3000=$B813),,),0),MATCH(SUBSTITUTE(J779,"Allele","Height"),'ce raw data'!$C$1:$CZ$1,0))),"-")</f>
        <v>-</v>
      </c>
    </row>
    <row r="813" spans="2:10" x14ac:dyDescent="0.5">
      <c r="B813" s="14" t="str">
        <f>'Allele Call Table'!$A$103</f>
        <v>D5S818</v>
      </c>
      <c r="C813" s="8" t="str">
        <f>IFERROR(IF(INDEX('ce raw data'!$C$2:$CZ$3000,MATCH(1,INDEX(('ce raw data'!$A$2:$A$3000=C776)*('ce raw data'!$B$2:$B$3000=$B813),,),0),MATCH(C779,'ce raw data'!$C$1:$CZ$1,0))="","-",INDEX('ce raw data'!$C$2:$CZ$3000,MATCH(1,INDEX(('ce raw data'!$A$2:$A$3000=C776)*('ce raw data'!$B$2:$B$3000=$B813),,),0),MATCH(C779,'ce raw data'!$C$1:$CZ$1,0))),"-")</f>
        <v>-</v>
      </c>
      <c r="D813" s="8" t="str">
        <f>IFERROR(IF(INDEX('ce raw data'!$C$2:$CZ$3000,MATCH(1,INDEX(('ce raw data'!$A$2:$A$3000=C776)*('ce raw data'!$B$2:$B$3000=$B813),,),0),MATCH(D779,'ce raw data'!$C$1:$CZ$1,0))="","-",INDEX('ce raw data'!$C$2:$CZ$3000,MATCH(1,INDEX(('ce raw data'!$A$2:$A$3000=C776)*('ce raw data'!$B$2:$B$3000=$B813),,),0),MATCH(D779,'ce raw data'!$C$1:$CZ$1,0))),"-")</f>
        <v>-</v>
      </c>
      <c r="E813" s="8" t="str">
        <f>IFERROR(IF(INDEX('ce raw data'!$C$2:$CZ$3000,MATCH(1,INDEX(('ce raw data'!$A$2:$A$3000=C776)*('ce raw data'!$B$2:$B$3000=$B813),,),0),MATCH(E779,'ce raw data'!$C$1:$CZ$1,0))="","-",INDEX('ce raw data'!$C$2:$CZ$3000,MATCH(1,INDEX(('ce raw data'!$A$2:$A$3000=C776)*('ce raw data'!$B$2:$B$3000=$B813),,),0),MATCH(E779,'ce raw data'!$C$1:$CZ$1,0))),"-")</f>
        <v>-</v>
      </c>
      <c r="F813" s="8" t="str">
        <f>IFERROR(IF(INDEX('ce raw data'!$C$2:$CZ$3000,MATCH(1,INDEX(('ce raw data'!$A$2:$A$3000=C776)*('ce raw data'!$B$2:$B$3000=$B813),,),0),MATCH(F779,'ce raw data'!$C$1:$CZ$1,0))="","-",INDEX('ce raw data'!$C$2:$CZ$3000,MATCH(1,INDEX(('ce raw data'!$A$2:$A$3000=C776)*('ce raw data'!$B$2:$B$3000=$B813),,),0),MATCH(F779,'ce raw data'!$C$1:$CZ$1,0))),"-")</f>
        <v>-</v>
      </c>
      <c r="G813" s="8" t="str">
        <f>IFERROR(IF(INDEX('ce raw data'!$C$2:$CZ$3000,MATCH(1,INDEX(('ce raw data'!$A$2:$A$3000=G776)*('ce raw data'!$B$2:$B$3000=$B813),,),0),MATCH(G779,'ce raw data'!$C$1:$CZ$1,0))="","-",INDEX('ce raw data'!$C$2:$CZ$3000,MATCH(1,INDEX(('ce raw data'!$A$2:$A$3000=G776)*('ce raw data'!$B$2:$B$3000=$B813),,),0),MATCH(G779,'ce raw data'!$C$1:$CZ$1,0))),"-")</f>
        <v>-</v>
      </c>
      <c r="H813" s="8" t="str">
        <f>IFERROR(IF(INDEX('ce raw data'!$C$2:$CZ$3000,MATCH(1,INDEX(('ce raw data'!$A$2:$A$3000=G776)*('ce raw data'!$B$2:$B$3000=$B813),,),0),MATCH(H779,'ce raw data'!$C$1:$CZ$1,0))="","-",INDEX('ce raw data'!$C$2:$CZ$3000,MATCH(1,INDEX(('ce raw data'!$A$2:$A$3000=G776)*('ce raw data'!$B$2:$B$3000=$B813),,),0),MATCH(H779,'ce raw data'!$C$1:$CZ$1,0))),"-")</f>
        <v>-</v>
      </c>
      <c r="I813" s="8" t="str">
        <f>IFERROR(IF(INDEX('ce raw data'!$C$2:$CZ$3000,MATCH(1,INDEX(('ce raw data'!$A$2:$A$3000=G776)*('ce raw data'!$B$2:$B$3000=$B813),,),0),MATCH(I779,'ce raw data'!$C$1:$CZ$1,0))="","-",INDEX('ce raw data'!$C$2:$CZ$3000,MATCH(1,INDEX(('ce raw data'!$A$2:$A$3000=G776)*('ce raw data'!$B$2:$B$3000=$B813),,),0),MATCH(I779,'ce raw data'!$C$1:$CZ$1,0))),"-")</f>
        <v>-</v>
      </c>
      <c r="J813" s="8" t="str">
        <f>IFERROR(IF(INDEX('ce raw data'!$C$2:$CZ$3000,MATCH(1,INDEX(('ce raw data'!$A$2:$A$3000=G776)*('ce raw data'!$B$2:$B$3000=$B813),,),0),MATCH(J779,'ce raw data'!$C$1:$CZ$1,0))="","-",INDEX('ce raw data'!$C$2:$CZ$3000,MATCH(1,INDEX(('ce raw data'!$A$2:$A$3000=G776)*('ce raw data'!$B$2:$B$3000=$B813),,),0),MATCH(J779,'ce raw data'!$C$1:$CZ$1,0))),"-")</f>
        <v>-</v>
      </c>
    </row>
    <row r="814" spans="2:10" hidden="1" x14ac:dyDescent="0.5">
      <c r="B814" s="14"/>
      <c r="C814" s="8" t="str">
        <f>IFERROR(IF(INDEX('ce raw data'!$C$2:$CZ$3000,MATCH(1,INDEX(('ce raw data'!$A$2:$A$3000=C776)*('ce raw data'!$B$2:$B$3000=$B815),,),0),MATCH(SUBSTITUTE(C779,"Allele","Height"),'ce raw data'!$C$1:$CZ$1,0))="","-",INDEX('ce raw data'!$C$2:$CZ$3000,MATCH(1,INDEX(('ce raw data'!$A$2:$A$3000=C776)*('ce raw data'!$B$2:$B$3000=$B815),,),0),MATCH(SUBSTITUTE(C779,"Allele","Height"),'ce raw data'!$C$1:$CZ$1,0))),"-")</f>
        <v>-</v>
      </c>
      <c r="D814" s="8" t="str">
        <f>IFERROR(IF(INDEX('ce raw data'!$C$2:$CZ$3000,MATCH(1,INDEX(('ce raw data'!$A$2:$A$3000=C776)*('ce raw data'!$B$2:$B$3000=$B815),,),0),MATCH(SUBSTITUTE(D779,"Allele","Height"),'ce raw data'!$C$1:$CZ$1,0))="","-",INDEX('ce raw data'!$C$2:$CZ$3000,MATCH(1,INDEX(('ce raw data'!$A$2:$A$3000=C776)*('ce raw data'!$B$2:$B$3000=$B815),,),0),MATCH(SUBSTITUTE(D779,"Allele","Height"),'ce raw data'!$C$1:$CZ$1,0))),"-")</f>
        <v>-</v>
      </c>
      <c r="E814" s="8" t="str">
        <f>IFERROR(IF(INDEX('ce raw data'!$C$2:$CZ$3000,MATCH(1,INDEX(('ce raw data'!$A$2:$A$3000=C776)*('ce raw data'!$B$2:$B$3000=$B815),,),0),MATCH(SUBSTITUTE(E779,"Allele","Height"),'ce raw data'!$C$1:$CZ$1,0))="","-",INDEX('ce raw data'!$C$2:$CZ$3000,MATCH(1,INDEX(('ce raw data'!$A$2:$A$3000=C776)*('ce raw data'!$B$2:$B$3000=$B815),,),0),MATCH(SUBSTITUTE(E779,"Allele","Height"),'ce raw data'!$C$1:$CZ$1,0))),"-")</f>
        <v>-</v>
      </c>
      <c r="F814" s="8" t="str">
        <f>IFERROR(IF(INDEX('ce raw data'!$C$2:$CZ$3000,MATCH(1,INDEX(('ce raw data'!$A$2:$A$3000=C776)*('ce raw data'!$B$2:$B$3000=$B815),,),0),MATCH(SUBSTITUTE(F779,"Allele","Height"),'ce raw data'!$C$1:$CZ$1,0))="","-",INDEX('ce raw data'!$C$2:$CZ$3000,MATCH(1,INDEX(('ce raw data'!$A$2:$A$3000=C776)*('ce raw data'!$B$2:$B$3000=$B815),,),0),MATCH(SUBSTITUTE(F779,"Allele","Height"),'ce raw data'!$C$1:$CZ$1,0))),"-")</f>
        <v>-</v>
      </c>
      <c r="G814" s="8" t="str">
        <f>IFERROR(IF(INDEX('ce raw data'!$C$2:$CZ$3000,MATCH(1,INDEX(('ce raw data'!$A$2:$A$3000=G776)*('ce raw data'!$B$2:$B$3000=$B815),,),0),MATCH(SUBSTITUTE(G779,"Allele","Height"),'ce raw data'!$C$1:$CZ$1,0))="","-",INDEX('ce raw data'!$C$2:$CZ$3000,MATCH(1,INDEX(('ce raw data'!$A$2:$A$3000=G776)*('ce raw data'!$B$2:$B$3000=$B815),,),0),MATCH(SUBSTITUTE(G779,"Allele","Height"),'ce raw data'!$C$1:$CZ$1,0))),"-")</f>
        <v>-</v>
      </c>
      <c r="H814" s="8" t="str">
        <f>IFERROR(IF(INDEX('ce raw data'!$C$2:$CZ$3000,MATCH(1,INDEX(('ce raw data'!$A$2:$A$3000=G776)*('ce raw data'!$B$2:$B$3000=$B815),,),0),MATCH(SUBSTITUTE(H779,"Allele","Height"),'ce raw data'!$C$1:$CZ$1,0))="","-",INDEX('ce raw data'!$C$2:$CZ$3000,MATCH(1,INDEX(('ce raw data'!$A$2:$A$3000=G776)*('ce raw data'!$B$2:$B$3000=$B815),,),0),MATCH(SUBSTITUTE(H779,"Allele","Height"),'ce raw data'!$C$1:$CZ$1,0))),"-")</f>
        <v>-</v>
      </c>
      <c r="I814" s="8" t="str">
        <f>IFERROR(IF(INDEX('ce raw data'!$C$2:$CZ$3000,MATCH(1,INDEX(('ce raw data'!$A$2:$A$3000=G776)*('ce raw data'!$B$2:$B$3000=$B815),,),0),MATCH(SUBSTITUTE(I779,"Allele","Height"),'ce raw data'!$C$1:$CZ$1,0))="","-",INDEX('ce raw data'!$C$2:$CZ$3000,MATCH(1,INDEX(('ce raw data'!$A$2:$A$3000=G776)*('ce raw data'!$B$2:$B$3000=$B815),,),0),MATCH(SUBSTITUTE(I779,"Allele","Height"),'ce raw data'!$C$1:$CZ$1,0))),"-")</f>
        <v>-</v>
      </c>
      <c r="J814" s="8" t="str">
        <f>IFERROR(IF(INDEX('ce raw data'!$C$2:$CZ$3000,MATCH(1,INDEX(('ce raw data'!$A$2:$A$3000=G776)*('ce raw data'!$B$2:$B$3000=$B815),,),0),MATCH(SUBSTITUTE(J779,"Allele","Height"),'ce raw data'!$C$1:$CZ$1,0))="","-",INDEX('ce raw data'!$C$2:$CZ$3000,MATCH(1,INDEX(('ce raw data'!$A$2:$A$3000=G776)*('ce raw data'!$B$2:$B$3000=$B815),,),0),MATCH(SUBSTITUTE(J779,"Allele","Height"),'ce raw data'!$C$1:$CZ$1,0))),"-")</f>
        <v>-</v>
      </c>
    </row>
    <row r="815" spans="2:10" x14ac:dyDescent="0.5">
      <c r="B815" s="14" t="str">
        <f>'Allele Call Table'!$A$105</f>
        <v>TPOX</v>
      </c>
      <c r="C815" s="8" t="str">
        <f>IFERROR(IF(INDEX('ce raw data'!$C$2:$CZ$3000,MATCH(1,INDEX(('ce raw data'!$A$2:$A$3000=C776)*('ce raw data'!$B$2:$B$3000=$B815),,),0),MATCH(C779,'ce raw data'!$C$1:$CZ$1,0))="","-",INDEX('ce raw data'!$C$2:$CZ$3000,MATCH(1,INDEX(('ce raw data'!$A$2:$A$3000=C776)*('ce raw data'!$B$2:$B$3000=$B815),,),0),MATCH(C779,'ce raw data'!$C$1:$CZ$1,0))),"-")</f>
        <v>-</v>
      </c>
      <c r="D815" s="8" t="str">
        <f>IFERROR(IF(INDEX('ce raw data'!$C$2:$CZ$3000,MATCH(1,INDEX(('ce raw data'!$A$2:$A$3000=C776)*('ce raw data'!$B$2:$B$3000=$B815),,),0),MATCH(D779,'ce raw data'!$C$1:$CZ$1,0))="","-",INDEX('ce raw data'!$C$2:$CZ$3000,MATCH(1,INDEX(('ce raw data'!$A$2:$A$3000=C776)*('ce raw data'!$B$2:$B$3000=$B815),,),0),MATCH(D779,'ce raw data'!$C$1:$CZ$1,0))),"-")</f>
        <v>-</v>
      </c>
      <c r="E815" s="8" t="str">
        <f>IFERROR(IF(INDEX('ce raw data'!$C$2:$CZ$3000,MATCH(1,INDEX(('ce raw data'!$A$2:$A$3000=C776)*('ce raw data'!$B$2:$B$3000=$B815),,),0),MATCH(E779,'ce raw data'!$C$1:$CZ$1,0))="","-",INDEX('ce raw data'!$C$2:$CZ$3000,MATCH(1,INDEX(('ce raw data'!$A$2:$A$3000=C776)*('ce raw data'!$B$2:$B$3000=$B815),,),0),MATCH(E779,'ce raw data'!$C$1:$CZ$1,0))),"-")</f>
        <v>-</v>
      </c>
      <c r="F815" s="8" t="str">
        <f>IFERROR(IF(INDEX('ce raw data'!$C$2:$CZ$3000,MATCH(1,INDEX(('ce raw data'!$A$2:$A$3000=C776)*('ce raw data'!$B$2:$B$3000=$B815),,),0),MATCH(F779,'ce raw data'!$C$1:$CZ$1,0))="","-",INDEX('ce raw data'!$C$2:$CZ$3000,MATCH(1,INDEX(('ce raw data'!$A$2:$A$3000=C776)*('ce raw data'!$B$2:$B$3000=$B815),,),0),MATCH(F779,'ce raw data'!$C$1:$CZ$1,0))),"-")</f>
        <v>-</v>
      </c>
      <c r="G815" s="8" t="str">
        <f>IFERROR(IF(INDEX('ce raw data'!$C$2:$CZ$3000,MATCH(1,INDEX(('ce raw data'!$A$2:$A$3000=G776)*('ce raw data'!$B$2:$B$3000=$B815),,),0),MATCH(G779,'ce raw data'!$C$1:$CZ$1,0))="","-",INDEX('ce raw data'!$C$2:$CZ$3000,MATCH(1,INDEX(('ce raw data'!$A$2:$A$3000=G776)*('ce raw data'!$B$2:$B$3000=$B815),,),0),MATCH(G779,'ce raw data'!$C$1:$CZ$1,0))),"-")</f>
        <v>-</v>
      </c>
      <c r="H815" s="8" t="str">
        <f>IFERROR(IF(INDEX('ce raw data'!$C$2:$CZ$3000,MATCH(1,INDEX(('ce raw data'!$A$2:$A$3000=G776)*('ce raw data'!$B$2:$B$3000=$B815),,),0),MATCH(H779,'ce raw data'!$C$1:$CZ$1,0))="","-",INDEX('ce raw data'!$C$2:$CZ$3000,MATCH(1,INDEX(('ce raw data'!$A$2:$A$3000=G776)*('ce raw data'!$B$2:$B$3000=$B815),,),0),MATCH(H779,'ce raw data'!$C$1:$CZ$1,0))),"-")</f>
        <v>-</v>
      </c>
      <c r="I815" s="8" t="str">
        <f>IFERROR(IF(INDEX('ce raw data'!$C$2:$CZ$3000,MATCH(1,INDEX(('ce raw data'!$A$2:$A$3000=G776)*('ce raw data'!$B$2:$B$3000=$B815),,),0),MATCH(I779,'ce raw data'!$C$1:$CZ$1,0))="","-",INDEX('ce raw data'!$C$2:$CZ$3000,MATCH(1,INDEX(('ce raw data'!$A$2:$A$3000=G776)*('ce raw data'!$B$2:$B$3000=$B815),,),0),MATCH(I779,'ce raw data'!$C$1:$CZ$1,0))),"-")</f>
        <v>-</v>
      </c>
      <c r="J815" s="8" t="str">
        <f>IFERROR(IF(INDEX('ce raw data'!$C$2:$CZ$3000,MATCH(1,INDEX(('ce raw data'!$A$2:$A$3000=G776)*('ce raw data'!$B$2:$B$3000=$B815),,),0),MATCH(J779,'ce raw data'!$C$1:$CZ$1,0))="","-",INDEX('ce raw data'!$C$2:$CZ$3000,MATCH(1,INDEX(('ce raw data'!$A$2:$A$3000=G776)*('ce raw data'!$B$2:$B$3000=$B815),,),0),MATCH(J779,'ce raw data'!$C$1:$CZ$1,0))),"-")</f>
        <v>-</v>
      </c>
    </row>
    <row r="816" spans="2:10" hidden="1" x14ac:dyDescent="0.5">
      <c r="B816" s="10"/>
      <c r="C816" s="8" t="str">
        <f>IFERROR(IF(INDEX('ce raw data'!$C$2:$CZ$3000,MATCH(1,INDEX(('ce raw data'!$A$2:$A$3000=C776)*('ce raw data'!$B$2:$B$3000=$B817),,),0),MATCH(SUBSTITUTE(C779,"Allele","Height"),'ce raw data'!$C$1:$CZ$1,0))="","-",INDEX('ce raw data'!$C$2:$CZ$3000,MATCH(1,INDEX(('ce raw data'!$A$2:$A$3000=C776)*('ce raw data'!$B$2:$B$3000=$B817),,),0),MATCH(SUBSTITUTE(C779,"Allele","Height"),'ce raw data'!$C$1:$CZ$1,0))),"-")</f>
        <v>-</v>
      </c>
      <c r="D816" s="8" t="str">
        <f>IFERROR(IF(INDEX('ce raw data'!$C$2:$CZ$3000,MATCH(1,INDEX(('ce raw data'!$A$2:$A$3000=C776)*('ce raw data'!$B$2:$B$3000=$B817),,),0),MATCH(SUBSTITUTE(D779,"Allele","Height"),'ce raw data'!$C$1:$CZ$1,0))="","-",INDEX('ce raw data'!$C$2:$CZ$3000,MATCH(1,INDEX(('ce raw data'!$A$2:$A$3000=C776)*('ce raw data'!$B$2:$B$3000=$B817),,),0),MATCH(SUBSTITUTE(D779,"Allele","Height"),'ce raw data'!$C$1:$CZ$1,0))),"-")</f>
        <v>-</v>
      </c>
      <c r="E816" s="8" t="str">
        <f>IFERROR(IF(INDEX('ce raw data'!$C$2:$CZ$3000,MATCH(1,INDEX(('ce raw data'!$A$2:$A$3000=C776)*('ce raw data'!$B$2:$B$3000=$B817),,),0),MATCH(SUBSTITUTE(E779,"Allele","Height"),'ce raw data'!$C$1:$CZ$1,0))="","-",INDEX('ce raw data'!$C$2:$CZ$3000,MATCH(1,INDEX(('ce raw data'!$A$2:$A$3000=C776)*('ce raw data'!$B$2:$B$3000=$B817),,),0),MATCH(SUBSTITUTE(E779,"Allele","Height"),'ce raw data'!$C$1:$CZ$1,0))),"-")</f>
        <v>-</v>
      </c>
      <c r="F816" s="8" t="str">
        <f>IFERROR(IF(INDEX('ce raw data'!$C$2:$CZ$3000,MATCH(1,INDEX(('ce raw data'!$A$2:$A$3000=C776)*('ce raw data'!$B$2:$B$3000=$B817),,),0),MATCH(SUBSTITUTE(F779,"Allele","Height"),'ce raw data'!$C$1:$CZ$1,0))="","-",INDEX('ce raw data'!$C$2:$CZ$3000,MATCH(1,INDEX(('ce raw data'!$A$2:$A$3000=C776)*('ce raw data'!$B$2:$B$3000=$B817),,),0),MATCH(SUBSTITUTE(F779,"Allele","Height"),'ce raw data'!$C$1:$CZ$1,0))),"-")</f>
        <v>-</v>
      </c>
      <c r="G816" s="8" t="str">
        <f>IFERROR(IF(INDEX('ce raw data'!$C$2:$CZ$3000,MATCH(1,INDEX(('ce raw data'!$A$2:$A$3000=G776)*('ce raw data'!$B$2:$B$3000=$B817),,),0),MATCH(SUBSTITUTE(G779,"Allele","Height"),'ce raw data'!$C$1:$CZ$1,0))="","-",INDEX('ce raw data'!$C$2:$CZ$3000,MATCH(1,INDEX(('ce raw data'!$A$2:$A$3000=G776)*('ce raw data'!$B$2:$B$3000=$B817),,),0),MATCH(SUBSTITUTE(G779,"Allele","Height"),'ce raw data'!$C$1:$CZ$1,0))),"-")</f>
        <v>-</v>
      </c>
      <c r="H816" s="8" t="str">
        <f>IFERROR(IF(INDEX('ce raw data'!$C$2:$CZ$3000,MATCH(1,INDEX(('ce raw data'!$A$2:$A$3000=G776)*('ce raw data'!$B$2:$B$3000=$B817),,),0),MATCH(SUBSTITUTE(H779,"Allele","Height"),'ce raw data'!$C$1:$CZ$1,0))="","-",INDEX('ce raw data'!$C$2:$CZ$3000,MATCH(1,INDEX(('ce raw data'!$A$2:$A$3000=G776)*('ce raw data'!$B$2:$B$3000=$B817),,),0),MATCH(SUBSTITUTE(H779,"Allele","Height"),'ce raw data'!$C$1:$CZ$1,0))),"-")</f>
        <v>-</v>
      </c>
      <c r="I816" s="8" t="str">
        <f>IFERROR(IF(INDEX('ce raw data'!$C$2:$CZ$3000,MATCH(1,INDEX(('ce raw data'!$A$2:$A$3000=G776)*('ce raw data'!$B$2:$B$3000=$B817),,),0),MATCH(SUBSTITUTE(I779,"Allele","Height"),'ce raw data'!$C$1:$CZ$1,0))="","-",INDEX('ce raw data'!$C$2:$CZ$3000,MATCH(1,INDEX(('ce raw data'!$A$2:$A$3000=G776)*('ce raw data'!$B$2:$B$3000=$B817),,),0),MATCH(SUBSTITUTE(I779,"Allele","Height"),'ce raw data'!$C$1:$CZ$1,0))),"-")</f>
        <v>-</v>
      </c>
      <c r="J816" s="8" t="str">
        <f>IFERROR(IF(INDEX('ce raw data'!$C$2:$CZ$3000,MATCH(1,INDEX(('ce raw data'!$A$2:$A$3000=G776)*('ce raw data'!$B$2:$B$3000=$B817),,),0),MATCH(SUBSTITUTE(J779,"Allele","Height"),'ce raw data'!$C$1:$CZ$1,0))="","-",INDEX('ce raw data'!$C$2:$CZ$3000,MATCH(1,INDEX(('ce raw data'!$A$2:$A$3000=G776)*('ce raw data'!$B$2:$B$3000=$B817),,),0),MATCH(SUBSTITUTE(J779,"Allele","Height"),'ce raw data'!$C$1:$CZ$1,0))),"-")</f>
        <v>-</v>
      </c>
    </row>
    <row r="817" spans="2:10" x14ac:dyDescent="0.5">
      <c r="B817" s="12" t="str">
        <f>'Allele Call Table'!$A$107</f>
        <v>D8S1179</v>
      </c>
      <c r="C817" s="8" t="str">
        <f>IFERROR(IF(INDEX('ce raw data'!$C$2:$CZ$3000,MATCH(1,INDEX(('ce raw data'!$A$2:$A$3000=C776)*('ce raw data'!$B$2:$B$3000=$B817),,),0),MATCH(C779,'ce raw data'!$C$1:$CZ$1,0))="","-",INDEX('ce raw data'!$C$2:$CZ$3000,MATCH(1,INDEX(('ce raw data'!$A$2:$A$3000=C776)*('ce raw data'!$B$2:$B$3000=$B817),,),0),MATCH(C779,'ce raw data'!$C$1:$CZ$1,0))),"-")</f>
        <v>-</v>
      </c>
      <c r="D817" s="8" t="str">
        <f>IFERROR(IF(INDEX('ce raw data'!$C$2:$CZ$3000,MATCH(1,INDEX(('ce raw data'!$A$2:$A$3000=C776)*('ce raw data'!$B$2:$B$3000=$B817),,),0),MATCH(D779,'ce raw data'!$C$1:$CZ$1,0))="","-",INDEX('ce raw data'!$C$2:$CZ$3000,MATCH(1,INDEX(('ce raw data'!$A$2:$A$3000=C776)*('ce raw data'!$B$2:$B$3000=$B817),,),0),MATCH(D779,'ce raw data'!$C$1:$CZ$1,0))),"-")</f>
        <v>-</v>
      </c>
      <c r="E817" s="8" t="str">
        <f>IFERROR(IF(INDEX('ce raw data'!$C$2:$CZ$3000,MATCH(1,INDEX(('ce raw data'!$A$2:$A$3000=C776)*('ce raw data'!$B$2:$B$3000=$B817),,),0),MATCH(E779,'ce raw data'!$C$1:$CZ$1,0))="","-",INDEX('ce raw data'!$C$2:$CZ$3000,MATCH(1,INDEX(('ce raw data'!$A$2:$A$3000=C776)*('ce raw data'!$B$2:$B$3000=$B817),,),0),MATCH(E779,'ce raw data'!$C$1:$CZ$1,0))),"-")</f>
        <v>-</v>
      </c>
      <c r="F817" s="8" t="str">
        <f>IFERROR(IF(INDEX('ce raw data'!$C$2:$CZ$3000,MATCH(1,INDEX(('ce raw data'!$A$2:$A$3000=C776)*('ce raw data'!$B$2:$B$3000=$B817),,),0),MATCH(F779,'ce raw data'!$C$1:$CZ$1,0))="","-",INDEX('ce raw data'!$C$2:$CZ$3000,MATCH(1,INDEX(('ce raw data'!$A$2:$A$3000=C776)*('ce raw data'!$B$2:$B$3000=$B817),,),0),MATCH(F779,'ce raw data'!$C$1:$CZ$1,0))),"-")</f>
        <v>-</v>
      </c>
      <c r="G817" s="8" t="str">
        <f>IFERROR(IF(INDEX('ce raw data'!$C$2:$CZ$3000,MATCH(1,INDEX(('ce raw data'!$A$2:$A$3000=G776)*('ce raw data'!$B$2:$B$3000=$B817),,),0),MATCH(G779,'ce raw data'!$C$1:$CZ$1,0))="","-",INDEX('ce raw data'!$C$2:$CZ$3000,MATCH(1,INDEX(('ce raw data'!$A$2:$A$3000=G776)*('ce raw data'!$B$2:$B$3000=$B817),,),0),MATCH(G779,'ce raw data'!$C$1:$CZ$1,0))),"-")</f>
        <v>-</v>
      </c>
      <c r="H817" s="8" t="str">
        <f>IFERROR(IF(INDEX('ce raw data'!$C$2:$CZ$3000,MATCH(1,INDEX(('ce raw data'!$A$2:$A$3000=G776)*('ce raw data'!$B$2:$B$3000=$B817),,),0),MATCH(H779,'ce raw data'!$C$1:$CZ$1,0))="","-",INDEX('ce raw data'!$C$2:$CZ$3000,MATCH(1,INDEX(('ce raw data'!$A$2:$A$3000=G776)*('ce raw data'!$B$2:$B$3000=$B817),,),0),MATCH(H779,'ce raw data'!$C$1:$CZ$1,0))),"-")</f>
        <v>-</v>
      </c>
      <c r="I817" s="8" t="str">
        <f>IFERROR(IF(INDEX('ce raw data'!$C$2:$CZ$3000,MATCH(1,INDEX(('ce raw data'!$A$2:$A$3000=G776)*('ce raw data'!$B$2:$B$3000=$B817),,),0),MATCH(I779,'ce raw data'!$C$1:$CZ$1,0))="","-",INDEX('ce raw data'!$C$2:$CZ$3000,MATCH(1,INDEX(('ce raw data'!$A$2:$A$3000=G776)*('ce raw data'!$B$2:$B$3000=$B817),,),0),MATCH(I779,'ce raw data'!$C$1:$CZ$1,0))),"-")</f>
        <v>-</v>
      </c>
      <c r="J817" s="8" t="str">
        <f>IFERROR(IF(INDEX('ce raw data'!$C$2:$CZ$3000,MATCH(1,INDEX(('ce raw data'!$A$2:$A$3000=G776)*('ce raw data'!$B$2:$B$3000=$B817),,),0),MATCH(J779,'ce raw data'!$C$1:$CZ$1,0))="","-",INDEX('ce raw data'!$C$2:$CZ$3000,MATCH(1,INDEX(('ce raw data'!$A$2:$A$3000=G776)*('ce raw data'!$B$2:$B$3000=$B817),,),0),MATCH(J779,'ce raw data'!$C$1:$CZ$1,0))),"-")</f>
        <v>-</v>
      </c>
    </row>
    <row r="818" spans="2:10" hidden="1" x14ac:dyDescent="0.5">
      <c r="B818" s="12"/>
      <c r="C818" s="8" t="str">
        <f>IFERROR(IF(INDEX('ce raw data'!$C$2:$CZ$3000,MATCH(1,INDEX(('ce raw data'!$A$2:$A$3000=C776)*('ce raw data'!$B$2:$B$3000=$B819),,),0),MATCH(SUBSTITUTE(C779,"Allele","Height"),'ce raw data'!$C$1:$CZ$1,0))="","-",INDEX('ce raw data'!$C$2:$CZ$3000,MATCH(1,INDEX(('ce raw data'!$A$2:$A$3000=C776)*('ce raw data'!$B$2:$B$3000=$B819),,),0),MATCH(SUBSTITUTE(C779,"Allele","Height"),'ce raw data'!$C$1:$CZ$1,0))),"-")</f>
        <v>-</v>
      </c>
      <c r="D818" s="8" t="str">
        <f>IFERROR(IF(INDEX('ce raw data'!$C$2:$CZ$3000,MATCH(1,INDEX(('ce raw data'!$A$2:$A$3000=C776)*('ce raw data'!$B$2:$B$3000=$B819),,),0),MATCH(SUBSTITUTE(D779,"Allele","Height"),'ce raw data'!$C$1:$CZ$1,0))="","-",INDEX('ce raw data'!$C$2:$CZ$3000,MATCH(1,INDEX(('ce raw data'!$A$2:$A$3000=C776)*('ce raw data'!$B$2:$B$3000=$B819),,),0),MATCH(SUBSTITUTE(D779,"Allele","Height"),'ce raw data'!$C$1:$CZ$1,0))),"-")</f>
        <v>-</v>
      </c>
      <c r="E818" s="8" t="str">
        <f>IFERROR(IF(INDEX('ce raw data'!$C$2:$CZ$3000,MATCH(1,INDEX(('ce raw data'!$A$2:$A$3000=C776)*('ce raw data'!$B$2:$B$3000=$B819),,),0),MATCH(SUBSTITUTE(E779,"Allele","Height"),'ce raw data'!$C$1:$CZ$1,0))="","-",INDEX('ce raw data'!$C$2:$CZ$3000,MATCH(1,INDEX(('ce raw data'!$A$2:$A$3000=C776)*('ce raw data'!$B$2:$B$3000=$B819),,),0),MATCH(SUBSTITUTE(E779,"Allele","Height"),'ce raw data'!$C$1:$CZ$1,0))),"-")</f>
        <v>-</v>
      </c>
      <c r="F818" s="8" t="str">
        <f>IFERROR(IF(INDEX('ce raw data'!$C$2:$CZ$3000,MATCH(1,INDEX(('ce raw data'!$A$2:$A$3000=C776)*('ce raw data'!$B$2:$B$3000=$B819),,),0),MATCH(SUBSTITUTE(F779,"Allele","Height"),'ce raw data'!$C$1:$CZ$1,0))="","-",INDEX('ce raw data'!$C$2:$CZ$3000,MATCH(1,INDEX(('ce raw data'!$A$2:$A$3000=C776)*('ce raw data'!$B$2:$B$3000=$B819),,),0),MATCH(SUBSTITUTE(F779,"Allele","Height"),'ce raw data'!$C$1:$CZ$1,0))),"-")</f>
        <v>-</v>
      </c>
      <c r="G818" s="8" t="str">
        <f>IFERROR(IF(INDEX('ce raw data'!$C$2:$CZ$3000,MATCH(1,INDEX(('ce raw data'!$A$2:$A$3000=G776)*('ce raw data'!$B$2:$B$3000=$B819),,),0),MATCH(SUBSTITUTE(G779,"Allele","Height"),'ce raw data'!$C$1:$CZ$1,0))="","-",INDEX('ce raw data'!$C$2:$CZ$3000,MATCH(1,INDEX(('ce raw data'!$A$2:$A$3000=G776)*('ce raw data'!$B$2:$B$3000=$B819),,),0),MATCH(SUBSTITUTE(G779,"Allele","Height"),'ce raw data'!$C$1:$CZ$1,0))),"-")</f>
        <v>-</v>
      </c>
      <c r="H818" s="8" t="str">
        <f>IFERROR(IF(INDEX('ce raw data'!$C$2:$CZ$3000,MATCH(1,INDEX(('ce raw data'!$A$2:$A$3000=G776)*('ce raw data'!$B$2:$B$3000=$B819),,),0),MATCH(SUBSTITUTE(H779,"Allele","Height"),'ce raw data'!$C$1:$CZ$1,0))="","-",INDEX('ce raw data'!$C$2:$CZ$3000,MATCH(1,INDEX(('ce raw data'!$A$2:$A$3000=G776)*('ce raw data'!$B$2:$B$3000=$B819),,),0),MATCH(SUBSTITUTE(H779,"Allele","Height"),'ce raw data'!$C$1:$CZ$1,0))),"-")</f>
        <v>-</v>
      </c>
      <c r="I818" s="8" t="str">
        <f>IFERROR(IF(INDEX('ce raw data'!$C$2:$CZ$3000,MATCH(1,INDEX(('ce raw data'!$A$2:$A$3000=G776)*('ce raw data'!$B$2:$B$3000=$B819),,),0),MATCH(SUBSTITUTE(I779,"Allele","Height"),'ce raw data'!$C$1:$CZ$1,0))="","-",INDEX('ce raw data'!$C$2:$CZ$3000,MATCH(1,INDEX(('ce raw data'!$A$2:$A$3000=G776)*('ce raw data'!$B$2:$B$3000=$B819),,),0),MATCH(SUBSTITUTE(I779,"Allele","Height"),'ce raw data'!$C$1:$CZ$1,0))),"-")</f>
        <v>-</v>
      </c>
      <c r="J818" s="8" t="str">
        <f>IFERROR(IF(INDEX('ce raw data'!$C$2:$CZ$3000,MATCH(1,INDEX(('ce raw data'!$A$2:$A$3000=G776)*('ce raw data'!$B$2:$B$3000=$B819),,),0),MATCH(SUBSTITUTE(J779,"Allele","Height"),'ce raw data'!$C$1:$CZ$1,0))="","-",INDEX('ce raw data'!$C$2:$CZ$3000,MATCH(1,INDEX(('ce raw data'!$A$2:$A$3000=G776)*('ce raw data'!$B$2:$B$3000=$B819),,),0),MATCH(SUBSTITUTE(J779,"Allele","Height"),'ce raw data'!$C$1:$CZ$1,0))),"-")</f>
        <v>-</v>
      </c>
    </row>
    <row r="819" spans="2:10" x14ac:dyDescent="0.5">
      <c r="B819" s="12" t="str">
        <f>'Allele Call Table'!$A$109</f>
        <v>D12S391</v>
      </c>
      <c r="C819" s="8" t="str">
        <f>IFERROR(IF(INDEX('ce raw data'!$C$2:$CZ$3000,MATCH(1,INDEX(('ce raw data'!$A$2:$A$3000=C776)*('ce raw data'!$B$2:$B$3000=$B819),,),0),MATCH(C779,'ce raw data'!$C$1:$CZ$1,0))="","-",INDEX('ce raw data'!$C$2:$CZ$3000,MATCH(1,INDEX(('ce raw data'!$A$2:$A$3000=C776)*('ce raw data'!$B$2:$B$3000=$B819),,),0),MATCH(C779,'ce raw data'!$C$1:$CZ$1,0))),"-")</f>
        <v>-</v>
      </c>
      <c r="D819" s="8" t="str">
        <f>IFERROR(IF(INDEX('ce raw data'!$C$2:$CZ$3000,MATCH(1,INDEX(('ce raw data'!$A$2:$A$3000=C776)*('ce raw data'!$B$2:$B$3000=$B819),,),0),MATCH(D779,'ce raw data'!$C$1:$CZ$1,0))="","-",INDEX('ce raw data'!$C$2:$CZ$3000,MATCH(1,INDEX(('ce raw data'!$A$2:$A$3000=C776)*('ce raw data'!$B$2:$B$3000=$B819),,),0),MATCH(D779,'ce raw data'!$C$1:$CZ$1,0))),"-")</f>
        <v>-</v>
      </c>
      <c r="E819" s="8" t="str">
        <f>IFERROR(IF(INDEX('ce raw data'!$C$2:$CZ$3000,MATCH(1,INDEX(('ce raw data'!$A$2:$A$3000=C776)*('ce raw data'!$B$2:$B$3000=$B819),,),0),MATCH(E779,'ce raw data'!$C$1:$CZ$1,0))="","-",INDEX('ce raw data'!$C$2:$CZ$3000,MATCH(1,INDEX(('ce raw data'!$A$2:$A$3000=C776)*('ce raw data'!$B$2:$B$3000=$B819),,),0),MATCH(E779,'ce raw data'!$C$1:$CZ$1,0))),"-")</f>
        <v>-</v>
      </c>
      <c r="F819" s="8" t="str">
        <f>IFERROR(IF(INDEX('ce raw data'!$C$2:$CZ$3000,MATCH(1,INDEX(('ce raw data'!$A$2:$A$3000=C776)*('ce raw data'!$B$2:$B$3000=$B819),,),0),MATCH(F779,'ce raw data'!$C$1:$CZ$1,0))="","-",INDEX('ce raw data'!$C$2:$CZ$3000,MATCH(1,INDEX(('ce raw data'!$A$2:$A$3000=C776)*('ce raw data'!$B$2:$B$3000=$B819),,),0),MATCH(F779,'ce raw data'!$C$1:$CZ$1,0))),"-")</f>
        <v>-</v>
      </c>
      <c r="G819" s="8" t="str">
        <f>IFERROR(IF(INDEX('ce raw data'!$C$2:$CZ$3000,MATCH(1,INDEX(('ce raw data'!$A$2:$A$3000=G776)*('ce raw data'!$B$2:$B$3000=$B819),,),0),MATCH(G779,'ce raw data'!$C$1:$CZ$1,0))="","-",INDEX('ce raw data'!$C$2:$CZ$3000,MATCH(1,INDEX(('ce raw data'!$A$2:$A$3000=G776)*('ce raw data'!$B$2:$B$3000=$B819),,),0),MATCH(G779,'ce raw data'!$C$1:$CZ$1,0))),"-")</f>
        <v>-</v>
      </c>
      <c r="H819" s="8" t="str">
        <f>IFERROR(IF(INDEX('ce raw data'!$C$2:$CZ$3000,MATCH(1,INDEX(('ce raw data'!$A$2:$A$3000=G776)*('ce raw data'!$B$2:$B$3000=$B819),,),0),MATCH(H779,'ce raw data'!$C$1:$CZ$1,0))="","-",INDEX('ce raw data'!$C$2:$CZ$3000,MATCH(1,INDEX(('ce raw data'!$A$2:$A$3000=G776)*('ce raw data'!$B$2:$B$3000=$B819),,),0),MATCH(H779,'ce raw data'!$C$1:$CZ$1,0))),"-")</f>
        <v>-</v>
      </c>
      <c r="I819" s="8" t="str">
        <f>IFERROR(IF(INDEX('ce raw data'!$C$2:$CZ$3000,MATCH(1,INDEX(('ce raw data'!$A$2:$A$3000=G776)*('ce raw data'!$B$2:$B$3000=$B819),,),0),MATCH(I779,'ce raw data'!$C$1:$CZ$1,0))="","-",INDEX('ce raw data'!$C$2:$CZ$3000,MATCH(1,INDEX(('ce raw data'!$A$2:$A$3000=G776)*('ce raw data'!$B$2:$B$3000=$B819),,),0),MATCH(I779,'ce raw data'!$C$1:$CZ$1,0))),"-")</f>
        <v>-</v>
      </c>
      <c r="J819" s="8" t="str">
        <f>IFERROR(IF(INDEX('ce raw data'!$C$2:$CZ$3000,MATCH(1,INDEX(('ce raw data'!$A$2:$A$3000=G776)*('ce raw data'!$B$2:$B$3000=$B819),,),0),MATCH(J779,'ce raw data'!$C$1:$CZ$1,0))="","-",INDEX('ce raw data'!$C$2:$CZ$3000,MATCH(1,INDEX(('ce raw data'!$A$2:$A$3000=G776)*('ce raw data'!$B$2:$B$3000=$B819),,),0),MATCH(J779,'ce raw data'!$C$1:$CZ$1,0))),"-")</f>
        <v>-</v>
      </c>
    </row>
    <row r="820" spans="2:10" hidden="1" x14ac:dyDescent="0.5">
      <c r="B820" s="12"/>
      <c r="C820" s="8" t="str">
        <f>IFERROR(IF(INDEX('ce raw data'!$C$2:$CZ$3000,MATCH(1,INDEX(('ce raw data'!$A$2:$A$3000=C776)*('ce raw data'!$B$2:$B$3000=$B821),,),0),MATCH(SUBSTITUTE(C779,"Allele","Height"),'ce raw data'!$C$1:$CZ$1,0))="","-",INDEX('ce raw data'!$C$2:$CZ$3000,MATCH(1,INDEX(('ce raw data'!$A$2:$A$3000=C776)*('ce raw data'!$B$2:$B$3000=$B821),,),0),MATCH(SUBSTITUTE(C779,"Allele","Height"),'ce raw data'!$C$1:$CZ$1,0))),"-")</f>
        <v>-</v>
      </c>
      <c r="D820" s="8" t="str">
        <f>IFERROR(IF(INDEX('ce raw data'!$C$2:$CZ$3000,MATCH(1,INDEX(('ce raw data'!$A$2:$A$3000=C776)*('ce raw data'!$B$2:$B$3000=$B821),,),0),MATCH(SUBSTITUTE(D779,"Allele","Height"),'ce raw data'!$C$1:$CZ$1,0))="","-",INDEX('ce raw data'!$C$2:$CZ$3000,MATCH(1,INDEX(('ce raw data'!$A$2:$A$3000=C776)*('ce raw data'!$B$2:$B$3000=$B821),,),0),MATCH(SUBSTITUTE(D779,"Allele","Height"),'ce raw data'!$C$1:$CZ$1,0))),"-")</f>
        <v>-</v>
      </c>
      <c r="E820" s="8" t="str">
        <f>IFERROR(IF(INDEX('ce raw data'!$C$2:$CZ$3000,MATCH(1,INDEX(('ce raw data'!$A$2:$A$3000=C776)*('ce raw data'!$B$2:$B$3000=$B821),,),0),MATCH(SUBSTITUTE(E779,"Allele","Height"),'ce raw data'!$C$1:$CZ$1,0))="","-",INDEX('ce raw data'!$C$2:$CZ$3000,MATCH(1,INDEX(('ce raw data'!$A$2:$A$3000=C776)*('ce raw data'!$B$2:$B$3000=$B821),,),0),MATCH(SUBSTITUTE(E779,"Allele","Height"),'ce raw data'!$C$1:$CZ$1,0))),"-")</f>
        <v>-</v>
      </c>
      <c r="F820" s="8" t="str">
        <f>IFERROR(IF(INDEX('ce raw data'!$C$2:$CZ$3000,MATCH(1,INDEX(('ce raw data'!$A$2:$A$3000=C776)*('ce raw data'!$B$2:$B$3000=$B821),,),0),MATCH(SUBSTITUTE(F779,"Allele","Height"),'ce raw data'!$C$1:$CZ$1,0))="","-",INDEX('ce raw data'!$C$2:$CZ$3000,MATCH(1,INDEX(('ce raw data'!$A$2:$A$3000=C776)*('ce raw data'!$B$2:$B$3000=$B821),,),0),MATCH(SUBSTITUTE(F779,"Allele","Height"),'ce raw data'!$C$1:$CZ$1,0))),"-")</f>
        <v>-</v>
      </c>
      <c r="G820" s="8" t="str">
        <f>IFERROR(IF(INDEX('ce raw data'!$C$2:$CZ$3000,MATCH(1,INDEX(('ce raw data'!$A$2:$A$3000=G776)*('ce raw data'!$B$2:$B$3000=$B821),,),0),MATCH(SUBSTITUTE(G779,"Allele","Height"),'ce raw data'!$C$1:$CZ$1,0))="","-",INDEX('ce raw data'!$C$2:$CZ$3000,MATCH(1,INDEX(('ce raw data'!$A$2:$A$3000=G776)*('ce raw data'!$B$2:$B$3000=$B821),,),0),MATCH(SUBSTITUTE(G779,"Allele","Height"),'ce raw data'!$C$1:$CZ$1,0))),"-")</f>
        <v>-</v>
      </c>
      <c r="H820" s="8" t="str">
        <f>IFERROR(IF(INDEX('ce raw data'!$C$2:$CZ$3000,MATCH(1,INDEX(('ce raw data'!$A$2:$A$3000=G776)*('ce raw data'!$B$2:$B$3000=$B821),,),0),MATCH(SUBSTITUTE(H779,"Allele","Height"),'ce raw data'!$C$1:$CZ$1,0))="","-",INDEX('ce raw data'!$C$2:$CZ$3000,MATCH(1,INDEX(('ce raw data'!$A$2:$A$3000=G776)*('ce raw data'!$B$2:$B$3000=$B821),,),0),MATCH(SUBSTITUTE(H779,"Allele","Height"),'ce raw data'!$C$1:$CZ$1,0))),"-")</f>
        <v>-</v>
      </c>
      <c r="I820" s="8" t="str">
        <f>IFERROR(IF(INDEX('ce raw data'!$C$2:$CZ$3000,MATCH(1,INDEX(('ce raw data'!$A$2:$A$3000=G776)*('ce raw data'!$B$2:$B$3000=$B821),,),0),MATCH(SUBSTITUTE(I779,"Allele","Height"),'ce raw data'!$C$1:$CZ$1,0))="","-",INDEX('ce raw data'!$C$2:$CZ$3000,MATCH(1,INDEX(('ce raw data'!$A$2:$A$3000=G776)*('ce raw data'!$B$2:$B$3000=$B821),,),0),MATCH(SUBSTITUTE(I779,"Allele","Height"),'ce raw data'!$C$1:$CZ$1,0))),"-")</f>
        <v>-</v>
      </c>
      <c r="J820" s="8" t="str">
        <f>IFERROR(IF(INDEX('ce raw data'!$C$2:$CZ$3000,MATCH(1,INDEX(('ce raw data'!$A$2:$A$3000=G776)*('ce raw data'!$B$2:$B$3000=$B821),,),0),MATCH(SUBSTITUTE(J779,"Allele","Height"),'ce raw data'!$C$1:$CZ$1,0))="","-",INDEX('ce raw data'!$C$2:$CZ$3000,MATCH(1,INDEX(('ce raw data'!$A$2:$A$3000=G776)*('ce raw data'!$B$2:$B$3000=$B821),,),0),MATCH(SUBSTITUTE(J779,"Allele","Height"),'ce raw data'!$C$1:$CZ$1,0))),"-")</f>
        <v>-</v>
      </c>
    </row>
    <row r="821" spans="2:10" x14ac:dyDescent="0.5">
      <c r="B821" s="12" t="str">
        <f>'Allele Call Table'!$A$111</f>
        <v>D19S433</v>
      </c>
      <c r="C821" s="8" t="str">
        <f>IFERROR(IF(INDEX('ce raw data'!$C$2:$CZ$3000,MATCH(1,INDEX(('ce raw data'!$A$2:$A$3000=C776)*('ce raw data'!$B$2:$B$3000=$B821),,),0),MATCH(C779,'ce raw data'!$C$1:$CZ$1,0))="","-",INDEX('ce raw data'!$C$2:$CZ$3000,MATCH(1,INDEX(('ce raw data'!$A$2:$A$3000=C776)*('ce raw data'!$B$2:$B$3000=$B821),,),0),MATCH(C779,'ce raw data'!$C$1:$CZ$1,0))),"-")</f>
        <v>-</v>
      </c>
      <c r="D821" s="8" t="str">
        <f>IFERROR(IF(INDEX('ce raw data'!$C$2:$CZ$3000,MATCH(1,INDEX(('ce raw data'!$A$2:$A$3000=C776)*('ce raw data'!$B$2:$B$3000=$B821),,),0),MATCH(D779,'ce raw data'!$C$1:$CZ$1,0))="","-",INDEX('ce raw data'!$C$2:$CZ$3000,MATCH(1,INDEX(('ce raw data'!$A$2:$A$3000=C776)*('ce raw data'!$B$2:$B$3000=$B821),,),0),MATCH(D779,'ce raw data'!$C$1:$CZ$1,0))),"-")</f>
        <v>-</v>
      </c>
      <c r="E821" s="8" t="str">
        <f>IFERROR(IF(INDEX('ce raw data'!$C$2:$CZ$3000,MATCH(1,INDEX(('ce raw data'!$A$2:$A$3000=C776)*('ce raw data'!$B$2:$B$3000=$B821),,),0),MATCH(E779,'ce raw data'!$C$1:$CZ$1,0))="","-",INDEX('ce raw data'!$C$2:$CZ$3000,MATCH(1,INDEX(('ce raw data'!$A$2:$A$3000=C776)*('ce raw data'!$B$2:$B$3000=$B821),,),0),MATCH(E779,'ce raw data'!$C$1:$CZ$1,0))),"-")</f>
        <v>-</v>
      </c>
      <c r="F821" s="8" t="str">
        <f>IFERROR(IF(INDEX('ce raw data'!$C$2:$CZ$3000,MATCH(1,INDEX(('ce raw data'!$A$2:$A$3000=C776)*('ce raw data'!$B$2:$B$3000=$B821),,),0),MATCH(F779,'ce raw data'!$C$1:$CZ$1,0))="","-",INDEX('ce raw data'!$C$2:$CZ$3000,MATCH(1,INDEX(('ce raw data'!$A$2:$A$3000=C776)*('ce raw data'!$B$2:$B$3000=$B821),,),0),MATCH(F779,'ce raw data'!$C$1:$CZ$1,0))),"-")</f>
        <v>-</v>
      </c>
      <c r="G821" s="8" t="str">
        <f>IFERROR(IF(INDEX('ce raw data'!$C$2:$CZ$3000,MATCH(1,INDEX(('ce raw data'!$A$2:$A$3000=G776)*('ce raw data'!$B$2:$B$3000=$B821),,),0),MATCH(G779,'ce raw data'!$C$1:$CZ$1,0))="","-",INDEX('ce raw data'!$C$2:$CZ$3000,MATCH(1,INDEX(('ce raw data'!$A$2:$A$3000=G776)*('ce raw data'!$B$2:$B$3000=$B821),,),0),MATCH(G779,'ce raw data'!$C$1:$CZ$1,0))),"-")</f>
        <v>-</v>
      </c>
      <c r="H821" s="8" t="str">
        <f>IFERROR(IF(INDEX('ce raw data'!$C$2:$CZ$3000,MATCH(1,INDEX(('ce raw data'!$A$2:$A$3000=G776)*('ce raw data'!$B$2:$B$3000=$B821),,),0),MATCH(H779,'ce raw data'!$C$1:$CZ$1,0))="","-",INDEX('ce raw data'!$C$2:$CZ$3000,MATCH(1,INDEX(('ce raw data'!$A$2:$A$3000=G776)*('ce raw data'!$B$2:$B$3000=$B821),,),0),MATCH(H779,'ce raw data'!$C$1:$CZ$1,0))),"-")</f>
        <v>-</v>
      </c>
      <c r="I821" s="8" t="str">
        <f>IFERROR(IF(INDEX('ce raw data'!$C$2:$CZ$3000,MATCH(1,INDEX(('ce raw data'!$A$2:$A$3000=G776)*('ce raw data'!$B$2:$B$3000=$B821),,),0),MATCH(I779,'ce raw data'!$C$1:$CZ$1,0))="","-",INDEX('ce raw data'!$C$2:$CZ$3000,MATCH(1,INDEX(('ce raw data'!$A$2:$A$3000=G776)*('ce raw data'!$B$2:$B$3000=$B821),,),0),MATCH(I779,'ce raw data'!$C$1:$CZ$1,0))),"-")</f>
        <v>-</v>
      </c>
      <c r="J821" s="8" t="str">
        <f>IFERROR(IF(INDEX('ce raw data'!$C$2:$CZ$3000,MATCH(1,INDEX(('ce raw data'!$A$2:$A$3000=G776)*('ce raw data'!$B$2:$B$3000=$B821),,),0),MATCH(J779,'ce raw data'!$C$1:$CZ$1,0))="","-",INDEX('ce raw data'!$C$2:$CZ$3000,MATCH(1,INDEX(('ce raw data'!$A$2:$A$3000=G776)*('ce raw data'!$B$2:$B$3000=$B821),,),0),MATCH(J779,'ce raw data'!$C$1:$CZ$1,0))),"-")</f>
        <v>-</v>
      </c>
    </row>
    <row r="822" spans="2:10" hidden="1" x14ac:dyDescent="0.5">
      <c r="B822" s="12"/>
      <c r="C822" s="8" t="str">
        <f>IFERROR(IF(INDEX('ce raw data'!$C$2:$CZ$3000,MATCH(1,INDEX(('ce raw data'!$A$2:$A$3000=C776)*('ce raw data'!$B$2:$B$3000=$B823),,),0),MATCH(SUBSTITUTE(C779,"Allele","Height"),'ce raw data'!$C$1:$CZ$1,0))="","-",INDEX('ce raw data'!$C$2:$CZ$3000,MATCH(1,INDEX(('ce raw data'!$A$2:$A$3000=C776)*('ce raw data'!$B$2:$B$3000=$B823),,),0),MATCH(SUBSTITUTE(C779,"Allele","Height"),'ce raw data'!$C$1:$CZ$1,0))),"-")</f>
        <v>-</v>
      </c>
      <c r="D822" s="8" t="str">
        <f>IFERROR(IF(INDEX('ce raw data'!$C$2:$CZ$3000,MATCH(1,INDEX(('ce raw data'!$A$2:$A$3000=C776)*('ce raw data'!$B$2:$B$3000=$B823),,),0),MATCH(SUBSTITUTE(D779,"Allele","Height"),'ce raw data'!$C$1:$CZ$1,0))="","-",INDEX('ce raw data'!$C$2:$CZ$3000,MATCH(1,INDEX(('ce raw data'!$A$2:$A$3000=C776)*('ce raw data'!$B$2:$B$3000=$B823),,),0),MATCH(SUBSTITUTE(D779,"Allele","Height"),'ce raw data'!$C$1:$CZ$1,0))),"-")</f>
        <v>-</v>
      </c>
      <c r="E822" s="8" t="str">
        <f>IFERROR(IF(INDEX('ce raw data'!$C$2:$CZ$3000,MATCH(1,INDEX(('ce raw data'!$A$2:$A$3000=C776)*('ce raw data'!$B$2:$B$3000=$B823),,),0),MATCH(SUBSTITUTE(E779,"Allele","Height"),'ce raw data'!$C$1:$CZ$1,0))="","-",INDEX('ce raw data'!$C$2:$CZ$3000,MATCH(1,INDEX(('ce raw data'!$A$2:$A$3000=C776)*('ce raw data'!$B$2:$B$3000=$B823),,),0),MATCH(SUBSTITUTE(E779,"Allele","Height"),'ce raw data'!$C$1:$CZ$1,0))),"-")</f>
        <v>-</v>
      </c>
      <c r="F822" s="8" t="str">
        <f>IFERROR(IF(INDEX('ce raw data'!$C$2:$CZ$3000,MATCH(1,INDEX(('ce raw data'!$A$2:$A$3000=C776)*('ce raw data'!$B$2:$B$3000=$B823),,),0),MATCH(SUBSTITUTE(F779,"Allele","Height"),'ce raw data'!$C$1:$CZ$1,0))="","-",INDEX('ce raw data'!$C$2:$CZ$3000,MATCH(1,INDEX(('ce raw data'!$A$2:$A$3000=C776)*('ce raw data'!$B$2:$B$3000=$B823),,),0),MATCH(SUBSTITUTE(F779,"Allele","Height"),'ce raw data'!$C$1:$CZ$1,0))),"-")</f>
        <v>-</v>
      </c>
      <c r="G822" s="8" t="str">
        <f>IFERROR(IF(INDEX('ce raw data'!$C$2:$CZ$3000,MATCH(1,INDEX(('ce raw data'!$A$2:$A$3000=G776)*('ce raw data'!$B$2:$B$3000=$B823),,),0),MATCH(SUBSTITUTE(G779,"Allele","Height"),'ce raw data'!$C$1:$CZ$1,0))="","-",INDEX('ce raw data'!$C$2:$CZ$3000,MATCH(1,INDEX(('ce raw data'!$A$2:$A$3000=G776)*('ce raw data'!$B$2:$B$3000=$B823),,),0),MATCH(SUBSTITUTE(G779,"Allele","Height"),'ce raw data'!$C$1:$CZ$1,0))),"-")</f>
        <v>-</v>
      </c>
      <c r="H822" s="8" t="str">
        <f>IFERROR(IF(INDEX('ce raw data'!$C$2:$CZ$3000,MATCH(1,INDEX(('ce raw data'!$A$2:$A$3000=G776)*('ce raw data'!$B$2:$B$3000=$B823),,),0),MATCH(SUBSTITUTE(H779,"Allele","Height"),'ce raw data'!$C$1:$CZ$1,0))="","-",INDEX('ce raw data'!$C$2:$CZ$3000,MATCH(1,INDEX(('ce raw data'!$A$2:$A$3000=G776)*('ce raw data'!$B$2:$B$3000=$B823),,),0),MATCH(SUBSTITUTE(H779,"Allele","Height"),'ce raw data'!$C$1:$CZ$1,0))),"-")</f>
        <v>-</v>
      </c>
      <c r="I822" s="8" t="str">
        <f>IFERROR(IF(INDEX('ce raw data'!$C$2:$CZ$3000,MATCH(1,INDEX(('ce raw data'!$A$2:$A$3000=G776)*('ce raw data'!$B$2:$B$3000=$B823),,),0),MATCH(SUBSTITUTE(I779,"Allele","Height"),'ce raw data'!$C$1:$CZ$1,0))="","-",INDEX('ce raw data'!$C$2:$CZ$3000,MATCH(1,INDEX(('ce raw data'!$A$2:$A$3000=G776)*('ce raw data'!$B$2:$B$3000=$B823),,),0),MATCH(SUBSTITUTE(I779,"Allele","Height"),'ce raw data'!$C$1:$CZ$1,0))),"-")</f>
        <v>-</v>
      </c>
      <c r="J822" s="8" t="str">
        <f>IFERROR(IF(INDEX('ce raw data'!$C$2:$CZ$3000,MATCH(1,INDEX(('ce raw data'!$A$2:$A$3000=G776)*('ce raw data'!$B$2:$B$3000=$B823),,),0),MATCH(SUBSTITUTE(J779,"Allele","Height"),'ce raw data'!$C$1:$CZ$1,0))="","-",INDEX('ce raw data'!$C$2:$CZ$3000,MATCH(1,INDEX(('ce raw data'!$A$2:$A$3000=G776)*('ce raw data'!$B$2:$B$3000=$B823),,),0),MATCH(SUBSTITUTE(J779,"Allele","Height"),'ce raw data'!$C$1:$CZ$1,0))),"-")</f>
        <v>-</v>
      </c>
    </row>
    <row r="823" spans="2:10" x14ac:dyDescent="0.5">
      <c r="B823" s="12" t="str">
        <f>'Allele Call Table'!$A$113</f>
        <v>SE33</v>
      </c>
      <c r="C823" s="8" t="str">
        <f>IFERROR(IF(INDEX('ce raw data'!$C$2:$CZ$3000,MATCH(1,INDEX(('ce raw data'!$A$2:$A$3000=C776)*('ce raw data'!$B$2:$B$3000=$B823),,),0),MATCH(C779,'ce raw data'!$C$1:$CZ$1,0))="","-",INDEX('ce raw data'!$C$2:$CZ$3000,MATCH(1,INDEX(('ce raw data'!$A$2:$A$3000=C776)*('ce raw data'!$B$2:$B$3000=$B823),,),0),MATCH(C779,'ce raw data'!$C$1:$CZ$1,0))),"-")</f>
        <v>-</v>
      </c>
      <c r="D823" s="8" t="str">
        <f>IFERROR(IF(INDEX('ce raw data'!$C$2:$CZ$3000,MATCH(1,INDEX(('ce raw data'!$A$2:$A$3000=C776)*('ce raw data'!$B$2:$B$3000=$B823),,),0),MATCH(D779,'ce raw data'!$C$1:$CZ$1,0))="","-",INDEX('ce raw data'!$C$2:$CZ$3000,MATCH(1,INDEX(('ce raw data'!$A$2:$A$3000=C776)*('ce raw data'!$B$2:$B$3000=$B823),,),0),MATCH(D779,'ce raw data'!$C$1:$CZ$1,0))),"-")</f>
        <v>-</v>
      </c>
      <c r="E823" s="8" t="str">
        <f>IFERROR(IF(INDEX('ce raw data'!$C$2:$CZ$3000,MATCH(1,INDEX(('ce raw data'!$A$2:$A$3000=C776)*('ce raw data'!$B$2:$B$3000=$B823),,),0),MATCH(E779,'ce raw data'!$C$1:$CZ$1,0))="","-",INDEX('ce raw data'!$C$2:$CZ$3000,MATCH(1,INDEX(('ce raw data'!$A$2:$A$3000=C776)*('ce raw data'!$B$2:$B$3000=$B823),,),0),MATCH(E779,'ce raw data'!$C$1:$CZ$1,0))),"-")</f>
        <v>-</v>
      </c>
      <c r="F823" s="8" t="str">
        <f>IFERROR(IF(INDEX('ce raw data'!$C$2:$CZ$3000,MATCH(1,INDEX(('ce raw data'!$A$2:$A$3000=C776)*('ce raw data'!$B$2:$B$3000=$B823),,),0),MATCH(F779,'ce raw data'!$C$1:$CZ$1,0))="","-",INDEX('ce raw data'!$C$2:$CZ$3000,MATCH(1,INDEX(('ce raw data'!$A$2:$A$3000=C776)*('ce raw data'!$B$2:$B$3000=$B823),,),0),MATCH(F779,'ce raw data'!$C$1:$CZ$1,0))),"-")</f>
        <v>-</v>
      </c>
      <c r="G823" s="8" t="str">
        <f>IFERROR(IF(INDEX('ce raw data'!$C$2:$CZ$3000,MATCH(1,INDEX(('ce raw data'!$A$2:$A$3000=G776)*('ce raw data'!$B$2:$B$3000=$B823),,),0),MATCH(G779,'ce raw data'!$C$1:$CZ$1,0))="","-",INDEX('ce raw data'!$C$2:$CZ$3000,MATCH(1,INDEX(('ce raw data'!$A$2:$A$3000=G776)*('ce raw data'!$B$2:$B$3000=$B823),,),0),MATCH(G779,'ce raw data'!$C$1:$CZ$1,0))),"-")</f>
        <v>-</v>
      </c>
      <c r="H823" s="8" t="str">
        <f>IFERROR(IF(INDEX('ce raw data'!$C$2:$CZ$3000,MATCH(1,INDEX(('ce raw data'!$A$2:$A$3000=G776)*('ce raw data'!$B$2:$B$3000=$B823),,),0),MATCH(H779,'ce raw data'!$C$1:$CZ$1,0))="","-",INDEX('ce raw data'!$C$2:$CZ$3000,MATCH(1,INDEX(('ce raw data'!$A$2:$A$3000=G776)*('ce raw data'!$B$2:$B$3000=$B823),,),0),MATCH(H779,'ce raw data'!$C$1:$CZ$1,0))),"-")</f>
        <v>-</v>
      </c>
      <c r="I823" s="8" t="str">
        <f>IFERROR(IF(INDEX('ce raw data'!$C$2:$CZ$3000,MATCH(1,INDEX(('ce raw data'!$A$2:$A$3000=G776)*('ce raw data'!$B$2:$B$3000=$B823),,),0),MATCH(I779,'ce raw data'!$C$1:$CZ$1,0))="","-",INDEX('ce raw data'!$C$2:$CZ$3000,MATCH(1,INDEX(('ce raw data'!$A$2:$A$3000=G776)*('ce raw data'!$B$2:$B$3000=$B823),,),0),MATCH(I779,'ce raw data'!$C$1:$CZ$1,0))),"-")</f>
        <v>-</v>
      </c>
      <c r="J823" s="8" t="str">
        <f>IFERROR(IF(INDEX('ce raw data'!$C$2:$CZ$3000,MATCH(1,INDEX(('ce raw data'!$A$2:$A$3000=G776)*('ce raw data'!$B$2:$B$3000=$B823),,),0),MATCH(J779,'ce raw data'!$C$1:$CZ$1,0))="","-",INDEX('ce raw data'!$C$2:$CZ$3000,MATCH(1,INDEX(('ce raw data'!$A$2:$A$3000=G776)*('ce raw data'!$B$2:$B$3000=$B823),,),0),MATCH(J779,'ce raw data'!$C$1:$CZ$1,0))),"-")</f>
        <v>-</v>
      </c>
    </row>
    <row r="824" spans="2:10" hidden="1" x14ac:dyDescent="0.5">
      <c r="B824" s="12"/>
      <c r="C824" s="8" t="str">
        <f>IFERROR(IF(INDEX('ce raw data'!$C$2:$CZ$3000,MATCH(1,INDEX(('ce raw data'!$A$2:$A$3000=C776)*('ce raw data'!$B$2:$B$3000=$B825),,),0),MATCH(SUBSTITUTE(C779,"Allele","Height"),'ce raw data'!$C$1:$CZ$1,0))="","-",INDEX('ce raw data'!$C$2:$CZ$3000,MATCH(1,INDEX(('ce raw data'!$A$2:$A$3000=C776)*('ce raw data'!$B$2:$B$3000=$B825),,),0),MATCH(SUBSTITUTE(C779,"Allele","Height"),'ce raw data'!$C$1:$CZ$1,0))),"-")</f>
        <v>-</v>
      </c>
      <c r="D824" s="8" t="str">
        <f>IFERROR(IF(INDEX('ce raw data'!$C$2:$CZ$3000,MATCH(1,INDEX(('ce raw data'!$A$2:$A$3000=C776)*('ce raw data'!$B$2:$B$3000=$B825),,),0),MATCH(SUBSTITUTE(D779,"Allele","Height"),'ce raw data'!$C$1:$CZ$1,0))="","-",INDEX('ce raw data'!$C$2:$CZ$3000,MATCH(1,INDEX(('ce raw data'!$A$2:$A$3000=C776)*('ce raw data'!$B$2:$B$3000=$B825),,),0),MATCH(SUBSTITUTE(D779,"Allele","Height"),'ce raw data'!$C$1:$CZ$1,0))),"-")</f>
        <v>-</v>
      </c>
      <c r="E824" s="8" t="str">
        <f>IFERROR(IF(INDEX('ce raw data'!$C$2:$CZ$3000,MATCH(1,INDEX(('ce raw data'!$A$2:$A$3000=C776)*('ce raw data'!$B$2:$B$3000=$B825),,),0),MATCH(SUBSTITUTE(E779,"Allele","Height"),'ce raw data'!$C$1:$CZ$1,0))="","-",INDEX('ce raw data'!$C$2:$CZ$3000,MATCH(1,INDEX(('ce raw data'!$A$2:$A$3000=C776)*('ce raw data'!$B$2:$B$3000=$B825),,),0),MATCH(SUBSTITUTE(E779,"Allele","Height"),'ce raw data'!$C$1:$CZ$1,0))),"-")</f>
        <v>-</v>
      </c>
      <c r="F824" s="8" t="str">
        <f>IFERROR(IF(INDEX('ce raw data'!$C$2:$CZ$3000,MATCH(1,INDEX(('ce raw data'!$A$2:$A$3000=C776)*('ce raw data'!$B$2:$B$3000=$B825),,),0),MATCH(SUBSTITUTE(F779,"Allele","Height"),'ce raw data'!$C$1:$CZ$1,0))="","-",INDEX('ce raw data'!$C$2:$CZ$3000,MATCH(1,INDEX(('ce raw data'!$A$2:$A$3000=C776)*('ce raw data'!$B$2:$B$3000=$B825),,),0),MATCH(SUBSTITUTE(F779,"Allele","Height"),'ce raw data'!$C$1:$CZ$1,0))),"-")</f>
        <v>-</v>
      </c>
      <c r="G824" s="8" t="str">
        <f>IFERROR(IF(INDEX('ce raw data'!$C$2:$CZ$3000,MATCH(1,INDEX(('ce raw data'!$A$2:$A$3000=G776)*('ce raw data'!$B$2:$B$3000=$B825),,),0),MATCH(SUBSTITUTE(G779,"Allele","Height"),'ce raw data'!$C$1:$CZ$1,0))="","-",INDEX('ce raw data'!$C$2:$CZ$3000,MATCH(1,INDEX(('ce raw data'!$A$2:$A$3000=G776)*('ce raw data'!$B$2:$B$3000=$B825),,),0),MATCH(SUBSTITUTE(G779,"Allele","Height"),'ce raw data'!$C$1:$CZ$1,0))),"-")</f>
        <v>-</v>
      </c>
      <c r="H824" s="8" t="str">
        <f>IFERROR(IF(INDEX('ce raw data'!$C$2:$CZ$3000,MATCH(1,INDEX(('ce raw data'!$A$2:$A$3000=G776)*('ce raw data'!$B$2:$B$3000=$B825),,),0),MATCH(SUBSTITUTE(H779,"Allele","Height"),'ce raw data'!$C$1:$CZ$1,0))="","-",INDEX('ce raw data'!$C$2:$CZ$3000,MATCH(1,INDEX(('ce raw data'!$A$2:$A$3000=G776)*('ce raw data'!$B$2:$B$3000=$B825),,),0),MATCH(SUBSTITUTE(H779,"Allele","Height"),'ce raw data'!$C$1:$CZ$1,0))),"-")</f>
        <v>-</v>
      </c>
      <c r="I824" s="8" t="str">
        <f>IFERROR(IF(INDEX('ce raw data'!$C$2:$CZ$3000,MATCH(1,INDEX(('ce raw data'!$A$2:$A$3000=G776)*('ce raw data'!$B$2:$B$3000=$B825),,),0),MATCH(SUBSTITUTE(I779,"Allele","Height"),'ce raw data'!$C$1:$CZ$1,0))="","-",INDEX('ce raw data'!$C$2:$CZ$3000,MATCH(1,INDEX(('ce raw data'!$A$2:$A$3000=G776)*('ce raw data'!$B$2:$B$3000=$B825),,),0),MATCH(SUBSTITUTE(I779,"Allele","Height"),'ce raw data'!$C$1:$CZ$1,0))),"-")</f>
        <v>-</v>
      </c>
      <c r="J824" s="8" t="str">
        <f>IFERROR(IF(INDEX('ce raw data'!$C$2:$CZ$3000,MATCH(1,INDEX(('ce raw data'!$A$2:$A$3000=G776)*('ce raw data'!$B$2:$B$3000=$B825),,),0),MATCH(SUBSTITUTE(J779,"Allele","Height"),'ce raw data'!$C$1:$CZ$1,0))="","-",INDEX('ce raw data'!$C$2:$CZ$3000,MATCH(1,INDEX(('ce raw data'!$A$2:$A$3000=G776)*('ce raw data'!$B$2:$B$3000=$B825),,),0),MATCH(SUBSTITUTE(J779,"Allele","Height"),'ce raw data'!$C$1:$CZ$1,0))),"-")</f>
        <v>-</v>
      </c>
    </row>
    <row r="825" spans="2:10" x14ac:dyDescent="0.5">
      <c r="B825" s="12" t="str">
        <f>'Allele Call Table'!$A$115</f>
        <v>D22S1045</v>
      </c>
      <c r="C825" s="8" t="str">
        <f>IFERROR(IF(INDEX('ce raw data'!$C$2:$CZ$3000,MATCH(1,INDEX(('ce raw data'!$A$2:$A$3000=C776)*('ce raw data'!$B$2:$B$3000=$B825),,),0),MATCH(C779,'ce raw data'!$C$1:$CZ$1,0))="","-",INDEX('ce raw data'!$C$2:$CZ$3000,MATCH(1,INDEX(('ce raw data'!$A$2:$A$3000=C776)*('ce raw data'!$B$2:$B$3000=$B825),,),0),MATCH(C779,'ce raw data'!$C$1:$CZ$1,0))),"-")</f>
        <v>-</v>
      </c>
      <c r="D825" s="8" t="str">
        <f>IFERROR(IF(INDEX('ce raw data'!$C$2:$CZ$3000,MATCH(1,INDEX(('ce raw data'!$A$2:$A$3000=C776)*('ce raw data'!$B$2:$B$3000=$B825),,),0),MATCH(D779,'ce raw data'!$C$1:$CZ$1,0))="","-",INDEX('ce raw data'!$C$2:$CZ$3000,MATCH(1,INDEX(('ce raw data'!$A$2:$A$3000=C776)*('ce raw data'!$B$2:$B$3000=$B825),,),0),MATCH(D779,'ce raw data'!$C$1:$CZ$1,0))),"-")</f>
        <v>-</v>
      </c>
      <c r="E825" s="8" t="str">
        <f>IFERROR(IF(INDEX('ce raw data'!$C$2:$CZ$3000,MATCH(1,INDEX(('ce raw data'!$A$2:$A$3000=C776)*('ce raw data'!$B$2:$B$3000=$B825),,),0),MATCH(E779,'ce raw data'!$C$1:$CZ$1,0))="","-",INDEX('ce raw data'!$C$2:$CZ$3000,MATCH(1,INDEX(('ce raw data'!$A$2:$A$3000=C776)*('ce raw data'!$B$2:$B$3000=$B825),,),0),MATCH(E779,'ce raw data'!$C$1:$CZ$1,0))),"-")</f>
        <v>-</v>
      </c>
      <c r="F825" s="8" t="str">
        <f>IFERROR(IF(INDEX('ce raw data'!$C$2:$CZ$3000,MATCH(1,INDEX(('ce raw data'!$A$2:$A$3000=C776)*('ce raw data'!$B$2:$B$3000=$B825),,),0),MATCH(F779,'ce raw data'!$C$1:$CZ$1,0))="","-",INDEX('ce raw data'!$C$2:$CZ$3000,MATCH(1,INDEX(('ce raw data'!$A$2:$A$3000=C776)*('ce raw data'!$B$2:$B$3000=$B825),,),0),MATCH(F779,'ce raw data'!$C$1:$CZ$1,0))),"-")</f>
        <v>-</v>
      </c>
      <c r="G825" s="8" t="str">
        <f>IFERROR(IF(INDEX('ce raw data'!$C$2:$CZ$3000,MATCH(1,INDEX(('ce raw data'!$A$2:$A$3000=G776)*('ce raw data'!$B$2:$B$3000=$B825),,),0),MATCH(G779,'ce raw data'!$C$1:$CZ$1,0))="","-",INDEX('ce raw data'!$C$2:$CZ$3000,MATCH(1,INDEX(('ce raw data'!$A$2:$A$3000=G776)*('ce raw data'!$B$2:$B$3000=$B825),,),0),MATCH(G779,'ce raw data'!$C$1:$CZ$1,0))),"-")</f>
        <v>-</v>
      </c>
      <c r="H825" s="8" t="str">
        <f>IFERROR(IF(INDEX('ce raw data'!$C$2:$CZ$3000,MATCH(1,INDEX(('ce raw data'!$A$2:$A$3000=G776)*('ce raw data'!$B$2:$B$3000=$B825),,),0),MATCH(H779,'ce raw data'!$C$1:$CZ$1,0))="","-",INDEX('ce raw data'!$C$2:$CZ$3000,MATCH(1,INDEX(('ce raw data'!$A$2:$A$3000=G776)*('ce raw data'!$B$2:$B$3000=$B825),,),0),MATCH(H779,'ce raw data'!$C$1:$CZ$1,0))),"-")</f>
        <v>-</v>
      </c>
      <c r="I825" s="8" t="str">
        <f>IFERROR(IF(INDEX('ce raw data'!$C$2:$CZ$3000,MATCH(1,INDEX(('ce raw data'!$A$2:$A$3000=G776)*('ce raw data'!$B$2:$B$3000=$B825),,),0),MATCH(I779,'ce raw data'!$C$1:$CZ$1,0))="","-",INDEX('ce raw data'!$C$2:$CZ$3000,MATCH(1,INDEX(('ce raw data'!$A$2:$A$3000=G776)*('ce raw data'!$B$2:$B$3000=$B825),,),0),MATCH(I779,'ce raw data'!$C$1:$CZ$1,0))),"-")</f>
        <v>-</v>
      </c>
      <c r="J825" s="8" t="str">
        <f>IFERROR(IF(INDEX('ce raw data'!$C$2:$CZ$3000,MATCH(1,INDEX(('ce raw data'!$A$2:$A$3000=G776)*('ce raw data'!$B$2:$B$3000=$B825),,),0),MATCH(J779,'ce raw data'!$C$1:$CZ$1,0))="","-",INDEX('ce raw data'!$C$2:$CZ$3000,MATCH(1,INDEX(('ce raw data'!$A$2:$A$3000=G776)*('ce raw data'!$B$2:$B$3000=$B825),,),0),MATCH(J779,'ce raw data'!$C$1:$CZ$1,0))),"-")</f>
        <v>-</v>
      </c>
    </row>
    <row r="826" spans="2:10" hidden="1" x14ac:dyDescent="0.5">
      <c r="B826" s="10"/>
      <c r="C826" s="8" t="str">
        <f>IFERROR(IF(INDEX('ce raw data'!$C$2:$CZ$3000,MATCH(1,INDEX(('ce raw data'!$A$2:$A$3000=C776)*('ce raw data'!$B$2:$B$3000=$B827),,),0),MATCH(SUBSTITUTE(C779,"Allele","Height"),'ce raw data'!$C$1:$CZ$1,0))="","-",INDEX('ce raw data'!$C$2:$CZ$3000,MATCH(1,INDEX(('ce raw data'!$A$2:$A$3000=C776)*('ce raw data'!$B$2:$B$3000=$B827),,),0),MATCH(SUBSTITUTE(C779,"Allele","Height"),'ce raw data'!$C$1:$CZ$1,0))),"-")</f>
        <v>-</v>
      </c>
      <c r="D826" s="8" t="str">
        <f>IFERROR(IF(INDEX('ce raw data'!$C$2:$CZ$3000,MATCH(1,INDEX(('ce raw data'!$A$2:$A$3000=C776)*('ce raw data'!$B$2:$B$3000=$B827),,),0),MATCH(SUBSTITUTE(D779,"Allele","Height"),'ce raw data'!$C$1:$CZ$1,0))="","-",INDEX('ce raw data'!$C$2:$CZ$3000,MATCH(1,INDEX(('ce raw data'!$A$2:$A$3000=C776)*('ce raw data'!$B$2:$B$3000=$B827),,),0),MATCH(SUBSTITUTE(D779,"Allele","Height"),'ce raw data'!$C$1:$CZ$1,0))),"-")</f>
        <v>-</v>
      </c>
      <c r="E826" s="8" t="str">
        <f>IFERROR(IF(INDEX('ce raw data'!$C$2:$CZ$3000,MATCH(1,INDEX(('ce raw data'!$A$2:$A$3000=C776)*('ce raw data'!$B$2:$B$3000=$B827),,),0),MATCH(SUBSTITUTE(E779,"Allele","Height"),'ce raw data'!$C$1:$CZ$1,0))="","-",INDEX('ce raw data'!$C$2:$CZ$3000,MATCH(1,INDEX(('ce raw data'!$A$2:$A$3000=C776)*('ce raw data'!$B$2:$B$3000=$B827),,),0),MATCH(SUBSTITUTE(E779,"Allele","Height"),'ce raw data'!$C$1:$CZ$1,0))),"-")</f>
        <v>-</v>
      </c>
      <c r="F826" s="8" t="str">
        <f>IFERROR(IF(INDEX('ce raw data'!$C$2:$CZ$3000,MATCH(1,INDEX(('ce raw data'!$A$2:$A$3000=C776)*('ce raw data'!$B$2:$B$3000=$B827),,),0),MATCH(SUBSTITUTE(F779,"Allele","Height"),'ce raw data'!$C$1:$CZ$1,0))="","-",INDEX('ce raw data'!$C$2:$CZ$3000,MATCH(1,INDEX(('ce raw data'!$A$2:$A$3000=C776)*('ce raw data'!$B$2:$B$3000=$B827),,),0),MATCH(SUBSTITUTE(F779,"Allele","Height"),'ce raw data'!$C$1:$CZ$1,0))),"-")</f>
        <v>-</v>
      </c>
      <c r="G826" s="8" t="str">
        <f>IFERROR(IF(INDEX('ce raw data'!$C$2:$CZ$3000,MATCH(1,INDEX(('ce raw data'!$A$2:$A$3000=G776)*('ce raw data'!$B$2:$B$3000=$B827),,),0),MATCH(SUBSTITUTE(G779,"Allele","Height"),'ce raw data'!$C$1:$CZ$1,0))="","-",INDEX('ce raw data'!$C$2:$CZ$3000,MATCH(1,INDEX(('ce raw data'!$A$2:$A$3000=G776)*('ce raw data'!$B$2:$B$3000=$B827),,),0),MATCH(SUBSTITUTE(G779,"Allele","Height"),'ce raw data'!$C$1:$CZ$1,0))),"-")</f>
        <v>-</v>
      </c>
      <c r="H826" s="8" t="str">
        <f>IFERROR(IF(INDEX('ce raw data'!$C$2:$CZ$3000,MATCH(1,INDEX(('ce raw data'!$A$2:$A$3000=G776)*('ce raw data'!$B$2:$B$3000=$B827),,),0),MATCH(SUBSTITUTE(H779,"Allele","Height"),'ce raw data'!$C$1:$CZ$1,0))="","-",INDEX('ce raw data'!$C$2:$CZ$3000,MATCH(1,INDEX(('ce raw data'!$A$2:$A$3000=G776)*('ce raw data'!$B$2:$B$3000=$B827),,),0),MATCH(SUBSTITUTE(H779,"Allele","Height"),'ce raw data'!$C$1:$CZ$1,0))),"-")</f>
        <v>-</v>
      </c>
      <c r="I826" s="8" t="str">
        <f>IFERROR(IF(INDEX('ce raw data'!$C$2:$CZ$3000,MATCH(1,INDEX(('ce raw data'!$A$2:$A$3000=G776)*('ce raw data'!$B$2:$B$3000=$B827),,),0),MATCH(SUBSTITUTE(I779,"Allele","Height"),'ce raw data'!$C$1:$CZ$1,0))="","-",INDEX('ce raw data'!$C$2:$CZ$3000,MATCH(1,INDEX(('ce raw data'!$A$2:$A$3000=G776)*('ce raw data'!$B$2:$B$3000=$B827),,),0),MATCH(SUBSTITUTE(I779,"Allele","Height"),'ce raw data'!$C$1:$CZ$1,0))),"-")</f>
        <v>-</v>
      </c>
      <c r="J826" s="8" t="str">
        <f>IFERROR(IF(INDEX('ce raw data'!$C$2:$CZ$3000,MATCH(1,INDEX(('ce raw data'!$A$2:$A$3000=G776)*('ce raw data'!$B$2:$B$3000=$B827),,),0),MATCH(SUBSTITUTE(J779,"Allele","Height"),'ce raw data'!$C$1:$CZ$1,0))="","-",INDEX('ce raw data'!$C$2:$CZ$3000,MATCH(1,INDEX(('ce raw data'!$A$2:$A$3000=G776)*('ce raw data'!$B$2:$B$3000=$B827),,),0),MATCH(SUBSTITUTE(J779,"Allele","Height"),'ce raw data'!$C$1:$CZ$1,0))),"-")</f>
        <v>-</v>
      </c>
    </row>
    <row r="827" spans="2:10" x14ac:dyDescent="0.5">
      <c r="B827" s="13" t="str">
        <f>'Allele Call Table'!$A$117</f>
        <v>DYS391</v>
      </c>
      <c r="C827" s="8" t="str">
        <f>IFERROR(IF(INDEX('ce raw data'!$C$2:$CZ$3000,MATCH(1,INDEX(('ce raw data'!$A$2:$A$3000=C776)*('ce raw data'!$B$2:$B$3000=$B827),,),0),MATCH(C779,'ce raw data'!$C$1:$CZ$1,0))="","-",INDEX('ce raw data'!$C$2:$CZ$3000,MATCH(1,INDEX(('ce raw data'!$A$2:$A$3000=C776)*('ce raw data'!$B$2:$B$3000=$B827),,),0),MATCH(C779,'ce raw data'!$C$1:$CZ$1,0))),"-")</f>
        <v>-</v>
      </c>
      <c r="D827" s="8" t="str">
        <f>IFERROR(IF(INDEX('ce raw data'!$C$2:$CZ$3000,MATCH(1,INDEX(('ce raw data'!$A$2:$A$3000=C776)*('ce raw data'!$B$2:$B$3000=$B827),,),0),MATCH(D779,'ce raw data'!$C$1:$CZ$1,0))="","-",INDEX('ce raw data'!$C$2:$CZ$3000,MATCH(1,INDEX(('ce raw data'!$A$2:$A$3000=C776)*('ce raw data'!$B$2:$B$3000=$B827),,),0),MATCH(D779,'ce raw data'!$C$1:$CZ$1,0))),"-")</f>
        <v>-</v>
      </c>
      <c r="E827" s="8" t="str">
        <f>IFERROR(IF(INDEX('ce raw data'!$C$2:$CZ$3000,MATCH(1,INDEX(('ce raw data'!$A$2:$A$3000=C776)*('ce raw data'!$B$2:$B$3000=$B827),,),0),MATCH(E779,'ce raw data'!$C$1:$CZ$1,0))="","-",INDEX('ce raw data'!$C$2:$CZ$3000,MATCH(1,INDEX(('ce raw data'!$A$2:$A$3000=C776)*('ce raw data'!$B$2:$B$3000=$B827),,),0),MATCH(E779,'ce raw data'!$C$1:$CZ$1,0))),"-")</f>
        <v>-</v>
      </c>
      <c r="F827" s="8" t="str">
        <f>IFERROR(IF(INDEX('ce raw data'!$C$2:$CZ$3000,MATCH(1,INDEX(('ce raw data'!$A$2:$A$3000=C776)*('ce raw data'!$B$2:$B$3000=$B827),,),0),MATCH(F779,'ce raw data'!$C$1:$CZ$1,0))="","-",INDEX('ce raw data'!$C$2:$CZ$3000,MATCH(1,INDEX(('ce raw data'!$A$2:$A$3000=C776)*('ce raw data'!$B$2:$B$3000=$B827),,),0),MATCH(F779,'ce raw data'!$C$1:$CZ$1,0))),"-")</f>
        <v>-</v>
      </c>
      <c r="G827" s="8" t="str">
        <f>IFERROR(IF(INDEX('ce raw data'!$C$2:$CZ$3000,MATCH(1,INDEX(('ce raw data'!$A$2:$A$3000=G776)*('ce raw data'!$B$2:$B$3000=$B827),,),0),MATCH(G779,'ce raw data'!$C$1:$CZ$1,0))="","-",INDEX('ce raw data'!$C$2:$CZ$3000,MATCH(1,INDEX(('ce raw data'!$A$2:$A$3000=G776)*('ce raw data'!$B$2:$B$3000=$B827),,),0),MATCH(G779,'ce raw data'!$C$1:$CZ$1,0))),"-")</f>
        <v>-</v>
      </c>
      <c r="H827" s="8" t="str">
        <f>IFERROR(IF(INDEX('ce raw data'!$C$2:$CZ$3000,MATCH(1,INDEX(('ce raw data'!$A$2:$A$3000=G776)*('ce raw data'!$B$2:$B$3000=$B827),,),0),MATCH(H779,'ce raw data'!$C$1:$CZ$1,0))="","-",INDEX('ce raw data'!$C$2:$CZ$3000,MATCH(1,INDEX(('ce raw data'!$A$2:$A$3000=G776)*('ce raw data'!$B$2:$B$3000=$B827),,),0),MATCH(H779,'ce raw data'!$C$1:$CZ$1,0))),"-")</f>
        <v>-</v>
      </c>
      <c r="I827" s="8" t="str">
        <f>IFERROR(IF(INDEX('ce raw data'!$C$2:$CZ$3000,MATCH(1,INDEX(('ce raw data'!$A$2:$A$3000=G776)*('ce raw data'!$B$2:$B$3000=$B827),,),0),MATCH(I779,'ce raw data'!$C$1:$CZ$1,0))="","-",INDEX('ce raw data'!$C$2:$CZ$3000,MATCH(1,INDEX(('ce raw data'!$A$2:$A$3000=G776)*('ce raw data'!$B$2:$B$3000=$B827),,),0),MATCH(I779,'ce raw data'!$C$1:$CZ$1,0))),"-")</f>
        <v>-</v>
      </c>
      <c r="J827" s="8" t="str">
        <f>IFERROR(IF(INDEX('ce raw data'!$C$2:$CZ$3000,MATCH(1,INDEX(('ce raw data'!$A$2:$A$3000=G776)*('ce raw data'!$B$2:$B$3000=$B827),,),0),MATCH(J779,'ce raw data'!$C$1:$CZ$1,0))="","-",INDEX('ce raw data'!$C$2:$CZ$3000,MATCH(1,INDEX(('ce raw data'!$A$2:$A$3000=G776)*('ce raw data'!$B$2:$B$3000=$B827),,),0),MATCH(J779,'ce raw data'!$C$1:$CZ$1,0))),"-")</f>
        <v>-</v>
      </c>
    </row>
    <row r="828" spans="2:10" hidden="1" x14ac:dyDescent="0.5">
      <c r="B828" s="13"/>
      <c r="C828" s="8" t="str">
        <f>IFERROR(IF(INDEX('ce raw data'!$C$2:$CZ$3000,MATCH(1,INDEX(('ce raw data'!$A$2:$A$3000=C776)*('ce raw data'!$B$2:$B$3000=$B829),,),0),MATCH(SUBSTITUTE(C779,"Allele","Height"),'ce raw data'!$C$1:$CZ$1,0))="","-",INDEX('ce raw data'!$C$2:$CZ$3000,MATCH(1,INDEX(('ce raw data'!$A$2:$A$3000=C776)*('ce raw data'!$B$2:$B$3000=$B829),,),0),MATCH(SUBSTITUTE(C779,"Allele","Height"),'ce raw data'!$C$1:$CZ$1,0))),"-")</f>
        <v>-</v>
      </c>
      <c r="D828" s="8" t="str">
        <f>IFERROR(IF(INDEX('ce raw data'!$C$2:$CZ$3000,MATCH(1,INDEX(('ce raw data'!$A$2:$A$3000=C776)*('ce raw data'!$B$2:$B$3000=$B829),,),0),MATCH(SUBSTITUTE(D779,"Allele","Height"),'ce raw data'!$C$1:$CZ$1,0))="","-",INDEX('ce raw data'!$C$2:$CZ$3000,MATCH(1,INDEX(('ce raw data'!$A$2:$A$3000=C776)*('ce raw data'!$B$2:$B$3000=$B829),,),0),MATCH(SUBSTITUTE(D779,"Allele","Height"),'ce raw data'!$C$1:$CZ$1,0))),"-")</f>
        <v>-</v>
      </c>
      <c r="E828" s="8" t="str">
        <f>IFERROR(IF(INDEX('ce raw data'!$C$2:$CZ$3000,MATCH(1,INDEX(('ce raw data'!$A$2:$A$3000=C776)*('ce raw data'!$B$2:$B$3000=$B829),,),0),MATCH(SUBSTITUTE(E779,"Allele","Height"),'ce raw data'!$C$1:$CZ$1,0))="","-",INDEX('ce raw data'!$C$2:$CZ$3000,MATCH(1,INDEX(('ce raw data'!$A$2:$A$3000=C776)*('ce raw data'!$B$2:$B$3000=$B829),,),0),MATCH(SUBSTITUTE(E779,"Allele","Height"),'ce raw data'!$C$1:$CZ$1,0))),"-")</f>
        <v>-</v>
      </c>
      <c r="F828" s="8" t="str">
        <f>IFERROR(IF(INDEX('ce raw data'!$C$2:$CZ$3000,MATCH(1,INDEX(('ce raw data'!$A$2:$A$3000=C776)*('ce raw data'!$B$2:$B$3000=$B829),,),0),MATCH(SUBSTITUTE(F779,"Allele","Height"),'ce raw data'!$C$1:$CZ$1,0))="","-",INDEX('ce raw data'!$C$2:$CZ$3000,MATCH(1,INDEX(('ce raw data'!$A$2:$A$3000=C776)*('ce raw data'!$B$2:$B$3000=$B829),,),0),MATCH(SUBSTITUTE(F779,"Allele","Height"),'ce raw data'!$C$1:$CZ$1,0))),"-")</f>
        <v>-</v>
      </c>
      <c r="G828" s="8" t="str">
        <f>IFERROR(IF(INDEX('ce raw data'!$C$2:$CZ$3000,MATCH(1,INDEX(('ce raw data'!$A$2:$A$3000=G776)*('ce raw data'!$B$2:$B$3000=$B829),,),0),MATCH(SUBSTITUTE(G779,"Allele","Height"),'ce raw data'!$C$1:$CZ$1,0))="","-",INDEX('ce raw data'!$C$2:$CZ$3000,MATCH(1,INDEX(('ce raw data'!$A$2:$A$3000=G776)*('ce raw data'!$B$2:$B$3000=$B829),,),0),MATCH(SUBSTITUTE(G779,"Allele","Height"),'ce raw data'!$C$1:$CZ$1,0))),"-")</f>
        <v>-</v>
      </c>
      <c r="H828" s="8" t="str">
        <f>IFERROR(IF(INDEX('ce raw data'!$C$2:$CZ$3000,MATCH(1,INDEX(('ce raw data'!$A$2:$A$3000=G776)*('ce raw data'!$B$2:$B$3000=$B829),,),0),MATCH(SUBSTITUTE(H779,"Allele","Height"),'ce raw data'!$C$1:$CZ$1,0))="","-",INDEX('ce raw data'!$C$2:$CZ$3000,MATCH(1,INDEX(('ce raw data'!$A$2:$A$3000=G776)*('ce raw data'!$B$2:$B$3000=$B829),,),0),MATCH(SUBSTITUTE(H779,"Allele","Height"),'ce raw data'!$C$1:$CZ$1,0))),"-")</f>
        <v>-</v>
      </c>
      <c r="I828" s="8" t="str">
        <f>IFERROR(IF(INDEX('ce raw data'!$C$2:$CZ$3000,MATCH(1,INDEX(('ce raw data'!$A$2:$A$3000=G776)*('ce raw data'!$B$2:$B$3000=$B829),,),0),MATCH(SUBSTITUTE(I779,"Allele","Height"),'ce raw data'!$C$1:$CZ$1,0))="","-",INDEX('ce raw data'!$C$2:$CZ$3000,MATCH(1,INDEX(('ce raw data'!$A$2:$A$3000=G776)*('ce raw data'!$B$2:$B$3000=$B829),,),0),MATCH(SUBSTITUTE(I779,"Allele","Height"),'ce raw data'!$C$1:$CZ$1,0))),"-")</f>
        <v>-</v>
      </c>
      <c r="J828" s="8" t="str">
        <f>IFERROR(IF(INDEX('ce raw data'!$C$2:$CZ$3000,MATCH(1,INDEX(('ce raw data'!$A$2:$A$3000=G776)*('ce raw data'!$B$2:$B$3000=$B829),,),0),MATCH(SUBSTITUTE(J779,"Allele","Height"),'ce raw data'!$C$1:$CZ$1,0))="","-",INDEX('ce raw data'!$C$2:$CZ$3000,MATCH(1,INDEX(('ce raw data'!$A$2:$A$3000=G776)*('ce raw data'!$B$2:$B$3000=$B829),,),0),MATCH(SUBSTITUTE(J779,"Allele","Height"),'ce raw data'!$C$1:$CZ$1,0))),"-")</f>
        <v>-</v>
      </c>
    </row>
    <row r="829" spans="2:10" x14ac:dyDescent="0.5">
      <c r="B829" s="13" t="str">
        <f>'Allele Call Table'!$A$119</f>
        <v>FGA</v>
      </c>
      <c r="C829" s="8" t="str">
        <f>IFERROR(IF(INDEX('ce raw data'!$C$2:$CZ$3000,MATCH(1,INDEX(('ce raw data'!$A$2:$A$3000=C776)*('ce raw data'!$B$2:$B$3000=$B829),,),0),MATCH(C779,'ce raw data'!$C$1:$CZ$1,0))="","-",INDEX('ce raw data'!$C$2:$CZ$3000,MATCH(1,INDEX(('ce raw data'!$A$2:$A$3000=C776)*('ce raw data'!$B$2:$B$3000=$B829),,),0),MATCH(C779,'ce raw data'!$C$1:$CZ$1,0))),"-")</f>
        <v>-</v>
      </c>
      <c r="D829" s="8" t="str">
        <f>IFERROR(IF(INDEX('ce raw data'!$C$2:$CZ$3000,MATCH(1,INDEX(('ce raw data'!$A$2:$A$3000=C776)*('ce raw data'!$B$2:$B$3000=$B829),,),0),MATCH(D779,'ce raw data'!$C$1:$CZ$1,0))="","-",INDEX('ce raw data'!$C$2:$CZ$3000,MATCH(1,INDEX(('ce raw data'!$A$2:$A$3000=C776)*('ce raw data'!$B$2:$B$3000=$B829),,),0),MATCH(D779,'ce raw data'!$C$1:$CZ$1,0))),"-")</f>
        <v>-</v>
      </c>
      <c r="E829" s="8" t="str">
        <f>IFERROR(IF(INDEX('ce raw data'!$C$2:$CZ$3000,MATCH(1,INDEX(('ce raw data'!$A$2:$A$3000=C776)*('ce raw data'!$B$2:$B$3000=$B829),,),0),MATCH(E779,'ce raw data'!$C$1:$CZ$1,0))="","-",INDEX('ce raw data'!$C$2:$CZ$3000,MATCH(1,INDEX(('ce raw data'!$A$2:$A$3000=C776)*('ce raw data'!$B$2:$B$3000=$B829),,),0),MATCH(E779,'ce raw data'!$C$1:$CZ$1,0))),"-")</f>
        <v>-</v>
      </c>
      <c r="F829" s="8" t="str">
        <f>IFERROR(IF(INDEX('ce raw data'!$C$2:$CZ$3000,MATCH(1,INDEX(('ce raw data'!$A$2:$A$3000=C776)*('ce raw data'!$B$2:$B$3000=$B829),,),0),MATCH(F779,'ce raw data'!$C$1:$CZ$1,0))="","-",INDEX('ce raw data'!$C$2:$CZ$3000,MATCH(1,INDEX(('ce raw data'!$A$2:$A$3000=C776)*('ce raw data'!$B$2:$B$3000=$B829),,),0),MATCH(F779,'ce raw data'!$C$1:$CZ$1,0))),"-")</f>
        <v>-</v>
      </c>
      <c r="G829" s="8" t="str">
        <f>IFERROR(IF(INDEX('ce raw data'!$C$2:$CZ$3000,MATCH(1,INDEX(('ce raw data'!$A$2:$A$3000=G776)*('ce raw data'!$B$2:$B$3000=$B829),,),0),MATCH(G779,'ce raw data'!$C$1:$CZ$1,0))="","-",INDEX('ce raw data'!$C$2:$CZ$3000,MATCH(1,INDEX(('ce raw data'!$A$2:$A$3000=G776)*('ce raw data'!$B$2:$B$3000=$B829),,),0),MATCH(G779,'ce raw data'!$C$1:$CZ$1,0))),"-")</f>
        <v>-</v>
      </c>
      <c r="H829" s="8" t="str">
        <f>IFERROR(IF(INDEX('ce raw data'!$C$2:$CZ$3000,MATCH(1,INDEX(('ce raw data'!$A$2:$A$3000=G776)*('ce raw data'!$B$2:$B$3000=$B829),,),0),MATCH(H779,'ce raw data'!$C$1:$CZ$1,0))="","-",INDEX('ce raw data'!$C$2:$CZ$3000,MATCH(1,INDEX(('ce raw data'!$A$2:$A$3000=G776)*('ce raw data'!$B$2:$B$3000=$B829),,),0),MATCH(H779,'ce raw data'!$C$1:$CZ$1,0))),"-")</f>
        <v>-</v>
      </c>
      <c r="I829" s="8" t="str">
        <f>IFERROR(IF(INDEX('ce raw data'!$C$2:$CZ$3000,MATCH(1,INDEX(('ce raw data'!$A$2:$A$3000=G776)*('ce raw data'!$B$2:$B$3000=$B829),,),0),MATCH(I779,'ce raw data'!$C$1:$CZ$1,0))="","-",INDEX('ce raw data'!$C$2:$CZ$3000,MATCH(1,INDEX(('ce raw data'!$A$2:$A$3000=G776)*('ce raw data'!$B$2:$B$3000=$B829),,),0),MATCH(I779,'ce raw data'!$C$1:$CZ$1,0))),"-")</f>
        <v>-</v>
      </c>
      <c r="J829" s="8" t="str">
        <f>IFERROR(IF(INDEX('ce raw data'!$C$2:$CZ$3000,MATCH(1,INDEX(('ce raw data'!$A$2:$A$3000=G776)*('ce raw data'!$B$2:$B$3000=$B829),,),0),MATCH(J779,'ce raw data'!$C$1:$CZ$1,0))="","-",INDEX('ce raw data'!$C$2:$CZ$3000,MATCH(1,INDEX(('ce raw data'!$A$2:$A$3000=G776)*('ce raw data'!$B$2:$B$3000=$B829),,),0),MATCH(J779,'ce raw data'!$C$1:$CZ$1,0))),"-")</f>
        <v>-</v>
      </c>
    </row>
    <row r="830" spans="2:10" hidden="1" x14ac:dyDescent="0.5">
      <c r="B830" s="13"/>
      <c r="C830" s="8" t="str">
        <f>IFERROR(IF(INDEX('ce raw data'!$C$2:$CZ$3000,MATCH(1,INDEX(('ce raw data'!$A$2:$A$3000=C776)*('ce raw data'!$B$2:$B$3000=$B831),,),0),MATCH(SUBSTITUTE(C779,"Allele","Height"),'ce raw data'!$C$1:$CZ$1,0))="","-",INDEX('ce raw data'!$C$2:$CZ$3000,MATCH(1,INDEX(('ce raw data'!$A$2:$A$3000=C776)*('ce raw data'!$B$2:$B$3000=$B831),,),0),MATCH(SUBSTITUTE(C779,"Allele","Height"),'ce raw data'!$C$1:$CZ$1,0))),"-")</f>
        <v>-</v>
      </c>
      <c r="D830" s="8" t="str">
        <f>IFERROR(IF(INDEX('ce raw data'!$C$2:$CZ$3000,MATCH(1,INDEX(('ce raw data'!$A$2:$A$3000=C776)*('ce raw data'!$B$2:$B$3000=$B831),,),0),MATCH(SUBSTITUTE(D779,"Allele","Height"),'ce raw data'!$C$1:$CZ$1,0))="","-",INDEX('ce raw data'!$C$2:$CZ$3000,MATCH(1,INDEX(('ce raw data'!$A$2:$A$3000=C776)*('ce raw data'!$B$2:$B$3000=$B831),,),0),MATCH(SUBSTITUTE(D779,"Allele","Height"),'ce raw data'!$C$1:$CZ$1,0))),"-")</f>
        <v>-</v>
      </c>
      <c r="E830" s="8" t="str">
        <f>IFERROR(IF(INDEX('ce raw data'!$C$2:$CZ$3000,MATCH(1,INDEX(('ce raw data'!$A$2:$A$3000=C776)*('ce raw data'!$B$2:$B$3000=$B831),,),0),MATCH(SUBSTITUTE(E779,"Allele","Height"),'ce raw data'!$C$1:$CZ$1,0))="","-",INDEX('ce raw data'!$C$2:$CZ$3000,MATCH(1,INDEX(('ce raw data'!$A$2:$A$3000=C776)*('ce raw data'!$B$2:$B$3000=$B831),,),0),MATCH(SUBSTITUTE(E779,"Allele","Height"),'ce raw data'!$C$1:$CZ$1,0))),"-")</f>
        <v>-</v>
      </c>
      <c r="F830" s="8" t="str">
        <f>IFERROR(IF(INDEX('ce raw data'!$C$2:$CZ$3000,MATCH(1,INDEX(('ce raw data'!$A$2:$A$3000=C776)*('ce raw data'!$B$2:$B$3000=$B831),,),0),MATCH(SUBSTITUTE(F779,"Allele","Height"),'ce raw data'!$C$1:$CZ$1,0))="","-",INDEX('ce raw data'!$C$2:$CZ$3000,MATCH(1,INDEX(('ce raw data'!$A$2:$A$3000=C776)*('ce raw data'!$B$2:$B$3000=$B831),,),0),MATCH(SUBSTITUTE(F779,"Allele","Height"),'ce raw data'!$C$1:$CZ$1,0))),"-")</f>
        <v>-</v>
      </c>
      <c r="G830" s="8" t="str">
        <f>IFERROR(IF(INDEX('ce raw data'!$C$2:$CZ$3000,MATCH(1,INDEX(('ce raw data'!$A$2:$A$3000=G776)*('ce raw data'!$B$2:$B$3000=$B831),,),0),MATCH(SUBSTITUTE(G779,"Allele","Height"),'ce raw data'!$C$1:$CZ$1,0))="","-",INDEX('ce raw data'!$C$2:$CZ$3000,MATCH(1,INDEX(('ce raw data'!$A$2:$A$3000=G776)*('ce raw data'!$B$2:$B$3000=$B831),,),0),MATCH(SUBSTITUTE(G779,"Allele","Height"),'ce raw data'!$C$1:$CZ$1,0))),"-")</f>
        <v>-</v>
      </c>
      <c r="H830" s="8" t="str">
        <f>IFERROR(IF(INDEX('ce raw data'!$C$2:$CZ$3000,MATCH(1,INDEX(('ce raw data'!$A$2:$A$3000=G776)*('ce raw data'!$B$2:$B$3000=$B831),,),0),MATCH(SUBSTITUTE(H779,"Allele","Height"),'ce raw data'!$C$1:$CZ$1,0))="","-",INDEX('ce raw data'!$C$2:$CZ$3000,MATCH(1,INDEX(('ce raw data'!$A$2:$A$3000=G776)*('ce raw data'!$B$2:$B$3000=$B831),,),0),MATCH(SUBSTITUTE(H779,"Allele","Height"),'ce raw data'!$C$1:$CZ$1,0))),"-")</f>
        <v>-</v>
      </c>
      <c r="I830" s="8" t="str">
        <f>IFERROR(IF(INDEX('ce raw data'!$C$2:$CZ$3000,MATCH(1,INDEX(('ce raw data'!$A$2:$A$3000=G776)*('ce raw data'!$B$2:$B$3000=$B831),,),0),MATCH(SUBSTITUTE(I779,"Allele","Height"),'ce raw data'!$C$1:$CZ$1,0))="","-",INDEX('ce raw data'!$C$2:$CZ$3000,MATCH(1,INDEX(('ce raw data'!$A$2:$A$3000=G776)*('ce raw data'!$B$2:$B$3000=$B831),,),0),MATCH(SUBSTITUTE(I779,"Allele","Height"),'ce raw data'!$C$1:$CZ$1,0))),"-")</f>
        <v>-</v>
      </c>
      <c r="J830" s="8" t="str">
        <f>IFERROR(IF(INDEX('ce raw data'!$C$2:$CZ$3000,MATCH(1,INDEX(('ce raw data'!$A$2:$A$3000=G776)*('ce raw data'!$B$2:$B$3000=$B831),,),0),MATCH(SUBSTITUTE(J779,"Allele","Height"),'ce raw data'!$C$1:$CZ$1,0))="","-",INDEX('ce raw data'!$C$2:$CZ$3000,MATCH(1,INDEX(('ce raw data'!$A$2:$A$3000=G776)*('ce raw data'!$B$2:$B$3000=$B831),,),0),MATCH(SUBSTITUTE(J779,"Allele","Height"),'ce raw data'!$C$1:$CZ$1,0))),"-")</f>
        <v>-</v>
      </c>
    </row>
    <row r="831" spans="2:10" x14ac:dyDescent="0.5">
      <c r="B831" s="13" t="str">
        <f>'Allele Call Table'!$A$121</f>
        <v>DYS576</v>
      </c>
      <c r="C831" s="8" t="str">
        <f>IFERROR(IF(INDEX('ce raw data'!$C$2:$CZ$3000,MATCH(1,INDEX(('ce raw data'!$A$2:$A$3000=C776)*('ce raw data'!$B$2:$B$3000=$B831),,),0),MATCH(C779,'ce raw data'!$C$1:$CZ$1,0))="","-",INDEX('ce raw data'!$C$2:$CZ$3000,MATCH(1,INDEX(('ce raw data'!$A$2:$A$3000=C776)*('ce raw data'!$B$2:$B$3000=$B831),,),0),MATCH(C779,'ce raw data'!$C$1:$CZ$1,0))),"-")</f>
        <v>-</v>
      </c>
      <c r="D831" s="8" t="str">
        <f>IFERROR(IF(INDEX('ce raw data'!$C$2:$CZ$3000,MATCH(1,INDEX(('ce raw data'!$A$2:$A$3000=C776)*('ce raw data'!$B$2:$B$3000=$B831),,),0),MATCH(D779,'ce raw data'!$C$1:$CZ$1,0))="","-",INDEX('ce raw data'!$C$2:$CZ$3000,MATCH(1,INDEX(('ce raw data'!$A$2:$A$3000=C776)*('ce raw data'!$B$2:$B$3000=$B831),,),0),MATCH(D779,'ce raw data'!$C$1:$CZ$1,0))),"-")</f>
        <v>-</v>
      </c>
      <c r="E831" s="8" t="str">
        <f>IFERROR(IF(INDEX('ce raw data'!$C$2:$CZ$3000,MATCH(1,INDEX(('ce raw data'!$A$2:$A$3000=C776)*('ce raw data'!$B$2:$B$3000=$B831),,),0),MATCH(E779,'ce raw data'!$C$1:$CZ$1,0))="","-",INDEX('ce raw data'!$C$2:$CZ$3000,MATCH(1,INDEX(('ce raw data'!$A$2:$A$3000=C776)*('ce raw data'!$B$2:$B$3000=$B831),,),0),MATCH(E779,'ce raw data'!$C$1:$CZ$1,0))),"-")</f>
        <v>-</v>
      </c>
      <c r="F831" s="8" t="str">
        <f>IFERROR(IF(INDEX('ce raw data'!$C$2:$CZ$3000,MATCH(1,INDEX(('ce raw data'!$A$2:$A$3000=C776)*('ce raw data'!$B$2:$B$3000=$B831),,),0),MATCH(F779,'ce raw data'!$C$1:$CZ$1,0))="","-",INDEX('ce raw data'!$C$2:$CZ$3000,MATCH(1,INDEX(('ce raw data'!$A$2:$A$3000=C776)*('ce raw data'!$B$2:$B$3000=$B831),,),0),MATCH(F779,'ce raw data'!$C$1:$CZ$1,0))),"-")</f>
        <v>-</v>
      </c>
      <c r="G831" s="8" t="str">
        <f>IFERROR(IF(INDEX('ce raw data'!$C$2:$CZ$3000,MATCH(1,INDEX(('ce raw data'!$A$2:$A$3000=G776)*('ce raw data'!$B$2:$B$3000=$B831),,),0),MATCH(G779,'ce raw data'!$C$1:$CZ$1,0))="","-",INDEX('ce raw data'!$C$2:$CZ$3000,MATCH(1,INDEX(('ce raw data'!$A$2:$A$3000=G776)*('ce raw data'!$B$2:$B$3000=$B831),,),0),MATCH(G779,'ce raw data'!$C$1:$CZ$1,0))),"-")</f>
        <v>-</v>
      </c>
      <c r="H831" s="8" t="str">
        <f>IFERROR(IF(INDEX('ce raw data'!$C$2:$CZ$3000,MATCH(1,INDEX(('ce raw data'!$A$2:$A$3000=G776)*('ce raw data'!$B$2:$B$3000=$B831),,),0),MATCH(H779,'ce raw data'!$C$1:$CZ$1,0))="","-",INDEX('ce raw data'!$C$2:$CZ$3000,MATCH(1,INDEX(('ce raw data'!$A$2:$A$3000=G776)*('ce raw data'!$B$2:$B$3000=$B831),,),0),MATCH(H779,'ce raw data'!$C$1:$CZ$1,0))),"-")</f>
        <v>-</v>
      </c>
      <c r="I831" s="8" t="str">
        <f>IFERROR(IF(INDEX('ce raw data'!$C$2:$CZ$3000,MATCH(1,INDEX(('ce raw data'!$A$2:$A$3000=G776)*('ce raw data'!$B$2:$B$3000=$B831),,),0),MATCH(I779,'ce raw data'!$C$1:$CZ$1,0))="","-",INDEX('ce raw data'!$C$2:$CZ$3000,MATCH(1,INDEX(('ce raw data'!$A$2:$A$3000=G776)*('ce raw data'!$B$2:$B$3000=$B831),,),0),MATCH(I779,'ce raw data'!$C$1:$CZ$1,0))),"-")</f>
        <v>-</v>
      </c>
      <c r="J831" s="8" t="str">
        <f>IFERROR(IF(INDEX('ce raw data'!$C$2:$CZ$3000,MATCH(1,INDEX(('ce raw data'!$A$2:$A$3000=G776)*('ce raw data'!$B$2:$B$3000=$B831),,),0),MATCH(J779,'ce raw data'!$C$1:$CZ$1,0))="","-",INDEX('ce raw data'!$C$2:$CZ$3000,MATCH(1,INDEX(('ce raw data'!$A$2:$A$3000=G776)*('ce raw data'!$B$2:$B$3000=$B831),,),0),MATCH(J779,'ce raw data'!$C$1:$CZ$1,0))),"-")</f>
        <v>-</v>
      </c>
    </row>
    <row r="832" spans="2:10" hidden="1" x14ac:dyDescent="0.5">
      <c r="B832" s="13"/>
      <c r="C832" s="8" t="str">
        <f>IFERROR(IF(INDEX('ce raw data'!$C$2:$CZ$3000,MATCH(1,INDEX(('ce raw data'!$A$2:$A$3000=C776)*('ce raw data'!$B$2:$B$3000=$B833),,),0),MATCH(SUBSTITUTE(C779,"Allele","Height"),'ce raw data'!$C$1:$CZ$1,0))="","-",INDEX('ce raw data'!$C$2:$CZ$3000,MATCH(1,INDEX(('ce raw data'!$A$2:$A$3000=C776)*('ce raw data'!$B$2:$B$3000=$B833),,),0),MATCH(SUBSTITUTE(C779,"Allele","Height"),'ce raw data'!$C$1:$CZ$1,0))),"-")</f>
        <v>-</v>
      </c>
      <c r="D832" s="8" t="str">
        <f>IFERROR(IF(INDEX('ce raw data'!$C$2:$CZ$3000,MATCH(1,INDEX(('ce raw data'!$A$2:$A$3000=C776)*('ce raw data'!$B$2:$B$3000=$B833),,),0),MATCH(SUBSTITUTE(D779,"Allele","Height"),'ce raw data'!$C$1:$CZ$1,0))="","-",INDEX('ce raw data'!$C$2:$CZ$3000,MATCH(1,INDEX(('ce raw data'!$A$2:$A$3000=C776)*('ce raw data'!$B$2:$B$3000=$B833),,),0),MATCH(SUBSTITUTE(D779,"Allele","Height"),'ce raw data'!$C$1:$CZ$1,0))),"-")</f>
        <v>-</v>
      </c>
      <c r="E832" s="8" t="str">
        <f>IFERROR(IF(INDEX('ce raw data'!$C$2:$CZ$3000,MATCH(1,INDEX(('ce raw data'!$A$2:$A$3000=C776)*('ce raw data'!$B$2:$B$3000=$B833),,),0),MATCH(SUBSTITUTE(E779,"Allele","Height"),'ce raw data'!$C$1:$CZ$1,0))="","-",INDEX('ce raw data'!$C$2:$CZ$3000,MATCH(1,INDEX(('ce raw data'!$A$2:$A$3000=C776)*('ce raw data'!$B$2:$B$3000=$B833),,),0),MATCH(SUBSTITUTE(E779,"Allele","Height"),'ce raw data'!$C$1:$CZ$1,0))),"-")</f>
        <v>-</v>
      </c>
      <c r="F832" s="8" t="str">
        <f>IFERROR(IF(INDEX('ce raw data'!$C$2:$CZ$3000,MATCH(1,INDEX(('ce raw data'!$A$2:$A$3000=C776)*('ce raw data'!$B$2:$B$3000=$B833),,),0),MATCH(SUBSTITUTE(F779,"Allele","Height"),'ce raw data'!$C$1:$CZ$1,0))="","-",INDEX('ce raw data'!$C$2:$CZ$3000,MATCH(1,INDEX(('ce raw data'!$A$2:$A$3000=C776)*('ce raw data'!$B$2:$B$3000=$B833),,),0),MATCH(SUBSTITUTE(F779,"Allele","Height"),'ce raw data'!$C$1:$CZ$1,0))),"-")</f>
        <v>-</v>
      </c>
      <c r="G832" s="8" t="str">
        <f>IFERROR(IF(INDEX('ce raw data'!$C$2:$CZ$3000,MATCH(1,INDEX(('ce raw data'!$A$2:$A$3000=G776)*('ce raw data'!$B$2:$B$3000=$B833),,),0),MATCH(SUBSTITUTE(G779,"Allele","Height"),'ce raw data'!$C$1:$CZ$1,0))="","-",INDEX('ce raw data'!$C$2:$CZ$3000,MATCH(1,INDEX(('ce raw data'!$A$2:$A$3000=G776)*('ce raw data'!$B$2:$B$3000=$B833),,),0),MATCH(SUBSTITUTE(G779,"Allele","Height"),'ce raw data'!$C$1:$CZ$1,0))),"-")</f>
        <v>-</v>
      </c>
      <c r="H832" s="8" t="str">
        <f>IFERROR(IF(INDEX('ce raw data'!$C$2:$CZ$3000,MATCH(1,INDEX(('ce raw data'!$A$2:$A$3000=G776)*('ce raw data'!$B$2:$B$3000=$B833),,),0),MATCH(SUBSTITUTE(H779,"Allele","Height"),'ce raw data'!$C$1:$CZ$1,0))="","-",INDEX('ce raw data'!$C$2:$CZ$3000,MATCH(1,INDEX(('ce raw data'!$A$2:$A$3000=G776)*('ce raw data'!$B$2:$B$3000=$B833),,),0),MATCH(SUBSTITUTE(H779,"Allele","Height"),'ce raw data'!$C$1:$CZ$1,0))),"-")</f>
        <v>-</v>
      </c>
      <c r="I832" s="8" t="str">
        <f>IFERROR(IF(INDEX('ce raw data'!$C$2:$CZ$3000,MATCH(1,INDEX(('ce raw data'!$A$2:$A$3000=G776)*('ce raw data'!$B$2:$B$3000=$B833),,),0),MATCH(SUBSTITUTE(I779,"Allele","Height"),'ce raw data'!$C$1:$CZ$1,0))="","-",INDEX('ce raw data'!$C$2:$CZ$3000,MATCH(1,INDEX(('ce raw data'!$A$2:$A$3000=G776)*('ce raw data'!$B$2:$B$3000=$B833),,),0),MATCH(SUBSTITUTE(I779,"Allele","Height"),'ce raw data'!$C$1:$CZ$1,0))),"-")</f>
        <v>-</v>
      </c>
      <c r="J832" s="8" t="str">
        <f>IFERROR(IF(INDEX('ce raw data'!$C$2:$CZ$3000,MATCH(1,INDEX(('ce raw data'!$A$2:$A$3000=G776)*('ce raw data'!$B$2:$B$3000=$B833),,),0),MATCH(SUBSTITUTE(J779,"Allele","Height"),'ce raw data'!$C$1:$CZ$1,0))="","-",INDEX('ce raw data'!$C$2:$CZ$3000,MATCH(1,INDEX(('ce raw data'!$A$2:$A$3000=G776)*('ce raw data'!$B$2:$B$3000=$B833),,),0),MATCH(SUBSTITUTE(J779,"Allele","Height"),'ce raw data'!$C$1:$CZ$1,0))),"-")</f>
        <v>-</v>
      </c>
    </row>
    <row r="833" spans="2:10" x14ac:dyDescent="0.5">
      <c r="B833" s="13" t="str">
        <f>'Allele Call Table'!$A$123</f>
        <v>DYS570</v>
      </c>
      <c r="C833" s="8" t="str">
        <f>IFERROR(IF(INDEX('ce raw data'!$C$2:$CZ$3000,MATCH(1,INDEX(('ce raw data'!$A$2:$A$3000=C776)*('ce raw data'!$B$2:$B$3000=$B833),,),0),MATCH(C779,'ce raw data'!$C$1:$CZ$1,0))="","-",INDEX('ce raw data'!$C$2:$CZ$3000,MATCH(1,INDEX(('ce raw data'!$A$2:$A$3000=C776)*('ce raw data'!$B$2:$B$3000=$B833),,),0),MATCH(C779,'ce raw data'!$C$1:$CZ$1,0))),"-")</f>
        <v>-</v>
      </c>
      <c r="D833" s="8" t="str">
        <f>IFERROR(IF(INDEX('ce raw data'!$C$2:$CZ$3000,MATCH(1,INDEX(('ce raw data'!$A$2:$A$3000=C776)*('ce raw data'!$B$2:$B$3000=$B833),,),0),MATCH(D779,'ce raw data'!$C$1:$CZ$1,0))="","-",INDEX('ce raw data'!$C$2:$CZ$3000,MATCH(1,INDEX(('ce raw data'!$A$2:$A$3000=C776)*('ce raw data'!$B$2:$B$3000=$B833),,),0),MATCH(D779,'ce raw data'!$C$1:$CZ$1,0))),"-")</f>
        <v>-</v>
      </c>
      <c r="E833" s="8" t="str">
        <f>IFERROR(IF(INDEX('ce raw data'!$C$2:$CZ$3000,MATCH(1,INDEX(('ce raw data'!$A$2:$A$3000=C776)*('ce raw data'!$B$2:$B$3000=$B833),,),0),MATCH(E779,'ce raw data'!$C$1:$CZ$1,0))="","-",INDEX('ce raw data'!$C$2:$CZ$3000,MATCH(1,INDEX(('ce raw data'!$A$2:$A$3000=C776)*('ce raw data'!$B$2:$B$3000=$B833),,),0),MATCH(E779,'ce raw data'!$C$1:$CZ$1,0))),"-")</f>
        <v>-</v>
      </c>
      <c r="F833" s="8" t="str">
        <f>IFERROR(IF(INDEX('ce raw data'!$C$2:$CZ$3000,MATCH(1,INDEX(('ce raw data'!$A$2:$A$3000=C776)*('ce raw data'!$B$2:$B$3000=$B833),,),0),MATCH(F779,'ce raw data'!$C$1:$CZ$1,0))="","-",INDEX('ce raw data'!$C$2:$CZ$3000,MATCH(1,INDEX(('ce raw data'!$A$2:$A$3000=C776)*('ce raw data'!$B$2:$B$3000=$B833),,),0),MATCH(F779,'ce raw data'!$C$1:$CZ$1,0))),"-")</f>
        <v>-</v>
      </c>
      <c r="G833" s="8" t="str">
        <f>IFERROR(IF(INDEX('ce raw data'!$C$2:$CZ$3000,MATCH(1,INDEX(('ce raw data'!$A$2:$A$3000=G776)*('ce raw data'!$B$2:$B$3000=$B833),,),0),MATCH(G779,'ce raw data'!$C$1:$CZ$1,0))="","-",INDEX('ce raw data'!$C$2:$CZ$3000,MATCH(1,INDEX(('ce raw data'!$A$2:$A$3000=G776)*('ce raw data'!$B$2:$B$3000=$B833),,),0),MATCH(G779,'ce raw data'!$C$1:$CZ$1,0))),"-")</f>
        <v>-</v>
      </c>
      <c r="H833" s="8" t="str">
        <f>IFERROR(IF(INDEX('ce raw data'!$C$2:$CZ$3000,MATCH(1,INDEX(('ce raw data'!$A$2:$A$3000=G776)*('ce raw data'!$B$2:$B$3000=$B833),,),0),MATCH(H779,'ce raw data'!$C$1:$CZ$1,0))="","-",INDEX('ce raw data'!$C$2:$CZ$3000,MATCH(1,INDEX(('ce raw data'!$A$2:$A$3000=G776)*('ce raw data'!$B$2:$B$3000=$B833),,),0),MATCH(H779,'ce raw data'!$C$1:$CZ$1,0))),"-")</f>
        <v>-</v>
      </c>
      <c r="I833" s="8" t="str">
        <f>IFERROR(IF(INDEX('ce raw data'!$C$2:$CZ$3000,MATCH(1,INDEX(('ce raw data'!$A$2:$A$3000=G776)*('ce raw data'!$B$2:$B$3000=$B833),,),0),MATCH(I779,'ce raw data'!$C$1:$CZ$1,0))="","-",INDEX('ce raw data'!$C$2:$CZ$3000,MATCH(1,INDEX(('ce raw data'!$A$2:$A$3000=G776)*('ce raw data'!$B$2:$B$3000=$B833),,),0),MATCH(I779,'ce raw data'!$C$1:$CZ$1,0))),"-")</f>
        <v>-</v>
      </c>
      <c r="J833" s="8" t="str">
        <f>IFERROR(IF(INDEX('ce raw data'!$C$2:$CZ$3000,MATCH(1,INDEX(('ce raw data'!$A$2:$A$3000=G776)*('ce raw data'!$B$2:$B$3000=$B833),,),0),MATCH(J779,'ce raw data'!$C$1:$CZ$1,0))="","-",INDEX('ce raw data'!$C$2:$CZ$3000,MATCH(1,INDEX(('ce raw data'!$A$2:$A$3000=G776)*('ce raw data'!$B$2:$B$3000=$B833),,),0),MATCH(J779,'ce raw data'!$C$1:$CZ$1,0))),"-")</f>
        <v>-</v>
      </c>
    </row>
    <row r="834" spans="2:10" x14ac:dyDescent="0.5">
      <c r="B834" s="15"/>
      <c r="C834" s="9"/>
      <c r="D834" s="9"/>
      <c r="E834" s="9"/>
      <c r="F834" s="9"/>
      <c r="G834" s="9"/>
      <c r="H834" s="9"/>
      <c r="I834" s="9"/>
      <c r="J834" s="9"/>
    </row>
    <row r="835" spans="2:10" x14ac:dyDescent="0.5">
      <c r="B835" s="15"/>
      <c r="C835" s="9"/>
      <c r="D835" s="9"/>
      <c r="E835" s="9"/>
      <c r="F835" s="9"/>
      <c r="G835" s="9"/>
      <c r="H835" s="9"/>
      <c r="I835" s="9"/>
      <c r="J835" s="9"/>
    </row>
    <row r="836" spans="2:10" x14ac:dyDescent="0.5">
      <c r="B836" s="15"/>
      <c r="C836" s="9"/>
      <c r="D836" s="9"/>
      <c r="E836" s="9"/>
      <c r="F836" s="9"/>
      <c r="G836" s="9"/>
      <c r="H836" s="9"/>
      <c r="I836" s="9"/>
      <c r="J836" s="9"/>
    </row>
    <row r="837" spans="2:10" x14ac:dyDescent="0.5">
      <c r="B837" s="15"/>
      <c r="C837" s="9"/>
      <c r="D837" s="9"/>
      <c r="E837" s="9"/>
      <c r="F837" s="9"/>
      <c r="G837" s="9"/>
      <c r="H837" s="9"/>
      <c r="I837" s="9"/>
      <c r="J837" s="9"/>
    </row>
    <row r="838" spans="2:10" x14ac:dyDescent="0.5">
      <c r="B838" s="15"/>
      <c r="C838" s="9"/>
      <c r="D838" s="9"/>
      <c r="E838" s="9"/>
      <c r="F838" s="9"/>
      <c r="G838" s="9"/>
      <c r="H838" s="9"/>
      <c r="I838" s="9"/>
      <c r="J838" s="9"/>
    </row>
    <row r="839" spans="2:10" x14ac:dyDescent="0.5">
      <c r="B839" s="15"/>
      <c r="C839" s="9"/>
      <c r="D839" s="9"/>
      <c r="E839" s="9"/>
      <c r="F839" s="9"/>
      <c r="G839" s="9"/>
      <c r="H839" s="9"/>
      <c r="I839" s="9"/>
      <c r="J839" s="9"/>
    </row>
    <row r="840" spans="2:10" x14ac:dyDescent="0.5">
      <c r="B840" s="15"/>
      <c r="C840" s="9"/>
      <c r="D840" s="9"/>
      <c r="E840" s="9"/>
      <c r="F840" s="9"/>
      <c r="G840" s="9"/>
      <c r="H840" s="9"/>
      <c r="I840" s="9"/>
      <c r="J840" s="9"/>
    </row>
    <row r="841" spans="2:10" x14ac:dyDescent="0.5">
      <c r="B841" s="6" t="s">
        <v>4</v>
      </c>
      <c r="C841" s="36" t="str">
        <f>IF(INDEX('ce raw data'!$A:$A,2+27*26)="","blank",INDEX('ce raw data'!$A:$A,2+27*26))</f>
        <v>blank</v>
      </c>
      <c r="D841" s="36"/>
      <c r="E841" s="36"/>
      <c r="F841" s="36"/>
      <c r="G841" s="36" t="str">
        <f>IF(INDEX('ce raw data'!$A:$A,2+27*27)="","blank",INDEX('ce raw data'!$A:$A,2+27*27))</f>
        <v>blank</v>
      </c>
      <c r="H841" s="36"/>
      <c r="I841" s="36"/>
      <c r="J841" s="36"/>
    </row>
    <row r="842" spans="2:10" ht="25.2" x14ac:dyDescent="0.5">
      <c r="B842" s="6" t="s">
        <v>5</v>
      </c>
      <c r="C842" s="38"/>
      <c r="D842" s="38"/>
      <c r="E842" s="38"/>
      <c r="F842" s="38"/>
      <c r="G842" s="38"/>
      <c r="H842" s="38"/>
      <c r="I842" s="38"/>
      <c r="J842" s="38"/>
    </row>
    <row r="843" spans="2:10" x14ac:dyDescent="0.5">
      <c r="B843" s="7"/>
      <c r="C843" s="39"/>
      <c r="D843" s="39"/>
      <c r="E843" s="39"/>
      <c r="F843" s="39"/>
      <c r="G843" s="39"/>
      <c r="H843" s="39"/>
      <c r="I843" s="39"/>
      <c r="J843" s="39"/>
    </row>
    <row r="844" spans="2:10" x14ac:dyDescent="0.5">
      <c r="B844" s="5" t="s">
        <v>7</v>
      </c>
      <c r="C844" s="21" t="s">
        <v>8</v>
      </c>
      <c r="D844" s="21" t="s">
        <v>9</v>
      </c>
      <c r="E844" s="21" t="s">
        <v>40</v>
      </c>
      <c r="F844" s="21" t="s">
        <v>41</v>
      </c>
      <c r="G844" s="21" t="s">
        <v>8</v>
      </c>
      <c r="H844" s="21" t="s">
        <v>9</v>
      </c>
      <c r="I844" s="21" t="s">
        <v>40</v>
      </c>
      <c r="J844" s="21" t="s">
        <v>41</v>
      </c>
    </row>
    <row r="845" spans="2:10" hidden="1" x14ac:dyDescent="0.5">
      <c r="B845" s="28"/>
      <c r="C845" s="28" t="str">
        <f>IFERROR(IF(INDEX('ce raw data'!$C$2:$CZ$3000,MATCH(1,INDEX(('ce raw data'!$A$2:$A$3000=C841)*('ce raw data'!$B$2:$B$3000=$B846),,),0),MATCH(SUBSTITUTE(C844,"Allele","Height"),'ce raw data'!$C$1:$CZ$1,0))="","-",INDEX('ce raw data'!$C$2:$CZ$3000,MATCH(1,INDEX(('ce raw data'!$A$2:$A$3000=C841)*('ce raw data'!$B$2:$B$3000=$B846),,),0),MATCH(SUBSTITUTE(C844,"Allele","Height"),'ce raw data'!$C$1:$CZ$1,0))),"-")</f>
        <v>-</v>
      </c>
      <c r="D845" s="28" t="str">
        <f>IFERROR(IF(INDEX('ce raw data'!$C$2:$CZ$3000,MATCH(1,INDEX(('ce raw data'!$A$2:$A$3000=C841)*('ce raw data'!$B$2:$B$3000=$B846),,),0),MATCH(SUBSTITUTE(D844,"Allele","Height"),'ce raw data'!$C$1:$CZ$1,0))="","-",INDEX('ce raw data'!$C$2:$CZ$3000,MATCH(1,INDEX(('ce raw data'!$A$2:$A$3000=C841)*('ce raw data'!$B$2:$B$3000=$B846),,),0),MATCH(SUBSTITUTE(D844,"Allele","Height"),'ce raw data'!$C$1:$CZ$1,0))),"-")</f>
        <v>-</v>
      </c>
      <c r="E845" s="28" t="str">
        <f>IFERROR(IF(INDEX('ce raw data'!$C$2:$CZ$3000,MATCH(1,INDEX(('ce raw data'!$A$2:$A$3000=C841)*('ce raw data'!$B$2:$B$3000=$B846),,),0),MATCH(SUBSTITUTE(E844,"Allele","Height"),'ce raw data'!$C$1:$CZ$1,0))="","-",INDEX('ce raw data'!$C$2:$CZ$3000,MATCH(1,INDEX(('ce raw data'!$A$2:$A$3000=C841)*('ce raw data'!$B$2:$B$3000=$B846),,),0),MATCH(SUBSTITUTE(E844,"Allele","Height"),'ce raw data'!$C$1:$CZ$1,0))),"-")</f>
        <v>-</v>
      </c>
      <c r="F845" s="28" t="str">
        <f>IFERROR(IF(INDEX('ce raw data'!$C$2:$CZ$3000,MATCH(1,INDEX(('ce raw data'!$A$2:$A$3000=C841)*('ce raw data'!$B$2:$B$3000=$B846),,),0),MATCH(SUBSTITUTE(F844,"Allele","Height"),'ce raw data'!$C$1:$CZ$1,0))="","-",INDEX('ce raw data'!$C$2:$CZ$3000,MATCH(1,INDEX(('ce raw data'!$A$2:$A$3000=C841)*('ce raw data'!$B$2:$B$3000=$B846),,),0),MATCH(SUBSTITUTE(F844,"Allele","Height"),'ce raw data'!$C$1:$CZ$1,0))),"-")</f>
        <v>-</v>
      </c>
      <c r="G845" s="28" t="str">
        <f>IFERROR(IF(INDEX('ce raw data'!$C$2:$CZ$3000,MATCH(1,INDEX(('ce raw data'!$A$2:$A$3000=G841)*('ce raw data'!$B$2:$B$3000=$B846),,),0),MATCH(SUBSTITUTE(G844,"Allele","Height"),'ce raw data'!$C$1:$CZ$1,0))="","-",INDEX('ce raw data'!$C$2:$CZ$3000,MATCH(1,INDEX(('ce raw data'!$A$2:$A$3000=G841)*('ce raw data'!$B$2:$B$3000=$B846),,),0),MATCH(SUBSTITUTE(G844,"Allele","Height"),'ce raw data'!$C$1:$CZ$1,0))),"-")</f>
        <v>-</v>
      </c>
      <c r="H845" s="28" t="str">
        <f>IFERROR(IF(INDEX('ce raw data'!$C$2:$CZ$3000,MATCH(1,INDEX(('ce raw data'!$A$2:$A$3000=G841)*('ce raw data'!$B$2:$B$3000=$B846),,),0),MATCH(SUBSTITUTE(H844,"Allele","Height"),'ce raw data'!$C$1:$CZ$1,0))="","-",INDEX('ce raw data'!$C$2:$CZ$3000,MATCH(1,INDEX(('ce raw data'!$A$2:$A$3000=G841)*('ce raw data'!$B$2:$B$3000=$B846),,),0),MATCH(SUBSTITUTE(H844,"Allele","Height"),'ce raw data'!$C$1:$CZ$1,0))),"-")</f>
        <v>-</v>
      </c>
      <c r="I845" s="28" t="str">
        <f>IFERROR(IF(INDEX('ce raw data'!$C$2:$CZ$3000,MATCH(1,INDEX(('ce raw data'!$A$2:$A$3000=G841)*('ce raw data'!$B$2:$B$3000=$B846),,),0),MATCH(SUBSTITUTE(I844,"Allele","Height"),'ce raw data'!$C$1:$CZ$1,0))="","-",INDEX('ce raw data'!$C$2:$CZ$3000,MATCH(1,INDEX(('ce raw data'!$A$2:$A$3000=G841)*('ce raw data'!$B$2:$B$3000=$B846),,),0),MATCH(SUBSTITUTE(I844,"Allele","Height"),'ce raw data'!$C$1:$CZ$1,0))),"-")</f>
        <v>-</v>
      </c>
      <c r="J845" s="28" t="str">
        <f>IFERROR(IF(INDEX('ce raw data'!$C$2:$CZ$3000,MATCH(1,INDEX(('ce raw data'!$A$2:$A$3000=G841)*('ce raw data'!$B$2:$B$3000=$B846),,),0),MATCH(SUBSTITUTE(J844,"Allele","Height"),'ce raw data'!$C$1:$CZ$1,0))="","-",INDEX('ce raw data'!$C$2:$CZ$3000,MATCH(1,INDEX(('ce raw data'!$A$2:$A$3000=G841)*('ce raw data'!$B$2:$B$3000=$B846),,),0),MATCH(SUBSTITUTE(J844,"Allele","Height"),'ce raw data'!$C$1:$CZ$1,0))),"-")</f>
        <v>-</v>
      </c>
    </row>
    <row r="846" spans="2:10" x14ac:dyDescent="0.5">
      <c r="B846" s="10" t="str">
        <f>'Allele Call Table'!$A$71</f>
        <v>AMEL</v>
      </c>
      <c r="C846" s="8" t="str">
        <f>IFERROR(IF(INDEX('ce raw data'!$C$2:$CZ$3000,MATCH(1,INDEX(('ce raw data'!$A$2:$A$3000=C841)*('ce raw data'!$B$2:$B$3000=$B846),,),0),MATCH(C844,'ce raw data'!$C$1:$CZ$1,0))="","-",INDEX('ce raw data'!$C$2:$CZ$3000,MATCH(1,INDEX(('ce raw data'!$A$2:$A$3000=C841)*('ce raw data'!$B$2:$B$3000=$B846),,),0),MATCH(C844,'ce raw data'!$C$1:$CZ$1,0))),"-")</f>
        <v>-</v>
      </c>
      <c r="D846" s="8" t="str">
        <f>IFERROR(IF(INDEX('ce raw data'!$C$2:$CZ$3000,MATCH(1,INDEX(('ce raw data'!$A$2:$A$3000=C841)*('ce raw data'!$B$2:$B$3000=$B846),,),0),MATCH(D844,'ce raw data'!$C$1:$CZ$1,0))="","-",INDEX('ce raw data'!$C$2:$CZ$3000,MATCH(1,INDEX(('ce raw data'!$A$2:$A$3000=C841)*('ce raw data'!$B$2:$B$3000=$B846),,),0),MATCH(D844,'ce raw data'!$C$1:$CZ$1,0))),"-")</f>
        <v>-</v>
      </c>
      <c r="E846" s="8" t="str">
        <f>IFERROR(IF(INDEX('ce raw data'!$C$2:$CZ$3000,MATCH(1,INDEX(('ce raw data'!$A$2:$A$3000=C841)*('ce raw data'!$B$2:$B$3000=$B846),,),0),MATCH(E844,'ce raw data'!$C$1:$CZ$1,0))="","-",INDEX('ce raw data'!$C$2:$CZ$3000,MATCH(1,INDEX(('ce raw data'!$A$2:$A$3000=C841)*('ce raw data'!$B$2:$B$3000=$B846),,),0),MATCH(E844,'ce raw data'!$C$1:$CZ$1,0))),"-")</f>
        <v>-</v>
      </c>
      <c r="F846" s="8" t="str">
        <f>IFERROR(IF(INDEX('ce raw data'!$C$2:$CZ$3000,MATCH(1,INDEX(('ce raw data'!$A$2:$A$3000=C841)*('ce raw data'!$B$2:$B$3000=$B846),,),0),MATCH(F844,'ce raw data'!$C$1:$CZ$1,0))="","-",INDEX('ce raw data'!$C$2:$CZ$3000,MATCH(1,INDEX(('ce raw data'!$A$2:$A$3000=C841)*('ce raw data'!$B$2:$B$3000=$B846),,),0),MATCH(F844,'ce raw data'!$C$1:$CZ$1,0))),"-")</f>
        <v>-</v>
      </c>
      <c r="G846" s="8" t="str">
        <f>IFERROR(IF(INDEX('ce raw data'!$C$2:$CZ$3000,MATCH(1,INDEX(('ce raw data'!$A$2:$A$3000=G841)*('ce raw data'!$B$2:$B$3000=$B846),,),0),MATCH(G844,'ce raw data'!$C$1:$CZ$1,0))="","-",INDEX('ce raw data'!$C$2:$CZ$3000,MATCH(1,INDEX(('ce raw data'!$A$2:$A$3000=G841)*('ce raw data'!$B$2:$B$3000=$B846),,),0),MATCH(G844,'ce raw data'!$C$1:$CZ$1,0))),"-")</f>
        <v>-</v>
      </c>
      <c r="H846" s="8" t="str">
        <f>IFERROR(IF(INDEX('ce raw data'!$C$2:$CZ$3000,MATCH(1,INDEX(('ce raw data'!$A$2:$A$3000=G841)*('ce raw data'!$B$2:$B$3000=$B846),,),0),MATCH(H844,'ce raw data'!$C$1:$CZ$1,0))="","-",INDEX('ce raw data'!$C$2:$CZ$3000,MATCH(1,INDEX(('ce raw data'!$A$2:$A$3000=G841)*('ce raw data'!$B$2:$B$3000=$B846),,),0),MATCH(H844,'ce raw data'!$C$1:$CZ$1,0))),"-")</f>
        <v>-</v>
      </c>
      <c r="I846" s="8" t="str">
        <f>IFERROR(IF(INDEX('ce raw data'!$C$2:$CZ$3000,MATCH(1,INDEX(('ce raw data'!$A$2:$A$3000=G841)*('ce raw data'!$B$2:$B$3000=$B846),,),0),MATCH(I844,'ce raw data'!$C$1:$CZ$1,0))="","-",INDEX('ce raw data'!$C$2:$CZ$3000,MATCH(1,INDEX(('ce raw data'!$A$2:$A$3000=G841)*('ce raw data'!$B$2:$B$3000=$B846),,),0),MATCH(I844,'ce raw data'!$C$1:$CZ$1,0))),"-")</f>
        <v>-</v>
      </c>
      <c r="J846" s="8" t="str">
        <f>IFERROR(IF(INDEX('ce raw data'!$C$2:$CZ$3000,MATCH(1,INDEX(('ce raw data'!$A$2:$A$3000=G841)*('ce raw data'!$B$2:$B$3000=$B846),,),0),MATCH(J844,'ce raw data'!$C$1:$CZ$1,0))="","-",INDEX('ce raw data'!$C$2:$CZ$3000,MATCH(1,INDEX(('ce raw data'!$A$2:$A$3000=G841)*('ce raw data'!$B$2:$B$3000=$B846),,),0),MATCH(J844,'ce raw data'!$C$1:$CZ$1,0))),"-")</f>
        <v>-</v>
      </c>
    </row>
    <row r="847" spans="2:10" hidden="1" x14ac:dyDescent="0.5">
      <c r="B847" s="10"/>
      <c r="C847" s="8" t="str">
        <f>IFERROR(IF(INDEX('ce raw data'!$C$2:$CZ$3000,MATCH(1,INDEX(('ce raw data'!$A$2:$A$3000=C841)*('ce raw data'!$B$2:$B$3000=$B848),,),0),MATCH(SUBSTITUTE(C844,"Allele","Height"),'ce raw data'!$C$1:$CZ$1,0))="","-",INDEX('ce raw data'!$C$2:$CZ$3000,MATCH(1,INDEX(('ce raw data'!$A$2:$A$3000=C841)*('ce raw data'!$B$2:$B$3000=$B848),,),0),MATCH(SUBSTITUTE(C844,"Allele","Height"),'ce raw data'!$C$1:$CZ$1,0))),"-")</f>
        <v>-</v>
      </c>
      <c r="D847" s="8" t="str">
        <f>IFERROR(IF(INDEX('ce raw data'!$C$2:$CZ$3000,MATCH(1,INDEX(('ce raw data'!$A$2:$A$3000=C841)*('ce raw data'!$B$2:$B$3000=$B848),,),0),MATCH(SUBSTITUTE(D844,"Allele","Height"),'ce raw data'!$C$1:$CZ$1,0))="","-",INDEX('ce raw data'!$C$2:$CZ$3000,MATCH(1,INDEX(('ce raw data'!$A$2:$A$3000=C841)*('ce raw data'!$B$2:$B$3000=$B848),,),0),MATCH(SUBSTITUTE(D844,"Allele","Height"),'ce raw data'!$C$1:$CZ$1,0))),"-")</f>
        <v>-</v>
      </c>
      <c r="E847" s="8" t="str">
        <f>IFERROR(IF(INDEX('ce raw data'!$C$2:$CZ$3000,MATCH(1,INDEX(('ce raw data'!$A$2:$A$3000=C841)*('ce raw data'!$B$2:$B$3000=$B848),,),0),MATCH(SUBSTITUTE(E844,"Allele","Height"),'ce raw data'!$C$1:$CZ$1,0))="","-",INDEX('ce raw data'!$C$2:$CZ$3000,MATCH(1,INDEX(('ce raw data'!$A$2:$A$3000=C841)*('ce raw data'!$B$2:$B$3000=$B848),,),0),MATCH(SUBSTITUTE(E844,"Allele","Height"),'ce raw data'!$C$1:$CZ$1,0))),"-")</f>
        <v>-</v>
      </c>
      <c r="F847" s="8" t="str">
        <f>IFERROR(IF(INDEX('ce raw data'!$C$2:$CZ$3000,MATCH(1,INDEX(('ce raw data'!$A$2:$A$3000=C841)*('ce raw data'!$B$2:$B$3000=$B848),,),0),MATCH(SUBSTITUTE(F844,"Allele","Height"),'ce raw data'!$C$1:$CZ$1,0))="","-",INDEX('ce raw data'!$C$2:$CZ$3000,MATCH(1,INDEX(('ce raw data'!$A$2:$A$3000=C841)*('ce raw data'!$B$2:$B$3000=$B848),,),0),MATCH(SUBSTITUTE(F844,"Allele","Height"),'ce raw data'!$C$1:$CZ$1,0))),"-")</f>
        <v>-</v>
      </c>
      <c r="G847" s="8" t="str">
        <f>IFERROR(IF(INDEX('ce raw data'!$C$2:$CZ$3000,MATCH(1,INDEX(('ce raw data'!$A$2:$A$3000=G841)*('ce raw data'!$B$2:$B$3000=$B848),,),0),MATCH(SUBSTITUTE(G844,"Allele","Height"),'ce raw data'!$C$1:$CZ$1,0))="","-",INDEX('ce raw data'!$C$2:$CZ$3000,MATCH(1,INDEX(('ce raw data'!$A$2:$A$3000=G841)*('ce raw data'!$B$2:$B$3000=$B848),,),0),MATCH(SUBSTITUTE(G844,"Allele","Height"),'ce raw data'!$C$1:$CZ$1,0))),"-")</f>
        <v>-</v>
      </c>
      <c r="H847" s="8" t="str">
        <f>IFERROR(IF(INDEX('ce raw data'!$C$2:$CZ$3000,MATCH(1,INDEX(('ce raw data'!$A$2:$A$3000=G841)*('ce raw data'!$B$2:$B$3000=$B848),,),0),MATCH(SUBSTITUTE(H844,"Allele","Height"),'ce raw data'!$C$1:$CZ$1,0))="","-",INDEX('ce raw data'!$C$2:$CZ$3000,MATCH(1,INDEX(('ce raw data'!$A$2:$A$3000=G841)*('ce raw data'!$B$2:$B$3000=$B848),,),0),MATCH(SUBSTITUTE(H844,"Allele","Height"),'ce raw data'!$C$1:$CZ$1,0))),"-")</f>
        <v>-</v>
      </c>
      <c r="I847" s="8" t="str">
        <f>IFERROR(IF(INDEX('ce raw data'!$C$2:$CZ$3000,MATCH(1,INDEX(('ce raw data'!$A$2:$A$3000=G841)*('ce raw data'!$B$2:$B$3000=$B848),,),0),MATCH(SUBSTITUTE(I844,"Allele","Height"),'ce raw data'!$C$1:$CZ$1,0))="","-",INDEX('ce raw data'!$C$2:$CZ$3000,MATCH(1,INDEX(('ce raw data'!$A$2:$A$3000=G841)*('ce raw data'!$B$2:$B$3000=$B848),,),0),MATCH(SUBSTITUTE(I844,"Allele","Height"),'ce raw data'!$C$1:$CZ$1,0))),"-")</f>
        <v>-</v>
      </c>
      <c r="J847" s="8" t="str">
        <f>IFERROR(IF(INDEX('ce raw data'!$C$2:$CZ$3000,MATCH(1,INDEX(('ce raw data'!$A$2:$A$3000=G841)*('ce raw data'!$B$2:$B$3000=$B848),,),0),MATCH(SUBSTITUTE(J844,"Allele","Height"),'ce raw data'!$C$1:$CZ$1,0))="","-",INDEX('ce raw data'!$C$2:$CZ$3000,MATCH(1,INDEX(('ce raw data'!$A$2:$A$3000=G841)*('ce raw data'!$B$2:$B$3000=$B848),,),0),MATCH(SUBSTITUTE(J844,"Allele","Height"),'ce raw data'!$C$1:$CZ$1,0))),"-")</f>
        <v>-</v>
      </c>
    </row>
    <row r="848" spans="2:10" x14ac:dyDescent="0.5">
      <c r="B848" s="10" t="str">
        <f>'Allele Call Table'!$A$73</f>
        <v>D3S1358</v>
      </c>
      <c r="C848" s="8" t="str">
        <f>IFERROR(IF(INDEX('ce raw data'!$C$2:$CZ$3000,MATCH(1,INDEX(('ce raw data'!$A$2:$A$3000=C841)*('ce raw data'!$B$2:$B$3000=$B848),,),0),MATCH(C844,'ce raw data'!$C$1:$CZ$1,0))="","-",INDEX('ce raw data'!$C$2:$CZ$3000,MATCH(1,INDEX(('ce raw data'!$A$2:$A$3000=C841)*('ce raw data'!$B$2:$B$3000=$B848),,),0),MATCH(C844,'ce raw data'!$C$1:$CZ$1,0))),"-")</f>
        <v>-</v>
      </c>
      <c r="D848" s="8" t="str">
        <f>IFERROR(IF(INDEX('ce raw data'!$C$2:$CZ$3000,MATCH(1,INDEX(('ce raw data'!$A$2:$A$3000=C841)*('ce raw data'!$B$2:$B$3000=$B848),,),0),MATCH(D844,'ce raw data'!$C$1:$CZ$1,0))="","-",INDEX('ce raw data'!$C$2:$CZ$3000,MATCH(1,INDEX(('ce raw data'!$A$2:$A$3000=C841)*('ce raw data'!$B$2:$B$3000=$B848),,),0),MATCH(D844,'ce raw data'!$C$1:$CZ$1,0))),"-")</f>
        <v>-</v>
      </c>
      <c r="E848" s="8" t="str">
        <f>IFERROR(IF(INDEX('ce raw data'!$C$2:$CZ$3000,MATCH(1,INDEX(('ce raw data'!$A$2:$A$3000=C841)*('ce raw data'!$B$2:$B$3000=$B848),,),0),MATCH(E844,'ce raw data'!$C$1:$CZ$1,0))="","-",INDEX('ce raw data'!$C$2:$CZ$3000,MATCH(1,INDEX(('ce raw data'!$A$2:$A$3000=C841)*('ce raw data'!$B$2:$B$3000=$B848),,),0),MATCH(E844,'ce raw data'!$C$1:$CZ$1,0))),"-")</f>
        <v>-</v>
      </c>
      <c r="F848" s="8" t="str">
        <f>IFERROR(IF(INDEX('ce raw data'!$C$2:$CZ$3000,MATCH(1,INDEX(('ce raw data'!$A$2:$A$3000=C841)*('ce raw data'!$B$2:$B$3000=$B848),,),0),MATCH(F844,'ce raw data'!$C$1:$CZ$1,0))="","-",INDEX('ce raw data'!$C$2:$CZ$3000,MATCH(1,INDEX(('ce raw data'!$A$2:$A$3000=C841)*('ce raw data'!$B$2:$B$3000=$B848),,),0),MATCH(F844,'ce raw data'!$C$1:$CZ$1,0))),"-")</f>
        <v>-</v>
      </c>
      <c r="G848" s="8" t="str">
        <f>IFERROR(IF(INDEX('ce raw data'!$C$2:$CZ$3000,MATCH(1,INDEX(('ce raw data'!$A$2:$A$3000=G841)*('ce raw data'!$B$2:$B$3000=$B848),,),0),MATCH(G844,'ce raw data'!$C$1:$CZ$1,0))="","-",INDEX('ce raw data'!$C$2:$CZ$3000,MATCH(1,INDEX(('ce raw data'!$A$2:$A$3000=G841)*('ce raw data'!$B$2:$B$3000=$B848),,),0),MATCH(G844,'ce raw data'!$C$1:$CZ$1,0))),"-")</f>
        <v>-</v>
      </c>
      <c r="H848" s="8" t="str">
        <f>IFERROR(IF(INDEX('ce raw data'!$C$2:$CZ$3000,MATCH(1,INDEX(('ce raw data'!$A$2:$A$3000=G841)*('ce raw data'!$B$2:$B$3000=$B848),,),0),MATCH(H844,'ce raw data'!$C$1:$CZ$1,0))="","-",INDEX('ce raw data'!$C$2:$CZ$3000,MATCH(1,INDEX(('ce raw data'!$A$2:$A$3000=G841)*('ce raw data'!$B$2:$B$3000=$B848),,),0),MATCH(H844,'ce raw data'!$C$1:$CZ$1,0))),"-")</f>
        <v>-</v>
      </c>
      <c r="I848" s="8" t="str">
        <f>IFERROR(IF(INDEX('ce raw data'!$C$2:$CZ$3000,MATCH(1,INDEX(('ce raw data'!$A$2:$A$3000=G841)*('ce raw data'!$B$2:$B$3000=$B848),,),0),MATCH(I844,'ce raw data'!$C$1:$CZ$1,0))="","-",INDEX('ce raw data'!$C$2:$CZ$3000,MATCH(1,INDEX(('ce raw data'!$A$2:$A$3000=G841)*('ce raw data'!$B$2:$B$3000=$B848),,),0),MATCH(I844,'ce raw data'!$C$1:$CZ$1,0))),"-")</f>
        <v>-</v>
      </c>
      <c r="J848" s="8" t="str">
        <f>IFERROR(IF(INDEX('ce raw data'!$C$2:$CZ$3000,MATCH(1,INDEX(('ce raw data'!$A$2:$A$3000=G841)*('ce raw data'!$B$2:$B$3000=$B848),,),0),MATCH(J844,'ce raw data'!$C$1:$CZ$1,0))="","-",INDEX('ce raw data'!$C$2:$CZ$3000,MATCH(1,INDEX(('ce raw data'!$A$2:$A$3000=G841)*('ce raw data'!$B$2:$B$3000=$B848),,),0),MATCH(J844,'ce raw data'!$C$1:$CZ$1,0))),"-")</f>
        <v>-</v>
      </c>
    </row>
    <row r="849" spans="2:10" hidden="1" x14ac:dyDescent="0.5">
      <c r="B849" s="10"/>
      <c r="C849" s="8" t="str">
        <f>IFERROR(IF(INDEX('ce raw data'!$C$2:$CZ$3000,MATCH(1,INDEX(('ce raw data'!$A$2:$A$3000=C841)*('ce raw data'!$B$2:$B$3000=$B850),,),0),MATCH(SUBSTITUTE(C844,"Allele","Height"),'ce raw data'!$C$1:$CZ$1,0))="","-",INDEX('ce raw data'!$C$2:$CZ$3000,MATCH(1,INDEX(('ce raw data'!$A$2:$A$3000=C841)*('ce raw data'!$B$2:$B$3000=$B850),,),0),MATCH(SUBSTITUTE(C844,"Allele","Height"),'ce raw data'!$C$1:$CZ$1,0))),"-")</f>
        <v>-</v>
      </c>
      <c r="D849" s="8" t="str">
        <f>IFERROR(IF(INDEX('ce raw data'!$C$2:$CZ$3000,MATCH(1,INDEX(('ce raw data'!$A$2:$A$3000=C841)*('ce raw data'!$B$2:$B$3000=$B850),,),0),MATCH(SUBSTITUTE(D844,"Allele","Height"),'ce raw data'!$C$1:$CZ$1,0))="","-",INDEX('ce raw data'!$C$2:$CZ$3000,MATCH(1,INDEX(('ce raw data'!$A$2:$A$3000=C841)*('ce raw data'!$B$2:$B$3000=$B850),,),0),MATCH(SUBSTITUTE(D844,"Allele","Height"),'ce raw data'!$C$1:$CZ$1,0))),"-")</f>
        <v>-</v>
      </c>
      <c r="E849" s="8" t="str">
        <f>IFERROR(IF(INDEX('ce raw data'!$C$2:$CZ$3000,MATCH(1,INDEX(('ce raw data'!$A$2:$A$3000=C841)*('ce raw data'!$B$2:$B$3000=$B850),,),0),MATCH(SUBSTITUTE(E844,"Allele","Height"),'ce raw data'!$C$1:$CZ$1,0))="","-",INDEX('ce raw data'!$C$2:$CZ$3000,MATCH(1,INDEX(('ce raw data'!$A$2:$A$3000=C841)*('ce raw data'!$B$2:$B$3000=$B850),,),0),MATCH(SUBSTITUTE(E844,"Allele","Height"),'ce raw data'!$C$1:$CZ$1,0))),"-")</f>
        <v>-</v>
      </c>
      <c r="F849" s="8" t="str">
        <f>IFERROR(IF(INDEX('ce raw data'!$C$2:$CZ$3000,MATCH(1,INDEX(('ce raw data'!$A$2:$A$3000=C841)*('ce raw data'!$B$2:$B$3000=$B850),,),0),MATCH(SUBSTITUTE(F844,"Allele","Height"),'ce raw data'!$C$1:$CZ$1,0))="","-",INDEX('ce raw data'!$C$2:$CZ$3000,MATCH(1,INDEX(('ce raw data'!$A$2:$A$3000=C841)*('ce raw data'!$B$2:$B$3000=$B850),,),0),MATCH(SUBSTITUTE(F844,"Allele","Height"),'ce raw data'!$C$1:$CZ$1,0))),"-")</f>
        <v>-</v>
      </c>
      <c r="G849" s="8" t="str">
        <f>IFERROR(IF(INDEX('ce raw data'!$C$2:$CZ$3000,MATCH(1,INDEX(('ce raw data'!$A$2:$A$3000=G841)*('ce raw data'!$B$2:$B$3000=$B850),,),0),MATCH(SUBSTITUTE(G844,"Allele","Height"),'ce raw data'!$C$1:$CZ$1,0))="","-",INDEX('ce raw data'!$C$2:$CZ$3000,MATCH(1,INDEX(('ce raw data'!$A$2:$A$3000=G841)*('ce raw data'!$B$2:$B$3000=$B850),,),0),MATCH(SUBSTITUTE(G844,"Allele","Height"),'ce raw data'!$C$1:$CZ$1,0))),"-")</f>
        <v>-</v>
      </c>
      <c r="H849" s="8" t="str">
        <f>IFERROR(IF(INDEX('ce raw data'!$C$2:$CZ$3000,MATCH(1,INDEX(('ce raw data'!$A$2:$A$3000=G841)*('ce raw data'!$B$2:$B$3000=$B850),,),0),MATCH(SUBSTITUTE(H844,"Allele","Height"),'ce raw data'!$C$1:$CZ$1,0))="","-",INDEX('ce raw data'!$C$2:$CZ$3000,MATCH(1,INDEX(('ce raw data'!$A$2:$A$3000=G841)*('ce raw data'!$B$2:$B$3000=$B850),,),0),MATCH(SUBSTITUTE(H844,"Allele","Height"),'ce raw data'!$C$1:$CZ$1,0))),"-")</f>
        <v>-</v>
      </c>
      <c r="I849" s="8" t="str">
        <f>IFERROR(IF(INDEX('ce raw data'!$C$2:$CZ$3000,MATCH(1,INDEX(('ce raw data'!$A$2:$A$3000=G841)*('ce raw data'!$B$2:$B$3000=$B850),,),0),MATCH(SUBSTITUTE(I844,"Allele","Height"),'ce raw data'!$C$1:$CZ$1,0))="","-",INDEX('ce raw data'!$C$2:$CZ$3000,MATCH(1,INDEX(('ce raw data'!$A$2:$A$3000=G841)*('ce raw data'!$B$2:$B$3000=$B850),,),0),MATCH(SUBSTITUTE(I844,"Allele","Height"),'ce raw data'!$C$1:$CZ$1,0))),"-")</f>
        <v>-</v>
      </c>
      <c r="J849" s="8" t="str">
        <f>IFERROR(IF(INDEX('ce raw data'!$C$2:$CZ$3000,MATCH(1,INDEX(('ce raw data'!$A$2:$A$3000=G841)*('ce raw data'!$B$2:$B$3000=$B850),,),0),MATCH(SUBSTITUTE(J844,"Allele","Height"),'ce raw data'!$C$1:$CZ$1,0))="","-",INDEX('ce raw data'!$C$2:$CZ$3000,MATCH(1,INDEX(('ce raw data'!$A$2:$A$3000=G841)*('ce raw data'!$B$2:$B$3000=$B850),,),0),MATCH(SUBSTITUTE(J844,"Allele","Height"),'ce raw data'!$C$1:$CZ$1,0))),"-")</f>
        <v>-</v>
      </c>
    </row>
    <row r="850" spans="2:10" x14ac:dyDescent="0.5">
      <c r="B850" s="10" t="str">
        <f>'Allele Call Table'!$A$75</f>
        <v>D1S1656</v>
      </c>
      <c r="C850" s="8" t="str">
        <f>IFERROR(IF(INDEX('ce raw data'!$C$2:$CZ$3000,MATCH(1,INDEX(('ce raw data'!$A$2:$A$3000=C841)*('ce raw data'!$B$2:$B$3000=$B850),,),0),MATCH(C844,'ce raw data'!$C$1:$CZ$1,0))="","-",INDEX('ce raw data'!$C$2:$CZ$3000,MATCH(1,INDEX(('ce raw data'!$A$2:$A$3000=C841)*('ce raw data'!$B$2:$B$3000=$B850),,),0),MATCH(C844,'ce raw data'!$C$1:$CZ$1,0))),"-")</f>
        <v>-</v>
      </c>
      <c r="D850" s="8" t="str">
        <f>IFERROR(IF(INDEX('ce raw data'!$C$2:$CZ$3000,MATCH(1,INDEX(('ce raw data'!$A$2:$A$3000=C841)*('ce raw data'!$B$2:$B$3000=$B850),,),0),MATCH(D844,'ce raw data'!$C$1:$CZ$1,0))="","-",INDEX('ce raw data'!$C$2:$CZ$3000,MATCH(1,INDEX(('ce raw data'!$A$2:$A$3000=C841)*('ce raw data'!$B$2:$B$3000=$B850),,),0),MATCH(D844,'ce raw data'!$C$1:$CZ$1,0))),"-")</f>
        <v>-</v>
      </c>
      <c r="E850" s="8" t="str">
        <f>IFERROR(IF(INDEX('ce raw data'!$C$2:$CZ$3000,MATCH(1,INDEX(('ce raw data'!$A$2:$A$3000=C841)*('ce raw data'!$B$2:$B$3000=$B850),,),0),MATCH(E844,'ce raw data'!$C$1:$CZ$1,0))="","-",INDEX('ce raw data'!$C$2:$CZ$3000,MATCH(1,INDEX(('ce raw data'!$A$2:$A$3000=C841)*('ce raw data'!$B$2:$B$3000=$B850),,),0),MATCH(E844,'ce raw data'!$C$1:$CZ$1,0))),"-")</f>
        <v>-</v>
      </c>
      <c r="F850" s="8" t="str">
        <f>IFERROR(IF(INDEX('ce raw data'!$C$2:$CZ$3000,MATCH(1,INDEX(('ce raw data'!$A$2:$A$3000=C841)*('ce raw data'!$B$2:$B$3000=$B850),,),0),MATCH(F844,'ce raw data'!$C$1:$CZ$1,0))="","-",INDEX('ce raw data'!$C$2:$CZ$3000,MATCH(1,INDEX(('ce raw data'!$A$2:$A$3000=C841)*('ce raw data'!$B$2:$B$3000=$B850),,),0),MATCH(F844,'ce raw data'!$C$1:$CZ$1,0))),"-")</f>
        <v>-</v>
      </c>
      <c r="G850" s="8" t="str">
        <f>IFERROR(IF(INDEX('ce raw data'!$C$2:$CZ$3000,MATCH(1,INDEX(('ce raw data'!$A$2:$A$3000=G841)*('ce raw data'!$B$2:$B$3000=$B850),,),0),MATCH(G844,'ce raw data'!$C$1:$CZ$1,0))="","-",INDEX('ce raw data'!$C$2:$CZ$3000,MATCH(1,INDEX(('ce raw data'!$A$2:$A$3000=G841)*('ce raw data'!$B$2:$B$3000=$B850),,),0),MATCH(G844,'ce raw data'!$C$1:$CZ$1,0))),"-")</f>
        <v>-</v>
      </c>
      <c r="H850" s="8" t="str">
        <f>IFERROR(IF(INDEX('ce raw data'!$C$2:$CZ$3000,MATCH(1,INDEX(('ce raw data'!$A$2:$A$3000=G841)*('ce raw data'!$B$2:$B$3000=$B850),,),0),MATCH(H844,'ce raw data'!$C$1:$CZ$1,0))="","-",INDEX('ce raw data'!$C$2:$CZ$3000,MATCH(1,INDEX(('ce raw data'!$A$2:$A$3000=G841)*('ce raw data'!$B$2:$B$3000=$B850),,),0),MATCH(H844,'ce raw data'!$C$1:$CZ$1,0))),"-")</f>
        <v>-</v>
      </c>
      <c r="I850" s="8" t="str">
        <f>IFERROR(IF(INDEX('ce raw data'!$C$2:$CZ$3000,MATCH(1,INDEX(('ce raw data'!$A$2:$A$3000=G841)*('ce raw data'!$B$2:$B$3000=$B850),,),0),MATCH(I844,'ce raw data'!$C$1:$CZ$1,0))="","-",INDEX('ce raw data'!$C$2:$CZ$3000,MATCH(1,INDEX(('ce raw data'!$A$2:$A$3000=G841)*('ce raw data'!$B$2:$B$3000=$B850),,),0),MATCH(I844,'ce raw data'!$C$1:$CZ$1,0))),"-")</f>
        <v>-</v>
      </c>
      <c r="J850" s="8" t="str">
        <f>IFERROR(IF(INDEX('ce raw data'!$C$2:$CZ$3000,MATCH(1,INDEX(('ce raw data'!$A$2:$A$3000=G841)*('ce raw data'!$B$2:$B$3000=$B850),,),0),MATCH(J844,'ce raw data'!$C$1:$CZ$1,0))="","-",INDEX('ce raw data'!$C$2:$CZ$3000,MATCH(1,INDEX(('ce raw data'!$A$2:$A$3000=G841)*('ce raw data'!$B$2:$B$3000=$B850),,),0),MATCH(J844,'ce raw data'!$C$1:$CZ$1,0))),"-")</f>
        <v>-</v>
      </c>
    </row>
    <row r="851" spans="2:10" hidden="1" x14ac:dyDescent="0.5">
      <c r="B851" s="10"/>
      <c r="C851" s="8" t="str">
        <f>IFERROR(IF(INDEX('ce raw data'!$C$2:$CZ$3000,MATCH(1,INDEX(('ce raw data'!$A$2:$A$3000=C841)*('ce raw data'!$B$2:$B$3000=$B852),,),0),MATCH(SUBSTITUTE(C844,"Allele","Height"),'ce raw data'!$C$1:$CZ$1,0))="","-",INDEX('ce raw data'!$C$2:$CZ$3000,MATCH(1,INDEX(('ce raw data'!$A$2:$A$3000=C841)*('ce raw data'!$B$2:$B$3000=$B852),,),0),MATCH(SUBSTITUTE(C844,"Allele","Height"),'ce raw data'!$C$1:$CZ$1,0))),"-")</f>
        <v>-</v>
      </c>
      <c r="D851" s="8" t="str">
        <f>IFERROR(IF(INDEX('ce raw data'!$C$2:$CZ$3000,MATCH(1,INDEX(('ce raw data'!$A$2:$A$3000=C841)*('ce raw data'!$B$2:$B$3000=$B852),,),0),MATCH(SUBSTITUTE(D844,"Allele","Height"),'ce raw data'!$C$1:$CZ$1,0))="","-",INDEX('ce raw data'!$C$2:$CZ$3000,MATCH(1,INDEX(('ce raw data'!$A$2:$A$3000=C841)*('ce raw data'!$B$2:$B$3000=$B852),,),0),MATCH(SUBSTITUTE(D844,"Allele","Height"),'ce raw data'!$C$1:$CZ$1,0))),"-")</f>
        <v>-</v>
      </c>
      <c r="E851" s="8" t="str">
        <f>IFERROR(IF(INDEX('ce raw data'!$C$2:$CZ$3000,MATCH(1,INDEX(('ce raw data'!$A$2:$A$3000=C841)*('ce raw data'!$B$2:$B$3000=$B852),,),0),MATCH(SUBSTITUTE(E844,"Allele","Height"),'ce raw data'!$C$1:$CZ$1,0))="","-",INDEX('ce raw data'!$C$2:$CZ$3000,MATCH(1,INDEX(('ce raw data'!$A$2:$A$3000=C841)*('ce raw data'!$B$2:$B$3000=$B852),,),0),MATCH(SUBSTITUTE(E844,"Allele","Height"),'ce raw data'!$C$1:$CZ$1,0))),"-")</f>
        <v>-</v>
      </c>
      <c r="F851" s="8" t="str">
        <f>IFERROR(IF(INDEX('ce raw data'!$C$2:$CZ$3000,MATCH(1,INDEX(('ce raw data'!$A$2:$A$3000=C841)*('ce raw data'!$B$2:$B$3000=$B852),,),0),MATCH(SUBSTITUTE(F844,"Allele","Height"),'ce raw data'!$C$1:$CZ$1,0))="","-",INDEX('ce raw data'!$C$2:$CZ$3000,MATCH(1,INDEX(('ce raw data'!$A$2:$A$3000=C841)*('ce raw data'!$B$2:$B$3000=$B852),,),0),MATCH(SUBSTITUTE(F844,"Allele","Height"),'ce raw data'!$C$1:$CZ$1,0))),"-")</f>
        <v>-</v>
      </c>
      <c r="G851" s="8" t="str">
        <f>IFERROR(IF(INDEX('ce raw data'!$C$2:$CZ$3000,MATCH(1,INDEX(('ce raw data'!$A$2:$A$3000=G841)*('ce raw data'!$B$2:$B$3000=$B852),,),0),MATCH(SUBSTITUTE(G844,"Allele","Height"),'ce raw data'!$C$1:$CZ$1,0))="","-",INDEX('ce raw data'!$C$2:$CZ$3000,MATCH(1,INDEX(('ce raw data'!$A$2:$A$3000=G841)*('ce raw data'!$B$2:$B$3000=$B852),,),0),MATCH(SUBSTITUTE(G844,"Allele","Height"),'ce raw data'!$C$1:$CZ$1,0))),"-")</f>
        <v>-</v>
      </c>
      <c r="H851" s="8" t="str">
        <f>IFERROR(IF(INDEX('ce raw data'!$C$2:$CZ$3000,MATCH(1,INDEX(('ce raw data'!$A$2:$A$3000=G841)*('ce raw data'!$B$2:$B$3000=$B852),,),0),MATCH(SUBSTITUTE(H844,"Allele","Height"),'ce raw data'!$C$1:$CZ$1,0))="","-",INDEX('ce raw data'!$C$2:$CZ$3000,MATCH(1,INDEX(('ce raw data'!$A$2:$A$3000=G841)*('ce raw data'!$B$2:$B$3000=$B852),,),0),MATCH(SUBSTITUTE(H844,"Allele","Height"),'ce raw data'!$C$1:$CZ$1,0))),"-")</f>
        <v>-</v>
      </c>
      <c r="I851" s="8" t="str">
        <f>IFERROR(IF(INDEX('ce raw data'!$C$2:$CZ$3000,MATCH(1,INDEX(('ce raw data'!$A$2:$A$3000=G841)*('ce raw data'!$B$2:$B$3000=$B852),,),0),MATCH(SUBSTITUTE(I844,"Allele","Height"),'ce raw data'!$C$1:$CZ$1,0))="","-",INDEX('ce raw data'!$C$2:$CZ$3000,MATCH(1,INDEX(('ce raw data'!$A$2:$A$3000=G841)*('ce raw data'!$B$2:$B$3000=$B852),,),0),MATCH(SUBSTITUTE(I844,"Allele","Height"),'ce raw data'!$C$1:$CZ$1,0))),"-")</f>
        <v>-</v>
      </c>
      <c r="J851" s="8" t="str">
        <f>IFERROR(IF(INDEX('ce raw data'!$C$2:$CZ$3000,MATCH(1,INDEX(('ce raw data'!$A$2:$A$3000=G841)*('ce raw data'!$B$2:$B$3000=$B852),,),0),MATCH(SUBSTITUTE(J844,"Allele","Height"),'ce raw data'!$C$1:$CZ$1,0))="","-",INDEX('ce raw data'!$C$2:$CZ$3000,MATCH(1,INDEX(('ce raw data'!$A$2:$A$3000=G841)*('ce raw data'!$B$2:$B$3000=$B852),,),0),MATCH(SUBSTITUTE(J844,"Allele","Height"),'ce raw data'!$C$1:$CZ$1,0))),"-")</f>
        <v>-</v>
      </c>
    </row>
    <row r="852" spans="2:10" x14ac:dyDescent="0.5">
      <c r="B852" s="10" t="str">
        <f>'Allele Call Table'!$A$77</f>
        <v>D2S441</v>
      </c>
      <c r="C852" s="8" t="str">
        <f>IFERROR(IF(INDEX('ce raw data'!$C$2:$CZ$3000,MATCH(1,INDEX(('ce raw data'!$A$2:$A$3000=C841)*('ce raw data'!$B$2:$B$3000=$B852),,),0),MATCH(C844,'ce raw data'!$C$1:$CZ$1,0))="","-",INDEX('ce raw data'!$C$2:$CZ$3000,MATCH(1,INDEX(('ce raw data'!$A$2:$A$3000=C841)*('ce raw data'!$B$2:$B$3000=$B852),,),0),MATCH(C844,'ce raw data'!$C$1:$CZ$1,0))),"-")</f>
        <v>-</v>
      </c>
      <c r="D852" s="8" t="str">
        <f>IFERROR(IF(INDEX('ce raw data'!$C$2:$CZ$3000,MATCH(1,INDEX(('ce raw data'!$A$2:$A$3000=C841)*('ce raw data'!$B$2:$B$3000=$B852),,),0),MATCH(D844,'ce raw data'!$C$1:$CZ$1,0))="","-",INDEX('ce raw data'!$C$2:$CZ$3000,MATCH(1,INDEX(('ce raw data'!$A$2:$A$3000=C841)*('ce raw data'!$B$2:$B$3000=$B852),,),0),MATCH(D844,'ce raw data'!$C$1:$CZ$1,0))),"-")</f>
        <v>-</v>
      </c>
      <c r="E852" s="8" t="str">
        <f>IFERROR(IF(INDEX('ce raw data'!$C$2:$CZ$3000,MATCH(1,INDEX(('ce raw data'!$A$2:$A$3000=C841)*('ce raw data'!$B$2:$B$3000=$B852),,),0),MATCH(E844,'ce raw data'!$C$1:$CZ$1,0))="","-",INDEX('ce raw data'!$C$2:$CZ$3000,MATCH(1,INDEX(('ce raw data'!$A$2:$A$3000=C841)*('ce raw data'!$B$2:$B$3000=$B852),,),0),MATCH(E844,'ce raw data'!$C$1:$CZ$1,0))),"-")</f>
        <v>-</v>
      </c>
      <c r="F852" s="8" t="str">
        <f>IFERROR(IF(INDEX('ce raw data'!$C$2:$CZ$3000,MATCH(1,INDEX(('ce raw data'!$A$2:$A$3000=C841)*('ce raw data'!$B$2:$B$3000=$B852),,),0),MATCH(F844,'ce raw data'!$C$1:$CZ$1,0))="","-",INDEX('ce raw data'!$C$2:$CZ$3000,MATCH(1,INDEX(('ce raw data'!$A$2:$A$3000=C841)*('ce raw data'!$B$2:$B$3000=$B852),,),0),MATCH(F844,'ce raw data'!$C$1:$CZ$1,0))),"-")</f>
        <v>-</v>
      </c>
      <c r="G852" s="8" t="str">
        <f>IFERROR(IF(INDEX('ce raw data'!$C$2:$CZ$3000,MATCH(1,INDEX(('ce raw data'!$A$2:$A$3000=G841)*('ce raw data'!$B$2:$B$3000=$B852),,),0),MATCH(G844,'ce raw data'!$C$1:$CZ$1,0))="","-",INDEX('ce raw data'!$C$2:$CZ$3000,MATCH(1,INDEX(('ce raw data'!$A$2:$A$3000=G841)*('ce raw data'!$B$2:$B$3000=$B852),,),0),MATCH(G844,'ce raw data'!$C$1:$CZ$1,0))),"-")</f>
        <v>-</v>
      </c>
      <c r="H852" s="8" t="str">
        <f>IFERROR(IF(INDEX('ce raw data'!$C$2:$CZ$3000,MATCH(1,INDEX(('ce raw data'!$A$2:$A$3000=G841)*('ce raw data'!$B$2:$B$3000=$B852),,),0),MATCH(H844,'ce raw data'!$C$1:$CZ$1,0))="","-",INDEX('ce raw data'!$C$2:$CZ$3000,MATCH(1,INDEX(('ce raw data'!$A$2:$A$3000=G841)*('ce raw data'!$B$2:$B$3000=$B852),,),0),MATCH(H844,'ce raw data'!$C$1:$CZ$1,0))),"-")</f>
        <v>-</v>
      </c>
      <c r="I852" s="8" t="str">
        <f>IFERROR(IF(INDEX('ce raw data'!$C$2:$CZ$3000,MATCH(1,INDEX(('ce raw data'!$A$2:$A$3000=G841)*('ce raw data'!$B$2:$B$3000=$B852),,),0),MATCH(I844,'ce raw data'!$C$1:$CZ$1,0))="","-",INDEX('ce raw data'!$C$2:$CZ$3000,MATCH(1,INDEX(('ce raw data'!$A$2:$A$3000=G841)*('ce raw data'!$B$2:$B$3000=$B852),,),0),MATCH(I844,'ce raw data'!$C$1:$CZ$1,0))),"-")</f>
        <v>-</v>
      </c>
      <c r="J852" s="8" t="str">
        <f>IFERROR(IF(INDEX('ce raw data'!$C$2:$CZ$3000,MATCH(1,INDEX(('ce raw data'!$A$2:$A$3000=G841)*('ce raw data'!$B$2:$B$3000=$B852),,),0),MATCH(J844,'ce raw data'!$C$1:$CZ$1,0))="","-",INDEX('ce raw data'!$C$2:$CZ$3000,MATCH(1,INDEX(('ce raw data'!$A$2:$A$3000=G841)*('ce raw data'!$B$2:$B$3000=$B852),,),0),MATCH(J844,'ce raw data'!$C$1:$CZ$1,0))),"-")</f>
        <v>-</v>
      </c>
    </row>
    <row r="853" spans="2:10" hidden="1" x14ac:dyDescent="0.5">
      <c r="B853" s="10"/>
      <c r="C853" s="8" t="str">
        <f>IFERROR(IF(INDEX('ce raw data'!$C$2:$CZ$3000,MATCH(1,INDEX(('ce raw data'!$A$2:$A$3000=C841)*('ce raw data'!$B$2:$B$3000=$B854),,),0),MATCH(SUBSTITUTE(C844,"Allele","Height"),'ce raw data'!$C$1:$CZ$1,0))="","-",INDEX('ce raw data'!$C$2:$CZ$3000,MATCH(1,INDEX(('ce raw data'!$A$2:$A$3000=C841)*('ce raw data'!$B$2:$B$3000=$B854),,),0),MATCH(SUBSTITUTE(C844,"Allele","Height"),'ce raw data'!$C$1:$CZ$1,0))),"-")</f>
        <v>-</v>
      </c>
      <c r="D853" s="8" t="str">
        <f>IFERROR(IF(INDEX('ce raw data'!$C$2:$CZ$3000,MATCH(1,INDEX(('ce raw data'!$A$2:$A$3000=C841)*('ce raw data'!$B$2:$B$3000=$B854),,),0),MATCH(SUBSTITUTE(D844,"Allele","Height"),'ce raw data'!$C$1:$CZ$1,0))="","-",INDEX('ce raw data'!$C$2:$CZ$3000,MATCH(1,INDEX(('ce raw data'!$A$2:$A$3000=C841)*('ce raw data'!$B$2:$B$3000=$B854),,),0),MATCH(SUBSTITUTE(D844,"Allele","Height"),'ce raw data'!$C$1:$CZ$1,0))),"-")</f>
        <v>-</v>
      </c>
      <c r="E853" s="8" t="str">
        <f>IFERROR(IF(INDEX('ce raw data'!$C$2:$CZ$3000,MATCH(1,INDEX(('ce raw data'!$A$2:$A$3000=C841)*('ce raw data'!$B$2:$B$3000=$B854),,),0),MATCH(SUBSTITUTE(E844,"Allele","Height"),'ce raw data'!$C$1:$CZ$1,0))="","-",INDEX('ce raw data'!$C$2:$CZ$3000,MATCH(1,INDEX(('ce raw data'!$A$2:$A$3000=C841)*('ce raw data'!$B$2:$B$3000=$B854),,),0),MATCH(SUBSTITUTE(E844,"Allele","Height"),'ce raw data'!$C$1:$CZ$1,0))),"-")</f>
        <v>-</v>
      </c>
      <c r="F853" s="8" t="str">
        <f>IFERROR(IF(INDEX('ce raw data'!$C$2:$CZ$3000,MATCH(1,INDEX(('ce raw data'!$A$2:$A$3000=C841)*('ce raw data'!$B$2:$B$3000=$B854),,),0),MATCH(SUBSTITUTE(F844,"Allele","Height"),'ce raw data'!$C$1:$CZ$1,0))="","-",INDEX('ce raw data'!$C$2:$CZ$3000,MATCH(1,INDEX(('ce raw data'!$A$2:$A$3000=C841)*('ce raw data'!$B$2:$B$3000=$B854),,),0),MATCH(SUBSTITUTE(F844,"Allele","Height"),'ce raw data'!$C$1:$CZ$1,0))),"-")</f>
        <v>-</v>
      </c>
      <c r="G853" s="8" t="str">
        <f>IFERROR(IF(INDEX('ce raw data'!$C$2:$CZ$3000,MATCH(1,INDEX(('ce raw data'!$A$2:$A$3000=G841)*('ce raw data'!$B$2:$B$3000=$B854),,),0),MATCH(SUBSTITUTE(G844,"Allele","Height"),'ce raw data'!$C$1:$CZ$1,0))="","-",INDEX('ce raw data'!$C$2:$CZ$3000,MATCH(1,INDEX(('ce raw data'!$A$2:$A$3000=G841)*('ce raw data'!$B$2:$B$3000=$B854),,),0),MATCH(SUBSTITUTE(G844,"Allele","Height"),'ce raw data'!$C$1:$CZ$1,0))),"-")</f>
        <v>-</v>
      </c>
      <c r="H853" s="8" t="str">
        <f>IFERROR(IF(INDEX('ce raw data'!$C$2:$CZ$3000,MATCH(1,INDEX(('ce raw data'!$A$2:$A$3000=G841)*('ce raw data'!$B$2:$B$3000=$B854),,),0),MATCH(SUBSTITUTE(H844,"Allele","Height"),'ce raw data'!$C$1:$CZ$1,0))="","-",INDEX('ce raw data'!$C$2:$CZ$3000,MATCH(1,INDEX(('ce raw data'!$A$2:$A$3000=G841)*('ce raw data'!$B$2:$B$3000=$B854),,),0),MATCH(SUBSTITUTE(H844,"Allele","Height"),'ce raw data'!$C$1:$CZ$1,0))),"-")</f>
        <v>-</v>
      </c>
      <c r="I853" s="8" t="str">
        <f>IFERROR(IF(INDEX('ce raw data'!$C$2:$CZ$3000,MATCH(1,INDEX(('ce raw data'!$A$2:$A$3000=G841)*('ce raw data'!$B$2:$B$3000=$B854),,),0),MATCH(SUBSTITUTE(I844,"Allele","Height"),'ce raw data'!$C$1:$CZ$1,0))="","-",INDEX('ce raw data'!$C$2:$CZ$3000,MATCH(1,INDEX(('ce raw data'!$A$2:$A$3000=G841)*('ce raw data'!$B$2:$B$3000=$B854),,),0),MATCH(SUBSTITUTE(I844,"Allele","Height"),'ce raw data'!$C$1:$CZ$1,0))),"-")</f>
        <v>-</v>
      </c>
      <c r="J853" s="8" t="str">
        <f>IFERROR(IF(INDEX('ce raw data'!$C$2:$CZ$3000,MATCH(1,INDEX(('ce raw data'!$A$2:$A$3000=G841)*('ce raw data'!$B$2:$B$3000=$B854),,),0),MATCH(SUBSTITUTE(J844,"Allele","Height"),'ce raw data'!$C$1:$CZ$1,0))="","-",INDEX('ce raw data'!$C$2:$CZ$3000,MATCH(1,INDEX(('ce raw data'!$A$2:$A$3000=G841)*('ce raw data'!$B$2:$B$3000=$B854),,),0),MATCH(SUBSTITUTE(J844,"Allele","Height"),'ce raw data'!$C$1:$CZ$1,0))),"-")</f>
        <v>-</v>
      </c>
    </row>
    <row r="854" spans="2:10" x14ac:dyDescent="0.5">
      <c r="B854" s="10" t="str">
        <f>'Allele Call Table'!$A$79</f>
        <v>D10S1248</v>
      </c>
      <c r="C854" s="8" t="str">
        <f>IFERROR(IF(INDEX('ce raw data'!$C$2:$CZ$3000,MATCH(1,INDEX(('ce raw data'!$A$2:$A$3000=C841)*('ce raw data'!$B$2:$B$3000=$B854),,),0),MATCH(C844,'ce raw data'!$C$1:$CZ$1,0))="","-",INDEX('ce raw data'!$C$2:$CZ$3000,MATCH(1,INDEX(('ce raw data'!$A$2:$A$3000=C841)*('ce raw data'!$B$2:$B$3000=$B854),,),0),MATCH(C844,'ce raw data'!$C$1:$CZ$1,0))),"-")</f>
        <v>-</v>
      </c>
      <c r="D854" s="8" t="str">
        <f>IFERROR(IF(INDEX('ce raw data'!$C$2:$CZ$3000,MATCH(1,INDEX(('ce raw data'!$A$2:$A$3000=C841)*('ce raw data'!$B$2:$B$3000=$B854),,),0),MATCH(D844,'ce raw data'!$C$1:$CZ$1,0))="","-",INDEX('ce raw data'!$C$2:$CZ$3000,MATCH(1,INDEX(('ce raw data'!$A$2:$A$3000=C841)*('ce raw data'!$B$2:$B$3000=$B854),,),0),MATCH(D844,'ce raw data'!$C$1:$CZ$1,0))),"-")</f>
        <v>-</v>
      </c>
      <c r="E854" s="8" t="str">
        <f>IFERROR(IF(INDEX('ce raw data'!$C$2:$CZ$3000,MATCH(1,INDEX(('ce raw data'!$A$2:$A$3000=C841)*('ce raw data'!$B$2:$B$3000=$B854),,),0),MATCH(E844,'ce raw data'!$C$1:$CZ$1,0))="","-",INDEX('ce raw data'!$C$2:$CZ$3000,MATCH(1,INDEX(('ce raw data'!$A$2:$A$3000=C841)*('ce raw data'!$B$2:$B$3000=$B854),,),0),MATCH(E844,'ce raw data'!$C$1:$CZ$1,0))),"-")</f>
        <v>-</v>
      </c>
      <c r="F854" s="8" t="str">
        <f>IFERROR(IF(INDEX('ce raw data'!$C$2:$CZ$3000,MATCH(1,INDEX(('ce raw data'!$A$2:$A$3000=C841)*('ce raw data'!$B$2:$B$3000=$B854),,),0),MATCH(F844,'ce raw data'!$C$1:$CZ$1,0))="","-",INDEX('ce raw data'!$C$2:$CZ$3000,MATCH(1,INDEX(('ce raw data'!$A$2:$A$3000=C841)*('ce raw data'!$B$2:$B$3000=$B854),,),0),MATCH(F844,'ce raw data'!$C$1:$CZ$1,0))),"-")</f>
        <v>-</v>
      </c>
      <c r="G854" s="8" t="str">
        <f>IFERROR(IF(INDEX('ce raw data'!$C$2:$CZ$3000,MATCH(1,INDEX(('ce raw data'!$A$2:$A$3000=G841)*('ce raw data'!$B$2:$B$3000=$B854),,),0),MATCH(G844,'ce raw data'!$C$1:$CZ$1,0))="","-",INDEX('ce raw data'!$C$2:$CZ$3000,MATCH(1,INDEX(('ce raw data'!$A$2:$A$3000=G841)*('ce raw data'!$B$2:$B$3000=$B854),,),0),MATCH(G844,'ce raw data'!$C$1:$CZ$1,0))),"-")</f>
        <v>-</v>
      </c>
      <c r="H854" s="8" t="str">
        <f>IFERROR(IF(INDEX('ce raw data'!$C$2:$CZ$3000,MATCH(1,INDEX(('ce raw data'!$A$2:$A$3000=G841)*('ce raw data'!$B$2:$B$3000=$B854),,),0),MATCH(H844,'ce raw data'!$C$1:$CZ$1,0))="","-",INDEX('ce raw data'!$C$2:$CZ$3000,MATCH(1,INDEX(('ce raw data'!$A$2:$A$3000=G841)*('ce raw data'!$B$2:$B$3000=$B854),,),0),MATCH(H844,'ce raw data'!$C$1:$CZ$1,0))),"-")</f>
        <v>-</v>
      </c>
      <c r="I854" s="8" t="str">
        <f>IFERROR(IF(INDEX('ce raw data'!$C$2:$CZ$3000,MATCH(1,INDEX(('ce raw data'!$A$2:$A$3000=G841)*('ce raw data'!$B$2:$B$3000=$B854),,),0),MATCH(I844,'ce raw data'!$C$1:$CZ$1,0))="","-",INDEX('ce raw data'!$C$2:$CZ$3000,MATCH(1,INDEX(('ce raw data'!$A$2:$A$3000=G841)*('ce raw data'!$B$2:$B$3000=$B854),,),0),MATCH(I844,'ce raw data'!$C$1:$CZ$1,0))),"-")</f>
        <v>-</v>
      </c>
      <c r="J854" s="8" t="str">
        <f>IFERROR(IF(INDEX('ce raw data'!$C$2:$CZ$3000,MATCH(1,INDEX(('ce raw data'!$A$2:$A$3000=G841)*('ce raw data'!$B$2:$B$3000=$B854),,),0),MATCH(J844,'ce raw data'!$C$1:$CZ$1,0))="","-",INDEX('ce raw data'!$C$2:$CZ$3000,MATCH(1,INDEX(('ce raw data'!$A$2:$A$3000=G841)*('ce raw data'!$B$2:$B$3000=$B854),,),0),MATCH(J844,'ce raw data'!$C$1:$CZ$1,0))),"-")</f>
        <v>-</v>
      </c>
    </row>
    <row r="855" spans="2:10" hidden="1" x14ac:dyDescent="0.5">
      <c r="B855" s="10"/>
      <c r="C855" s="8" t="str">
        <f>IFERROR(IF(INDEX('ce raw data'!$C$2:$CZ$3000,MATCH(1,INDEX(('ce raw data'!$A$2:$A$3000=C841)*('ce raw data'!$B$2:$B$3000=$B856),,),0),MATCH(SUBSTITUTE(C844,"Allele","Height"),'ce raw data'!$C$1:$CZ$1,0))="","-",INDEX('ce raw data'!$C$2:$CZ$3000,MATCH(1,INDEX(('ce raw data'!$A$2:$A$3000=C841)*('ce raw data'!$B$2:$B$3000=$B856),,),0),MATCH(SUBSTITUTE(C844,"Allele","Height"),'ce raw data'!$C$1:$CZ$1,0))),"-")</f>
        <v>-</v>
      </c>
      <c r="D855" s="8" t="str">
        <f>IFERROR(IF(INDEX('ce raw data'!$C$2:$CZ$3000,MATCH(1,INDEX(('ce raw data'!$A$2:$A$3000=C841)*('ce raw data'!$B$2:$B$3000=$B856),,),0),MATCH(SUBSTITUTE(D844,"Allele","Height"),'ce raw data'!$C$1:$CZ$1,0))="","-",INDEX('ce raw data'!$C$2:$CZ$3000,MATCH(1,INDEX(('ce raw data'!$A$2:$A$3000=C841)*('ce raw data'!$B$2:$B$3000=$B856),,),0),MATCH(SUBSTITUTE(D844,"Allele","Height"),'ce raw data'!$C$1:$CZ$1,0))),"-")</f>
        <v>-</v>
      </c>
      <c r="E855" s="8" t="str">
        <f>IFERROR(IF(INDEX('ce raw data'!$C$2:$CZ$3000,MATCH(1,INDEX(('ce raw data'!$A$2:$A$3000=C841)*('ce raw data'!$B$2:$B$3000=$B856),,),0),MATCH(SUBSTITUTE(E844,"Allele","Height"),'ce raw data'!$C$1:$CZ$1,0))="","-",INDEX('ce raw data'!$C$2:$CZ$3000,MATCH(1,INDEX(('ce raw data'!$A$2:$A$3000=C841)*('ce raw data'!$B$2:$B$3000=$B856),,),0),MATCH(SUBSTITUTE(E844,"Allele","Height"),'ce raw data'!$C$1:$CZ$1,0))),"-")</f>
        <v>-</v>
      </c>
      <c r="F855" s="8" t="str">
        <f>IFERROR(IF(INDEX('ce raw data'!$C$2:$CZ$3000,MATCH(1,INDEX(('ce raw data'!$A$2:$A$3000=C841)*('ce raw data'!$B$2:$B$3000=$B856),,),0),MATCH(SUBSTITUTE(F844,"Allele","Height"),'ce raw data'!$C$1:$CZ$1,0))="","-",INDEX('ce raw data'!$C$2:$CZ$3000,MATCH(1,INDEX(('ce raw data'!$A$2:$A$3000=C841)*('ce raw data'!$B$2:$B$3000=$B856),,),0),MATCH(SUBSTITUTE(F844,"Allele","Height"),'ce raw data'!$C$1:$CZ$1,0))),"-")</f>
        <v>-</v>
      </c>
      <c r="G855" s="8" t="str">
        <f>IFERROR(IF(INDEX('ce raw data'!$C$2:$CZ$3000,MATCH(1,INDEX(('ce raw data'!$A$2:$A$3000=G841)*('ce raw data'!$B$2:$B$3000=$B856),,),0),MATCH(SUBSTITUTE(G844,"Allele","Height"),'ce raw data'!$C$1:$CZ$1,0))="","-",INDEX('ce raw data'!$C$2:$CZ$3000,MATCH(1,INDEX(('ce raw data'!$A$2:$A$3000=G841)*('ce raw data'!$B$2:$B$3000=$B856),,),0),MATCH(SUBSTITUTE(G844,"Allele","Height"),'ce raw data'!$C$1:$CZ$1,0))),"-")</f>
        <v>-</v>
      </c>
      <c r="H855" s="8" t="str">
        <f>IFERROR(IF(INDEX('ce raw data'!$C$2:$CZ$3000,MATCH(1,INDEX(('ce raw data'!$A$2:$A$3000=G841)*('ce raw data'!$B$2:$B$3000=$B856),,),0),MATCH(SUBSTITUTE(H844,"Allele","Height"),'ce raw data'!$C$1:$CZ$1,0))="","-",INDEX('ce raw data'!$C$2:$CZ$3000,MATCH(1,INDEX(('ce raw data'!$A$2:$A$3000=G841)*('ce raw data'!$B$2:$B$3000=$B856),,),0),MATCH(SUBSTITUTE(H844,"Allele","Height"),'ce raw data'!$C$1:$CZ$1,0))),"-")</f>
        <v>-</v>
      </c>
      <c r="I855" s="8" t="str">
        <f>IFERROR(IF(INDEX('ce raw data'!$C$2:$CZ$3000,MATCH(1,INDEX(('ce raw data'!$A$2:$A$3000=G841)*('ce raw data'!$B$2:$B$3000=$B856),,),0),MATCH(SUBSTITUTE(I844,"Allele","Height"),'ce raw data'!$C$1:$CZ$1,0))="","-",INDEX('ce raw data'!$C$2:$CZ$3000,MATCH(1,INDEX(('ce raw data'!$A$2:$A$3000=G841)*('ce raw data'!$B$2:$B$3000=$B856),,),0),MATCH(SUBSTITUTE(I844,"Allele","Height"),'ce raw data'!$C$1:$CZ$1,0))),"-")</f>
        <v>-</v>
      </c>
      <c r="J855" s="8" t="str">
        <f>IFERROR(IF(INDEX('ce raw data'!$C$2:$CZ$3000,MATCH(1,INDEX(('ce raw data'!$A$2:$A$3000=G841)*('ce raw data'!$B$2:$B$3000=$B856),,),0),MATCH(SUBSTITUTE(J844,"Allele","Height"),'ce raw data'!$C$1:$CZ$1,0))="","-",INDEX('ce raw data'!$C$2:$CZ$3000,MATCH(1,INDEX(('ce raw data'!$A$2:$A$3000=G841)*('ce raw data'!$B$2:$B$3000=$B856),,),0),MATCH(SUBSTITUTE(J844,"Allele","Height"),'ce raw data'!$C$1:$CZ$1,0))),"-")</f>
        <v>-</v>
      </c>
    </row>
    <row r="856" spans="2:10" x14ac:dyDescent="0.5">
      <c r="B856" s="10" t="str">
        <f>'Allele Call Table'!$A$81</f>
        <v>D13S317</v>
      </c>
      <c r="C856" s="8" t="str">
        <f>IFERROR(IF(INDEX('ce raw data'!$C$2:$CZ$3000,MATCH(1,INDEX(('ce raw data'!$A$2:$A$3000=C841)*('ce raw data'!$B$2:$B$3000=$B856),,),0),MATCH(C844,'ce raw data'!$C$1:$CZ$1,0))="","-",INDEX('ce raw data'!$C$2:$CZ$3000,MATCH(1,INDEX(('ce raw data'!$A$2:$A$3000=C841)*('ce raw data'!$B$2:$B$3000=$B856),,),0),MATCH(C844,'ce raw data'!$C$1:$CZ$1,0))),"-")</f>
        <v>-</v>
      </c>
      <c r="D856" s="8" t="str">
        <f>IFERROR(IF(INDEX('ce raw data'!$C$2:$CZ$3000,MATCH(1,INDEX(('ce raw data'!$A$2:$A$3000=C841)*('ce raw data'!$B$2:$B$3000=$B856),,),0),MATCH(D844,'ce raw data'!$C$1:$CZ$1,0))="","-",INDEX('ce raw data'!$C$2:$CZ$3000,MATCH(1,INDEX(('ce raw data'!$A$2:$A$3000=C841)*('ce raw data'!$B$2:$B$3000=$B856),,),0),MATCH(D844,'ce raw data'!$C$1:$CZ$1,0))),"-")</f>
        <v>-</v>
      </c>
      <c r="E856" s="8" t="str">
        <f>IFERROR(IF(INDEX('ce raw data'!$C$2:$CZ$3000,MATCH(1,INDEX(('ce raw data'!$A$2:$A$3000=C841)*('ce raw data'!$B$2:$B$3000=$B856),,),0),MATCH(E844,'ce raw data'!$C$1:$CZ$1,0))="","-",INDEX('ce raw data'!$C$2:$CZ$3000,MATCH(1,INDEX(('ce raw data'!$A$2:$A$3000=C841)*('ce raw data'!$B$2:$B$3000=$B856),,),0),MATCH(E844,'ce raw data'!$C$1:$CZ$1,0))),"-")</f>
        <v>-</v>
      </c>
      <c r="F856" s="8" t="str">
        <f>IFERROR(IF(INDEX('ce raw data'!$C$2:$CZ$3000,MATCH(1,INDEX(('ce raw data'!$A$2:$A$3000=C841)*('ce raw data'!$B$2:$B$3000=$B856),,),0),MATCH(F844,'ce raw data'!$C$1:$CZ$1,0))="","-",INDEX('ce raw data'!$C$2:$CZ$3000,MATCH(1,INDEX(('ce raw data'!$A$2:$A$3000=C841)*('ce raw data'!$B$2:$B$3000=$B856),,),0),MATCH(F844,'ce raw data'!$C$1:$CZ$1,0))),"-")</f>
        <v>-</v>
      </c>
      <c r="G856" s="8" t="str">
        <f>IFERROR(IF(INDEX('ce raw data'!$C$2:$CZ$3000,MATCH(1,INDEX(('ce raw data'!$A$2:$A$3000=G841)*('ce raw data'!$B$2:$B$3000=$B856),,),0),MATCH(G844,'ce raw data'!$C$1:$CZ$1,0))="","-",INDEX('ce raw data'!$C$2:$CZ$3000,MATCH(1,INDEX(('ce raw data'!$A$2:$A$3000=G841)*('ce raw data'!$B$2:$B$3000=$B856),,),0),MATCH(G844,'ce raw data'!$C$1:$CZ$1,0))),"-")</f>
        <v>-</v>
      </c>
      <c r="H856" s="8" t="str">
        <f>IFERROR(IF(INDEX('ce raw data'!$C$2:$CZ$3000,MATCH(1,INDEX(('ce raw data'!$A$2:$A$3000=G841)*('ce raw data'!$B$2:$B$3000=$B856),,),0),MATCH(H844,'ce raw data'!$C$1:$CZ$1,0))="","-",INDEX('ce raw data'!$C$2:$CZ$3000,MATCH(1,INDEX(('ce raw data'!$A$2:$A$3000=G841)*('ce raw data'!$B$2:$B$3000=$B856),,),0),MATCH(H844,'ce raw data'!$C$1:$CZ$1,0))),"-")</f>
        <v>-</v>
      </c>
      <c r="I856" s="8" t="str">
        <f>IFERROR(IF(INDEX('ce raw data'!$C$2:$CZ$3000,MATCH(1,INDEX(('ce raw data'!$A$2:$A$3000=G841)*('ce raw data'!$B$2:$B$3000=$B856),,),0),MATCH(I844,'ce raw data'!$C$1:$CZ$1,0))="","-",INDEX('ce raw data'!$C$2:$CZ$3000,MATCH(1,INDEX(('ce raw data'!$A$2:$A$3000=G841)*('ce raw data'!$B$2:$B$3000=$B856),,),0),MATCH(I844,'ce raw data'!$C$1:$CZ$1,0))),"-")</f>
        <v>-</v>
      </c>
      <c r="J856" s="8" t="str">
        <f>IFERROR(IF(INDEX('ce raw data'!$C$2:$CZ$3000,MATCH(1,INDEX(('ce raw data'!$A$2:$A$3000=G841)*('ce raw data'!$B$2:$B$3000=$B856),,),0),MATCH(J844,'ce raw data'!$C$1:$CZ$1,0))="","-",INDEX('ce raw data'!$C$2:$CZ$3000,MATCH(1,INDEX(('ce raw data'!$A$2:$A$3000=G841)*('ce raw data'!$B$2:$B$3000=$B856),,),0),MATCH(J844,'ce raw data'!$C$1:$CZ$1,0))),"-")</f>
        <v>-</v>
      </c>
    </row>
    <row r="857" spans="2:10" hidden="1" x14ac:dyDescent="0.5">
      <c r="B857" s="10"/>
      <c r="C857" s="8" t="str">
        <f>IFERROR(IF(INDEX('ce raw data'!$C$2:$CZ$3000,MATCH(1,INDEX(('ce raw data'!$A$2:$A$3000=C841)*('ce raw data'!$B$2:$B$3000=$B858),,),0),MATCH(SUBSTITUTE(C844,"Allele","Height"),'ce raw data'!$C$1:$CZ$1,0))="","-",INDEX('ce raw data'!$C$2:$CZ$3000,MATCH(1,INDEX(('ce raw data'!$A$2:$A$3000=C841)*('ce raw data'!$B$2:$B$3000=$B858),,),0),MATCH(SUBSTITUTE(C844,"Allele","Height"),'ce raw data'!$C$1:$CZ$1,0))),"-")</f>
        <v>-</v>
      </c>
      <c r="D857" s="8" t="str">
        <f>IFERROR(IF(INDEX('ce raw data'!$C$2:$CZ$3000,MATCH(1,INDEX(('ce raw data'!$A$2:$A$3000=C841)*('ce raw data'!$B$2:$B$3000=$B858),,),0),MATCH(SUBSTITUTE(D844,"Allele","Height"),'ce raw data'!$C$1:$CZ$1,0))="","-",INDEX('ce raw data'!$C$2:$CZ$3000,MATCH(1,INDEX(('ce raw data'!$A$2:$A$3000=C841)*('ce raw data'!$B$2:$B$3000=$B858),,),0),MATCH(SUBSTITUTE(D844,"Allele","Height"),'ce raw data'!$C$1:$CZ$1,0))),"-")</f>
        <v>-</v>
      </c>
      <c r="E857" s="8" t="str">
        <f>IFERROR(IF(INDEX('ce raw data'!$C$2:$CZ$3000,MATCH(1,INDEX(('ce raw data'!$A$2:$A$3000=C841)*('ce raw data'!$B$2:$B$3000=$B858),,),0),MATCH(SUBSTITUTE(E844,"Allele","Height"),'ce raw data'!$C$1:$CZ$1,0))="","-",INDEX('ce raw data'!$C$2:$CZ$3000,MATCH(1,INDEX(('ce raw data'!$A$2:$A$3000=C841)*('ce raw data'!$B$2:$B$3000=$B858),,),0),MATCH(SUBSTITUTE(E844,"Allele","Height"),'ce raw data'!$C$1:$CZ$1,0))),"-")</f>
        <v>-</v>
      </c>
      <c r="F857" s="8" t="str">
        <f>IFERROR(IF(INDEX('ce raw data'!$C$2:$CZ$3000,MATCH(1,INDEX(('ce raw data'!$A$2:$A$3000=C841)*('ce raw data'!$B$2:$B$3000=$B858),,),0),MATCH(SUBSTITUTE(F844,"Allele","Height"),'ce raw data'!$C$1:$CZ$1,0))="","-",INDEX('ce raw data'!$C$2:$CZ$3000,MATCH(1,INDEX(('ce raw data'!$A$2:$A$3000=C841)*('ce raw data'!$B$2:$B$3000=$B858),,),0),MATCH(SUBSTITUTE(F844,"Allele","Height"),'ce raw data'!$C$1:$CZ$1,0))),"-")</f>
        <v>-</v>
      </c>
      <c r="G857" s="8" t="str">
        <f>IFERROR(IF(INDEX('ce raw data'!$C$2:$CZ$3000,MATCH(1,INDEX(('ce raw data'!$A$2:$A$3000=G841)*('ce raw data'!$B$2:$B$3000=$B858),,),0),MATCH(SUBSTITUTE(G844,"Allele","Height"),'ce raw data'!$C$1:$CZ$1,0))="","-",INDEX('ce raw data'!$C$2:$CZ$3000,MATCH(1,INDEX(('ce raw data'!$A$2:$A$3000=G841)*('ce raw data'!$B$2:$B$3000=$B858),,),0),MATCH(SUBSTITUTE(G844,"Allele","Height"),'ce raw data'!$C$1:$CZ$1,0))),"-")</f>
        <v>-</v>
      </c>
      <c r="H857" s="8" t="str">
        <f>IFERROR(IF(INDEX('ce raw data'!$C$2:$CZ$3000,MATCH(1,INDEX(('ce raw data'!$A$2:$A$3000=G841)*('ce raw data'!$B$2:$B$3000=$B858),,),0),MATCH(SUBSTITUTE(H844,"Allele","Height"),'ce raw data'!$C$1:$CZ$1,0))="","-",INDEX('ce raw data'!$C$2:$CZ$3000,MATCH(1,INDEX(('ce raw data'!$A$2:$A$3000=G841)*('ce raw data'!$B$2:$B$3000=$B858),,),0),MATCH(SUBSTITUTE(H844,"Allele","Height"),'ce raw data'!$C$1:$CZ$1,0))),"-")</f>
        <v>-</v>
      </c>
      <c r="I857" s="8" t="str">
        <f>IFERROR(IF(INDEX('ce raw data'!$C$2:$CZ$3000,MATCH(1,INDEX(('ce raw data'!$A$2:$A$3000=G841)*('ce raw data'!$B$2:$B$3000=$B858),,),0),MATCH(SUBSTITUTE(I844,"Allele","Height"),'ce raw data'!$C$1:$CZ$1,0))="","-",INDEX('ce raw data'!$C$2:$CZ$3000,MATCH(1,INDEX(('ce raw data'!$A$2:$A$3000=G841)*('ce raw data'!$B$2:$B$3000=$B858),,),0),MATCH(SUBSTITUTE(I844,"Allele","Height"),'ce raw data'!$C$1:$CZ$1,0))),"-")</f>
        <v>-</v>
      </c>
      <c r="J857" s="8" t="str">
        <f>IFERROR(IF(INDEX('ce raw data'!$C$2:$CZ$3000,MATCH(1,INDEX(('ce raw data'!$A$2:$A$3000=G841)*('ce raw data'!$B$2:$B$3000=$B858),,),0),MATCH(SUBSTITUTE(J844,"Allele","Height"),'ce raw data'!$C$1:$CZ$1,0))="","-",INDEX('ce raw data'!$C$2:$CZ$3000,MATCH(1,INDEX(('ce raw data'!$A$2:$A$3000=G841)*('ce raw data'!$B$2:$B$3000=$B858),,),0),MATCH(SUBSTITUTE(J844,"Allele","Height"),'ce raw data'!$C$1:$CZ$1,0))),"-")</f>
        <v>-</v>
      </c>
    </row>
    <row r="858" spans="2:10" x14ac:dyDescent="0.5">
      <c r="B858" s="10" t="str">
        <f>'Allele Call Table'!$A$83</f>
        <v>Penta E</v>
      </c>
      <c r="C858" s="8" t="str">
        <f>IFERROR(IF(INDEX('ce raw data'!$C$2:$CZ$3000,MATCH(1,INDEX(('ce raw data'!$A$2:$A$3000=C841)*('ce raw data'!$B$2:$B$3000=$B858),,),0),MATCH(C844,'ce raw data'!$C$1:$CZ$1,0))="","-",INDEX('ce raw data'!$C$2:$CZ$3000,MATCH(1,INDEX(('ce raw data'!$A$2:$A$3000=C841)*('ce raw data'!$B$2:$B$3000=$B858),,),0),MATCH(C844,'ce raw data'!$C$1:$CZ$1,0))),"-")</f>
        <v>-</v>
      </c>
      <c r="D858" s="8" t="str">
        <f>IFERROR(IF(INDEX('ce raw data'!$C$2:$CZ$3000,MATCH(1,INDEX(('ce raw data'!$A$2:$A$3000=C841)*('ce raw data'!$B$2:$B$3000=$B858),,),0),MATCH(D844,'ce raw data'!$C$1:$CZ$1,0))="","-",INDEX('ce raw data'!$C$2:$CZ$3000,MATCH(1,INDEX(('ce raw data'!$A$2:$A$3000=C841)*('ce raw data'!$B$2:$B$3000=$B858),,),0),MATCH(D844,'ce raw data'!$C$1:$CZ$1,0))),"-")</f>
        <v>-</v>
      </c>
      <c r="E858" s="8" t="str">
        <f>IFERROR(IF(INDEX('ce raw data'!$C$2:$CZ$3000,MATCH(1,INDEX(('ce raw data'!$A$2:$A$3000=C841)*('ce raw data'!$B$2:$B$3000=$B858),,),0),MATCH(E844,'ce raw data'!$C$1:$CZ$1,0))="","-",INDEX('ce raw data'!$C$2:$CZ$3000,MATCH(1,INDEX(('ce raw data'!$A$2:$A$3000=C841)*('ce raw data'!$B$2:$B$3000=$B858),,),0),MATCH(E844,'ce raw data'!$C$1:$CZ$1,0))),"-")</f>
        <v>-</v>
      </c>
      <c r="F858" s="8" t="str">
        <f>IFERROR(IF(INDEX('ce raw data'!$C$2:$CZ$3000,MATCH(1,INDEX(('ce raw data'!$A$2:$A$3000=C841)*('ce raw data'!$B$2:$B$3000=$B858),,),0),MATCH(F844,'ce raw data'!$C$1:$CZ$1,0))="","-",INDEX('ce raw data'!$C$2:$CZ$3000,MATCH(1,INDEX(('ce raw data'!$A$2:$A$3000=C841)*('ce raw data'!$B$2:$B$3000=$B858),,),0),MATCH(F844,'ce raw data'!$C$1:$CZ$1,0))),"-")</f>
        <v>-</v>
      </c>
      <c r="G858" s="8" t="str">
        <f>IFERROR(IF(INDEX('ce raw data'!$C$2:$CZ$3000,MATCH(1,INDEX(('ce raw data'!$A$2:$A$3000=G841)*('ce raw data'!$B$2:$B$3000=$B858),,),0),MATCH(G844,'ce raw data'!$C$1:$CZ$1,0))="","-",INDEX('ce raw data'!$C$2:$CZ$3000,MATCH(1,INDEX(('ce raw data'!$A$2:$A$3000=G841)*('ce raw data'!$B$2:$B$3000=$B858),,),0),MATCH(G844,'ce raw data'!$C$1:$CZ$1,0))),"-")</f>
        <v>-</v>
      </c>
      <c r="H858" s="8" t="str">
        <f>IFERROR(IF(INDEX('ce raw data'!$C$2:$CZ$3000,MATCH(1,INDEX(('ce raw data'!$A$2:$A$3000=G841)*('ce raw data'!$B$2:$B$3000=$B858),,),0),MATCH(H844,'ce raw data'!$C$1:$CZ$1,0))="","-",INDEX('ce raw data'!$C$2:$CZ$3000,MATCH(1,INDEX(('ce raw data'!$A$2:$A$3000=G841)*('ce raw data'!$B$2:$B$3000=$B858),,),0),MATCH(H844,'ce raw data'!$C$1:$CZ$1,0))),"-")</f>
        <v>-</v>
      </c>
      <c r="I858" s="8" t="str">
        <f>IFERROR(IF(INDEX('ce raw data'!$C$2:$CZ$3000,MATCH(1,INDEX(('ce raw data'!$A$2:$A$3000=G841)*('ce raw data'!$B$2:$B$3000=$B858),,),0),MATCH(I844,'ce raw data'!$C$1:$CZ$1,0))="","-",INDEX('ce raw data'!$C$2:$CZ$3000,MATCH(1,INDEX(('ce raw data'!$A$2:$A$3000=G841)*('ce raw data'!$B$2:$B$3000=$B858),,),0),MATCH(I844,'ce raw data'!$C$1:$CZ$1,0))),"-")</f>
        <v>-</v>
      </c>
      <c r="J858" s="8" t="str">
        <f>IFERROR(IF(INDEX('ce raw data'!$C$2:$CZ$3000,MATCH(1,INDEX(('ce raw data'!$A$2:$A$3000=G841)*('ce raw data'!$B$2:$B$3000=$B858),,),0),MATCH(J844,'ce raw data'!$C$1:$CZ$1,0))="","-",INDEX('ce raw data'!$C$2:$CZ$3000,MATCH(1,INDEX(('ce raw data'!$A$2:$A$3000=G841)*('ce raw data'!$B$2:$B$3000=$B858),,),0),MATCH(J844,'ce raw data'!$C$1:$CZ$1,0))),"-")</f>
        <v>-</v>
      </c>
    </row>
    <row r="859" spans="2:10" hidden="1" x14ac:dyDescent="0.5">
      <c r="B859" s="10"/>
      <c r="C859" s="8" t="str">
        <f>IFERROR(IF(INDEX('ce raw data'!$C$2:$CZ$3000,MATCH(1,INDEX(('ce raw data'!$A$2:$A$3000=C841)*('ce raw data'!$B$2:$B$3000=$B860),,),0),MATCH(SUBSTITUTE(C844,"Allele","Height"),'ce raw data'!$C$1:$CZ$1,0))="","-",INDEX('ce raw data'!$C$2:$CZ$3000,MATCH(1,INDEX(('ce raw data'!$A$2:$A$3000=C841)*('ce raw data'!$B$2:$B$3000=$B860),,),0),MATCH(SUBSTITUTE(C844,"Allele","Height"),'ce raw data'!$C$1:$CZ$1,0))),"-")</f>
        <v>-</v>
      </c>
      <c r="D859" s="8" t="str">
        <f>IFERROR(IF(INDEX('ce raw data'!$C$2:$CZ$3000,MATCH(1,INDEX(('ce raw data'!$A$2:$A$3000=C841)*('ce raw data'!$B$2:$B$3000=$B860),,),0),MATCH(SUBSTITUTE(D844,"Allele","Height"),'ce raw data'!$C$1:$CZ$1,0))="","-",INDEX('ce raw data'!$C$2:$CZ$3000,MATCH(1,INDEX(('ce raw data'!$A$2:$A$3000=C841)*('ce raw data'!$B$2:$B$3000=$B860),,),0),MATCH(SUBSTITUTE(D844,"Allele","Height"),'ce raw data'!$C$1:$CZ$1,0))),"-")</f>
        <v>-</v>
      </c>
      <c r="E859" s="8" t="str">
        <f>IFERROR(IF(INDEX('ce raw data'!$C$2:$CZ$3000,MATCH(1,INDEX(('ce raw data'!$A$2:$A$3000=C841)*('ce raw data'!$B$2:$B$3000=$B860),,),0),MATCH(SUBSTITUTE(E844,"Allele","Height"),'ce raw data'!$C$1:$CZ$1,0))="","-",INDEX('ce raw data'!$C$2:$CZ$3000,MATCH(1,INDEX(('ce raw data'!$A$2:$A$3000=C841)*('ce raw data'!$B$2:$B$3000=$B860),,),0),MATCH(SUBSTITUTE(E844,"Allele","Height"),'ce raw data'!$C$1:$CZ$1,0))),"-")</f>
        <v>-</v>
      </c>
      <c r="F859" s="8" t="str">
        <f>IFERROR(IF(INDEX('ce raw data'!$C$2:$CZ$3000,MATCH(1,INDEX(('ce raw data'!$A$2:$A$3000=C841)*('ce raw data'!$B$2:$B$3000=$B860),,),0),MATCH(SUBSTITUTE(F844,"Allele","Height"),'ce raw data'!$C$1:$CZ$1,0))="","-",INDEX('ce raw data'!$C$2:$CZ$3000,MATCH(1,INDEX(('ce raw data'!$A$2:$A$3000=C841)*('ce raw data'!$B$2:$B$3000=$B860),,),0),MATCH(SUBSTITUTE(F844,"Allele","Height"),'ce raw data'!$C$1:$CZ$1,0))),"-")</f>
        <v>-</v>
      </c>
      <c r="G859" s="8" t="str">
        <f>IFERROR(IF(INDEX('ce raw data'!$C$2:$CZ$3000,MATCH(1,INDEX(('ce raw data'!$A$2:$A$3000=G841)*('ce raw data'!$B$2:$B$3000=$B860),,),0),MATCH(SUBSTITUTE(G844,"Allele","Height"),'ce raw data'!$C$1:$CZ$1,0))="","-",INDEX('ce raw data'!$C$2:$CZ$3000,MATCH(1,INDEX(('ce raw data'!$A$2:$A$3000=G841)*('ce raw data'!$B$2:$B$3000=$B860),,),0),MATCH(SUBSTITUTE(G844,"Allele","Height"),'ce raw data'!$C$1:$CZ$1,0))),"-")</f>
        <v>-</v>
      </c>
      <c r="H859" s="8" t="str">
        <f>IFERROR(IF(INDEX('ce raw data'!$C$2:$CZ$3000,MATCH(1,INDEX(('ce raw data'!$A$2:$A$3000=G841)*('ce raw data'!$B$2:$B$3000=$B860),,),0),MATCH(SUBSTITUTE(H844,"Allele","Height"),'ce raw data'!$C$1:$CZ$1,0))="","-",INDEX('ce raw data'!$C$2:$CZ$3000,MATCH(1,INDEX(('ce raw data'!$A$2:$A$3000=G841)*('ce raw data'!$B$2:$B$3000=$B860),,),0),MATCH(SUBSTITUTE(H844,"Allele","Height"),'ce raw data'!$C$1:$CZ$1,0))),"-")</f>
        <v>-</v>
      </c>
      <c r="I859" s="8" t="str">
        <f>IFERROR(IF(INDEX('ce raw data'!$C$2:$CZ$3000,MATCH(1,INDEX(('ce raw data'!$A$2:$A$3000=G841)*('ce raw data'!$B$2:$B$3000=$B860),,),0),MATCH(SUBSTITUTE(I844,"Allele","Height"),'ce raw data'!$C$1:$CZ$1,0))="","-",INDEX('ce raw data'!$C$2:$CZ$3000,MATCH(1,INDEX(('ce raw data'!$A$2:$A$3000=G841)*('ce raw data'!$B$2:$B$3000=$B860),,),0),MATCH(SUBSTITUTE(I844,"Allele","Height"),'ce raw data'!$C$1:$CZ$1,0))),"-")</f>
        <v>-</v>
      </c>
      <c r="J859" s="8" t="str">
        <f>IFERROR(IF(INDEX('ce raw data'!$C$2:$CZ$3000,MATCH(1,INDEX(('ce raw data'!$A$2:$A$3000=G841)*('ce raw data'!$B$2:$B$3000=$B860),,),0),MATCH(SUBSTITUTE(J844,"Allele","Height"),'ce raw data'!$C$1:$CZ$1,0))="","-",INDEX('ce raw data'!$C$2:$CZ$3000,MATCH(1,INDEX(('ce raw data'!$A$2:$A$3000=G841)*('ce raw data'!$B$2:$B$3000=$B860),,),0),MATCH(SUBSTITUTE(J844,"Allele","Height"),'ce raw data'!$C$1:$CZ$1,0))),"-")</f>
        <v>-</v>
      </c>
    </row>
    <row r="860" spans="2:10" x14ac:dyDescent="0.5">
      <c r="B860" s="11" t="str">
        <f>'Allele Call Table'!$A$85</f>
        <v>D16S539</v>
      </c>
      <c r="C860" s="8" t="str">
        <f>IFERROR(IF(INDEX('ce raw data'!$C$2:$CZ$3000,MATCH(1,INDEX(('ce raw data'!$A$2:$A$3000=C841)*('ce raw data'!$B$2:$B$3000=$B860),,),0),MATCH(C844,'ce raw data'!$C$1:$CZ$1,0))="","-",INDEX('ce raw data'!$C$2:$CZ$3000,MATCH(1,INDEX(('ce raw data'!$A$2:$A$3000=C841)*('ce raw data'!$B$2:$B$3000=$B860),,),0),MATCH(C844,'ce raw data'!$C$1:$CZ$1,0))),"-")</f>
        <v>-</v>
      </c>
      <c r="D860" s="8" t="str">
        <f>IFERROR(IF(INDEX('ce raw data'!$C$2:$CZ$3000,MATCH(1,INDEX(('ce raw data'!$A$2:$A$3000=C841)*('ce raw data'!$B$2:$B$3000=$B860),,),0),MATCH(D844,'ce raw data'!$C$1:$CZ$1,0))="","-",INDEX('ce raw data'!$C$2:$CZ$3000,MATCH(1,INDEX(('ce raw data'!$A$2:$A$3000=C841)*('ce raw data'!$B$2:$B$3000=$B860),,),0),MATCH(D844,'ce raw data'!$C$1:$CZ$1,0))),"-")</f>
        <v>-</v>
      </c>
      <c r="E860" s="8" t="str">
        <f>IFERROR(IF(INDEX('ce raw data'!$C$2:$CZ$3000,MATCH(1,INDEX(('ce raw data'!$A$2:$A$3000=C841)*('ce raw data'!$B$2:$B$3000=$B860),,),0),MATCH(E844,'ce raw data'!$C$1:$CZ$1,0))="","-",INDEX('ce raw data'!$C$2:$CZ$3000,MATCH(1,INDEX(('ce raw data'!$A$2:$A$3000=C841)*('ce raw data'!$B$2:$B$3000=$B860),,),0),MATCH(E844,'ce raw data'!$C$1:$CZ$1,0))),"-")</f>
        <v>-</v>
      </c>
      <c r="F860" s="8" t="str">
        <f>IFERROR(IF(INDEX('ce raw data'!$C$2:$CZ$3000,MATCH(1,INDEX(('ce raw data'!$A$2:$A$3000=C841)*('ce raw data'!$B$2:$B$3000=$B860),,),0),MATCH(F844,'ce raw data'!$C$1:$CZ$1,0))="","-",INDEX('ce raw data'!$C$2:$CZ$3000,MATCH(1,INDEX(('ce raw data'!$A$2:$A$3000=C841)*('ce raw data'!$B$2:$B$3000=$B860),,),0),MATCH(F844,'ce raw data'!$C$1:$CZ$1,0))),"-")</f>
        <v>-</v>
      </c>
      <c r="G860" s="8" t="str">
        <f>IFERROR(IF(INDEX('ce raw data'!$C$2:$CZ$3000,MATCH(1,INDEX(('ce raw data'!$A$2:$A$3000=G841)*('ce raw data'!$B$2:$B$3000=$B860),,),0),MATCH(G844,'ce raw data'!$C$1:$CZ$1,0))="","-",INDEX('ce raw data'!$C$2:$CZ$3000,MATCH(1,INDEX(('ce raw data'!$A$2:$A$3000=G841)*('ce raw data'!$B$2:$B$3000=$B860),,),0),MATCH(G844,'ce raw data'!$C$1:$CZ$1,0))),"-")</f>
        <v>-</v>
      </c>
      <c r="H860" s="8" t="str">
        <f>IFERROR(IF(INDEX('ce raw data'!$C$2:$CZ$3000,MATCH(1,INDEX(('ce raw data'!$A$2:$A$3000=G841)*('ce raw data'!$B$2:$B$3000=$B860),,),0),MATCH(H844,'ce raw data'!$C$1:$CZ$1,0))="","-",INDEX('ce raw data'!$C$2:$CZ$3000,MATCH(1,INDEX(('ce raw data'!$A$2:$A$3000=G841)*('ce raw data'!$B$2:$B$3000=$B860),,),0),MATCH(H844,'ce raw data'!$C$1:$CZ$1,0))),"-")</f>
        <v>-</v>
      </c>
      <c r="I860" s="8" t="str">
        <f>IFERROR(IF(INDEX('ce raw data'!$C$2:$CZ$3000,MATCH(1,INDEX(('ce raw data'!$A$2:$A$3000=G841)*('ce raw data'!$B$2:$B$3000=$B860),,),0),MATCH(I844,'ce raw data'!$C$1:$CZ$1,0))="","-",INDEX('ce raw data'!$C$2:$CZ$3000,MATCH(1,INDEX(('ce raw data'!$A$2:$A$3000=G841)*('ce raw data'!$B$2:$B$3000=$B860),,),0),MATCH(I844,'ce raw data'!$C$1:$CZ$1,0))),"-")</f>
        <v>-</v>
      </c>
      <c r="J860" s="8" t="str">
        <f>IFERROR(IF(INDEX('ce raw data'!$C$2:$CZ$3000,MATCH(1,INDEX(('ce raw data'!$A$2:$A$3000=G841)*('ce raw data'!$B$2:$B$3000=$B860),,),0),MATCH(J844,'ce raw data'!$C$1:$CZ$1,0))="","-",INDEX('ce raw data'!$C$2:$CZ$3000,MATCH(1,INDEX(('ce raw data'!$A$2:$A$3000=G841)*('ce raw data'!$B$2:$B$3000=$B860),,),0),MATCH(J844,'ce raw data'!$C$1:$CZ$1,0))),"-")</f>
        <v>-</v>
      </c>
    </row>
    <row r="861" spans="2:10" hidden="1" x14ac:dyDescent="0.5">
      <c r="B861" s="11"/>
      <c r="C861" s="8" t="str">
        <f>IFERROR(IF(INDEX('ce raw data'!$C$2:$CZ$3000,MATCH(1,INDEX(('ce raw data'!$A$2:$A$3000=C841)*('ce raw data'!$B$2:$B$3000=$B862),,),0),MATCH(SUBSTITUTE(C844,"Allele","Height"),'ce raw data'!$C$1:$CZ$1,0))="","-",INDEX('ce raw data'!$C$2:$CZ$3000,MATCH(1,INDEX(('ce raw data'!$A$2:$A$3000=C841)*('ce raw data'!$B$2:$B$3000=$B862),,),0),MATCH(SUBSTITUTE(C844,"Allele","Height"),'ce raw data'!$C$1:$CZ$1,0))),"-")</f>
        <v>-</v>
      </c>
      <c r="D861" s="8" t="str">
        <f>IFERROR(IF(INDEX('ce raw data'!$C$2:$CZ$3000,MATCH(1,INDEX(('ce raw data'!$A$2:$A$3000=C841)*('ce raw data'!$B$2:$B$3000=$B862),,),0),MATCH(SUBSTITUTE(D844,"Allele","Height"),'ce raw data'!$C$1:$CZ$1,0))="","-",INDEX('ce raw data'!$C$2:$CZ$3000,MATCH(1,INDEX(('ce raw data'!$A$2:$A$3000=C841)*('ce raw data'!$B$2:$B$3000=$B862),,),0),MATCH(SUBSTITUTE(D844,"Allele","Height"),'ce raw data'!$C$1:$CZ$1,0))),"-")</f>
        <v>-</v>
      </c>
      <c r="E861" s="8" t="str">
        <f>IFERROR(IF(INDEX('ce raw data'!$C$2:$CZ$3000,MATCH(1,INDEX(('ce raw data'!$A$2:$A$3000=C841)*('ce raw data'!$B$2:$B$3000=$B862),,),0),MATCH(SUBSTITUTE(E844,"Allele","Height"),'ce raw data'!$C$1:$CZ$1,0))="","-",INDEX('ce raw data'!$C$2:$CZ$3000,MATCH(1,INDEX(('ce raw data'!$A$2:$A$3000=C841)*('ce raw data'!$B$2:$B$3000=$B862),,),0),MATCH(SUBSTITUTE(E844,"Allele","Height"),'ce raw data'!$C$1:$CZ$1,0))),"-")</f>
        <v>-</v>
      </c>
      <c r="F861" s="8" t="str">
        <f>IFERROR(IF(INDEX('ce raw data'!$C$2:$CZ$3000,MATCH(1,INDEX(('ce raw data'!$A$2:$A$3000=C841)*('ce raw data'!$B$2:$B$3000=$B862),,),0),MATCH(SUBSTITUTE(F844,"Allele","Height"),'ce raw data'!$C$1:$CZ$1,0))="","-",INDEX('ce raw data'!$C$2:$CZ$3000,MATCH(1,INDEX(('ce raw data'!$A$2:$A$3000=C841)*('ce raw data'!$B$2:$B$3000=$B862),,),0),MATCH(SUBSTITUTE(F844,"Allele","Height"),'ce raw data'!$C$1:$CZ$1,0))),"-")</f>
        <v>-</v>
      </c>
      <c r="G861" s="8" t="str">
        <f>IFERROR(IF(INDEX('ce raw data'!$C$2:$CZ$3000,MATCH(1,INDEX(('ce raw data'!$A$2:$A$3000=G841)*('ce raw data'!$B$2:$B$3000=$B862),,),0),MATCH(SUBSTITUTE(G844,"Allele","Height"),'ce raw data'!$C$1:$CZ$1,0))="","-",INDEX('ce raw data'!$C$2:$CZ$3000,MATCH(1,INDEX(('ce raw data'!$A$2:$A$3000=G841)*('ce raw data'!$B$2:$B$3000=$B862),,),0),MATCH(SUBSTITUTE(G844,"Allele","Height"),'ce raw data'!$C$1:$CZ$1,0))),"-")</f>
        <v>-</v>
      </c>
      <c r="H861" s="8" t="str">
        <f>IFERROR(IF(INDEX('ce raw data'!$C$2:$CZ$3000,MATCH(1,INDEX(('ce raw data'!$A$2:$A$3000=G841)*('ce raw data'!$B$2:$B$3000=$B862),,),0),MATCH(SUBSTITUTE(H844,"Allele","Height"),'ce raw data'!$C$1:$CZ$1,0))="","-",INDEX('ce raw data'!$C$2:$CZ$3000,MATCH(1,INDEX(('ce raw data'!$A$2:$A$3000=G841)*('ce raw data'!$B$2:$B$3000=$B862),,),0),MATCH(SUBSTITUTE(H844,"Allele","Height"),'ce raw data'!$C$1:$CZ$1,0))),"-")</f>
        <v>-</v>
      </c>
      <c r="I861" s="8" t="str">
        <f>IFERROR(IF(INDEX('ce raw data'!$C$2:$CZ$3000,MATCH(1,INDEX(('ce raw data'!$A$2:$A$3000=G841)*('ce raw data'!$B$2:$B$3000=$B862),,),0),MATCH(SUBSTITUTE(I844,"Allele","Height"),'ce raw data'!$C$1:$CZ$1,0))="","-",INDEX('ce raw data'!$C$2:$CZ$3000,MATCH(1,INDEX(('ce raw data'!$A$2:$A$3000=G841)*('ce raw data'!$B$2:$B$3000=$B862),,),0),MATCH(SUBSTITUTE(I844,"Allele","Height"),'ce raw data'!$C$1:$CZ$1,0))),"-")</f>
        <v>-</v>
      </c>
      <c r="J861" s="8" t="str">
        <f>IFERROR(IF(INDEX('ce raw data'!$C$2:$CZ$3000,MATCH(1,INDEX(('ce raw data'!$A$2:$A$3000=G841)*('ce raw data'!$B$2:$B$3000=$B862),,),0),MATCH(SUBSTITUTE(J844,"Allele","Height"),'ce raw data'!$C$1:$CZ$1,0))="","-",INDEX('ce raw data'!$C$2:$CZ$3000,MATCH(1,INDEX(('ce raw data'!$A$2:$A$3000=G841)*('ce raw data'!$B$2:$B$3000=$B862),,),0),MATCH(SUBSTITUTE(J844,"Allele","Height"),'ce raw data'!$C$1:$CZ$1,0))),"-")</f>
        <v>-</v>
      </c>
    </row>
    <row r="862" spans="2:10" x14ac:dyDescent="0.5">
      <c r="B862" s="11" t="str">
        <f>'Allele Call Table'!$A$87</f>
        <v>D18S51</v>
      </c>
      <c r="C862" s="8" t="str">
        <f>IFERROR(IF(INDEX('ce raw data'!$C$2:$CZ$3000,MATCH(1,INDEX(('ce raw data'!$A$2:$A$3000=C841)*('ce raw data'!$B$2:$B$3000=$B862),,),0),MATCH(C844,'ce raw data'!$C$1:$CZ$1,0))="","-",INDEX('ce raw data'!$C$2:$CZ$3000,MATCH(1,INDEX(('ce raw data'!$A$2:$A$3000=C841)*('ce raw data'!$B$2:$B$3000=$B862),,),0),MATCH(C844,'ce raw data'!$C$1:$CZ$1,0))),"-")</f>
        <v>-</v>
      </c>
      <c r="D862" s="8" t="str">
        <f>IFERROR(IF(INDEX('ce raw data'!$C$2:$CZ$3000,MATCH(1,INDEX(('ce raw data'!$A$2:$A$3000=C841)*('ce raw data'!$B$2:$B$3000=$B862),,),0),MATCH(D844,'ce raw data'!$C$1:$CZ$1,0))="","-",INDEX('ce raw data'!$C$2:$CZ$3000,MATCH(1,INDEX(('ce raw data'!$A$2:$A$3000=C841)*('ce raw data'!$B$2:$B$3000=$B862),,),0),MATCH(D844,'ce raw data'!$C$1:$CZ$1,0))),"-")</f>
        <v>-</v>
      </c>
      <c r="E862" s="8" t="str">
        <f>IFERROR(IF(INDEX('ce raw data'!$C$2:$CZ$3000,MATCH(1,INDEX(('ce raw data'!$A$2:$A$3000=C841)*('ce raw data'!$B$2:$B$3000=$B862),,),0),MATCH(E844,'ce raw data'!$C$1:$CZ$1,0))="","-",INDEX('ce raw data'!$C$2:$CZ$3000,MATCH(1,INDEX(('ce raw data'!$A$2:$A$3000=C841)*('ce raw data'!$B$2:$B$3000=$B862),,),0),MATCH(E844,'ce raw data'!$C$1:$CZ$1,0))),"-")</f>
        <v>-</v>
      </c>
      <c r="F862" s="8" t="str">
        <f>IFERROR(IF(INDEX('ce raw data'!$C$2:$CZ$3000,MATCH(1,INDEX(('ce raw data'!$A$2:$A$3000=C841)*('ce raw data'!$B$2:$B$3000=$B862),,),0),MATCH(F844,'ce raw data'!$C$1:$CZ$1,0))="","-",INDEX('ce raw data'!$C$2:$CZ$3000,MATCH(1,INDEX(('ce raw data'!$A$2:$A$3000=C841)*('ce raw data'!$B$2:$B$3000=$B862),,),0),MATCH(F844,'ce raw data'!$C$1:$CZ$1,0))),"-")</f>
        <v>-</v>
      </c>
      <c r="G862" s="8" t="str">
        <f>IFERROR(IF(INDEX('ce raw data'!$C$2:$CZ$3000,MATCH(1,INDEX(('ce raw data'!$A$2:$A$3000=G841)*('ce raw data'!$B$2:$B$3000=$B862),,),0),MATCH(G844,'ce raw data'!$C$1:$CZ$1,0))="","-",INDEX('ce raw data'!$C$2:$CZ$3000,MATCH(1,INDEX(('ce raw data'!$A$2:$A$3000=G841)*('ce raw data'!$B$2:$B$3000=$B862),,),0),MATCH(G844,'ce raw data'!$C$1:$CZ$1,0))),"-")</f>
        <v>-</v>
      </c>
      <c r="H862" s="8" t="str">
        <f>IFERROR(IF(INDEX('ce raw data'!$C$2:$CZ$3000,MATCH(1,INDEX(('ce raw data'!$A$2:$A$3000=G841)*('ce raw data'!$B$2:$B$3000=$B862),,),0),MATCH(H844,'ce raw data'!$C$1:$CZ$1,0))="","-",INDEX('ce raw data'!$C$2:$CZ$3000,MATCH(1,INDEX(('ce raw data'!$A$2:$A$3000=G841)*('ce raw data'!$B$2:$B$3000=$B862),,),0),MATCH(H844,'ce raw data'!$C$1:$CZ$1,0))),"-")</f>
        <v>-</v>
      </c>
      <c r="I862" s="8" t="str">
        <f>IFERROR(IF(INDEX('ce raw data'!$C$2:$CZ$3000,MATCH(1,INDEX(('ce raw data'!$A$2:$A$3000=G841)*('ce raw data'!$B$2:$B$3000=$B862),,),0),MATCH(I844,'ce raw data'!$C$1:$CZ$1,0))="","-",INDEX('ce raw data'!$C$2:$CZ$3000,MATCH(1,INDEX(('ce raw data'!$A$2:$A$3000=G841)*('ce raw data'!$B$2:$B$3000=$B862),,),0),MATCH(I844,'ce raw data'!$C$1:$CZ$1,0))),"-")</f>
        <v>-</v>
      </c>
      <c r="J862" s="8" t="str">
        <f>IFERROR(IF(INDEX('ce raw data'!$C$2:$CZ$3000,MATCH(1,INDEX(('ce raw data'!$A$2:$A$3000=G841)*('ce raw data'!$B$2:$B$3000=$B862),,),0),MATCH(J844,'ce raw data'!$C$1:$CZ$1,0))="","-",INDEX('ce raw data'!$C$2:$CZ$3000,MATCH(1,INDEX(('ce raw data'!$A$2:$A$3000=G841)*('ce raw data'!$B$2:$B$3000=$B862),,),0),MATCH(J844,'ce raw data'!$C$1:$CZ$1,0))),"-")</f>
        <v>-</v>
      </c>
    </row>
    <row r="863" spans="2:10" hidden="1" x14ac:dyDescent="0.5">
      <c r="B863" s="11"/>
      <c r="C863" s="8" t="str">
        <f>IFERROR(IF(INDEX('ce raw data'!$C$2:$CZ$3000,MATCH(1,INDEX(('ce raw data'!$A$2:$A$3000=C841)*('ce raw data'!$B$2:$B$3000=$B864),,),0),MATCH(SUBSTITUTE(C844,"Allele","Height"),'ce raw data'!$C$1:$CZ$1,0))="","-",INDEX('ce raw data'!$C$2:$CZ$3000,MATCH(1,INDEX(('ce raw data'!$A$2:$A$3000=C841)*('ce raw data'!$B$2:$B$3000=$B864),,),0),MATCH(SUBSTITUTE(C844,"Allele","Height"),'ce raw data'!$C$1:$CZ$1,0))),"-")</f>
        <v>-</v>
      </c>
      <c r="D863" s="8" t="str">
        <f>IFERROR(IF(INDEX('ce raw data'!$C$2:$CZ$3000,MATCH(1,INDEX(('ce raw data'!$A$2:$A$3000=C841)*('ce raw data'!$B$2:$B$3000=$B864),,),0),MATCH(SUBSTITUTE(D844,"Allele","Height"),'ce raw data'!$C$1:$CZ$1,0))="","-",INDEX('ce raw data'!$C$2:$CZ$3000,MATCH(1,INDEX(('ce raw data'!$A$2:$A$3000=C841)*('ce raw data'!$B$2:$B$3000=$B864),,),0),MATCH(SUBSTITUTE(D844,"Allele","Height"),'ce raw data'!$C$1:$CZ$1,0))),"-")</f>
        <v>-</v>
      </c>
      <c r="E863" s="8" t="str">
        <f>IFERROR(IF(INDEX('ce raw data'!$C$2:$CZ$3000,MATCH(1,INDEX(('ce raw data'!$A$2:$A$3000=C841)*('ce raw data'!$B$2:$B$3000=$B864),,),0),MATCH(SUBSTITUTE(E844,"Allele","Height"),'ce raw data'!$C$1:$CZ$1,0))="","-",INDEX('ce raw data'!$C$2:$CZ$3000,MATCH(1,INDEX(('ce raw data'!$A$2:$A$3000=C841)*('ce raw data'!$B$2:$B$3000=$B864),,),0),MATCH(SUBSTITUTE(E844,"Allele","Height"),'ce raw data'!$C$1:$CZ$1,0))),"-")</f>
        <v>-</v>
      </c>
      <c r="F863" s="8" t="str">
        <f>IFERROR(IF(INDEX('ce raw data'!$C$2:$CZ$3000,MATCH(1,INDEX(('ce raw data'!$A$2:$A$3000=C841)*('ce raw data'!$B$2:$B$3000=$B864),,),0),MATCH(SUBSTITUTE(F844,"Allele","Height"),'ce raw data'!$C$1:$CZ$1,0))="","-",INDEX('ce raw data'!$C$2:$CZ$3000,MATCH(1,INDEX(('ce raw data'!$A$2:$A$3000=C841)*('ce raw data'!$B$2:$B$3000=$B864),,),0),MATCH(SUBSTITUTE(F844,"Allele","Height"),'ce raw data'!$C$1:$CZ$1,0))),"-")</f>
        <v>-</v>
      </c>
      <c r="G863" s="8" t="str">
        <f>IFERROR(IF(INDEX('ce raw data'!$C$2:$CZ$3000,MATCH(1,INDEX(('ce raw data'!$A$2:$A$3000=G841)*('ce raw data'!$B$2:$B$3000=$B864),,),0),MATCH(SUBSTITUTE(G844,"Allele","Height"),'ce raw data'!$C$1:$CZ$1,0))="","-",INDEX('ce raw data'!$C$2:$CZ$3000,MATCH(1,INDEX(('ce raw data'!$A$2:$A$3000=G841)*('ce raw data'!$B$2:$B$3000=$B864),,),0),MATCH(SUBSTITUTE(G844,"Allele","Height"),'ce raw data'!$C$1:$CZ$1,0))),"-")</f>
        <v>-</v>
      </c>
      <c r="H863" s="8" t="str">
        <f>IFERROR(IF(INDEX('ce raw data'!$C$2:$CZ$3000,MATCH(1,INDEX(('ce raw data'!$A$2:$A$3000=G841)*('ce raw data'!$B$2:$B$3000=$B864),,),0),MATCH(SUBSTITUTE(H844,"Allele","Height"),'ce raw data'!$C$1:$CZ$1,0))="","-",INDEX('ce raw data'!$C$2:$CZ$3000,MATCH(1,INDEX(('ce raw data'!$A$2:$A$3000=G841)*('ce raw data'!$B$2:$B$3000=$B864),,),0),MATCH(SUBSTITUTE(H844,"Allele","Height"),'ce raw data'!$C$1:$CZ$1,0))),"-")</f>
        <v>-</v>
      </c>
      <c r="I863" s="8" t="str">
        <f>IFERROR(IF(INDEX('ce raw data'!$C$2:$CZ$3000,MATCH(1,INDEX(('ce raw data'!$A$2:$A$3000=G841)*('ce raw data'!$B$2:$B$3000=$B864),,),0),MATCH(SUBSTITUTE(I844,"Allele","Height"),'ce raw data'!$C$1:$CZ$1,0))="","-",INDEX('ce raw data'!$C$2:$CZ$3000,MATCH(1,INDEX(('ce raw data'!$A$2:$A$3000=G841)*('ce raw data'!$B$2:$B$3000=$B864),,),0),MATCH(SUBSTITUTE(I844,"Allele","Height"),'ce raw data'!$C$1:$CZ$1,0))),"-")</f>
        <v>-</v>
      </c>
      <c r="J863" s="8" t="str">
        <f>IFERROR(IF(INDEX('ce raw data'!$C$2:$CZ$3000,MATCH(1,INDEX(('ce raw data'!$A$2:$A$3000=G841)*('ce raw data'!$B$2:$B$3000=$B864),,),0),MATCH(SUBSTITUTE(J844,"Allele","Height"),'ce raw data'!$C$1:$CZ$1,0))="","-",INDEX('ce raw data'!$C$2:$CZ$3000,MATCH(1,INDEX(('ce raw data'!$A$2:$A$3000=G841)*('ce raw data'!$B$2:$B$3000=$B864),,),0),MATCH(SUBSTITUTE(J844,"Allele","Height"),'ce raw data'!$C$1:$CZ$1,0))),"-")</f>
        <v>-</v>
      </c>
    </row>
    <row r="864" spans="2:10" x14ac:dyDescent="0.5">
      <c r="B864" s="11" t="str">
        <f>'Allele Call Table'!$A$89</f>
        <v>D2S1338</v>
      </c>
      <c r="C864" s="8" t="str">
        <f>IFERROR(IF(INDEX('ce raw data'!$C$2:$CZ$3000,MATCH(1,INDEX(('ce raw data'!$A$2:$A$3000=C841)*('ce raw data'!$B$2:$B$3000=$B864),,),0),MATCH(C844,'ce raw data'!$C$1:$CZ$1,0))="","-",INDEX('ce raw data'!$C$2:$CZ$3000,MATCH(1,INDEX(('ce raw data'!$A$2:$A$3000=C841)*('ce raw data'!$B$2:$B$3000=$B864),,),0),MATCH(C844,'ce raw data'!$C$1:$CZ$1,0))),"-")</f>
        <v>-</v>
      </c>
      <c r="D864" s="8" t="str">
        <f>IFERROR(IF(INDEX('ce raw data'!$C$2:$CZ$3000,MATCH(1,INDEX(('ce raw data'!$A$2:$A$3000=C841)*('ce raw data'!$B$2:$B$3000=$B864),,),0),MATCH(D844,'ce raw data'!$C$1:$CZ$1,0))="","-",INDEX('ce raw data'!$C$2:$CZ$3000,MATCH(1,INDEX(('ce raw data'!$A$2:$A$3000=C841)*('ce raw data'!$B$2:$B$3000=$B864),,),0),MATCH(D844,'ce raw data'!$C$1:$CZ$1,0))),"-")</f>
        <v>-</v>
      </c>
      <c r="E864" s="8" t="str">
        <f>IFERROR(IF(INDEX('ce raw data'!$C$2:$CZ$3000,MATCH(1,INDEX(('ce raw data'!$A$2:$A$3000=C841)*('ce raw data'!$B$2:$B$3000=$B864),,),0),MATCH(E844,'ce raw data'!$C$1:$CZ$1,0))="","-",INDEX('ce raw data'!$C$2:$CZ$3000,MATCH(1,INDEX(('ce raw data'!$A$2:$A$3000=C841)*('ce raw data'!$B$2:$B$3000=$B864),,),0),MATCH(E844,'ce raw data'!$C$1:$CZ$1,0))),"-")</f>
        <v>-</v>
      </c>
      <c r="F864" s="8" t="str">
        <f>IFERROR(IF(INDEX('ce raw data'!$C$2:$CZ$3000,MATCH(1,INDEX(('ce raw data'!$A$2:$A$3000=C841)*('ce raw data'!$B$2:$B$3000=$B864),,),0),MATCH(F844,'ce raw data'!$C$1:$CZ$1,0))="","-",INDEX('ce raw data'!$C$2:$CZ$3000,MATCH(1,INDEX(('ce raw data'!$A$2:$A$3000=C841)*('ce raw data'!$B$2:$B$3000=$B864),,),0),MATCH(F844,'ce raw data'!$C$1:$CZ$1,0))),"-")</f>
        <v>-</v>
      </c>
      <c r="G864" s="8" t="str">
        <f>IFERROR(IF(INDEX('ce raw data'!$C$2:$CZ$3000,MATCH(1,INDEX(('ce raw data'!$A$2:$A$3000=G841)*('ce raw data'!$B$2:$B$3000=$B864),,),0),MATCH(G844,'ce raw data'!$C$1:$CZ$1,0))="","-",INDEX('ce raw data'!$C$2:$CZ$3000,MATCH(1,INDEX(('ce raw data'!$A$2:$A$3000=G841)*('ce raw data'!$B$2:$B$3000=$B864),,),0),MATCH(G844,'ce raw data'!$C$1:$CZ$1,0))),"-")</f>
        <v>-</v>
      </c>
      <c r="H864" s="8" t="str">
        <f>IFERROR(IF(INDEX('ce raw data'!$C$2:$CZ$3000,MATCH(1,INDEX(('ce raw data'!$A$2:$A$3000=G841)*('ce raw data'!$B$2:$B$3000=$B864),,),0),MATCH(H844,'ce raw data'!$C$1:$CZ$1,0))="","-",INDEX('ce raw data'!$C$2:$CZ$3000,MATCH(1,INDEX(('ce raw data'!$A$2:$A$3000=G841)*('ce raw data'!$B$2:$B$3000=$B864),,),0),MATCH(H844,'ce raw data'!$C$1:$CZ$1,0))),"-")</f>
        <v>-</v>
      </c>
      <c r="I864" s="8" t="str">
        <f>IFERROR(IF(INDEX('ce raw data'!$C$2:$CZ$3000,MATCH(1,INDEX(('ce raw data'!$A$2:$A$3000=G841)*('ce raw data'!$B$2:$B$3000=$B864),,),0),MATCH(I844,'ce raw data'!$C$1:$CZ$1,0))="","-",INDEX('ce raw data'!$C$2:$CZ$3000,MATCH(1,INDEX(('ce raw data'!$A$2:$A$3000=G841)*('ce raw data'!$B$2:$B$3000=$B864),,),0),MATCH(I844,'ce raw data'!$C$1:$CZ$1,0))),"-")</f>
        <v>-</v>
      </c>
      <c r="J864" s="8" t="str">
        <f>IFERROR(IF(INDEX('ce raw data'!$C$2:$CZ$3000,MATCH(1,INDEX(('ce raw data'!$A$2:$A$3000=G841)*('ce raw data'!$B$2:$B$3000=$B864),,),0),MATCH(J844,'ce raw data'!$C$1:$CZ$1,0))="","-",INDEX('ce raw data'!$C$2:$CZ$3000,MATCH(1,INDEX(('ce raw data'!$A$2:$A$3000=G841)*('ce raw data'!$B$2:$B$3000=$B864),,),0),MATCH(J844,'ce raw data'!$C$1:$CZ$1,0))),"-")</f>
        <v>-</v>
      </c>
    </row>
    <row r="865" spans="2:10" hidden="1" x14ac:dyDescent="0.5">
      <c r="B865" s="11"/>
      <c r="C865" s="8" t="str">
        <f>IFERROR(IF(INDEX('ce raw data'!$C$2:$CZ$3000,MATCH(1,INDEX(('ce raw data'!$A$2:$A$3000=C841)*('ce raw data'!$B$2:$B$3000=$B866),,),0),MATCH(SUBSTITUTE(C844,"Allele","Height"),'ce raw data'!$C$1:$CZ$1,0))="","-",INDEX('ce raw data'!$C$2:$CZ$3000,MATCH(1,INDEX(('ce raw data'!$A$2:$A$3000=C841)*('ce raw data'!$B$2:$B$3000=$B866),,),0),MATCH(SUBSTITUTE(C844,"Allele","Height"),'ce raw data'!$C$1:$CZ$1,0))),"-")</f>
        <v>-</v>
      </c>
      <c r="D865" s="8" t="str">
        <f>IFERROR(IF(INDEX('ce raw data'!$C$2:$CZ$3000,MATCH(1,INDEX(('ce raw data'!$A$2:$A$3000=C841)*('ce raw data'!$B$2:$B$3000=$B866),,),0),MATCH(SUBSTITUTE(D844,"Allele","Height"),'ce raw data'!$C$1:$CZ$1,0))="","-",INDEX('ce raw data'!$C$2:$CZ$3000,MATCH(1,INDEX(('ce raw data'!$A$2:$A$3000=C841)*('ce raw data'!$B$2:$B$3000=$B866),,),0),MATCH(SUBSTITUTE(D844,"Allele","Height"),'ce raw data'!$C$1:$CZ$1,0))),"-")</f>
        <v>-</v>
      </c>
      <c r="E865" s="8" t="str">
        <f>IFERROR(IF(INDEX('ce raw data'!$C$2:$CZ$3000,MATCH(1,INDEX(('ce raw data'!$A$2:$A$3000=C841)*('ce raw data'!$B$2:$B$3000=$B866),,),0),MATCH(SUBSTITUTE(E844,"Allele","Height"),'ce raw data'!$C$1:$CZ$1,0))="","-",INDEX('ce raw data'!$C$2:$CZ$3000,MATCH(1,INDEX(('ce raw data'!$A$2:$A$3000=C841)*('ce raw data'!$B$2:$B$3000=$B866),,),0),MATCH(SUBSTITUTE(E844,"Allele","Height"),'ce raw data'!$C$1:$CZ$1,0))),"-")</f>
        <v>-</v>
      </c>
      <c r="F865" s="8" t="str">
        <f>IFERROR(IF(INDEX('ce raw data'!$C$2:$CZ$3000,MATCH(1,INDEX(('ce raw data'!$A$2:$A$3000=C841)*('ce raw data'!$B$2:$B$3000=$B866),,),0),MATCH(SUBSTITUTE(F844,"Allele","Height"),'ce raw data'!$C$1:$CZ$1,0))="","-",INDEX('ce raw data'!$C$2:$CZ$3000,MATCH(1,INDEX(('ce raw data'!$A$2:$A$3000=C841)*('ce raw data'!$B$2:$B$3000=$B866),,),0),MATCH(SUBSTITUTE(F844,"Allele","Height"),'ce raw data'!$C$1:$CZ$1,0))),"-")</f>
        <v>-</v>
      </c>
      <c r="G865" s="8" t="str">
        <f>IFERROR(IF(INDEX('ce raw data'!$C$2:$CZ$3000,MATCH(1,INDEX(('ce raw data'!$A$2:$A$3000=G841)*('ce raw data'!$B$2:$B$3000=$B866),,),0),MATCH(SUBSTITUTE(G844,"Allele","Height"),'ce raw data'!$C$1:$CZ$1,0))="","-",INDEX('ce raw data'!$C$2:$CZ$3000,MATCH(1,INDEX(('ce raw data'!$A$2:$A$3000=G841)*('ce raw data'!$B$2:$B$3000=$B866),,),0),MATCH(SUBSTITUTE(G844,"Allele","Height"),'ce raw data'!$C$1:$CZ$1,0))),"-")</f>
        <v>-</v>
      </c>
      <c r="H865" s="8" t="str">
        <f>IFERROR(IF(INDEX('ce raw data'!$C$2:$CZ$3000,MATCH(1,INDEX(('ce raw data'!$A$2:$A$3000=G841)*('ce raw data'!$B$2:$B$3000=$B866),,),0),MATCH(SUBSTITUTE(H844,"Allele","Height"),'ce raw data'!$C$1:$CZ$1,0))="","-",INDEX('ce raw data'!$C$2:$CZ$3000,MATCH(1,INDEX(('ce raw data'!$A$2:$A$3000=G841)*('ce raw data'!$B$2:$B$3000=$B866),,),0),MATCH(SUBSTITUTE(H844,"Allele","Height"),'ce raw data'!$C$1:$CZ$1,0))),"-")</f>
        <v>-</v>
      </c>
      <c r="I865" s="8" t="str">
        <f>IFERROR(IF(INDEX('ce raw data'!$C$2:$CZ$3000,MATCH(1,INDEX(('ce raw data'!$A$2:$A$3000=G841)*('ce raw data'!$B$2:$B$3000=$B866),,),0),MATCH(SUBSTITUTE(I844,"Allele","Height"),'ce raw data'!$C$1:$CZ$1,0))="","-",INDEX('ce raw data'!$C$2:$CZ$3000,MATCH(1,INDEX(('ce raw data'!$A$2:$A$3000=G841)*('ce raw data'!$B$2:$B$3000=$B866),,),0),MATCH(SUBSTITUTE(I844,"Allele","Height"),'ce raw data'!$C$1:$CZ$1,0))),"-")</f>
        <v>-</v>
      </c>
      <c r="J865" s="8" t="str">
        <f>IFERROR(IF(INDEX('ce raw data'!$C$2:$CZ$3000,MATCH(1,INDEX(('ce raw data'!$A$2:$A$3000=G841)*('ce raw data'!$B$2:$B$3000=$B866),,),0),MATCH(SUBSTITUTE(J844,"Allele","Height"),'ce raw data'!$C$1:$CZ$1,0))="","-",INDEX('ce raw data'!$C$2:$CZ$3000,MATCH(1,INDEX(('ce raw data'!$A$2:$A$3000=G841)*('ce raw data'!$B$2:$B$3000=$B866),,),0),MATCH(SUBSTITUTE(J844,"Allele","Height"),'ce raw data'!$C$1:$CZ$1,0))),"-")</f>
        <v>-</v>
      </c>
    </row>
    <row r="866" spans="2:10" x14ac:dyDescent="0.5">
      <c r="B866" s="11" t="str">
        <f>'Allele Call Table'!$A$91</f>
        <v>CSF1PO</v>
      </c>
      <c r="C866" s="8" t="str">
        <f>IFERROR(IF(INDEX('ce raw data'!$C$2:$CZ$3000,MATCH(1,INDEX(('ce raw data'!$A$2:$A$3000=C841)*('ce raw data'!$B$2:$B$3000=$B866),,),0),MATCH(C844,'ce raw data'!$C$1:$CZ$1,0))="","-",INDEX('ce raw data'!$C$2:$CZ$3000,MATCH(1,INDEX(('ce raw data'!$A$2:$A$3000=C841)*('ce raw data'!$B$2:$B$3000=$B866),,),0),MATCH(C844,'ce raw data'!$C$1:$CZ$1,0))),"-")</f>
        <v>-</v>
      </c>
      <c r="D866" s="8" t="str">
        <f>IFERROR(IF(INDEX('ce raw data'!$C$2:$CZ$3000,MATCH(1,INDEX(('ce raw data'!$A$2:$A$3000=C841)*('ce raw data'!$B$2:$B$3000=$B866),,),0),MATCH(D844,'ce raw data'!$C$1:$CZ$1,0))="","-",INDEX('ce raw data'!$C$2:$CZ$3000,MATCH(1,INDEX(('ce raw data'!$A$2:$A$3000=C841)*('ce raw data'!$B$2:$B$3000=$B866),,),0),MATCH(D844,'ce raw data'!$C$1:$CZ$1,0))),"-")</f>
        <v>-</v>
      </c>
      <c r="E866" s="8" t="str">
        <f>IFERROR(IF(INDEX('ce raw data'!$C$2:$CZ$3000,MATCH(1,INDEX(('ce raw data'!$A$2:$A$3000=C841)*('ce raw data'!$B$2:$B$3000=$B866),,),0),MATCH(E844,'ce raw data'!$C$1:$CZ$1,0))="","-",INDEX('ce raw data'!$C$2:$CZ$3000,MATCH(1,INDEX(('ce raw data'!$A$2:$A$3000=C841)*('ce raw data'!$B$2:$B$3000=$B866),,),0),MATCH(E844,'ce raw data'!$C$1:$CZ$1,0))),"-")</f>
        <v>-</v>
      </c>
      <c r="F866" s="8" t="str">
        <f>IFERROR(IF(INDEX('ce raw data'!$C$2:$CZ$3000,MATCH(1,INDEX(('ce raw data'!$A$2:$A$3000=C841)*('ce raw data'!$B$2:$B$3000=$B866),,),0),MATCH(F844,'ce raw data'!$C$1:$CZ$1,0))="","-",INDEX('ce raw data'!$C$2:$CZ$3000,MATCH(1,INDEX(('ce raw data'!$A$2:$A$3000=C841)*('ce raw data'!$B$2:$B$3000=$B866),,),0),MATCH(F844,'ce raw data'!$C$1:$CZ$1,0))),"-")</f>
        <v>-</v>
      </c>
      <c r="G866" s="8" t="str">
        <f>IFERROR(IF(INDEX('ce raw data'!$C$2:$CZ$3000,MATCH(1,INDEX(('ce raw data'!$A$2:$A$3000=G841)*('ce raw data'!$B$2:$B$3000=$B866),,),0),MATCH(G844,'ce raw data'!$C$1:$CZ$1,0))="","-",INDEX('ce raw data'!$C$2:$CZ$3000,MATCH(1,INDEX(('ce raw data'!$A$2:$A$3000=G841)*('ce raw data'!$B$2:$B$3000=$B866),,),0),MATCH(G844,'ce raw data'!$C$1:$CZ$1,0))),"-")</f>
        <v>-</v>
      </c>
      <c r="H866" s="8" t="str">
        <f>IFERROR(IF(INDEX('ce raw data'!$C$2:$CZ$3000,MATCH(1,INDEX(('ce raw data'!$A$2:$A$3000=G841)*('ce raw data'!$B$2:$B$3000=$B866),,),0),MATCH(H844,'ce raw data'!$C$1:$CZ$1,0))="","-",INDEX('ce raw data'!$C$2:$CZ$3000,MATCH(1,INDEX(('ce raw data'!$A$2:$A$3000=G841)*('ce raw data'!$B$2:$B$3000=$B866),,),0),MATCH(H844,'ce raw data'!$C$1:$CZ$1,0))),"-")</f>
        <v>-</v>
      </c>
      <c r="I866" s="8" t="str">
        <f>IFERROR(IF(INDEX('ce raw data'!$C$2:$CZ$3000,MATCH(1,INDEX(('ce raw data'!$A$2:$A$3000=G841)*('ce raw data'!$B$2:$B$3000=$B866),,),0),MATCH(I844,'ce raw data'!$C$1:$CZ$1,0))="","-",INDEX('ce raw data'!$C$2:$CZ$3000,MATCH(1,INDEX(('ce raw data'!$A$2:$A$3000=G841)*('ce raw data'!$B$2:$B$3000=$B866),,),0),MATCH(I844,'ce raw data'!$C$1:$CZ$1,0))),"-")</f>
        <v>-</v>
      </c>
      <c r="J866" s="8" t="str">
        <f>IFERROR(IF(INDEX('ce raw data'!$C$2:$CZ$3000,MATCH(1,INDEX(('ce raw data'!$A$2:$A$3000=G841)*('ce raw data'!$B$2:$B$3000=$B866),,),0),MATCH(J844,'ce raw data'!$C$1:$CZ$1,0))="","-",INDEX('ce raw data'!$C$2:$CZ$3000,MATCH(1,INDEX(('ce raw data'!$A$2:$A$3000=G841)*('ce raw data'!$B$2:$B$3000=$B866),,),0),MATCH(J844,'ce raw data'!$C$1:$CZ$1,0))),"-")</f>
        <v>-</v>
      </c>
    </row>
    <row r="867" spans="2:10" hidden="1" x14ac:dyDescent="0.5">
      <c r="B867" s="11"/>
      <c r="C867" s="8" t="str">
        <f>IFERROR(IF(INDEX('ce raw data'!$C$2:$CZ$3000,MATCH(1,INDEX(('ce raw data'!$A$2:$A$3000=C841)*('ce raw data'!$B$2:$B$3000=$B868),,),0),MATCH(SUBSTITUTE(C844,"Allele","Height"),'ce raw data'!$C$1:$CZ$1,0))="","-",INDEX('ce raw data'!$C$2:$CZ$3000,MATCH(1,INDEX(('ce raw data'!$A$2:$A$3000=C841)*('ce raw data'!$B$2:$B$3000=$B868),,),0),MATCH(SUBSTITUTE(C844,"Allele","Height"),'ce raw data'!$C$1:$CZ$1,0))),"-")</f>
        <v>-</v>
      </c>
      <c r="D867" s="8" t="str">
        <f>IFERROR(IF(INDEX('ce raw data'!$C$2:$CZ$3000,MATCH(1,INDEX(('ce raw data'!$A$2:$A$3000=C841)*('ce raw data'!$B$2:$B$3000=$B868),,),0),MATCH(SUBSTITUTE(D844,"Allele","Height"),'ce raw data'!$C$1:$CZ$1,0))="","-",INDEX('ce raw data'!$C$2:$CZ$3000,MATCH(1,INDEX(('ce raw data'!$A$2:$A$3000=C841)*('ce raw data'!$B$2:$B$3000=$B868),,),0),MATCH(SUBSTITUTE(D844,"Allele","Height"),'ce raw data'!$C$1:$CZ$1,0))),"-")</f>
        <v>-</v>
      </c>
      <c r="E867" s="8" t="str">
        <f>IFERROR(IF(INDEX('ce raw data'!$C$2:$CZ$3000,MATCH(1,INDEX(('ce raw data'!$A$2:$A$3000=C841)*('ce raw data'!$B$2:$B$3000=$B868),,),0),MATCH(SUBSTITUTE(E844,"Allele","Height"),'ce raw data'!$C$1:$CZ$1,0))="","-",INDEX('ce raw data'!$C$2:$CZ$3000,MATCH(1,INDEX(('ce raw data'!$A$2:$A$3000=C841)*('ce raw data'!$B$2:$B$3000=$B868),,),0),MATCH(SUBSTITUTE(E844,"Allele","Height"),'ce raw data'!$C$1:$CZ$1,0))),"-")</f>
        <v>-</v>
      </c>
      <c r="F867" s="8" t="str">
        <f>IFERROR(IF(INDEX('ce raw data'!$C$2:$CZ$3000,MATCH(1,INDEX(('ce raw data'!$A$2:$A$3000=C841)*('ce raw data'!$B$2:$B$3000=$B868),,),0),MATCH(SUBSTITUTE(F844,"Allele","Height"),'ce raw data'!$C$1:$CZ$1,0))="","-",INDEX('ce raw data'!$C$2:$CZ$3000,MATCH(1,INDEX(('ce raw data'!$A$2:$A$3000=C841)*('ce raw data'!$B$2:$B$3000=$B868),,),0),MATCH(SUBSTITUTE(F844,"Allele","Height"),'ce raw data'!$C$1:$CZ$1,0))),"-")</f>
        <v>-</v>
      </c>
      <c r="G867" s="8" t="str">
        <f>IFERROR(IF(INDEX('ce raw data'!$C$2:$CZ$3000,MATCH(1,INDEX(('ce raw data'!$A$2:$A$3000=G841)*('ce raw data'!$B$2:$B$3000=$B868),,),0),MATCH(SUBSTITUTE(G844,"Allele","Height"),'ce raw data'!$C$1:$CZ$1,0))="","-",INDEX('ce raw data'!$C$2:$CZ$3000,MATCH(1,INDEX(('ce raw data'!$A$2:$A$3000=G841)*('ce raw data'!$B$2:$B$3000=$B868),,),0),MATCH(SUBSTITUTE(G844,"Allele","Height"),'ce raw data'!$C$1:$CZ$1,0))),"-")</f>
        <v>-</v>
      </c>
      <c r="H867" s="8" t="str">
        <f>IFERROR(IF(INDEX('ce raw data'!$C$2:$CZ$3000,MATCH(1,INDEX(('ce raw data'!$A$2:$A$3000=G841)*('ce raw data'!$B$2:$B$3000=$B868),,),0),MATCH(SUBSTITUTE(H844,"Allele","Height"),'ce raw data'!$C$1:$CZ$1,0))="","-",INDEX('ce raw data'!$C$2:$CZ$3000,MATCH(1,INDEX(('ce raw data'!$A$2:$A$3000=G841)*('ce raw data'!$B$2:$B$3000=$B868),,),0),MATCH(SUBSTITUTE(H844,"Allele","Height"),'ce raw data'!$C$1:$CZ$1,0))),"-")</f>
        <v>-</v>
      </c>
      <c r="I867" s="8" t="str">
        <f>IFERROR(IF(INDEX('ce raw data'!$C$2:$CZ$3000,MATCH(1,INDEX(('ce raw data'!$A$2:$A$3000=G841)*('ce raw data'!$B$2:$B$3000=$B868),,),0),MATCH(SUBSTITUTE(I844,"Allele","Height"),'ce raw data'!$C$1:$CZ$1,0))="","-",INDEX('ce raw data'!$C$2:$CZ$3000,MATCH(1,INDEX(('ce raw data'!$A$2:$A$3000=G841)*('ce raw data'!$B$2:$B$3000=$B868),,),0),MATCH(SUBSTITUTE(I844,"Allele","Height"),'ce raw data'!$C$1:$CZ$1,0))),"-")</f>
        <v>-</v>
      </c>
      <c r="J867" s="8" t="str">
        <f>IFERROR(IF(INDEX('ce raw data'!$C$2:$CZ$3000,MATCH(1,INDEX(('ce raw data'!$A$2:$A$3000=G841)*('ce raw data'!$B$2:$B$3000=$B868),,),0),MATCH(SUBSTITUTE(J844,"Allele","Height"),'ce raw data'!$C$1:$CZ$1,0))="","-",INDEX('ce raw data'!$C$2:$CZ$3000,MATCH(1,INDEX(('ce raw data'!$A$2:$A$3000=G841)*('ce raw data'!$B$2:$B$3000=$B868),,),0),MATCH(SUBSTITUTE(J844,"Allele","Height"),'ce raw data'!$C$1:$CZ$1,0))),"-")</f>
        <v>-</v>
      </c>
    </row>
    <row r="868" spans="2:10" x14ac:dyDescent="0.5">
      <c r="B868" s="11" t="str">
        <f>'Allele Call Table'!$A$93</f>
        <v>Penta D</v>
      </c>
      <c r="C868" s="8" t="str">
        <f>IFERROR(IF(INDEX('ce raw data'!$C$2:$CZ$3000,MATCH(1,INDEX(('ce raw data'!$A$2:$A$3000=C841)*('ce raw data'!$B$2:$B$3000=$B868),,),0),MATCH(C844,'ce raw data'!$C$1:$CZ$1,0))="","-",INDEX('ce raw data'!$C$2:$CZ$3000,MATCH(1,INDEX(('ce raw data'!$A$2:$A$3000=C841)*('ce raw data'!$B$2:$B$3000=$B868),,),0),MATCH(C844,'ce raw data'!$C$1:$CZ$1,0))),"-")</f>
        <v>-</v>
      </c>
      <c r="D868" s="8" t="str">
        <f>IFERROR(IF(INDEX('ce raw data'!$C$2:$CZ$3000,MATCH(1,INDEX(('ce raw data'!$A$2:$A$3000=C841)*('ce raw data'!$B$2:$B$3000=$B868),,),0),MATCH(D844,'ce raw data'!$C$1:$CZ$1,0))="","-",INDEX('ce raw data'!$C$2:$CZ$3000,MATCH(1,INDEX(('ce raw data'!$A$2:$A$3000=C841)*('ce raw data'!$B$2:$B$3000=$B868),,),0),MATCH(D844,'ce raw data'!$C$1:$CZ$1,0))),"-")</f>
        <v>-</v>
      </c>
      <c r="E868" s="8" t="str">
        <f>IFERROR(IF(INDEX('ce raw data'!$C$2:$CZ$3000,MATCH(1,INDEX(('ce raw data'!$A$2:$A$3000=C841)*('ce raw data'!$B$2:$B$3000=$B868),,),0),MATCH(E844,'ce raw data'!$C$1:$CZ$1,0))="","-",INDEX('ce raw data'!$C$2:$CZ$3000,MATCH(1,INDEX(('ce raw data'!$A$2:$A$3000=C841)*('ce raw data'!$B$2:$B$3000=$B868),,),0),MATCH(E844,'ce raw data'!$C$1:$CZ$1,0))),"-")</f>
        <v>-</v>
      </c>
      <c r="F868" s="8" t="str">
        <f>IFERROR(IF(INDEX('ce raw data'!$C$2:$CZ$3000,MATCH(1,INDEX(('ce raw data'!$A$2:$A$3000=C841)*('ce raw data'!$B$2:$B$3000=$B868),,),0),MATCH(F844,'ce raw data'!$C$1:$CZ$1,0))="","-",INDEX('ce raw data'!$C$2:$CZ$3000,MATCH(1,INDEX(('ce raw data'!$A$2:$A$3000=C841)*('ce raw data'!$B$2:$B$3000=$B868),,),0),MATCH(F844,'ce raw data'!$C$1:$CZ$1,0))),"-")</f>
        <v>-</v>
      </c>
      <c r="G868" s="8" t="str">
        <f>IFERROR(IF(INDEX('ce raw data'!$C$2:$CZ$3000,MATCH(1,INDEX(('ce raw data'!$A$2:$A$3000=G841)*('ce raw data'!$B$2:$B$3000=$B868),,),0),MATCH(G844,'ce raw data'!$C$1:$CZ$1,0))="","-",INDEX('ce raw data'!$C$2:$CZ$3000,MATCH(1,INDEX(('ce raw data'!$A$2:$A$3000=G841)*('ce raw data'!$B$2:$B$3000=$B868),,),0),MATCH(G844,'ce raw data'!$C$1:$CZ$1,0))),"-")</f>
        <v>-</v>
      </c>
      <c r="H868" s="8" t="str">
        <f>IFERROR(IF(INDEX('ce raw data'!$C$2:$CZ$3000,MATCH(1,INDEX(('ce raw data'!$A$2:$A$3000=G841)*('ce raw data'!$B$2:$B$3000=$B868),,),0),MATCH(H844,'ce raw data'!$C$1:$CZ$1,0))="","-",INDEX('ce raw data'!$C$2:$CZ$3000,MATCH(1,INDEX(('ce raw data'!$A$2:$A$3000=G841)*('ce raw data'!$B$2:$B$3000=$B868),,),0),MATCH(H844,'ce raw data'!$C$1:$CZ$1,0))),"-")</f>
        <v>-</v>
      </c>
      <c r="I868" s="8" t="str">
        <f>IFERROR(IF(INDEX('ce raw data'!$C$2:$CZ$3000,MATCH(1,INDEX(('ce raw data'!$A$2:$A$3000=G841)*('ce raw data'!$B$2:$B$3000=$B868),,),0),MATCH(I844,'ce raw data'!$C$1:$CZ$1,0))="","-",INDEX('ce raw data'!$C$2:$CZ$3000,MATCH(1,INDEX(('ce raw data'!$A$2:$A$3000=G841)*('ce raw data'!$B$2:$B$3000=$B868),,),0),MATCH(I844,'ce raw data'!$C$1:$CZ$1,0))),"-")</f>
        <v>-</v>
      </c>
      <c r="J868" s="8" t="str">
        <f>IFERROR(IF(INDEX('ce raw data'!$C$2:$CZ$3000,MATCH(1,INDEX(('ce raw data'!$A$2:$A$3000=G841)*('ce raw data'!$B$2:$B$3000=$B868),,),0),MATCH(J844,'ce raw data'!$C$1:$CZ$1,0))="","-",INDEX('ce raw data'!$C$2:$CZ$3000,MATCH(1,INDEX(('ce raw data'!$A$2:$A$3000=G841)*('ce raw data'!$B$2:$B$3000=$B868),,),0),MATCH(J844,'ce raw data'!$C$1:$CZ$1,0))),"-")</f>
        <v>-</v>
      </c>
    </row>
    <row r="869" spans="2:10" hidden="1" x14ac:dyDescent="0.5">
      <c r="B869" s="10"/>
      <c r="C869" s="8" t="str">
        <f>IFERROR(IF(INDEX('ce raw data'!$C$2:$CZ$3000,MATCH(1,INDEX(('ce raw data'!$A$2:$A$3000=C841)*('ce raw data'!$B$2:$B$3000=$B870),,),0),MATCH(SUBSTITUTE(C844,"Allele","Height"),'ce raw data'!$C$1:$CZ$1,0))="","-",INDEX('ce raw data'!$C$2:$CZ$3000,MATCH(1,INDEX(('ce raw data'!$A$2:$A$3000=C841)*('ce raw data'!$B$2:$B$3000=$B870),,),0),MATCH(SUBSTITUTE(C844,"Allele","Height"),'ce raw data'!$C$1:$CZ$1,0))),"-")</f>
        <v>-</v>
      </c>
      <c r="D869" s="8" t="str">
        <f>IFERROR(IF(INDEX('ce raw data'!$C$2:$CZ$3000,MATCH(1,INDEX(('ce raw data'!$A$2:$A$3000=C841)*('ce raw data'!$B$2:$B$3000=$B870),,),0),MATCH(SUBSTITUTE(D844,"Allele","Height"),'ce raw data'!$C$1:$CZ$1,0))="","-",INDEX('ce raw data'!$C$2:$CZ$3000,MATCH(1,INDEX(('ce raw data'!$A$2:$A$3000=C841)*('ce raw data'!$B$2:$B$3000=$B870),,),0),MATCH(SUBSTITUTE(D844,"Allele","Height"),'ce raw data'!$C$1:$CZ$1,0))),"-")</f>
        <v>-</v>
      </c>
      <c r="E869" s="8" t="str">
        <f>IFERROR(IF(INDEX('ce raw data'!$C$2:$CZ$3000,MATCH(1,INDEX(('ce raw data'!$A$2:$A$3000=C841)*('ce raw data'!$B$2:$B$3000=$B870),,),0),MATCH(SUBSTITUTE(E844,"Allele","Height"),'ce raw data'!$C$1:$CZ$1,0))="","-",INDEX('ce raw data'!$C$2:$CZ$3000,MATCH(1,INDEX(('ce raw data'!$A$2:$A$3000=C841)*('ce raw data'!$B$2:$B$3000=$B870),,),0),MATCH(SUBSTITUTE(E844,"Allele","Height"),'ce raw data'!$C$1:$CZ$1,0))),"-")</f>
        <v>-</v>
      </c>
      <c r="F869" s="8" t="str">
        <f>IFERROR(IF(INDEX('ce raw data'!$C$2:$CZ$3000,MATCH(1,INDEX(('ce raw data'!$A$2:$A$3000=C841)*('ce raw data'!$B$2:$B$3000=$B870),,),0),MATCH(SUBSTITUTE(F844,"Allele","Height"),'ce raw data'!$C$1:$CZ$1,0))="","-",INDEX('ce raw data'!$C$2:$CZ$3000,MATCH(1,INDEX(('ce raw data'!$A$2:$A$3000=C841)*('ce raw data'!$B$2:$B$3000=$B870),,),0),MATCH(SUBSTITUTE(F844,"Allele","Height"),'ce raw data'!$C$1:$CZ$1,0))),"-")</f>
        <v>-</v>
      </c>
      <c r="G869" s="8" t="str">
        <f>IFERROR(IF(INDEX('ce raw data'!$C$2:$CZ$3000,MATCH(1,INDEX(('ce raw data'!$A$2:$A$3000=G841)*('ce raw data'!$B$2:$B$3000=$B870),,),0),MATCH(SUBSTITUTE(G844,"Allele","Height"),'ce raw data'!$C$1:$CZ$1,0))="","-",INDEX('ce raw data'!$C$2:$CZ$3000,MATCH(1,INDEX(('ce raw data'!$A$2:$A$3000=G841)*('ce raw data'!$B$2:$B$3000=$B870),,),0),MATCH(SUBSTITUTE(G844,"Allele","Height"),'ce raw data'!$C$1:$CZ$1,0))),"-")</f>
        <v>-</v>
      </c>
      <c r="H869" s="8" t="str">
        <f>IFERROR(IF(INDEX('ce raw data'!$C$2:$CZ$3000,MATCH(1,INDEX(('ce raw data'!$A$2:$A$3000=G841)*('ce raw data'!$B$2:$B$3000=$B870),,),0),MATCH(SUBSTITUTE(H844,"Allele","Height"),'ce raw data'!$C$1:$CZ$1,0))="","-",INDEX('ce raw data'!$C$2:$CZ$3000,MATCH(1,INDEX(('ce raw data'!$A$2:$A$3000=G841)*('ce raw data'!$B$2:$B$3000=$B870),,),0),MATCH(SUBSTITUTE(H844,"Allele","Height"),'ce raw data'!$C$1:$CZ$1,0))),"-")</f>
        <v>-</v>
      </c>
      <c r="I869" s="8" t="str">
        <f>IFERROR(IF(INDEX('ce raw data'!$C$2:$CZ$3000,MATCH(1,INDEX(('ce raw data'!$A$2:$A$3000=G841)*('ce raw data'!$B$2:$B$3000=$B870),,),0),MATCH(SUBSTITUTE(I844,"Allele","Height"),'ce raw data'!$C$1:$CZ$1,0))="","-",INDEX('ce raw data'!$C$2:$CZ$3000,MATCH(1,INDEX(('ce raw data'!$A$2:$A$3000=G841)*('ce raw data'!$B$2:$B$3000=$B870),,),0),MATCH(SUBSTITUTE(I844,"Allele","Height"),'ce raw data'!$C$1:$CZ$1,0))),"-")</f>
        <v>-</v>
      </c>
      <c r="J869" s="8" t="str">
        <f>IFERROR(IF(INDEX('ce raw data'!$C$2:$CZ$3000,MATCH(1,INDEX(('ce raw data'!$A$2:$A$3000=G841)*('ce raw data'!$B$2:$B$3000=$B870),,),0),MATCH(SUBSTITUTE(J844,"Allele","Height"),'ce raw data'!$C$1:$CZ$1,0))="","-",INDEX('ce raw data'!$C$2:$CZ$3000,MATCH(1,INDEX(('ce raw data'!$A$2:$A$3000=G841)*('ce raw data'!$B$2:$B$3000=$B870),,),0),MATCH(SUBSTITUTE(J844,"Allele","Height"),'ce raw data'!$C$1:$CZ$1,0))),"-")</f>
        <v>-</v>
      </c>
    </row>
    <row r="870" spans="2:10" x14ac:dyDescent="0.5">
      <c r="B870" s="14" t="str">
        <f>'Allele Call Table'!$A$95</f>
        <v>TH01</v>
      </c>
      <c r="C870" s="8" t="str">
        <f>IFERROR(IF(INDEX('ce raw data'!$C$2:$CZ$3000,MATCH(1,INDEX(('ce raw data'!$A$2:$A$3000=C841)*('ce raw data'!$B$2:$B$3000=$B870),,),0),MATCH(C844,'ce raw data'!$C$1:$CZ$1,0))="","-",INDEX('ce raw data'!$C$2:$CZ$3000,MATCH(1,INDEX(('ce raw data'!$A$2:$A$3000=C841)*('ce raw data'!$B$2:$B$3000=$B870),,),0),MATCH(C844,'ce raw data'!$C$1:$CZ$1,0))),"-")</f>
        <v>-</v>
      </c>
      <c r="D870" s="8" t="str">
        <f>IFERROR(IF(INDEX('ce raw data'!$C$2:$CZ$3000,MATCH(1,INDEX(('ce raw data'!$A$2:$A$3000=C841)*('ce raw data'!$B$2:$B$3000=$B870),,),0),MATCH(D844,'ce raw data'!$C$1:$CZ$1,0))="","-",INDEX('ce raw data'!$C$2:$CZ$3000,MATCH(1,INDEX(('ce raw data'!$A$2:$A$3000=C841)*('ce raw data'!$B$2:$B$3000=$B870),,),0),MATCH(D844,'ce raw data'!$C$1:$CZ$1,0))),"-")</f>
        <v>-</v>
      </c>
      <c r="E870" s="8" t="str">
        <f>IFERROR(IF(INDEX('ce raw data'!$C$2:$CZ$3000,MATCH(1,INDEX(('ce raw data'!$A$2:$A$3000=C841)*('ce raw data'!$B$2:$B$3000=$B870),,),0),MATCH(E844,'ce raw data'!$C$1:$CZ$1,0))="","-",INDEX('ce raw data'!$C$2:$CZ$3000,MATCH(1,INDEX(('ce raw data'!$A$2:$A$3000=C841)*('ce raw data'!$B$2:$B$3000=$B870),,),0),MATCH(E844,'ce raw data'!$C$1:$CZ$1,0))),"-")</f>
        <v>-</v>
      </c>
      <c r="F870" s="8" t="str">
        <f>IFERROR(IF(INDEX('ce raw data'!$C$2:$CZ$3000,MATCH(1,INDEX(('ce raw data'!$A$2:$A$3000=C841)*('ce raw data'!$B$2:$B$3000=$B870),,),0),MATCH(F844,'ce raw data'!$C$1:$CZ$1,0))="","-",INDEX('ce raw data'!$C$2:$CZ$3000,MATCH(1,INDEX(('ce raw data'!$A$2:$A$3000=C841)*('ce raw data'!$B$2:$B$3000=$B870),,),0),MATCH(F844,'ce raw data'!$C$1:$CZ$1,0))),"-")</f>
        <v>-</v>
      </c>
      <c r="G870" s="8" t="str">
        <f>IFERROR(IF(INDEX('ce raw data'!$C$2:$CZ$3000,MATCH(1,INDEX(('ce raw data'!$A$2:$A$3000=G841)*('ce raw data'!$B$2:$B$3000=$B870),,),0),MATCH(G844,'ce raw data'!$C$1:$CZ$1,0))="","-",INDEX('ce raw data'!$C$2:$CZ$3000,MATCH(1,INDEX(('ce raw data'!$A$2:$A$3000=G841)*('ce raw data'!$B$2:$B$3000=$B870),,),0),MATCH(G844,'ce raw data'!$C$1:$CZ$1,0))),"-")</f>
        <v>-</v>
      </c>
      <c r="H870" s="8" t="str">
        <f>IFERROR(IF(INDEX('ce raw data'!$C$2:$CZ$3000,MATCH(1,INDEX(('ce raw data'!$A$2:$A$3000=G841)*('ce raw data'!$B$2:$B$3000=$B870),,),0),MATCH(H844,'ce raw data'!$C$1:$CZ$1,0))="","-",INDEX('ce raw data'!$C$2:$CZ$3000,MATCH(1,INDEX(('ce raw data'!$A$2:$A$3000=G841)*('ce raw data'!$B$2:$B$3000=$B870),,),0),MATCH(H844,'ce raw data'!$C$1:$CZ$1,0))),"-")</f>
        <v>-</v>
      </c>
      <c r="I870" s="8" t="str">
        <f>IFERROR(IF(INDEX('ce raw data'!$C$2:$CZ$3000,MATCH(1,INDEX(('ce raw data'!$A$2:$A$3000=G841)*('ce raw data'!$B$2:$B$3000=$B870),,),0),MATCH(I844,'ce raw data'!$C$1:$CZ$1,0))="","-",INDEX('ce raw data'!$C$2:$CZ$3000,MATCH(1,INDEX(('ce raw data'!$A$2:$A$3000=G841)*('ce raw data'!$B$2:$B$3000=$B870),,),0),MATCH(I844,'ce raw data'!$C$1:$CZ$1,0))),"-")</f>
        <v>-</v>
      </c>
      <c r="J870" s="8" t="str">
        <f>IFERROR(IF(INDEX('ce raw data'!$C$2:$CZ$3000,MATCH(1,INDEX(('ce raw data'!$A$2:$A$3000=G841)*('ce raw data'!$B$2:$B$3000=$B870),,),0),MATCH(J844,'ce raw data'!$C$1:$CZ$1,0))="","-",INDEX('ce raw data'!$C$2:$CZ$3000,MATCH(1,INDEX(('ce raw data'!$A$2:$A$3000=G841)*('ce raw data'!$B$2:$B$3000=$B870),,),0),MATCH(J844,'ce raw data'!$C$1:$CZ$1,0))),"-")</f>
        <v>-</v>
      </c>
    </row>
    <row r="871" spans="2:10" hidden="1" x14ac:dyDescent="0.5">
      <c r="B871" s="14"/>
      <c r="C871" s="8" t="str">
        <f>IFERROR(IF(INDEX('ce raw data'!$C$2:$CZ$3000,MATCH(1,INDEX(('ce raw data'!$A$2:$A$3000=C841)*('ce raw data'!$B$2:$B$3000=$B872),,),0),MATCH(SUBSTITUTE(C844,"Allele","Height"),'ce raw data'!$C$1:$CZ$1,0))="","-",INDEX('ce raw data'!$C$2:$CZ$3000,MATCH(1,INDEX(('ce raw data'!$A$2:$A$3000=C841)*('ce raw data'!$B$2:$B$3000=$B872),,),0),MATCH(SUBSTITUTE(C844,"Allele","Height"),'ce raw data'!$C$1:$CZ$1,0))),"-")</f>
        <v>-</v>
      </c>
      <c r="D871" s="8" t="str">
        <f>IFERROR(IF(INDEX('ce raw data'!$C$2:$CZ$3000,MATCH(1,INDEX(('ce raw data'!$A$2:$A$3000=C841)*('ce raw data'!$B$2:$B$3000=$B872),,),0),MATCH(SUBSTITUTE(D844,"Allele","Height"),'ce raw data'!$C$1:$CZ$1,0))="","-",INDEX('ce raw data'!$C$2:$CZ$3000,MATCH(1,INDEX(('ce raw data'!$A$2:$A$3000=C841)*('ce raw data'!$B$2:$B$3000=$B872),,),0),MATCH(SUBSTITUTE(D844,"Allele","Height"),'ce raw data'!$C$1:$CZ$1,0))),"-")</f>
        <v>-</v>
      </c>
      <c r="E871" s="8" t="str">
        <f>IFERROR(IF(INDEX('ce raw data'!$C$2:$CZ$3000,MATCH(1,INDEX(('ce raw data'!$A$2:$A$3000=C841)*('ce raw data'!$B$2:$B$3000=$B872),,),0),MATCH(SUBSTITUTE(E844,"Allele","Height"),'ce raw data'!$C$1:$CZ$1,0))="","-",INDEX('ce raw data'!$C$2:$CZ$3000,MATCH(1,INDEX(('ce raw data'!$A$2:$A$3000=C841)*('ce raw data'!$B$2:$B$3000=$B872),,),0),MATCH(SUBSTITUTE(E844,"Allele","Height"),'ce raw data'!$C$1:$CZ$1,0))),"-")</f>
        <v>-</v>
      </c>
      <c r="F871" s="8" t="str">
        <f>IFERROR(IF(INDEX('ce raw data'!$C$2:$CZ$3000,MATCH(1,INDEX(('ce raw data'!$A$2:$A$3000=C841)*('ce raw data'!$B$2:$B$3000=$B872),,),0),MATCH(SUBSTITUTE(F844,"Allele","Height"),'ce raw data'!$C$1:$CZ$1,0))="","-",INDEX('ce raw data'!$C$2:$CZ$3000,MATCH(1,INDEX(('ce raw data'!$A$2:$A$3000=C841)*('ce raw data'!$B$2:$B$3000=$B872),,),0),MATCH(SUBSTITUTE(F844,"Allele","Height"),'ce raw data'!$C$1:$CZ$1,0))),"-")</f>
        <v>-</v>
      </c>
      <c r="G871" s="8" t="str">
        <f>IFERROR(IF(INDEX('ce raw data'!$C$2:$CZ$3000,MATCH(1,INDEX(('ce raw data'!$A$2:$A$3000=G841)*('ce raw data'!$B$2:$B$3000=$B872),,),0),MATCH(SUBSTITUTE(G844,"Allele","Height"),'ce raw data'!$C$1:$CZ$1,0))="","-",INDEX('ce raw data'!$C$2:$CZ$3000,MATCH(1,INDEX(('ce raw data'!$A$2:$A$3000=G841)*('ce raw data'!$B$2:$B$3000=$B872),,),0),MATCH(SUBSTITUTE(G844,"Allele","Height"),'ce raw data'!$C$1:$CZ$1,0))),"-")</f>
        <v>-</v>
      </c>
      <c r="H871" s="8" t="str">
        <f>IFERROR(IF(INDEX('ce raw data'!$C$2:$CZ$3000,MATCH(1,INDEX(('ce raw data'!$A$2:$A$3000=G841)*('ce raw data'!$B$2:$B$3000=$B872),,),0),MATCH(SUBSTITUTE(H844,"Allele","Height"),'ce raw data'!$C$1:$CZ$1,0))="","-",INDEX('ce raw data'!$C$2:$CZ$3000,MATCH(1,INDEX(('ce raw data'!$A$2:$A$3000=G841)*('ce raw data'!$B$2:$B$3000=$B872),,),0),MATCH(SUBSTITUTE(H844,"Allele","Height"),'ce raw data'!$C$1:$CZ$1,0))),"-")</f>
        <v>-</v>
      </c>
      <c r="I871" s="8" t="str">
        <f>IFERROR(IF(INDEX('ce raw data'!$C$2:$CZ$3000,MATCH(1,INDEX(('ce raw data'!$A$2:$A$3000=G841)*('ce raw data'!$B$2:$B$3000=$B872),,),0),MATCH(SUBSTITUTE(I844,"Allele","Height"),'ce raw data'!$C$1:$CZ$1,0))="","-",INDEX('ce raw data'!$C$2:$CZ$3000,MATCH(1,INDEX(('ce raw data'!$A$2:$A$3000=G841)*('ce raw data'!$B$2:$B$3000=$B872),,),0),MATCH(SUBSTITUTE(I844,"Allele","Height"),'ce raw data'!$C$1:$CZ$1,0))),"-")</f>
        <v>-</v>
      </c>
      <c r="J871" s="8" t="str">
        <f>IFERROR(IF(INDEX('ce raw data'!$C$2:$CZ$3000,MATCH(1,INDEX(('ce raw data'!$A$2:$A$3000=G841)*('ce raw data'!$B$2:$B$3000=$B872),,),0),MATCH(SUBSTITUTE(J844,"Allele","Height"),'ce raw data'!$C$1:$CZ$1,0))="","-",INDEX('ce raw data'!$C$2:$CZ$3000,MATCH(1,INDEX(('ce raw data'!$A$2:$A$3000=G841)*('ce raw data'!$B$2:$B$3000=$B872),,),0),MATCH(SUBSTITUTE(J844,"Allele","Height"),'ce raw data'!$C$1:$CZ$1,0))),"-")</f>
        <v>-</v>
      </c>
    </row>
    <row r="872" spans="2:10" x14ac:dyDescent="0.5">
      <c r="B872" s="14" t="str">
        <f>'Allele Call Table'!$A$97</f>
        <v>vWA</v>
      </c>
      <c r="C872" s="8" t="str">
        <f>IFERROR(IF(INDEX('ce raw data'!$C$2:$CZ$3000,MATCH(1,INDEX(('ce raw data'!$A$2:$A$3000=C841)*('ce raw data'!$B$2:$B$3000=$B872),,),0),MATCH(C844,'ce raw data'!$C$1:$CZ$1,0))="","-",INDEX('ce raw data'!$C$2:$CZ$3000,MATCH(1,INDEX(('ce raw data'!$A$2:$A$3000=C841)*('ce raw data'!$B$2:$B$3000=$B872),,),0),MATCH(C844,'ce raw data'!$C$1:$CZ$1,0))),"-")</f>
        <v>-</v>
      </c>
      <c r="D872" s="8" t="str">
        <f>IFERROR(IF(INDEX('ce raw data'!$C$2:$CZ$3000,MATCH(1,INDEX(('ce raw data'!$A$2:$A$3000=C841)*('ce raw data'!$B$2:$B$3000=$B872),,),0),MATCH(D844,'ce raw data'!$C$1:$CZ$1,0))="","-",INDEX('ce raw data'!$C$2:$CZ$3000,MATCH(1,INDEX(('ce raw data'!$A$2:$A$3000=C841)*('ce raw data'!$B$2:$B$3000=$B872),,),0),MATCH(D844,'ce raw data'!$C$1:$CZ$1,0))),"-")</f>
        <v>-</v>
      </c>
      <c r="E872" s="8" t="str">
        <f>IFERROR(IF(INDEX('ce raw data'!$C$2:$CZ$3000,MATCH(1,INDEX(('ce raw data'!$A$2:$A$3000=C841)*('ce raw data'!$B$2:$B$3000=$B872),,),0),MATCH(E844,'ce raw data'!$C$1:$CZ$1,0))="","-",INDEX('ce raw data'!$C$2:$CZ$3000,MATCH(1,INDEX(('ce raw data'!$A$2:$A$3000=C841)*('ce raw data'!$B$2:$B$3000=$B872),,),0),MATCH(E844,'ce raw data'!$C$1:$CZ$1,0))),"-")</f>
        <v>-</v>
      </c>
      <c r="F872" s="8" t="str">
        <f>IFERROR(IF(INDEX('ce raw data'!$C$2:$CZ$3000,MATCH(1,INDEX(('ce raw data'!$A$2:$A$3000=C841)*('ce raw data'!$B$2:$B$3000=$B872),,),0),MATCH(F844,'ce raw data'!$C$1:$CZ$1,0))="","-",INDEX('ce raw data'!$C$2:$CZ$3000,MATCH(1,INDEX(('ce raw data'!$A$2:$A$3000=C841)*('ce raw data'!$B$2:$B$3000=$B872),,),0),MATCH(F844,'ce raw data'!$C$1:$CZ$1,0))),"-")</f>
        <v>-</v>
      </c>
      <c r="G872" s="8" t="str">
        <f>IFERROR(IF(INDEX('ce raw data'!$C$2:$CZ$3000,MATCH(1,INDEX(('ce raw data'!$A$2:$A$3000=G841)*('ce raw data'!$B$2:$B$3000=$B872),,),0),MATCH(G844,'ce raw data'!$C$1:$CZ$1,0))="","-",INDEX('ce raw data'!$C$2:$CZ$3000,MATCH(1,INDEX(('ce raw data'!$A$2:$A$3000=G841)*('ce raw data'!$B$2:$B$3000=$B872),,),0),MATCH(G844,'ce raw data'!$C$1:$CZ$1,0))),"-")</f>
        <v>-</v>
      </c>
      <c r="H872" s="8" t="str">
        <f>IFERROR(IF(INDEX('ce raw data'!$C$2:$CZ$3000,MATCH(1,INDEX(('ce raw data'!$A$2:$A$3000=G841)*('ce raw data'!$B$2:$B$3000=$B872),,),0),MATCH(H844,'ce raw data'!$C$1:$CZ$1,0))="","-",INDEX('ce raw data'!$C$2:$CZ$3000,MATCH(1,INDEX(('ce raw data'!$A$2:$A$3000=G841)*('ce raw data'!$B$2:$B$3000=$B872),,),0),MATCH(H844,'ce raw data'!$C$1:$CZ$1,0))),"-")</f>
        <v>-</v>
      </c>
      <c r="I872" s="8" t="str">
        <f>IFERROR(IF(INDEX('ce raw data'!$C$2:$CZ$3000,MATCH(1,INDEX(('ce raw data'!$A$2:$A$3000=G841)*('ce raw data'!$B$2:$B$3000=$B872),,),0),MATCH(I844,'ce raw data'!$C$1:$CZ$1,0))="","-",INDEX('ce raw data'!$C$2:$CZ$3000,MATCH(1,INDEX(('ce raw data'!$A$2:$A$3000=G841)*('ce raw data'!$B$2:$B$3000=$B872),,),0),MATCH(I844,'ce raw data'!$C$1:$CZ$1,0))),"-")</f>
        <v>-</v>
      </c>
      <c r="J872" s="8" t="str">
        <f>IFERROR(IF(INDEX('ce raw data'!$C$2:$CZ$3000,MATCH(1,INDEX(('ce raw data'!$A$2:$A$3000=G841)*('ce raw data'!$B$2:$B$3000=$B872),,),0),MATCH(J844,'ce raw data'!$C$1:$CZ$1,0))="","-",INDEX('ce raw data'!$C$2:$CZ$3000,MATCH(1,INDEX(('ce raw data'!$A$2:$A$3000=G841)*('ce raw data'!$B$2:$B$3000=$B872),,),0),MATCH(J844,'ce raw data'!$C$1:$CZ$1,0))),"-")</f>
        <v>-</v>
      </c>
    </row>
    <row r="873" spans="2:10" hidden="1" x14ac:dyDescent="0.5">
      <c r="B873" s="14"/>
      <c r="C873" s="8" t="str">
        <f>IFERROR(IF(INDEX('ce raw data'!$C$2:$CZ$3000,MATCH(1,INDEX(('ce raw data'!$A$2:$A$3000=C841)*('ce raw data'!$B$2:$B$3000=$B874),,),0),MATCH(SUBSTITUTE(C844,"Allele","Height"),'ce raw data'!$C$1:$CZ$1,0))="","-",INDEX('ce raw data'!$C$2:$CZ$3000,MATCH(1,INDEX(('ce raw data'!$A$2:$A$3000=C841)*('ce raw data'!$B$2:$B$3000=$B874),,),0),MATCH(SUBSTITUTE(C844,"Allele","Height"),'ce raw data'!$C$1:$CZ$1,0))),"-")</f>
        <v>-</v>
      </c>
      <c r="D873" s="8" t="str">
        <f>IFERROR(IF(INDEX('ce raw data'!$C$2:$CZ$3000,MATCH(1,INDEX(('ce raw data'!$A$2:$A$3000=C841)*('ce raw data'!$B$2:$B$3000=$B874),,),0),MATCH(SUBSTITUTE(D844,"Allele","Height"),'ce raw data'!$C$1:$CZ$1,0))="","-",INDEX('ce raw data'!$C$2:$CZ$3000,MATCH(1,INDEX(('ce raw data'!$A$2:$A$3000=C841)*('ce raw data'!$B$2:$B$3000=$B874),,),0),MATCH(SUBSTITUTE(D844,"Allele","Height"),'ce raw data'!$C$1:$CZ$1,0))),"-")</f>
        <v>-</v>
      </c>
      <c r="E873" s="8" t="str">
        <f>IFERROR(IF(INDEX('ce raw data'!$C$2:$CZ$3000,MATCH(1,INDEX(('ce raw data'!$A$2:$A$3000=C841)*('ce raw data'!$B$2:$B$3000=$B874),,),0),MATCH(SUBSTITUTE(E844,"Allele","Height"),'ce raw data'!$C$1:$CZ$1,0))="","-",INDEX('ce raw data'!$C$2:$CZ$3000,MATCH(1,INDEX(('ce raw data'!$A$2:$A$3000=C841)*('ce raw data'!$B$2:$B$3000=$B874),,),0),MATCH(SUBSTITUTE(E844,"Allele","Height"),'ce raw data'!$C$1:$CZ$1,0))),"-")</f>
        <v>-</v>
      </c>
      <c r="F873" s="8" t="str">
        <f>IFERROR(IF(INDEX('ce raw data'!$C$2:$CZ$3000,MATCH(1,INDEX(('ce raw data'!$A$2:$A$3000=C841)*('ce raw data'!$B$2:$B$3000=$B874),,),0),MATCH(SUBSTITUTE(F844,"Allele","Height"),'ce raw data'!$C$1:$CZ$1,0))="","-",INDEX('ce raw data'!$C$2:$CZ$3000,MATCH(1,INDEX(('ce raw data'!$A$2:$A$3000=C841)*('ce raw data'!$B$2:$B$3000=$B874),,),0),MATCH(SUBSTITUTE(F844,"Allele","Height"),'ce raw data'!$C$1:$CZ$1,0))),"-")</f>
        <v>-</v>
      </c>
      <c r="G873" s="8" t="str">
        <f>IFERROR(IF(INDEX('ce raw data'!$C$2:$CZ$3000,MATCH(1,INDEX(('ce raw data'!$A$2:$A$3000=G841)*('ce raw data'!$B$2:$B$3000=$B874),,),0),MATCH(SUBSTITUTE(G844,"Allele","Height"),'ce raw data'!$C$1:$CZ$1,0))="","-",INDEX('ce raw data'!$C$2:$CZ$3000,MATCH(1,INDEX(('ce raw data'!$A$2:$A$3000=G841)*('ce raw data'!$B$2:$B$3000=$B874),,),0),MATCH(SUBSTITUTE(G844,"Allele","Height"),'ce raw data'!$C$1:$CZ$1,0))),"-")</f>
        <v>-</v>
      </c>
      <c r="H873" s="8" t="str">
        <f>IFERROR(IF(INDEX('ce raw data'!$C$2:$CZ$3000,MATCH(1,INDEX(('ce raw data'!$A$2:$A$3000=G841)*('ce raw data'!$B$2:$B$3000=$B874),,),0),MATCH(SUBSTITUTE(H844,"Allele","Height"),'ce raw data'!$C$1:$CZ$1,0))="","-",INDEX('ce raw data'!$C$2:$CZ$3000,MATCH(1,INDEX(('ce raw data'!$A$2:$A$3000=G841)*('ce raw data'!$B$2:$B$3000=$B874),,),0),MATCH(SUBSTITUTE(H844,"Allele","Height"),'ce raw data'!$C$1:$CZ$1,0))),"-")</f>
        <v>-</v>
      </c>
      <c r="I873" s="8" t="str">
        <f>IFERROR(IF(INDEX('ce raw data'!$C$2:$CZ$3000,MATCH(1,INDEX(('ce raw data'!$A$2:$A$3000=G841)*('ce raw data'!$B$2:$B$3000=$B874),,),0),MATCH(SUBSTITUTE(I844,"Allele","Height"),'ce raw data'!$C$1:$CZ$1,0))="","-",INDEX('ce raw data'!$C$2:$CZ$3000,MATCH(1,INDEX(('ce raw data'!$A$2:$A$3000=G841)*('ce raw data'!$B$2:$B$3000=$B874),,),0),MATCH(SUBSTITUTE(I844,"Allele","Height"),'ce raw data'!$C$1:$CZ$1,0))),"-")</f>
        <v>-</v>
      </c>
      <c r="J873" s="8" t="str">
        <f>IFERROR(IF(INDEX('ce raw data'!$C$2:$CZ$3000,MATCH(1,INDEX(('ce raw data'!$A$2:$A$3000=G841)*('ce raw data'!$B$2:$B$3000=$B874),,),0),MATCH(SUBSTITUTE(J844,"Allele","Height"),'ce raw data'!$C$1:$CZ$1,0))="","-",INDEX('ce raw data'!$C$2:$CZ$3000,MATCH(1,INDEX(('ce raw data'!$A$2:$A$3000=G841)*('ce raw data'!$B$2:$B$3000=$B874),,),0),MATCH(SUBSTITUTE(J844,"Allele","Height"),'ce raw data'!$C$1:$CZ$1,0))),"-")</f>
        <v>-</v>
      </c>
    </row>
    <row r="874" spans="2:10" x14ac:dyDescent="0.5">
      <c r="B874" s="14" t="str">
        <f>'Allele Call Table'!$A$99</f>
        <v>D21S11</v>
      </c>
      <c r="C874" s="8" t="str">
        <f>IFERROR(IF(INDEX('ce raw data'!$C$2:$CZ$3000,MATCH(1,INDEX(('ce raw data'!$A$2:$A$3000=C841)*('ce raw data'!$B$2:$B$3000=$B874),,),0),MATCH(C844,'ce raw data'!$C$1:$CZ$1,0))="","-",INDEX('ce raw data'!$C$2:$CZ$3000,MATCH(1,INDEX(('ce raw data'!$A$2:$A$3000=C841)*('ce raw data'!$B$2:$B$3000=$B874),,),0),MATCH(C844,'ce raw data'!$C$1:$CZ$1,0))),"-")</f>
        <v>-</v>
      </c>
      <c r="D874" s="8" t="str">
        <f>IFERROR(IF(INDEX('ce raw data'!$C$2:$CZ$3000,MATCH(1,INDEX(('ce raw data'!$A$2:$A$3000=C841)*('ce raw data'!$B$2:$B$3000=$B874),,),0),MATCH(D844,'ce raw data'!$C$1:$CZ$1,0))="","-",INDEX('ce raw data'!$C$2:$CZ$3000,MATCH(1,INDEX(('ce raw data'!$A$2:$A$3000=C841)*('ce raw data'!$B$2:$B$3000=$B874),,),0),MATCH(D844,'ce raw data'!$C$1:$CZ$1,0))),"-")</f>
        <v>-</v>
      </c>
      <c r="E874" s="8" t="str">
        <f>IFERROR(IF(INDEX('ce raw data'!$C$2:$CZ$3000,MATCH(1,INDEX(('ce raw data'!$A$2:$A$3000=C841)*('ce raw data'!$B$2:$B$3000=$B874),,),0),MATCH(E844,'ce raw data'!$C$1:$CZ$1,0))="","-",INDEX('ce raw data'!$C$2:$CZ$3000,MATCH(1,INDEX(('ce raw data'!$A$2:$A$3000=C841)*('ce raw data'!$B$2:$B$3000=$B874),,),0),MATCH(E844,'ce raw data'!$C$1:$CZ$1,0))),"-")</f>
        <v>-</v>
      </c>
      <c r="F874" s="8" t="str">
        <f>IFERROR(IF(INDEX('ce raw data'!$C$2:$CZ$3000,MATCH(1,INDEX(('ce raw data'!$A$2:$A$3000=C841)*('ce raw data'!$B$2:$B$3000=$B874),,),0),MATCH(F844,'ce raw data'!$C$1:$CZ$1,0))="","-",INDEX('ce raw data'!$C$2:$CZ$3000,MATCH(1,INDEX(('ce raw data'!$A$2:$A$3000=C841)*('ce raw data'!$B$2:$B$3000=$B874),,),0),MATCH(F844,'ce raw data'!$C$1:$CZ$1,0))),"-")</f>
        <v>-</v>
      </c>
      <c r="G874" s="8" t="str">
        <f>IFERROR(IF(INDEX('ce raw data'!$C$2:$CZ$3000,MATCH(1,INDEX(('ce raw data'!$A$2:$A$3000=G841)*('ce raw data'!$B$2:$B$3000=$B874),,),0),MATCH(G844,'ce raw data'!$C$1:$CZ$1,0))="","-",INDEX('ce raw data'!$C$2:$CZ$3000,MATCH(1,INDEX(('ce raw data'!$A$2:$A$3000=G841)*('ce raw data'!$B$2:$B$3000=$B874),,),0),MATCH(G844,'ce raw data'!$C$1:$CZ$1,0))),"-")</f>
        <v>-</v>
      </c>
      <c r="H874" s="8" t="str">
        <f>IFERROR(IF(INDEX('ce raw data'!$C$2:$CZ$3000,MATCH(1,INDEX(('ce raw data'!$A$2:$A$3000=G841)*('ce raw data'!$B$2:$B$3000=$B874),,),0),MATCH(H844,'ce raw data'!$C$1:$CZ$1,0))="","-",INDEX('ce raw data'!$C$2:$CZ$3000,MATCH(1,INDEX(('ce raw data'!$A$2:$A$3000=G841)*('ce raw data'!$B$2:$B$3000=$B874),,),0),MATCH(H844,'ce raw data'!$C$1:$CZ$1,0))),"-")</f>
        <v>-</v>
      </c>
      <c r="I874" s="8" t="str">
        <f>IFERROR(IF(INDEX('ce raw data'!$C$2:$CZ$3000,MATCH(1,INDEX(('ce raw data'!$A$2:$A$3000=G841)*('ce raw data'!$B$2:$B$3000=$B874),,),0),MATCH(I844,'ce raw data'!$C$1:$CZ$1,0))="","-",INDEX('ce raw data'!$C$2:$CZ$3000,MATCH(1,INDEX(('ce raw data'!$A$2:$A$3000=G841)*('ce raw data'!$B$2:$B$3000=$B874),,),0),MATCH(I844,'ce raw data'!$C$1:$CZ$1,0))),"-")</f>
        <v>-</v>
      </c>
      <c r="J874" s="8" t="str">
        <f>IFERROR(IF(INDEX('ce raw data'!$C$2:$CZ$3000,MATCH(1,INDEX(('ce raw data'!$A$2:$A$3000=G841)*('ce raw data'!$B$2:$B$3000=$B874),,),0),MATCH(J844,'ce raw data'!$C$1:$CZ$1,0))="","-",INDEX('ce raw data'!$C$2:$CZ$3000,MATCH(1,INDEX(('ce raw data'!$A$2:$A$3000=G841)*('ce raw data'!$B$2:$B$3000=$B874),,),0),MATCH(J844,'ce raw data'!$C$1:$CZ$1,0))),"-")</f>
        <v>-</v>
      </c>
    </row>
    <row r="875" spans="2:10" hidden="1" x14ac:dyDescent="0.5">
      <c r="B875" s="14"/>
      <c r="C875" s="8" t="str">
        <f>IFERROR(IF(INDEX('ce raw data'!$C$2:$CZ$3000,MATCH(1,INDEX(('ce raw data'!$A$2:$A$3000=C841)*('ce raw data'!$B$2:$B$3000=$B876),,),0),MATCH(SUBSTITUTE(C844,"Allele","Height"),'ce raw data'!$C$1:$CZ$1,0))="","-",INDEX('ce raw data'!$C$2:$CZ$3000,MATCH(1,INDEX(('ce raw data'!$A$2:$A$3000=C841)*('ce raw data'!$B$2:$B$3000=$B876),,),0),MATCH(SUBSTITUTE(C844,"Allele","Height"),'ce raw data'!$C$1:$CZ$1,0))),"-")</f>
        <v>-</v>
      </c>
      <c r="D875" s="8" t="str">
        <f>IFERROR(IF(INDEX('ce raw data'!$C$2:$CZ$3000,MATCH(1,INDEX(('ce raw data'!$A$2:$A$3000=C841)*('ce raw data'!$B$2:$B$3000=$B876),,),0),MATCH(SUBSTITUTE(D844,"Allele","Height"),'ce raw data'!$C$1:$CZ$1,0))="","-",INDEX('ce raw data'!$C$2:$CZ$3000,MATCH(1,INDEX(('ce raw data'!$A$2:$A$3000=C841)*('ce raw data'!$B$2:$B$3000=$B876),,),0),MATCH(SUBSTITUTE(D844,"Allele","Height"),'ce raw data'!$C$1:$CZ$1,0))),"-")</f>
        <v>-</v>
      </c>
      <c r="E875" s="8" t="str">
        <f>IFERROR(IF(INDEX('ce raw data'!$C$2:$CZ$3000,MATCH(1,INDEX(('ce raw data'!$A$2:$A$3000=C841)*('ce raw data'!$B$2:$B$3000=$B876),,),0),MATCH(SUBSTITUTE(E844,"Allele","Height"),'ce raw data'!$C$1:$CZ$1,0))="","-",INDEX('ce raw data'!$C$2:$CZ$3000,MATCH(1,INDEX(('ce raw data'!$A$2:$A$3000=C841)*('ce raw data'!$B$2:$B$3000=$B876),,),0),MATCH(SUBSTITUTE(E844,"Allele","Height"),'ce raw data'!$C$1:$CZ$1,0))),"-")</f>
        <v>-</v>
      </c>
      <c r="F875" s="8" t="str">
        <f>IFERROR(IF(INDEX('ce raw data'!$C$2:$CZ$3000,MATCH(1,INDEX(('ce raw data'!$A$2:$A$3000=C841)*('ce raw data'!$B$2:$B$3000=$B876),,),0),MATCH(SUBSTITUTE(F844,"Allele","Height"),'ce raw data'!$C$1:$CZ$1,0))="","-",INDEX('ce raw data'!$C$2:$CZ$3000,MATCH(1,INDEX(('ce raw data'!$A$2:$A$3000=C841)*('ce raw data'!$B$2:$B$3000=$B876),,),0),MATCH(SUBSTITUTE(F844,"Allele","Height"),'ce raw data'!$C$1:$CZ$1,0))),"-")</f>
        <v>-</v>
      </c>
      <c r="G875" s="8" t="str">
        <f>IFERROR(IF(INDEX('ce raw data'!$C$2:$CZ$3000,MATCH(1,INDEX(('ce raw data'!$A$2:$A$3000=G841)*('ce raw data'!$B$2:$B$3000=$B876),,),0),MATCH(SUBSTITUTE(G844,"Allele","Height"),'ce raw data'!$C$1:$CZ$1,0))="","-",INDEX('ce raw data'!$C$2:$CZ$3000,MATCH(1,INDEX(('ce raw data'!$A$2:$A$3000=G841)*('ce raw data'!$B$2:$B$3000=$B876),,),0),MATCH(SUBSTITUTE(G844,"Allele","Height"),'ce raw data'!$C$1:$CZ$1,0))),"-")</f>
        <v>-</v>
      </c>
      <c r="H875" s="8" t="str">
        <f>IFERROR(IF(INDEX('ce raw data'!$C$2:$CZ$3000,MATCH(1,INDEX(('ce raw data'!$A$2:$A$3000=G841)*('ce raw data'!$B$2:$B$3000=$B876),,),0),MATCH(SUBSTITUTE(H844,"Allele","Height"),'ce raw data'!$C$1:$CZ$1,0))="","-",INDEX('ce raw data'!$C$2:$CZ$3000,MATCH(1,INDEX(('ce raw data'!$A$2:$A$3000=G841)*('ce raw data'!$B$2:$B$3000=$B876),,),0),MATCH(SUBSTITUTE(H844,"Allele","Height"),'ce raw data'!$C$1:$CZ$1,0))),"-")</f>
        <v>-</v>
      </c>
      <c r="I875" s="8" t="str">
        <f>IFERROR(IF(INDEX('ce raw data'!$C$2:$CZ$3000,MATCH(1,INDEX(('ce raw data'!$A$2:$A$3000=G841)*('ce raw data'!$B$2:$B$3000=$B876),,),0),MATCH(SUBSTITUTE(I844,"Allele","Height"),'ce raw data'!$C$1:$CZ$1,0))="","-",INDEX('ce raw data'!$C$2:$CZ$3000,MATCH(1,INDEX(('ce raw data'!$A$2:$A$3000=G841)*('ce raw data'!$B$2:$B$3000=$B876),,),0),MATCH(SUBSTITUTE(I844,"Allele","Height"),'ce raw data'!$C$1:$CZ$1,0))),"-")</f>
        <v>-</v>
      </c>
      <c r="J875" s="8" t="str">
        <f>IFERROR(IF(INDEX('ce raw data'!$C$2:$CZ$3000,MATCH(1,INDEX(('ce raw data'!$A$2:$A$3000=G841)*('ce raw data'!$B$2:$B$3000=$B876),,),0),MATCH(SUBSTITUTE(J844,"Allele","Height"),'ce raw data'!$C$1:$CZ$1,0))="","-",INDEX('ce raw data'!$C$2:$CZ$3000,MATCH(1,INDEX(('ce raw data'!$A$2:$A$3000=G841)*('ce raw data'!$B$2:$B$3000=$B876),,),0),MATCH(SUBSTITUTE(J844,"Allele","Height"),'ce raw data'!$C$1:$CZ$1,0))),"-")</f>
        <v>-</v>
      </c>
    </row>
    <row r="876" spans="2:10" x14ac:dyDescent="0.5">
      <c r="B876" s="14" t="str">
        <f>'Allele Call Table'!$A$101</f>
        <v>D7S820</v>
      </c>
      <c r="C876" s="8" t="str">
        <f>IFERROR(IF(INDEX('ce raw data'!$C$2:$CZ$3000,MATCH(1,INDEX(('ce raw data'!$A$2:$A$3000=C841)*('ce raw data'!$B$2:$B$3000=$B876),,),0),MATCH(C844,'ce raw data'!$C$1:$CZ$1,0))="","-",INDEX('ce raw data'!$C$2:$CZ$3000,MATCH(1,INDEX(('ce raw data'!$A$2:$A$3000=C841)*('ce raw data'!$B$2:$B$3000=$B876),,),0),MATCH(C844,'ce raw data'!$C$1:$CZ$1,0))),"-")</f>
        <v>-</v>
      </c>
      <c r="D876" s="8" t="str">
        <f>IFERROR(IF(INDEX('ce raw data'!$C$2:$CZ$3000,MATCH(1,INDEX(('ce raw data'!$A$2:$A$3000=C841)*('ce raw data'!$B$2:$B$3000=$B876),,),0),MATCH(D844,'ce raw data'!$C$1:$CZ$1,0))="","-",INDEX('ce raw data'!$C$2:$CZ$3000,MATCH(1,INDEX(('ce raw data'!$A$2:$A$3000=C841)*('ce raw data'!$B$2:$B$3000=$B876),,),0),MATCH(D844,'ce raw data'!$C$1:$CZ$1,0))),"-")</f>
        <v>-</v>
      </c>
      <c r="E876" s="8" t="str">
        <f>IFERROR(IF(INDEX('ce raw data'!$C$2:$CZ$3000,MATCH(1,INDEX(('ce raw data'!$A$2:$A$3000=C841)*('ce raw data'!$B$2:$B$3000=$B876),,),0),MATCH(E844,'ce raw data'!$C$1:$CZ$1,0))="","-",INDEX('ce raw data'!$C$2:$CZ$3000,MATCH(1,INDEX(('ce raw data'!$A$2:$A$3000=C841)*('ce raw data'!$B$2:$B$3000=$B876),,),0),MATCH(E844,'ce raw data'!$C$1:$CZ$1,0))),"-")</f>
        <v>-</v>
      </c>
      <c r="F876" s="8" t="str">
        <f>IFERROR(IF(INDEX('ce raw data'!$C$2:$CZ$3000,MATCH(1,INDEX(('ce raw data'!$A$2:$A$3000=C841)*('ce raw data'!$B$2:$B$3000=$B876),,),0),MATCH(F844,'ce raw data'!$C$1:$CZ$1,0))="","-",INDEX('ce raw data'!$C$2:$CZ$3000,MATCH(1,INDEX(('ce raw data'!$A$2:$A$3000=C841)*('ce raw data'!$B$2:$B$3000=$B876),,),0),MATCH(F844,'ce raw data'!$C$1:$CZ$1,0))),"-")</f>
        <v>-</v>
      </c>
      <c r="G876" s="8" t="str">
        <f>IFERROR(IF(INDEX('ce raw data'!$C$2:$CZ$3000,MATCH(1,INDEX(('ce raw data'!$A$2:$A$3000=G841)*('ce raw data'!$B$2:$B$3000=$B876),,),0),MATCH(G844,'ce raw data'!$C$1:$CZ$1,0))="","-",INDEX('ce raw data'!$C$2:$CZ$3000,MATCH(1,INDEX(('ce raw data'!$A$2:$A$3000=G841)*('ce raw data'!$B$2:$B$3000=$B876),,),0),MATCH(G844,'ce raw data'!$C$1:$CZ$1,0))),"-")</f>
        <v>-</v>
      </c>
      <c r="H876" s="8" t="str">
        <f>IFERROR(IF(INDEX('ce raw data'!$C$2:$CZ$3000,MATCH(1,INDEX(('ce raw data'!$A$2:$A$3000=G841)*('ce raw data'!$B$2:$B$3000=$B876),,),0),MATCH(H844,'ce raw data'!$C$1:$CZ$1,0))="","-",INDEX('ce raw data'!$C$2:$CZ$3000,MATCH(1,INDEX(('ce raw data'!$A$2:$A$3000=G841)*('ce raw data'!$B$2:$B$3000=$B876),,),0),MATCH(H844,'ce raw data'!$C$1:$CZ$1,0))),"-")</f>
        <v>-</v>
      </c>
      <c r="I876" s="8" t="str">
        <f>IFERROR(IF(INDEX('ce raw data'!$C$2:$CZ$3000,MATCH(1,INDEX(('ce raw data'!$A$2:$A$3000=G841)*('ce raw data'!$B$2:$B$3000=$B876),,),0),MATCH(I844,'ce raw data'!$C$1:$CZ$1,0))="","-",INDEX('ce raw data'!$C$2:$CZ$3000,MATCH(1,INDEX(('ce raw data'!$A$2:$A$3000=G841)*('ce raw data'!$B$2:$B$3000=$B876),,),0),MATCH(I844,'ce raw data'!$C$1:$CZ$1,0))),"-")</f>
        <v>-</v>
      </c>
      <c r="J876" s="8" t="str">
        <f>IFERROR(IF(INDEX('ce raw data'!$C$2:$CZ$3000,MATCH(1,INDEX(('ce raw data'!$A$2:$A$3000=G841)*('ce raw data'!$B$2:$B$3000=$B876),,),0),MATCH(J844,'ce raw data'!$C$1:$CZ$1,0))="","-",INDEX('ce raw data'!$C$2:$CZ$3000,MATCH(1,INDEX(('ce raw data'!$A$2:$A$3000=G841)*('ce raw data'!$B$2:$B$3000=$B876),,),0),MATCH(J844,'ce raw data'!$C$1:$CZ$1,0))),"-")</f>
        <v>-</v>
      </c>
    </row>
    <row r="877" spans="2:10" hidden="1" x14ac:dyDescent="0.5">
      <c r="B877" s="14"/>
      <c r="C877" s="8" t="str">
        <f>IFERROR(IF(INDEX('ce raw data'!$C$2:$CZ$3000,MATCH(1,INDEX(('ce raw data'!$A$2:$A$3000=C841)*('ce raw data'!$B$2:$B$3000=$B878),,),0),MATCH(SUBSTITUTE(C844,"Allele","Height"),'ce raw data'!$C$1:$CZ$1,0))="","-",INDEX('ce raw data'!$C$2:$CZ$3000,MATCH(1,INDEX(('ce raw data'!$A$2:$A$3000=C841)*('ce raw data'!$B$2:$B$3000=$B878),,),0),MATCH(SUBSTITUTE(C844,"Allele","Height"),'ce raw data'!$C$1:$CZ$1,0))),"-")</f>
        <v>-</v>
      </c>
      <c r="D877" s="8" t="str">
        <f>IFERROR(IF(INDEX('ce raw data'!$C$2:$CZ$3000,MATCH(1,INDEX(('ce raw data'!$A$2:$A$3000=C841)*('ce raw data'!$B$2:$B$3000=$B878),,),0),MATCH(SUBSTITUTE(D844,"Allele","Height"),'ce raw data'!$C$1:$CZ$1,0))="","-",INDEX('ce raw data'!$C$2:$CZ$3000,MATCH(1,INDEX(('ce raw data'!$A$2:$A$3000=C841)*('ce raw data'!$B$2:$B$3000=$B878),,),0),MATCH(SUBSTITUTE(D844,"Allele","Height"),'ce raw data'!$C$1:$CZ$1,0))),"-")</f>
        <v>-</v>
      </c>
      <c r="E877" s="8" t="str">
        <f>IFERROR(IF(INDEX('ce raw data'!$C$2:$CZ$3000,MATCH(1,INDEX(('ce raw data'!$A$2:$A$3000=C841)*('ce raw data'!$B$2:$B$3000=$B878),,),0),MATCH(SUBSTITUTE(E844,"Allele","Height"),'ce raw data'!$C$1:$CZ$1,0))="","-",INDEX('ce raw data'!$C$2:$CZ$3000,MATCH(1,INDEX(('ce raw data'!$A$2:$A$3000=C841)*('ce raw data'!$B$2:$B$3000=$B878),,),0),MATCH(SUBSTITUTE(E844,"Allele","Height"),'ce raw data'!$C$1:$CZ$1,0))),"-")</f>
        <v>-</v>
      </c>
      <c r="F877" s="8" t="str">
        <f>IFERROR(IF(INDEX('ce raw data'!$C$2:$CZ$3000,MATCH(1,INDEX(('ce raw data'!$A$2:$A$3000=C841)*('ce raw data'!$B$2:$B$3000=$B878),,),0),MATCH(SUBSTITUTE(F844,"Allele","Height"),'ce raw data'!$C$1:$CZ$1,0))="","-",INDEX('ce raw data'!$C$2:$CZ$3000,MATCH(1,INDEX(('ce raw data'!$A$2:$A$3000=C841)*('ce raw data'!$B$2:$B$3000=$B878),,),0),MATCH(SUBSTITUTE(F844,"Allele","Height"),'ce raw data'!$C$1:$CZ$1,0))),"-")</f>
        <v>-</v>
      </c>
      <c r="G877" s="8" t="str">
        <f>IFERROR(IF(INDEX('ce raw data'!$C$2:$CZ$3000,MATCH(1,INDEX(('ce raw data'!$A$2:$A$3000=G841)*('ce raw data'!$B$2:$B$3000=$B878),,),0),MATCH(SUBSTITUTE(G844,"Allele","Height"),'ce raw data'!$C$1:$CZ$1,0))="","-",INDEX('ce raw data'!$C$2:$CZ$3000,MATCH(1,INDEX(('ce raw data'!$A$2:$A$3000=G841)*('ce raw data'!$B$2:$B$3000=$B878),,),0),MATCH(SUBSTITUTE(G844,"Allele","Height"),'ce raw data'!$C$1:$CZ$1,0))),"-")</f>
        <v>-</v>
      </c>
      <c r="H877" s="8" t="str">
        <f>IFERROR(IF(INDEX('ce raw data'!$C$2:$CZ$3000,MATCH(1,INDEX(('ce raw data'!$A$2:$A$3000=G841)*('ce raw data'!$B$2:$B$3000=$B878),,),0),MATCH(SUBSTITUTE(H844,"Allele","Height"),'ce raw data'!$C$1:$CZ$1,0))="","-",INDEX('ce raw data'!$C$2:$CZ$3000,MATCH(1,INDEX(('ce raw data'!$A$2:$A$3000=G841)*('ce raw data'!$B$2:$B$3000=$B878),,),0),MATCH(SUBSTITUTE(H844,"Allele","Height"),'ce raw data'!$C$1:$CZ$1,0))),"-")</f>
        <v>-</v>
      </c>
      <c r="I877" s="8" t="str">
        <f>IFERROR(IF(INDEX('ce raw data'!$C$2:$CZ$3000,MATCH(1,INDEX(('ce raw data'!$A$2:$A$3000=G841)*('ce raw data'!$B$2:$B$3000=$B878),,),0),MATCH(SUBSTITUTE(I844,"Allele","Height"),'ce raw data'!$C$1:$CZ$1,0))="","-",INDEX('ce raw data'!$C$2:$CZ$3000,MATCH(1,INDEX(('ce raw data'!$A$2:$A$3000=G841)*('ce raw data'!$B$2:$B$3000=$B878),,),0),MATCH(SUBSTITUTE(I844,"Allele","Height"),'ce raw data'!$C$1:$CZ$1,0))),"-")</f>
        <v>-</v>
      </c>
      <c r="J877" s="8" t="str">
        <f>IFERROR(IF(INDEX('ce raw data'!$C$2:$CZ$3000,MATCH(1,INDEX(('ce raw data'!$A$2:$A$3000=G841)*('ce raw data'!$B$2:$B$3000=$B878),,),0),MATCH(SUBSTITUTE(J844,"Allele","Height"),'ce raw data'!$C$1:$CZ$1,0))="","-",INDEX('ce raw data'!$C$2:$CZ$3000,MATCH(1,INDEX(('ce raw data'!$A$2:$A$3000=G841)*('ce raw data'!$B$2:$B$3000=$B878),,),0),MATCH(SUBSTITUTE(J844,"Allele","Height"),'ce raw data'!$C$1:$CZ$1,0))),"-")</f>
        <v>-</v>
      </c>
    </row>
    <row r="878" spans="2:10" x14ac:dyDescent="0.5">
      <c r="B878" s="14" t="str">
        <f>'Allele Call Table'!$A$103</f>
        <v>D5S818</v>
      </c>
      <c r="C878" s="8" t="str">
        <f>IFERROR(IF(INDEX('ce raw data'!$C$2:$CZ$3000,MATCH(1,INDEX(('ce raw data'!$A$2:$A$3000=C841)*('ce raw data'!$B$2:$B$3000=$B878),,),0),MATCH(C844,'ce raw data'!$C$1:$CZ$1,0))="","-",INDEX('ce raw data'!$C$2:$CZ$3000,MATCH(1,INDEX(('ce raw data'!$A$2:$A$3000=C841)*('ce raw data'!$B$2:$B$3000=$B878),,),0),MATCH(C844,'ce raw data'!$C$1:$CZ$1,0))),"-")</f>
        <v>-</v>
      </c>
      <c r="D878" s="8" t="str">
        <f>IFERROR(IF(INDEX('ce raw data'!$C$2:$CZ$3000,MATCH(1,INDEX(('ce raw data'!$A$2:$A$3000=C841)*('ce raw data'!$B$2:$B$3000=$B878),,),0),MATCH(D844,'ce raw data'!$C$1:$CZ$1,0))="","-",INDEX('ce raw data'!$C$2:$CZ$3000,MATCH(1,INDEX(('ce raw data'!$A$2:$A$3000=C841)*('ce raw data'!$B$2:$B$3000=$B878),,),0),MATCH(D844,'ce raw data'!$C$1:$CZ$1,0))),"-")</f>
        <v>-</v>
      </c>
      <c r="E878" s="8" t="str">
        <f>IFERROR(IF(INDEX('ce raw data'!$C$2:$CZ$3000,MATCH(1,INDEX(('ce raw data'!$A$2:$A$3000=C841)*('ce raw data'!$B$2:$B$3000=$B878),,),0),MATCH(E844,'ce raw data'!$C$1:$CZ$1,0))="","-",INDEX('ce raw data'!$C$2:$CZ$3000,MATCH(1,INDEX(('ce raw data'!$A$2:$A$3000=C841)*('ce raw data'!$B$2:$B$3000=$B878),,),0),MATCH(E844,'ce raw data'!$C$1:$CZ$1,0))),"-")</f>
        <v>-</v>
      </c>
      <c r="F878" s="8" t="str">
        <f>IFERROR(IF(INDEX('ce raw data'!$C$2:$CZ$3000,MATCH(1,INDEX(('ce raw data'!$A$2:$A$3000=C841)*('ce raw data'!$B$2:$B$3000=$B878),,),0),MATCH(F844,'ce raw data'!$C$1:$CZ$1,0))="","-",INDEX('ce raw data'!$C$2:$CZ$3000,MATCH(1,INDEX(('ce raw data'!$A$2:$A$3000=C841)*('ce raw data'!$B$2:$B$3000=$B878),,),0),MATCH(F844,'ce raw data'!$C$1:$CZ$1,0))),"-")</f>
        <v>-</v>
      </c>
      <c r="G878" s="8" t="str">
        <f>IFERROR(IF(INDEX('ce raw data'!$C$2:$CZ$3000,MATCH(1,INDEX(('ce raw data'!$A$2:$A$3000=G841)*('ce raw data'!$B$2:$B$3000=$B878),,),0),MATCH(G844,'ce raw data'!$C$1:$CZ$1,0))="","-",INDEX('ce raw data'!$C$2:$CZ$3000,MATCH(1,INDEX(('ce raw data'!$A$2:$A$3000=G841)*('ce raw data'!$B$2:$B$3000=$B878),,),0),MATCH(G844,'ce raw data'!$C$1:$CZ$1,0))),"-")</f>
        <v>-</v>
      </c>
      <c r="H878" s="8" t="str">
        <f>IFERROR(IF(INDEX('ce raw data'!$C$2:$CZ$3000,MATCH(1,INDEX(('ce raw data'!$A$2:$A$3000=G841)*('ce raw data'!$B$2:$B$3000=$B878),,),0),MATCH(H844,'ce raw data'!$C$1:$CZ$1,0))="","-",INDEX('ce raw data'!$C$2:$CZ$3000,MATCH(1,INDEX(('ce raw data'!$A$2:$A$3000=G841)*('ce raw data'!$B$2:$B$3000=$B878),,),0),MATCH(H844,'ce raw data'!$C$1:$CZ$1,0))),"-")</f>
        <v>-</v>
      </c>
      <c r="I878" s="8" t="str">
        <f>IFERROR(IF(INDEX('ce raw data'!$C$2:$CZ$3000,MATCH(1,INDEX(('ce raw data'!$A$2:$A$3000=G841)*('ce raw data'!$B$2:$B$3000=$B878),,),0),MATCH(I844,'ce raw data'!$C$1:$CZ$1,0))="","-",INDEX('ce raw data'!$C$2:$CZ$3000,MATCH(1,INDEX(('ce raw data'!$A$2:$A$3000=G841)*('ce raw data'!$B$2:$B$3000=$B878),,),0),MATCH(I844,'ce raw data'!$C$1:$CZ$1,0))),"-")</f>
        <v>-</v>
      </c>
      <c r="J878" s="8" t="str">
        <f>IFERROR(IF(INDEX('ce raw data'!$C$2:$CZ$3000,MATCH(1,INDEX(('ce raw data'!$A$2:$A$3000=G841)*('ce raw data'!$B$2:$B$3000=$B878),,),0),MATCH(J844,'ce raw data'!$C$1:$CZ$1,0))="","-",INDEX('ce raw data'!$C$2:$CZ$3000,MATCH(1,INDEX(('ce raw data'!$A$2:$A$3000=G841)*('ce raw data'!$B$2:$B$3000=$B878),,),0),MATCH(J844,'ce raw data'!$C$1:$CZ$1,0))),"-")</f>
        <v>-</v>
      </c>
    </row>
    <row r="879" spans="2:10" hidden="1" x14ac:dyDescent="0.5">
      <c r="B879" s="14"/>
      <c r="C879" s="8" t="str">
        <f>IFERROR(IF(INDEX('ce raw data'!$C$2:$CZ$3000,MATCH(1,INDEX(('ce raw data'!$A$2:$A$3000=C841)*('ce raw data'!$B$2:$B$3000=$B880),,),0),MATCH(SUBSTITUTE(C844,"Allele","Height"),'ce raw data'!$C$1:$CZ$1,0))="","-",INDEX('ce raw data'!$C$2:$CZ$3000,MATCH(1,INDEX(('ce raw data'!$A$2:$A$3000=C841)*('ce raw data'!$B$2:$B$3000=$B880),,),0),MATCH(SUBSTITUTE(C844,"Allele","Height"),'ce raw data'!$C$1:$CZ$1,0))),"-")</f>
        <v>-</v>
      </c>
      <c r="D879" s="8" t="str">
        <f>IFERROR(IF(INDEX('ce raw data'!$C$2:$CZ$3000,MATCH(1,INDEX(('ce raw data'!$A$2:$A$3000=C841)*('ce raw data'!$B$2:$B$3000=$B880),,),0),MATCH(SUBSTITUTE(D844,"Allele","Height"),'ce raw data'!$C$1:$CZ$1,0))="","-",INDEX('ce raw data'!$C$2:$CZ$3000,MATCH(1,INDEX(('ce raw data'!$A$2:$A$3000=C841)*('ce raw data'!$B$2:$B$3000=$B880),,),0),MATCH(SUBSTITUTE(D844,"Allele","Height"),'ce raw data'!$C$1:$CZ$1,0))),"-")</f>
        <v>-</v>
      </c>
      <c r="E879" s="8" t="str">
        <f>IFERROR(IF(INDEX('ce raw data'!$C$2:$CZ$3000,MATCH(1,INDEX(('ce raw data'!$A$2:$A$3000=C841)*('ce raw data'!$B$2:$B$3000=$B880),,),0),MATCH(SUBSTITUTE(E844,"Allele","Height"),'ce raw data'!$C$1:$CZ$1,0))="","-",INDEX('ce raw data'!$C$2:$CZ$3000,MATCH(1,INDEX(('ce raw data'!$A$2:$A$3000=C841)*('ce raw data'!$B$2:$B$3000=$B880),,),0),MATCH(SUBSTITUTE(E844,"Allele","Height"),'ce raw data'!$C$1:$CZ$1,0))),"-")</f>
        <v>-</v>
      </c>
      <c r="F879" s="8" t="str">
        <f>IFERROR(IF(INDEX('ce raw data'!$C$2:$CZ$3000,MATCH(1,INDEX(('ce raw data'!$A$2:$A$3000=C841)*('ce raw data'!$B$2:$B$3000=$B880),,),0),MATCH(SUBSTITUTE(F844,"Allele","Height"),'ce raw data'!$C$1:$CZ$1,0))="","-",INDEX('ce raw data'!$C$2:$CZ$3000,MATCH(1,INDEX(('ce raw data'!$A$2:$A$3000=C841)*('ce raw data'!$B$2:$B$3000=$B880),,),0),MATCH(SUBSTITUTE(F844,"Allele","Height"),'ce raw data'!$C$1:$CZ$1,0))),"-")</f>
        <v>-</v>
      </c>
      <c r="G879" s="8" t="str">
        <f>IFERROR(IF(INDEX('ce raw data'!$C$2:$CZ$3000,MATCH(1,INDEX(('ce raw data'!$A$2:$A$3000=G841)*('ce raw data'!$B$2:$B$3000=$B880),,),0),MATCH(SUBSTITUTE(G844,"Allele","Height"),'ce raw data'!$C$1:$CZ$1,0))="","-",INDEX('ce raw data'!$C$2:$CZ$3000,MATCH(1,INDEX(('ce raw data'!$A$2:$A$3000=G841)*('ce raw data'!$B$2:$B$3000=$B880),,),0),MATCH(SUBSTITUTE(G844,"Allele","Height"),'ce raw data'!$C$1:$CZ$1,0))),"-")</f>
        <v>-</v>
      </c>
      <c r="H879" s="8" t="str">
        <f>IFERROR(IF(INDEX('ce raw data'!$C$2:$CZ$3000,MATCH(1,INDEX(('ce raw data'!$A$2:$A$3000=G841)*('ce raw data'!$B$2:$B$3000=$B880),,),0),MATCH(SUBSTITUTE(H844,"Allele","Height"),'ce raw data'!$C$1:$CZ$1,0))="","-",INDEX('ce raw data'!$C$2:$CZ$3000,MATCH(1,INDEX(('ce raw data'!$A$2:$A$3000=G841)*('ce raw data'!$B$2:$B$3000=$B880),,),0),MATCH(SUBSTITUTE(H844,"Allele","Height"),'ce raw data'!$C$1:$CZ$1,0))),"-")</f>
        <v>-</v>
      </c>
      <c r="I879" s="8" t="str">
        <f>IFERROR(IF(INDEX('ce raw data'!$C$2:$CZ$3000,MATCH(1,INDEX(('ce raw data'!$A$2:$A$3000=G841)*('ce raw data'!$B$2:$B$3000=$B880),,),0),MATCH(SUBSTITUTE(I844,"Allele","Height"),'ce raw data'!$C$1:$CZ$1,0))="","-",INDEX('ce raw data'!$C$2:$CZ$3000,MATCH(1,INDEX(('ce raw data'!$A$2:$A$3000=G841)*('ce raw data'!$B$2:$B$3000=$B880),,),0),MATCH(SUBSTITUTE(I844,"Allele","Height"),'ce raw data'!$C$1:$CZ$1,0))),"-")</f>
        <v>-</v>
      </c>
      <c r="J879" s="8" t="str">
        <f>IFERROR(IF(INDEX('ce raw data'!$C$2:$CZ$3000,MATCH(1,INDEX(('ce raw data'!$A$2:$A$3000=G841)*('ce raw data'!$B$2:$B$3000=$B880),,),0),MATCH(SUBSTITUTE(J844,"Allele","Height"),'ce raw data'!$C$1:$CZ$1,0))="","-",INDEX('ce raw data'!$C$2:$CZ$3000,MATCH(1,INDEX(('ce raw data'!$A$2:$A$3000=G841)*('ce raw data'!$B$2:$B$3000=$B880),,),0),MATCH(SUBSTITUTE(J844,"Allele","Height"),'ce raw data'!$C$1:$CZ$1,0))),"-")</f>
        <v>-</v>
      </c>
    </row>
    <row r="880" spans="2:10" x14ac:dyDescent="0.5">
      <c r="B880" s="14" t="str">
        <f>'Allele Call Table'!$A$105</f>
        <v>TPOX</v>
      </c>
      <c r="C880" s="8" t="str">
        <f>IFERROR(IF(INDEX('ce raw data'!$C$2:$CZ$3000,MATCH(1,INDEX(('ce raw data'!$A$2:$A$3000=C841)*('ce raw data'!$B$2:$B$3000=$B880),,),0),MATCH(C844,'ce raw data'!$C$1:$CZ$1,0))="","-",INDEX('ce raw data'!$C$2:$CZ$3000,MATCH(1,INDEX(('ce raw data'!$A$2:$A$3000=C841)*('ce raw data'!$B$2:$B$3000=$B880),,),0),MATCH(C844,'ce raw data'!$C$1:$CZ$1,0))),"-")</f>
        <v>-</v>
      </c>
      <c r="D880" s="8" t="str">
        <f>IFERROR(IF(INDEX('ce raw data'!$C$2:$CZ$3000,MATCH(1,INDEX(('ce raw data'!$A$2:$A$3000=C841)*('ce raw data'!$B$2:$B$3000=$B880),,),0),MATCH(D844,'ce raw data'!$C$1:$CZ$1,0))="","-",INDEX('ce raw data'!$C$2:$CZ$3000,MATCH(1,INDEX(('ce raw data'!$A$2:$A$3000=C841)*('ce raw data'!$B$2:$B$3000=$B880),,),0),MATCH(D844,'ce raw data'!$C$1:$CZ$1,0))),"-")</f>
        <v>-</v>
      </c>
      <c r="E880" s="8" t="str">
        <f>IFERROR(IF(INDEX('ce raw data'!$C$2:$CZ$3000,MATCH(1,INDEX(('ce raw data'!$A$2:$A$3000=C841)*('ce raw data'!$B$2:$B$3000=$B880),,),0),MATCH(E844,'ce raw data'!$C$1:$CZ$1,0))="","-",INDEX('ce raw data'!$C$2:$CZ$3000,MATCH(1,INDEX(('ce raw data'!$A$2:$A$3000=C841)*('ce raw data'!$B$2:$B$3000=$B880),,),0),MATCH(E844,'ce raw data'!$C$1:$CZ$1,0))),"-")</f>
        <v>-</v>
      </c>
      <c r="F880" s="8" t="str">
        <f>IFERROR(IF(INDEX('ce raw data'!$C$2:$CZ$3000,MATCH(1,INDEX(('ce raw data'!$A$2:$A$3000=C841)*('ce raw data'!$B$2:$B$3000=$B880),,),0),MATCH(F844,'ce raw data'!$C$1:$CZ$1,0))="","-",INDEX('ce raw data'!$C$2:$CZ$3000,MATCH(1,INDEX(('ce raw data'!$A$2:$A$3000=C841)*('ce raw data'!$B$2:$B$3000=$B880),,),0),MATCH(F844,'ce raw data'!$C$1:$CZ$1,0))),"-")</f>
        <v>-</v>
      </c>
      <c r="G880" s="8" t="str">
        <f>IFERROR(IF(INDEX('ce raw data'!$C$2:$CZ$3000,MATCH(1,INDEX(('ce raw data'!$A$2:$A$3000=G841)*('ce raw data'!$B$2:$B$3000=$B880),,),0),MATCH(G844,'ce raw data'!$C$1:$CZ$1,0))="","-",INDEX('ce raw data'!$C$2:$CZ$3000,MATCH(1,INDEX(('ce raw data'!$A$2:$A$3000=G841)*('ce raw data'!$B$2:$B$3000=$B880),,),0),MATCH(G844,'ce raw data'!$C$1:$CZ$1,0))),"-")</f>
        <v>-</v>
      </c>
      <c r="H880" s="8" t="str">
        <f>IFERROR(IF(INDEX('ce raw data'!$C$2:$CZ$3000,MATCH(1,INDEX(('ce raw data'!$A$2:$A$3000=G841)*('ce raw data'!$B$2:$B$3000=$B880),,),0),MATCH(H844,'ce raw data'!$C$1:$CZ$1,0))="","-",INDEX('ce raw data'!$C$2:$CZ$3000,MATCH(1,INDEX(('ce raw data'!$A$2:$A$3000=G841)*('ce raw data'!$B$2:$B$3000=$B880),,),0),MATCH(H844,'ce raw data'!$C$1:$CZ$1,0))),"-")</f>
        <v>-</v>
      </c>
      <c r="I880" s="8" t="str">
        <f>IFERROR(IF(INDEX('ce raw data'!$C$2:$CZ$3000,MATCH(1,INDEX(('ce raw data'!$A$2:$A$3000=G841)*('ce raw data'!$B$2:$B$3000=$B880),,),0),MATCH(I844,'ce raw data'!$C$1:$CZ$1,0))="","-",INDEX('ce raw data'!$C$2:$CZ$3000,MATCH(1,INDEX(('ce raw data'!$A$2:$A$3000=G841)*('ce raw data'!$B$2:$B$3000=$B880),,),0),MATCH(I844,'ce raw data'!$C$1:$CZ$1,0))),"-")</f>
        <v>-</v>
      </c>
      <c r="J880" s="8" t="str">
        <f>IFERROR(IF(INDEX('ce raw data'!$C$2:$CZ$3000,MATCH(1,INDEX(('ce raw data'!$A$2:$A$3000=G841)*('ce raw data'!$B$2:$B$3000=$B880),,),0),MATCH(J844,'ce raw data'!$C$1:$CZ$1,0))="","-",INDEX('ce raw data'!$C$2:$CZ$3000,MATCH(1,INDEX(('ce raw data'!$A$2:$A$3000=G841)*('ce raw data'!$B$2:$B$3000=$B880),,),0),MATCH(J844,'ce raw data'!$C$1:$CZ$1,0))),"-")</f>
        <v>-</v>
      </c>
    </row>
    <row r="881" spans="2:10" hidden="1" x14ac:dyDescent="0.5">
      <c r="B881" s="10"/>
      <c r="C881" s="8" t="str">
        <f>IFERROR(IF(INDEX('ce raw data'!$C$2:$CZ$3000,MATCH(1,INDEX(('ce raw data'!$A$2:$A$3000=C841)*('ce raw data'!$B$2:$B$3000=$B882),,),0),MATCH(SUBSTITUTE(C844,"Allele","Height"),'ce raw data'!$C$1:$CZ$1,0))="","-",INDEX('ce raw data'!$C$2:$CZ$3000,MATCH(1,INDEX(('ce raw data'!$A$2:$A$3000=C841)*('ce raw data'!$B$2:$B$3000=$B882),,),0),MATCH(SUBSTITUTE(C844,"Allele","Height"),'ce raw data'!$C$1:$CZ$1,0))),"-")</f>
        <v>-</v>
      </c>
      <c r="D881" s="8" t="str">
        <f>IFERROR(IF(INDEX('ce raw data'!$C$2:$CZ$3000,MATCH(1,INDEX(('ce raw data'!$A$2:$A$3000=C841)*('ce raw data'!$B$2:$B$3000=$B882),,),0),MATCH(SUBSTITUTE(D844,"Allele","Height"),'ce raw data'!$C$1:$CZ$1,0))="","-",INDEX('ce raw data'!$C$2:$CZ$3000,MATCH(1,INDEX(('ce raw data'!$A$2:$A$3000=C841)*('ce raw data'!$B$2:$B$3000=$B882),,),0),MATCH(SUBSTITUTE(D844,"Allele","Height"),'ce raw data'!$C$1:$CZ$1,0))),"-")</f>
        <v>-</v>
      </c>
      <c r="E881" s="8" t="str">
        <f>IFERROR(IF(INDEX('ce raw data'!$C$2:$CZ$3000,MATCH(1,INDEX(('ce raw data'!$A$2:$A$3000=C841)*('ce raw data'!$B$2:$B$3000=$B882),,),0),MATCH(SUBSTITUTE(E844,"Allele","Height"),'ce raw data'!$C$1:$CZ$1,0))="","-",INDEX('ce raw data'!$C$2:$CZ$3000,MATCH(1,INDEX(('ce raw data'!$A$2:$A$3000=C841)*('ce raw data'!$B$2:$B$3000=$B882),,),0),MATCH(SUBSTITUTE(E844,"Allele","Height"),'ce raw data'!$C$1:$CZ$1,0))),"-")</f>
        <v>-</v>
      </c>
      <c r="F881" s="8" t="str">
        <f>IFERROR(IF(INDEX('ce raw data'!$C$2:$CZ$3000,MATCH(1,INDEX(('ce raw data'!$A$2:$A$3000=C841)*('ce raw data'!$B$2:$B$3000=$B882),,),0),MATCH(SUBSTITUTE(F844,"Allele","Height"),'ce raw data'!$C$1:$CZ$1,0))="","-",INDEX('ce raw data'!$C$2:$CZ$3000,MATCH(1,INDEX(('ce raw data'!$A$2:$A$3000=C841)*('ce raw data'!$B$2:$B$3000=$B882),,),0),MATCH(SUBSTITUTE(F844,"Allele","Height"),'ce raw data'!$C$1:$CZ$1,0))),"-")</f>
        <v>-</v>
      </c>
      <c r="G881" s="8" t="str">
        <f>IFERROR(IF(INDEX('ce raw data'!$C$2:$CZ$3000,MATCH(1,INDEX(('ce raw data'!$A$2:$A$3000=G841)*('ce raw data'!$B$2:$B$3000=$B882),,),0),MATCH(SUBSTITUTE(G844,"Allele","Height"),'ce raw data'!$C$1:$CZ$1,0))="","-",INDEX('ce raw data'!$C$2:$CZ$3000,MATCH(1,INDEX(('ce raw data'!$A$2:$A$3000=G841)*('ce raw data'!$B$2:$B$3000=$B882),,),0),MATCH(SUBSTITUTE(G844,"Allele","Height"),'ce raw data'!$C$1:$CZ$1,0))),"-")</f>
        <v>-</v>
      </c>
      <c r="H881" s="8" t="str">
        <f>IFERROR(IF(INDEX('ce raw data'!$C$2:$CZ$3000,MATCH(1,INDEX(('ce raw data'!$A$2:$A$3000=G841)*('ce raw data'!$B$2:$B$3000=$B882),,),0),MATCH(SUBSTITUTE(H844,"Allele","Height"),'ce raw data'!$C$1:$CZ$1,0))="","-",INDEX('ce raw data'!$C$2:$CZ$3000,MATCH(1,INDEX(('ce raw data'!$A$2:$A$3000=G841)*('ce raw data'!$B$2:$B$3000=$B882),,),0),MATCH(SUBSTITUTE(H844,"Allele","Height"),'ce raw data'!$C$1:$CZ$1,0))),"-")</f>
        <v>-</v>
      </c>
      <c r="I881" s="8" t="str">
        <f>IFERROR(IF(INDEX('ce raw data'!$C$2:$CZ$3000,MATCH(1,INDEX(('ce raw data'!$A$2:$A$3000=G841)*('ce raw data'!$B$2:$B$3000=$B882),,),0),MATCH(SUBSTITUTE(I844,"Allele","Height"),'ce raw data'!$C$1:$CZ$1,0))="","-",INDEX('ce raw data'!$C$2:$CZ$3000,MATCH(1,INDEX(('ce raw data'!$A$2:$A$3000=G841)*('ce raw data'!$B$2:$B$3000=$B882),,),0),MATCH(SUBSTITUTE(I844,"Allele","Height"),'ce raw data'!$C$1:$CZ$1,0))),"-")</f>
        <v>-</v>
      </c>
      <c r="J881" s="8" t="str">
        <f>IFERROR(IF(INDEX('ce raw data'!$C$2:$CZ$3000,MATCH(1,INDEX(('ce raw data'!$A$2:$A$3000=G841)*('ce raw data'!$B$2:$B$3000=$B882),,),0),MATCH(SUBSTITUTE(J844,"Allele","Height"),'ce raw data'!$C$1:$CZ$1,0))="","-",INDEX('ce raw data'!$C$2:$CZ$3000,MATCH(1,INDEX(('ce raw data'!$A$2:$A$3000=G841)*('ce raw data'!$B$2:$B$3000=$B882),,),0),MATCH(SUBSTITUTE(J844,"Allele","Height"),'ce raw data'!$C$1:$CZ$1,0))),"-")</f>
        <v>-</v>
      </c>
    </row>
    <row r="882" spans="2:10" x14ac:dyDescent="0.5">
      <c r="B882" s="12" t="str">
        <f>'Allele Call Table'!$A$107</f>
        <v>D8S1179</v>
      </c>
      <c r="C882" s="8" t="str">
        <f>IFERROR(IF(INDEX('ce raw data'!$C$2:$CZ$3000,MATCH(1,INDEX(('ce raw data'!$A$2:$A$3000=C841)*('ce raw data'!$B$2:$B$3000=$B882),,),0),MATCH(C844,'ce raw data'!$C$1:$CZ$1,0))="","-",INDEX('ce raw data'!$C$2:$CZ$3000,MATCH(1,INDEX(('ce raw data'!$A$2:$A$3000=C841)*('ce raw data'!$B$2:$B$3000=$B882),,),0),MATCH(C844,'ce raw data'!$C$1:$CZ$1,0))),"-")</f>
        <v>-</v>
      </c>
      <c r="D882" s="8" t="str">
        <f>IFERROR(IF(INDEX('ce raw data'!$C$2:$CZ$3000,MATCH(1,INDEX(('ce raw data'!$A$2:$A$3000=C841)*('ce raw data'!$B$2:$B$3000=$B882),,),0),MATCH(D844,'ce raw data'!$C$1:$CZ$1,0))="","-",INDEX('ce raw data'!$C$2:$CZ$3000,MATCH(1,INDEX(('ce raw data'!$A$2:$A$3000=C841)*('ce raw data'!$B$2:$B$3000=$B882),,),0),MATCH(D844,'ce raw data'!$C$1:$CZ$1,0))),"-")</f>
        <v>-</v>
      </c>
      <c r="E882" s="8" t="str">
        <f>IFERROR(IF(INDEX('ce raw data'!$C$2:$CZ$3000,MATCH(1,INDEX(('ce raw data'!$A$2:$A$3000=C841)*('ce raw data'!$B$2:$B$3000=$B882),,),0),MATCH(E844,'ce raw data'!$C$1:$CZ$1,0))="","-",INDEX('ce raw data'!$C$2:$CZ$3000,MATCH(1,INDEX(('ce raw data'!$A$2:$A$3000=C841)*('ce raw data'!$B$2:$B$3000=$B882),,),0),MATCH(E844,'ce raw data'!$C$1:$CZ$1,0))),"-")</f>
        <v>-</v>
      </c>
      <c r="F882" s="8" t="str">
        <f>IFERROR(IF(INDEX('ce raw data'!$C$2:$CZ$3000,MATCH(1,INDEX(('ce raw data'!$A$2:$A$3000=C841)*('ce raw data'!$B$2:$B$3000=$B882),,),0),MATCH(F844,'ce raw data'!$C$1:$CZ$1,0))="","-",INDEX('ce raw data'!$C$2:$CZ$3000,MATCH(1,INDEX(('ce raw data'!$A$2:$A$3000=C841)*('ce raw data'!$B$2:$B$3000=$B882),,),0),MATCH(F844,'ce raw data'!$C$1:$CZ$1,0))),"-")</f>
        <v>-</v>
      </c>
      <c r="G882" s="8" t="str">
        <f>IFERROR(IF(INDEX('ce raw data'!$C$2:$CZ$3000,MATCH(1,INDEX(('ce raw data'!$A$2:$A$3000=G841)*('ce raw data'!$B$2:$B$3000=$B882),,),0),MATCH(G844,'ce raw data'!$C$1:$CZ$1,0))="","-",INDEX('ce raw data'!$C$2:$CZ$3000,MATCH(1,INDEX(('ce raw data'!$A$2:$A$3000=G841)*('ce raw data'!$B$2:$B$3000=$B882),,),0),MATCH(G844,'ce raw data'!$C$1:$CZ$1,0))),"-")</f>
        <v>-</v>
      </c>
      <c r="H882" s="8" t="str">
        <f>IFERROR(IF(INDEX('ce raw data'!$C$2:$CZ$3000,MATCH(1,INDEX(('ce raw data'!$A$2:$A$3000=G841)*('ce raw data'!$B$2:$B$3000=$B882),,),0),MATCH(H844,'ce raw data'!$C$1:$CZ$1,0))="","-",INDEX('ce raw data'!$C$2:$CZ$3000,MATCH(1,INDEX(('ce raw data'!$A$2:$A$3000=G841)*('ce raw data'!$B$2:$B$3000=$B882),,),0),MATCH(H844,'ce raw data'!$C$1:$CZ$1,0))),"-")</f>
        <v>-</v>
      </c>
      <c r="I882" s="8" t="str">
        <f>IFERROR(IF(INDEX('ce raw data'!$C$2:$CZ$3000,MATCH(1,INDEX(('ce raw data'!$A$2:$A$3000=G841)*('ce raw data'!$B$2:$B$3000=$B882),,),0),MATCH(I844,'ce raw data'!$C$1:$CZ$1,0))="","-",INDEX('ce raw data'!$C$2:$CZ$3000,MATCH(1,INDEX(('ce raw data'!$A$2:$A$3000=G841)*('ce raw data'!$B$2:$B$3000=$B882),,),0),MATCH(I844,'ce raw data'!$C$1:$CZ$1,0))),"-")</f>
        <v>-</v>
      </c>
      <c r="J882" s="8" t="str">
        <f>IFERROR(IF(INDEX('ce raw data'!$C$2:$CZ$3000,MATCH(1,INDEX(('ce raw data'!$A$2:$A$3000=G841)*('ce raw data'!$B$2:$B$3000=$B882),,),0),MATCH(J844,'ce raw data'!$C$1:$CZ$1,0))="","-",INDEX('ce raw data'!$C$2:$CZ$3000,MATCH(1,INDEX(('ce raw data'!$A$2:$A$3000=G841)*('ce raw data'!$B$2:$B$3000=$B882),,),0),MATCH(J844,'ce raw data'!$C$1:$CZ$1,0))),"-")</f>
        <v>-</v>
      </c>
    </row>
    <row r="883" spans="2:10" hidden="1" x14ac:dyDescent="0.5">
      <c r="B883" s="12"/>
      <c r="C883" s="8" t="str">
        <f>IFERROR(IF(INDEX('ce raw data'!$C$2:$CZ$3000,MATCH(1,INDEX(('ce raw data'!$A$2:$A$3000=C841)*('ce raw data'!$B$2:$B$3000=$B884),,),0),MATCH(SUBSTITUTE(C844,"Allele","Height"),'ce raw data'!$C$1:$CZ$1,0))="","-",INDEX('ce raw data'!$C$2:$CZ$3000,MATCH(1,INDEX(('ce raw data'!$A$2:$A$3000=C841)*('ce raw data'!$B$2:$B$3000=$B884),,),0),MATCH(SUBSTITUTE(C844,"Allele","Height"),'ce raw data'!$C$1:$CZ$1,0))),"-")</f>
        <v>-</v>
      </c>
      <c r="D883" s="8" t="str">
        <f>IFERROR(IF(INDEX('ce raw data'!$C$2:$CZ$3000,MATCH(1,INDEX(('ce raw data'!$A$2:$A$3000=C841)*('ce raw data'!$B$2:$B$3000=$B884),,),0),MATCH(SUBSTITUTE(D844,"Allele","Height"),'ce raw data'!$C$1:$CZ$1,0))="","-",INDEX('ce raw data'!$C$2:$CZ$3000,MATCH(1,INDEX(('ce raw data'!$A$2:$A$3000=C841)*('ce raw data'!$B$2:$B$3000=$B884),,),0),MATCH(SUBSTITUTE(D844,"Allele","Height"),'ce raw data'!$C$1:$CZ$1,0))),"-")</f>
        <v>-</v>
      </c>
      <c r="E883" s="8" t="str">
        <f>IFERROR(IF(INDEX('ce raw data'!$C$2:$CZ$3000,MATCH(1,INDEX(('ce raw data'!$A$2:$A$3000=C841)*('ce raw data'!$B$2:$B$3000=$B884),,),0),MATCH(SUBSTITUTE(E844,"Allele","Height"),'ce raw data'!$C$1:$CZ$1,0))="","-",INDEX('ce raw data'!$C$2:$CZ$3000,MATCH(1,INDEX(('ce raw data'!$A$2:$A$3000=C841)*('ce raw data'!$B$2:$B$3000=$B884),,),0),MATCH(SUBSTITUTE(E844,"Allele","Height"),'ce raw data'!$C$1:$CZ$1,0))),"-")</f>
        <v>-</v>
      </c>
      <c r="F883" s="8" t="str">
        <f>IFERROR(IF(INDEX('ce raw data'!$C$2:$CZ$3000,MATCH(1,INDEX(('ce raw data'!$A$2:$A$3000=C841)*('ce raw data'!$B$2:$B$3000=$B884),,),0),MATCH(SUBSTITUTE(F844,"Allele","Height"),'ce raw data'!$C$1:$CZ$1,0))="","-",INDEX('ce raw data'!$C$2:$CZ$3000,MATCH(1,INDEX(('ce raw data'!$A$2:$A$3000=C841)*('ce raw data'!$B$2:$B$3000=$B884),,),0),MATCH(SUBSTITUTE(F844,"Allele","Height"),'ce raw data'!$C$1:$CZ$1,0))),"-")</f>
        <v>-</v>
      </c>
      <c r="G883" s="8" t="str">
        <f>IFERROR(IF(INDEX('ce raw data'!$C$2:$CZ$3000,MATCH(1,INDEX(('ce raw data'!$A$2:$A$3000=G841)*('ce raw data'!$B$2:$B$3000=$B884),,),0),MATCH(SUBSTITUTE(G844,"Allele","Height"),'ce raw data'!$C$1:$CZ$1,0))="","-",INDEX('ce raw data'!$C$2:$CZ$3000,MATCH(1,INDEX(('ce raw data'!$A$2:$A$3000=G841)*('ce raw data'!$B$2:$B$3000=$B884),,),0),MATCH(SUBSTITUTE(G844,"Allele","Height"),'ce raw data'!$C$1:$CZ$1,0))),"-")</f>
        <v>-</v>
      </c>
      <c r="H883" s="8" t="str">
        <f>IFERROR(IF(INDEX('ce raw data'!$C$2:$CZ$3000,MATCH(1,INDEX(('ce raw data'!$A$2:$A$3000=G841)*('ce raw data'!$B$2:$B$3000=$B884),,),0),MATCH(SUBSTITUTE(H844,"Allele","Height"),'ce raw data'!$C$1:$CZ$1,0))="","-",INDEX('ce raw data'!$C$2:$CZ$3000,MATCH(1,INDEX(('ce raw data'!$A$2:$A$3000=G841)*('ce raw data'!$B$2:$B$3000=$B884),,),0),MATCH(SUBSTITUTE(H844,"Allele","Height"),'ce raw data'!$C$1:$CZ$1,0))),"-")</f>
        <v>-</v>
      </c>
      <c r="I883" s="8" t="str">
        <f>IFERROR(IF(INDEX('ce raw data'!$C$2:$CZ$3000,MATCH(1,INDEX(('ce raw data'!$A$2:$A$3000=G841)*('ce raw data'!$B$2:$B$3000=$B884),,),0),MATCH(SUBSTITUTE(I844,"Allele","Height"),'ce raw data'!$C$1:$CZ$1,0))="","-",INDEX('ce raw data'!$C$2:$CZ$3000,MATCH(1,INDEX(('ce raw data'!$A$2:$A$3000=G841)*('ce raw data'!$B$2:$B$3000=$B884),,),0),MATCH(SUBSTITUTE(I844,"Allele","Height"),'ce raw data'!$C$1:$CZ$1,0))),"-")</f>
        <v>-</v>
      </c>
      <c r="J883" s="8" t="str">
        <f>IFERROR(IF(INDEX('ce raw data'!$C$2:$CZ$3000,MATCH(1,INDEX(('ce raw data'!$A$2:$A$3000=G841)*('ce raw data'!$B$2:$B$3000=$B884),,),0),MATCH(SUBSTITUTE(J844,"Allele","Height"),'ce raw data'!$C$1:$CZ$1,0))="","-",INDEX('ce raw data'!$C$2:$CZ$3000,MATCH(1,INDEX(('ce raw data'!$A$2:$A$3000=G841)*('ce raw data'!$B$2:$B$3000=$B884),,),0),MATCH(SUBSTITUTE(J844,"Allele","Height"),'ce raw data'!$C$1:$CZ$1,0))),"-")</f>
        <v>-</v>
      </c>
    </row>
    <row r="884" spans="2:10" x14ac:dyDescent="0.5">
      <c r="B884" s="12" t="str">
        <f>'Allele Call Table'!$A$109</f>
        <v>D12S391</v>
      </c>
      <c r="C884" s="8" t="str">
        <f>IFERROR(IF(INDEX('ce raw data'!$C$2:$CZ$3000,MATCH(1,INDEX(('ce raw data'!$A$2:$A$3000=C841)*('ce raw data'!$B$2:$B$3000=$B884),,),0),MATCH(C844,'ce raw data'!$C$1:$CZ$1,0))="","-",INDEX('ce raw data'!$C$2:$CZ$3000,MATCH(1,INDEX(('ce raw data'!$A$2:$A$3000=C841)*('ce raw data'!$B$2:$B$3000=$B884),,),0),MATCH(C844,'ce raw data'!$C$1:$CZ$1,0))),"-")</f>
        <v>-</v>
      </c>
      <c r="D884" s="8" t="str">
        <f>IFERROR(IF(INDEX('ce raw data'!$C$2:$CZ$3000,MATCH(1,INDEX(('ce raw data'!$A$2:$A$3000=C841)*('ce raw data'!$B$2:$B$3000=$B884),,),0),MATCH(D844,'ce raw data'!$C$1:$CZ$1,0))="","-",INDEX('ce raw data'!$C$2:$CZ$3000,MATCH(1,INDEX(('ce raw data'!$A$2:$A$3000=C841)*('ce raw data'!$B$2:$B$3000=$B884),,),0),MATCH(D844,'ce raw data'!$C$1:$CZ$1,0))),"-")</f>
        <v>-</v>
      </c>
      <c r="E884" s="8" t="str">
        <f>IFERROR(IF(INDEX('ce raw data'!$C$2:$CZ$3000,MATCH(1,INDEX(('ce raw data'!$A$2:$A$3000=C841)*('ce raw data'!$B$2:$B$3000=$B884),,),0),MATCH(E844,'ce raw data'!$C$1:$CZ$1,0))="","-",INDEX('ce raw data'!$C$2:$CZ$3000,MATCH(1,INDEX(('ce raw data'!$A$2:$A$3000=C841)*('ce raw data'!$B$2:$B$3000=$B884),,),0),MATCH(E844,'ce raw data'!$C$1:$CZ$1,0))),"-")</f>
        <v>-</v>
      </c>
      <c r="F884" s="8" t="str">
        <f>IFERROR(IF(INDEX('ce raw data'!$C$2:$CZ$3000,MATCH(1,INDEX(('ce raw data'!$A$2:$A$3000=C841)*('ce raw data'!$B$2:$B$3000=$B884),,),0),MATCH(F844,'ce raw data'!$C$1:$CZ$1,0))="","-",INDEX('ce raw data'!$C$2:$CZ$3000,MATCH(1,INDEX(('ce raw data'!$A$2:$A$3000=C841)*('ce raw data'!$B$2:$B$3000=$B884),,),0),MATCH(F844,'ce raw data'!$C$1:$CZ$1,0))),"-")</f>
        <v>-</v>
      </c>
      <c r="G884" s="8" t="str">
        <f>IFERROR(IF(INDEX('ce raw data'!$C$2:$CZ$3000,MATCH(1,INDEX(('ce raw data'!$A$2:$A$3000=G841)*('ce raw data'!$B$2:$B$3000=$B884),,),0),MATCH(G844,'ce raw data'!$C$1:$CZ$1,0))="","-",INDEX('ce raw data'!$C$2:$CZ$3000,MATCH(1,INDEX(('ce raw data'!$A$2:$A$3000=G841)*('ce raw data'!$B$2:$B$3000=$B884),,),0),MATCH(G844,'ce raw data'!$C$1:$CZ$1,0))),"-")</f>
        <v>-</v>
      </c>
      <c r="H884" s="8" t="str">
        <f>IFERROR(IF(INDEX('ce raw data'!$C$2:$CZ$3000,MATCH(1,INDEX(('ce raw data'!$A$2:$A$3000=G841)*('ce raw data'!$B$2:$B$3000=$B884),,),0),MATCH(H844,'ce raw data'!$C$1:$CZ$1,0))="","-",INDEX('ce raw data'!$C$2:$CZ$3000,MATCH(1,INDEX(('ce raw data'!$A$2:$A$3000=G841)*('ce raw data'!$B$2:$B$3000=$B884),,),0),MATCH(H844,'ce raw data'!$C$1:$CZ$1,0))),"-")</f>
        <v>-</v>
      </c>
      <c r="I884" s="8" t="str">
        <f>IFERROR(IF(INDEX('ce raw data'!$C$2:$CZ$3000,MATCH(1,INDEX(('ce raw data'!$A$2:$A$3000=G841)*('ce raw data'!$B$2:$B$3000=$B884),,),0),MATCH(I844,'ce raw data'!$C$1:$CZ$1,0))="","-",INDEX('ce raw data'!$C$2:$CZ$3000,MATCH(1,INDEX(('ce raw data'!$A$2:$A$3000=G841)*('ce raw data'!$B$2:$B$3000=$B884),,),0),MATCH(I844,'ce raw data'!$C$1:$CZ$1,0))),"-")</f>
        <v>-</v>
      </c>
      <c r="J884" s="8" t="str">
        <f>IFERROR(IF(INDEX('ce raw data'!$C$2:$CZ$3000,MATCH(1,INDEX(('ce raw data'!$A$2:$A$3000=G841)*('ce raw data'!$B$2:$B$3000=$B884),,),0),MATCH(J844,'ce raw data'!$C$1:$CZ$1,0))="","-",INDEX('ce raw data'!$C$2:$CZ$3000,MATCH(1,INDEX(('ce raw data'!$A$2:$A$3000=G841)*('ce raw data'!$B$2:$B$3000=$B884),,),0),MATCH(J844,'ce raw data'!$C$1:$CZ$1,0))),"-")</f>
        <v>-</v>
      </c>
    </row>
    <row r="885" spans="2:10" hidden="1" x14ac:dyDescent="0.5">
      <c r="B885" s="12"/>
      <c r="C885" s="8" t="str">
        <f>IFERROR(IF(INDEX('ce raw data'!$C$2:$CZ$3000,MATCH(1,INDEX(('ce raw data'!$A$2:$A$3000=C841)*('ce raw data'!$B$2:$B$3000=$B886),,),0),MATCH(SUBSTITUTE(C844,"Allele","Height"),'ce raw data'!$C$1:$CZ$1,0))="","-",INDEX('ce raw data'!$C$2:$CZ$3000,MATCH(1,INDEX(('ce raw data'!$A$2:$A$3000=C841)*('ce raw data'!$B$2:$B$3000=$B886),,),0),MATCH(SUBSTITUTE(C844,"Allele","Height"),'ce raw data'!$C$1:$CZ$1,0))),"-")</f>
        <v>-</v>
      </c>
      <c r="D885" s="8" t="str">
        <f>IFERROR(IF(INDEX('ce raw data'!$C$2:$CZ$3000,MATCH(1,INDEX(('ce raw data'!$A$2:$A$3000=C841)*('ce raw data'!$B$2:$B$3000=$B886),,),0),MATCH(SUBSTITUTE(D844,"Allele","Height"),'ce raw data'!$C$1:$CZ$1,0))="","-",INDEX('ce raw data'!$C$2:$CZ$3000,MATCH(1,INDEX(('ce raw data'!$A$2:$A$3000=C841)*('ce raw data'!$B$2:$B$3000=$B886),,),0),MATCH(SUBSTITUTE(D844,"Allele","Height"),'ce raw data'!$C$1:$CZ$1,0))),"-")</f>
        <v>-</v>
      </c>
      <c r="E885" s="8" t="str">
        <f>IFERROR(IF(INDEX('ce raw data'!$C$2:$CZ$3000,MATCH(1,INDEX(('ce raw data'!$A$2:$A$3000=C841)*('ce raw data'!$B$2:$B$3000=$B886),,),0),MATCH(SUBSTITUTE(E844,"Allele","Height"),'ce raw data'!$C$1:$CZ$1,0))="","-",INDEX('ce raw data'!$C$2:$CZ$3000,MATCH(1,INDEX(('ce raw data'!$A$2:$A$3000=C841)*('ce raw data'!$B$2:$B$3000=$B886),,),0),MATCH(SUBSTITUTE(E844,"Allele","Height"),'ce raw data'!$C$1:$CZ$1,0))),"-")</f>
        <v>-</v>
      </c>
      <c r="F885" s="8" t="str">
        <f>IFERROR(IF(INDEX('ce raw data'!$C$2:$CZ$3000,MATCH(1,INDEX(('ce raw data'!$A$2:$A$3000=C841)*('ce raw data'!$B$2:$B$3000=$B886),,),0),MATCH(SUBSTITUTE(F844,"Allele","Height"),'ce raw data'!$C$1:$CZ$1,0))="","-",INDEX('ce raw data'!$C$2:$CZ$3000,MATCH(1,INDEX(('ce raw data'!$A$2:$A$3000=C841)*('ce raw data'!$B$2:$B$3000=$B886),,),0),MATCH(SUBSTITUTE(F844,"Allele","Height"),'ce raw data'!$C$1:$CZ$1,0))),"-")</f>
        <v>-</v>
      </c>
      <c r="G885" s="8" t="str">
        <f>IFERROR(IF(INDEX('ce raw data'!$C$2:$CZ$3000,MATCH(1,INDEX(('ce raw data'!$A$2:$A$3000=G841)*('ce raw data'!$B$2:$B$3000=$B886),,),0),MATCH(SUBSTITUTE(G844,"Allele","Height"),'ce raw data'!$C$1:$CZ$1,0))="","-",INDEX('ce raw data'!$C$2:$CZ$3000,MATCH(1,INDEX(('ce raw data'!$A$2:$A$3000=G841)*('ce raw data'!$B$2:$B$3000=$B886),,),0),MATCH(SUBSTITUTE(G844,"Allele","Height"),'ce raw data'!$C$1:$CZ$1,0))),"-")</f>
        <v>-</v>
      </c>
      <c r="H885" s="8" t="str">
        <f>IFERROR(IF(INDEX('ce raw data'!$C$2:$CZ$3000,MATCH(1,INDEX(('ce raw data'!$A$2:$A$3000=G841)*('ce raw data'!$B$2:$B$3000=$B886),,),0),MATCH(SUBSTITUTE(H844,"Allele","Height"),'ce raw data'!$C$1:$CZ$1,0))="","-",INDEX('ce raw data'!$C$2:$CZ$3000,MATCH(1,INDEX(('ce raw data'!$A$2:$A$3000=G841)*('ce raw data'!$B$2:$B$3000=$B886),,),0),MATCH(SUBSTITUTE(H844,"Allele","Height"),'ce raw data'!$C$1:$CZ$1,0))),"-")</f>
        <v>-</v>
      </c>
      <c r="I885" s="8" t="str">
        <f>IFERROR(IF(INDEX('ce raw data'!$C$2:$CZ$3000,MATCH(1,INDEX(('ce raw data'!$A$2:$A$3000=G841)*('ce raw data'!$B$2:$B$3000=$B886),,),0),MATCH(SUBSTITUTE(I844,"Allele","Height"),'ce raw data'!$C$1:$CZ$1,0))="","-",INDEX('ce raw data'!$C$2:$CZ$3000,MATCH(1,INDEX(('ce raw data'!$A$2:$A$3000=G841)*('ce raw data'!$B$2:$B$3000=$B886),,),0),MATCH(SUBSTITUTE(I844,"Allele","Height"),'ce raw data'!$C$1:$CZ$1,0))),"-")</f>
        <v>-</v>
      </c>
      <c r="J885" s="8" t="str">
        <f>IFERROR(IF(INDEX('ce raw data'!$C$2:$CZ$3000,MATCH(1,INDEX(('ce raw data'!$A$2:$A$3000=G841)*('ce raw data'!$B$2:$B$3000=$B886),,),0),MATCH(SUBSTITUTE(J844,"Allele","Height"),'ce raw data'!$C$1:$CZ$1,0))="","-",INDEX('ce raw data'!$C$2:$CZ$3000,MATCH(1,INDEX(('ce raw data'!$A$2:$A$3000=G841)*('ce raw data'!$B$2:$B$3000=$B886),,),0),MATCH(SUBSTITUTE(J844,"Allele","Height"),'ce raw data'!$C$1:$CZ$1,0))),"-")</f>
        <v>-</v>
      </c>
    </row>
    <row r="886" spans="2:10" x14ac:dyDescent="0.5">
      <c r="B886" s="12" t="str">
        <f>'Allele Call Table'!$A$111</f>
        <v>D19S433</v>
      </c>
      <c r="C886" s="8" t="str">
        <f>IFERROR(IF(INDEX('ce raw data'!$C$2:$CZ$3000,MATCH(1,INDEX(('ce raw data'!$A$2:$A$3000=C841)*('ce raw data'!$B$2:$B$3000=$B886),,),0),MATCH(C844,'ce raw data'!$C$1:$CZ$1,0))="","-",INDEX('ce raw data'!$C$2:$CZ$3000,MATCH(1,INDEX(('ce raw data'!$A$2:$A$3000=C841)*('ce raw data'!$B$2:$B$3000=$B886),,),0),MATCH(C844,'ce raw data'!$C$1:$CZ$1,0))),"-")</f>
        <v>-</v>
      </c>
      <c r="D886" s="8" t="str">
        <f>IFERROR(IF(INDEX('ce raw data'!$C$2:$CZ$3000,MATCH(1,INDEX(('ce raw data'!$A$2:$A$3000=C841)*('ce raw data'!$B$2:$B$3000=$B886),,),0),MATCH(D844,'ce raw data'!$C$1:$CZ$1,0))="","-",INDEX('ce raw data'!$C$2:$CZ$3000,MATCH(1,INDEX(('ce raw data'!$A$2:$A$3000=C841)*('ce raw data'!$B$2:$B$3000=$B886),,),0),MATCH(D844,'ce raw data'!$C$1:$CZ$1,0))),"-")</f>
        <v>-</v>
      </c>
      <c r="E886" s="8" t="str">
        <f>IFERROR(IF(INDEX('ce raw data'!$C$2:$CZ$3000,MATCH(1,INDEX(('ce raw data'!$A$2:$A$3000=C841)*('ce raw data'!$B$2:$B$3000=$B886),,),0),MATCH(E844,'ce raw data'!$C$1:$CZ$1,0))="","-",INDEX('ce raw data'!$C$2:$CZ$3000,MATCH(1,INDEX(('ce raw data'!$A$2:$A$3000=C841)*('ce raw data'!$B$2:$B$3000=$B886),,),0),MATCH(E844,'ce raw data'!$C$1:$CZ$1,0))),"-")</f>
        <v>-</v>
      </c>
      <c r="F886" s="8" t="str">
        <f>IFERROR(IF(INDEX('ce raw data'!$C$2:$CZ$3000,MATCH(1,INDEX(('ce raw data'!$A$2:$A$3000=C841)*('ce raw data'!$B$2:$B$3000=$B886),,),0),MATCH(F844,'ce raw data'!$C$1:$CZ$1,0))="","-",INDEX('ce raw data'!$C$2:$CZ$3000,MATCH(1,INDEX(('ce raw data'!$A$2:$A$3000=C841)*('ce raw data'!$B$2:$B$3000=$B886),,),0),MATCH(F844,'ce raw data'!$C$1:$CZ$1,0))),"-")</f>
        <v>-</v>
      </c>
      <c r="G886" s="8" t="str">
        <f>IFERROR(IF(INDEX('ce raw data'!$C$2:$CZ$3000,MATCH(1,INDEX(('ce raw data'!$A$2:$A$3000=G841)*('ce raw data'!$B$2:$B$3000=$B886),,),0),MATCH(G844,'ce raw data'!$C$1:$CZ$1,0))="","-",INDEX('ce raw data'!$C$2:$CZ$3000,MATCH(1,INDEX(('ce raw data'!$A$2:$A$3000=G841)*('ce raw data'!$B$2:$B$3000=$B886),,),0),MATCH(G844,'ce raw data'!$C$1:$CZ$1,0))),"-")</f>
        <v>-</v>
      </c>
      <c r="H886" s="8" t="str">
        <f>IFERROR(IF(INDEX('ce raw data'!$C$2:$CZ$3000,MATCH(1,INDEX(('ce raw data'!$A$2:$A$3000=G841)*('ce raw data'!$B$2:$B$3000=$B886),,),0),MATCH(H844,'ce raw data'!$C$1:$CZ$1,0))="","-",INDEX('ce raw data'!$C$2:$CZ$3000,MATCH(1,INDEX(('ce raw data'!$A$2:$A$3000=G841)*('ce raw data'!$B$2:$B$3000=$B886),,),0),MATCH(H844,'ce raw data'!$C$1:$CZ$1,0))),"-")</f>
        <v>-</v>
      </c>
      <c r="I886" s="8" t="str">
        <f>IFERROR(IF(INDEX('ce raw data'!$C$2:$CZ$3000,MATCH(1,INDEX(('ce raw data'!$A$2:$A$3000=G841)*('ce raw data'!$B$2:$B$3000=$B886),,),0),MATCH(I844,'ce raw data'!$C$1:$CZ$1,0))="","-",INDEX('ce raw data'!$C$2:$CZ$3000,MATCH(1,INDEX(('ce raw data'!$A$2:$A$3000=G841)*('ce raw data'!$B$2:$B$3000=$B886),,),0),MATCH(I844,'ce raw data'!$C$1:$CZ$1,0))),"-")</f>
        <v>-</v>
      </c>
      <c r="J886" s="8" t="str">
        <f>IFERROR(IF(INDEX('ce raw data'!$C$2:$CZ$3000,MATCH(1,INDEX(('ce raw data'!$A$2:$A$3000=G841)*('ce raw data'!$B$2:$B$3000=$B886),,),0),MATCH(J844,'ce raw data'!$C$1:$CZ$1,0))="","-",INDEX('ce raw data'!$C$2:$CZ$3000,MATCH(1,INDEX(('ce raw data'!$A$2:$A$3000=G841)*('ce raw data'!$B$2:$B$3000=$B886),,),0),MATCH(J844,'ce raw data'!$C$1:$CZ$1,0))),"-")</f>
        <v>-</v>
      </c>
    </row>
    <row r="887" spans="2:10" hidden="1" x14ac:dyDescent="0.5">
      <c r="B887" s="12"/>
      <c r="C887" s="8" t="str">
        <f>IFERROR(IF(INDEX('ce raw data'!$C$2:$CZ$3000,MATCH(1,INDEX(('ce raw data'!$A$2:$A$3000=C841)*('ce raw data'!$B$2:$B$3000=$B888),,),0),MATCH(SUBSTITUTE(C844,"Allele","Height"),'ce raw data'!$C$1:$CZ$1,0))="","-",INDEX('ce raw data'!$C$2:$CZ$3000,MATCH(1,INDEX(('ce raw data'!$A$2:$A$3000=C841)*('ce raw data'!$B$2:$B$3000=$B888),,),0),MATCH(SUBSTITUTE(C844,"Allele","Height"),'ce raw data'!$C$1:$CZ$1,0))),"-")</f>
        <v>-</v>
      </c>
      <c r="D887" s="8" t="str">
        <f>IFERROR(IF(INDEX('ce raw data'!$C$2:$CZ$3000,MATCH(1,INDEX(('ce raw data'!$A$2:$A$3000=C841)*('ce raw data'!$B$2:$B$3000=$B888),,),0),MATCH(SUBSTITUTE(D844,"Allele","Height"),'ce raw data'!$C$1:$CZ$1,0))="","-",INDEX('ce raw data'!$C$2:$CZ$3000,MATCH(1,INDEX(('ce raw data'!$A$2:$A$3000=C841)*('ce raw data'!$B$2:$B$3000=$B888),,),0),MATCH(SUBSTITUTE(D844,"Allele","Height"),'ce raw data'!$C$1:$CZ$1,0))),"-")</f>
        <v>-</v>
      </c>
      <c r="E887" s="8" t="str">
        <f>IFERROR(IF(INDEX('ce raw data'!$C$2:$CZ$3000,MATCH(1,INDEX(('ce raw data'!$A$2:$A$3000=C841)*('ce raw data'!$B$2:$B$3000=$B888),,),0),MATCH(SUBSTITUTE(E844,"Allele","Height"),'ce raw data'!$C$1:$CZ$1,0))="","-",INDEX('ce raw data'!$C$2:$CZ$3000,MATCH(1,INDEX(('ce raw data'!$A$2:$A$3000=C841)*('ce raw data'!$B$2:$B$3000=$B888),,),0),MATCH(SUBSTITUTE(E844,"Allele","Height"),'ce raw data'!$C$1:$CZ$1,0))),"-")</f>
        <v>-</v>
      </c>
      <c r="F887" s="8" t="str">
        <f>IFERROR(IF(INDEX('ce raw data'!$C$2:$CZ$3000,MATCH(1,INDEX(('ce raw data'!$A$2:$A$3000=C841)*('ce raw data'!$B$2:$B$3000=$B888),,),0),MATCH(SUBSTITUTE(F844,"Allele","Height"),'ce raw data'!$C$1:$CZ$1,0))="","-",INDEX('ce raw data'!$C$2:$CZ$3000,MATCH(1,INDEX(('ce raw data'!$A$2:$A$3000=C841)*('ce raw data'!$B$2:$B$3000=$B888),,),0),MATCH(SUBSTITUTE(F844,"Allele","Height"),'ce raw data'!$C$1:$CZ$1,0))),"-")</f>
        <v>-</v>
      </c>
      <c r="G887" s="8" t="str">
        <f>IFERROR(IF(INDEX('ce raw data'!$C$2:$CZ$3000,MATCH(1,INDEX(('ce raw data'!$A$2:$A$3000=G841)*('ce raw data'!$B$2:$B$3000=$B888),,),0),MATCH(SUBSTITUTE(G844,"Allele","Height"),'ce raw data'!$C$1:$CZ$1,0))="","-",INDEX('ce raw data'!$C$2:$CZ$3000,MATCH(1,INDEX(('ce raw data'!$A$2:$A$3000=G841)*('ce raw data'!$B$2:$B$3000=$B888),,),0),MATCH(SUBSTITUTE(G844,"Allele","Height"),'ce raw data'!$C$1:$CZ$1,0))),"-")</f>
        <v>-</v>
      </c>
      <c r="H887" s="8" t="str">
        <f>IFERROR(IF(INDEX('ce raw data'!$C$2:$CZ$3000,MATCH(1,INDEX(('ce raw data'!$A$2:$A$3000=G841)*('ce raw data'!$B$2:$B$3000=$B888),,),0),MATCH(SUBSTITUTE(H844,"Allele","Height"),'ce raw data'!$C$1:$CZ$1,0))="","-",INDEX('ce raw data'!$C$2:$CZ$3000,MATCH(1,INDEX(('ce raw data'!$A$2:$A$3000=G841)*('ce raw data'!$B$2:$B$3000=$B888),,),0),MATCH(SUBSTITUTE(H844,"Allele","Height"),'ce raw data'!$C$1:$CZ$1,0))),"-")</f>
        <v>-</v>
      </c>
      <c r="I887" s="8" t="str">
        <f>IFERROR(IF(INDEX('ce raw data'!$C$2:$CZ$3000,MATCH(1,INDEX(('ce raw data'!$A$2:$A$3000=G841)*('ce raw data'!$B$2:$B$3000=$B888),,),0),MATCH(SUBSTITUTE(I844,"Allele","Height"),'ce raw data'!$C$1:$CZ$1,0))="","-",INDEX('ce raw data'!$C$2:$CZ$3000,MATCH(1,INDEX(('ce raw data'!$A$2:$A$3000=G841)*('ce raw data'!$B$2:$B$3000=$B888),,),0),MATCH(SUBSTITUTE(I844,"Allele","Height"),'ce raw data'!$C$1:$CZ$1,0))),"-")</f>
        <v>-</v>
      </c>
      <c r="J887" s="8" t="str">
        <f>IFERROR(IF(INDEX('ce raw data'!$C$2:$CZ$3000,MATCH(1,INDEX(('ce raw data'!$A$2:$A$3000=G841)*('ce raw data'!$B$2:$B$3000=$B888),,),0),MATCH(SUBSTITUTE(J844,"Allele","Height"),'ce raw data'!$C$1:$CZ$1,0))="","-",INDEX('ce raw data'!$C$2:$CZ$3000,MATCH(1,INDEX(('ce raw data'!$A$2:$A$3000=G841)*('ce raw data'!$B$2:$B$3000=$B888),,),0),MATCH(SUBSTITUTE(J844,"Allele","Height"),'ce raw data'!$C$1:$CZ$1,0))),"-")</f>
        <v>-</v>
      </c>
    </row>
    <row r="888" spans="2:10" x14ac:dyDescent="0.5">
      <c r="B888" s="12" t="str">
        <f>'Allele Call Table'!$A$113</f>
        <v>SE33</v>
      </c>
      <c r="C888" s="8" t="str">
        <f>IFERROR(IF(INDEX('ce raw data'!$C$2:$CZ$3000,MATCH(1,INDEX(('ce raw data'!$A$2:$A$3000=C841)*('ce raw data'!$B$2:$B$3000=$B888),,),0),MATCH(C844,'ce raw data'!$C$1:$CZ$1,0))="","-",INDEX('ce raw data'!$C$2:$CZ$3000,MATCH(1,INDEX(('ce raw data'!$A$2:$A$3000=C841)*('ce raw data'!$B$2:$B$3000=$B888),,),0),MATCH(C844,'ce raw data'!$C$1:$CZ$1,0))),"-")</f>
        <v>-</v>
      </c>
      <c r="D888" s="8" t="str">
        <f>IFERROR(IF(INDEX('ce raw data'!$C$2:$CZ$3000,MATCH(1,INDEX(('ce raw data'!$A$2:$A$3000=C841)*('ce raw data'!$B$2:$B$3000=$B888),,),0),MATCH(D844,'ce raw data'!$C$1:$CZ$1,0))="","-",INDEX('ce raw data'!$C$2:$CZ$3000,MATCH(1,INDEX(('ce raw data'!$A$2:$A$3000=C841)*('ce raw data'!$B$2:$B$3000=$B888),,),0),MATCH(D844,'ce raw data'!$C$1:$CZ$1,0))),"-")</f>
        <v>-</v>
      </c>
      <c r="E888" s="8" t="str">
        <f>IFERROR(IF(INDEX('ce raw data'!$C$2:$CZ$3000,MATCH(1,INDEX(('ce raw data'!$A$2:$A$3000=C841)*('ce raw data'!$B$2:$B$3000=$B888),,),0),MATCH(E844,'ce raw data'!$C$1:$CZ$1,0))="","-",INDEX('ce raw data'!$C$2:$CZ$3000,MATCH(1,INDEX(('ce raw data'!$A$2:$A$3000=C841)*('ce raw data'!$B$2:$B$3000=$B888),,),0),MATCH(E844,'ce raw data'!$C$1:$CZ$1,0))),"-")</f>
        <v>-</v>
      </c>
      <c r="F888" s="8" t="str">
        <f>IFERROR(IF(INDEX('ce raw data'!$C$2:$CZ$3000,MATCH(1,INDEX(('ce raw data'!$A$2:$A$3000=C841)*('ce raw data'!$B$2:$B$3000=$B888),,),0),MATCH(F844,'ce raw data'!$C$1:$CZ$1,0))="","-",INDEX('ce raw data'!$C$2:$CZ$3000,MATCH(1,INDEX(('ce raw data'!$A$2:$A$3000=C841)*('ce raw data'!$B$2:$B$3000=$B888),,),0),MATCH(F844,'ce raw data'!$C$1:$CZ$1,0))),"-")</f>
        <v>-</v>
      </c>
      <c r="G888" s="8" t="str">
        <f>IFERROR(IF(INDEX('ce raw data'!$C$2:$CZ$3000,MATCH(1,INDEX(('ce raw data'!$A$2:$A$3000=G841)*('ce raw data'!$B$2:$B$3000=$B888),,),0),MATCH(G844,'ce raw data'!$C$1:$CZ$1,0))="","-",INDEX('ce raw data'!$C$2:$CZ$3000,MATCH(1,INDEX(('ce raw data'!$A$2:$A$3000=G841)*('ce raw data'!$B$2:$B$3000=$B888),,),0),MATCH(G844,'ce raw data'!$C$1:$CZ$1,0))),"-")</f>
        <v>-</v>
      </c>
      <c r="H888" s="8" t="str">
        <f>IFERROR(IF(INDEX('ce raw data'!$C$2:$CZ$3000,MATCH(1,INDEX(('ce raw data'!$A$2:$A$3000=G841)*('ce raw data'!$B$2:$B$3000=$B888),,),0),MATCH(H844,'ce raw data'!$C$1:$CZ$1,0))="","-",INDEX('ce raw data'!$C$2:$CZ$3000,MATCH(1,INDEX(('ce raw data'!$A$2:$A$3000=G841)*('ce raw data'!$B$2:$B$3000=$B888),,),0),MATCH(H844,'ce raw data'!$C$1:$CZ$1,0))),"-")</f>
        <v>-</v>
      </c>
      <c r="I888" s="8" t="str">
        <f>IFERROR(IF(INDEX('ce raw data'!$C$2:$CZ$3000,MATCH(1,INDEX(('ce raw data'!$A$2:$A$3000=G841)*('ce raw data'!$B$2:$B$3000=$B888),,),0),MATCH(I844,'ce raw data'!$C$1:$CZ$1,0))="","-",INDEX('ce raw data'!$C$2:$CZ$3000,MATCH(1,INDEX(('ce raw data'!$A$2:$A$3000=G841)*('ce raw data'!$B$2:$B$3000=$B888),,),0),MATCH(I844,'ce raw data'!$C$1:$CZ$1,0))),"-")</f>
        <v>-</v>
      </c>
      <c r="J888" s="8" t="str">
        <f>IFERROR(IF(INDEX('ce raw data'!$C$2:$CZ$3000,MATCH(1,INDEX(('ce raw data'!$A$2:$A$3000=G841)*('ce raw data'!$B$2:$B$3000=$B888),,),0),MATCH(J844,'ce raw data'!$C$1:$CZ$1,0))="","-",INDEX('ce raw data'!$C$2:$CZ$3000,MATCH(1,INDEX(('ce raw data'!$A$2:$A$3000=G841)*('ce raw data'!$B$2:$B$3000=$B888),,),0),MATCH(J844,'ce raw data'!$C$1:$CZ$1,0))),"-")</f>
        <v>-</v>
      </c>
    </row>
    <row r="889" spans="2:10" hidden="1" x14ac:dyDescent="0.5">
      <c r="B889" s="12"/>
      <c r="C889" s="8" t="str">
        <f>IFERROR(IF(INDEX('ce raw data'!$C$2:$CZ$3000,MATCH(1,INDEX(('ce raw data'!$A$2:$A$3000=C841)*('ce raw data'!$B$2:$B$3000=$B890),,),0),MATCH(SUBSTITUTE(C844,"Allele","Height"),'ce raw data'!$C$1:$CZ$1,0))="","-",INDEX('ce raw data'!$C$2:$CZ$3000,MATCH(1,INDEX(('ce raw data'!$A$2:$A$3000=C841)*('ce raw data'!$B$2:$B$3000=$B890),,),0),MATCH(SUBSTITUTE(C844,"Allele","Height"),'ce raw data'!$C$1:$CZ$1,0))),"-")</f>
        <v>-</v>
      </c>
      <c r="D889" s="8" t="str">
        <f>IFERROR(IF(INDEX('ce raw data'!$C$2:$CZ$3000,MATCH(1,INDEX(('ce raw data'!$A$2:$A$3000=C841)*('ce raw data'!$B$2:$B$3000=$B890),,),0),MATCH(SUBSTITUTE(D844,"Allele","Height"),'ce raw data'!$C$1:$CZ$1,0))="","-",INDEX('ce raw data'!$C$2:$CZ$3000,MATCH(1,INDEX(('ce raw data'!$A$2:$A$3000=C841)*('ce raw data'!$B$2:$B$3000=$B890),,),0),MATCH(SUBSTITUTE(D844,"Allele","Height"),'ce raw data'!$C$1:$CZ$1,0))),"-")</f>
        <v>-</v>
      </c>
      <c r="E889" s="8" t="str">
        <f>IFERROR(IF(INDEX('ce raw data'!$C$2:$CZ$3000,MATCH(1,INDEX(('ce raw data'!$A$2:$A$3000=C841)*('ce raw data'!$B$2:$B$3000=$B890),,),0),MATCH(SUBSTITUTE(E844,"Allele","Height"),'ce raw data'!$C$1:$CZ$1,0))="","-",INDEX('ce raw data'!$C$2:$CZ$3000,MATCH(1,INDEX(('ce raw data'!$A$2:$A$3000=C841)*('ce raw data'!$B$2:$B$3000=$B890),,),0),MATCH(SUBSTITUTE(E844,"Allele","Height"),'ce raw data'!$C$1:$CZ$1,0))),"-")</f>
        <v>-</v>
      </c>
      <c r="F889" s="8" t="str">
        <f>IFERROR(IF(INDEX('ce raw data'!$C$2:$CZ$3000,MATCH(1,INDEX(('ce raw data'!$A$2:$A$3000=C841)*('ce raw data'!$B$2:$B$3000=$B890),,),0),MATCH(SUBSTITUTE(F844,"Allele","Height"),'ce raw data'!$C$1:$CZ$1,0))="","-",INDEX('ce raw data'!$C$2:$CZ$3000,MATCH(1,INDEX(('ce raw data'!$A$2:$A$3000=C841)*('ce raw data'!$B$2:$B$3000=$B890),,),0),MATCH(SUBSTITUTE(F844,"Allele","Height"),'ce raw data'!$C$1:$CZ$1,0))),"-")</f>
        <v>-</v>
      </c>
      <c r="G889" s="8" t="str">
        <f>IFERROR(IF(INDEX('ce raw data'!$C$2:$CZ$3000,MATCH(1,INDEX(('ce raw data'!$A$2:$A$3000=G841)*('ce raw data'!$B$2:$B$3000=$B890),,),0),MATCH(SUBSTITUTE(G844,"Allele","Height"),'ce raw data'!$C$1:$CZ$1,0))="","-",INDEX('ce raw data'!$C$2:$CZ$3000,MATCH(1,INDEX(('ce raw data'!$A$2:$A$3000=G841)*('ce raw data'!$B$2:$B$3000=$B890),,),0),MATCH(SUBSTITUTE(G844,"Allele","Height"),'ce raw data'!$C$1:$CZ$1,0))),"-")</f>
        <v>-</v>
      </c>
      <c r="H889" s="8" t="str">
        <f>IFERROR(IF(INDEX('ce raw data'!$C$2:$CZ$3000,MATCH(1,INDEX(('ce raw data'!$A$2:$A$3000=G841)*('ce raw data'!$B$2:$B$3000=$B890),,),0),MATCH(SUBSTITUTE(H844,"Allele","Height"),'ce raw data'!$C$1:$CZ$1,0))="","-",INDEX('ce raw data'!$C$2:$CZ$3000,MATCH(1,INDEX(('ce raw data'!$A$2:$A$3000=G841)*('ce raw data'!$B$2:$B$3000=$B890),,),0),MATCH(SUBSTITUTE(H844,"Allele","Height"),'ce raw data'!$C$1:$CZ$1,0))),"-")</f>
        <v>-</v>
      </c>
      <c r="I889" s="8" t="str">
        <f>IFERROR(IF(INDEX('ce raw data'!$C$2:$CZ$3000,MATCH(1,INDEX(('ce raw data'!$A$2:$A$3000=G841)*('ce raw data'!$B$2:$B$3000=$B890),,),0),MATCH(SUBSTITUTE(I844,"Allele","Height"),'ce raw data'!$C$1:$CZ$1,0))="","-",INDEX('ce raw data'!$C$2:$CZ$3000,MATCH(1,INDEX(('ce raw data'!$A$2:$A$3000=G841)*('ce raw data'!$B$2:$B$3000=$B890),,),0),MATCH(SUBSTITUTE(I844,"Allele","Height"),'ce raw data'!$C$1:$CZ$1,0))),"-")</f>
        <v>-</v>
      </c>
      <c r="J889" s="8" t="str">
        <f>IFERROR(IF(INDEX('ce raw data'!$C$2:$CZ$3000,MATCH(1,INDEX(('ce raw data'!$A$2:$A$3000=G841)*('ce raw data'!$B$2:$B$3000=$B890),,),0),MATCH(SUBSTITUTE(J844,"Allele","Height"),'ce raw data'!$C$1:$CZ$1,0))="","-",INDEX('ce raw data'!$C$2:$CZ$3000,MATCH(1,INDEX(('ce raw data'!$A$2:$A$3000=G841)*('ce raw data'!$B$2:$B$3000=$B890),,),0),MATCH(SUBSTITUTE(J844,"Allele","Height"),'ce raw data'!$C$1:$CZ$1,0))),"-")</f>
        <v>-</v>
      </c>
    </row>
    <row r="890" spans="2:10" x14ac:dyDescent="0.5">
      <c r="B890" s="12" t="str">
        <f>'Allele Call Table'!$A$115</f>
        <v>D22S1045</v>
      </c>
      <c r="C890" s="8" t="str">
        <f>IFERROR(IF(INDEX('ce raw data'!$C$2:$CZ$3000,MATCH(1,INDEX(('ce raw data'!$A$2:$A$3000=C841)*('ce raw data'!$B$2:$B$3000=$B890),,),0),MATCH(C844,'ce raw data'!$C$1:$CZ$1,0))="","-",INDEX('ce raw data'!$C$2:$CZ$3000,MATCH(1,INDEX(('ce raw data'!$A$2:$A$3000=C841)*('ce raw data'!$B$2:$B$3000=$B890),,),0),MATCH(C844,'ce raw data'!$C$1:$CZ$1,0))),"-")</f>
        <v>-</v>
      </c>
      <c r="D890" s="8" t="str">
        <f>IFERROR(IF(INDEX('ce raw data'!$C$2:$CZ$3000,MATCH(1,INDEX(('ce raw data'!$A$2:$A$3000=C841)*('ce raw data'!$B$2:$B$3000=$B890),,),0),MATCH(D844,'ce raw data'!$C$1:$CZ$1,0))="","-",INDEX('ce raw data'!$C$2:$CZ$3000,MATCH(1,INDEX(('ce raw data'!$A$2:$A$3000=C841)*('ce raw data'!$B$2:$B$3000=$B890),,),0),MATCH(D844,'ce raw data'!$C$1:$CZ$1,0))),"-")</f>
        <v>-</v>
      </c>
      <c r="E890" s="8" t="str">
        <f>IFERROR(IF(INDEX('ce raw data'!$C$2:$CZ$3000,MATCH(1,INDEX(('ce raw data'!$A$2:$A$3000=C841)*('ce raw data'!$B$2:$B$3000=$B890),,),0),MATCH(E844,'ce raw data'!$C$1:$CZ$1,0))="","-",INDEX('ce raw data'!$C$2:$CZ$3000,MATCH(1,INDEX(('ce raw data'!$A$2:$A$3000=C841)*('ce raw data'!$B$2:$B$3000=$B890),,),0),MATCH(E844,'ce raw data'!$C$1:$CZ$1,0))),"-")</f>
        <v>-</v>
      </c>
      <c r="F890" s="8" t="str">
        <f>IFERROR(IF(INDEX('ce raw data'!$C$2:$CZ$3000,MATCH(1,INDEX(('ce raw data'!$A$2:$A$3000=C841)*('ce raw data'!$B$2:$B$3000=$B890),,),0),MATCH(F844,'ce raw data'!$C$1:$CZ$1,0))="","-",INDEX('ce raw data'!$C$2:$CZ$3000,MATCH(1,INDEX(('ce raw data'!$A$2:$A$3000=C841)*('ce raw data'!$B$2:$B$3000=$B890),,),0),MATCH(F844,'ce raw data'!$C$1:$CZ$1,0))),"-")</f>
        <v>-</v>
      </c>
      <c r="G890" s="8" t="str">
        <f>IFERROR(IF(INDEX('ce raw data'!$C$2:$CZ$3000,MATCH(1,INDEX(('ce raw data'!$A$2:$A$3000=G841)*('ce raw data'!$B$2:$B$3000=$B890),,),0),MATCH(G844,'ce raw data'!$C$1:$CZ$1,0))="","-",INDEX('ce raw data'!$C$2:$CZ$3000,MATCH(1,INDEX(('ce raw data'!$A$2:$A$3000=G841)*('ce raw data'!$B$2:$B$3000=$B890),,),0),MATCH(G844,'ce raw data'!$C$1:$CZ$1,0))),"-")</f>
        <v>-</v>
      </c>
      <c r="H890" s="8" t="str">
        <f>IFERROR(IF(INDEX('ce raw data'!$C$2:$CZ$3000,MATCH(1,INDEX(('ce raw data'!$A$2:$A$3000=G841)*('ce raw data'!$B$2:$B$3000=$B890),,),0),MATCH(H844,'ce raw data'!$C$1:$CZ$1,0))="","-",INDEX('ce raw data'!$C$2:$CZ$3000,MATCH(1,INDEX(('ce raw data'!$A$2:$A$3000=G841)*('ce raw data'!$B$2:$B$3000=$B890),,),0),MATCH(H844,'ce raw data'!$C$1:$CZ$1,0))),"-")</f>
        <v>-</v>
      </c>
      <c r="I890" s="8" t="str">
        <f>IFERROR(IF(INDEX('ce raw data'!$C$2:$CZ$3000,MATCH(1,INDEX(('ce raw data'!$A$2:$A$3000=G841)*('ce raw data'!$B$2:$B$3000=$B890),,),0),MATCH(I844,'ce raw data'!$C$1:$CZ$1,0))="","-",INDEX('ce raw data'!$C$2:$CZ$3000,MATCH(1,INDEX(('ce raw data'!$A$2:$A$3000=G841)*('ce raw data'!$B$2:$B$3000=$B890),,),0),MATCH(I844,'ce raw data'!$C$1:$CZ$1,0))),"-")</f>
        <v>-</v>
      </c>
      <c r="J890" s="8" t="str">
        <f>IFERROR(IF(INDEX('ce raw data'!$C$2:$CZ$3000,MATCH(1,INDEX(('ce raw data'!$A$2:$A$3000=G841)*('ce raw data'!$B$2:$B$3000=$B890),,),0),MATCH(J844,'ce raw data'!$C$1:$CZ$1,0))="","-",INDEX('ce raw data'!$C$2:$CZ$3000,MATCH(1,INDEX(('ce raw data'!$A$2:$A$3000=G841)*('ce raw data'!$B$2:$B$3000=$B890),,),0),MATCH(J844,'ce raw data'!$C$1:$CZ$1,0))),"-")</f>
        <v>-</v>
      </c>
    </row>
    <row r="891" spans="2:10" hidden="1" x14ac:dyDescent="0.5">
      <c r="B891" s="10"/>
      <c r="C891" s="8" t="str">
        <f>IFERROR(IF(INDEX('ce raw data'!$C$2:$CZ$3000,MATCH(1,INDEX(('ce raw data'!$A$2:$A$3000=C841)*('ce raw data'!$B$2:$B$3000=$B892),,),0),MATCH(SUBSTITUTE(C844,"Allele","Height"),'ce raw data'!$C$1:$CZ$1,0))="","-",INDEX('ce raw data'!$C$2:$CZ$3000,MATCH(1,INDEX(('ce raw data'!$A$2:$A$3000=C841)*('ce raw data'!$B$2:$B$3000=$B892),,),0),MATCH(SUBSTITUTE(C844,"Allele","Height"),'ce raw data'!$C$1:$CZ$1,0))),"-")</f>
        <v>-</v>
      </c>
      <c r="D891" s="8" t="str">
        <f>IFERROR(IF(INDEX('ce raw data'!$C$2:$CZ$3000,MATCH(1,INDEX(('ce raw data'!$A$2:$A$3000=C841)*('ce raw data'!$B$2:$B$3000=$B892),,),0),MATCH(SUBSTITUTE(D844,"Allele","Height"),'ce raw data'!$C$1:$CZ$1,0))="","-",INDEX('ce raw data'!$C$2:$CZ$3000,MATCH(1,INDEX(('ce raw data'!$A$2:$A$3000=C841)*('ce raw data'!$B$2:$B$3000=$B892),,),0),MATCH(SUBSTITUTE(D844,"Allele","Height"),'ce raw data'!$C$1:$CZ$1,0))),"-")</f>
        <v>-</v>
      </c>
      <c r="E891" s="8" t="str">
        <f>IFERROR(IF(INDEX('ce raw data'!$C$2:$CZ$3000,MATCH(1,INDEX(('ce raw data'!$A$2:$A$3000=C841)*('ce raw data'!$B$2:$B$3000=$B892),,),0),MATCH(SUBSTITUTE(E844,"Allele","Height"),'ce raw data'!$C$1:$CZ$1,0))="","-",INDEX('ce raw data'!$C$2:$CZ$3000,MATCH(1,INDEX(('ce raw data'!$A$2:$A$3000=C841)*('ce raw data'!$B$2:$B$3000=$B892),,),0),MATCH(SUBSTITUTE(E844,"Allele","Height"),'ce raw data'!$C$1:$CZ$1,0))),"-")</f>
        <v>-</v>
      </c>
      <c r="F891" s="8" t="str">
        <f>IFERROR(IF(INDEX('ce raw data'!$C$2:$CZ$3000,MATCH(1,INDEX(('ce raw data'!$A$2:$A$3000=C841)*('ce raw data'!$B$2:$B$3000=$B892),,),0),MATCH(SUBSTITUTE(F844,"Allele","Height"),'ce raw data'!$C$1:$CZ$1,0))="","-",INDEX('ce raw data'!$C$2:$CZ$3000,MATCH(1,INDEX(('ce raw data'!$A$2:$A$3000=C841)*('ce raw data'!$B$2:$B$3000=$B892),,),0),MATCH(SUBSTITUTE(F844,"Allele","Height"),'ce raw data'!$C$1:$CZ$1,0))),"-")</f>
        <v>-</v>
      </c>
      <c r="G891" s="8" t="str">
        <f>IFERROR(IF(INDEX('ce raw data'!$C$2:$CZ$3000,MATCH(1,INDEX(('ce raw data'!$A$2:$A$3000=G841)*('ce raw data'!$B$2:$B$3000=$B892),,),0),MATCH(SUBSTITUTE(G844,"Allele","Height"),'ce raw data'!$C$1:$CZ$1,0))="","-",INDEX('ce raw data'!$C$2:$CZ$3000,MATCH(1,INDEX(('ce raw data'!$A$2:$A$3000=G841)*('ce raw data'!$B$2:$B$3000=$B892),,),0),MATCH(SUBSTITUTE(G844,"Allele","Height"),'ce raw data'!$C$1:$CZ$1,0))),"-")</f>
        <v>-</v>
      </c>
      <c r="H891" s="8" t="str">
        <f>IFERROR(IF(INDEX('ce raw data'!$C$2:$CZ$3000,MATCH(1,INDEX(('ce raw data'!$A$2:$A$3000=G841)*('ce raw data'!$B$2:$B$3000=$B892),,),0),MATCH(SUBSTITUTE(H844,"Allele","Height"),'ce raw data'!$C$1:$CZ$1,0))="","-",INDEX('ce raw data'!$C$2:$CZ$3000,MATCH(1,INDEX(('ce raw data'!$A$2:$A$3000=G841)*('ce raw data'!$B$2:$B$3000=$B892),,),0),MATCH(SUBSTITUTE(H844,"Allele","Height"),'ce raw data'!$C$1:$CZ$1,0))),"-")</f>
        <v>-</v>
      </c>
      <c r="I891" s="8" t="str">
        <f>IFERROR(IF(INDEX('ce raw data'!$C$2:$CZ$3000,MATCH(1,INDEX(('ce raw data'!$A$2:$A$3000=G841)*('ce raw data'!$B$2:$B$3000=$B892),,),0),MATCH(SUBSTITUTE(I844,"Allele","Height"),'ce raw data'!$C$1:$CZ$1,0))="","-",INDEX('ce raw data'!$C$2:$CZ$3000,MATCH(1,INDEX(('ce raw data'!$A$2:$A$3000=G841)*('ce raw data'!$B$2:$B$3000=$B892),,),0),MATCH(SUBSTITUTE(I844,"Allele","Height"),'ce raw data'!$C$1:$CZ$1,0))),"-")</f>
        <v>-</v>
      </c>
      <c r="J891" s="8" t="str">
        <f>IFERROR(IF(INDEX('ce raw data'!$C$2:$CZ$3000,MATCH(1,INDEX(('ce raw data'!$A$2:$A$3000=G841)*('ce raw data'!$B$2:$B$3000=$B892),,),0),MATCH(SUBSTITUTE(J844,"Allele","Height"),'ce raw data'!$C$1:$CZ$1,0))="","-",INDEX('ce raw data'!$C$2:$CZ$3000,MATCH(1,INDEX(('ce raw data'!$A$2:$A$3000=G841)*('ce raw data'!$B$2:$B$3000=$B892),,),0),MATCH(SUBSTITUTE(J844,"Allele","Height"),'ce raw data'!$C$1:$CZ$1,0))),"-")</f>
        <v>-</v>
      </c>
    </row>
    <row r="892" spans="2:10" x14ac:dyDescent="0.5">
      <c r="B892" s="13" t="str">
        <f>'Allele Call Table'!$A$117</f>
        <v>DYS391</v>
      </c>
      <c r="C892" s="8" t="str">
        <f>IFERROR(IF(INDEX('ce raw data'!$C$2:$CZ$3000,MATCH(1,INDEX(('ce raw data'!$A$2:$A$3000=C841)*('ce raw data'!$B$2:$B$3000=$B892),,),0),MATCH(C844,'ce raw data'!$C$1:$CZ$1,0))="","-",INDEX('ce raw data'!$C$2:$CZ$3000,MATCH(1,INDEX(('ce raw data'!$A$2:$A$3000=C841)*('ce raw data'!$B$2:$B$3000=$B892),,),0),MATCH(C844,'ce raw data'!$C$1:$CZ$1,0))),"-")</f>
        <v>-</v>
      </c>
      <c r="D892" s="8" t="str">
        <f>IFERROR(IF(INDEX('ce raw data'!$C$2:$CZ$3000,MATCH(1,INDEX(('ce raw data'!$A$2:$A$3000=C841)*('ce raw data'!$B$2:$B$3000=$B892),,),0),MATCH(D844,'ce raw data'!$C$1:$CZ$1,0))="","-",INDEX('ce raw data'!$C$2:$CZ$3000,MATCH(1,INDEX(('ce raw data'!$A$2:$A$3000=C841)*('ce raw data'!$B$2:$B$3000=$B892),,),0),MATCH(D844,'ce raw data'!$C$1:$CZ$1,0))),"-")</f>
        <v>-</v>
      </c>
      <c r="E892" s="8" t="str">
        <f>IFERROR(IF(INDEX('ce raw data'!$C$2:$CZ$3000,MATCH(1,INDEX(('ce raw data'!$A$2:$A$3000=C841)*('ce raw data'!$B$2:$B$3000=$B892),,),0),MATCH(E844,'ce raw data'!$C$1:$CZ$1,0))="","-",INDEX('ce raw data'!$C$2:$CZ$3000,MATCH(1,INDEX(('ce raw data'!$A$2:$A$3000=C841)*('ce raw data'!$B$2:$B$3000=$B892),,),0),MATCH(E844,'ce raw data'!$C$1:$CZ$1,0))),"-")</f>
        <v>-</v>
      </c>
      <c r="F892" s="8" t="str">
        <f>IFERROR(IF(INDEX('ce raw data'!$C$2:$CZ$3000,MATCH(1,INDEX(('ce raw data'!$A$2:$A$3000=C841)*('ce raw data'!$B$2:$B$3000=$B892),,),0),MATCH(F844,'ce raw data'!$C$1:$CZ$1,0))="","-",INDEX('ce raw data'!$C$2:$CZ$3000,MATCH(1,INDEX(('ce raw data'!$A$2:$A$3000=C841)*('ce raw data'!$B$2:$B$3000=$B892),,),0),MATCH(F844,'ce raw data'!$C$1:$CZ$1,0))),"-")</f>
        <v>-</v>
      </c>
      <c r="G892" s="8" t="str">
        <f>IFERROR(IF(INDEX('ce raw data'!$C$2:$CZ$3000,MATCH(1,INDEX(('ce raw data'!$A$2:$A$3000=G841)*('ce raw data'!$B$2:$B$3000=$B892),,),0),MATCH(G844,'ce raw data'!$C$1:$CZ$1,0))="","-",INDEX('ce raw data'!$C$2:$CZ$3000,MATCH(1,INDEX(('ce raw data'!$A$2:$A$3000=G841)*('ce raw data'!$B$2:$B$3000=$B892),,),0),MATCH(G844,'ce raw data'!$C$1:$CZ$1,0))),"-")</f>
        <v>-</v>
      </c>
      <c r="H892" s="8" t="str">
        <f>IFERROR(IF(INDEX('ce raw data'!$C$2:$CZ$3000,MATCH(1,INDEX(('ce raw data'!$A$2:$A$3000=G841)*('ce raw data'!$B$2:$B$3000=$B892),,),0),MATCH(H844,'ce raw data'!$C$1:$CZ$1,0))="","-",INDEX('ce raw data'!$C$2:$CZ$3000,MATCH(1,INDEX(('ce raw data'!$A$2:$A$3000=G841)*('ce raw data'!$B$2:$B$3000=$B892),,),0),MATCH(H844,'ce raw data'!$C$1:$CZ$1,0))),"-")</f>
        <v>-</v>
      </c>
      <c r="I892" s="8" t="str">
        <f>IFERROR(IF(INDEX('ce raw data'!$C$2:$CZ$3000,MATCH(1,INDEX(('ce raw data'!$A$2:$A$3000=G841)*('ce raw data'!$B$2:$B$3000=$B892),,),0),MATCH(I844,'ce raw data'!$C$1:$CZ$1,0))="","-",INDEX('ce raw data'!$C$2:$CZ$3000,MATCH(1,INDEX(('ce raw data'!$A$2:$A$3000=G841)*('ce raw data'!$B$2:$B$3000=$B892),,),0),MATCH(I844,'ce raw data'!$C$1:$CZ$1,0))),"-")</f>
        <v>-</v>
      </c>
      <c r="J892" s="8" t="str">
        <f>IFERROR(IF(INDEX('ce raw data'!$C$2:$CZ$3000,MATCH(1,INDEX(('ce raw data'!$A$2:$A$3000=G841)*('ce raw data'!$B$2:$B$3000=$B892),,),0),MATCH(J844,'ce raw data'!$C$1:$CZ$1,0))="","-",INDEX('ce raw data'!$C$2:$CZ$3000,MATCH(1,INDEX(('ce raw data'!$A$2:$A$3000=G841)*('ce raw data'!$B$2:$B$3000=$B892),,),0),MATCH(J844,'ce raw data'!$C$1:$CZ$1,0))),"-")</f>
        <v>-</v>
      </c>
    </row>
    <row r="893" spans="2:10" hidden="1" x14ac:dyDescent="0.5">
      <c r="B893" s="13"/>
      <c r="C893" s="8" t="str">
        <f>IFERROR(IF(INDEX('ce raw data'!$C$2:$CZ$3000,MATCH(1,INDEX(('ce raw data'!$A$2:$A$3000=C841)*('ce raw data'!$B$2:$B$3000=$B894),,),0),MATCH(SUBSTITUTE(C844,"Allele","Height"),'ce raw data'!$C$1:$CZ$1,0))="","-",INDEX('ce raw data'!$C$2:$CZ$3000,MATCH(1,INDEX(('ce raw data'!$A$2:$A$3000=C841)*('ce raw data'!$B$2:$B$3000=$B894),,),0),MATCH(SUBSTITUTE(C844,"Allele","Height"),'ce raw data'!$C$1:$CZ$1,0))),"-")</f>
        <v>-</v>
      </c>
      <c r="D893" s="8" t="str">
        <f>IFERROR(IF(INDEX('ce raw data'!$C$2:$CZ$3000,MATCH(1,INDEX(('ce raw data'!$A$2:$A$3000=C841)*('ce raw data'!$B$2:$B$3000=$B894),,),0),MATCH(SUBSTITUTE(D844,"Allele","Height"),'ce raw data'!$C$1:$CZ$1,0))="","-",INDEX('ce raw data'!$C$2:$CZ$3000,MATCH(1,INDEX(('ce raw data'!$A$2:$A$3000=C841)*('ce raw data'!$B$2:$B$3000=$B894),,),0),MATCH(SUBSTITUTE(D844,"Allele","Height"),'ce raw data'!$C$1:$CZ$1,0))),"-")</f>
        <v>-</v>
      </c>
      <c r="E893" s="8" t="str">
        <f>IFERROR(IF(INDEX('ce raw data'!$C$2:$CZ$3000,MATCH(1,INDEX(('ce raw data'!$A$2:$A$3000=C841)*('ce raw data'!$B$2:$B$3000=$B894),,),0),MATCH(SUBSTITUTE(E844,"Allele","Height"),'ce raw data'!$C$1:$CZ$1,0))="","-",INDEX('ce raw data'!$C$2:$CZ$3000,MATCH(1,INDEX(('ce raw data'!$A$2:$A$3000=C841)*('ce raw data'!$B$2:$B$3000=$B894),,),0),MATCH(SUBSTITUTE(E844,"Allele","Height"),'ce raw data'!$C$1:$CZ$1,0))),"-")</f>
        <v>-</v>
      </c>
      <c r="F893" s="8" t="str">
        <f>IFERROR(IF(INDEX('ce raw data'!$C$2:$CZ$3000,MATCH(1,INDEX(('ce raw data'!$A$2:$A$3000=C841)*('ce raw data'!$B$2:$B$3000=$B894),,),0),MATCH(SUBSTITUTE(F844,"Allele","Height"),'ce raw data'!$C$1:$CZ$1,0))="","-",INDEX('ce raw data'!$C$2:$CZ$3000,MATCH(1,INDEX(('ce raw data'!$A$2:$A$3000=C841)*('ce raw data'!$B$2:$B$3000=$B894),,),0),MATCH(SUBSTITUTE(F844,"Allele","Height"),'ce raw data'!$C$1:$CZ$1,0))),"-")</f>
        <v>-</v>
      </c>
      <c r="G893" s="8" t="str">
        <f>IFERROR(IF(INDEX('ce raw data'!$C$2:$CZ$3000,MATCH(1,INDEX(('ce raw data'!$A$2:$A$3000=G841)*('ce raw data'!$B$2:$B$3000=$B894),,),0),MATCH(SUBSTITUTE(G844,"Allele","Height"),'ce raw data'!$C$1:$CZ$1,0))="","-",INDEX('ce raw data'!$C$2:$CZ$3000,MATCH(1,INDEX(('ce raw data'!$A$2:$A$3000=G841)*('ce raw data'!$B$2:$B$3000=$B894),,),0),MATCH(SUBSTITUTE(G844,"Allele","Height"),'ce raw data'!$C$1:$CZ$1,0))),"-")</f>
        <v>-</v>
      </c>
      <c r="H893" s="8" t="str">
        <f>IFERROR(IF(INDEX('ce raw data'!$C$2:$CZ$3000,MATCH(1,INDEX(('ce raw data'!$A$2:$A$3000=G841)*('ce raw data'!$B$2:$B$3000=$B894),,),0),MATCH(SUBSTITUTE(H844,"Allele","Height"),'ce raw data'!$C$1:$CZ$1,0))="","-",INDEX('ce raw data'!$C$2:$CZ$3000,MATCH(1,INDEX(('ce raw data'!$A$2:$A$3000=G841)*('ce raw data'!$B$2:$B$3000=$B894),,),0),MATCH(SUBSTITUTE(H844,"Allele","Height"),'ce raw data'!$C$1:$CZ$1,0))),"-")</f>
        <v>-</v>
      </c>
      <c r="I893" s="8" t="str">
        <f>IFERROR(IF(INDEX('ce raw data'!$C$2:$CZ$3000,MATCH(1,INDEX(('ce raw data'!$A$2:$A$3000=G841)*('ce raw data'!$B$2:$B$3000=$B894),,),0),MATCH(SUBSTITUTE(I844,"Allele","Height"),'ce raw data'!$C$1:$CZ$1,0))="","-",INDEX('ce raw data'!$C$2:$CZ$3000,MATCH(1,INDEX(('ce raw data'!$A$2:$A$3000=G841)*('ce raw data'!$B$2:$B$3000=$B894),,),0),MATCH(SUBSTITUTE(I844,"Allele","Height"),'ce raw data'!$C$1:$CZ$1,0))),"-")</f>
        <v>-</v>
      </c>
      <c r="J893" s="8" t="str">
        <f>IFERROR(IF(INDEX('ce raw data'!$C$2:$CZ$3000,MATCH(1,INDEX(('ce raw data'!$A$2:$A$3000=G841)*('ce raw data'!$B$2:$B$3000=$B894),,),0),MATCH(SUBSTITUTE(J844,"Allele","Height"),'ce raw data'!$C$1:$CZ$1,0))="","-",INDEX('ce raw data'!$C$2:$CZ$3000,MATCH(1,INDEX(('ce raw data'!$A$2:$A$3000=G841)*('ce raw data'!$B$2:$B$3000=$B894),,),0),MATCH(SUBSTITUTE(J844,"Allele","Height"),'ce raw data'!$C$1:$CZ$1,0))),"-")</f>
        <v>-</v>
      </c>
    </row>
    <row r="894" spans="2:10" x14ac:dyDescent="0.5">
      <c r="B894" s="13" t="str">
        <f>'Allele Call Table'!$A$119</f>
        <v>FGA</v>
      </c>
      <c r="C894" s="8" t="str">
        <f>IFERROR(IF(INDEX('ce raw data'!$C$2:$CZ$3000,MATCH(1,INDEX(('ce raw data'!$A$2:$A$3000=C841)*('ce raw data'!$B$2:$B$3000=$B894),,),0),MATCH(C844,'ce raw data'!$C$1:$CZ$1,0))="","-",INDEX('ce raw data'!$C$2:$CZ$3000,MATCH(1,INDEX(('ce raw data'!$A$2:$A$3000=C841)*('ce raw data'!$B$2:$B$3000=$B894),,),0),MATCH(C844,'ce raw data'!$C$1:$CZ$1,0))),"-")</f>
        <v>-</v>
      </c>
      <c r="D894" s="8" t="str">
        <f>IFERROR(IF(INDEX('ce raw data'!$C$2:$CZ$3000,MATCH(1,INDEX(('ce raw data'!$A$2:$A$3000=C841)*('ce raw data'!$B$2:$B$3000=$B894),,),0),MATCH(D844,'ce raw data'!$C$1:$CZ$1,0))="","-",INDEX('ce raw data'!$C$2:$CZ$3000,MATCH(1,INDEX(('ce raw data'!$A$2:$A$3000=C841)*('ce raw data'!$B$2:$B$3000=$B894),,),0),MATCH(D844,'ce raw data'!$C$1:$CZ$1,0))),"-")</f>
        <v>-</v>
      </c>
      <c r="E894" s="8" t="str">
        <f>IFERROR(IF(INDEX('ce raw data'!$C$2:$CZ$3000,MATCH(1,INDEX(('ce raw data'!$A$2:$A$3000=C841)*('ce raw data'!$B$2:$B$3000=$B894),,),0),MATCH(E844,'ce raw data'!$C$1:$CZ$1,0))="","-",INDEX('ce raw data'!$C$2:$CZ$3000,MATCH(1,INDEX(('ce raw data'!$A$2:$A$3000=C841)*('ce raw data'!$B$2:$B$3000=$B894),,),0),MATCH(E844,'ce raw data'!$C$1:$CZ$1,0))),"-")</f>
        <v>-</v>
      </c>
      <c r="F894" s="8" t="str">
        <f>IFERROR(IF(INDEX('ce raw data'!$C$2:$CZ$3000,MATCH(1,INDEX(('ce raw data'!$A$2:$A$3000=C841)*('ce raw data'!$B$2:$B$3000=$B894),,),0),MATCH(F844,'ce raw data'!$C$1:$CZ$1,0))="","-",INDEX('ce raw data'!$C$2:$CZ$3000,MATCH(1,INDEX(('ce raw data'!$A$2:$A$3000=C841)*('ce raw data'!$B$2:$B$3000=$B894),,),0),MATCH(F844,'ce raw data'!$C$1:$CZ$1,0))),"-")</f>
        <v>-</v>
      </c>
      <c r="G894" s="8" t="str">
        <f>IFERROR(IF(INDEX('ce raw data'!$C$2:$CZ$3000,MATCH(1,INDEX(('ce raw data'!$A$2:$A$3000=G841)*('ce raw data'!$B$2:$B$3000=$B894),,),0),MATCH(G844,'ce raw data'!$C$1:$CZ$1,0))="","-",INDEX('ce raw data'!$C$2:$CZ$3000,MATCH(1,INDEX(('ce raw data'!$A$2:$A$3000=G841)*('ce raw data'!$B$2:$B$3000=$B894),,),0),MATCH(G844,'ce raw data'!$C$1:$CZ$1,0))),"-")</f>
        <v>-</v>
      </c>
      <c r="H894" s="8" t="str">
        <f>IFERROR(IF(INDEX('ce raw data'!$C$2:$CZ$3000,MATCH(1,INDEX(('ce raw data'!$A$2:$A$3000=G841)*('ce raw data'!$B$2:$B$3000=$B894),,),0),MATCH(H844,'ce raw data'!$C$1:$CZ$1,0))="","-",INDEX('ce raw data'!$C$2:$CZ$3000,MATCH(1,INDEX(('ce raw data'!$A$2:$A$3000=G841)*('ce raw data'!$B$2:$B$3000=$B894),,),0),MATCH(H844,'ce raw data'!$C$1:$CZ$1,0))),"-")</f>
        <v>-</v>
      </c>
      <c r="I894" s="8" t="str">
        <f>IFERROR(IF(INDEX('ce raw data'!$C$2:$CZ$3000,MATCH(1,INDEX(('ce raw data'!$A$2:$A$3000=G841)*('ce raw data'!$B$2:$B$3000=$B894),,),0),MATCH(I844,'ce raw data'!$C$1:$CZ$1,0))="","-",INDEX('ce raw data'!$C$2:$CZ$3000,MATCH(1,INDEX(('ce raw data'!$A$2:$A$3000=G841)*('ce raw data'!$B$2:$B$3000=$B894),,),0),MATCH(I844,'ce raw data'!$C$1:$CZ$1,0))),"-")</f>
        <v>-</v>
      </c>
      <c r="J894" s="8" t="str">
        <f>IFERROR(IF(INDEX('ce raw data'!$C$2:$CZ$3000,MATCH(1,INDEX(('ce raw data'!$A$2:$A$3000=G841)*('ce raw data'!$B$2:$B$3000=$B894),,),0),MATCH(J844,'ce raw data'!$C$1:$CZ$1,0))="","-",INDEX('ce raw data'!$C$2:$CZ$3000,MATCH(1,INDEX(('ce raw data'!$A$2:$A$3000=G841)*('ce raw data'!$B$2:$B$3000=$B894),,),0),MATCH(J844,'ce raw data'!$C$1:$CZ$1,0))),"-")</f>
        <v>-</v>
      </c>
    </row>
    <row r="895" spans="2:10" hidden="1" x14ac:dyDescent="0.5">
      <c r="B895" s="13"/>
      <c r="C895" s="8" t="str">
        <f>IFERROR(IF(INDEX('ce raw data'!$C$2:$CZ$3000,MATCH(1,INDEX(('ce raw data'!$A$2:$A$3000=C841)*('ce raw data'!$B$2:$B$3000=$B896),,),0),MATCH(SUBSTITUTE(C844,"Allele","Height"),'ce raw data'!$C$1:$CZ$1,0))="","-",INDEX('ce raw data'!$C$2:$CZ$3000,MATCH(1,INDEX(('ce raw data'!$A$2:$A$3000=C841)*('ce raw data'!$B$2:$B$3000=$B896),,),0),MATCH(SUBSTITUTE(C844,"Allele","Height"),'ce raw data'!$C$1:$CZ$1,0))),"-")</f>
        <v>-</v>
      </c>
      <c r="D895" s="8" t="str">
        <f>IFERROR(IF(INDEX('ce raw data'!$C$2:$CZ$3000,MATCH(1,INDEX(('ce raw data'!$A$2:$A$3000=C841)*('ce raw data'!$B$2:$B$3000=$B896),,),0),MATCH(SUBSTITUTE(D844,"Allele","Height"),'ce raw data'!$C$1:$CZ$1,0))="","-",INDEX('ce raw data'!$C$2:$CZ$3000,MATCH(1,INDEX(('ce raw data'!$A$2:$A$3000=C841)*('ce raw data'!$B$2:$B$3000=$B896),,),0),MATCH(SUBSTITUTE(D844,"Allele","Height"),'ce raw data'!$C$1:$CZ$1,0))),"-")</f>
        <v>-</v>
      </c>
      <c r="E895" s="8" t="str">
        <f>IFERROR(IF(INDEX('ce raw data'!$C$2:$CZ$3000,MATCH(1,INDEX(('ce raw data'!$A$2:$A$3000=C841)*('ce raw data'!$B$2:$B$3000=$B896),,),0),MATCH(SUBSTITUTE(E844,"Allele","Height"),'ce raw data'!$C$1:$CZ$1,0))="","-",INDEX('ce raw data'!$C$2:$CZ$3000,MATCH(1,INDEX(('ce raw data'!$A$2:$A$3000=C841)*('ce raw data'!$B$2:$B$3000=$B896),,),0),MATCH(SUBSTITUTE(E844,"Allele","Height"),'ce raw data'!$C$1:$CZ$1,0))),"-")</f>
        <v>-</v>
      </c>
      <c r="F895" s="8" t="str">
        <f>IFERROR(IF(INDEX('ce raw data'!$C$2:$CZ$3000,MATCH(1,INDEX(('ce raw data'!$A$2:$A$3000=C841)*('ce raw data'!$B$2:$B$3000=$B896),,),0),MATCH(SUBSTITUTE(F844,"Allele","Height"),'ce raw data'!$C$1:$CZ$1,0))="","-",INDEX('ce raw data'!$C$2:$CZ$3000,MATCH(1,INDEX(('ce raw data'!$A$2:$A$3000=C841)*('ce raw data'!$B$2:$B$3000=$B896),,),0),MATCH(SUBSTITUTE(F844,"Allele","Height"),'ce raw data'!$C$1:$CZ$1,0))),"-")</f>
        <v>-</v>
      </c>
      <c r="G895" s="8" t="str">
        <f>IFERROR(IF(INDEX('ce raw data'!$C$2:$CZ$3000,MATCH(1,INDEX(('ce raw data'!$A$2:$A$3000=G841)*('ce raw data'!$B$2:$B$3000=$B896),,),0),MATCH(SUBSTITUTE(G844,"Allele","Height"),'ce raw data'!$C$1:$CZ$1,0))="","-",INDEX('ce raw data'!$C$2:$CZ$3000,MATCH(1,INDEX(('ce raw data'!$A$2:$A$3000=G841)*('ce raw data'!$B$2:$B$3000=$B896),,),0),MATCH(SUBSTITUTE(G844,"Allele","Height"),'ce raw data'!$C$1:$CZ$1,0))),"-")</f>
        <v>-</v>
      </c>
      <c r="H895" s="8" t="str">
        <f>IFERROR(IF(INDEX('ce raw data'!$C$2:$CZ$3000,MATCH(1,INDEX(('ce raw data'!$A$2:$A$3000=G841)*('ce raw data'!$B$2:$B$3000=$B896),,),0),MATCH(SUBSTITUTE(H844,"Allele","Height"),'ce raw data'!$C$1:$CZ$1,0))="","-",INDEX('ce raw data'!$C$2:$CZ$3000,MATCH(1,INDEX(('ce raw data'!$A$2:$A$3000=G841)*('ce raw data'!$B$2:$B$3000=$B896),,),0),MATCH(SUBSTITUTE(H844,"Allele","Height"),'ce raw data'!$C$1:$CZ$1,0))),"-")</f>
        <v>-</v>
      </c>
      <c r="I895" s="8" t="str">
        <f>IFERROR(IF(INDEX('ce raw data'!$C$2:$CZ$3000,MATCH(1,INDEX(('ce raw data'!$A$2:$A$3000=G841)*('ce raw data'!$B$2:$B$3000=$B896),,),0),MATCH(SUBSTITUTE(I844,"Allele","Height"),'ce raw data'!$C$1:$CZ$1,0))="","-",INDEX('ce raw data'!$C$2:$CZ$3000,MATCH(1,INDEX(('ce raw data'!$A$2:$A$3000=G841)*('ce raw data'!$B$2:$B$3000=$B896),,),0),MATCH(SUBSTITUTE(I844,"Allele","Height"),'ce raw data'!$C$1:$CZ$1,0))),"-")</f>
        <v>-</v>
      </c>
      <c r="J895" s="8" t="str">
        <f>IFERROR(IF(INDEX('ce raw data'!$C$2:$CZ$3000,MATCH(1,INDEX(('ce raw data'!$A$2:$A$3000=G841)*('ce raw data'!$B$2:$B$3000=$B896),,),0),MATCH(SUBSTITUTE(J844,"Allele","Height"),'ce raw data'!$C$1:$CZ$1,0))="","-",INDEX('ce raw data'!$C$2:$CZ$3000,MATCH(1,INDEX(('ce raw data'!$A$2:$A$3000=G841)*('ce raw data'!$B$2:$B$3000=$B896),,),0),MATCH(SUBSTITUTE(J844,"Allele","Height"),'ce raw data'!$C$1:$CZ$1,0))),"-")</f>
        <v>-</v>
      </c>
    </row>
    <row r="896" spans="2:10" x14ac:dyDescent="0.5">
      <c r="B896" s="13" t="str">
        <f>'Allele Call Table'!$A$121</f>
        <v>DYS576</v>
      </c>
      <c r="C896" s="8" t="str">
        <f>IFERROR(IF(INDEX('ce raw data'!$C$2:$CZ$3000,MATCH(1,INDEX(('ce raw data'!$A$2:$A$3000=C841)*('ce raw data'!$B$2:$B$3000=$B896),,),0),MATCH(C844,'ce raw data'!$C$1:$CZ$1,0))="","-",INDEX('ce raw data'!$C$2:$CZ$3000,MATCH(1,INDEX(('ce raw data'!$A$2:$A$3000=C841)*('ce raw data'!$B$2:$B$3000=$B896),,),0),MATCH(C844,'ce raw data'!$C$1:$CZ$1,0))),"-")</f>
        <v>-</v>
      </c>
      <c r="D896" s="8" t="str">
        <f>IFERROR(IF(INDEX('ce raw data'!$C$2:$CZ$3000,MATCH(1,INDEX(('ce raw data'!$A$2:$A$3000=C841)*('ce raw data'!$B$2:$B$3000=$B896),,),0),MATCH(D844,'ce raw data'!$C$1:$CZ$1,0))="","-",INDEX('ce raw data'!$C$2:$CZ$3000,MATCH(1,INDEX(('ce raw data'!$A$2:$A$3000=C841)*('ce raw data'!$B$2:$B$3000=$B896),,),0),MATCH(D844,'ce raw data'!$C$1:$CZ$1,0))),"-")</f>
        <v>-</v>
      </c>
      <c r="E896" s="8" t="str">
        <f>IFERROR(IF(INDEX('ce raw data'!$C$2:$CZ$3000,MATCH(1,INDEX(('ce raw data'!$A$2:$A$3000=C841)*('ce raw data'!$B$2:$B$3000=$B896),,),0),MATCH(E844,'ce raw data'!$C$1:$CZ$1,0))="","-",INDEX('ce raw data'!$C$2:$CZ$3000,MATCH(1,INDEX(('ce raw data'!$A$2:$A$3000=C841)*('ce raw data'!$B$2:$B$3000=$B896),,),0),MATCH(E844,'ce raw data'!$C$1:$CZ$1,0))),"-")</f>
        <v>-</v>
      </c>
      <c r="F896" s="8" t="str">
        <f>IFERROR(IF(INDEX('ce raw data'!$C$2:$CZ$3000,MATCH(1,INDEX(('ce raw data'!$A$2:$A$3000=C841)*('ce raw data'!$B$2:$B$3000=$B896),,),0),MATCH(F844,'ce raw data'!$C$1:$CZ$1,0))="","-",INDEX('ce raw data'!$C$2:$CZ$3000,MATCH(1,INDEX(('ce raw data'!$A$2:$A$3000=C841)*('ce raw data'!$B$2:$B$3000=$B896),,),0),MATCH(F844,'ce raw data'!$C$1:$CZ$1,0))),"-")</f>
        <v>-</v>
      </c>
      <c r="G896" s="8" t="str">
        <f>IFERROR(IF(INDEX('ce raw data'!$C$2:$CZ$3000,MATCH(1,INDEX(('ce raw data'!$A$2:$A$3000=G841)*('ce raw data'!$B$2:$B$3000=$B896),,),0),MATCH(G844,'ce raw data'!$C$1:$CZ$1,0))="","-",INDEX('ce raw data'!$C$2:$CZ$3000,MATCH(1,INDEX(('ce raw data'!$A$2:$A$3000=G841)*('ce raw data'!$B$2:$B$3000=$B896),,),0),MATCH(G844,'ce raw data'!$C$1:$CZ$1,0))),"-")</f>
        <v>-</v>
      </c>
      <c r="H896" s="8" t="str">
        <f>IFERROR(IF(INDEX('ce raw data'!$C$2:$CZ$3000,MATCH(1,INDEX(('ce raw data'!$A$2:$A$3000=G841)*('ce raw data'!$B$2:$B$3000=$B896),,),0),MATCH(H844,'ce raw data'!$C$1:$CZ$1,0))="","-",INDEX('ce raw data'!$C$2:$CZ$3000,MATCH(1,INDEX(('ce raw data'!$A$2:$A$3000=G841)*('ce raw data'!$B$2:$B$3000=$B896),,),0),MATCH(H844,'ce raw data'!$C$1:$CZ$1,0))),"-")</f>
        <v>-</v>
      </c>
      <c r="I896" s="8" t="str">
        <f>IFERROR(IF(INDEX('ce raw data'!$C$2:$CZ$3000,MATCH(1,INDEX(('ce raw data'!$A$2:$A$3000=G841)*('ce raw data'!$B$2:$B$3000=$B896),,),0),MATCH(I844,'ce raw data'!$C$1:$CZ$1,0))="","-",INDEX('ce raw data'!$C$2:$CZ$3000,MATCH(1,INDEX(('ce raw data'!$A$2:$A$3000=G841)*('ce raw data'!$B$2:$B$3000=$B896),,),0),MATCH(I844,'ce raw data'!$C$1:$CZ$1,0))),"-")</f>
        <v>-</v>
      </c>
      <c r="J896" s="8" t="str">
        <f>IFERROR(IF(INDEX('ce raw data'!$C$2:$CZ$3000,MATCH(1,INDEX(('ce raw data'!$A$2:$A$3000=G841)*('ce raw data'!$B$2:$B$3000=$B896),,),0),MATCH(J844,'ce raw data'!$C$1:$CZ$1,0))="","-",INDEX('ce raw data'!$C$2:$CZ$3000,MATCH(1,INDEX(('ce raw data'!$A$2:$A$3000=G841)*('ce raw data'!$B$2:$B$3000=$B896),,),0),MATCH(J844,'ce raw data'!$C$1:$CZ$1,0))),"-")</f>
        <v>-</v>
      </c>
    </row>
    <row r="897" spans="2:10" hidden="1" x14ac:dyDescent="0.5">
      <c r="B897" s="13"/>
      <c r="C897" s="8" t="str">
        <f>IFERROR(IF(INDEX('ce raw data'!$C$2:$CZ$3000,MATCH(1,INDEX(('ce raw data'!$A$2:$A$3000=C841)*('ce raw data'!$B$2:$B$3000=$B898),,),0),MATCH(SUBSTITUTE(C844,"Allele","Height"),'ce raw data'!$C$1:$CZ$1,0))="","-",INDEX('ce raw data'!$C$2:$CZ$3000,MATCH(1,INDEX(('ce raw data'!$A$2:$A$3000=C841)*('ce raw data'!$B$2:$B$3000=$B898),,),0),MATCH(SUBSTITUTE(C844,"Allele","Height"),'ce raw data'!$C$1:$CZ$1,0))),"-")</f>
        <v>-</v>
      </c>
      <c r="D897" s="8" t="str">
        <f>IFERROR(IF(INDEX('ce raw data'!$C$2:$CZ$3000,MATCH(1,INDEX(('ce raw data'!$A$2:$A$3000=C841)*('ce raw data'!$B$2:$B$3000=$B898),,),0),MATCH(SUBSTITUTE(D844,"Allele","Height"),'ce raw data'!$C$1:$CZ$1,0))="","-",INDEX('ce raw data'!$C$2:$CZ$3000,MATCH(1,INDEX(('ce raw data'!$A$2:$A$3000=C841)*('ce raw data'!$B$2:$B$3000=$B898),,),0),MATCH(SUBSTITUTE(D844,"Allele","Height"),'ce raw data'!$C$1:$CZ$1,0))),"-")</f>
        <v>-</v>
      </c>
      <c r="E897" s="8" t="str">
        <f>IFERROR(IF(INDEX('ce raw data'!$C$2:$CZ$3000,MATCH(1,INDEX(('ce raw data'!$A$2:$A$3000=C841)*('ce raw data'!$B$2:$B$3000=$B898),,),0),MATCH(SUBSTITUTE(E844,"Allele","Height"),'ce raw data'!$C$1:$CZ$1,0))="","-",INDEX('ce raw data'!$C$2:$CZ$3000,MATCH(1,INDEX(('ce raw data'!$A$2:$A$3000=C841)*('ce raw data'!$B$2:$B$3000=$B898),,),0),MATCH(SUBSTITUTE(E844,"Allele","Height"),'ce raw data'!$C$1:$CZ$1,0))),"-")</f>
        <v>-</v>
      </c>
      <c r="F897" s="8" t="str">
        <f>IFERROR(IF(INDEX('ce raw data'!$C$2:$CZ$3000,MATCH(1,INDEX(('ce raw data'!$A$2:$A$3000=C841)*('ce raw data'!$B$2:$B$3000=$B898),,),0),MATCH(SUBSTITUTE(F844,"Allele","Height"),'ce raw data'!$C$1:$CZ$1,0))="","-",INDEX('ce raw data'!$C$2:$CZ$3000,MATCH(1,INDEX(('ce raw data'!$A$2:$A$3000=C841)*('ce raw data'!$B$2:$B$3000=$B898),,),0),MATCH(SUBSTITUTE(F844,"Allele","Height"),'ce raw data'!$C$1:$CZ$1,0))),"-")</f>
        <v>-</v>
      </c>
      <c r="G897" s="8" t="str">
        <f>IFERROR(IF(INDEX('ce raw data'!$C$2:$CZ$3000,MATCH(1,INDEX(('ce raw data'!$A$2:$A$3000=G841)*('ce raw data'!$B$2:$B$3000=$B898),,),0),MATCH(SUBSTITUTE(G844,"Allele","Height"),'ce raw data'!$C$1:$CZ$1,0))="","-",INDEX('ce raw data'!$C$2:$CZ$3000,MATCH(1,INDEX(('ce raw data'!$A$2:$A$3000=G841)*('ce raw data'!$B$2:$B$3000=$B898),,),0),MATCH(SUBSTITUTE(G844,"Allele","Height"),'ce raw data'!$C$1:$CZ$1,0))),"-")</f>
        <v>-</v>
      </c>
      <c r="H897" s="8" t="str">
        <f>IFERROR(IF(INDEX('ce raw data'!$C$2:$CZ$3000,MATCH(1,INDEX(('ce raw data'!$A$2:$A$3000=G841)*('ce raw data'!$B$2:$B$3000=$B898),,),0),MATCH(SUBSTITUTE(H844,"Allele","Height"),'ce raw data'!$C$1:$CZ$1,0))="","-",INDEX('ce raw data'!$C$2:$CZ$3000,MATCH(1,INDEX(('ce raw data'!$A$2:$A$3000=G841)*('ce raw data'!$B$2:$B$3000=$B898),,),0),MATCH(SUBSTITUTE(H844,"Allele","Height"),'ce raw data'!$C$1:$CZ$1,0))),"-")</f>
        <v>-</v>
      </c>
      <c r="I897" s="8" t="str">
        <f>IFERROR(IF(INDEX('ce raw data'!$C$2:$CZ$3000,MATCH(1,INDEX(('ce raw data'!$A$2:$A$3000=G841)*('ce raw data'!$B$2:$B$3000=$B898),,),0),MATCH(SUBSTITUTE(I844,"Allele","Height"),'ce raw data'!$C$1:$CZ$1,0))="","-",INDEX('ce raw data'!$C$2:$CZ$3000,MATCH(1,INDEX(('ce raw data'!$A$2:$A$3000=G841)*('ce raw data'!$B$2:$B$3000=$B898),,),0),MATCH(SUBSTITUTE(I844,"Allele","Height"),'ce raw data'!$C$1:$CZ$1,0))),"-")</f>
        <v>-</v>
      </c>
      <c r="J897" s="8" t="str">
        <f>IFERROR(IF(INDEX('ce raw data'!$C$2:$CZ$3000,MATCH(1,INDEX(('ce raw data'!$A$2:$A$3000=G841)*('ce raw data'!$B$2:$B$3000=$B898),,),0),MATCH(SUBSTITUTE(J844,"Allele","Height"),'ce raw data'!$C$1:$CZ$1,0))="","-",INDEX('ce raw data'!$C$2:$CZ$3000,MATCH(1,INDEX(('ce raw data'!$A$2:$A$3000=G841)*('ce raw data'!$B$2:$B$3000=$B898),,),0),MATCH(SUBSTITUTE(J844,"Allele","Height"),'ce raw data'!$C$1:$CZ$1,0))),"-")</f>
        <v>-</v>
      </c>
    </row>
    <row r="898" spans="2:10" x14ac:dyDescent="0.5">
      <c r="B898" s="13" t="str">
        <f>'Allele Call Table'!$A$123</f>
        <v>DYS570</v>
      </c>
      <c r="C898" s="8" t="str">
        <f>IFERROR(IF(INDEX('ce raw data'!$C$2:$CZ$3000,MATCH(1,INDEX(('ce raw data'!$A$2:$A$3000=C841)*('ce raw data'!$B$2:$B$3000=$B898),,),0),MATCH(C844,'ce raw data'!$C$1:$CZ$1,0))="","-",INDEX('ce raw data'!$C$2:$CZ$3000,MATCH(1,INDEX(('ce raw data'!$A$2:$A$3000=C841)*('ce raw data'!$B$2:$B$3000=$B898),,),0),MATCH(C844,'ce raw data'!$C$1:$CZ$1,0))),"-")</f>
        <v>-</v>
      </c>
      <c r="D898" s="8" t="str">
        <f>IFERROR(IF(INDEX('ce raw data'!$C$2:$CZ$3000,MATCH(1,INDEX(('ce raw data'!$A$2:$A$3000=C841)*('ce raw data'!$B$2:$B$3000=$B898),,),0),MATCH(D844,'ce raw data'!$C$1:$CZ$1,0))="","-",INDEX('ce raw data'!$C$2:$CZ$3000,MATCH(1,INDEX(('ce raw data'!$A$2:$A$3000=C841)*('ce raw data'!$B$2:$B$3000=$B898),,),0),MATCH(D844,'ce raw data'!$C$1:$CZ$1,0))),"-")</f>
        <v>-</v>
      </c>
      <c r="E898" s="8" t="str">
        <f>IFERROR(IF(INDEX('ce raw data'!$C$2:$CZ$3000,MATCH(1,INDEX(('ce raw data'!$A$2:$A$3000=C841)*('ce raw data'!$B$2:$B$3000=$B898),,),0),MATCH(E844,'ce raw data'!$C$1:$CZ$1,0))="","-",INDEX('ce raw data'!$C$2:$CZ$3000,MATCH(1,INDEX(('ce raw data'!$A$2:$A$3000=C841)*('ce raw data'!$B$2:$B$3000=$B898),,),0),MATCH(E844,'ce raw data'!$C$1:$CZ$1,0))),"-")</f>
        <v>-</v>
      </c>
      <c r="F898" s="8" t="str">
        <f>IFERROR(IF(INDEX('ce raw data'!$C$2:$CZ$3000,MATCH(1,INDEX(('ce raw data'!$A$2:$A$3000=C841)*('ce raw data'!$B$2:$B$3000=$B898),,),0),MATCH(F844,'ce raw data'!$C$1:$CZ$1,0))="","-",INDEX('ce raw data'!$C$2:$CZ$3000,MATCH(1,INDEX(('ce raw data'!$A$2:$A$3000=C841)*('ce raw data'!$B$2:$B$3000=$B898),,),0),MATCH(F844,'ce raw data'!$C$1:$CZ$1,0))),"-")</f>
        <v>-</v>
      </c>
      <c r="G898" s="8" t="str">
        <f>IFERROR(IF(INDEX('ce raw data'!$C$2:$CZ$3000,MATCH(1,INDEX(('ce raw data'!$A$2:$A$3000=G841)*('ce raw data'!$B$2:$B$3000=$B898),,),0),MATCH(G844,'ce raw data'!$C$1:$CZ$1,0))="","-",INDEX('ce raw data'!$C$2:$CZ$3000,MATCH(1,INDEX(('ce raw data'!$A$2:$A$3000=G841)*('ce raw data'!$B$2:$B$3000=$B898),,),0),MATCH(G844,'ce raw data'!$C$1:$CZ$1,0))),"-")</f>
        <v>-</v>
      </c>
      <c r="H898" s="8" t="str">
        <f>IFERROR(IF(INDEX('ce raw data'!$C$2:$CZ$3000,MATCH(1,INDEX(('ce raw data'!$A$2:$A$3000=G841)*('ce raw data'!$B$2:$B$3000=$B898),,),0),MATCH(H844,'ce raw data'!$C$1:$CZ$1,0))="","-",INDEX('ce raw data'!$C$2:$CZ$3000,MATCH(1,INDEX(('ce raw data'!$A$2:$A$3000=G841)*('ce raw data'!$B$2:$B$3000=$B898),,),0),MATCH(H844,'ce raw data'!$C$1:$CZ$1,0))),"-")</f>
        <v>-</v>
      </c>
      <c r="I898" s="8" t="str">
        <f>IFERROR(IF(INDEX('ce raw data'!$C$2:$CZ$3000,MATCH(1,INDEX(('ce raw data'!$A$2:$A$3000=G841)*('ce raw data'!$B$2:$B$3000=$B898),,),0),MATCH(I844,'ce raw data'!$C$1:$CZ$1,0))="","-",INDEX('ce raw data'!$C$2:$CZ$3000,MATCH(1,INDEX(('ce raw data'!$A$2:$A$3000=G841)*('ce raw data'!$B$2:$B$3000=$B898),,),0),MATCH(I844,'ce raw data'!$C$1:$CZ$1,0))),"-")</f>
        <v>-</v>
      </c>
      <c r="J898" s="8" t="str">
        <f>IFERROR(IF(INDEX('ce raw data'!$C$2:$CZ$3000,MATCH(1,INDEX(('ce raw data'!$A$2:$A$3000=G841)*('ce raw data'!$B$2:$B$3000=$B898),,),0),MATCH(J844,'ce raw data'!$C$1:$CZ$1,0))="","-",INDEX('ce raw data'!$C$2:$CZ$3000,MATCH(1,INDEX(('ce raw data'!$A$2:$A$3000=G841)*('ce raw data'!$B$2:$B$3000=$B898),,),0),MATCH(J844,'ce raw data'!$C$1:$CZ$1,0))),"-")</f>
        <v>-</v>
      </c>
    </row>
    <row r="899" spans="2:10" x14ac:dyDescent="0.5">
      <c r="B899" s="4"/>
      <c r="C899" s="2"/>
      <c r="D899" s="2"/>
      <c r="E899" s="2"/>
      <c r="F899" s="2"/>
      <c r="G899" s="2"/>
      <c r="H899" s="2"/>
      <c r="I899" s="2"/>
      <c r="J899" s="2"/>
    </row>
    <row r="900" spans="2:10" x14ac:dyDescent="0.5">
      <c r="B900" s="4"/>
      <c r="C900" s="2"/>
      <c r="D900" s="2"/>
      <c r="E900" s="2"/>
      <c r="F900" s="2"/>
      <c r="G900" s="2"/>
      <c r="H900" s="2"/>
      <c r="I900" s="2"/>
      <c r="J900" s="2"/>
    </row>
    <row r="901" spans="2:10" x14ac:dyDescent="0.5">
      <c r="B901" s="4"/>
      <c r="C901" s="2"/>
      <c r="D901" s="2"/>
      <c r="E901" s="2"/>
      <c r="F901" s="2"/>
      <c r="G901" s="2"/>
      <c r="H901" s="2"/>
      <c r="I901" s="2"/>
      <c r="J901" s="2"/>
    </row>
    <row r="902" spans="2:10" x14ac:dyDescent="0.5">
      <c r="B902" s="4"/>
      <c r="C902" s="2"/>
      <c r="D902" s="2"/>
      <c r="E902" s="2"/>
      <c r="F902" s="2"/>
      <c r="G902" s="2"/>
      <c r="H902" s="2"/>
      <c r="I902" s="2"/>
      <c r="J902" s="2"/>
    </row>
    <row r="903" spans="2:10" x14ac:dyDescent="0.5">
      <c r="B903" s="4"/>
      <c r="C903" s="2"/>
      <c r="D903" s="2"/>
      <c r="E903" s="2"/>
      <c r="F903" s="2"/>
      <c r="G903" s="2"/>
      <c r="H903" s="2"/>
      <c r="I903" s="2"/>
      <c r="J903" s="2"/>
    </row>
    <row r="904" spans="2:10" x14ac:dyDescent="0.5">
      <c r="B904" s="4"/>
      <c r="C904" s="2"/>
      <c r="D904" s="2"/>
      <c r="E904" s="2"/>
      <c r="F904" s="2"/>
      <c r="G904" s="2"/>
      <c r="H904" s="2"/>
      <c r="I904" s="2"/>
      <c r="J904" s="2"/>
    </row>
    <row r="905" spans="2:10" x14ac:dyDescent="0.5">
      <c r="B905" s="4"/>
      <c r="C905" s="2"/>
      <c r="D905" s="2"/>
      <c r="E905" s="2"/>
      <c r="F905" s="2"/>
      <c r="G905" s="2"/>
      <c r="H905" s="2"/>
      <c r="I905" s="2"/>
      <c r="J905" s="2"/>
    </row>
    <row r="906" spans="2:10" x14ac:dyDescent="0.5">
      <c r="B906" s="27" t="s">
        <v>1</v>
      </c>
      <c r="C906" s="3">
        <f ca="1">TODAY()</f>
        <v>44028</v>
      </c>
      <c r="D906" s="18"/>
      <c r="E906" s="18"/>
      <c r="F906" s="19" t="s">
        <v>2</v>
      </c>
      <c r="G906" s="2" t="str">
        <f>G1</f>
        <v/>
      </c>
    </row>
    <row r="907" spans="2:10" x14ac:dyDescent="0.5">
      <c r="B907" s="6" t="s">
        <v>4</v>
      </c>
      <c r="C907" s="36" t="str">
        <f>IF(INDEX('ce raw data'!$A:$A,2+27*28)="","blank",INDEX('ce raw data'!$A:$A,2+27*28))</f>
        <v>blank</v>
      </c>
      <c r="D907" s="36"/>
      <c r="E907" s="36"/>
      <c r="F907" s="36"/>
      <c r="G907" s="32" t="str">
        <f>IF(INDEX('ce raw data'!$A:$A,2+27*29)="","blank",INDEX('ce raw data'!$A:$A,2+27*29))</f>
        <v>blank</v>
      </c>
      <c r="H907" s="40"/>
      <c r="I907" s="40"/>
      <c r="J907" s="33"/>
    </row>
    <row r="908" spans="2:10" ht="25.2" x14ac:dyDescent="0.5">
      <c r="B908" s="6" t="s">
        <v>5</v>
      </c>
      <c r="C908" s="38"/>
      <c r="D908" s="38"/>
      <c r="E908" s="38"/>
      <c r="F908" s="38"/>
      <c r="G908" s="29"/>
      <c r="H908" s="41"/>
      <c r="I908" s="41"/>
      <c r="J908" s="30"/>
    </row>
    <row r="909" spans="2:10" x14ac:dyDescent="0.5">
      <c r="B909" s="7"/>
      <c r="C909" s="39"/>
      <c r="D909" s="39"/>
      <c r="E909" s="39"/>
      <c r="F909" s="39"/>
      <c r="G909" s="34"/>
      <c r="H909" s="42"/>
      <c r="I909" s="42"/>
      <c r="J909" s="35"/>
    </row>
    <row r="910" spans="2:10" x14ac:dyDescent="0.5">
      <c r="B910" s="5" t="s">
        <v>7</v>
      </c>
      <c r="C910" s="21" t="s">
        <v>8</v>
      </c>
      <c r="D910" s="21" t="s">
        <v>9</v>
      </c>
      <c r="E910" s="21" t="s">
        <v>40</v>
      </c>
      <c r="F910" s="21" t="s">
        <v>41</v>
      </c>
      <c r="G910" s="21" t="s">
        <v>8</v>
      </c>
      <c r="H910" s="21" t="s">
        <v>9</v>
      </c>
      <c r="I910" s="21" t="s">
        <v>40</v>
      </c>
      <c r="J910" s="21" t="s">
        <v>41</v>
      </c>
    </row>
    <row r="911" spans="2:10" hidden="1" x14ac:dyDescent="0.5">
      <c r="B911" s="28"/>
      <c r="C911" s="28" t="str">
        <f>IFERROR(IF(INDEX('ce raw data'!$C$2:$CZ$3000,MATCH(1,INDEX(('ce raw data'!$A$2:$A$3000=C907)*('ce raw data'!$B$2:$B$3000=$B912),,),0),MATCH(SUBSTITUTE(C910,"Allele","Height"),'ce raw data'!$C$1:$CZ$1,0))="","-",INDEX('ce raw data'!$C$2:$CZ$3000,MATCH(1,INDEX(('ce raw data'!$A$2:$A$3000=C907)*('ce raw data'!$B$2:$B$3000=$B912),,),0),MATCH(SUBSTITUTE(C910,"Allele","Height"),'ce raw data'!$C$1:$CZ$1,0))),"-")</f>
        <v>-</v>
      </c>
      <c r="D911" s="28" t="str">
        <f>IFERROR(IF(INDEX('ce raw data'!$C$2:$CZ$3000,MATCH(1,INDEX(('ce raw data'!$A$2:$A$3000=C907)*('ce raw data'!$B$2:$B$3000=$B912),,),0),MATCH(SUBSTITUTE(D910,"Allele","Height"),'ce raw data'!$C$1:$CZ$1,0))="","-",INDEX('ce raw data'!$C$2:$CZ$3000,MATCH(1,INDEX(('ce raw data'!$A$2:$A$3000=C907)*('ce raw data'!$B$2:$B$3000=$B912),,),0),MATCH(SUBSTITUTE(D910,"Allele","Height"),'ce raw data'!$C$1:$CZ$1,0))),"-")</f>
        <v>-</v>
      </c>
      <c r="E911" s="28" t="str">
        <f>IFERROR(IF(INDEX('ce raw data'!$C$2:$CZ$3000,MATCH(1,INDEX(('ce raw data'!$A$2:$A$3000=C907)*('ce raw data'!$B$2:$B$3000=$B912),,),0),MATCH(SUBSTITUTE(E910,"Allele","Height"),'ce raw data'!$C$1:$CZ$1,0))="","-",INDEX('ce raw data'!$C$2:$CZ$3000,MATCH(1,INDEX(('ce raw data'!$A$2:$A$3000=C907)*('ce raw data'!$B$2:$B$3000=$B912),,),0),MATCH(SUBSTITUTE(E910,"Allele","Height"),'ce raw data'!$C$1:$CZ$1,0))),"-")</f>
        <v>-</v>
      </c>
      <c r="F911" s="28" t="str">
        <f>IFERROR(IF(INDEX('ce raw data'!$C$2:$CZ$3000,MATCH(1,INDEX(('ce raw data'!$A$2:$A$3000=C907)*('ce raw data'!$B$2:$B$3000=$B912),,),0),MATCH(SUBSTITUTE(F910,"Allele","Height"),'ce raw data'!$C$1:$CZ$1,0))="","-",INDEX('ce raw data'!$C$2:$CZ$3000,MATCH(1,INDEX(('ce raw data'!$A$2:$A$3000=C907)*('ce raw data'!$B$2:$B$3000=$B912),,),0),MATCH(SUBSTITUTE(F910,"Allele","Height"),'ce raw data'!$C$1:$CZ$1,0))),"-")</f>
        <v>-</v>
      </c>
      <c r="G911" s="28" t="str">
        <f>IFERROR(IF(INDEX('ce raw data'!$C$2:$CZ$3000,MATCH(1,INDEX(('ce raw data'!$A$2:$A$3000=G907)*('ce raw data'!$B$2:$B$3000=$B912),,),0),MATCH(SUBSTITUTE(G910,"Allele","Height"),'ce raw data'!$C$1:$CZ$1,0))="","-",INDEX('ce raw data'!$C$2:$CZ$3000,MATCH(1,INDEX(('ce raw data'!$A$2:$A$3000=G907)*('ce raw data'!$B$2:$B$3000=$B912),,),0),MATCH(SUBSTITUTE(G910,"Allele","Height"),'ce raw data'!$C$1:$CZ$1,0))),"-")</f>
        <v>-</v>
      </c>
      <c r="H911" s="28" t="str">
        <f>IFERROR(IF(INDEX('ce raw data'!$C$2:$CZ$3000,MATCH(1,INDEX(('ce raw data'!$A$2:$A$3000=G907)*('ce raw data'!$B$2:$B$3000=$B912),,),0),MATCH(SUBSTITUTE(H910,"Allele","Height"),'ce raw data'!$C$1:$CZ$1,0))="","-",INDEX('ce raw data'!$C$2:$CZ$3000,MATCH(1,INDEX(('ce raw data'!$A$2:$A$3000=G907)*('ce raw data'!$B$2:$B$3000=$B912),,),0),MATCH(SUBSTITUTE(H910,"Allele","Height"),'ce raw data'!$C$1:$CZ$1,0))),"-")</f>
        <v>-</v>
      </c>
      <c r="I911" s="28" t="str">
        <f>IFERROR(IF(INDEX('ce raw data'!$C$2:$CZ$3000,MATCH(1,INDEX(('ce raw data'!$A$2:$A$3000=G907)*('ce raw data'!$B$2:$B$3000=$B912),,),0),MATCH(SUBSTITUTE(I910,"Allele","Height"),'ce raw data'!$C$1:$CZ$1,0))="","-",INDEX('ce raw data'!$C$2:$CZ$3000,MATCH(1,INDEX(('ce raw data'!$A$2:$A$3000=G907)*('ce raw data'!$B$2:$B$3000=$B912),,),0),MATCH(SUBSTITUTE(I910,"Allele","Height"),'ce raw data'!$C$1:$CZ$1,0))),"-")</f>
        <v>-</v>
      </c>
      <c r="J911" s="28" t="str">
        <f>IFERROR(IF(INDEX('ce raw data'!$C$2:$CZ$3000,MATCH(1,INDEX(('ce raw data'!$A$2:$A$3000=G907)*('ce raw data'!$B$2:$B$3000=$B912),,),0),MATCH(SUBSTITUTE(J910,"Allele","Height"),'ce raw data'!$C$1:$CZ$1,0))="","-",INDEX('ce raw data'!$C$2:$CZ$3000,MATCH(1,INDEX(('ce raw data'!$A$2:$A$3000=G907)*('ce raw data'!$B$2:$B$3000=$B912),,),0),MATCH(SUBSTITUTE(J910,"Allele","Height"),'ce raw data'!$C$1:$CZ$1,0))),"-")</f>
        <v>-</v>
      </c>
    </row>
    <row r="912" spans="2:10" x14ac:dyDescent="0.5">
      <c r="B912" s="10" t="str">
        <f>'Allele Call Table'!$A$71</f>
        <v>AMEL</v>
      </c>
      <c r="C912" s="8" t="str">
        <f>IFERROR(IF(INDEX('ce raw data'!$C$2:$CZ$3000,MATCH(1,INDEX(('ce raw data'!$A$2:$A$3000=C907)*('ce raw data'!$B$2:$B$3000=$B912),,),0),MATCH(C910,'ce raw data'!$C$1:$CZ$1,0))="","-",INDEX('ce raw data'!$C$2:$CZ$3000,MATCH(1,INDEX(('ce raw data'!$A$2:$A$3000=C907)*('ce raw data'!$B$2:$B$3000=$B912),,),0),MATCH(C910,'ce raw data'!$C$1:$CZ$1,0))),"-")</f>
        <v>-</v>
      </c>
      <c r="D912" s="8" t="str">
        <f>IFERROR(IF(INDEX('ce raw data'!$C$2:$CZ$3000,MATCH(1,INDEX(('ce raw data'!$A$2:$A$3000=C907)*('ce raw data'!$B$2:$B$3000=$B912),,),0),MATCH(D910,'ce raw data'!$C$1:$CZ$1,0))="","-",INDEX('ce raw data'!$C$2:$CZ$3000,MATCH(1,INDEX(('ce raw data'!$A$2:$A$3000=C907)*('ce raw data'!$B$2:$B$3000=$B912),,),0),MATCH(D910,'ce raw data'!$C$1:$CZ$1,0))),"-")</f>
        <v>-</v>
      </c>
      <c r="E912" s="8" t="str">
        <f>IFERROR(IF(INDEX('ce raw data'!$C$2:$CZ$3000,MATCH(1,INDEX(('ce raw data'!$A$2:$A$3000=C907)*('ce raw data'!$B$2:$B$3000=$B912),,),0),MATCH(E910,'ce raw data'!$C$1:$CZ$1,0))="","-",INDEX('ce raw data'!$C$2:$CZ$3000,MATCH(1,INDEX(('ce raw data'!$A$2:$A$3000=C907)*('ce raw data'!$B$2:$B$3000=$B912),,),0),MATCH(E910,'ce raw data'!$C$1:$CZ$1,0))),"-")</f>
        <v>-</v>
      </c>
      <c r="F912" s="8" t="str">
        <f>IFERROR(IF(INDEX('ce raw data'!$C$2:$CZ$3000,MATCH(1,INDEX(('ce raw data'!$A$2:$A$3000=C907)*('ce raw data'!$B$2:$B$3000=$B912),,),0),MATCH(F910,'ce raw data'!$C$1:$CZ$1,0))="","-",INDEX('ce raw data'!$C$2:$CZ$3000,MATCH(1,INDEX(('ce raw data'!$A$2:$A$3000=C907)*('ce raw data'!$B$2:$B$3000=$B912),,),0),MATCH(F910,'ce raw data'!$C$1:$CZ$1,0))),"-")</f>
        <v>-</v>
      </c>
      <c r="G912" s="8" t="str">
        <f>IFERROR(IF(INDEX('ce raw data'!$C$2:$CZ$3000,MATCH(1,INDEX(('ce raw data'!$A$2:$A$3000=G907)*('ce raw data'!$B$2:$B$3000=$B912),,),0),MATCH(G910,'ce raw data'!$C$1:$CZ$1,0))="","-",INDEX('ce raw data'!$C$2:$CZ$3000,MATCH(1,INDEX(('ce raw data'!$A$2:$A$3000=G907)*('ce raw data'!$B$2:$B$3000=$B912),,),0),MATCH(G910,'ce raw data'!$C$1:$CZ$1,0))),"-")</f>
        <v>-</v>
      </c>
      <c r="H912" s="8" t="str">
        <f>IFERROR(IF(INDEX('ce raw data'!$C$2:$CZ$3000,MATCH(1,INDEX(('ce raw data'!$A$2:$A$3000=G907)*('ce raw data'!$B$2:$B$3000=$B912),,),0),MATCH(H910,'ce raw data'!$C$1:$CZ$1,0))="","-",INDEX('ce raw data'!$C$2:$CZ$3000,MATCH(1,INDEX(('ce raw data'!$A$2:$A$3000=G907)*('ce raw data'!$B$2:$B$3000=$B912),,),0),MATCH(H910,'ce raw data'!$C$1:$CZ$1,0))),"-")</f>
        <v>-</v>
      </c>
      <c r="I912" s="8" t="str">
        <f>IFERROR(IF(INDEX('ce raw data'!$C$2:$CZ$3000,MATCH(1,INDEX(('ce raw data'!$A$2:$A$3000=G907)*('ce raw data'!$B$2:$B$3000=$B912),,),0),MATCH(I910,'ce raw data'!$C$1:$CZ$1,0))="","-",INDEX('ce raw data'!$C$2:$CZ$3000,MATCH(1,INDEX(('ce raw data'!$A$2:$A$3000=G907)*('ce raw data'!$B$2:$B$3000=$B912),,),0),MATCH(I910,'ce raw data'!$C$1:$CZ$1,0))),"-")</f>
        <v>-</v>
      </c>
      <c r="J912" s="8" t="str">
        <f>IFERROR(IF(INDEX('ce raw data'!$C$2:$CZ$3000,MATCH(1,INDEX(('ce raw data'!$A$2:$A$3000=G907)*('ce raw data'!$B$2:$B$3000=$B912),,),0),MATCH(J910,'ce raw data'!$C$1:$CZ$1,0))="","-",INDEX('ce raw data'!$C$2:$CZ$3000,MATCH(1,INDEX(('ce raw data'!$A$2:$A$3000=G907)*('ce raw data'!$B$2:$B$3000=$B912),,),0),MATCH(J910,'ce raw data'!$C$1:$CZ$1,0))),"-")</f>
        <v>-</v>
      </c>
    </row>
    <row r="913" spans="2:10" hidden="1" x14ac:dyDescent="0.5">
      <c r="B913" s="10"/>
      <c r="C913" s="8" t="str">
        <f>IFERROR(IF(INDEX('ce raw data'!$C$2:$CZ$3000,MATCH(1,INDEX(('ce raw data'!$A$2:$A$3000=C907)*('ce raw data'!$B$2:$B$3000=$B914),,),0),MATCH(SUBSTITUTE(C910,"Allele","Height"),'ce raw data'!$C$1:$CZ$1,0))="","-",INDEX('ce raw data'!$C$2:$CZ$3000,MATCH(1,INDEX(('ce raw data'!$A$2:$A$3000=C907)*('ce raw data'!$B$2:$B$3000=$B914),,),0),MATCH(SUBSTITUTE(C910,"Allele","Height"),'ce raw data'!$C$1:$CZ$1,0))),"-")</f>
        <v>-</v>
      </c>
      <c r="D913" s="8" t="str">
        <f>IFERROR(IF(INDEX('ce raw data'!$C$2:$CZ$3000,MATCH(1,INDEX(('ce raw data'!$A$2:$A$3000=C907)*('ce raw data'!$B$2:$B$3000=$B914),,),0),MATCH(SUBSTITUTE(D910,"Allele","Height"),'ce raw data'!$C$1:$CZ$1,0))="","-",INDEX('ce raw data'!$C$2:$CZ$3000,MATCH(1,INDEX(('ce raw data'!$A$2:$A$3000=C907)*('ce raw data'!$B$2:$B$3000=$B914),,),0),MATCH(SUBSTITUTE(D910,"Allele","Height"),'ce raw data'!$C$1:$CZ$1,0))),"-")</f>
        <v>-</v>
      </c>
      <c r="E913" s="8" t="str">
        <f>IFERROR(IF(INDEX('ce raw data'!$C$2:$CZ$3000,MATCH(1,INDEX(('ce raw data'!$A$2:$A$3000=C907)*('ce raw data'!$B$2:$B$3000=$B914),,),0),MATCH(SUBSTITUTE(E910,"Allele","Height"),'ce raw data'!$C$1:$CZ$1,0))="","-",INDEX('ce raw data'!$C$2:$CZ$3000,MATCH(1,INDEX(('ce raw data'!$A$2:$A$3000=C907)*('ce raw data'!$B$2:$B$3000=$B914),,),0),MATCH(SUBSTITUTE(E910,"Allele","Height"),'ce raw data'!$C$1:$CZ$1,0))),"-")</f>
        <v>-</v>
      </c>
      <c r="F913" s="8" t="str">
        <f>IFERROR(IF(INDEX('ce raw data'!$C$2:$CZ$3000,MATCH(1,INDEX(('ce raw data'!$A$2:$A$3000=C907)*('ce raw data'!$B$2:$B$3000=$B914),,),0),MATCH(SUBSTITUTE(F910,"Allele","Height"),'ce raw data'!$C$1:$CZ$1,0))="","-",INDEX('ce raw data'!$C$2:$CZ$3000,MATCH(1,INDEX(('ce raw data'!$A$2:$A$3000=C907)*('ce raw data'!$B$2:$B$3000=$B914),,),0),MATCH(SUBSTITUTE(F910,"Allele","Height"),'ce raw data'!$C$1:$CZ$1,0))),"-")</f>
        <v>-</v>
      </c>
      <c r="G913" s="8" t="str">
        <f>IFERROR(IF(INDEX('ce raw data'!$C$2:$CZ$3000,MATCH(1,INDEX(('ce raw data'!$A$2:$A$3000=G907)*('ce raw data'!$B$2:$B$3000=$B914),,),0),MATCH(SUBSTITUTE(G910,"Allele","Height"),'ce raw data'!$C$1:$CZ$1,0))="","-",INDEX('ce raw data'!$C$2:$CZ$3000,MATCH(1,INDEX(('ce raw data'!$A$2:$A$3000=G907)*('ce raw data'!$B$2:$B$3000=$B914),,),0),MATCH(SUBSTITUTE(G910,"Allele","Height"),'ce raw data'!$C$1:$CZ$1,0))),"-")</f>
        <v>-</v>
      </c>
      <c r="H913" s="8" t="str">
        <f>IFERROR(IF(INDEX('ce raw data'!$C$2:$CZ$3000,MATCH(1,INDEX(('ce raw data'!$A$2:$A$3000=G907)*('ce raw data'!$B$2:$B$3000=$B914),,),0),MATCH(SUBSTITUTE(H910,"Allele","Height"),'ce raw data'!$C$1:$CZ$1,0))="","-",INDEX('ce raw data'!$C$2:$CZ$3000,MATCH(1,INDEX(('ce raw data'!$A$2:$A$3000=G907)*('ce raw data'!$B$2:$B$3000=$B914),,),0),MATCH(SUBSTITUTE(H910,"Allele","Height"),'ce raw data'!$C$1:$CZ$1,0))),"-")</f>
        <v>-</v>
      </c>
      <c r="I913" s="8" t="str">
        <f>IFERROR(IF(INDEX('ce raw data'!$C$2:$CZ$3000,MATCH(1,INDEX(('ce raw data'!$A$2:$A$3000=G907)*('ce raw data'!$B$2:$B$3000=$B914),,),0),MATCH(SUBSTITUTE(I910,"Allele","Height"),'ce raw data'!$C$1:$CZ$1,0))="","-",INDEX('ce raw data'!$C$2:$CZ$3000,MATCH(1,INDEX(('ce raw data'!$A$2:$A$3000=G907)*('ce raw data'!$B$2:$B$3000=$B914),,),0),MATCH(SUBSTITUTE(I910,"Allele","Height"),'ce raw data'!$C$1:$CZ$1,0))),"-")</f>
        <v>-</v>
      </c>
      <c r="J913" s="8" t="str">
        <f>IFERROR(IF(INDEX('ce raw data'!$C$2:$CZ$3000,MATCH(1,INDEX(('ce raw data'!$A$2:$A$3000=G907)*('ce raw data'!$B$2:$B$3000=$B914),,),0),MATCH(SUBSTITUTE(J910,"Allele","Height"),'ce raw data'!$C$1:$CZ$1,0))="","-",INDEX('ce raw data'!$C$2:$CZ$3000,MATCH(1,INDEX(('ce raw data'!$A$2:$A$3000=G907)*('ce raw data'!$B$2:$B$3000=$B914),,),0),MATCH(SUBSTITUTE(J910,"Allele","Height"),'ce raw data'!$C$1:$CZ$1,0))),"-")</f>
        <v>-</v>
      </c>
    </row>
    <row r="914" spans="2:10" x14ac:dyDescent="0.5">
      <c r="B914" s="10" t="str">
        <f>'Allele Call Table'!$A$73</f>
        <v>D3S1358</v>
      </c>
      <c r="C914" s="8" t="str">
        <f>IFERROR(IF(INDEX('ce raw data'!$C$2:$CZ$3000,MATCH(1,INDEX(('ce raw data'!$A$2:$A$3000=C907)*('ce raw data'!$B$2:$B$3000=$B914),,),0),MATCH(C910,'ce raw data'!$C$1:$CZ$1,0))="","-",INDEX('ce raw data'!$C$2:$CZ$3000,MATCH(1,INDEX(('ce raw data'!$A$2:$A$3000=C907)*('ce raw data'!$B$2:$B$3000=$B914),,),0),MATCH(C910,'ce raw data'!$C$1:$CZ$1,0))),"-")</f>
        <v>-</v>
      </c>
      <c r="D914" s="8" t="str">
        <f>IFERROR(IF(INDEX('ce raw data'!$C$2:$CZ$3000,MATCH(1,INDEX(('ce raw data'!$A$2:$A$3000=C907)*('ce raw data'!$B$2:$B$3000=$B914),,),0),MATCH(D910,'ce raw data'!$C$1:$CZ$1,0))="","-",INDEX('ce raw data'!$C$2:$CZ$3000,MATCH(1,INDEX(('ce raw data'!$A$2:$A$3000=C907)*('ce raw data'!$B$2:$B$3000=$B914),,),0),MATCH(D910,'ce raw data'!$C$1:$CZ$1,0))),"-")</f>
        <v>-</v>
      </c>
      <c r="E914" s="8" t="str">
        <f>IFERROR(IF(INDEX('ce raw data'!$C$2:$CZ$3000,MATCH(1,INDEX(('ce raw data'!$A$2:$A$3000=C907)*('ce raw data'!$B$2:$B$3000=$B914),,),0),MATCH(E910,'ce raw data'!$C$1:$CZ$1,0))="","-",INDEX('ce raw data'!$C$2:$CZ$3000,MATCH(1,INDEX(('ce raw data'!$A$2:$A$3000=C907)*('ce raw data'!$B$2:$B$3000=$B914),,),0),MATCH(E910,'ce raw data'!$C$1:$CZ$1,0))),"-")</f>
        <v>-</v>
      </c>
      <c r="F914" s="8" t="str">
        <f>IFERROR(IF(INDEX('ce raw data'!$C$2:$CZ$3000,MATCH(1,INDEX(('ce raw data'!$A$2:$A$3000=C907)*('ce raw data'!$B$2:$B$3000=$B914),,),0),MATCH(F910,'ce raw data'!$C$1:$CZ$1,0))="","-",INDEX('ce raw data'!$C$2:$CZ$3000,MATCH(1,INDEX(('ce raw data'!$A$2:$A$3000=C907)*('ce raw data'!$B$2:$B$3000=$B914),,),0),MATCH(F910,'ce raw data'!$C$1:$CZ$1,0))),"-")</f>
        <v>-</v>
      </c>
      <c r="G914" s="8" t="str">
        <f>IFERROR(IF(INDEX('ce raw data'!$C$2:$CZ$3000,MATCH(1,INDEX(('ce raw data'!$A$2:$A$3000=G907)*('ce raw data'!$B$2:$B$3000=$B914),,),0),MATCH(G910,'ce raw data'!$C$1:$CZ$1,0))="","-",INDEX('ce raw data'!$C$2:$CZ$3000,MATCH(1,INDEX(('ce raw data'!$A$2:$A$3000=G907)*('ce raw data'!$B$2:$B$3000=$B914),,),0),MATCH(G910,'ce raw data'!$C$1:$CZ$1,0))),"-")</f>
        <v>-</v>
      </c>
      <c r="H914" s="8" t="str">
        <f>IFERROR(IF(INDEX('ce raw data'!$C$2:$CZ$3000,MATCH(1,INDEX(('ce raw data'!$A$2:$A$3000=G907)*('ce raw data'!$B$2:$B$3000=$B914),,),0),MATCH(H910,'ce raw data'!$C$1:$CZ$1,0))="","-",INDEX('ce raw data'!$C$2:$CZ$3000,MATCH(1,INDEX(('ce raw data'!$A$2:$A$3000=G907)*('ce raw data'!$B$2:$B$3000=$B914),,),0),MATCH(H910,'ce raw data'!$C$1:$CZ$1,0))),"-")</f>
        <v>-</v>
      </c>
      <c r="I914" s="8" t="str">
        <f>IFERROR(IF(INDEX('ce raw data'!$C$2:$CZ$3000,MATCH(1,INDEX(('ce raw data'!$A$2:$A$3000=G907)*('ce raw data'!$B$2:$B$3000=$B914),,),0),MATCH(I910,'ce raw data'!$C$1:$CZ$1,0))="","-",INDEX('ce raw data'!$C$2:$CZ$3000,MATCH(1,INDEX(('ce raw data'!$A$2:$A$3000=G907)*('ce raw data'!$B$2:$B$3000=$B914),,),0),MATCH(I910,'ce raw data'!$C$1:$CZ$1,0))),"-")</f>
        <v>-</v>
      </c>
      <c r="J914" s="8" t="str">
        <f>IFERROR(IF(INDEX('ce raw data'!$C$2:$CZ$3000,MATCH(1,INDEX(('ce raw data'!$A$2:$A$3000=G907)*('ce raw data'!$B$2:$B$3000=$B914),,),0),MATCH(J910,'ce raw data'!$C$1:$CZ$1,0))="","-",INDEX('ce raw data'!$C$2:$CZ$3000,MATCH(1,INDEX(('ce raw data'!$A$2:$A$3000=G907)*('ce raw data'!$B$2:$B$3000=$B914),,),0),MATCH(J910,'ce raw data'!$C$1:$CZ$1,0))),"-")</f>
        <v>-</v>
      </c>
    </row>
    <row r="915" spans="2:10" hidden="1" x14ac:dyDescent="0.5">
      <c r="B915" s="10"/>
      <c r="C915" s="8" t="str">
        <f>IFERROR(IF(INDEX('ce raw data'!$C$2:$CZ$3000,MATCH(1,INDEX(('ce raw data'!$A$2:$A$3000=C907)*('ce raw data'!$B$2:$B$3000=$B916),,),0),MATCH(SUBSTITUTE(C910,"Allele","Height"),'ce raw data'!$C$1:$CZ$1,0))="","-",INDEX('ce raw data'!$C$2:$CZ$3000,MATCH(1,INDEX(('ce raw data'!$A$2:$A$3000=C907)*('ce raw data'!$B$2:$B$3000=$B916),,),0),MATCH(SUBSTITUTE(C910,"Allele","Height"),'ce raw data'!$C$1:$CZ$1,0))),"-")</f>
        <v>-</v>
      </c>
      <c r="D915" s="8" t="str">
        <f>IFERROR(IF(INDEX('ce raw data'!$C$2:$CZ$3000,MATCH(1,INDEX(('ce raw data'!$A$2:$A$3000=C907)*('ce raw data'!$B$2:$B$3000=$B916),,),0),MATCH(SUBSTITUTE(D910,"Allele","Height"),'ce raw data'!$C$1:$CZ$1,0))="","-",INDEX('ce raw data'!$C$2:$CZ$3000,MATCH(1,INDEX(('ce raw data'!$A$2:$A$3000=C907)*('ce raw data'!$B$2:$B$3000=$B916),,),0),MATCH(SUBSTITUTE(D910,"Allele","Height"),'ce raw data'!$C$1:$CZ$1,0))),"-")</f>
        <v>-</v>
      </c>
      <c r="E915" s="8" t="str">
        <f>IFERROR(IF(INDEX('ce raw data'!$C$2:$CZ$3000,MATCH(1,INDEX(('ce raw data'!$A$2:$A$3000=C907)*('ce raw data'!$B$2:$B$3000=$B916),,),0),MATCH(SUBSTITUTE(E910,"Allele","Height"),'ce raw data'!$C$1:$CZ$1,0))="","-",INDEX('ce raw data'!$C$2:$CZ$3000,MATCH(1,INDEX(('ce raw data'!$A$2:$A$3000=C907)*('ce raw data'!$B$2:$B$3000=$B916),,),0),MATCH(SUBSTITUTE(E910,"Allele","Height"),'ce raw data'!$C$1:$CZ$1,0))),"-")</f>
        <v>-</v>
      </c>
      <c r="F915" s="8" t="str">
        <f>IFERROR(IF(INDEX('ce raw data'!$C$2:$CZ$3000,MATCH(1,INDEX(('ce raw data'!$A$2:$A$3000=C907)*('ce raw data'!$B$2:$B$3000=$B916),,),0),MATCH(SUBSTITUTE(F910,"Allele","Height"),'ce raw data'!$C$1:$CZ$1,0))="","-",INDEX('ce raw data'!$C$2:$CZ$3000,MATCH(1,INDEX(('ce raw data'!$A$2:$A$3000=C907)*('ce raw data'!$B$2:$B$3000=$B916),,),0),MATCH(SUBSTITUTE(F910,"Allele","Height"),'ce raw data'!$C$1:$CZ$1,0))),"-")</f>
        <v>-</v>
      </c>
      <c r="G915" s="8" t="str">
        <f>IFERROR(IF(INDEX('ce raw data'!$C$2:$CZ$3000,MATCH(1,INDEX(('ce raw data'!$A$2:$A$3000=G907)*('ce raw data'!$B$2:$B$3000=$B916),,),0),MATCH(SUBSTITUTE(G910,"Allele","Height"),'ce raw data'!$C$1:$CZ$1,0))="","-",INDEX('ce raw data'!$C$2:$CZ$3000,MATCH(1,INDEX(('ce raw data'!$A$2:$A$3000=G907)*('ce raw data'!$B$2:$B$3000=$B916),,),0),MATCH(SUBSTITUTE(G910,"Allele","Height"),'ce raw data'!$C$1:$CZ$1,0))),"-")</f>
        <v>-</v>
      </c>
      <c r="H915" s="8" t="str">
        <f>IFERROR(IF(INDEX('ce raw data'!$C$2:$CZ$3000,MATCH(1,INDEX(('ce raw data'!$A$2:$A$3000=G907)*('ce raw data'!$B$2:$B$3000=$B916),,),0),MATCH(SUBSTITUTE(H910,"Allele","Height"),'ce raw data'!$C$1:$CZ$1,0))="","-",INDEX('ce raw data'!$C$2:$CZ$3000,MATCH(1,INDEX(('ce raw data'!$A$2:$A$3000=G907)*('ce raw data'!$B$2:$B$3000=$B916),,),0),MATCH(SUBSTITUTE(H910,"Allele","Height"),'ce raw data'!$C$1:$CZ$1,0))),"-")</f>
        <v>-</v>
      </c>
      <c r="I915" s="8" t="str">
        <f>IFERROR(IF(INDEX('ce raw data'!$C$2:$CZ$3000,MATCH(1,INDEX(('ce raw data'!$A$2:$A$3000=G907)*('ce raw data'!$B$2:$B$3000=$B916),,),0),MATCH(SUBSTITUTE(I910,"Allele","Height"),'ce raw data'!$C$1:$CZ$1,0))="","-",INDEX('ce raw data'!$C$2:$CZ$3000,MATCH(1,INDEX(('ce raw data'!$A$2:$A$3000=G907)*('ce raw data'!$B$2:$B$3000=$B916),,),0),MATCH(SUBSTITUTE(I910,"Allele","Height"),'ce raw data'!$C$1:$CZ$1,0))),"-")</f>
        <v>-</v>
      </c>
      <c r="J915" s="8" t="str">
        <f>IFERROR(IF(INDEX('ce raw data'!$C$2:$CZ$3000,MATCH(1,INDEX(('ce raw data'!$A$2:$A$3000=G907)*('ce raw data'!$B$2:$B$3000=$B916),,),0),MATCH(SUBSTITUTE(J910,"Allele","Height"),'ce raw data'!$C$1:$CZ$1,0))="","-",INDEX('ce raw data'!$C$2:$CZ$3000,MATCH(1,INDEX(('ce raw data'!$A$2:$A$3000=G907)*('ce raw data'!$B$2:$B$3000=$B916),,),0),MATCH(SUBSTITUTE(J910,"Allele","Height"),'ce raw data'!$C$1:$CZ$1,0))),"-")</f>
        <v>-</v>
      </c>
    </row>
    <row r="916" spans="2:10" x14ac:dyDescent="0.5">
      <c r="B916" s="10" t="str">
        <f>'Allele Call Table'!$A$75</f>
        <v>D1S1656</v>
      </c>
      <c r="C916" s="8" t="str">
        <f>IFERROR(IF(INDEX('ce raw data'!$C$2:$CZ$3000,MATCH(1,INDEX(('ce raw data'!$A$2:$A$3000=C907)*('ce raw data'!$B$2:$B$3000=$B916),,),0),MATCH(C910,'ce raw data'!$C$1:$CZ$1,0))="","-",INDEX('ce raw data'!$C$2:$CZ$3000,MATCH(1,INDEX(('ce raw data'!$A$2:$A$3000=C907)*('ce raw data'!$B$2:$B$3000=$B916),,),0),MATCH(C910,'ce raw data'!$C$1:$CZ$1,0))),"-")</f>
        <v>-</v>
      </c>
      <c r="D916" s="8" t="str">
        <f>IFERROR(IF(INDEX('ce raw data'!$C$2:$CZ$3000,MATCH(1,INDEX(('ce raw data'!$A$2:$A$3000=C907)*('ce raw data'!$B$2:$B$3000=$B916),,),0),MATCH(D910,'ce raw data'!$C$1:$CZ$1,0))="","-",INDEX('ce raw data'!$C$2:$CZ$3000,MATCH(1,INDEX(('ce raw data'!$A$2:$A$3000=C907)*('ce raw data'!$B$2:$B$3000=$B916),,),0),MATCH(D910,'ce raw data'!$C$1:$CZ$1,0))),"-")</f>
        <v>-</v>
      </c>
      <c r="E916" s="8" t="str">
        <f>IFERROR(IF(INDEX('ce raw data'!$C$2:$CZ$3000,MATCH(1,INDEX(('ce raw data'!$A$2:$A$3000=C907)*('ce raw data'!$B$2:$B$3000=$B916),,),0),MATCH(E910,'ce raw data'!$C$1:$CZ$1,0))="","-",INDEX('ce raw data'!$C$2:$CZ$3000,MATCH(1,INDEX(('ce raw data'!$A$2:$A$3000=C907)*('ce raw data'!$B$2:$B$3000=$B916),,),0),MATCH(E910,'ce raw data'!$C$1:$CZ$1,0))),"-")</f>
        <v>-</v>
      </c>
      <c r="F916" s="8" t="str">
        <f>IFERROR(IF(INDEX('ce raw data'!$C$2:$CZ$3000,MATCH(1,INDEX(('ce raw data'!$A$2:$A$3000=C907)*('ce raw data'!$B$2:$B$3000=$B916),,),0),MATCH(F910,'ce raw data'!$C$1:$CZ$1,0))="","-",INDEX('ce raw data'!$C$2:$CZ$3000,MATCH(1,INDEX(('ce raw data'!$A$2:$A$3000=C907)*('ce raw data'!$B$2:$B$3000=$B916),,),0),MATCH(F910,'ce raw data'!$C$1:$CZ$1,0))),"-")</f>
        <v>-</v>
      </c>
      <c r="G916" s="8" t="str">
        <f>IFERROR(IF(INDEX('ce raw data'!$C$2:$CZ$3000,MATCH(1,INDEX(('ce raw data'!$A$2:$A$3000=G907)*('ce raw data'!$B$2:$B$3000=$B916),,),0),MATCH(G910,'ce raw data'!$C$1:$CZ$1,0))="","-",INDEX('ce raw data'!$C$2:$CZ$3000,MATCH(1,INDEX(('ce raw data'!$A$2:$A$3000=G907)*('ce raw data'!$B$2:$B$3000=$B916),,),0),MATCH(G910,'ce raw data'!$C$1:$CZ$1,0))),"-")</f>
        <v>-</v>
      </c>
      <c r="H916" s="8" t="str">
        <f>IFERROR(IF(INDEX('ce raw data'!$C$2:$CZ$3000,MATCH(1,INDEX(('ce raw data'!$A$2:$A$3000=G907)*('ce raw data'!$B$2:$B$3000=$B916),,),0),MATCH(H910,'ce raw data'!$C$1:$CZ$1,0))="","-",INDEX('ce raw data'!$C$2:$CZ$3000,MATCH(1,INDEX(('ce raw data'!$A$2:$A$3000=G907)*('ce raw data'!$B$2:$B$3000=$B916),,),0),MATCH(H910,'ce raw data'!$C$1:$CZ$1,0))),"-")</f>
        <v>-</v>
      </c>
      <c r="I916" s="8" t="str">
        <f>IFERROR(IF(INDEX('ce raw data'!$C$2:$CZ$3000,MATCH(1,INDEX(('ce raw data'!$A$2:$A$3000=G907)*('ce raw data'!$B$2:$B$3000=$B916),,),0),MATCH(I910,'ce raw data'!$C$1:$CZ$1,0))="","-",INDEX('ce raw data'!$C$2:$CZ$3000,MATCH(1,INDEX(('ce raw data'!$A$2:$A$3000=G907)*('ce raw data'!$B$2:$B$3000=$B916),,),0),MATCH(I910,'ce raw data'!$C$1:$CZ$1,0))),"-")</f>
        <v>-</v>
      </c>
      <c r="J916" s="8" t="str">
        <f>IFERROR(IF(INDEX('ce raw data'!$C$2:$CZ$3000,MATCH(1,INDEX(('ce raw data'!$A$2:$A$3000=G907)*('ce raw data'!$B$2:$B$3000=$B916),,),0),MATCH(J910,'ce raw data'!$C$1:$CZ$1,0))="","-",INDEX('ce raw data'!$C$2:$CZ$3000,MATCH(1,INDEX(('ce raw data'!$A$2:$A$3000=G907)*('ce raw data'!$B$2:$B$3000=$B916),,),0),MATCH(J910,'ce raw data'!$C$1:$CZ$1,0))),"-")</f>
        <v>-</v>
      </c>
    </row>
    <row r="917" spans="2:10" hidden="1" x14ac:dyDescent="0.5">
      <c r="B917" s="10"/>
      <c r="C917" s="8" t="str">
        <f>IFERROR(IF(INDEX('ce raw data'!$C$2:$CZ$3000,MATCH(1,INDEX(('ce raw data'!$A$2:$A$3000=C907)*('ce raw data'!$B$2:$B$3000=$B918),,),0),MATCH(SUBSTITUTE(C910,"Allele","Height"),'ce raw data'!$C$1:$CZ$1,0))="","-",INDEX('ce raw data'!$C$2:$CZ$3000,MATCH(1,INDEX(('ce raw data'!$A$2:$A$3000=C907)*('ce raw data'!$B$2:$B$3000=$B918),,),0),MATCH(SUBSTITUTE(C910,"Allele","Height"),'ce raw data'!$C$1:$CZ$1,0))),"-")</f>
        <v>-</v>
      </c>
      <c r="D917" s="8" t="str">
        <f>IFERROR(IF(INDEX('ce raw data'!$C$2:$CZ$3000,MATCH(1,INDEX(('ce raw data'!$A$2:$A$3000=C907)*('ce raw data'!$B$2:$B$3000=$B918),,),0),MATCH(SUBSTITUTE(D910,"Allele","Height"),'ce raw data'!$C$1:$CZ$1,0))="","-",INDEX('ce raw data'!$C$2:$CZ$3000,MATCH(1,INDEX(('ce raw data'!$A$2:$A$3000=C907)*('ce raw data'!$B$2:$B$3000=$B918),,),0),MATCH(SUBSTITUTE(D910,"Allele","Height"),'ce raw data'!$C$1:$CZ$1,0))),"-")</f>
        <v>-</v>
      </c>
      <c r="E917" s="8" t="str">
        <f>IFERROR(IF(INDEX('ce raw data'!$C$2:$CZ$3000,MATCH(1,INDEX(('ce raw data'!$A$2:$A$3000=C907)*('ce raw data'!$B$2:$B$3000=$B918),,),0),MATCH(SUBSTITUTE(E910,"Allele","Height"),'ce raw data'!$C$1:$CZ$1,0))="","-",INDEX('ce raw data'!$C$2:$CZ$3000,MATCH(1,INDEX(('ce raw data'!$A$2:$A$3000=C907)*('ce raw data'!$B$2:$B$3000=$B918),,),0),MATCH(SUBSTITUTE(E910,"Allele","Height"),'ce raw data'!$C$1:$CZ$1,0))),"-")</f>
        <v>-</v>
      </c>
      <c r="F917" s="8" t="str">
        <f>IFERROR(IF(INDEX('ce raw data'!$C$2:$CZ$3000,MATCH(1,INDEX(('ce raw data'!$A$2:$A$3000=C907)*('ce raw data'!$B$2:$B$3000=$B918),,),0),MATCH(SUBSTITUTE(F910,"Allele","Height"),'ce raw data'!$C$1:$CZ$1,0))="","-",INDEX('ce raw data'!$C$2:$CZ$3000,MATCH(1,INDEX(('ce raw data'!$A$2:$A$3000=C907)*('ce raw data'!$B$2:$B$3000=$B918),,),0),MATCH(SUBSTITUTE(F910,"Allele","Height"),'ce raw data'!$C$1:$CZ$1,0))),"-")</f>
        <v>-</v>
      </c>
      <c r="G917" s="8" t="str">
        <f>IFERROR(IF(INDEX('ce raw data'!$C$2:$CZ$3000,MATCH(1,INDEX(('ce raw data'!$A$2:$A$3000=G907)*('ce raw data'!$B$2:$B$3000=$B918),,),0),MATCH(SUBSTITUTE(G910,"Allele","Height"),'ce raw data'!$C$1:$CZ$1,0))="","-",INDEX('ce raw data'!$C$2:$CZ$3000,MATCH(1,INDEX(('ce raw data'!$A$2:$A$3000=G907)*('ce raw data'!$B$2:$B$3000=$B918),,),0),MATCH(SUBSTITUTE(G910,"Allele","Height"),'ce raw data'!$C$1:$CZ$1,0))),"-")</f>
        <v>-</v>
      </c>
      <c r="H917" s="8" t="str">
        <f>IFERROR(IF(INDEX('ce raw data'!$C$2:$CZ$3000,MATCH(1,INDEX(('ce raw data'!$A$2:$A$3000=G907)*('ce raw data'!$B$2:$B$3000=$B918),,),0),MATCH(SUBSTITUTE(H910,"Allele","Height"),'ce raw data'!$C$1:$CZ$1,0))="","-",INDEX('ce raw data'!$C$2:$CZ$3000,MATCH(1,INDEX(('ce raw data'!$A$2:$A$3000=G907)*('ce raw data'!$B$2:$B$3000=$B918),,),0),MATCH(SUBSTITUTE(H910,"Allele","Height"),'ce raw data'!$C$1:$CZ$1,0))),"-")</f>
        <v>-</v>
      </c>
      <c r="I917" s="8" t="str">
        <f>IFERROR(IF(INDEX('ce raw data'!$C$2:$CZ$3000,MATCH(1,INDEX(('ce raw data'!$A$2:$A$3000=G907)*('ce raw data'!$B$2:$B$3000=$B918),,),0),MATCH(SUBSTITUTE(I910,"Allele","Height"),'ce raw data'!$C$1:$CZ$1,0))="","-",INDEX('ce raw data'!$C$2:$CZ$3000,MATCH(1,INDEX(('ce raw data'!$A$2:$A$3000=G907)*('ce raw data'!$B$2:$B$3000=$B918),,),0),MATCH(SUBSTITUTE(I910,"Allele","Height"),'ce raw data'!$C$1:$CZ$1,0))),"-")</f>
        <v>-</v>
      </c>
      <c r="J917" s="8" t="str">
        <f>IFERROR(IF(INDEX('ce raw data'!$C$2:$CZ$3000,MATCH(1,INDEX(('ce raw data'!$A$2:$A$3000=G907)*('ce raw data'!$B$2:$B$3000=$B918),,),0),MATCH(SUBSTITUTE(J910,"Allele","Height"),'ce raw data'!$C$1:$CZ$1,0))="","-",INDEX('ce raw data'!$C$2:$CZ$3000,MATCH(1,INDEX(('ce raw data'!$A$2:$A$3000=G907)*('ce raw data'!$B$2:$B$3000=$B918),,),0),MATCH(SUBSTITUTE(J910,"Allele","Height"),'ce raw data'!$C$1:$CZ$1,0))),"-")</f>
        <v>-</v>
      </c>
    </row>
    <row r="918" spans="2:10" x14ac:dyDescent="0.5">
      <c r="B918" s="10" t="str">
        <f>'Allele Call Table'!$A$77</f>
        <v>D2S441</v>
      </c>
      <c r="C918" s="8" t="str">
        <f>IFERROR(IF(INDEX('ce raw data'!$C$2:$CZ$3000,MATCH(1,INDEX(('ce raw data'!$A$2:$A$3000=C907)*('ce raw data'!$B$2:$B$3000=$B918),,),0),MATCH(C910,'ce raw data'!$C$1:$CZ$1,0))="","-",INDEX('ce raw data'!$C$2:$CZ$3000,MATCH(1,INDEX(('ce raw data'!$A$2:$A$3000=C907)*('ce raw data'!$B$2:$B$3000=$B918),,),0),MATCH(C910,'ce raw data'!$C$1:$CZ$1,0))),"-")</f>
        <v>-</v>
      </c>
      <c r="D918" s="8" t="str">
        <f>IFERROR(IF(INDEX('ce raw data'!$C$2:$CZ$3000,MATCH(1,INDEX(('ce raw data'!$A$2:$A$3000=C907)*('ce raw data'!$B$2:$B$3000=$B918),,),0),MATCH(D910,'ce raw data'!$C$1:$CZ$1,0))="","-",INDEX('ce raw data'!$C$2:$CZ$3000,MATCH(1,INDEX(('ce raw data'!$A$2:$A$3000=C907)*('ce raw data'!$B$2:$B$3000=$B918),,),0),MATCH(D910,'ce raw data'!$C$1:$CZ$1,0))),"-")</f>
        <v>-</v>
      </c>
      <c r="E918" s="8" t="str">
        <f>IFERROR(IF(INDEX('ce raw data'!$C$2:$CZ$3000,MATCH(1,INDEX(('ce raw data'!$A$2:$A$3000=C907)*('ce raw data'!$B$2:$B$3000=$B918),,),0),MATCH(E910,'ce raw data'!$C$1:$CZ$1,0))="","-",INDEX('ce raw data'!$C$2:$CZ$3000,MATCH(1,INDEX(('ce raw data'!$A$2:$A$3000=C907)*('ce raw data'!$B$2:$B$3000=$B918),,),0),MATCH(E910,'ce raw data'!$C$1:$CZ$1,0))),"-")</f>
        <v>-</v>
      </c>
      <c r="F918" s="8" t="str">
        <f>IFERROR(IF(INDEX('ce raw data'!$C$2:$CZ$3000,MATCH(1,INDEX(('ce raw data'!$A$2:$A$3000=C907)*('ce raw data'!$B$2:$B$3000=$B918),,),0),MATCH(F910,'ce raw data'!$C$1:$CZ$1,0))="","-",INDEX('ce raw data'!$C$2:$CZ$3000,MATCH(1,INDEX(('ce raw data'!$A$2:$A$3000=C907)*('ce raw data'!$B$2:$B$3000=$B918),,),0),MATCH(F910,'ce raw data'!$C$1:$CZ$1,0))),"-")</f>
        <v>-</v>
      </c>
      <c r="G918" s="8" t="str">
        <f>IFERROR(IF(INDEX('ce raw data'!$C$2:$CZ$3000,MATCH(1,INDEX(('ce raw data'!$A$2:$A$3000=G907)*('ce raw data'!$B$2:$B$3000=$B918),,),0),MATCH(G910,'ce raw data'!$C$1:$CZ$1,0))="","-",INDEX('ce raw data'!$C$2:$CZ$3000,MATCH(1,INDEX(('ce raw data'!$A$2:$A$3000=G907)*('ce raw data'!$B$2:$B$3000=$B918),,),0),MATCH(G910,'ce raw data'!$C$1:$CZ$1,0))),"-")</f>
        <v>-</v>
      </c>
      <c r="H918" s="8" t="str">
        <f>IFERROR(IF(INDEX('ce raw data'!$C$2:$CZ$3000,MATCH(1,INDEX(('ce raw data'!$A$2:$A$3000=G907)*('ce raw data'!$B$2:$B$3000=$B918),,),0),MATCH(H910,'ce raw data'!$C$1:$CZ$1,0))="","-",INDEX('ce raw data'!$C$2:$CZ$3000,MATCH(1,INDEX(('ce raw data'!$A$2:$A$3000=G907)*('ce raw data'!$B$2:$B$3000=$B918),,),0),MATCH(H910,'ce raw data'!$C$1:$CZ$1,0))),"-")</f>
        <v>-</v>
      </c>
      <c r="I918" s="8" t="str">
        <f>IFERROR(IF(INDEX('ce raw data'!$C$2:$CZ$3000,MATCH(1,INDEX(('ce raw data'!$A$2:$A$3000=G907)*('ce raw data'!$B$2:$B$3000=$B918),,),0),MATCH(I910,'ce raw data'!$C$1:$CZ$1,0))="","-",INDEX('ce raw data'!$C$2:$CZ$3000,MATCH(1,INDEX(('ce raw data'!$A$2:$A$3000=G907)*('ce raw data'!$B$2:$B$3000=$B918),,),0),MATCH(I910,'ce raw data'!$C$1:$CZ$1,0))),"-")</f>
        <v>-</v>
      </c>
      <c r="J918" s="8" t="str">
        <f>IFERROR(IF(INDEX('ce raw data'!$C$2:$CZ$3000,MATCH(1,INDEX(('ce raw data'!$A$2:$A$3000=G907)*('ce raw data'!$B$2:$B$3000=$B918),,),0),MATCH(J910,'ce raw data'!$C$1:$CZ$1,0))="","-",INDEX('ce raw data'!$C$2:$CZ$3000,MATCH(1,INDEX(('ce raw data'!$A$2:$A$3000=G907)*('ce raw data'!$B$2:$B$3000=$B918),,),0),MATCH(J910,'ce raw data'!$C$1:$CZ$1,0))),"-")</f>
        <v>-</v>
      </c>
    </row>
    <row r="919" spans="2:10" hidden="1" x14ac:dyDescent="0.5">
      <c r="B919" s="10"/>
      <c r="C919" s="8" t="str">
        <f>IFERROR(IF(INDEX('ce raw data'!$C$2:$CZ$3000,MATCH(1,INDEX(('ce raw data'!$A$2:$A$3000=C907)*('ce raw data'!$B$2:$B$3000=$B920),,),0),MATCH(SUBSTITUTE(C910,"Allele","Height"),'ce raw data'!$C$1:$CZ$1,0))="","-",INDEX('ce raw data'!$C$2:$CZ$3000,MATCH(1,INDEX(('ce raw data'!$A$2:$A$3000=C907)*('ce raw data'!$B$2:$B$3000=$B920),,),0),MATCH(SUBSTITUTE(C910,"Allele","Height"),'ce raw data'!$C$1:$CZ$1,0))),"-")</f>
        <v>-</v>
      </c>
      <c r="D919" s="8" t="str">
        <f>IFERROR(IF(INDEX('ce raw data'!$C$2:$CZ$3000,MATCH(1,INDEX(('ce raw data'!$A$2:$A$3000=C907)*('ce raw data'!$B$2:$B$3000=$B920),,),0),MATCH(SUBSTITUTE(D910,"Allele","Height"),'ce raw data'!$C$1:$CZ$1,0))="","-",INDEX('ce raw data'!$C$2:$CZ$3000,MATCH(1,INDEX(('ce raw data'!$A$2:$A$3000=C907)*('ce raw data'!$B$2:$B$3000=$B920),,),0),MATCH(SUBSTITUTE(D910,"Allele","Height"),'ce raw data'!$C$1:$CZ$1,0))),"-")</f>
        <v>-</v>
      </c>
      <c r="E919" s="8" t="str">
        <f>IFERROR(IF(INDEX('ce raw data'!$C$2:$CZ$3000,MATCH(1,INDEX(('ce raw data'!$A$2:$A$3000=C907)*('ce raw data'!$B$2:$B$3000=$B920),,),0),MATCH(SUBSTITUTE(E910,"Allele","Height"),'ce raw data'!$C$1:$CZ$1,0))="","-",INDEX('ce raw data'!$C$2:$CZ$3000,MATCH(1,INDEX(('ce raw data'!$A$2:$A$3000=C907)*('ce raw data'!$B$2:$B$3000=$B920),,),0),MATCH(SUBSTITUTE(E910,"Allele","Height"),'ce raw data'!$C$1:$CZ$1,0))),"-")</f>
        <v>-</v>
      </c>
      <c r="F919" s="8" t="str">
        <f>IFERROR(IF(INDEX('ce raw data'!$C$2:$CZ$3000,MATCH(1,INDEX(('ce raw data'!$A$2:$A$3000=C907)*('ce raw data'!$B$2:$B$3000=$B920),,),0),MATCH(SUBSTITUTE(F910,"Allele","Height"),'ce raw data'!$C$1:$CZ$1,0))="","-",INDEX('ce raw data'!$C$2:$CZ$3000,MATCH(1,INDEX(('ce raw data'!$A$2:$A$3000=C907)*('ce raw data'!$B$2:$B$3000=$B920),,),0),MATCH(SUBSTITUTE(F910,"Allele","Height"),'ce raw data'!$C$1:$CZ$1,0))),"-")</f>
        <v>-</v>
      </c>
      <c r="G919" s="8" t="str">
        <f>IFERROR(IF(INDEX('ce raw data'!$C$2:$CZ$3000,MATCH(1,INDEX(('ce raw data'!$A$2:$A$3000=G907)*('ce raw data'!$B$2:$B$3000=$B920),,),0),MATCH(SUBSTITUTE(G910,"Allele","Height"),'ce raw data'!$C$1:$CZ$1,0))="","-",INDEX('ce raw data'!$C$2:$CZ$3000,MATCH(1,INDEX(('ce raw data'!$A$2:$A$3000=G907)*('ce raw data'!$B$2:$B$3000=$B920),,),0),MATCH(SUBSTITUTE(G910,"Allele","Height"),'ce raw data'!$C$1:$CZ$1,0))),"-")</f>
        <v>-</v>
      </c>
      <c r="H919" s="8" t="str">
        <f>IFERROR(IF(INDEX('ce raw data'!$C$2:$CZ$3000,MATCH(1,INDEX(('ce raw data'!$A$2:$A$3000=G907)*('ce raw data'!$B$2:$B$3000=$B920),,),0),MATCH(SUBSTITUTE(H910,"Allele","Height"),'ce raw data'!$C$1:$CZ$1,0))="","-",INDEX('ce raw data'!$C$2:$CZ$3000,MATCH(1,INDEX(('ce raw data'!$A$2:$A$3000=G907)*('ce raw data'!$B$2:$B$3000=$B920),,),0),MATCH(SUBSTITUTE(H910,"Allele","Height"),'ce raw data'!$C$1:$CZ$1,0))),"-")</f>
        <v>-</v>
      </c>
      <c r="I919" s="8" t="str">
        <f>IFERROR(IF(INDEX('ce raw data'!$C$2:$CZ$3000,MATCH(1,INDEX(('ce raw data'!$A$2:$A$3000=G907)*('ce raw data'!$B$2:$B$3000=$B920),,),0),MATCH(SUBSTITUTE(I910,"Allele","Height"),'ce raw data'!$C$1:$CZ$1,0))="","-",INDEX('ce raw data'!$C$2:$CZ$3000,MATCH(1,INDEX(('ce raw data'!$A$2:$A$3000=G907)*('ce raw data'!$B$2:$B$3000=$B920),,),0),MATCH(SUBSTITUTE(I910,"Allele","Height"),'ce raw data'!$C$1:$CZ$1,0))),"-")</f>
        <v>-</v>
      </c>
      <c r="J919" s="8" t="str">
        <f>IFERROR(IF(INDEX('ce raw data'!$C$2:$CZ$3000,MATCH(1,INDEX(('ce raw data'!$A$2:$A$3000=G907)*('ce raw data'!$B$2:$B$3000=$B920),,),0),MATCH(SUBSTITUTE(J910,"Allele","Height"),'ce raw data'!$C$1:$CZ$1,0))="","-",INDEX('ce raw data'!$C$2:$CZ$3000,MATCH(1,INDEX(('ce raw data'!$A$2:$A$3000=G907)*('ce raw data'!$B$2:$B$3000=$B920),,),0),MATCH(SUBSTITUTE(J910,"Allele","Height"),'ce raw data'!$C$1:$CZ$1,0))),"-")</f>
        <v>-</v>
      </c>
    </row>
    <row r="920" spans="2:10" x14ac:dyDescent="0.5">
      <c r="B920" s="10" t="str">
        <f>'Allele Call Table'!$A$79</f>
        <v>D10S1248</v>
      </c>
      <c r="C920" s="8" t="str">
        <f>IFERROR(IF(INDEX('ce raw data'!$C$2:$CZ$3000,MATCH(1,INDEX(('ce raw data'!$A$2:$A$3000=C907)*('ce raw data'!$B$2:$B$3000=$B920),,),0),MATCH(C910,'ce raw data'!$C$1:$CZ$1,0))="","-",INDEX('ce raw data'!$C$2:$CZ$3000,MATCH(1,INDEX(('ce raw data'!$A$2:$A$3000=C907)*('ce raw data'!$B$2:$B$3000=$B920),,),0),MATCH(C910,'ce raw data'!$C$1:$CZ$1,0))),"-")</f>
        <v>-</v>
      </c>
      <c r="D920" s="8" t="str">
        <f>IFERROR(IF(INDEX('ce raw data'!$C$2:$CZ$3000,MATCH(1,INDEX(('ce raw data'!$A$2:$A$3000=C907)*('ce raw data'!$B$2:$B$3000=$B920),,),0),MATCH(D910,'ce raw data'!$C$1:$CZ$1,0))="","-",INDEX('ce raw data'!$C$2:$CZ$3000,MATCH(1,INDEX(('ce raw data'!$A$2:$A$3000=C907)*('ce raw data'!$B$2:$B$3000=$B920),,),0),MATCH(D910,'ce raw data'!$C$1:$CZ$1,0))),"-")</f>
        <v>-</v>
      </c>
      <c r="E920" s="8" t="str">
        <f>IFERROR(IF(INDEX('ce raw data'!$C$2:$CZ$3000,MATCH(1,INDEX(('ce raw data'!$A$2:$A$3000=C907)*('ce raw data'!$B$2:$B$3000=$B920),,),0),MATCH(E910,'ce raw data'!$C$1:$CZ$1,0))="","-",INDEX('ce raw data'!$C$2:$CZ$3000,MATCH(1,INDEX(('ce raw data'!$A$2:$A$3000=C907)*('ce raw data'!$B$2:$B$3000=$B920),,),0),MATCH(E910,'ce raw data'!$C$1:$CZ$1,0))),"-")</f>
        <v>-</v>
      </c>
      <c r="F920" s="8" t="str">
        <f>IFERROR(IF(INDEX('ce raw data'!$C$2:$CZ$3000,MATCH(1,INDEX(('ce raw data'!$A$2:$A$3000=C907)*('ce raw data'!$B$2:$B$3000=$B920),,),0),MATCH(F910,'ce raw data'!$C$1:$CZ$1,0))="","-",INDEX('ce raw data'!$C$2:$CZ$3000,MATCH(1,INDEX(('ce raw data'!$A$2:$A$3000=C907)*('ce raw data'!$B$2:$B$3000=$B920),,),0),MATCH(F910,'ce raw data'!$C$1:$CZ$1,0))),"-")</f>
        <v>-</v>
      </c>
      <c r="G920" s="8" t="str">
        <f>IFERROR(IF(INDEX('ce raw data'!$C$2:$CZ$3000,MATCH(1,INDEX(('ce raw data'!$A$2:$A$3000=G907)*('ce raw data'!$B$2:$B$3000=$B920),,),0),MATCH(G910,'ce raw data'!$C$1:$CZ$1,0))="","-",INDEX('ce raw data'!$C$2:$CZ$3000,MATCH(1,INDEX(('ce raw data'!$A$2:$A$3000=G907)*('ce raw data'!$B$2:$B$3000=$B920),,),0),MATCH(G910,'ce raw data'!$C$1:$CZ$1,0))),"-")</f>
        <v>-</v>
      </c>
      <c r="H920" s="8" t="str">
        <f>IFERROR(IF(INDEX('ce raw data'!$C$2:$CZ$3000,MATCH(1,INDEX(('ce raw data'!$A$2:$A$3000=G907)*('ce raw data'!$B$2:$B$3000=$B920),,),0),MATCH(H910,'ce raw data'!$C$1:$CZ$1,0))="","-",INDEX('ce raw data'!$C$2:$CZ$3000,MATCH(1,INDEX(('ce raw data'!$A$2:$A$3000=G907)*('ce raw data'!$B$2:$B$3000=$B920),,),0),MATCH(H910,'ce raw data'!$C$1:$CZ$1,0))),"-")</f>
        <v>-</v>
      </c>
      <c r="I920" s="8" t="str">
        <f>IFERROR(IF(INDEX('ce raw data'!$C$2:$CZ$3000,MATCH(1,INDEX(('ce raw data'!$A$2:$A$3000=G907)*('ce raw data'!$B$2:$B$3000=$B920),,),0),MATCH(I910,'ce raw data'!$C$1:$CZ$1,0))="","-",INDEX('ce raw data'!$C$2:$CZ$3000,MATCH(1,INDEX(('ce raw data'!$A$2:$A$3000=G907)*('ce raw data'!$B$2:$B$3000=$B920),,),0),MATCH(I910,'ce raw data'!$C$1:$CZ$1,0))),"-")</f>
        <v>-</v>
      </c>
      <c r="J920" s="8" t="str">
        <f>IFERROR(IF(INDEX('ce raw data'!$C$2:$CZ$3000,MATCH(1,INDEX(('ce raw data'!$A$2:$A$3000=G907)*('ce raw data'!$B$2:$B$3000=$B920),,),0),MATCH(J910,'ce raw data'!$C$1:$CZ$1,0))="","-",INDEX('ce raw data'!$C$2:$CZ$3000,MATCH(1,INDEX(('ce raw data'!$A$2:$A$3000=G907)*('ce raw data'!$B$2:$B$3000=$B920),,),0),MATCH(J910,'ce raw data'!$C$1:$CZ$1,0))),"-")</f>
        <v>-</v>
      </c>
    </row>
    <row r="921" spans="2:10" hidden="1" x14ac:dyDescent="0.5">
      <c r="B921" s="10"/>
      <c r="C921" s="8" t="str">
        <f>IFERROR(IF(INDEX('ce raw data'!$C$2:$CZ$3000,MATCH(1,INDEX(('ce raw data'!$A$2:$A$3000=C907)*('ce raw data'!$B$2:$B$3000=$B922),,),0),MATCH(SUBSTITUTE(C910,"Allele","Height"),'ce raw data'!$C$1:$CZ$1,0))="","-",INDEX('ce raw data'!$C$2:$CZ$3000,MATCH(1,INDEX(('ce raw data'!$A$2:$A$3000=C907)*('ce raw data'!$B$2:$B$3000=$B922),,),0),MATCH(SUBSTITUTE(C910,"Allele","Height"),'ce raw data'!$C$1:$CZ$1,0))),"-")</f>
        <v>-</v>
      </c>
      <c r="D921" s="8" t="str">
        <f>IFERROR(IF(INDEX('ce raw data'!$C$2:$CZ$3000,MATCH(1,INDEX(('ce raw data'!$A$2:$A$3000=C907)*('ce raw data'!$B$2:$B$3000=$B922),,),0),MATCH(SUBSTITUTE(D910,"Allele","Height"),'ce raw data'!$C$1:$CZ$1,0))="","-",INDEX('ce raw data'!$C$2:$CZ$3000,MATCH(1,INDEX(('ce raw data'!$A$2:$A$3000=C907)*('ce raw data'!$B$2:$B$3000=$B922),,),0),MATCH(SUBSTITUTE(D910,"Allele","Height"),'ce raw data'!$C$1:$CZ$1,0))),"-")</f>
        <v>-</v>
      </c>
      <c r="E921" s="8" t="str">
        <f>IFERROR(IF(INDEX('ce raw data'!$C$2:$CZ$3000,MATCH(1,INDEX(('ce raw data'!$A$2:$A$3000=C907)*('ce raw data'!$B$2:$B$3000=$B922),,),0),MATCH(SUBSTITUTE(E910,"Allele","Height"),'ce raw data'!$C$1:$CZ$1,0))="","-",INDEX('ce raw data'!$C$2:$CZ$3000,MATCH(1,INDEX(('ce raw data'!$A$2:$A$3000=C907)*('ce raw data'!$B$2:$B$3000=$B922),,),0),MATCH(SUBSTITUTE(E910,"Allele","Height"),'ce raw data'!$C$1:$CZ$1,0))),"-")</f>
        <v>-</v>
      </c>
      <c r="F921" s="8" t="str">
        <f>IFERROR(IF(INDEX('ce raw data'!$C$2:$CZ$3000,MATCH(1,INDEX(('ce raw data'!$A$2:$A$3000=C907)*('ce raw data'!$B$2:$B$3000=$B922),,),0),MATCH(SUBSTITUTE(F910,"Allele","Height"),'ce raw data'!$C$1:$CZ$1,0))="","-",INDEX('ce raw data'!$C$2:$CZ$3000,MATCH(1,INDEX(('ce raw data'!$A$2:$A$3000=C907)*('ce raw data'!$B$2:$B$3000=$B922),,),0),MATCH(SUBSTITUTE(F910,"Allele","Height"),'ce raw data'!$C$1:$CZ$1,0))),"-")</f>
        <v>-</v>
      </c>
      <c r="G921" s="8" t="str">
        <f>IFERROR(IF(INDEX('ce raw data'!$C$2:$CZ$3000,MATCH(1,INDEX(('ce raw data'!$A$2:$A$3000=G907)*('ce raw data'!$B$2:$B$3000=$B922),,),0),MATCH(SUBSTITUTE(G910,"Allele","Height"),'ce raw data'!$C$1:$CZ$1,0))="","-",INDEX('ce raw data'!$C$2:$CZ$3000,MATCH(1,INDEX(('ce raw data'!$A$2:$A$3000=G907)*('ce raw data'!$B$2:$B$3000=$B922),,),0),MATCH(SUBSTITUTE(G910,"Allele","Height"),'ce raw data'!$C$1:$CZ$1,0))),"-")</f>
        <v>-</v>
      </c>
      <c r="H921" s="8" t="str">
        <f>IFERROR(IF(INDEX('ce raw data'!$C$2:$CZ$3000,MATCH(1,INDEX(('ce raw data'!$A$2:$A$3000=G907)*('ce raw data'!$B$2:$B$3000=$B922),,),0),MATCH(SUBSTITUTE(H910,"Allele","Height"),'ce raw data'!$C$1:$CZ$1,0))="","-",INDEX('ce raw data'!$C$2:$CZ$3000,MATCH(1,INDEX(('ce raw data'!$A$2:$A$3000=G907)*('ce raw data'!$B$2:$B$3000=$B922),,),0),MATCH(SUBSTITUTE(H910,"Allele","Height"),'ce raw data'!$C$1:$CZ$1,0))),"-")</f>
        <v>-</v>
      </c>
      <c r="I921" s="8" t="str">
        <f>IFERROR(IF(INDEX('ce raw data'!$C$2:$CZ$3000,MATCH(1,INDEX(('ce raw data'!$A$2:$A$3000=G907)*('ce raw data'!$B$2:$B$3000=$B922),,),0),MATCH(SUBSTITUTE(I910,"Allele","Height"),'ce raw data'!$C$1:$CZ$1,0))="","-",INDEX('ce raw data'!$C$2:$CZ$3000,MATCH(1,INDEX(('ce raw data'!$A$2:$A$3000=G907)*('ce raw data'!$B$2:$B$3000=$B922),,),0),MATCH(SUBSTITUTE(I910,"Allele","Height"),'ce raw data'!$C$1:$CZ$1,0))),"-")</f>
        <v>-</v>
      </c>
      <c r="J921" s="8" t="str">
        <f>IFERROR(IF(INDEX('ce raw data'!$C$2:$CZ$3000,MATCH(1,INDEX(('ce raw data'!$A$2:$A$3000=G907)*('ce raw data'!$B$2:$B$3000=$B922),,),0),MATCH(SUBSTITUTE(J910,"Allele","Height"),'ce raw data'!$C$1:$CZ$1,0))="","-",INDEX('ce raw data'!$C$2:$CZ$3000,MATCH(1,INDEX(('ce raw data'!$A$2:$A$3000=G907)*('ce raw data'!$B$2:$B$3000=$B922),,),0),MATCH(SUBSTITUTE(J910,"Allele","Height"),'ce raw data'!$C$1:$CZ$1,0))),"-")</f>
        <v>-</v>
      </c>
    </row>
    <row r="922" spans="2:10" x14ac:dyDescent="0.5">
      <c r="B922" s="10" t="str">
        <f>'Allele Call Table'!$A$81</f>
        <v>D13S317</v>
      </c>
      <c r="C922" s="8" t="str">
        <f>IFERROR(IF(INDEX('ce raw data'!$C$2:$CZ$3000,MATCH(1,INDEX(('ce raw data'!$A$2:$A$3000=C907)*('ce raw data'!$B$2:$B$3000=$B922),,),0),MATCH(C910,'ce raw data'!$C$1:$CZ$1,0))="","-",INDEX('ce raw data'!$C$2:$CZ$3000,MATCH(1,INDEX(('ce raw data'!$A$2:$A$3000=C907)*('ce raw data'!$B$2:$B$3000=$B922),,),0),MATCH(C910,'ce raw data'!$C$1:$CZ$1,0))),"-")</f>
        <v>-</v>
      </c>
      <c r="D922" s="8" t="str">
        <f>IFERROR(IF(INDEX('ce raw data'!$C$2:$CZ$3000,MATCH(1,INDEX(('ce raw data'!$A$2:$A$3000=C907)*('ce raw data'!$B$2:$B$3000=$B922),,),0),MATCH(D910,'ce raw data'!$C$1:$CZ$1,0))="","-",INDEX('ce raw data'!$C$2:$CZ$3000,MATCH(1,INDEX(('ce raw data'!$A$2:$A$3000=C907)*('ce raw data'!$B$2:$B$3000=$B922),,),0),MATCH(D910,'ce raw data'!$C$1:$CZ$1,0))),"-")</f>
        <v>-</v>
      </c>
      <c r="E922" s="8" t="str">
        <f>IFERROR(IF(INDEX('ce raw data'!$C$2:$CZ$3000,MATCH(1,INDEX(('ce raw data'!$A$2:$A$3000=C907)*('ce raw data'!$B$2:$B$3000=$B922),,),0),MATCH(E910,'ce raw data'!$C$1:$CZ$1,0))="","-",INDEX('ce raw data'!$C$2:$CZ$3000,MATCH(1,INDEX(('ce raw data'!$A$2:$A$3000=C907)*('ce raw data'!$B$2:$B$3000=$B922),,),0),MATCH(E910,'ce raw data'!$C$1:$CZ$1,0))),"-")</f>
        <v>-</v>
      </c>
      <c r="F922" s="8" t="str">
        <f>IFERROR(IF(INDEX('ce raw data'!$C$2:$CZ$3000,MATCH(1,INDEX(('ce raw data'!$A$2:$A$3000=C907)*('ce raw data'!$B$2:$B$3000=$B922),,),0),MATCH(F910,'ce raw data'!$C$1:$CZ$1,0))="","-",INDEX('ce raw data'!$C$2:$CZ$3000,MATCH(1,INDEX(('ce raw data'!$A$2:$A$3000=C907)*('ce raw data'!$B$2:$B$3000=$B922),,),0),MATCH(F910,'ce raw data'!$C$1:$CZ$1,0))),"-")</f>
        <v>-</v>
      </c>
      <c r="G922" s="8" t="str">
        <f>IFERROR(IF(INDEX('ce raw data'!$C$2:$CZ$3000,MATCH(1,INDEX(('ce raw data'!$A$2:$A$3000=G907)*('ce raw data'!$B$2:$B$3000=$B922),,),0),MATCH(G910,'ce raw data'!$C$1:$CZ$1,0))="","-",INDEX('ce raw data'!$C$2:$CZ$3000,MATCH(1,INDEX(('ce raw data'!$A$2:$A$3000=G907)*('ce raw data'!$B$2:$B$3000=$B922),,),0),MATCH(G910,'ce raw data'!$C$1:$CZ$1,0))),"-")</f>
        <v>-</v>
      </c>
      <c r="H922" s="8" t="str">
        <f>IFERROR(IF(INDEX('ce raw data'!$C$2:$CZ$3000,MATCH(1,INDEX(('ce raw data'!$A$2:$A$3000=G907)*('ce raw data'!$B$2:$B$3000=$B922),,),0),MATCH(H910,'ce raw data'!$C$1:$CZ$1,0))="","-",INDEX('ce raw data'!$C$2:$CZ$3000,MATCH(1,INDEX(('ce raw data'!$A$2:$A$3000=G907)*('ce raw data'!$B$2:$B$3000=$B922),,),0),MATCH(H910,'ce raw data'!$C$1:$CZ$1,0))),"-")</f>
        <v>-</v>
      </c>
      <c r="I922" s="8" t="str">
        <f>IFERROR(IF(INDEX('ce raw data'!$C$2:$CZ$3000,MATCH(1,INDEX(('ce raw data'!$A$2:$A$3000=G907)*('ce raw data'!$B$2:$B$3000=$B922),,),0),MATCH(I910,'ce raw data'!$C$1:$CZ$1,0))="","-",INDEX('ce raw data'!$C$2:$CZ$3000,MATCH(1,INDEX(('ce raw data'!$A$2:$A$3000=G907)*('ce raw data'!$B$2:$B$3000=$B922),,),0),MATCH(I910,'ce raw data'!$C$1:$CZ$1,0))),"-")</f>
        <v>-</v>
      </c>
      <c r="J922" s="8" t="str">
        <f>IFERROR(IF(INDEX('ce raw data'!$C$2:$CZ$3000,MATCH(1,INDEX(('ce raw data'!$A$2:$A$3000=G907)*('ce raw data'!$B$2:$B$3000=$B922),,),0),MATCH(J910,'ce raw data'!$C$1:$CZ$1,0))="","-",INDEX('ce raw data'!$C$2:$CZ$3000,MATCH(1,INDEX(('ce raw data'!$A$2:$A$3000=G907)*('ce raw data'!$B$2:$B$3000=$B922),,),0),MATCH(J910,'ce raw data'!$C$1:$CZ$1,0))),"-")</f>
        <v>-</v>
      </c>
    </row>
    <row r="923" spans="2:10" hidden="1" x14ac:dyDescent="0.5">
      <c r="B923" s="10"/>
      <c r="C923" s="8" t="str">
        <f>IFERROR(IF(INDEX('ce raw data'!$C$2:$CZ$3000,MATCH(1,INDEX(('ce raw data'!$A$2:$A$3000=C907)*('ce raw data'!$B$2:$B$3000=$B924),,),0),MATCH(SUBSTITUTE(C910,"Allele","Height"),'ce raw data'!$C$1:$CZ$1,0))="","-",INDEX('ce raw data'!$C$2:$CZ$3000,MATCH(1,INDEX(('ce raw data'!$A$2:$A$3000=C907)*('ce raw data'!$B$2:$B$3000=$B924),,),0),MATCH(SUBSTITUTE(C910,"Allele","Height"),'ce raw data'!$C$1:$CZ$1,0))),"-")</f>
        <v>-</v>
      </c>
      <c r="D923" s="8" t="str">
        <f>IFERROR(IF(INDEX('ce raw data'!$C$2:$CZ$3000,MATCH(1,INDEX(('ce raw data'!$A$2:$A$3000=C907)*('ce raw data'!$B$2:$B$3000=$B924),,),0),MATCH(SUBSTITUTE(D910,"Allele","Height"),'ce raw data'!$C$1:$CZ$1,0))="","-",INDEX('ce raw data'!$C$2:$CZ$3000,MATCH(1,INDEX(('ce raw data'!$A$2:$A$3000=C907)*('ce raw data'!$B$2:$B$3000=$B924),,),0),MATCH(SUBSTITUTE(D910,"Allele","Height"),'ce raw data'!$C$1:$CZ$1,0))),"-")</f>
        <v>-</v>
      </c>
      <c r="E923" s="8" t="str">
        <f>IFERROR(IF(INDEX('ce raw data'!$C$2:$CZ$3000,MATCH(1,INDEX(('ce raw data'!$A$2:$A$3000=C907)*('ce raw data'!$B$2:$B$3000=$B924),,),0),MATCH(SUBSTITUTE(E910,"Allele","Height"),'ce raw data'!$C$1:$CZ$1,0))="","-",INDEX('ce raw data'!$C$2:$CZ$3000,MATCH(1,INDEX(('ce raw data'!$A$2:$A$3000=C907)*('ce raw data'!$B$2:$B$3000=$B924),,),0),MATCH(SUBSTITUTE(E910,"Allele","Height"),'ce raw data'!$C$1:$CZ$1,0))),"-")</f>
        <v>-</v>
      </c>
      <c r="F923" s="8" t="str">
        <f>IFERROR(IF(INDEX('ce raw data'!$C$2:$CZ$3000,MATCH(1,INDEX(('ce raw data'!$A$2:$A$3000=C907)*('ce raw data'!$B$2:$B$3000=$B924),,),0),MATCH(SUBSTITUTE(F910,"Allele","Height"),'ce raw data'!$C$1:$CZ$1,0))="","-",INDEX('ce raw data'!$C$2:$CZ$3000,MATCH(1,INDEX(('ce raw data'!$A$2:$A$3000=C907)*('ce raw data'!$B$2:$B$3000=$B924),,),0),MATCH(SUBSTITUTE(F910,"Allele","Height"),'ce raw data'!$C$1:$CZ$1,0))),"-")</f>
        <v>-</v>
      </c>
      <c r="G923" s="8" t="str">
        <f>IFERROR(IF(INDEX('ce raw data'!$C$2:$CZ$3000,MATCH(1,INDEX(('ce raw data'!$A$2:$A$3000=G907)*('ce raw data'!$B$2:$B$3000=$B924),,),0),MATCH(SUBSTITUTE(G910,"Allele","Height"),'ce raw data'!$C$1:$CZ$1,0))="","-",INDEX('ce raw data'!$C$2:$CZ$3000,MATCH(1,INDEX(('ce raw data'!$A$2:$A$3000=G907)*('ce raw data'!$B$2:$B$3000=$B924),,),0),MATCH(SUBSTITUTE(G910,"Allele","Height"),'ce raw data'!$C$1:$CZ$1,0))),"-")</f>
        <v>-</v>
      </c>
      <c r="H923" s="8" t="str">
        <f>IFERROR(IF(INDEX('ce raw data'!$C$2:$CZ$3000,MATCH(1,INDEX(('ce raw data'!$A$2:$A$3000=G907)*('ce raw data'!$B$2:$B$3000=$B924),,),0),MATCH(SUBSTITUTE(H910,"Allele","Height"),'ce raw data'!$C$1:$CZ$1,0))="","-",INDEX('ce raw data'!$C$2:$CZ$3000,MATCH(1,INDEX(('ce raw data'!$A$2:$A$3000=G907)*('ce raw data'!$B$2:$B$3000=$B924),,),0),MATCH(SUBSTITUTE(H910,"Allele","Height"),'ce raw data'!$C$1:$CZ$1,0))),"-")</f>
        <v>-</v>
      </c>
      <c r="I923" s="8" t="str">
        <f>IFERROR(IF(INDEX('ce raw data'!$C$2:$CZ$3000,MATCH(1,INDEX(('ce raw data'!$A$2:$A$3000=G907)*('ce raw data'!$B$2:$B$3000=$B924),,),0),MATCH(SUBSTITUTE(I910,"Allele","Height"),'ce raw data'!$C$1:$CZ$1,0))="","-",INDEX('ce raw data'!$C$2:$CZ$3000,MATCH(1,INDEX(('ce raw data'!$A$2:$A$3000=G907)*('ce raw data'!$B$2:$B$3000=$B924),,),0),MATCH(SUBSTITUTE(I910,"Allele","Height"),'ce raw data'!$C$1:$CZ$1,0))),"-")</f>
        <v>-</v>
      </c>
      <c r="J923" s="8" t="str">
        <f>IFERROR(IF(INDEX('ce raw data'!$C$2:$CZ$3000,MATCH(1,INDEX(('ce raw data'!$A$2:$A$3000=G907)*('ce raw data'!$B$2:$B$3000=$B924),,),0),MATCH(SUBSTITUTE(J910,"Allele","Height"),'ce raw data'!$C$1:$CZ$1,0))="","-",INDEX('ce raw data'!$C$2:$CZ$3000,MATCH(1,INDEX(('ce raw data'!$A$2:$A$3000=G907)*('ce raw data'!$B$2:$B$3000=$B924),,),0),MATCH(SUBSTITUTE(J910,"Allele","Height"),'ce raw data'!$C$1:$CZ$1,0))),"-")</f>
        <v>-</v>
      </c>
    </row>
    <row r="924" spans="2:10" x14ac:dyDescent="0.5">
      <c r="B924" s="10" t="str">
        <f>'Allele Call Table'!$A$83</f>
        <v>Penta E</v>
      </c>
      <c r="C924" s="8" t="str">
        <f>IFERROR(IF(INDEX('ce raw data'!$C$2:$CZ$3000,MATCH(1,INDEX(('ce raw data'!$A$2:$A$3000=C907)*('ce raw data'!$B$2:$B$3000=$B924),,),0),MATCH(C910,'ce raw data'!$C$1:$CZ$1,0))="","-",INDEX('ce raw data'!$C$2:$CZ$3000,MATCH(1,INDEX(('ce raw data'!$A$2:$A$3000=C907)*('ce raw data'!$B$2:$B$3000=$B924),,),0),MATCH(C910,'ce raw data'!$C$1:$CZ$1,0))),"-")</f>
        <v>-</v>
      </c>
      <c r="D924" s="8" t="str">
        <f>IFERROR(IF(INDEX('ce raw data'!$C$2:$CZ$3000,MATCH(1,INDEX(('ce raw data'!$A$2:$A$3000=C907)*('ce raw data'!$B$2:$B$3000=$B924),,),0),MATCH(D910,'ce raw data'!$C$1:$CZ$1,0))="","-",INDEX('ce raw data'!$C$2:$CZ$3000,MATCH(1,INDEX(('ce raw data'!$A$2:$A$3000=C907)*('ce raw data'!$B$2:$B$3000=$B924),,),0),MATCH(D910,'ce raw data'!$C$1:$CZ$1,0))),"-")</f>
        <v>-</v>
      </c>
      <c r="E924" s="8" t="str">
        <f>IFERROR(IF(INDEX('ce raw data'!$C$2:$CZ$3000,MATCH(1,INDEX(('ce raw data'!$A$2:$A$3000=C907)*('ce raw data'!$B$2:$B$3000=$B924),,),0),MATCH(E910,'ce raw data'!$C$1:$CZ$1,0))="","-",INDEX('ce raw data'!$C$2:$CZ$3000,MATCH(1,INDEX(('ce raw data'!$A$2:$A$3000=C907)*('ce raw data'!$B$2:$B$3000=$B924),,),0),MATCH(E910,'ce raw data'!$C$1:$CZ$1,0))),"-")</f>
        <v>-</v>
      </c>
      <c r="F924" s="8" t="str">
        <f>IFERROR(IF(INDEX('ce raw data'!$C$2:$CZ$3000,MATCH(1,INDEX(('ce raw data'!$A$2:$A$3000=C907)*('ce raw data'!$B$2:$B$3000=$B924),,),0),MATCH(F910,'ce raw data'!$C$1:$CZ$1,0))="","-",INDEX('ce raw data'!$C$2:$CZ$3000,MATCH(1,INDEX(('ce raw data'!$A$2:$A$3000=C907)*('ce raw data'!$B$2:$B$3000=$B924),,),0),MATCH(F910,'ce raw data'!$C$1:$CZ$1,0))),"-")</f>
        <v>-</v>
      </c>
      <c r="G924" s="8" t="str">
        <f>IFERROR(IF(INDEX('ce raw data'!$C$2:$CZ$3000,MATCH(1,INDEX(('ce raw data'!$A$2:$A$3000=G907)*('ce raw data'!$B$2:$B$3000=$B924),,),0),MATCH(G910,'ce raw data'!$C$1:$CZ$1,0))="","-",INDEX('ce raw data'!$C$2:$CZ$3000,MATCH(1,INDEX(('ce raw data'!$A$2:$A$3000=G907)*('ce raw data'!$B$2:$B$3000=$B924),,),0),MATCH(G910,'ce raw data'!$C$1:$CZ$1,0))),"-")</f>
        <v>-</v>
      </c>
      <c r="H924" s="8" t="str">
        <f>IFERROR(IF(INDEX('ce raw data'!$C$2:$CZ$3000,MATCH(1,INDEX(('ce raw data'!$A$2:$A$3000=G907)*('ce raw data'!$B$2:$B$3000=$B924),,),0),MATCH(H910,'ce raw data'!$C$1:$CZ$1,0))="","-",INDEX('ce raw data'!$C$2:$CZ$3000,MATCH(1,INDEX(('ce raw data'!$A$2:$A$3000=G907)*('ce raw data'!$B$2:$B$3000=$B924),,),0),MATCH(H910,'ce raw data'!$C$1:$CZ$1,0))),"-")</f>
        <v>-</v>
      </c>
      <c r="I924" s="8" t="str">
        <f>IFERROR(IF(INDEX('ce raw data'!$C$2:$CZ$3000,MATCH(1,INDEX(('ce raw data'!$A$2:$A$3000=G907)*('ce raw data'!$B$2:$B$3000=$B924),,),0),MATCH(I910,'ce raw data'!$C$1:$CZ$1,0))="","-",INDEX('ce raw data'!$C$2:$CZ$3000,MATCH(1,INDEX(('ce raw data'!$A$2:$A$3000=G907)*('ce raw data'!$B$2:$B$3000=$B924),,),0),MATCH(I910,'ce raw data'!$C$1:$CZ$1,0))),"-")</f>
        <v>-</v>
      </c>
      <c r="J924" s="8" t="str">
        <f>IFERROR(IF(INDEX('ce raw data'!$C$2:$CZ$3000,MATCH(1,INDEX(('ce raw data'!$A$2:$A$3000=G907)*('ce raw data'!$B$2:$B$3000=$B924),,),0),MATCH(J910,'ce raw data'!$C$1:$CZ$1,0))="","-",INDEX('ce raw data'!$C$2:$CZ$3000,MATCH(1,INDEX(('ce raw data'!$A$2:$A$3000=G907)*('ce raw data'!$B$2:$B$3000=$B924),,),0),MATCH(J910,'ce raw data'!$C$1:$CZ$1,0))),"-")</f>
        <v>-</v>
      </c>
    </row>
    <row r="925" spans="2:10" hidden="1" x14ac:dyDescent="0.5">
      <c r="B925" s="10"/>
      <c r="C925" s="8" t="str">
        <f>IFERROR(IF(INDEX('ce raw data'!$C$2:$CZ$3000,MATCH(1,INDEX(('ce raw data'!$A$2:$A$3000=C907)*('ce raw data'!$B$2:$B$3000=$B926),,),0),MATCH(SUBSTITUTE(C910,"Allele","Height"),'ce raw data'!$C$1:$CZ$1,0))="","-",INDEX('ce raw data'!$C$2:$CZ$3000,MATCH(1,INDEX(('ce raw data'!$A$2:$A$3000=C907)*('ce raw data'!$B$2:$B$3000=$B926),,),0),MATCH(SUBSTITUTE(C910,"Allele","Height"),'ce raw data'!$C$1:$CZ$1,0))),"-")</f>
        <v>-</v>
      </c>
      <c r="D925" s="8" t="str">
        <f>IFERROR(IF(INDEX('ce raw data'!$C$2:$CZ$3000,MATCH(1,INDEX(('ce raw data'!$A$2:$A$3000=C907)*('ce raw data'!$B$2:$B$3000=$B926),,),0),MATCH(SUBSTITUTE(D910,"Allele","Height"),'ce raw data'!$C$1:$CZ$1,0))="","-",INDEX('ce raw data'!$C$2:$CZ$3000,MATCH(1,INDEX(('ce raw data'!$A$2:$A$3000=C907)*('ce raw data'!$B$2:$B$3000=$B926),,),0),MATCH(SUBSTITUTE(D910,"Allele","Height"),'ce raw data'!$C$1:$CZ$1,0))),"-")</f>
        <v>-</v>
      </c>
      <c r="E925" s="8" t="str">
        <f>IFERROR(IF(INDEX('ce raw data'!$C$2:$CZ$3000,MATCH(1,INDEX(('ce raw data'!$A$2:$A$3000=C907)*('ce raw data'!$B$2:$B$3000=$B926),,),0),MATCH(SUBSTITUTE(E910,"Allele","Height"),'ce raw data'!$C$1:$CZ$1,0))="","-",INDEX('ce raw data'!$C$2:$CZ$3000,MATCH(1,INDEX(('ce raw data'!$A$2:$A$3000=C907)*('ce raw data'!$B$2:$B$3000=$B926),,),0),MATCH(SUBSTITUTE(E910,"Allele","Height"),'ce raw data'!$C$1:$CZ$1,0))),"-")</f>
        <v>-</v>
      </c>
      <c r="F925" s="8" t="str">
        <f>IFERROR(IF(INDEX('ce raw data'!$C$2:$CZ$3000,MATCH(1,INDEX(('ce raw data'!$A$2:$A$3000=C907)*('ce raw data'!$B$2:$B$3000=$B926),,),0),MATCH(SUBSTITUTE(F910,"Allele","Height"),'ce raw data'!$C$1:$CZ$1,0))="","-",INDEX('ce raw data'!$C$2:$CZ$3000,MATCH(1,INDEX(('ce raw data'!$A$2:$A$3000=C907)*('ce raw data'!$B$2:$B$3000=$B926),,),0),MATCH(SUBSTITUTE(F910,"Allele","Height"),'ce raw data'!$C$1:$CZ$1,0))),"-")</f>
        <v>-</v>
      </c>
      <c r="G925" s="8" t="str">
        <f>IFERROR(IF(INDEX('ce raw data'!$C$2:$CZ$3000,MATCH(1,INDEX(('ce raw data'!$A$2:$A$3000=G907)*('ce raw data'!$B$2:$B$3000=$B926),,),0),MATCH(SUBSTITUTE(G910,"Allele","Height"),'ce raw data'!$C$1:$CZ$1,0))="","-",INDEX('ce raw data'!$C$2:$CZ$3000,MATCH(1,INDEX(('ce raw data'!$A$2:$A$3000=G907)*('ce raw data'!$B$2:$B$3000=$B926),,),0),MATCH(SUBSTITUTE(G910,"Allele","Height"),'ce raw data'!$C$1:$CZ$1,0))),"-")</f>
        <v>-</v>
      </c>
      <c r="H925" s="8" t="str">
        <f>IFERROR(IF(INDEX('ce raw data'!$C$2:$CZ$3000,MATCH(1,INDEX(('ce raw data'!$A$2:$A$3000=G907)*('ce raw data'!$B$2:$B$3000=$B926),,),0),MATCH(SUBSTITUTE(H910,"Allele","Height"),'ce raw data'!$C$1:$CZ$1,0))="","-",INDEX('ce raw data'!$C$2:$CZ$3000,MATCH(1,INDEX(('ce raw data'!$A$2:$A$3000=G907)*('ce raw data'!$B$2:$B$3000=$B926),,),0),MATCH(SUBSTITUTE(H910,"Allele","Height"),'ce raw data'!$C$1:$CZ$1,0))),"-")</f>
        <v>-</v>
      </c>
      <c r="I925" s="8" t="str">
        <f>IFERROR(IF(INDEX('ce raw data'!$C$2:$CZ$3000,MATCH(1,INDEX(('ce raw data'!$A$2:$A$3000=G907)*('ce raw data'!$B$2:$B$3000=$B926),,),0),MATCH(SUBSTITUTE(I910,"Allele","Height"),'ce raw data'!$C$1:$CZ$1,0))="","-",INDEX('ce raw data'!$C$2:$CZ$3000,MATCH(1,INDEX(('ce raw data'!$A$2:$A$3000=G907)*('ce raw data'!$B$2:$B$3000=$B926),,),0),MATCH(SUBSTITUTE(I910,"Allele","Height"),'ce raw data'!$C$1:$CZ$1,0))),"-")</f>
        <v>-</v>
      </c>
      <c r="J925" s="8" t="str">
        <f>IFERROR(IF(INDEX('ce raw data'!$C$2:$CZ$3000,MATCH(1,INDEX(('ce raw data'!$A$2:$A$3000=G907)*('ce raw data'!$B$2:$B$3000=$B926),,),0),MATCH(SUBSTITUTE(J910,"Allele","Height"),'ce raw data'!$C$1:$CZ$1,0))="","-",INDEX('ce raw data'!$C$2:$CZ$3000,MATCH(1,INDEX(('ce raw data'!$A$2:$A$3000=G907)*('ce raw data'!$B$2:$B$3000=$B926),,),0),MATCH(SUBSTITUTE(J910,"Allele","Height"),'ce raw data'!$C$1:$CZ$1,0))),"-")</f>
        <v>-</v>
      </c>
    </row>
    <row r="926" spans="2:10" x14ac:dyDescent="0.5">
      <c r="B926" s="11" t="str">
        <f>'Allele Call Table'!$A$85</f>
        <v>D16S539</v>
      </c>
      <c r="C926" s="8" t="str">
        <f>IFERROR(IF(INDEX('ce raw data'!$C$2:$CZ$3000,MATCH(1,INDEX(('ce raw data'!$A$2:$A$3000=C907)*('ce raw data'!$B$2:$B$3000=$B926),,),0),MATCH(C910,'ce raw data'!$C$1:$CZ$1,0))="","-",INDEX('ce raw data'!$C$2:$CZ$3000,MATCH(1,INDEX(('ce raw data'!$A$2:$A$3000=C907)*('ce raw data'!$B$2:$B$3000=$B926),,),0),MATCH(C910,'ce raw data'!$C$1:$CZ$1,0))),"-")</f>
        <v>-</v>
      </c>
      <c r="D926" s="8" t="str">
        <f>IFERROR(IF(INDEX('ce raw data'!$C$2:$CZ$3000,MATCH(1,INDEX(('ce raw data'!$A$2:$A$3000=C907)*('ce raw data'!$B$2:$B$3000=$B926),,),0),MATCH(D910,'ce raw data'!$C$1:$CZ$1,0))="","-",INDEX('ce raw data'!$C$2:$CZ$3000,MATCH(1,INDEX(('ce raw data'!$A$2:$A$3000=C907)*('ce raw data'!$B$2:$B$3000=$B926),,),0),MATCH(D910,'ce raw data'!$C$1:$CZ$1,0))),"-")</f>
        <v>-</v>
      </c>
      <c r="E926" s="8" t="str">
        <f>IFERROR(IF(INDEX('ce raw data'!$C$2:$CZ$3000,MATCH(1,INDEX(('ce raw data'!$A$2:$A$3000=C907)*('ce raw data'!$B$2:$B$3000=$B926),,),0),MATCH(E910,'ce raw data'!$C$1:$CZ$1,0))="","-",INDEX('ce raw data'!$C$2:$CZ$3000,MATCH(1,INDEX(('ce raw data'!$A$2:$A$3000=C907)*('ce raw data'!$B$2:$B$3000=$B926),,),0),MATCH(E910,'ce raw data'!$C$1:$CZ$1,0))),"-")</f>
        <v>-</v>
      </c>
      <c r="F926" s="8" t="str">
        <f>IFERROR(IF(INDEX('ce raw data'!$C$2:$CZ$3000,MATCH(1,INDEX(('ce raw data'!$A$2:$A$3000=C907)*('ce raw data'!$B$2:$B$3000=$B926),,),0),MATCH(F910,'ce raw data'!$C$1:$CZ$1,0))="","-",INDEX('ce raw data'!$C$2:$CZ$3000,MATCH(1,INDEX(('ce raw data'!$A$2:$A$3000=C907)*('ce raw data'!$B$2:$B$3000=$B926),,),0),MATCH(F910,'ce raw data'!$C$1:$CZ$1,0))),"-")</f>
        <v>-</v>
      </c>
      <c r="G926" s="8" t="str">
        <f>IFERROR(IF(INDEX('ce raw data'!$C$2:$CZ$3000,MATCH(1,INDEX(('ce raw data'!$A$2:$A$3000=G907)*('ce raw data'!$B$2:$B$3000=$B926),,),0),MATCH(G910,'ce raw data'!$C$1:$CZ$1,0))="","-",INDEX('ce raw data'!$C$2:$CZ$3000,MATCH(1,INDEX(('ce raw data'!$A$2:$A$3000=G907)*('ce raw data'!$B$2:$B$3000=$B926),,),0),MATCH(G910,'ce raw data'!$C$1:$CZ$1,0))),"-")</f>
        <v>-</v>
      </c>
      <c r="H926" s="8" t="str">
        <f>IFERROR(IF(INDEX('ce raw data'!$C$2:$CZ$3000,MATCH(1,INDEX(('ce raw data'!$A$2:$A$3000=G907)*('ce raw data'!$B$2:$B$3000=$B926),,),0),MATCH(H910,'ce raw data'!$C$1:$CZ$1,0))="","-",INDEX('ce raw data'!$C$2:$CZ$3000,MATCH(1,INDEX(('ce raw data'!$A$2:$A$3000=G907)*('ce raw data'!$B$2:$B$3000=$B926),,),0),MATCH(H910,'ce raw data'!$C$1:$CZ$1,0))),"-")</f>
        <v>-</v>
      </c>
      <c r="I926" s="8" t="str">
        <f>IFERROR(IF(INDEX('ce raw data'!$C$2:$CZ$3000,MATCH(1,INDEX(('ce raw data'!$A$2:$A$3000=G907)*('ce raw data'!$B$2:$B$3000=$B926),,),0),MATCH(I910,'ce raw data'!$C$1:$CZ$1,0))="","-",INDEX('ce raw data'!$C$2:$CZ$3000,MATCH(1,INDEX(('ce raw data'!$A$2:$A$3000=G907)*('ce raw data'!$B$2:$B$3000=$B926),,),0),MATCH(I910,'ce raw data'!$C$1:$CZ$1,0))),"-")</f>
        <v>-</v>
      </c>
      <c r="J926" s="8" t="str">
        <f>IFERROR(IF(INDEX('ce raw data'!$C$2:$CZ$3000,MATCH(1,INDEX(('ce raw data'!$A$2:$A$3000=G907)*('ce raw data'!$B$2:$B$3000=$B926),,),0),MATCH(J910,'ce raw data'!$C$1:$CZ$1,0))="","-",INDEX('ce raw data'!$C$2:$CZ$3000,MATCH(1,INDEX(('ce raw data'!$A$2:$A$3000=G907)*('ce raw data'!$B$2:$B$3000=$B926),,),0),MATCH(J910,'ce raw data'!$C$1:$CZ$1,0))),"-")</f>
        <v>-</v>
      </c>
    </row>
    <row r="927" spans="2:10" hidden="1" x14ac:dyDescent="0.5">
      <c r="B927" s="11"/>
      <c r="C927" s="8" t="str">
        <f>IFERROR(IF(INDEX('ce raw data'!$C$2:$CZ$3000,MATCH(1,INDEX(('ce raw data'!$A$2:$A$3000=C907)*('ce raw data'!$B$2:$B$3000=$B928),,),0),MATCH(SUBSTITUTE(C910,"Allele","Height"),'ce raw data'!$C$1:$CZ$1,0))="","-",INDEX('ce raw data'!$C$2:$CZ$3000,MATCH(1,INDEX(('ce raw data'!$A$2:$A$3000=C907)*('ce raw data'!$B$2:$B$3000=$B928),,),0),MATCH(SUBSTITUTE(C910,"Allele","Height"),'ce raw data'!$C$1:$CZ$1,0))),"-")</f>
        <v>-</v>
      </c>
      <c r="D927" s="8" t="str">
        <f>IFERROR(IF(INDEX('ce raw data'!$C$2:$CZ$3000,MATCH(1,INDEX(('ce raw data'!$A$2:$A$3000=C907)*('ce raw data'!$B$2:$B$3000=$B928),,),0),MATCH(SUBSTITUTE(D910,"Allele","Height"),'ce raw data'!$C$1:$CZ$1,0))="","-",INDEX('ce raw data'!$C$2:$CZ$3000,MATCH(1,INDEX(('ce raw data'!$A$2:$A$3000=C907)*('ce raw data'!$B$2:$B$3000=$B928),,),0),MATCH(SUBSTITUTE(D910,"Allele","Height"),'ce raw data'!$C$1:$CZ$1,0))),"-")</f>
        <v>-</v>
      </c>
      <c r="E927" s="8" t="str">
        <f>IFERROR(IF(INDEX('ce raw data'!$C$2:$CZ$3000,MATCH(1,INDEX(('ce raw data'!$A$2:$A$3000=C907)*('ce raw data'!$B$2:$B$3000=$B928),,),0),MATCH(SUBSTITUTE(E910,"Allele","Height"),'ce raw data'!$C$1:$CZ$1,0))="","-",INDEX('ce raw data'!$C$2:$CZ$3000,MATCH(1,INDEX(('ce raw data'!$A$2:$A$3000=C907)*('ce raw data'!$B$2:$B$3000=$B928),,),0),MATCH(SUBSTITUTE(E910,"Allele","Height"),'ce raw data'!$C$1:$CZ$1,0))),"-")</f>
        <v>-</v>
      </c>
      <c r="F927" s="8" t="str">
        <f>IFERROR(IF(INDEX('ce raw data'!$C$2:$CZ$3000,MATCH(1,INDEX(('ce raw data'!$A$2:$A$3000=C907)*('ce raw data'!$B$2:$B$3000=$B928),,),0),MATCH(SUBSTITUTE(F910,"Allele","Height"),'ce raw data'!$C$1:$CZ$1,0))="","-",INDEX('ce raw data'!$C$2:$CZ$3000,MATCH(1,INDEX(('ce raw data'!$A$2:$A$3000=C907)*('ce raw data'!$B$2:$B$3000=$B928),,),0),MATCH(SUBSTITUTE(F910,"Allele","Height"),'ce raw data'!$C$1:$CZ$1,0))),"-")</f>
        <v>-</v>
      </c>
      <c r="G927" s="8" t="str">
        <f>IFERROR(IF(INDEX('ce raw data'!$C$2:$CZ$3000,MATCH(1,INDEX(('ce raw data'!$A$2:$A$3000=G907)*('ce raw data'!$B$2:$B$3000=$B928),,),0),MATCH(SUBSTITUTE(G910,"Allele","Height"),'ce raw data'!$C$1:$CZ$1,0))="","-",INDEX('ce raw data'!$C$2:$CZ$3000,MATCH(1,INDEX(('ce raw data'!$A$2:$A$3000=G907)*('ce raw data'!$B$2:$B$3000=$B928),,),0),MATCH(SUBSTITUTE(G910,"Allele","Height"),'ce raw data'!$C$1:$CZ$1,0))),"-")</f>
        <v>-</v>
      </c>
      <c r="H927" s="8" t="str">
        <f>IFERROR(IF(INDEX('ce raw data'!$C$2:$CZ$3000,MATCH(1,INDEX(('ce raw data'!$A$2:$A$3000=G907)*('ce raw data'!$B$2:$B$3000=$B928),,),0),MATCH(SUBSTITUTE(H910,"Allele","Height"),'ce raw data'!$C$1:$CZ$1,0))="","-",INDEX('ce raw data'!$C$2:$CZ$3000,MATCH(1,INDEX(('ce raw data'!$A$2:$A$3000=G907)*('ce raw data'!$B$2:$B$3000=$B928),,),0),MATCH(SUBSTITUTE(H910,"Allele","Height"),'ce raw data'!$C$1:$CZ$1,0))),"-")</f>
        <v>-</v>
      </c>
      <c r="I927" s="8" t="str">
        <f>IFERROR(IF(INDEX('ce raw data'!$C$2:$CZ$3000,MATCH(1,INDEX(('ce raw data'!$A$2:$A$3000=G907)*('ce raw data'!$B$2:$B$3000=$B928),,),0),MATCH(SUBSTITUTE(I910,"Allele","Height"),'ce raw data'!$C$1:$CZ$1,0))="","-",INDEX('ce raw data'!$C$2:$CZ$3000,MATCH(1,INDEX(('ce raw data'!$A$2:$A$3000=G907)*('ce raw data'!$B$2:$B$3000=$B928),,),0),MATCH(SUBSTITUTE(I910,"Allele","Height"),'ce raw data'!$C$1:$CZ$1,0))),"-")</f>
        <v>-</v>
      </c>
      <c r="J927" s="8" t="str">
        <f>IFERROR(IF(INDEX('ce raw data'!$C$2:$CZ$3000,MATCH(1,INDEX(('ce raw data'!$A$2:$A$3000=G907)*('ce raw data'!$B$2:$B$3000=$B928),,),0),MATCH(SUBSTITUTE(J910,"Allele","Height"),'ce raw data'!$C$1:$CZ$1,0))="","-",INDEX('ce raw data'!$C$2:$CZ$3000,MATCH(1,INDEX(('ce raw data'!$A$2:$A$3000=G907)*('ce raw data'!$B$2:$B$3000=$B928),,),0),MATCH(SUBSTITUTE(J910,"Allele","Height"),'ce raw data'!$C$1:$CZ$1,0))),"-")</f>
        <v>-</v>
      </c>
    </row>
    <row r="928" spans="2:10" x14ac:dyDescent="0.5">
      <c r="B928" s="11" t="str">
        <f>'Allele Call Table'!$A$87</f>
        <v>D18S51</v>
      </c>
      <c r="C928" s="8" t="str">
        <f>IFERROR(IF(INDEX('ce raw data'!$C$2:$CZ$3000,MATCH(1,INDEX(('ce raw data'!$A$2:$A$3000=C907)*('ce raw data'!$B$2:$B$3000=$B928),,),0),MATCH(C910,'ce raw data'!$C$1:$CZ$1,0))="","-",INDEX('ce raw data'!$C$2:$CZ$3000,MATCH(1,INDEX(('ce raw data'!$A$2:$A$3000=C907)*('ce raw data'!$B$2:$B$3000=$B928),,),0),MATCH(C910,'ce raw data'!$C$1:$CZ$1,0))),"-")</f>
        <v>-</v>
      </c>
      <c r="D928" s="8" t="str">
        <f>IFERROR(IF(INDEX('ce raw data'!$C$2:$CZ$3000,MATCH(1,INDEX(('ce raw data'!$A$2:$A$3000=C907)*('ce raw data'!$B$2:$B$3000=$B928),,),0),MATCH(D910,'ce raw data'!$C$1:$CZ$1,0))="","-",INDEX('ce raw data'!$C$2:$CZ$3000,MATCH(1,INDEX(('ce raw data'!$A$2:$A$3000=C907)*('ce raw data'!$B$2:$B$3000=$B928),,),0),MATCH(D910,'ce raw data'!$C$1:$CZ$1,0))),"-")</f>
        <v>-</v>
      </c>
      <c r="E928" s="8" t="str">
        <f>IFERROR(IF(INDEX('ce raw data'!$C$2:$CZ$3000,MATCH(1,INDEX(('ce raw data'!$A$2:$A$3000=C907)*('ce raw data'!$B$2:$B$3000=$B928),,),0),MATCH(E910,'ce raw data'!$C$1:$CZ$1,0))="","-",INDEX('ce raw data'!$C$2:$CZ$3000,MATCH(1,INDEX(('ce raw data'!$A$2:$A$3000=C907)*('ce raw data'!$B$2:$B$3000=$B928),,),0),MATCH(E910,'ce raw data'!$C$1:$CZ$1,0))),"-")</f>
        <v>-</v>
      </c>
      <c r="F928" s="8" t="str">
        <f>IFERROR(IF(INDEX('ce raw data'!$C$2:$CZ$3000,MATCH(1,INDEX(('ce raw data'!$A$2:$A$3000=C907)*('ce raw data'!$B$2:$B$3000=$B928),,),0),MATCH(F910,'ce raw data'!$C$1:$CZ$1,0))="","-",INDEX('ce raw data'!$C$2:$CZ$3000,MATCH(1,INDEX(('ce raw data'!$A$2:$A$3000=C907)*('ce raw data'!$B$2:$B$3000=$B928),,),0),MATCH(F910,'ce raw data'!$C$1:$CZ$1,0))),"-")</f>
        <v>-</v>
      </c>
      <c r="G928" s="8" t="str">
        <f>IFERROR(IF(INDEX('ce raw data'!$C$2:$CZ$3000,MATCH(1,INDEX(('ce raw data'!$A$2:$A$3000=G907)*('ce raw data'!$B$2:$B$3000=$B928),,),0),MATCH(G910,'ce raw data'!$C$1:$CZ$1,0))="","-",INDEX('ce raw data'!$C$2:$CZ$3000,MATCH(1,INDEX(('ce raw data'!$A$2:$A$3000=G907)*('ce raw data'!$B$2:$B$3000=$B928),,),0),MATCH(G910,'ce raw data'!$C$1:$CZ$1,0))),"-")</f>
        <v>-</v>
      </c>
      <c r="H928" s="8" t="str">
        <f>IFERROR(IF(INDEX('ce raw data'!$C$2:$CZ$3000,MATCH(1,INDEX(('ce raw data'!$A$2:$A$3000=G907)*('ce raw data'!$B$2:$B$3000=$B928),,),0),MATCH(H910,'ce raw data'!$C$1:$CZ$1,0))="","-",INDEX('ce raw data'!$C$2:$CZ$3000,MATCH(1,INDEX(('ce raw data'!$A$2:$A$3000=G907)*('ce raw data'!$B$2:$B$3000=$B928),,),0),MATCH(H910,'ce raw data'!$C$1:$CZ$1,0))),"-")</f>
        <v>-</v>
      </c>
      <c r="I928" s="8" t="str">
        <f>IFERROR(IF(INDEX('ce raw data'!$C$2:$CZ$3000,MATCH(1,INDEX(('ce raw data'!$A$2:$A$3000=G907)*('ce raw data'!$B$2:$B$3000=$B928),,),0),MATCH(I910,'ce raw data'!$C$1:$CZ$1,0))="","-",INDEX('ce raw data'!$C$2:$CZ$3000,MATCH(1,INDEX(('ce raw data'!$A$2:$A$3000=G907)*('ce raw data'!$B$2:$B$3000=$B928),,),0),MATCH(I910,'ce raw data'!$C$1:$CZ$1,0))),"-")</f>
        <v>-</v>
      </c>
      <c r="J928" s="8" t="str">
        <f>IFERROR(IF(INDEX('ce raw data'!$C$2:$CZ$3000,MATCH(1,INDEX(('ce raw data'!$A$2:$A$3000=G907)*('ce raw data'!$B$2:$B$3000=$B928),,),0),MATCH(J910,'ce raw data'!$C$1:$CZ$1,0))="","-",INDEX('ce raw data'!$C$2:$CZ$3000,MATCH(1,INDEX(('ce raw data'!$A$2:$A$3000=G907)*('ce raw data'!$B$2:$B$3000=$B928),,),0),MATCH(J910,'ce raw data'!$C$1:$CZ$1,0))),"-")</f>
        <v>-</v>
      </c>
    </row>
    <row r="929" spans="2:10" hidden="1" x14ac:dyDescent="0.5">
      <c r="B929" s="11"/>
      <c r="C929" s="8" t="str">
        <f>IFERROR(IF(INDEX('ce raw data'!$C$2:$CZ$3000,MATCH(1,INDEX(('ce raw data'!$A$2:$A$3000=C907)*('ce raw data'!$B$2:$B$3000=$B930),,),0),MATCH(SUBSTITUTE(C910,"Allele","Height"),'ce raw data'!$C$1:$CZ$1,0))="","-",INDEX('ce raw data'!$C$2:$CZ$3000,MATCH(1,INDEX(('ce raw data'!$A$2:$A$3000=C907)*('ce raw data'!$B$2:$B$3000=$B930),,),0),MATCH(SUBSTITUTE(C910,"Allele","Height"),'ce raw data'!$C$1:$CZ$1,0))),"-")</f>
        <v>-</v>
      </c>
      <c r="D929" s="8" t="str">
        <f>IFERROR(IF(INDEX('ce raw data'!$C$2:$CZ$3000,MATCH(1,INDEX(('ce raw data'!$A$2:$A$3000=C907)*('ce raw data'!$B$2:$B$3000=$B930),,),0),MATCH(SUBSTITUTE(D910,"Allele","Height"),'ce raw data'!$C$1:$CZ$1,0))="","-",INDEX('ce raw data'!$C$2:$CZ$3000,MATCH(1,INDEX(('ce raw data'!$A$2:$A$3000=C907)*('ce raw data'!$B$2:$B$3000=$B930),,),0),MATCH(SUBSTITUTE(D910,"Allele","Height"),'ce raw data'!$C$1:$CZ$1,0))),"-")</f>
        <v>-</v>
      </c>
      <c r="E929" s="8" t="str">
        <f>IFERROR(IF(INDEX('ce raw data'!$C$2:$CZ$3000,MATCH(1,INDEX(('ce raw data'!$A$2:$A$3000=C907)*('ce raw data'!$B$2:$B$3000=$B930),,),0),MATCH(SUBSTITUTE(E910,"Allele","Height"),'ce raw data'!$C$1:$CZ$1,0))="","-",INDEX('ce raw data'!$C$2:$CZ$3000,MATCH(1,INDEX(('ce raw data'!$A$2:$A$3000=C907)*('ce raw data'!$B$2:$B$3000=$B930),,),0),MATCH(SUBSTITUTE(E910,"Allele","Height"),'ce raw data'!$C$1:$CZ$1,0))),"-")</f>
        <v>-</v>
      </c>
      <c r="F929" s="8" t="str">
        <f>IFERROR(IF(INDEX('ce raw data'!$C$2:$CZ$3000,MATCH(1,INDEX(('ce raw data'!$A$2:$A$3000=C907)*('ce raw data'!$B$2:$B$3000=$B930),,),0),MATCH(SUBSTITUTE(F910,"Allele","Height"),'ce raw data'!$C$1:$CZ$1,0))="","-",INDEX('ce raw data'!$C$2:$CZ$3000,MATCH(1,INDEX(('ce raw data'!$A$2:$A$3000=C907)*('ce raw data'!$B$2:$B$3000=$B930),,),0),MATCH(SUBSTITUTE(F910,"Allele","Height"),'ce raw data'!$C$1:$CZ$1,0))),"-")</f>
        <v>-</v>
      </c>
      <c r="G929" s="8" t="str">
        <f>IFERROR(IF(INDEX('ce raw data'!$C$2:$CZ$3000,MATCH(1,INDEX(('ce raw data'!$A$2:$A$3000=G907)*('ce raw data'!$B$2:$B$3000=$B930),,),0),MATCH(SUBSTITUTE(G910,"Allele","Height"),'ce raw data'!$C$1:$CZ$1,0))="","-",INDEX('ce raw data'!$C$2:$CZ$3000,MATCH(1,INDEX(('ce raw data'!$A$2:$A$3000=G907)*('ce raw data'!$B$2:$B$3000=$B930),,),0),MATCH(SUBSTITUTE(G910,"Allele","Height"),'ce raw data'!$C$1:$CZ$1,0))),"-")</f>
        <v>-</v>
      </c>
      <c r="H929" s="8" t="str">
        <f>IFERROR(IF(INDEX('ce raw data'!$C$2:$CZ$3000,MATCH(1,INDEX(('ce raw data'!$A$2:$A$3000=G907)*('ce raw data'!$B$2:$B$3000=$B930),,),0),MATCH(SUBSTITUTE(H910,"Allele","Height"),'ce raw data'!$C$1:$CZ$1,0))="","-",INDEX('ce raw data'!$C$2:$CZ$3000,MATCH(1,INDEX(('ce raw data'!$A$2:$A$3000=G907)*('ce raw data'!$B$2:$B$3000=$B930),,),0),MATCH(SUBSTITUTE(H910,"Allele","Height"),'ce raw data'!$C$1:$CZ$1,0))),"-")</f>
        <v>-</v>
      </c>
      <c r="I929" s="8" t="str">
        <f>IFERROR(IF(INDEX('ce raw data'!$C$2:$CZ$3000,MATCH(1,INDEX(('ce raw data'!$A$2:$A$3000=G907)*('ce raw data'!$B$2:$B$3000=$B930),,),0),MATCH(SUBSTITUTE(I910,"Allele","Height"),'ce raw data'!$C$1:$CZ$1,0))="","-",INDEX('ce raw data'!$C$2:$CZ$3000,MATCH(1,INDEX(('ce raw data'!$A$2:$A$3000=G907)*('ce raw data'!$B$2:$B$3000=$B930),,),0),MATCH(SUBSTITUTE(I910,"Allele","Height"),'ce raw data'!$C$1:$CZ$1,0))),"-")</f>
        <v>-</v>
      </c>
      <c r="J929" s="8" t="str">
        <f>IFERROR(IF(INDEX('ce raw data'!$C$2:$CZ$3000,MATCH(1,INDEX(('ce raw data'!$A$2:$A$3000=G907)*('ce raw data'!$B$2:$B$3000=$B930),,),0),MATCH(SUBSTITUTE(J910,"Allele","Height"),'ce raw data'!$C$1:$CZ$1,0))="","-",INDEX('ce raw data'!$C$2:$CZ$3000,MATCH(1,INDEX(('ce raw data'!$A$2:$A$3000=G907)*('ce raw data'!$B$2:$B$3000=$B930),,),0),MATCH(SUBSTITUTE(J910,"Allele","Height"),'ce raw data'!$C$1:$CZ$1,0))),"-")</f>
        <v>-</v>
      </c>
    </row>
    <row r="930" spans="2:10" x14ac:dyDescent="0.5">
      <c r="B930" s="11" t="str">
        <f>'Allele Call Table'!$A$89</f>
        <v>D2S1338</v>
      </c>
      <c r="C930" s="8" t="str">
        <f>IFERROR(IF(INDEX('ce raw data'!$C$2:$CZ$3000,MATCH(1,INDEX(('ce raw data'!$A$2:$A$3000=C907)*('ce raw data'!$B$2:$B$3000=$B930),,),0),MATCH(C910,'ce raw data'!$C$1:$CZ$1,0))="","-",INDEX('ce raw data'!$C$2:$CZ$3000,MATCH(1,INDEX(('ce raw data'!$A$2:$A$3000=C907)*('ce raw data'!$B$2:$B$3000=$B930),,),0),MATCH(C910,'ce raw data'!$C$1:$CZ$1,0))),"-")</f>
        <v>-</v>
      </c>
      <c r="D930" s="8" t="str">
        <f>IFERROR(IF(INDEX('ce raw data'!$C$2:$CZ$3000,MATCH(1,INDEX(('ce raw data'!$A$2:$A$3000=C907)*('ce raw data'!$B$2:$B$3000=$B930),,),0),MATCH(D910,'ce raw data'!$C$1:$CZ$1,0))="","-",INDEX('ce raw data'!$C$2:$CZ$3000,MATCH(1,INDEX(('ce raw data'!$A$2:$A$3000=C907)*('ce raw data'!$B$2:$B$3000=$B930),,),0),MATCH(D910,'ce raw data'!$C$1:$CZ$1,0))),"-")</f>
        <v>-</v>
      </c>
      <c r="E930" s="8" t="str">
        <f>IFERROR(IF(INDEX('ce raw data'!$C$2:$CZ$3000,MATCH(1,INDEX(('ce raw data'!$A$2:$A$3000=C907)*('ce raw data'!$B$2:$B$3000=$B930),,),0),MATCH(E910,'ce raw data'!$C$1:$CZ$1,0))="","-",INDEX('ce raw data'!$C$2:$CZ$3000,MATCH(1,INDEX(('ce raw data'!$A$2:$A$3000=C907)*('ce raw data'!$B$2:$B$3000=$B930),,),0),MATCH(E910,'ce raw data'!$C$1:$CZ$1,0))),"-")</f>
        <v>-</v>
      </c>
      <c r="F930" s="8" t="str">
        <f>IFERROR(IF(INDEX('ce raw data'!$C$2:$CZ$3000,MATCH(1,INDEX(('ce raw data'!$A$2:$A$3000=C907)*('ce raw data'!$B$2:$B$3000=$B930),,),0),MATCH(F910,'ce raw data'!$C$1:$CZ$1,0))="","-",INDEX('ce raw data'!$C$2:$CZ$3000,MATCH(1,INDEX(('ce raw data'!$A$2:$A$3000=C907)*('ce raw data'!$B$2:$B$3000=$B930),,),0),MATCH(F910,'ce raw data'!$C$1:$CZ$1,0))),"-")</f>
        <v>-</v>
      </c>
      <c r="G930" s="8" t="str">
        <f>IFERROR(IF(INDEX('ce raw data'!$C$2:$CZ$3000,MATCH(1,INDEX(('ce raw data'!$A$2:$A$3000=G907)*('ce raw data'!$B$2:$B$3000=$B930),,),0),MATCH(G910,'ce raw data'!$C$1:$CZ$1,0))="","-",INDEX('ce raw data'!$C$2:$CZ$3000,MATCH(1,INDEX(('ce raw data'!$A$2:$A$3000=G907)*('ce raw data'!$B$2:$B$3000=$B930),,),0),MATCH(G910,'ce raw data'!$C$1:$CZ$1,0))),"-")</f>
        <v>-</v>
      </c>
      <c r="H930" s="8" t="str">
        <f>IFERROR(IF(INDEX('ce raw data'!$C$2:$CZ$3000,MATCH(1,INDEX(('ce raw data'!$A$2:$A$3000=G907)*('ce raw data'!$B$2:$B$3000=$B930),,),0),MATCH(H910,'ce raw data'!$C$1:$CZ$1,0))="","-",INDEX('ce raw data'!$C$2:$CZ$3000,MATCH(1,INDEX(('ce raw data'!$A$2:$A$3000=G907)*('ce raw data'!$B$2:$B$3000=$B930),,),0),MATCH(H910,'ce raw data'!$C$1:$CZ$1,0))),"-")</f>
        <v>-</v>
      </c>
      <c r="I930" s="8" t="str">
        <f>IFERROR(IF(INDEX('ce raw data'!$C$2:$CZ$3000,MATCH(1,INDEX(('ce raw data'!$A$2:$A$3000=G907)*('ce raw data'!$B$2:$B$3000=$B930),,),0),MATCH(I910,'ce raw data'!$C$1:$CZ$1,0))="","-",INDEX('ce raw data'!$C$2:$CZ$3000,MATCH(1,INDEX(('ce raw data'!$A$2:$A$3000=G907)*('ce raw data'!$B$2:$B$3000=$B930),,),0),MATCH(I910,'ce raw data'!$C$1:$CZ$1,0))),"-")</f>
        <v>-</v>
      </c>
      <c r="J930" s="8" t="str">
        <f>IFERROR(IF(INDEX('ce raw data'!$C$2:$CZ$3000,MATCH(1,INDEX(('ce raw data'!$A$2:$A$3000=G907)*('ce raw data'!$B$2:$B$3000=$B930),,),0),MATCH(J910,'ce raw data'!$C$1:$CZ$1,0))="","-",INDEX('ce raw data'!$C$2:$CZ$3000,MATCH(1,INDEX(('ce raw data'!$A$2:$A$3000=G907)*('ce raw data'!$B$2:$B$3000=$B930),,),0),MATCH(J910,'ce raw data'!$C$1:$CZ$1,0))),"-")</f>
        <v>-</v>
      </c>
    </row>
    <row r="931" spans="2:10" hidden="1" x14ac:dyDescent="0.5">
      <c r="B931" s="11"/>
      <c r="C931" s="8" t="str">
        <f>IFERROR(IF(INDEX('ce raw data'!$C$2:$CZ$3000,MATCH(1,INDEX(('ce raw data'!$A$2:$A$3000=C907)*('ce raw data'!$B$2:$B$3000=$B932),,),0),MATCH(SUBSTITUTE(C910,"Allele","Height"),'ce raw data'!$C$1:$CZ$1,0))="","-",INDEX('ce raw data'!$C$2:$CZ$3000,MATCH(1,INDEX(('ce raw data'!$A$2:$A$3000=C907)*('ce raw data'!$B$2:$B$3000=$B932),,),0),MATCH(SUBSTITUTE(C910,"Allele","Height"),'ce raw data'!$C$1:$CZ$1,0))),"-")</f>
        <v>-</v>
      </c>
      <c r="D931" s="8" t="str">
        <f>IFERROR(IF(INDEX('ce raw data'!$C$2:$CZ$3000,MATCH(1,INDEX(('ce raw data'!$A$2:$A$3000=C907)*('ce raw data'!$B$2:$B$3000=$B932),,),0),MATCH(SUBSTITUTE(D910,"Allele","Height"),'ce raw data'!$C$1:$CZ$1,0))="","-",INDEX('ce raw data'!$C$2:$CZ$3000,MATCH(1,INDEX(('ce raw data'!$A$2:$A$3000=C907)*('ce raw data'!$B$2:$B$3000=$B932),,),0),MATCH(SUBSTITUTE(D910,"Allele","Height"),'ce raw data'!$C$1:$CZ$1,0))),"-")</f>
        <v>-</v>
      </c>
      <c r="E931" s="8" t="str">
        <f>IFERROR(IF(INDEX('ce raw data'!$C$2:$CZ$3000,MATCH(1,INDEX(('ce raw data'!$A$2:$A$3000=C907)*('ce raw data'!$B$2:$B$3000=$B932),,),0),MATCH(SUBSTITUTE(E910,"Allele","Height"),'ce raw data'!$C$1:$CZ$1,0))="","-",INDEX('ce raw data'!$C$2:$CZ$3000,MATCH(1,INDEX(('ce raw data'!$A$2:$A$3000=C907)*('ce raw data'!$B$2:$B$3000=$B932),,),0),MATCH(SUBSTITUTE(E910,"Allele","Height"),'ce raw data'!$C$1:$CZ$1,0))),"-")</f>
        <v>-</v>
      </c>
      <c r="F931" s="8" t="str">
        <f>IFERROR(IF(INDEX('ce raw data'!$C$2:$CZ$3000,MATCH(1,INDEX(('ce raw data'!$A$2:$A$3000=C907)*('ce raw data'!$B$2:$B$3000=$B932),,),0),MATCH(SUBSTITUTE(F910,"Allele","Height"),'ce raw data'!$C$1:$CZ$1,0))="","-",INDEX('ce raw data'!$C$2:$CZ$3000,MATCH(1,INDEX(('ce raw data'!$A$2:$A$3000=C907)*('ce raw data'!$B$2:$B$3000=$B932),,),0),MATCH(SUBSTITUTE(F910,"Allele","Height"),'ce raw data'!$C$1:$CZ$1,0))),"-")</f>
        <v>-</v>
      </c>
      <c r="G931" s="8" t="str">
        <f>IFERROR(IF(INDEX('ce raw data'!$C$2:$CZ$3000,MATCH(1,INDEX(('ce raw data'!$A$2:$A$3000=G907)*('ce raw data'!$B$2:$B$3000=$B932),,),0),MATCH(SUBSTITUTE(G910,"Allele","Height"),'ce raw data'!$C$1:$CZ$1,0))="","-",INDEX('ce raw data'!$C$2:$CZ$3000,MATCH(1,INDEX(('ce raw data'!$A$2:$A$3000=G907)*('ce raw data'!$B$2:$B$3000=$B932),,),0),MATCH(SUBSTITUTE(G910,"Allele","Height"),'ce raw data'!$C$1:$CZ$1,0))),"-")</f>
        <v>-</v>
      </c>
      <c r="H931" s="8" t="str">
        <f>IFERROR(IF(INDEX('ce raw data'!$C$2:$CZ$3000,MATCH(1,INDEX(('ce raw data'!$A$2:$A$3000=G907)*('ce raw data'!$B$2:$B$3000=$B932),,),0),MATCH(SUBSTITUTE(H910,"Allele","Height"),'ce raw data'!$C$1:$CZ$1,0))="","-",INDEX('ce raw data'!$C$2:$CZ$3000,MATCH(1,INDEX(('ce raw data'!$A$2:$A$3000=G907)*('ce raw data'!$B$2:$B$3000=$B932),,),0),MATCH(SUBSTITUTE(H910,"Allele","Height"),'ce raw data'!$C$1:$CZ$1,0))),"-")</f>
        <v>-</v>
      </c>
      <c r="I931" s="8" t="str">
        <f>IFERROR(IF(INDEX('ce raw data'!$C$2:$CZ$3000,MATCH(1,INDEX(('ce raw data'!$A$2:$A$3000=G907)*('ce raw data'!$B$2:$B$3000=$B932),,),0),MATCH(SUBSTITUTE(I910,"Allele","Height"),'ce raw data'!$C$1:$CZ$1,0))="","-",INDEX('ce raw data'!$C$2:$CZ$3000,MATCH(1,INDEX(('ce raw data'!$A$2:$A$3000=G907)*('ce raw data'!$B$2:$B$3000=$B932),,),0),MATCH(SUBSTITUTE(I910,"Allele","Height"),'ce raw data'!$C$1:$CZ$1,0))),"-")</f>
        <v>-</v>
      </c>
      <c r="J931" s="8" t="str">
        <f>IFERROR(IF(INDEX('ce raw data'!$C$2:$CZ$3000,MATCH(1,INDEX(('ce raw data'!$A$2:$A$3000=G907)*('ce raw data'!$B$2:$B$3000=$B932),,),0),MATCH(SUBSTITUTE(J910,"Allele","Height"),'ce raw data'!$C$1:$CZ$1,0))="","-",INDEX('ce raw data'!$C$2:$CZ$3000,MATCH(1,INDEX(('ce raw data'!$A$2:$A$3000=G907)*('ce raw data'!$B$2:$B$3000=$B932),,),0),MATCH(SUBSTITUTE(J910,"Allele","Height"),'ce raw data'!$C$1:$CZ$1,0))),"-")</f>
        <v>-</v>
      </c>
    </row>
    <row r="932" spans="2:10" x14ac:dyDescent="0.5">
      <c r="B932" s="11" t="str">
        <f>'Allele Call Table'!$A$91</f>
        <v>CSF1PO</v>
      </c>
      <c r="C932" s="8" t="str">
        <f>IFERROR(IF(INDEX('ce raw data'!$C$2:$CZ$3000,MATCH(1,INDEX(('ce raw data'!$A$2:$A$3000=C907)*('ce raw data'!$B$2:$B$3000=$B932),,),0),MATCH(C910,'ce raw data'!$C$1:$CZ$1,0))="","-",INDEX('ce raw data'!$C$2:$CZ$3000,MATCH(1,INDEX(('ce raw data'!$A$2:$A$3000=C907)*('ce raw data'!$B$2:$B$3000=$B932),,),0),MATCH(C910,'ce raw data'!$C$1:$CZ$1,0))),"-")</f>
        <v>-</v>
      </c>
      <c r="D932" s="8" t="str">
        <f>IFERROR(IF(INDEX('ce raw data'!$C$2:$CZ$3000,MATCH(1,INDEX(('ce raw data'!$A$2:$A$3000=C907)*('ce raw data'!$B$2:$B$3000=$B932),,),0),MATCH(D910,'ce raw data'!$C$1:$CZ$1,0))="","-",INDEX('ce raw data'!$C$2:$CZ$3000,MATCH(1,INDEX(('ce raw data'!$A$2:$A$3000=C907)*('ce raw data'!$B$2:$B$3000=$B932),,),0),MATCH(D910,'ce raw data'!$C$1:$CZ$1,0))),"-")</f>
        <v>-</v>
      </c>
      <c r="E932" s="8" t="str">
        <f>IFERROR(IF(INDEX('ce raw data'!$C$2:$CZ$3000,MATCH(1,INDEX(('ce raw data'!$A$2:$A$3000=C907)*('ce raw data'!$B$2:$B$3000=$B932),,),0),MATCH(E910,'ce raw data'!$C$1:$CZ$1,0))="","-",INDEX('ce raw data'!$C$2:$CZ$3000,MATCH(1,INDEX(('ce raw data'!$A$2:$A$3000=C907)*('ce raw data'!$B$2:$B$3000=$B932),,),0),MATCH(E910,'ce raw data'!$C$1:$CZ$1,0))),"-")</f>
        <v>-</v>
      </c>
      <c r="F932" s="8" t="str">
        <f>IFERROR(IF(INDEX('ce raw data'!$C$2:$CZ$3000,MATCH(1,INDEX(('ce raw data'!$A$2:$A$3000=C907)*('ce raw data'!$B$2:$B$3000=$B932),,),0),MATCH(F910,'ce raw data'!$C$1:$CZ$1,0))="","-",INDEX('ce raw data'!$C$2:$CZ$3000,MATCH(1,INDEX(('ce raw data'!$A$2:$A$3000=C907)*('ce raw data'!$B$2:$B$3000=$B932),,),0),MATCH(F910,'ce raw data'!$C$1:$CZ$1,0))),"-")</f>
        <v>-</v>
      </c>
      <c r="G932" s="8" t="str">
        <f>IFERROR(IF(INDEX('ce raw data'!$C$2:$CZ$3000,MATCH(1,INDEX(('ce raw data'!$A$2:$A$3000=G907)*('ce raw data'!$B$2:$B$3000=$B932),,),0),MATCH(G910,'ce raw data'!$C$1:$CZ$1,0))="","-",INDEX('ce raw data'!$C$2:$CZ$3000,MATCH(1,INDEX(('ce raw data'!$A$2:$A$3000=G907)*('ce raw data'!$B$2:$B$3000=$B932),,),0),MATCH(G910,'ce raw data'!$C$1:$CZ$1,0))),"-")</f>
        <v>-</v>
      </c>
      <c r="H932" s="8" t="str">
        <f>IFERROR(IF(INDEX('ce raw data'!$C$2:$CZ$3000,MATCH(1,INDEX(('ce raw data'!$A$2:$A$3000=G907)*('ce raw data'!$B$2:$B$3000=$B932),,),0),MATCH(H910,'ce raw data'!$C$1:$CZ$1,0))="","-",INDEX('ce raw data'!$C$2:$CZ$3000,MATCH(1,INDEX(('ce raw data'!$A$2:$A$3000=G907)*('ce raw data'!$B$2:$B$3000=$B932),,),0),MATCH(H910,'ce raw data'!$C$1:$CZ$1,0))),"-")</f>
        <v>-</v>
      </c>
      <c r="I932" s="8" t="str">
        <f>IFERROR(IF(INDEX('ce raw data'!$C$2:$CZ$3000,MATCH(1,INDEX(('ce raw data'!$A$2:$A$3000=G907)*('ce raw data'!$B$2:$B$3000=$B932),,),0),MATCH(I910,'ce raw data'!$C$1:$CZ$1,0))="","-",INDEX('ce raw data'!$C$2:$CZ$3000,MATCH(1,INDEX(('ce raw data'!$A$2:$A$3000=G907)*('ce raw data'!$B$2:$B$3000=$B932),,),0),MATCH(I910,'ce raw data'!$C$1:$CZ$1,0))),"-")</f>
        <v>-</v>
      </c>
      <c r="J932" s="8" t="str">
        <f>IFERROR(IF(INDEX('ce raw data'!$C$2:$CZ$3000,MATCH(1,INDEX(('ce raw data'!$A$2:$A$3000=G907)*('ce raw data'!$B$2:$B$3000=$B932),,),0),MATCH(J910,'ce raw data'!$C$1:$CZ$1,0))="","-",INDEX('ce raw data'!$C$2:$CZ$3000,MATCH(1,INDEX(('ce raw data'!$A$2:$A$3000=G907)*('ce raw data'!$B$2:$B$3000=$B932),,),0),MATCH(J910,'ce raw data'!$C$1:$CZ$1,0))),"-")</f>
        <v>-</v>
      </c>
    </row>
    <row r="933" spans="2:10" hidden="1" x14ac:dyDescent="0.5">
      <c r="B933" s="11"/>
      <c r="C933" s="8" t="str">
        <f>IFERROR(IF(INDEX('ce raw data'!$C$2:$CZ$3000,MATCH(1,INDEX(('ce raw data'!$A$2:$A$3000=C907)*('ce raw data'!$B$2:$B$3000=$B934),,),0),MATCH(SUBSTITUTE(C910,"Allele","Height"),'ce raw data'!$C$1:$CZ$1,0))="","-",INDEX('ce raw data'!$C$2:$CZ$3000,MATCH(1,INDEX(('ce raw data'!$A$2:$A$3000=C907)*('ce raw data'!$B$2:$B$3000=$B934),,),0),MATCH(SUBSTITUTE(C910,"Allele","Height"),'ce raw data'!$C$1:$CZ$1,0))),"-")</f>
        <v>-</v>
      </c>
      <c r="D933" s="8" t="str">
        <f>IFERROR(IF(INDEX('ce raw data'!$C$2:$CZ$3000,MATCH(1,INDEX(('ce raw data'!$A$2:$A$3000=C907)*('ce raw data'!$B$2:$B$3000=$B934),,),0),MATCH(SUBSTITUTE(D910,"Allele","Height"),'ce raw data'!$C$1:$CZ$1,0))="","-",INDEX('ce raw data'!$C$2:$CZ$3000,MATCH(1,INDEX(('ce raw data'!$A$2:$A$3000=C907)*('ce raw data'!$B$2:$B$3000=$B934),,),0),MATCH(SUBSTITUTE(D910,"Allele","Height"),'ce raw data'!$C$1:$CZ$1,0))),"-")</f>
        <v>-</v>
      </c>
      <c r="E933" s="8" t="str">
        <f>IFERROR(IF(INDEX('ce raw data'!$C$2:$CZ$3000,MATCH(1,INDEX(('ce raw data'!$A$2:$A$3000=C907)*('ce raw data'!$B$2:$B$3000=$B934),,),0),MATCH(SUBSTITUTE(E910,"Allele","Height"),'ce raw data'!$C$1:$CZ$1,0))="","-",INDEX('ce raw data'!$C$2:$CZ$3000,MATCH(1,INDEX(('ce raw data'!$A$2:$A$3000=C907)*('ce raw data'!$B$2:$B$3000=$B934),,),0),MATCH(SUBSTITUTE(E910,"Allele","Height"),'ce raw data'!$C$1:$CZ$1,0))),"-")</f>
        <v>-</v>
      </c>
      <c r="F933" s="8" t="str">
        <f>IFERROR(IF(INDEX('ce raw data'!$C$2:$CZ$3000,MATCH(1,INDEX(('ce raw data'!$A$2:$A$3000=C907)*('ce raw data'!$B$2:$B$3000=$B934),,),0),MATCH(SUBSTITUTE(F910,"Allele","Height"),'ce raw data'!$C$1:$CZ$1,0))="","-",INDEX('ce raw data'!$C$2:$CZ$3000,MATCH(1,INDEX(('ce raw data'!$A$2:$A$3000=C907)*('ce raw data'!$B$2:$B$3000=$B934),,),0),MATCH(SUBSTITUTE(F910,"Allele","Height"),'ce raw data'!$C$1:$CZ$1,0))),"-")</f>
        <v>-</v>
      </c>
      <c r="G933" s="8" t="str">
        <f>IFERROR(IF(INDEX('ce raw data'!$C$2:$CZ$3000,MATCH(1,INDEX(('ce raw data'!$A$2:$A$3000=G907)*('ce raw data'!$B$2:$B$3000=$B934),,),0),MATCH(SUBSTITUTE(G910,"Allele","Height"),'ce raw data'!$C$1:$CZ$1,0))="","-",INDEX('ce raw data'!$C$2:$CZ$3000,MATCH(1,INDEX(('ce raw data'!$A$2:$A$3000=G907)*('ce raw data'!$B$2:$B$3000=$B934),,),0),MATCH(SUBSTITUTE(G910,"Allele","Height"),'ce raw data'!$C$1:$CZ$1,0))),"-")</f>
        <v>-</v>
      </c>
      <c r="H933" s="8" t="str">
        <f>IFERROR(IF(INDEX('ce raw data'!$C$2:$CZ$3000,MATCH(1,INDEX(('ce raw data'!$A$2:$A$3000=G907)*('ce raw data'!$B$2:$B$3000=$B934),,),0),MATCH(SUBSTITUTE(H910,"Allele","Height"),'ce raw data'!$C$1:$CZ$1,0))="","-",INDEX('ce raw data'!$C$2:$CZ$3000,MATCH(1,INDEX(('ce raw data'!$A$2:$A$3000=G907)*('ce raw data'!$B$2:$B$3000=$B934),,),0),MATCH(SUBSTITUTE(H910,"Allele","Height"),'ce raw data'!$C$1:$CZ$1,0))),"-")</f>
        <v>-</v>
      </c>
      <c r="I933" s="8" t="str">
        <f>IFERROR(IF(INDEX('ce raw data'!$C$2:$CZ$3000,MATCH(1,INDEX(('ce raw data'!$A$2:$A$3000=G907)*('ce raw data'!$B$2:$B$3000=$B934),,),0),MATCH(SUBSTITUTE(I910,"Allele","Height"),'ce raw data'!$C$1:$CZ$1,0))="","-",INDEX('ce raw data'!$C$2:$CZ$3000,MATCH(1,INDEX(('ce raw data'!$A$2:$A$3000=G907)*('ce raw data'!$B$2:$B$3000=$B934),,),0),MATCH(SUBSTITUTE(I910,"Allele","Height"),'ce raw data'!$C$1:$CZ$1,0))),"-")</f>
        <v>-</v>
      </c>
      <c r="J933" s="8" t="str">
        <f>IFERROR(IF(INDEX('ce raw data'!$C$2:$CZ$3000,MATCH(1,INDEX(('ce raw data'!$A$2:$A$3000=G907)*('ce raw data'!$B$2:$B$3000=$B934),,),0),MATCH(SUBSTITUTE(J910,"Allele","Height"),'ce raw data'!$C$1:$CZ$1,0))="","-",INDEX('ce raw data'!$C$2:$CZ$3000,MATCH(1,INDEX(('ce raw data'!$A$2:$A$3000=G907)*('ce raw data'!$B$2:$B$3000=$B934),,),0),MATCH(SUBSTITUTE(J910,"Allele","Height"),'ce raw data'!$C$1:$CZ$1,0))),"-")</f>
        <v>-</v>
      </c>
    </row>
    <row r="934" spans="2:10" x14ac:dyDescent="0.5">
      <c r="B934" s="11" t="str">
        <f>'Allele Call Table'!$A$93</f>
        <v>Penta D</v>
      </c>
      <c r="C934" s="8" t="str">
        <f>IFERROR(IF(INDEX('ce raw data'!$C$2:$CZ$3000,MATCH(1,INDEX(('ce raw data'!$A$2:$A$3000=C907)*('ce raw data'!$B$2:$B$3000=$B934),,),0),MATCH(C910,'ce raw data'!$C$1:$CZ$1,0))="","-",INDEX('ce raw data'!$C$2:$CZ$3000,MATCH(1,INDEX(('ce raw data'!$A$2:$A$3000=C907)*('ce raw data'!$B$2:$B$3000=$B934),,),0),MATCH(C910,'ce raw data'!$C$1:$CZ$1,0))),"-")</f>
        <v>-</v>
      </c>
      <c r="D934" s="8" t="str">
        <f>IFERROR(IF(INDEX('ce raw data'!$C$2:$CZ$3000,MATCH(1,INDEX(('ce raw data'!$A$2:$A$3000=C907)*('ce raw data'!$B$2:$B$3000=$B934),,),0),MATCH(D910,'ce raw data'!$C$1:$CZ$1,0))="","-",INDEX('ce raw data'!$C$2:$CZ$3000,MATCH(1,INDEX(('ce raw data'!$A$2:$A$3000=C907)*('ce raw data'!$B$2:$B$3000=$B934),,),0),MATCH(D910,'ce raw data'!$C$1:$CZ$1,0))),"-")</f>
        <v>-</v>
      </c>
      <c r="E934" s="8" t="str">
        <f>IFERROR(IF(INDEX('ce raw data'!$C$2:$CZ$3000,MATCH(1,INDEX(('ce raw data'!$A$2:$A$3000=C907)*('ce raw data'!$B$2:$B$3000=$B934),,),0),MATCH(E910,'ce raw data'!$C$1:$CZ$1,0))="","-",INDEX('ce raw data'!$C$2:$CZ$3000,MATCH(1,INDEX(('ce raw data'!$A$2:$A$3000=C907)*('ce raw data'!$B$2:$B$3000=$B934),,),0),MATCH(E910,'ce raw data'!$C$1:$CZ$1,0))),"-")</f>
        <v>-</v>
      </c>
      <c r="F934" s="8" t="str">
        <f>IFERROR(IF(INDEX('ce raw data'!$C$2:$CZ$3000,MATCH(1,INDEX(('ce raw data'!$A$2:$A$3000=C907)*('ce raw data'!$B$2:$B$3000=$B934),,),0),MATCH(F910,'ce raw data'!$C$1:$CZ$1,0))="","-",INDEX('ce raw data'!$C$2:$CZ$3000,MATCH(1,INDEX(('ce raw data'!$A$2:$A$3000=C907)*('ce raw data'!$B$2:$B$3000=$B934),,),0),MATCH(F910,'ce raw data'!$C$1:$CZ$1,0))),"-")</f>
        <v>-</v>
      </c>
      <c r="G934" s="8" t="str">
        <f>IFERROR(IF(INDEX('ce raw data'!$C$2:$CZ$3000,MATCH(1,INDEX(('ce raw data'!$A$2:$A$3000=G907)*('ce raw data'!$B$2:$B$3000=$B934),,),0),MATCH(G910,'ce raw data'!$C$1:$CZ$1,0))="","-",INDEX('ce raw data'!$C$2:$CZ$3000,MATCH(1,INDEX(('ce raw data'!$A$2:$A$3000=G907)*('ce raw data'!$B$2:$B$3000=$B934),,),0),MATCH(G910,'ce raw data'!$C$1:$CZ$1,0))),"-")</f>
        <v>-</v>
      </c>
      <c r="H934" s="8" t="str">
        <f>IFERROR(IF(INDEX('ce raw data'!$C$2:$CZ$3000,MATCH(1,INDEX(('ce raw data'!$A$2:$A$3000=G907)*('ce raw data'!$B$2:$B$3000=$B934),,),0),MATCH(H910,'ce raw data'!$C$1:$CZ$1,0))="","-",INDEX('ce raw data'!$C$2:$CZ$3000,MATCH(1,INDEX(('ce raw data'!$A$2:$A$3000=G907)*('ce raw data'!$B$2:$B$3000=$B934),,),0),MATCH(H910,'ce raw data'!$C$1:$CZ$1,0))),"-")</f>
        <v>-</v>
      </c>
      <c r="I934" s="8" t="str">
        <f>IFERROR(IF(INDEX('ce raw data'!$C$2:$CZ$3000,MATCH(1,INDEX(('ce raw data'!$A$2:$A$3000=G907)*('ce raw data'!$B$2:$B$3000=$B934),,),0),MATCH(I910,'ce raw data'!$C$1:$CZ$1,0))="","-",INDEX('ce raw data'!$C$2:$CZ$3000,MATCH(1,INDEX(('ce raw data'!$A$2:$A$3000=G907)*('ce raw data'!$B$2:$B$3000=$B934),,),0),MATCH(I910,'ce raw data'!$C$1:$CZ$1,0))),"-")</f>
        <v>-</v>
      </c>
      <c r="J934" s="8" t="str">
        <f>IFERROR(IF(INDEX('ce raw data'!$C$2:$CZ$3000,MATCH(1,INDEX(('ce raw data'!$A$2:$A$3000=G907)*('ce raw data'!$B$2:$B$3000=$B934),,),0),MATCH(J910,'ce raw data'!$C$1:$CZ$1,0))="","-",INDEX('ce raw data'!$C$2:$CZ$3000,MATCH(1,INDEX(('ce raw data'!$A$2:$A$3000=G907)*('ce raw data'!$B$2:$B$3000=$B934),,),0),MATCH(J910,'ce raw data'!$C$1:$CZ$1,0))),"-")</f>
        <v>-</v>
      </c>
    </row>
    <row r="935" spans="2:10" hidden="1" x14ac:dyDescent="0.5">
      <c r="B935" s="10"/>
      <c r="C935" s="8" t="str">
        <f>IFERROR(IF(INDEX('ce raw data'!$C$2:$CZ$3000,MATCH(1,INDEX(('ce raw data'!$A$2:$A$3000=C907)*('ce raw data'!$B$2:$B$3000=$B936),,),0),MATCH(SUBSTITUTE(C910,"Allele","Height"),'ce raw data'!$C$1:$CZ$1,0))="","-",INDEX('ce raw data'!$C$2:$CZ$3000,MATCH(1,INDEX(('ce raw data'!$A$2:$A$3000=C907)*('ce raw data'!$B$2:$B$3000=$B936),,),0),MATCH(SUBSTITUTE(C910,"Allele","Height"),'ce raw data'!$C$1:$CZ$1,0))),"-")</f>
        <v>-</v>
      </c>
      <c r="D935" s="8" t="str">
        <f>IFERROR(IF(INDEX('ce raw data'!$C$2:$CZ$3000,MATCH(1,INDEX(('ce raw data'!$A$2:$A$3000=C907)*('ce raw data'!$B$2:$B$3000=$B936),,),0),MATCH(SUBSTITUTE(D910,"Allele","Height"),'ce raw data'!$C$1:$CZ$1,0))="","-",INDEX('ce raw data'!$C$2:$CZ$3000,MATCH(1,INDEX(('ce raw data'!$A$2:$A$3000=C907)*('ce raw data'!$B$2:$B$3000=$B936),,),0),MATCH(SUBSTITUTE(D910,"Allele","Height"),'ce raw data'!$C$1:$CZ$1,0))),"-")</f>
        <v>-</v>
      </c>
      <c r="E935" s="8" t="str">
        <f>IFERROR(IF(INDEX('ce raw data'!$C$2:$CZ$3000,MATCH(1,INDEX(('ce raw data'!$A$2:$A$3000=C907)*('ce raw data'!$B$2:$B$3000=$B936),,),0),MATCH(SUBSTITUTE(E910,"Allele","Height"),'ce raw data'!$C$1:$CZ$1,0))="","-",INDEX('ce raw data'!$C$2:$CZ$3000,MATCH(1,INDEX(('ce raw data'!$A$2:$A$3000=C907)*('ce raw data'!$B$2:$B$3000=$B936),,),0),MATCH(SUBSTITUTE(E910,"Allele","Height"),'ce raw data'!$C$1:$CZ$1,0))),"-")</f>
        <v>-</v>
      </c>
      <c r="F935" s="8" t="str">
        <f>IFERROR(IF(INDEX('ce raw data'!$C$2:$CZ$3000,MATCH(1,INDEX(('ce raw data'!$A$2:$A$3000=C907)*('ce raw data'!$B$2:$B$3000=$B936),,),0),MATCH(SUBSTITUTE(F910,"Allele","Height"),'ce raw data'!$C$1:$CZ$1,0))="","-",INDEX('ce raw data'!$C$2:$CZ$3000,MATCH(1,INDEX(('ce raw data'!$A$2:$A$3000=C907)*('ce raw data'!$B$2:$B$3000=$B936),,),0),MATCH(SUBSTITUTE(F910,"Allele","Height"),'ce raw data'!$C$1:$CZ$1,0))),"-")</f>
        <v>-</v>
      </c>
      <c r="G935" s="8" t="str">
        <f>IFERROR(IF(INDEX('ce raw data'!$C$2:$CZ$3000,MATCH(1,INDEX(('ce raw data'!$A$2:$A$3000=G907)*('ce raw data'!$B$2:$B$3000=$B936),,),0),MATCH(SUBSTITUTE(G910,"Allele","Height"),'ce raw data'!$C$1:$CZ$1,0))="","-",INDEX('ce raw data'!$C$2:$CZ$3000,MATCH(1,INDEX(('ce raw data'!$A$2:$A$3000=G907)*('ce raw data'!$B$2:$B$3000=$B936),,),0),MATCH(SUBSTITUTE(G910,"Allele","Height"),'ce raw data'!$C$1:$CZ$1,0))),"-")</f>
        <v>-</v>
      </c>
      <c r="H935" s="8" t="str">
        <f>IFERROR(IF(INDEX('ce raw data'!$C$2:$CZ$3000,MATCH(1,INDEX(('ce raw data'!$A$2:$A$3000=G907)*('ce raw data'!$B$2:$B$3000=$B936),,),0),MATCH(SUBSTITUTE(H910,"Allele","Height"),'ce raw data'!$C$1:$CZ$1,0))="","-",INDEX('ce raw data'!$C$2:$CZ$3000,MATCH(1,INDEX(('ce raw data'!$A$2:$A$3000=G907)*('ce raw data'!$B$2:$B$3000=$B936),,),0),MATCH(SUBSTITUTE(H910,"Allele","Height"),'ce raw data'!$C$1:$CZ$1,0))),"-")</f>
        <v>-</v>
      </c>
      <c r="I935" s="8" t="str">
        <f>IFERROR(IF(INDEX('ce raw data'!$C$2:$CZ$3000,MATCH(1,INDEX(('ce raw data'!$A$2:$A$3000=G907)*('ce raw data'!$B$2:$B$3000=$B936),,),0),MATCH(SUBSTITUTE(I910,"Allele","Height"),'ce raw data'!$C$1:$CZ$1,0))="","-",INDEX('ce raw data'!$C$2:$CZ$3000,MATCH(1,INDEX(('ce raw data'!$A$2:$A$3000=G907)*('ce raw data'!$B$2:$B$3000=$B936),,),0),MATCH(SUBSTITUTE(I910,"Allele","Height"),'ce raw data'!$C$1:$CZ$1,0))),"-")</f>
        <v>-</v>
      </c>
      <c r="J935" s="8" t="str">
        <f>IFERROR(IF(INDEX('ce raw data'!$C$2:$CZ$3000,MATCH(1,INDEX(('ce raw data'!$A$2:$A$3000=G907)*('ce raw data'!$B$2:$B$3000=$B936),,),0),MATCH(SUBSTITUTE(J910,"Allele","Height"),'ce raw data'!$C$1:$CZ$1,0))="","-",INDEX('ce raw data'!$C$2:$CZ$3000,MATCH(1,INDEX(('ce raw data'!$A$2:$A$3000=G907)*('ce raw data'!$B$2:$B$3000=$B936),,),0),MATCH(SUBSTITUTE(J910,"Allele","Height"),'ce raw data'!$C$1:$CZ$1,0))),"-")</f>
        <v>-</v>
      </c>
    </row>
    <row r="936" spans="2:10" x14ac:dyDescent="0.5">
      <c r="B936" s="14" t="str">
        <f>'Allele Call Table'!$A$95</f>
        <v>TH01</v>
      </c>
      <c r="C936" s="8" t="str">
        <f>IFERROR(IF(INDEX('ce raw data'!$C$2:$CZ$3000,MATCH(1,INDEX(('ce raw data'!$A$2:$A$3000=C907)*('ce raw data'!$B$2:$B$3000=$B936),,),0),MATCH(C910,'ce raw data'!$C$1:$CZ$1,0))="","-",INDEX('ce raw data'!$C$2:$CZ$3000,MATCH(1,INDEX(('ce raw data'!$A$2:$A$3000=C907)*('ce raw data'!$B$2:$B$3000=$B936),,),0),MATCH(C910,'ce raw data'!$C$1:$CZ$1,0))),"-")</f>
        <v>-</v>
      </c>
      <c r="D936" s="8" t="str">
        <f>IFERROR(IF(INDEX('ce raw data'!$C$2:$CZ$3000,MATCH(1,INDEX(('ce raw data'!$A$2:$A$3000=C907)*('ce raw data'!$B$2:$B$3000=$B936),,),0),MATCH(D910,'ce raw data'!$C$1:$CZ$1,0))="","-",INDEX('ce raw data'!$C$2:$CZ$3000,MATCH(1,INDEX(('ce raw data'!$A$2:$A$3000=C907)*('ce raw data'!$B$2:$B$3000=$B936),,),0),MATCH(D910,'ce raw data'!$C$1:$CZ$1,0))),"-")</f>
        <v>-</v>
      </c>
      <c r="E936" s="8" t="str">
        <f>IFERROR(IF(INDEX('ce raw data'!$C$2:$CZ$3000,MATCH(1,INDEX(('ce raw data'!$A$2:$A$3000=C907)*('ce raw data'!$B$2:$B$3000=$B936),,),0),MATCH(E910,'ce raw data'!$C$1:$CZ$1,0))="","-",INDEX('ce raw data'!$C$2:$CZ$3000,MATCH(1,INDEX(('ce raw data'!$A$2:$A$3000=C907)*('ce raw data'!$B$2:$B$3000=$B936),,),0),MATCH(E910,'ce raw data'!$C$1:$CZ$1,0))),"-")</f>
        <v>-</v>
      </c>
      <c r="F936" s="8" t="str">
        <f>IFERROR(IF(INDEX('ce raw data'!$C$2:$CZ$3000,MATCH(1,INDEX(('ce raw data'!$A$2:$A$3000=C907)*('ce raw data'!$B$2:$B$3000=$B936),,),0),MATCH(F910,'ce raw data'!$C$1:$CZ$1,0))="","-",INDEX('ce raw data'!$C$2:$CZ$3000,MATCH(1,INDEX(('ce raw data'!$A$2:$A$3000=C907)*('ce raw data'!$B$2:$B$3000=$B936),,),0),MATCH(F910,'ce raw data'!$C$1:$CZ$1,0))),"-")</f>
        <v>-</v>
      </c>
      <c r="G936" s="8" t="str">
        <f>IFERROR(IF(INDEX('ce raw data'!$C$2:$CZ$3000,MATCH(1,INDEX(('ce raw data'!$A$2:$A$3000=G907)*('ce raw data'!$B$2:$B$3000=$B936),,),0),MATCH(G910,'ce raw data'!$C$1:$CZ$1,0))="","-",INDEX('ce raw data'!$C$2:$CZ$3000,MATCH(1,INDEX(('ce raw data'!$A$2:$A$3000=G907)*('ce raw data'!$B$2:$B$3000=$B936),,),0),MATCH(G910,'ce raw data'!$C$1:$CZ$1,0))),"-")</f>
        <v>-</v>
      </c>
      <c r="H936" s="8" t="str">
        <f>IFERROR(IF(INDEX('ce raw data'!$C$2:$CZ$3000,MATCH(1,INDEX(('ce raw data'!$A$2:$A$3000=G907)*('ce raw data'!$B$2:$B$3000=$B936),,),0),MATCH(H910,'ce raw data'!$C$1:$CZ$1,0))="","-",INDEX('ce raw data'!$C$2:$CZ$3000,MATCH(1,INDEX(('ce raw data'!$A$2:$A$3000=G907)*('ce raw data'!$B$2:$B$3000=$B936),,),0),MATCH(H910,'ce raw data'!$C$1:$CZ$1,0))),"-")</f>
        <v>-</v>
      </c>
      <c r="I936" s="8" t="str">
        <f>IFERROR(IF(INDEX('ce raw data'!$C$2:$CZ$3000,MATCH(1,INDEX(('ce raw data'!$A$2:$A$3000=G907)*('ce raw data'!$B$2:$B$3000=$B936),,),0),MATCH(I910,'ce raw data'!$C$1:$CZ$1,0))="","-",INDEX('ce raw data'!$C$2:$CZ$3000,MATCH(1,INDEX(('ce raw data'!$A$2:$A$3000=G907)*('ce raw data'!$B$2:$B$3000=$B936),,),0),MATCH(I910,'ce raw data'!$C$1:$CZ$1,0))),"-")</f>
        <v>-</v>
      </c>
      <c r="J936" s="8" t="str">
        <f>IFERROR(IF(INDEX('ce raw data'!$C$2:$CZ$3000,MATCH(1,INDEX(('ce raw data'!$A$2:$A$3000=G907)*('ce raw data'!$B$2:$B$3000=$B936),,),0),MATCH(J910,'ce raw data'!$C$1:$CZ$1,0))="","-",INDEX('ce raw data'!$C$2:$CZ$3000,MATCH(1,INDEX(('ce raw data'!$A$2:$A$3000=G907)*('ce raw data'!$B$2:$B$3000=$B936),,),0),MATCH(J910,'ce raw data'!$C$1:$CZ$1,0))),"-")</f>
        <v>-</v>
      </c>
    </row>
    <row r="937" spans="2:10" hidden="1" x14ac:dyDescent="0.5">
      <c r="B937" s="14"/>
      <c r="C937" s="8" t="str">
        <f>IFERROR(IF(INDEX('ce raw data'!$C$2:$CZ$3000,MATCH(1,INDEX(('ce raw data'!$A$2:$A$3000=C907)*('ce raw data'!$B$2:$B$3000=$B938),,),0),MATCH(SUBSTITUTE(C910,"Allele","Height"),'ce raw data'!$C$1:$CZ$1,0))="","-",INDEX('ce raw data'!$C$2:$CZ$3000,MATCH(1,INDEX(('ce raw data'!$A$2:$A$3000=C907)*('ce raw data'!$B$2:$B$3000=$B938),,),0),MATCH(SUBSTITUTE(C910,"Allele","Height"),'ce raw data'!$C$1:$CZ$1,0))),"-")</f>
        <v>-</v>
      </c>
      <c r="D937" s="8" t="str">
        <f>IFERROR(IF(INDEX('ce raw data'!$C$2:$CZ$3000,MATCH(1,INDEX(('ce raw data'!$A$2:$A$3000=C907)*('ce raw data'!$B$2:$B$3000=$B938),,),0),MATCH(SUBSTITUTE(D910,"Allele","Height"),'ce raw data'!$C$1:$CZ$1,0))="","-",INDEX('ce raw data'!$C$2:$CZ$3000,MATCH(1,INDEX(('ce raw data'!$A$2:$A$3000=C907)*('ce raw data'!$B$2:$B$3000=$B938),,),0),MATCH(SUBSTITUTE(D910,"Allele","Height"),'ce raw data'!$C$1:$CZ$1,0))),"-")</f>
        <v>-</v>
      </c>
      <c r="E937" s="8" t="str">
        <f>IFERROR(IF(INDEX('ce raw data'!$C$2:$CZ$3000,MATCH(1,INDEX(('ce raw data'!$A$2:$A$3000=C907)*('ce raw data'!$B$2:$B$3000=$B938),,),0),MATCH(SUBSTITUTE(E910,"Allele","Height"),'ce raw data'!$C$1:$CZ$1,0))="","-",INDEX('ce raw data'!$C$2:$CZ$3000,MATCH(1,INDEX(('ce raw data'!$A$2:$A$3000=C907)*('ce raw data'!$B$2:$B$3000=$B938),,),0),MATCH(SUBSTITUTE(E910,"Allele","Height"),'ce raw data'!$C$1:$CZ$1,0))),"-")</f>
        <v>-</v>
      </c>
      <c r="F937" s="8" t="str">
        <f>IFERROR(IF(INDEX('ce raw data'!$C$2:$CZ$3000,MATCH(1,INDEX(('ce raw data'!$A$2:$A$3000=C907)*('ce raw data'!$B$2:$B$3000=$B938),,),0),MATCH(SUBSTITUTE(F910,"Allele","Height"),'ce raw data'!$C$1:$CZ$1,0))="","-",INDEX('ce raw data'!$C$2:$CZ$3000,MATCH(1,INDEX(('ce raw data'!$A$2:$A$3000=C907)*('ce raw data'!$B$2:$B$3000=$B938),,),0),MATCH(SUBSTITUTE(F910,"Allele","Height"),'ce raw data'!$C$1:$CZ$1,0))),"-")</f>
        <v>-</v>
      </c>
      <c r="G937" s="8" t="str">
        <f>IFERROR(IF(INDEX('ce raw data'!$C$2:$CZ$3000,MATCH(1,INDEX(('ce raw data'!$A$2:$A$3000=G907)*('ce raw data'!$B$2:$B$3000=$B938),,),0),MATCH(SUBSTITUTE(G910,"Allele","Height"),'ce raw data'!$C$1:$CZ$1,0))="","-",INDEX('ce raw data'!$C$2:$CZ$3000,MATCH(1,INDEX(('ce raw data'!$A$2:$A$3000=G907)*('ce raw data'!$B$2:$B$3000=$B938),,),0),MATCH(SUBSTITUTE(G910,"Allele","Height"),'ce raw data'!$C$1:$CZ$1,0))),"-")</f>
        <v>-</v>
      </c>
      <c r="H937" s="8" t="str">
        <f>IFERROR(IF(INDEX('ce raw data'!$C$2:$CZ$3000,MATCH(1,INDEX(('ce raw data'!$A$2:$A$3000=G907)*('ce raw data'!$B$2:$B$3000=$B938),,),0),MATCH(SUBSTITUTE(H910,"Allele","Height"),'ce raw data'!$C$1:$CZ$1,0))="","-",INDEX('ce raw data'!$C$2:$CZ$3000,MATCH(1,INDEX(('ce raw data'!$A$2:$A$3000=G907)*('ce raw data'!$B$2:$B$3000=$B938),,),0),MATCH(SUBSTITUTE(H910,"Allele","Height"),'ce raw data'!$C$1:$CZ$1,0))),"-")</f>
        <v>-</v>
      </c>
      <c r="I937" s="8" t="str">
        <f>IFERROR(IF(INDEX('ce raw data'!$C$2:$CZ$3000,MATCH(1,INDEX(('ce raw data'!$A$2:$A$3000=G907)*('ce raw data'!$B$2:$B$3000=$B938),,),0),MATCH(SUBSTITUTE(I910,"Allele","Height"),'ce raw data'!$C$1:$CZ$1,0))="","-",INDEX('ce raw data'!$C$2:$CZ$3000,MATCH(1,INDEX(('ce raw data'!$A$2:$A$3000=G907)*('ce raw data'!$B$2:$B$3000=$B938),,),0),MATCH(SUBSTITUTE(I910,"Allele","Height"),'ce raw data'!$C$1:$CZ$1,0))),"-")</f>
        <v>-</v>
      </c>
      <c r="J937" s="8" t="str">
        <f>IFERROR(IF(INDEX('ce raw data'!$C$2:$CZ$3000,MATCH(1,INDEX(('ce raw data'!$A$2:$A$3000=G907)*('ce raw data'!$B$2:$B$3000=$B938),,),0),MATCH(SUBSTITUTE(J910,"Allele","Height"),'ce raw data'!$C$1:$CZ$1,0))="","-",INDEX('ce raw data'!$C$2:$CZ$3000,MATCH(1,INDEX(('ce raw data'!$A$2:$A$3000=G907)*('ce raw data'!$B$2:$B$3000=$B938),,),0),MATCH(SUBSTITUTE(J910,"Allele","Height"),'ce raw data'!$C$1:$CZ$1,0))),"-")</f>
        <v>-</v>
      </c>
    </row>
    <row r="938" spans="2:10" x14ac:dyDescent="0.5">
      <c r="B938" s="14" t="str">
        <f>'Allele Call Table'!$A$97</f>
        <v>vWA</v>
      </c>
      <c r="C938" s="8" t="str">
        <f>IFERROR(IF(INDEX('ce raw data'!$C$2:$CZ$3000,MATCH(1,INDEX(('ce raw data'!$A$2:$A$3000=C907)*('ce raw data'!$B$2:$B$3000=$B938),,),0),MATCH(C910,'ce raw data'!$C$1:$CZ$1,0))="","-",INDEX('ce raw data'!$C$2:$CZ$3000,MATCH(1,INDEX(('ce raw data'!$A$2:$A$3000=C907)*('ce raw data'!$B$2:$B$3000=$B938),,),0),MATCH(C910,'ce raw data'!$C$1:$CZ$1,0))),"-")</f>
        <v>-</v>
      </c>
      <c r="D938" s="8" t="str">
        <f>IFERROR(IF(INDEX('ce raw data'!$C$2:$CZ$3000,MATCH(1,INDEX(('ce raw data'!$A$2:$A$3000=C907)*('ce raw data'!$B$2:$B$3000=$B938),,),0),MATCH(D910,'ce raw data'!$C$1:$CZ$1,0))="","-",INDEX('ce raw data'!$C$2:$CZ$3000,MATCH(1,INDEX(('ce raw data'!$A$2:$A$3000=C907)*('ce raw data'!$B$2:$B$3000=$B938),,),0),MATCH(D910,'ce raw data'!$C$1:$CZ$1,0))),"-")</f>
        <v>-</v>
      </c>
      <c r="E938" s="8" t="str">
        <f>IFERROR(IF(INDEX('ce raw data'!$C$2:$CZ$3000,MATCH(1,INDEX(('ce raw data'!$A$2:$A$3000=C907)*('ce raw data'!$B$2:$B$3000=$B938),,),0),MATCH(E910,'ce raw data'!$C$1:$CZ$1,0))="","-",INDEX('ce raw data'!$C$2:$CZ$3000,MATCH(1,INDEX(('ce raw data'!$A$2:$A$3000=C907)*('ce raw data'!$B$2:$B$3000=$B938),,),0),MATCH(E910,'ce raw data'!$C$1:$CZ$1,0))),"-")</f>
        <v>-</v>
      </c>
      <c r="F938" s="8" t="str">
        <f>IFERROR(IF(INDEX('ce raw data'!$C$2:$CZ$3000,MATCH(1,INDEX(('ce raw data'!$A$2:$A$3000=C907)*('ce raw data'!$B$2:$B$3000=$B938),,),0),MATCH(F910,'ce raw data'!$C$1:$CZ$1,0))="","-",INDEX('ce raw data'!$C$2:$CZ$3000,MATCH(1,INDEX(('ce raw data'!$A$2:$A$3000=C907)*('ce raw data'!$B$2:$B$3000=$B938),,),0),MATCH(F910,'ce raw data'!$C$1:$CZ$1,0))),"-")</f>
        <v>-</v>
      </c>
      <c r="G938" s="8" t="str">
        <f>IFERROR(IF(INDEX('ce raw data'!$C$2:$CZ$3000,MATCH(1,INDEX(('ce raw data'!$A$2:$A$3000=G907)*('ce raw data'!$B$2:$B$3000=$B938),,),0),MATCH(G910,'ce raw data'!$C$1:$CZ$1,0))="","-",INDEX('ce raw data'!$C$2:$CZ$3000,MATCH(1,INDEX(('ce raw data'!$A$2:$A$3000=G907)*('ce raw data'!$B$2:$B$3000=$B938),,),0),MATCH(G910,'ce raw data'!$C$1:$CZ$1,0))),"-")</f>
        <v>-</v>
      </c>
      <c r="H938" s="8" t="str">
        <f>IFERROR(IF(INDEX('ce raw data'!$C$2:$CZ$3000,MATCH(1,INDEX(('ce raw data'!$A$2:$A$3000=G907)*('ce raw data'!$B$2:$B$3000=$B938),,),0),MATCH(H910,'ce raw data'!$C$1:$CZ$1,0))="","-",INDEX('ce raw data'!$C$2:$CZ$3000,MATCH(1,INDEX(('ce raw data'!$A$2:$A$3000=G907)*('ce raw data'!$B$2:$B$3000=$B938),,),0),MATCH(H910,'ce raw data'!$C$1:$CZ$1,0))),"-")</f>
        <v>-</v>
      </c>
      <c r="I938" s="8" t="str">
        <f>IFERROR(IF(INDEX('ce raw data'!$C$2:$CZ$3000,MATCH(1,INDEX(('ce raw data'!$A$2:$A$3000=G907)*('ce raw data'!$B$2:$B$3000=$B938),,),0),MATCH(I910,'ce raw data'!$C$1:$CZ$1,0))="","-",INDEX('ce raw data'!$C$2:$CZ$3000,MATCH(1,INDEX(('ce raw data'!$A$2:$A$3000=G907)*('ce raw data'!$B$2:$B$3000=$B938),,),0),MATCH(I910,'ce raw data'!$C$1:$CZ$1,0))),"-")</f>
        <v>-</v>
      </c>
      <c r="J938" s="8" t="str">
        <f>IFERROR(IF(INDEX('ce raw data'!$C$2:$CZ$3000,MATCH(1,INDEX(('ce raw data'!$A$2:$A$3000=G907)*('ce raw data'!$B$2:$B$3000=$B938),,),0),MATCH(J910,'ce raw data'!$C$1:$CZ$1,0))="","-",INDEX('ce raw data'!$C$2:$CZ$3000,MATCH(1,INDEX(('ce raw data'!$A$2:$A$3000=G907)*('ce raw data'!$B$2:$B$3000=$B938),,),0),MATCH(J910,'ce raw data'!$C$1:$CZ$1,0))),"-")</f>
        <v>-</v>
      </c>
    </row>
    <row r="939" spans="2:10" hidden="1" x14ac:dyDescent="0.5">
      <c r="B939" s="14"/>
      <c r="C939" s="8" t="str">
        <f>IFERROR(IF(INDEX('ce raw data'!$C$2:$CZ$3000,MATCH(1,INDEX(('ce raw data'!$A$2:$A$3000=C907)*('ce raw data'!$B$2:$B$3000=$B940),,),0),MATCH(SUBSTITUTE(C910,"Allele","Height"),'ce raw data'!$C$1:$CZ$1,0))="","-",INDEX('ce raw data'!$C$2:$CZ$3000,MATCH(1,INDEX(('ce raw data'!$A$2:$A$3000=C907)*('ce raw data'!$B$2:$B$3000=$B940),,),0),MATCH(SUBSTITUTE(C910,"Allele","Height"),'ce raw data'!$C$1:$CZ$1,0))),"-")</f>
        <v>-</v>
      </c>
      <c r="D939" s="8" t="str">
        <f>IFERROR(IF(INDEX('ce raw data'!$C$2:$CZ$3000,MATCH(1,INDEX(('ce raw data'!$A$2:$A$3000=C907)*('ce raw data'!$B$2:$B$3000=$B940),,),0),MATCH(SUBSTITUTE(D910,"Allele","Height"),'ce raw data'!$C$1:$CZ$1,0))="","-",INDEX('ce raw data'!$C$2:$CZ$3000,MATCH(1,INDEX(('ce raw data'!$A$2:$A$3000=C907)*('ce raw data'!$B$2:$B$3000=$B940),,),0),MATCH(SUBSTITUTE(D910,"Allele","Height"),'ce raw data'!$C$1:$CZ$1,0))),"-")</f>
        <v>-</v>
      </c>
      <c r="E939" s="8" t="str">
        <f>IFERROR(IF(INDEX('ce raw data'!$C$2:$CZ$3000,MATCH(1,INDEX(('ce raw data'!$A$2:$A$3000=C907)*('ce raw data'!$B$2:$B$3000=$B940),,),0),MATCH(SUBSTITUTE(E910,"Allele","Height"),'ce raw data'!$C$1:$CZ$1,0))="","-",INDEX('ce raw data'!$C$2:$CZ$3000,MATCH(1,INDEX(('ce raw data'!$A$2:$A$3000=C907)*('ce raw data'!$B$2:$B$3000=$B940),,),0),MATCH(SUBSTITUTE(E910,"Allele","Height"),'ce raw data'!$C$1:$CZ$1,0))),"-")</f>
        <v>-</v>
      </c>
      <c r="F939" s="8" t="str">
        <f>IFERROR(IF(INDEX('ce raw data'!$C$2:$CZ$3000,MATCH(1,INDEX(('ce raw data'!$A$2:$A$3000=C907)*('ce raw data'!$B$2:$B$3000=$B940),,),0),MATCH(SUBSTITUTE(F910,"Allele","Height"),'ce raw data'!$C$1:$CZ$1,0))="","-",INDEX('ce raw data'!$C$2:$CZ$3000,MATCH(1,INDEX(('ce raw data'!$A$2:$A$3000=C907)*('ce raw data'!$B$2:$B$3000=$B940),,),0),MATCH(SUBSTITUTE(F910,"Allele","Height"),'ce raw data'!$C$1:$CZ$1,0))),"-")</f>
        <v>-</v>
      </c>
      <c r="G939" s="8" t="str">
        <f>IFERROR(IF(INDEX('ce raw data'!$C$2:$CZ$3000,MATCH(1,INDEX(('ce raw data'!$A$2:$A$3000=G907)*('ce raw data'!$B$2:$B$3000=$B940),,),0),MATCH(SUBSTITUTE(G910,"Allele","Height"),'ce raw data'!$C$1:$CZ$1,0))="","-",INDEX('ce raw data'!$C$2:$CZ$3000,MATCH(1,INDEX(('ce raw data'!$A$2:$A$3000=G907)*('ce raw data'!$B$2:$B$3000=$B940),,),0),MATCH(SUBSTITUTE(G910,"Allele","Height"),'ce raw data'!$C$1:$CZ$1,0))),"-")</f>
        <v>-</v>
      </c>
      <c r="H939" s="8" t="str">
        <f>IFERROR(IF(INDEX('ce raw data'!$C$2:$CZ$3000,MATCH(1,INDEX(('ce raw data'!$A$2:$A$3000=G907)*('ce raw data'!$B$2:$B$3000=$B940),,),0),MATCH(SUBSTITUTE(H910,"Allele","Height"),'ce raw data'!$C$1:$CZ$1,0))="","-",INDEX('ce raw data'!$C$2:$CZ$3000,MATCH(1,INDEX(('ce raw data'!$A$2:$A$3000=G907)*('ce raw data'!$B$2:$B$3000=$B940),,),0),MATCH(SUBSTITUTE(H910,"Allele","Height"),'ce raw data'!$C$1:$CZ$1,0))),"-")</f>
        <v>-</v>
      </c>
      <c r="I939" s="8" t="str">
        <f>IFERROR(IF(INDEX('ce raw data'!$C$2:$CZ$3000,MATCH(1,INDEX(('ce raw data'!$A$2:$A$3000=G907)*('ce raw data'!$B$2:$B$3000=$B940),,),0),MATCH(SUBSTITUTE(I910,"Allele","Height"),'ce raw data'!$C$1:$CZ$1,0))="","-",INDEX('ce raw data'!$C$2:$CZ$3000,MATCH(1,INDEX(('ce raw data'!$A$2:$A$3000=G907)*('ce raw data'!$B$2:$B$3000=$B940),,),0),MATCH(SUBSTITUTE(I910,"Allele","Height"),'ce raw data'!$C$1:$CZ$1,0))),"-")</f>
        <v>-</v>
      </c>
      <c r="J939" s="8" t="str">
        <f>IFERROR(IF(INDEX('ce raw data'!$C$2:$CZ$3000,MATCH(1,INDEX(('ce raw data'!$A$2:$A$3000=G907)*('ce raw data'!$B$2:$B$3000=$B940),,),0),MATCH(SUBSTITUTE(J910,"Allele","Height"),'ce raw data'!$C$1:$CZ$1,0))="","-",INDEX('ce raw data'!$C$2:$CZ$3000,MATCH(1,INDEX(('ce raw data'!$A$2:$A$3000=G907)*('ce raw data'!$B$2:$B$3000=$B940),,),0),MATCH(SUBSTITUTE(J910,"Allele","Height"),'ce raw data'!$C$1:$CZ$1,0))),"-")</f>
        <v>-</v>
      </c>
    </row>
    <row r="940" spans="2:10" x14ac:dyDescent="0.5">
      <c r="B940" s="14" t="str">
        <f>'Allele Call Table'!$A$99</f>
        <v>D21S11</v>
      </c>
      <c r="C940" s="8" t="str">
        <f>IFERROR(IF(INDEX('ce raw data'!$C$2:$CZ$3000,MATCH(1,INDEX(('ce raw data'!$A$2:$A$3000=C907)*('ce raw data'!$B$2:$B$3000=$B940),,),0),MATCH(C910,'ce raw data'!$C$1:$CZ$1,0))="","-",INDEX('ce raw data'!$C$2:$CZ$3000,MATCH(1,INDEX(('ce raw data'!$A$2:$A$3000=C907)*('ce raw data'!$B$2:$B$3000=$B940),,),0),MATCH(C910,'ce raw data'!$C$1:$CZ$1,0))),"-")</f>
        <v>-</v>
      </c>
      <c r="D940" s="8" t="str">
        <f>IFERROR(IF(INDEX('ce raw data'!$C$2:$CZ$3000,MATCH(1,INDEX(('ce raw data'!$A$2:$A$3000=C907)*('ce raw data'!$B$2:$B$3000=$B940),,),0),MATCH(D910,'ce raw data'!$C$1:$CZ$1,0))="","-",INDEX('ce raw data'!$C$2:$CZ$3000,MATCH(1,INDEX(('ce raw data'!$A$2:$A$3000=C907)*('ce raw data'!$B$2:$B$3000=$B940),,),0),MATCH(D910,'ce raw data'!$C$1:$CZ$1,0))),"-")</f>
        <v>-</v>
      </c>
      <c r="E940" s="8" t="str">
        <f>IFERROR(IF(INDEX('ce raw data'!$C$2:$CZ$3000,MATCH(1,INDEX(('ce raw data'!$A$2:$A$3000=C907)*('ce raw data'!$B$2:$B$3000=$B940),,),0),MATCH(E910,'ce raw data'!$C$1:$CZ$1,0))="","-",INDEX('ce raw data'!$C$2:$CZ$3000,MATCH(1,INDEX(('ce raw data'!$A$2:$A$3000=C907)*('ce raw data'!$B$2:$B$3000=$B940),,),0),MATCH(E910,'ce raw data'!$C$1:$CZ$1,0))),"-")</f>
        <v>-</v>
      </c>
      <c r="F940" s="8" t="str">
        <f>IFERROR(IF(INDEX('ce raw data'!$C$2:$CZ$3000,MATCH(1,INDEX(('ce raw data'!$A$2:$A$3000=C907)*('ce raw data'!$B$2:$B$3000=$B940),,),0),MATCH(F910,'ce raw data'!$C$1:$CZ$1,0))="","-",INDEX('ce raw data'!$C$2:$CZ$3000,MATCH(1,INDEX(('ce raw data'!$A$2:$A$3000=C907)*('ce raw data'!$B$2:$B$3000=$B940),,),0),MATCH(F910,'ce raw data'!$C$1:$CZ$1,0))),"-")</f>
        <v>-</v>
      </c>
      <c r="G940" s="8" t="str">
        <f>IFERROR(IF(INDEX('ce raw data'!$C$2:$CZ$3000,MATCH(1,INDEX(('ce raw data'!$A$2:$A$3000=G907)*('ce raw data'!$B$2:$B$3000=$B940),,),0),MATCH(G910,'ce raw data'!$C$1:$CZ$1,0))="","-",INDEX('ce raw data'!$C$2:$CZ$3000,MATCH(1,INDEX(('ce raw data'!$A$2:$A$3000=G907)*('ce raw data'!$B$2:$B$3000=$B940),,),0),MATCH(G910,'ce raw data'!$C$1:$CZ$1,0))),"-")</f>
        <v>-</v>
      </c>
      <c r="H940" s="8" t="str">
        <f>IFERROR(IF(INDEX('ce raw data'!$C$2:$CZ$3000,MATCH(1,INDEX(('ce raw data'!$A$2:$A$3000=G907)*('ce raw data'!$B$2:$B$3000=$B940),,),0),MATCH(H910,'ce raw data'!$C$1:$CZ$1,0))="","-",INDEX('ce raw data'!$C$2:$CZ$3000,MATCH(1,INDEX(('ce raw data'!$A$2:$A$3000=G907)*('ce raw data'!$B$2:$B$3000=$B940),,),0),MATCH(H910,'ce raw data'!$C$1:$CZ$1,0))),"-")</f>
        <v>-</v>
      </c>
      <c r="I940" s="8" t="str">
        <f>IFERROR(IF(INDEX('ce raw data'!$C$2:$CZ$3000,MATCH(1,INDEX(('ce raw data'!$A$2:$A$3000=G907)*('ce raw data'!$B$2:$B$3000=$B940),,),0),MATCH(I910,'ce raw data'!$C$1:$CZ$1,0))="","-",INDEX('ce raw data'!$C$2:$CZ$3000,MATCH(1,INDEX(('ce raw data'!$A$2:$A$3000=G907)*('ce raw data'!$B$2:$B$3000=$B940),,),0),MATCH(I910,'ce raw data'!$C$1:$CZ$1,0))),"-")</f>
        <v>-</v>
      </c>
      <c r="J940" s="8" t="str">
        <f>IFERROR(IF(INDEX('ce raw data'!$C$2:$CZ$3000,MATCH(1,INDEX(('ce raw data'!$A$2:$A$3000=G907)*('ce raw data'!$B$2:$B$3000=$B940),,),0),MATCH(J910,'ce raw data'!$C$1:$CZ$1,0))="","-",INDEX('ce raw data'!$C$2:$CZ$3000,MATCH(1,INDEX(('ce raw data'!$A$2:$A$3000=G907)*('ce raw data'!$B$2:$B$3000=$B940),,),0),MATCH(J910,'ce raw data'!$C$1:$CZ$1,0))),"-")</f>
        <v>-</v>
      </c>
    </row>
    <row r="941" spans="2:10" hidden="1" x14ac:dyDescent="0.5">
      <c r="B941" s="14"/>
      <c r="C941" s="8" t="str">
        <f>IFERROR(IF(INDEX('ce raw data'!$C$2:$CZ$3000,MATCH(1,INDEX(('ce raw data'!$A$2:$A$3000=C907)*('ce raw data'!$B$2:$B$3000=$B942),,),0),MATCH(SUBSTITUTE(C910,"Allele","Height"),'ce raw data'!$C$1:$CZ$1,0))="","-",INDEX('ce raw data'!$C$2:$CZ$3000,MATCH(1,INDEX(('ce raw data'!$A$2:$A$3000=C907)*('ce raw data'!$B$2:$B$3000=$B942),,),0),MATCH(SUBSTITUTE(C910,"Allele","Height"),'ce raw data'!$C$1:$CZ$1,0))),"-")</f>
        <v>-</v>
      </c>
      <c r="D941" s="8" t="str">
        <f>IFERROR(IF(INDEX('ce raw data'!$C$2:$CZ$3000,MATCH(1,INDEX(('ce raw data'!$A$2:$A$3000=C907)*('ce raw data'!$B$2:$B$3000=$B942),,),0),MATCH(SUBSTITUTE(D910,"Allele","Height"),'ce raw data'!$C$1:$CZ$1,0))="","-",INDEX('ce raw data'!$C$2:$CZ$3000,MATCH(1,INDEX(('ce raw data'!$A$2:$A$3000=C907)*('ce raw data'!$B$2:$B$3000=$B942),,),0),MATCH(SUBSTITUTE(D910,"Allele","Height"),'ce raw data'!$C$1:$CZ$1,0))),"-")</f>
        <v>-</v>
      </c>
      <c r="E941" s="8" t="str">
        <f>IFERROR(IF(INDEX('ce raw data'!$C$2:$CZ$3000,MATCH(1,INDEX(('ce raw data'!$A$2:$A$3000=C907)*('ce raw data'!$B$2:$B$3000=$B942),,),0),MATCH(SUBSTITUTE(E910,"Allele","Height"),'ce raw data'!$C$1:$CZ$1,0))="","-",INDEX('ce raw data'!$C$2:$CZ$3000,MATCH(1,INDEX(('ce raw data'!$A$2:$A$3000=C907)*('ce raw data'!$B$2:$B$3000=$B942),,),0),MATCH(SUBSTITUTE(E910,"Allele","Height"),'ce raw data'!$C$1:$CZ$1,0))),"-")</f>
        <v>-</v>
      </c>
      <c r="F941" s="8" t="str">
        <f>IFERROR(IF(INDEX('ce raw data'!$C$2:$CZ$3000,MATCH(1,INDEX(('ce raw data'!$A$2:$A$3000=C907)*('ce raw data'!$B$2:$B$3000=$B942),,),0),MATCH(SUBSTITUTE(F910,"Allele","Height"),'ce raw data'!$C$1:$CZ$1,0))="","-",INDEX('ce raw data'!$C$2:$CZ$3000,MATCH(1,INDEX(('ce raw data'!$A$2:$A$3000=C907)*('ce raw data'!$B$2:$B$3000=$B942),,),0),MATCH(SUBSTITUTE(F910,"Allele","Height"),'ce raw data'!$C$1:$CZ$1,0))),"-")</f>
        <v>-</v>
      </c>
      <c r="G941" s="8" t="str">
        <f>IFERROR(IF(INDEX('ce raw data'!$C$2:$CZ$3000,MATCH(1,INDEX(('ce raw data'!$A$2:$A$3000=G907)*('ce raw data'!$B$2:$B$3000=$B942),,),0),MATCH(SUBSTITUTE(G910,"Allele","Height"),'ce raw data'!$C$1:$CZ$1,0))="","-",INDEX('ce raw data'!$C$2:$CZ$3000,MATCH(1,INDEX(('ce raw data'!$A$2:$A$3000=G907)*('ce raw data'!$B$2:$B$3000=$B942),,),0),MATCH(SUBSTITUTE(G910,"Allele","Height"),'ce raw data'!$C$1:$CZ$1,0))),"-")</f>
        <v>-</v>
      </c>
      <c r="H941" s="8" t="str">
        <f>IFERROR(IF(INDEX('ce raw data'!$C$2:$CZ$3000,MATCH(1,INDEX(('ce raw data'!$A$2:$A$3000=G907)*('ce raw data'!$B$2:$B$3000=$B942),,),0),MATCH(SUBSTITUTE(H910,"Allele","Height"),'ce raw data'!$C$1:$CZ$1,0))="","-",INDEX('ce raw data'!$C$2:$CZ$3000,MATCH(1,INDEX(('ce raw data'!$A$2:$A$3000=G907)*('ce raw data'!$B$2:$B$3000=$B942),,),0),MATCH(SUBSTITUTE(H910,"Allele","Height"),'ce raw data'!$C$1:$CZ$1,0))),"-")</f>
        <v>-</v>
      </c>
      <c r="I941" s="8" t="str">
        <f>IFERROR(IF(INDEX('ce raw data'!$C$2:$CZ$3000,MATCH(1,INDEX(('ce raw data'!$A$2:$A$3000=G907)*('ce raw data'!$B$2:$B$3000=$B942),,),0),MATCH(SUBSTITUTE(I910,"Allele","Height"),'ce raw data'!$C$1:$CZ$1,0))="","-",INDEX('ce raw data'!$C$2:$CZ$3000,MATCH(1,INDEX(('ce raw data'!$A$2:$A$3000=G907)*('ce raw data'!$B$2:$B$3000=$B942),,),0),MATCH(SUBSTITUTE(I910,"Allele","Height"),'ce raw data'!$C$1:$CZ$1,0))),"-")</f>
        <v>-</v>
      </c>
      <c r="J941" s="8" t="str">
        <f>IFERROR(IF(INDEX('ce raw data'!$C$2:$CZ$3000,MATCH(1,INDEX(('ce raw data'!$A$2:$A$3000=G907)*('ce raw data'!$B$2:$B$3000=$B942),,),0),MATCH(SUBSTITUTE(J910,"Allele","Height"),'ce raw data'!$C$1:$CZ$1,0))="","-",INDEX('ce raw data'!$C$2:$CZ$3000,MATCH(1,INDEX(('ce raw data'!$A$2:$A$3000=G907)*('ce raw data'!$B$2:$B$3000=$B942),,),0),MATCH(SUBSTITUTE(J910,"Allele","Height"),'ce raw data'!$C$1:$CZ$1,0))),"-")</f>
        <v>-</v>
      </c>
    </row>
    <row r="942" spans="2:10" x14ac:dyDescent="0.5">
      <c r="B942" s="14" t="str">
        <f>'Allele Call Table'!$A$101</f>
        <v>D7S820</v>
      </c>
      <c r="C942" s="8" t="str">
        <f>IFERROR(IF(INDEX('ce raw data'!$C$2:$CZ$3000,MATCH(1,INDEX(('ce raw data'!$A$2:$A$3000=C907)*('ce raw data'!$B$2:$B$3000=$B942),,),0),MATCH(C910,'ce raw data'!$C$1:$CZ$1,0))="","-",INDEX('ce raw data'!$C$2:$CZ$3000,MATCH(1,INDEX(('ce raw data'!$A$2:$A$3000=C907)*('ce raw data'!$B$2:$B$3000=$B942),,),0),MATCH(C910,'ce raw data'!$C$1:$CZ$1,0))),"-")</f>
        <v>-</v>
      </c>
      <c r="D942" s="8" t="str">
        <f>IFERROR(IF(INDEX('ce raw data'!$C$2:$CZ$3000,MATCH(1,INDEX(('ce raw data'!$A$2:$A$3000=C907)*('ce raw data'!$B$2:$B$3000=$B942),,),0),MATCH(D910,'ce raw data'!$C$1:$CZ$1,0))="","-",INDEX('ce raw data'!$C$2:$CZ$3000,MATCH(1,INDEX(('ce raw data'!$A$2:$A$3000=C907)*('ce raw data'!$B$2:$B$3000=$B942),,),0),MATCH(D910,'ce raw data'!$C$1:$CZ$1,0))),"-")</f>
        <v>-</v>
      </c>
      <c r="E942" s="8" t="str">
        <f>IFERROR(IF(INDEX('ce raw data'!$C$2:$CZ$3000,MATCH(1,INDEX(('ce raw data'!$A$2:$A$3000=C907)*('ce raw data'!$B$2:$B$3000=$B942),,),0),MATCH(E910,'ce raw data'!$C$1:$CZ$1,0))="","-",INDEX('ce raw data'!$C$2:$CZ$3000,MATCH(1,INDEX(('ce raw data'!$A$2:$A$3000=C907)*('ce raw data'!$B$2:$B$3000=$B942),,),0),MATCH(E910,'ce raw data'!$C$1:$CZ$1,0))),"-")</f>
        <v>-</v>
      </c>
      <c r="F942" s="8" t="str">
        <f>IFERROR(IF(INDEX('ce raw data'!$C$2:$CZ$3000,MATCH(1,INDEX(('ce raw data'!$A$2:$A$3000=C907)*('ce raw data'!$B$2:$B$3000=$B942),,),0),MATCH(F910,'ce raw data'!$C$1:$CZ$1,0))="","-",INDEX('ce raw data'!$C$2:$CZ$3000,MATCH(1,INDEX(('ce raw data'!$A$2:$A$3000=C907)*('ce raw data'!$B$2:$B$3000=$B942),,),0),MATCH(F910,'ce raw data'!$C$1:$CZ$1,0))),"-")</f>
        <v>-</v>
      </c>
      <c r="G942" s="8" t="str">
        <f>IFERROR(IF(INDEX('ce raw data'!$C$2:$CZ$3000,MATCH(1,INDEX(('ce raw data'!$A$2:$A$3000=G907)*('ce raw data'!$B$2:$B$3000=$B942),,),0),MATCH(G910,'ce raw data'!$C$1:$CZ$1,0))="","-",INDEX('ce raw data'!$C$2:$CZ$3000,MATCH(1,INDEX(('ce raw data'!$A$2:$A$3000=G907)*('ce raw data'!$B$2:$B$3000=$B942),,),0),MATCH(G910,'ce raw data'!$C$1:$CZ$1,0))),"-")</f>
        <v>-</v>
      </c>
      <c r="H942" s="8" t="str">
        <f>IFERROR(IF(INDEX('ce raw data'!$C$2:$CZ$3000,MATCH(1,INDEX(('ce raw data'!$A$2:$A$3000=G907)*('ce raw data'!$B$2:$B$3000=$B942),,),0),MATCH(H910,'ce raw data'!$C$1:$CZ$1,0))="","-",INDEX('ce raw data'!$C$2:$CZ$3000,MATCH(1,INDEX(('ce raw data'!$A$2:$A$3000=G907)*('ce raw data'!$B$2:$B$3000=$B942),,),0),MATCH(H910,'ce raw data'!$C$1:$CZ$1,0))),"-")</f>
        <v>-</v>
      </c>
      <c r="I942" s="8" t="str">
        <f>IFERROR(IF(INDEX('ce raw data'!$C$2:$CZ$3000,MATCH(1,INDEX(('ce raw data'!$A$2:$A$3000=G907)*('ce raw data'!$B$2:$B$3000=$B942),,),0),MATCH(I910,'ce raw data'!$C$1:$CZ$1,0))="","-",INDEX('ce raw data'!$C$2:$CZ$3000,MATCH(1,INDEX(('ce raw data'!$A$2:$A$3000=G907)*('ce raw data'!$B$2:$B$3000=$B942),,),0),MATCH(I910,'ce raw data'!$C$1:$CZ$1,0))),"-")</f>
        <v>-</v>
      </c>
      <c r="J942" s="8" t="str">
        <f>IFERROR(IF(INDEX('ce raw data'!$C$2:$CZ$3000,MATCH(1,INDEX(('ce raw data'!$A$2:$A$3000=G907)*('ce raw data'!$B$2:$B$3000=$B942),,),0),MATCH(J910,'ce raw data'!$C$1:$CZ$1,0))="","-",INDEX('ce raw data'!$C$2:$CZ$3000,MATCH(1,INDEX(('ce raw data'!$A$2:$A$3000=G907)*('ce raw data'!$B$2:$B$3000=$B942),,),0),MATCH(J910,'ce raw data'!$C$1:$CZ$1,0))),"-")</f>
        <v>-</v>
      </c>
    </row>
    <row r="943" spans="2:10" hidden="1" x14ac:dyDescent="0.5">
      <c r="B943" s="14"/>
      <c r="C943" s="8" t="str">
        <f>IFERROR(IF(INDEX('ce raw data'!$C$2:$CZ$3000,MATCH(1,INDEX(('ce raw data'!$A$2:$A$3000=C907)*('ce raw data'!$B$2:$B$3000=$B944),,),0),MATCH(SUBSTITUTE(C910,"Allele","Height"),'ce raw data'!$C$1:$CZ$1,0))="","-",INDEX('ce raw data'!$C$2:$CZ$3000,MATCH(1,INDEX(('ce raw data'!$A$2:$A$3000=C907)*('ce raw data'!$B$2:$B$3000=$B944),,),0),MATCH(SUBSTITUTE(C910,"Allele","Height"),'ce raw data'!$C$1:$CZ$1,0))),"-")</f>
        <v>-</v>
      </c>
      <c r="D943" s="8" t="str">
        <f>IFERROR(IF(INDEX('ce raw data'!$C$2:$CZ$3000,MATCH(1,INDEX(('ce raw data'!$A$2:$A$3000=C907)*('ce raw data'!$B$2:$B$3000=$B944),,),0),MATCH(SUBSTITUTE(D910,"Allele","Height"),'ce raw data'!$C$1:$CZ$1,0))="","-",INDEX('ce raw data'!$C$2:$CZ$3000,MATCH(1,INDEX(('ce raw data'!$A$2:$A$3000=C907)*('ce raw data'!$B$2:$B$3000=$B944),,),0),MATCH(SUBSTITUTE(D910,"Allele","Height"),'ce raw data'!$C$1:$CZ$1,0))),"-")</f>
        <v>-</v>
      </c>
      <c r="E943" s="8" t="str">
        <f>IFERROR(IF(INDEX('ce raw data'!$C$2:$CZ$3000,MATCH(1,INDEX(('ce raw data'!$A$2:$A$3000=C907)*('ce raw data'!$B$2:$B$3000=$B944),,),0),MATCH(SUBSTITUTE(E910,"Allele","Height"),'ce raw data'!$C$1:$CZ$1,0))="","-",INDEX('ce raw data'!$C$2:$CZ$3000,MATCH(1,INDEX(('ce raw data'!$A$2:$A$3000=C907)*('ce raw data'!$B$2:$B$3000=$B944),,),0),MATCH(SUBSTITUTE(E910,"Allele","Height"),'ce raw data'!$C$1:$CZ$1,0))),"-")</f>
        <v>-</v>
      </c>
      <c r="F943" s="8" t="str">
        <f>IFERROR(IF(INDEX('ce raw data'!$C$2:$CZ$3000,MATCH(1,INDEX(('ce raw data'!$A$2:$A$3000=C907)*('ce raw data'!$B$2:$B$3000=$B944),,),0),MATCH(SUBSTITUTE(F910,"Allele","Height"),'ce raw data'!$C$1:$CZ$1,0))="","-",INDEX('ce raw data'!$C$2:$CZ$3000,MATCH(1,INDEX(('ce raw data'!$A$2:$A$3000=C907)*('ce raw data'!$B$2:$B$3000=$B944),,),0),MATCH(SUBSTITUTE(F910,"Allele","Height"),'ce raw data'!$C$1:$CZ$1,0))),"-")</f>
        <v>-</v>
      </c>
      <c r="G943" s="8" t="str">
        <f>IFERROR(IF(INDEX('ce raw data'!$C$2:$CZ$3000,MATCH(1,INDEX(('ce raw data'!$A$2:$A$3000=G907)*('ce raw data'!$B$2:$B$3000=$B944),,),0),MATCH(SUBSTITUTE(G910,"Allele","Height"),'ce raw data'!$C$1:$CZ$1,0))="","-",INDEX('ce raw data'!$C$2:$CZ$3000,MATCH(1,INDEX(('ce raw data'!$A$2:$A$3000=G907)*('ce raw data'!$B$2:$B$3000=$B944),,),0),MATCH(SUBSTITUTE(G910,"Allele","Height"),'ce raw data'!$C$1:$CZ$1,0))),"-")</f>
        <v>-</v>
      </c>
      <c r="H943" s="8" t="str">
        <f>IFERROR(IF(INDEX('ce raw data'!$C$2:$CZ$3000,MATCH(1,INDEX(('ce raw data'!$A$2:$A$3000=G907)*('ce raw data'!$B$2:$B$3000=$B944),,),0),MATCH(SUBSTITUTE(H910,"Allele","Height"),'ce raw data'!$C$1:$CZ$1,0))="","-",INDEX('ce raw data'!$C$2:$CZ$3000,MATCH(1,INDEX(('ce raw data'!$A$2:$A$3000=G907)*('ce raw data'!$B$2:$B$3000=$B944),,),0),MATCH(SUBSTITUTE(H910,"Allele","Height"),'ce raw data'!$C$1:$CZ$1,0))),"-")</f>
        <v>-</v>
      </c>
      <c r="I943" s="8" t="str">
        <f>IFERROR(IF(INDEX('ce raw data'!$C$2:$CZ$3000,MATCH(1,INDEX(('ce raw data'!$A$2:$A$3000=G907)*('ce raw data'!$B$2:$B$3000=$B944),,),0),MATCH(SUBSTITUTE(I910,"Allele","Height"),'ce raw data'!$C$1:$CZ$1,0))="","-",INDEX('ce raw data'!$C$2:$CZ$3000,MATCH(1,INDEX(('ce raw data'!$A$2:$A$3000=G907)*('ce raw data'!$B$2:$B$3000=$B944),,),0),MATCH(SUBSTITUTE(I910,"Allele","Height"),'ce raw data'!$C$1:$CZ$1,0))),"-")</f>
        <v>-</v>
      </c>
      <c r="J943" s="8" t="str">
        <f>IFERROR(IF(INDEX('ce raw data'!$C$2:$CZ$3000,MATCH(1,INDEX(('ce raw data'!$A$2:$A$3000=G907)*('ce raw data'!$B$2:$B$3000=$B944),,),0),MATCH(SUBSTITUTE(J910,"Allele","Height"),'ce raw data'!$C$1:$CZ$1,0))="","-",INDEX('ce raw data'!$C$2:$CZ$3000,MATCH(1,INDEX(('ce raw data'!$A$2:$A$3000=G907)*('ce raw data'!$B$2:$B$3000=$B944),,),0),MATCH(SUBSTITUTE(J910,"Allele","Height"),'ce raw data'!$C$1:$CZ$1,0))),"-")</f>
        <v>-</v>
      </c>
    </row>
    <row r="944" spans="2:10" x14ac:dyDescent="0.5">
      <c r="B944" s="14" t="str">
        <f>'Allele Call Table'!$A$103</f>
        <v>D5S818</v>
      </c>
      <c r="C944" s="8" t="str">
        <f>IFERROR(IF(INDEX('ce raw data'!$C$2:$CZ$3000,MATCH(1,INDEX(('ce raw data'!$A$2:$A$3000=C907)*('ce raw data'!$B$2:$B$3000=$B944),,),0),MATCH(C910,'ce raw data'!$C$1:$CZ$1,0))="","-",INDEX('ce raw data'!$C$2:$CZ$3000,MATCH(1,INDEX(('ce raw data'!$A$2:$A$3000=C907)*('ce raw data'!$B$2:$B$3000=$B944),,),0),MATCH(C910,'ce raw data'!$C$1:$CZ$1,0))),"-")</f>
        <v>-</v>
      </c>
      <c r="D944" s="8" t="str">
        <f>IFERROR(IF(INDEX('ce raw data'!$C$2:$CZ$3000,MATCH(1,INDEX(('ce raw data'!$A$2:$A$3000=C907)*('ce raw data'!$B$2:$B$3000=$B944),,),0),MATCH(D910,'ce raw data'!$C$1:$CZ$1,0))="","-",INDEX('ce raw data'!$C$2:$CZ$3000,MATCH(1,INDEX(('ce raw data'!$A$2:$A$3000=C907)*('ce raw data'!$B$2:$B$3000=$B944),,),0),MATCH(D910,'ce raw data'!$C$1:$CZ$1,0))),"-")</f>
        <v>-</v>
      </c>
      <c r="E944" s="8" t="str">
        <f>IFERROR(IF(INDEX('ce raw data'!$C$2:$CZ$3000,MATCH(1,INDEX(('ce raw data'!$A$2:$A$3000=C907)*('ce raw data'!$B$2:$B$3000=$B944),,),0),MATCH(E910,'ce raw data'!$C$1:$CZ$1,0))="","-",INDEX('ce raw data'!$C$2:$CZ$3000,MATCH(1,INDEX(('ce raw data'!$A$2:$A$3000=C907)*('ce raw data'!$B$2:$B$3000=$B944),,),0),MATCH(E910,'ce raw data'!$C$1:$CZ$1,0))),"-")</f>
        <v>-</v>
      </c>
      <c r="F944" s="8" t="str">
        <f>IFERROR(IF(INDEX('ce raw data'!$C$2:$CZ$3000,MATCH(1,INDEX(('ce raw data'!$A$2:$A$3000=C907)*('ce raw data'!$B$2:$B$3000=$B944),,),0),MATCH(F910,'ce raw data'!$C$1:$CZ$1,0))="","-",INDEX('ce raw data'!$C$2:$CZ$3000,MATCH(1,INDEX(('ce raw data'!$A$2:$A$3000=C907)*('ce raw data'!$B$2:$B$3000=$B944),,),0),MATCH(F910,'ce raw data'!$C$1:$CZ$1,0))),"-")</f>
        <v>-</v>
      </c>
      <c r="G944" s="8" t="str">
        <f>IFERROR(IF(INDEX('ce raw data'!$C$2:$CZ$3000,MATCH(1,INDEX(('ce raw data'!$A$2:$A$3000=G907)*('ce raw data'!$B$2:$B$3000=$B944),,),0),MATCH(G910,'ce raw data'!$C$1:$CZ$1,0))="","-",INDEX('ce raw data'!$C$2:$CZ$3000,MATCH(1,INDEX(('ce raw data'!$A$2:$A$3000=G907)*('ce raw data'!$B$2:$B$3000=$B944),,),0),MATCH(G910,'ce raw data'!$C$1:$CZ$1,0))),"-")</f>
        <v>-</v>
      </c>
      <c r="H944" s="8" t="str">
        <f>IFERROR(IF(INDEX('ce raw data'!$C$2:$CZ$3000,MATCH(1,INDEX(('ce raw data'!$A$2:$A$3000=G907)*('ce raw data'!$B$2:$B$3000=$B944),,),0),MATCH(H910,'ce raw data'!$C$1:$CZ$1,0))="","-",INDEX('ce raw data'!$C$2:$CZ$3000,MATCH(1,INDEX(('ce raw data'!$A$2:$A$3000=G907)*('ce raw data'!$B$2:$B$3000=$B944),,),0),MATCH(H910,'ce raw data'!$C$1:$CZ$1,0))),"-")</f>
        <v>-</v>
      </c>
      <c r="I944" s="8" t="str">
        <f>IFERROR(IF(INDEX('ce raw data'!$C$2:$CZ$3000,MATCH(1,INDEX(('ce raw data'!$A$2:$A$3000=G907)*('ce raw data'!$B$2:$B$3000=$B944),,),0),MATCH(I910,'ce raw data'!$C$1:$CZ$1,0))="","-",INDEX('ce raw data'!$C$2:$CZ$3000,MATCH(1,INDEX(('ce raw data'!$A$2:$A$3000=G907)*('ce raw data'!$B$2:$B$3000=$B944),,),0),MATCH(I910,'ce raw data'!$C$1:$CZ$1,0))),"-")</f>
        <v>-</v>
      </c>
      <c r="J944" s="8" t="str">
        <f>IFERROR(IF(INDEX('ce raw data'!$C$2:$CZ$3000,MATCH(1,INDEX(('ce raw data'!$A$2:$A$3000=G907)*('ce raw data'!$B$2:$B$3000=$B944),,),0),MATCH(J910,'ce raw data'!$C$1:$CZ$1,0))="","-",INDEX('ce raw data'!$C$2:$CZ$3000,MATCH(1,INDEX(('ce raw data'!$A$2:$A$3000=G907)*('ce raw data'!$B$2:$B$3000=$B944),,),0),MATCH(J910,'ce raw data'!$C$1:$CZ$1,0))),"-")</f>
        <v>-</v>
      </c>
    </row>
    <row r="945" spans="2:10" hidden="1" x14ac:dyDescent="0.5">
      <c r="B945" s="14"/>
      <c r="C945" s="8" t="str">
        <f>IFERROR(IF(INDEX('ce raw data'!$C$2:$CZ$3000,MATCH(1,INDEX(('ce raw data'!$A$2:$A$3000=C907)*('ce raw data'!$B$2:$B$3000=$B946),,),0),MATCH(SUBSTITUTE(C910,"Allele","Height"),'ce raw data'!$C$1:$CZ$1,0))="","-",INDEX('ce raw data'!$C$2:$CZ$3000,MATCH(1,INDEX(('ce raw data'!$A$2:$A$3000=C907)*('ce raw data'!$B$2:$B$3000=$B946),,),0),MATCH(SUBSTITUTE(C910,"Allele","Height"),'ce raw data'!$C$1:$CZ$1,0))),"-")</f>
        <v>-</v>
      </c>
      <c r="D945" s="8" t="str">
        <f>IFERROR(IF(INDEX('ce raw data'!$C$2:$CZ$3000,MATCH(1,INDEX(('ce raw data'!$A$2:$A$3000=C907)*('ce raw data'!$B$2:$B$3000=$B946),,),0),MATCH(SUBSTITUTE(D910,"Allele","Height"),'ce raw data'!$C$1:$CZ$1,0))="","-",INDEX('ce raw data'!$C$2:$CZ$3000,MATCH(1,INDEX(('ce raw data'!$A$2:$A$3000=C907)*('ce raw data'!$B$2:$B$3000=$B946),,),0),MATCH(SUBSTITUTE(D910,"Allele","Height"),'ce raw data'!$C$1:$CZ$1,0))),"-")</f>
        <v>-</v>
      </c>
      <c r="E945" s="8" t="str">
        <f>IFERROR(IF(INDEX('ce raw data'!$C$2:$CZ$3000,MATCH(1,INDEX(('ce raw data'!$A$2:$A$3000=C907)*('ce raw data'!$B$2:$B$3000=$B946),,),0),MATCH(SUBSTITUTE(E910,"Allele","Height"),'ce raw data'!$C$1:$CZ$1,0))="","-",INDEX('ce raw data'!$C$2:$CZ$3000,MATCH(1,INDEX(('ce raw data'!$A$2:$A$3000=C907)*('ce raw data'!$B$2:$B$3000=$B946),,),0),MATCH(SUBSTITUTE(E910,"Allele","Height"),'ce raw data'!$C$1:$CZ$1,0))),"-")</f>
        <v>-</v>
      </c>
      <c r="F945" s="8" t="str">
        <f>IFERROR(IF(INDEX('ce raw data'!$C$2:$CZ$3000,MATCH(1,INDEX(('ce raw data'!$A$2:$A$3000=C907)*('ce raw data'!$B$2:$B$3000=$B946),,),0),MATCH(SUBSTITUTE(F910,"Allele","Height"),'ce raw data'!$C$1:$CZ$1,0))="","-",INDEX('ce raw data'!$C$2:$CZ$3000,MATCH(1,INDEX(('ce raw data'!$A$2:$A$3000=C907)*('ce raw data'!$B$2:$B$3000=$B946),,),0),MATCH(SUBSTITUTE(F910,"Allele","Height"),'ce raw data'!$C$1:$CZ$1,0))),"-")</f>
        <v>-</v>
      </c>
      <c r="G945" s="8" t="str">
        <f>IFERROR(IF(INDEX('ce raw data'!$C$2:$CZ$3000,MATCH(1,INDEX(('ce raw data'!$A$2:$A$3000=G907)*('ce raw data'!$B$2:$B$3000=$B946),,),0),MATCH(SUBSTITUTE(G910,"Allele","Height"),'ce raw data'!$C$1:$CZ$1,0))="","-",INDEX('ce raw data'!$C$2:$CZ$3000,MATCH(1,INDEX(('ce raw data'!$A$2:$A$3000=G907)*('ce raw data'!$B$2:$B$3000=$B946),,),0),MATCH(SUBSTITUTE(G910,"Allele","Height"),'ce raw data'!$C$1:$CZ$1,0))),"-")</f>
        <v>-</v>
      </c>
      <c r="H945" s="8" t="str">
        <f>IFERROR(IF(INDEX('ce raw data'!$C$2:$CZ$3000,MATCH(1,INDEX(('ce raw data'!$A$2:$A$3000=G907)*('ce raw data'!$B$2:$B$3000=$B946),,),0),MATCH(SUBSTITUTE(H910,"Allele","Height"),'ce raw data'!$C$1:$CZ$1,0))="","-",INDEX('ce raw data'!$C$2:$CZ$3000,MATCH(1,INDEX(('ce raw data'!$A$2:$A$3000=G907)*('ce raw data'!$B$2:$B$3000=$B946),,),0),MATCH(SUBSTITUTE(H910,"Allele","Height"),'ce raw data'!$C$1:$CZ$1,0))),"-")</f>
        <v>-</v>
      </c>
      <c r="I945" s="8" t="str">
        <f>IFERROR(IF(INDEX('ce raw data'!$C$2:$CZ$3000,MATCH(1,INDEX(('ce raw data'!$A$2:$A$3000=G907)*('ce raw data'!$B$2:$B$3000=$B946),,),0),MATCH(SUBSTITUTE(I910,"Allele","Height"),'ce raw data'!$C$1:$CZ$1,0))="","-",INDEX('ce raw data'!$C$2:$CZ$3000,MATCH(1,INDEX(('ce raw data'!$A$2:$A$3000=G907)*('ce raw data'!$B$2:$B$3000=$B946),,),0),MATCH(SUBSTITUTE(I910,"Allele","Height"),'ce raw data'!$C$1:$CZ$1,0))),"-")</f>
        <v>-</v>
      </c>
      <c r="J945" s="8" t="str">
        <f>IFERROR(IF(INDEX('ce raw data'!$C$2:$CZ$3000,MATCH(1,INDEX(('ce raw data'!$A$2:$A$3000=G907)*('ce raw data'!$B$2:$B$3000=$B946),,),0),MATCH(SUBSTITUTE(J910,"Allele","Height"),'ce raw data'!$C$1:$CZ$1,0))="","-",INDEX('ce raw data'!$C$2:$CZ$3000,MATCH(1,INDEX(('ce raw data'!$A$2:$A$3000=G907)*('ce raw data'!$B$2:$B$3000=$B946),,),0),MATCH(SUBSTITUTE(J910,"Allele","Height"),'ce raw data'!$C$1:$CZ$1,0))),"-")</f>
        <v>-</v>
      </c>
    </row>
    <row r="946" spans="2:10" x14ac:dyDescent="0.5">
      <c r="B946" s="14" t="str">
        <f>'Allele Call Table'!$A$105</f>
        <v>TPOX</v>
      </c>
      <c r="C946" s="8" t="str">
        <f>IFERROR(IF(INDEX('ce raw data'!$C$2:$CZ$3000,MATCH(1,INDEX(('ce raw data'!$A$2:$A$3000=C907)*('ce raw data'!$B$2:$B$3000=$B946),,),0),MATCH(C910,'ce raw data'!$C$1:$CZ$1,0))="","-",INDEX('ce raw data'!$C$2:$CZ$3000,MATCH(1,INDEX(('ce raw data'!$A$2:$A$3000=C907)*('ce raw data'!$B$2:$B$3000=$B946),,),0),MATCH(C910,'ce raw data'!$C$1:$CZ$1,0))),"-")</f>
        <v>-</v>
      </c>
      <c r="D946" s="8" t="str">
        <f>IFERROR(IF(INDEX('ce raw data'!$C$2:$CZ$3000,MATCH(1,INDEX(('ce raw data'!$A$2:$A$3000=C907)*('ce raw data'!$B$2:$B$3000=$B946),,),0),MATCH(D910,'ce raw data'!$C$1:$CZ$1,0))="","-",INDEX('ce raw data'!$C$2:$CZ$3000,MATCH(1,INDEX(('ce raw data'!$A$2:$A$3000=C907)*('ce raw data'!$B$2:$B$3000=$B946),,),0),MATCH(D910,'ce raw data'!$C$1:$CZ$1,0))),"-")</f>
        <v>-</v>
      </c>
      <c r="E946" s="8" t="str">
        <f>IFERROR(IF(INDEX('ce raw data'!$C$2:$CZ$3000,MATCH(1,INDEX(('ce raw data'!$A$2:$A$3000=C907)*('ce raw data'!$B$2:$B$3000=$B946),,),0),MATCH(E910,'ce raw data'!$C$1:$CZ$1,0))="","-",INDEX('ce raw data'!$C$2:$CZ$3000,MATCH(1,INDEX(('ce raw data'!$A$2:$A$3000=C907)*('ce raw data'!$B$2:$B$3000=$B946),,),0),MATCH(E910,'ce raw data'!$C$1:$CZ$1,0))),"-")</f>
        <v>-</v>
      </c>
      <c r="F946" s="8" t="str">
        <f>IFERROR(IF(INDEX('ce raw data'!$C$2:$CZ$3000,MATCH(1,INDEX(('ce raw data'!$A$2:$A$3000=C907)*('ce raw data'!$B$2:$B$3000=$B946),,),0),MATCH(F910,'ce raw data'!$C$1:$CZ$1,0))="","-",INDEX('ce raw data'!$C$2:$CZ$3000,MATCH(1,INDEX(('ce raw data'!$A$2:$A$3000=C907)*('ce raw data'!$B$2:$B$3000=$B946),,),0),MATCH(F910,'ce raw data'!$C$1:$CZ$1,0))),"-")</f>
        <v>-</v>
      </c>
      <c r="G946" s="8" t="str">
        <f>IFERROR(IF(INDEX('ce raw data'!$C$2:$CZ$3000,MATCH(1,INDEX(('ce raw data'!$A$2:$A$3000=G907)*('ce raw data'!$B$2:$B$3000=$B946),,),0),MATCH(G910,'ce raw data'!$C$1:$CZ$1,0))="","-",INDEX('ce raw data'!$C$2:$CZ$3000,MATCH(1,INDEX(('ce raw data'!$A$2:$A$3000=G907)*('ce raw data'!$B$2:$B$3000=$B946),,),0),MATCH(G910,'ce raw data'!$C$1:$CZ$1,0))),"-")</f>
        <v>-</v>
      </c>
      <c r="H946" s="8" t="str">
        <f>IFERROR(IF(INDEX('ce raw data'!$C$2:$CZ$3000,MATCH(1,INDEX(('ce raw data'!$A$2:$A$3000=G907)*('ce raw data'!$B$2:$B$3000=$B946),,),0),MATCH(H910,'ce raw data'!$C$1:$CZ$1,0))="","-",INDEX('ce raw data'!$C$2:$CZ$3000,MATCH(1,INDEX(('ce raw data'!$A$2:$A$3000=G907)*('ce raw data'!$B$2:$B$3000=$B946),,),0),MATCH(H910,'ce raw data'!$C$1:$CZ$1,0))),"-")</f>
        <v>-</v>
      </c>
      <c r="I946" s="8" t="str">
        <f>IFERROR(IF(INDEX('ce raw data'!$C$2:$CZ$3000,MATCH(1,INDEX(('ce raw data'!$A$2:$A$3000=G907)*('ce raw data'!$B$2:$B$3000=$B946),,),0),MATCH(I910,'ce raw data'!$C$1:$CZ$1,0))="","-",INDEX('ce raw data'!$C$2:$CZ$3000,MATCH(1,INDEX(('ce raw data'!$A$2:$A$3000=G907)*('ce raw data'!$B$2:$B$3000=$B946),,),0),MATCH(I910,'ce raw data'!$C$1:$CZ$1,0))),"-")</f>
        <v>-</v>
      </c>
      <c r="J946" s="8" t="str">
        <f>IFERROR(IF(INDEX('ce raw data'!$C$2:$CZ$3000,MATCH(1,INDEX(('ce raw data'!$A$2:$A$3000=G907)*('ce raw data'!$B$2:$B$3000=$B946),,),0),MATCH(J910,'ce raw data'!$C$1:$CZ$1,0))="","-",INDEX('ce raw data'!$C$2:$CZ$3000,MATCH(1,INDEX(('ce raw data'!$A$2:$A$3000=G907)*('ce raw data'!$B$2:$B$3000=$B946),,),0),MATCH(J910,'ce raw data'!$C$1:$CZ$1,0))),"-")</f>
        <v>-</v>
      </c>
    </row>
    <row r="947" spans="2:10" hidden="1" x14ac:dyDescent="0.5">
      <c r="B947" s="10"/>
      <c r="C947" s="8" t="str">
        <f>IFERROR(IF(INDEX('ce raw data'!$C$2:$CZ$3000,MATCH(1,INDEX(('ce raw data'!$A$2:$A$3000=C907)*('ce raw data'!$B$2:$B$3000=$B948),,),0),MATCH(SUBSTITUTE(C910,"Allele","Height"),'ce raw data'!$C$1:$CZ$1,0))="","-",INDEX('ce raw data'!$C$2:$CZ$3000,MATCH(1,INDEX(('ce raw data'!$A$2:$A$3000=C907)*('ce raw data'!$B$2:$B$3000=$B948),,),0),MATCH(SUBSTITUTE(C910,"Allele","Height"),'ce raw data'!$C$1:$CZ$1,0))),"-")</f>
        <v>-</v>
      </c>
      <c r="D947" s="8" t="str">
        <f>IFERROR(IF(INDEX('ce raw data'!$C$2:$CZ$3000,MATCH(1,INDEX(('ce raw data'!$A$2:$A$3000=C907)*('ce raw data'!$B$2:$B$3000=$B948),,),0),MATCH(SUBSTITUTE(D910,"Allele","Height"),'ce raw data'!$C$1:$CZ$1,0))="","-",INDEX('ce raw data'!$C$2:$CZ$3000,MATCH(1,INDEX(('ce raw data'!$A$2:$A$3000=C907)*('ce raw data'!$B$2:$B$3000=$B948),,),0),MATCH(SUBSTITUTE(D910,"Allele","Height"),'ce raw data'!$C$1:$CZ$1,0))),"-")</f>
        <v>-</v>
      </c>
      <c r="E947" s="8" t="str">
        <f>IFERROR(IF(INDEX('ce raw data'!$C$2:$CZ$3000,MATCH(1,INDEX(('ce raw data'!$A$2:$A$3000=C907)*('ce raw data'!$B$2:$B$3000=$B948),,),0),MATCH(SUBSTITUTE(E910,"Allele","Height"),'ce raw data'!$C$1:$CZ$1,0))="","-",INDEX('ce raw data'!$C$2:$CZ$3000,MATCH(1,INDEX(('ce raw data'!$A$2:$A$3000=C907)*('ce raw data'!$B$2:$B$3000=$B948),,),0),MATCH(SUBSTITUTE(E910,"Allele","Height"),'ce raw data'!$C$1:$CZ$1,0))),"-")</f>
        <v>-</v>
      </c>
      <c r="F947" s="8" t="str">
        <f>IFERROR(IF(INDEX('ce raw data'!$C$2:$CZ$3000,MATCH(1,INDEX(('ce raw data'!$A$2:$A$3000=C907)*('ce raw data'!$B$2:$B$3000=$B948),,),0),MATCH(SUBSTITUTE(F910,"Allele","Height"),'ce raw data'!$C$1:$CZ$1,0))="","-",INDEX('ce raw data'!$C$2:$CZ$3000,MATCH(1,INDEX(('ce raw data'!$A$2:$A$3000=C907)*('ce raw data'!$B$2:$B$3000=$B948),,),0),MATCH(SUBSTITUTE(F910,"Allele","Height"),'ce raw data'!$C$1:$CZ$1,0))),"-")</f>
        <v>-</v>
      </c>
      <c r="G947" s="8" t="str">
        <f>IFERROR(IF(INDEX('ce raw data'!$C$2:$CZ$3000,MATCH(1,INDEX(('ce raw data'!$A$2:$A$3000=G907)*('ce raw data'!$B$2:$B$3000=$B948),,),0),MATCH(SUBSTITUTE(G910,"Allele","Height"),'ce raw data'!$C$1:$CZ$1,0))="","-",INDEX('ce raw data'!$C$2:$CZ$3000,MATCH(1,INDEX(('ce raw data'!$A$2:$A$3000=G907)*('ce raw data'!$B$2:$B$3000=$B948),,),0),MATCH(SUBSTITUTE(G910,"Allele","Height"),'ce raw data'!$C$1:$CZ$1,0))),"-")</f>
        <v>-</v>
      </c>
      <c r="H947" s="8" t="str">
        <f>IFERROR(IF(INDEX('ce raw data'!$C$2:$CZ$3000,MATCH(1,INDEX(('ce raw data'!$A$2:$A$3000=G907)*('ce raw data'!$B$2:$B$3000=$B948),,),0),MATCH(SUBSTITUTE(H910,"Allele","Height"),'ce raw data'!$C$1:$CZ$1,0))="","-",INDEX('ce raw data'!$C$2:$CZ$3000,MATCH(1,INDEX(('ce raw data'!$A$2:$A$3000=G907)*('ce raw data'!$B$2:$B$3000=$B948),,),0),MATCH(SUBSTITUTE(H910,"Allele","Height"),'ce raw data'!$C$1:$CZ$1,0))),"-")</f>
        <v>-</v>
      </c>
      <c r="I947" s="8" t="str">
        <f>IFERROR(IF(INDEX('ce raw data'!$C$2:$CZ$3000,MATCH(1,INDEX(('ce raw data'!$A$2:$A$3000=G907)*('ce raw data'!$B$2:$B$3000=$B948),,),0),MATCH(SUBSTITUTE(I910,"Allele","Height"),'ce raw data'!$C$1:$CZ$1,0))="","-",INDEX('ce raw data'!$C$2:$CZ$3000,MATCH(1,INDEX(('ce raw data'!$A$2:$A$3000=G907)*('ce raw data'!$B$2:$B$3000=$B948),,),0),MATCH(SUBSTITUTE(I910,"Allele","Height"),'ce raw data'!$C$1:$CZ$1,0))),"-")</f>
        <v>-</v>
      </c>
      <c r="J947" s="8" t="str">
        <f>IFERROR(IF(INDEX('ce raw data'!$C$2:$CZ$3000,MATCH(1,INDEX(('ce raw data'!$A$2:$A$3000=G907)*('ce raw data'!$B$2:$B$3000=$B948),,),0),MATCH(SUBSTITUTE(J910,"Allele","Height"),'ce raw data'!$C$1:$CZ$1,0))="","-",INDEX('ce raw data'!$C$2:$CZ$3000,MATCH(1,INDEX(('ce raw data'!$A$2:$A$3000=G907)*('ce raw data'!$B$2:$B$3000=$B948),,),0),MATCH(SUBSTITUTE(J910,"Allele","Height"),'ce raw data'!$C$1:$CZ$1,0))),"-")</f>
        <v>-</v>
      </c>
    </row>
    <row r="948" spans="2:10" x14ac:dyDescent="0.5">
      <c r="B948" s="12" t="str">
        <f>'Allele Call Table'!$A$107</f>
        <v>D8S1179</v>
      </c>
      <c r="C948" s="8" t="str">
        <f>IFERROR(IF(INDEX('ce raw data'!$C$2:$CZ$3000,MATCH(1,INDEX(('ce raw data'!$A$2:$A$3000=C907)*('ce raw data'!$B$2:$B$3000=$B948),,),0),MATCH(C910,'ce raw data'!$C$1:$CZ$1,0))="","-",INDEX('ce raw data'!$C$2:$CZ$3000,MATCH(1,INDEX(('ce raw data'!$A$2:$A$3000=C907)*('ce raw data'!$B$2:$B$3000=$B948),,),0),MATCH(C910,'ce raw data'!$C$1:$CZ$1,0))),"-")</f>
        <v>-</v>
      </c>
      <c r="D948" s="8" t="str">
        <f>IFERROR(IF(INDEX('ce raw data'!$C$2:$CZ$3000,MATCH(1,INDEX(('ce raw data'!$A$2:$A$3000=C907)*('ce raw data'!$B$2:$B$3000=$B948),,),0),MATCH(D910,'ce raw data'!$C$1:$CZ$1,0))="","-",INDEX('ce raw data'!$C$2:$CZ$3000,MATCH(1,INDEX(('ce raw data'!$A$2:$A$3000=C907)*('ce raw data'!$B$2:$B$3000=$B948),,),0),MATCH(D910,'ce raw data'!$C$1:$CZ$1,0))),"-")</f>
        <v>-</v>
      </c>
      <c r="E948" s="8" t="str">
        <f>IFERROR(IF(INDEX('ce raw data'!$C$2:$CZ$3000,MATCH(1,INDEX(('ce raw data'!$A$2:$A$3000=C907)*('ce raw data'!$B$2:$B$3000=$B948),,),0),MATCH(E910,'ce raw data'!$C$1:$CZ$1,0))="","-",INDEX('ce raw data'!$C$2:$CZ$3000,MATCH(1,INDEX(('ce raw data'!$A$2:$A$3000=C907)*('ce raw data'!$B$2:$B$3000=$B948),,),0),MATCH(E910,'ce raw data'!$C$1:$CZ$1,0))),"-")</f>
        <v>-</v>
      </c>
      <c r="F948" s="8" t="str">
        <f>IFERROR(IF(INDEX('ce raw data'!$C$2:$CZ$3000,MATCH(1,INDEX(('ce raw data'!$A$2:$A$3000=C907)*('ce raw data'!$B$2:$B$3000=$B948),,),0),MATCH(F910,'ce raw data'!$C$1:$CZ$1,0))="","-",INDEX('ce raw data'!$C$2:$CZ$3000,MATCH(1,INDEX(('ce raw data'!$A$2:$A$3000=C907)*('ce raw data'!$B$2:$B$3000=$B948),,),0),MATCH(F910,'ce raw data'!$C$1:$CZ$1,0))),"-")</f>
        <v>-</v>
      </c>
      <c r="G948" s="8" t="str">
        <f>IFERROR(IF(INDEX('ce raw data'!$C$2:$CZ$3000,MATCH(1,INDEX(('ce raw data'!$A$2:$A$3000=G907)*('ce raw data'!$B$2:$B$3000=$B948),,),0),MATCH(G910,'ce raw data'!$C$1:$CZ$1,0))="","-",INDEX('ce raw data'!$C$2:$CZ$3000,MATCH(1,INDEX(('ce raw data'!$A$2:$A$3000=G907)*('ce raw data'!$B$2:$B$3000=$B948),,),0),MATCH(G910,'ce raw data'!$C$1:$CZ$1,0))),"-")</f>
        <v>-</v>
      </c>
      <c r="H948" s="8" t="str">
        <f>IFERROR(IF(INDEX('ce raw data'!$C$2:$CZ$3000,MATCH(1,INDEX(('ce raw data'!$A$2:$A$3000=G907)*('ce raw data'!$B$2:$B$3000=$B948),,),0),MATCH(H910,'ce raw data'!$C$1:$CZ$1,0))="","-",INDEX('ce raw data'!$C$2:$CZ$3000,MATCH(1,INDEX(('ce raw data'!$A$2:$A$3000=G907)*('ce raw data'!$B$2:$B$3000=$B948),,),0),MATCH(H910,'ce raw data'!$C$1:$CZ$1,0))),"-")</f>
        <v>-</v>
      </c>
      <c r="I948" s="8" t="str">
        <f>IFERROR(IF(INDEX('ce raw data'!$C$2:$CZ$3000,MATCH(1,INDEX(('ce raw data'!$A$2:$A$3000=G907)*('ce raw data'!$B$2:$B$3000=$B948),,),0),MATCH(I910,'ce raw data'!$C$1:$CZ$1,0))="","-",INDEX('ce raw data'!$C$2:$CZ$3000,MATCH(1,INDEX(('ce raw data'!$A$2:$A$3000=G907)*('ce raw data'!$B$2:$B$3000=$B948),,),0),MATCH(I910,'ce raw data'!$C$1:$CZ$1,0))),"-")</f>
        <v>-</v>
      </c>
      <c r="J948" s="8" t="str">
        <f>IFERROR(IF(INDEX('ce raw data'!$C$2:$CZ$3000,MATCH(1,INDEX(('ce raw data'!$A$2:$A$3000=G907)*('ce raw data'!$B$2:$B$3000=$B948),,),0),MATCH(J910,'ce raw data'!$C$1:$CZ$1,0))="","-",INDEX('ce raw data'!$C$2:$CZ$3000,MATCH(1,INDEX(('ce raw data'!$A$2:$A$3000=G907)*('ce raw data'!$B$2:$B$3000=$B948),,),0),MATCH(J910,'ce raw data'!$C$1:$CZ$1,0))),"-")</f>
        <v>-</v>
      </c>
    </row>
    <row r="949" spans="2:10" hidden="1" x14ac:dyDescent="0.5">
      <c r="B949" s="12"/>
      <c r="C949" s="8" t="str">
        <f>IFERROR(IF(INDEX('ce raw data'!$C$2:$CZ$3000,MATCH(1,INDEX(('ce raw data'!$A$2:$A$3000=C907)*('ce raw data'!$B$2:$B$3000=$B950),,),0),MATCH(SUBSTITUTE(C910,"Allele","Height"),'ce raw data'!$C$1:$CZ$1,0))="","-",INDEX('ce raw data'!$C$2:$CZ$3000,MATCH(1,INDEX(('ce raw data'!$A$2:$A$3000=C907)*('ce raw data'!$B$2:$B$3000=$B950),,),0),MATCH(SUBSTITUTE(C910,"Allele","Height"),'ce raw data'!$C$1:$CZ$1,0))),"-")</f>
        <v>-</v>
      </c>
      <c r="D949" s="8" t="str">
        <f>IFERROR(IF(INDEX('ce raw data'!$C$2:$CZ$3000,MATCH(1,INDEX(('ce raw data'!$A$2:$A$3000=C907)*('ce raw data'!$B$2:$B$3000=$B950),,),0),MATCH(SUBSTITUTE(D910,"Allele","Height"),'ce raw data'!$C$1:$CZ$1,0))="","-",INDEX('ce raw data'!$C$2:$CZ$3000,MATCH(1,INDEX(('ce raw data'!$A$2:$A$3000=C907)*('ce raw data'!$B$2:$B$3000=$B950),,),0),MATCH(SUBSTITUTE(D910,"Allele","Height"),'ce raw data'!$C$1:$CZ$1,0))),"-")</f>
        <v>-</v>
      </c>
      <c r="E949" s="8" t="str">
        <f>IFERROR(IF(INDEX('ce raw data'!$C$2:$CZ$3000,MATCH(1,INDEX(('ce raw data'!$A$2:$A$3000=C907)*('ce raw data'!$B$2:$B$3000=$B950),,),0),MATCH(SUBSTITUTE(E910,"Allele","Height"),'ce raw data'!$C$1:$CZ$1,0))="","-",INDEX('ce raw data'!$C$2:$CZ$3000,MATCH(1,INDEX(('ce raw data'!$A$2:$A$3000=C907)*('ce raw data'!$B$2:$B$3000=$B950),,),0),MATCH(SUBSTITUTE(E910,"Allele","Height"),'ce raw data'!$C$1:$CZ$1,0))),"-")</f>
        <v>-</v>
      </c>
      <c r="F949" s="8" t="str">
        <f>IFERROR(IF(INDEX('ce raw data'!$C$2:$CZ$3000,MATCH(1,INDEX(('ce raw data'!$A$2:$A$3000=C907)*('ce raw data'!$B$2:$B$3000=$B950),,),0),MATCH(SUBSTITUTE(F910,"Allele","Height"),'ce raw data'!$C$1:$CZ$1,0))="","-",INDEX('ce raw data'!$C$2:$CZ$3000,MATCH(1,INDEX(('ce raw data'!$A$2:$A$3000=C907)*('ce raw data'!$B$2:$B$3000=$B950),,),0),MATCH(SUBSTITUTE(F910,"Allele","Height"),'ce raw data'!$C$1:$CZ$1,0))),"-")</f>
        <v>-</v>
      </c>
      <c r="G949" s="8" t="str">
        <f>IFERROR(IF(INDEX('ce raw data'!$C$2:$CZ$3000,MATCH(1,INDEX(('ce raw data'!$A$2:$A$3000=G907)*('ce raw data'!$B$2:$B$3000=$B950),,),0),MATCH(SUBSTITUTE(G910,"Allele","Height"),'ce raw data'!$C$1:$CZ$1,0))="","-",INDEX('ce raw data'!$C$2:$CZ$3000,MATCH(1,INDEX(('ce raw data'!$A$2:$A$3000=G907)*('ce raw data'!$B$2:$B$3000=$B950),,),0),MATCH(SUBSTITUTE(G910,"Allele","Height"),'ce raw data'!$C$1:$CZ$1,0))),"-")</f>
        <v>-</v>
      </c>
      <c r="H949" s="8" t="str">
        <f>IFERROR(IF(INDEX('ce raw data'!$C$2:$CZ$3000,MATCH(1,INDEX(('ce raw data'!$A$2:$A$3000=G907)*('ce raw data'!$B$2:$B$3000=$B950),,),0),MATCH(SUBSTITUTE(H910,"Allele","Height"),'ce raw data'!$C$1:$CZ$1,0))="","-",INDEX('ce raw data'!$C$2:$CZ$3000,MATCH(1,INDEX(('ce raw data'!$A$2:$A$3000=G907)*('ce raw data'!$B$2:$B$3000=$B950),,),0),MATCH(SUBSTITUTE(H910,"Allele","Height"),'ce raw data'!$C$1:$CZ$1,0))),"-")</f>
        <v>-</v>
      </c>
      <c r="I949" s="8" t="str">
        <f>IFERROR(IF(INDEX('ce raw data'!$C$2:$CZ$3000,MATCH(1,INDEX(('ce raw data'!$A$2:$A$3000=G907)*('ce raw data'!$B$2:$B$3000=$B950),,),0),MATCH(SUBSTITUTE(I910,"Allele","Height"),'ce raw data'!$C$1:$CZ$1,0))="","-",INDEX('ce raw data'!$C$2:$CZ$3000,MATCH(1,INDEX(('ce raw data'!$A$2:$A$3000=G907)*('ce raw data'!$B$2:$B$3000=$B950),,),0),MATCH(SUBSTITUTE(I910,"Allele","Height"),'ce raw data'!$C$1:$CZ$1,0))),"-")</f>
        <v>-</v>
      </c>
      <c r="J949" s="8" t="str">
        <f>IFERROR(IF(INDEX('ce raw data'!$C$2:$CZ$3000,MATCH(1,INDEX(('ce raw data'!$A$2:$A$3000=G907)*('ce raw data'!$B$2:$B$3000=$B950),,),0),MATCH(SUBSTITUTE(J910,"Allele","Height"),'ce raw data'!$C$1:$CZ$1,0))="","-",INDEX('ce raw data'!$C$2:$CZ$3000,MATCH(1,INDEX(('ce raw data'!$A$2:$A$3000=G907)*('ce raw data'!$B$2:$B$3000=$B950),,),0),MATCH(SUBSTITUTE(J910,"Allele","Height"),'ce raw data'!$C$1:$CZ$1,0))),"-")</f>
        <v>-</v>
      </c>
    </row>
    <row r="950" spans="2:10" x14ac:dyDescent="0.5">
      <c r="B950" s="12" t="str">
        <f>'Allele Call Table'!$A$109</f>
        <v>D12S391</v>
      </c>
      <c r="C950" s="8" t="str">
        <f>IFERROR(IF(INDEX('ce raw data'!$C$2:$CZ$3000,MATCH(1,INDEX(('ce raw data'!$A$2:$A$3000=C907)*('ce raw data'!$B$2:$B$3000=$B950),,),0),MATCH(C910,'ce raw data'!$C$1:$CZ$1,0))="","-",INDEX('ce raw data'!$C$2:$CZ$3000,MATCH(1,INDEX(('ce raw data'!$A$2:$A$3000=C907)*('ce raw data'!$B$2:$B$3000=$B950),,),0),MATCH(C910,'ce raw data'!$C$1:$CZ$1,0))),"-")</f>
        <v>-</v>
      </c>
      <c r="D950" s="8" t="str">
        <f>IFERROR(IF(INDEX('ce raw data'!$C$2:$CZ$3000,MATCH(1,INDEX(('ce raw data'!$A$2:$A$3000=C907)*('ce raw data'!$B$2:$B$3000=$B950),,),0),MATCH(D910,'ce raw data'!$C$1:$CZ$1,0))="","-",INDEX('ce raw data'!$C$2:$CZ$3000,MATCH(1,INDEX(('ce raw data'!$A$2:$A$3000=C907)*('ce raw data'!$B$2:$B$3000=$B950),,),0),MATCH(D910,'ce raw data'!$C$1:$CZ$1,0))),"-")</f>
        <v>-</v>
      </c>
      <c r="E950" s="8" t="str">
        <f>IFERROR(IF(INDEX('ce raw data'!$C$2:$CZ$3000,MATCH(1,INDEX(('ce raw data'!$A$2:$A$3000=C907)*('ce raw data'!$B$2:$B$3000=$B950),,),0),MATCH(E910,'ce raw data'!$C$1:$CZ$1,0))="","-",INDEX('ce raw data'!$C$2:$CZ$3000,MATCH(1,INDEX(('ce raw data'!$A$2:$A$3000=C907)*('ce raw data'!$B$2:$B$3000=$B950),,),0),MATCH(E910,'ce raw data'!$C$1:$CZ$1,0))),"-")</f>
        <v>-</v>
      </c>
      <c r="F950" s="8" t="str">
        <f>IFERROR(IF(INDEX('ce raw data'!$C$2:$CZ$3000,MATCH(1,INDEX(('ce raw data'!$A$2:$A$3000=C907)*('ce raw data'!$B$2:$B$3000=$B950),,),0),MATCH(F910,'ce raw data'!$C$1:$CZ$1,0))="","-",INDEX('ce raw data'!$C$2:$CZ$3000,MATCH(1,INDEX(('ce raw data'!$A$2:$A$3000=C907)*('ce raw data'!$B$2:$B$3000=$B950),,),0),MATCH(F910,'ce raw data'!$C$1:$CZ$1,0))),"-")</f>
        <v>-</v>
      </c>
      <c r="G950" s="8" t="str">
        <f>IFERROR(IF(INDEX('ce raw data'!$C$2:$CZ$3000,MATCH(1,INDEX(('ce raw data'!$A$2:$A$3000=G907)*('ce raw data'!$B$2:$B$3000=$B950),,),0),MATCH(G910,'ce raw data'!$C$1:$CZ$1,0))="","-",INDEX('ce raw data'!$C$2:$CZ$3000,MATCH(1,INDEX(('ce raw data'!$A$2:$A$3000=G907)*('ce raw data'!$B$2:$B$3000=$B950),,),0),MATCH(G910,'ce raw data'!$C$1:$CZ$1,0))),"-")</f>
        <v>-</v>
      </c>
      <c r="H950" s="8" t="str">
        <f>IFERROR(IF(INDEX('ce raw data'!$C$2:$CZ$3000,MATCH(1,INDEX(('ce raw data'!$A$2:$A$3000=G907)*('ce raw data'!$B$2:$B$3000=$B950),,),0),MATCH(H910,'ce raw data'!$C$1:$CZ$1,0))="","-",INDEX('ce raw data'!$C$2:$CZ$3000,MATCH(1,INDEX(('ce raw data'!$A$2:$A$3000=G907)*('ce raw data'!$B$2:$B$3000=$B950),,),0),MATCH(H910,'ce raw data'!$C$1:$CZ$1,0))),"-")</f>
        <v>-</v>
      </c>
      <c r="I950" s="8" t="str">
        <f>IFERROR(IF(INDEX('ce raw data'!$C$2:$CZ$3000,MATCH(1,INDEX(('ce raw data'!$A$2:$A$3000=G907)*('ce raw data'!$B$2:$B$3000=$B950),,),0),MATCH(I910,'ce raw data'!$C$1:$CZ$1,0))="","-",INDEX('ce raw data'!$C$2:$CZ$3000,MATCH(1,INDEX(('ce raw data'!$A$2:$A$3000=G907)*('ce raw data'!$B$2:$B$3000=$B950),,),0),MATCH(I910,'ce raw data'!$C$1:$CZ$1,0))),"-")</f>
        <v>-</v>
      </c>
      <c r="J950" s="8" t="str">
        <f>IFERROR(IF(INDEX('ce raw data'!$C$2:$CZ$3000,MATCH(1,INDEX(('ce raw data'!$A$2:$A$3000=G907)*('ce raw data'!$B$2:$B$3000=$B950),,),0),MATCH(J910,'ce raw data'!$C$1:$CZ$1,0))="","-",INDEX('ce raw data'!$C$2:$CZ$3000,MATCH(1,INDEX(('ce raw data'!$A$2:$A$3000=G907)*('ce raw data'!$B$2:$B$3000=$B950),,),0),MATCH(J910,'ce raw data'!$C$1:$CZ$1,0))),"-")</f>
        <v>-</v>
      </c>
    </row>
    <row r="951" spans="2:10" hidden="1" x14ac:dyDescent="0.5">
      <c r="B951" s="12"/>
      <c r="C951" s="8" t="str">
        <f>IFERROR(IF(INDEX('ce raw data'!$C$2:$CZ$3000,MATCH(1,INDEX(('ce raw data'!$A$2:$A$3000=C907)*('ce raw data'!$B$2:$B$3000=$B952),,),0),MATCH(SUBSTITUTE(C910,"Allele","Height"),'ce raw data'!$C$1:$CZ$1,0))="","-",INDEX('ce raw data'!$C$2:$CZ$3000,MATCH(1,INDEX(('ce raw data'!$A$2:$A$3000=C907)*('ce raw data'!$B$2:$B$3000=$B952),,),0),MATCH(SUBSTITUTE(C910,"Allele","Height"),'ce raw data'!$C$1:$CZ$1,0))),"-")</f>
        <v>-</v>
      </c>
      <c r="D951" s="8" t="str">
        <f>IFERROR(IF(INDEX('ce raw data'!$C$2:$CZ$3000,MATCH(1,INDEX(('ce raw data'!$A$2:$A$3000=C907)*('ce raw data'!$B$2:$B$3000=$B952),,),0),MATCH(SUBSTITUTE(D910,"Allele","Height"),'ce raw data'!$C$1:$CZ$1,0))="","-",INDEX('ce raw data'!$C$2:$CZ$3000,MATCH(1,INDEX(('ce raw data'!$A$2:$A$3000=C907)*('ce raw data'!$B$2:$B$3000=$B952),,),0),MATCH(SUBSTITUTE(D910,"Allele","Height"),'ce raw data'!$C$1:$CZ$1,0))),"-")</f>
        <v>-</v>
      </c>
      <c r="E951" s="8" t="str">
        <f>IFERROR(IF(INDEX('ce raw data'!$C$2:$CZ$3000,MATCH(1,INDEX(('ce raw data'!$A$2:$A$3000=C907)*('ce raw data'!$B$2:$B$3000=$B952),,),0),MATCH(SUBSTITUTE(E910,"Allele","Height"),'ce raw data'!$C$1:$CZ$1,0))="","-",INDEX('ce raw data'!$C$2:$CZ$3000,MATCH(1,INDEX(('ce raw data'!$A$2:$A$3000=C907)*('ce raw data'!$B$2:$B$3000=$B952),,),0),MATCH(SUBSTITUTE(E910,"Allele","Height"),'ce raw data'!$C$1:$CZ$1,0))),"-")</f>
        <v>-</v>
      </c>
      <c r="F951" s="8" t="str">
        <f>IFERROR(IF(INDEX('ce raw data'!$C$2:$CZ$3000,MATCH(1,INDEX(('ce raw data'!$A$2:$A$3000=C907)*('ce raw data'!$B$2:$B$3000=$B952),,),0),MATCH(SUBSTITUTE(F910,"Allele","Height"),'ce raw data'!$C$1:$CZ$1,0))="","-",INDEX('ce raw data'!$C$2:$CZ$3000,MATCH(1,INDEX(('ce raw data'!$A$2:$A$3000=C907)*('ce raw data'!$B$2:$B$3000=$B952),,),0),MATCH(SUBSTITUTE(F910,"Allele","Height"),'ce raw data'!$C$1:$CZ$1,0))),"-")</f>
        <v>-</v>
      </c>
      <c r="G951" s="8" t="str">
        <f>IFERROR(IF(INDEX('ce raw data'!$C$2:$CZ$3000,MATCH(1,INDEX(('ce raw data'!$A$2:$A$3000=G907)*('ce raw data'!$B$2:$B$3000=$B952),,),0),MATCH(SUBSTITUTE(G910,"Allele","Height"),'ce raw data'!$C$1:$CZ$1,0))="","-",INDEX('ce raw data'!$C$2:$CZ$3000,MATCH(1,INDEX(('ce raw data'!$A$2:$A$3000=G907)*('ce raw data'!$B$2:$B$3000=$B952),,),0),MATCH(SUBSTITUTE(G910,"Allele","Height"),'ce raw data'!$C$1:$CZ$1,0))),"-")</f>
        <v>-</v>
      </c>
      <c r="H951" s="8" t="str">
        <f>IFERROR(IF(INDEX('ce raw data'!$C$2:$CZ$3000,MATCH(1,INDEX(('ce raw data'!$A$2:$A$3000=G907)*('ce raw data'!$B$2:$B$3000=$B952),,),0),MATCH(SUBSTITUTE(H910,"Allele","Height"),'ce raw data'!$C$1:$CZ$1,0))="","-",INDEX('ce raw data'!$C$2:$CZ$3000,MATCH(1,INDEX(('ce raw data'!$A$2:$A$3000=G907)*('ce raw data'!$B$2:$B$3000=$B952),,),0),MATCH(SUBSTITUTE(H910,"Allele","Height"),'ce raw data'!$C$1:$CZ$1,0))),"-")</f>
        <v>-</v>
      </c>
      <c r="I951" s="8" t="str">
        <f>IFERROR(IF(INDEX('ce raw data'!$C$2:$CZ$3000,MATCH(1,INDEX(('ce raw data'!$A$2:$A$3000=G907)*('ce raw data'!$B$2:$B$3000=$B952),,),0),MATCH(SUBSTITUTE(I910,"Allele","Height"),'ce raw data'!$C$1:$CZ$1,0))="","-",INDEX('ce raw data'!$C$2:$CZ$3000,MATCH(1,INDEX(('ce raw data'!$A$2:$A$3000=G907)*('ce raw data'!$B$2:$B$3000=$B952),,),0),MATCH(SUBSTITUTE(I910,"Allele","Height"),'ce raw data'!$C$1:$CZ$1,0))),"-")</f>
        <v>-</v>
      </c>
      <c r="J951" s="8" t="str">
        <f>IFERROR(IF(INDEX('ce raw data'!$C$2:$CZ$3000,MATCH(1,INDEX(('ce raw data'!$A$2:$A$3000=G907)*('ce raw data'!$B$2:$B$3000=$B952),,),0),MATCH(SUBSTITUTE(J910,"Allele","Height"),'ce raw data'!$C$1:$CZ$1,0))="","-",INDEX('ce raw data'!$C$2:$CZ$3000,MATCH(1,INDEX(('ce raw data'!$A$2:$A$3000=G907)*('ce raw data'!$B$2:$B$3000=$B952),,),0),MATCH(SUBSTITUTE(J910,"Allele","Height"),'ce raw data'!$C$1:$CZ$1,0))),"-")</f>
        <v>-</v>
      </c>
    </row>
    <row r="952" spans="2:10" x14ac:dyDescent="0.5">
      <c r="B952" s="12" t="str">
        <f>'Allele Call Table'!$A$111</f>
        <v>D19S433</v>
      </c>
      <c r="C952" s="8" t="str">
        <f>IFERROR(IF(INDEX('ce raw data'!$C$2:$CZ$3000,MATCH(1,INDEX(('ce raw data'!$A$2:$A$3000=C907)*('ce raw data'!$B$2:$B$3000=$B952),,),0),MATCH(C910,'ce raw data'!$C$1:$CZ$1,0))="","-",INDEX('ce raw data'!$C$2:$CZ$3000,MATCH(1,INDEX(('ce raw data'!$A$2:$A$3000=C907)*('ce raw data'!$B$2:$B$3000=$B952),,),0),MATCH(C910,'ce raw data'!$C$1:$CZ$1,0))),"-")</f>
        <v>-</v>
      </c>
      <c r="D952" s="8" t="str">
        <f>IFERROR(IF(INDEX('ce raw data'!$C$2:$CZ$3000,MATCH(1,INDEX(('ce raw data'!$A$2:$A$3000=C907)*('ce raw data'!$B$2:$B$3000=$B952),,),0),MATCH(D910,'ce raw data'!$C$1:$CZ$1,0))="","-",INDEX('ce raw data'!$C$2:$CZ$3000,MATCH(1,INDEX(('ce raw data'!$A$2:$A$3000=C907)*('ce raw data'!$B$2:$B$3000=$B952),,),0),MATCH(D910,'ce raw data'!$C$1:$CZ$1,0))),"-")</f>
        <v>-</v>
      </c>
      <c r="E952" s="8" t="str">
        <f>IFERROR(IF(INDEX('ce raw data'!$C$2:$CZ$3000,MATCH(1,INDEX(('ce raw data'!$A$2:$A$3000=C907)*('ce raw data'!$B$2:$B$3000=$B952),,),0),MATCH(E910,'ce raw data'!$C$1:$CZ$1,0))="","-",INDEX('ce raw data'!$C$2:$CZ$3000,MATCH(1,INDEX(('ce raw data'!$A$2:$A$3000=C907)*('ce raw data'!$B$2:$B$3000=$B952),,),0),MATCH(E910,'ce raw data'!$C$1:$CZ$1,0))),"-")</f>
        <v>-</v>
      </c>
      <c r="F952" s="8" t="str">
        <f>IFERROR(IF(INDEX('ce raw data'!$C$2:$CZ$3000,MATCH(1,INDEX(('ce raw data'!$A$2:$A$3000=C907)*('ce raw data'!$B$2:$B$3000=$B952),,),0),MATCH(F910,'ce raw data'!$C$1:$CZ$1,0))="","-",INDEX('ce raw data'!$C$2:$CZ$3000,MATCH(1,INDEX(('ce raw data'!$A$2:$A$3000=C907)*('ce raw data'!$B$2:$B$3000=$B952),,),0),MATCH(F910,'ce raw data'!$C$1:$CZ$1,0))),"-")</f>
        <v>-</v>
      </c>
      <c r="G952" s="8" t="str">
        <f>IFERROR(IF(INDEX('ce raw data'!$C$2:$CZ$3000,MATCH(1,INDEX(('ce raw data'!$A$2:$A$3000=G907)*('ce raw data'!$B$2:$B$3000=$B952),,),0),MATCH(G910,'ce raw data'!$C$1:$CZ$1,0))="","-",INDEX('ce raw data'!$C$2:$CZ$3000,MATCH(1,INDEX(('ce raw data'!$A$2:$A$3000=G907)*('ce raw data'!$B$2:$B$3000=$B952),,),0),MATCH(G910,'ce raw data'!$C$1:$CZ$1,0))),"-")</f>
        <v>-</v>
      </c>
      <c r="H952" s="8" t="str">
        <f>IFERROR(IF(INDEX('ce raw data'!$C$2:$CZ$3000,MATCH(1,INDEX(('ce raw data'!$A$2:$A$3000=G907)*('ce raw data'!$B$2:$B$3000=$B952),,),0),MATCH(H910,'ce raw data'!$C$1:$CZ$1,0))="","-",INDEX('ce raw data'!$C$2:$CZ$3000,MATCH(1,INDEX(('ce raw data'!$A$2:$A$3000=G907)*('ce raw data'!$B$2:$B$3000=$B952),,),0),MATCH(H910,'ce raw data'!$C$1:$CZ$1,0))),"-")</f>
        <v>-</v>
      </c>
      <c r="I952" s="8" t="str">
        <f>IFERROR(IF(INDEX('ce raw data'!$C$2:$CZ$3000,MATCH(1,INDEX(('ce raw data'!$A$2:$A$3000=G907)*('ce raw data'!$B$2:$B$3000=$B952),,),0),MATCH(I910,'ce raw data'!$C$1:$CZ$1,0))="","-",INDEX('ce raw data'!$C$2:$CZ$3000,MATCH(1,INDEX(('ce raw data'!$A$2:$A$3000=G907)*('ce raw data'!$B$2:$B$3000=$B952),,),0),MATCH(I910,'ce raw data'!$C$1:$CZ$1,0))),"-")</f>
        <v>-</v>
      </c>
      <c r="J952" s="8" t="str">
        <f>IFERROR(IF(INDEX('ce raw data'!$C$2:$CZ$3000,MATCH(1,INDEX(('ce raw data'!$A$2:$A$3000=G907)*('ce raw data'!$B$2:$B$3000=$B952),,),0),MATCH(J910,'ce raw data'!$C$1:$CZ$1,0))="","-",INDEX('ce raw data'!$C$2:$CZ$3000,MATCH(1,INDEX(('ce raw data'!$A$2:$A$3000=G907)*('ce raw data'!$B$2:$B$3000=$B952),,),0),MATCH(J910,'ce raw data'!$C$1:$CZ$1,0))),"-")</f>
        <v>-</v>
      </c>
    </row>
    <row r="953" spans="2:10" hidden="1" x14ac:dyDescent="0.5">
      <c r="B953" s="12"/>
      <c r="C953" s="8" t="str">
        <f>IFERROR(IF(INDEX('ce raw data'!$C$2:$CZ$3000,MATCH(1,INDEX(('ce raw data'!$A$2:$A$3000=C907)*('ce raw data'!$B$2:$B$3000=$B954),,),0),MATCH(SUBSTITUTE(C910,"Allele","Height"),'ce raw data'!$C$1:$CZ$1,0))="","-",INDEX('ce raw data'!$C$2:$CZ$3000,MATCH(1,INDEX(('ce raw data'!$A$2:$A$3000=C907)*('ce raw data'!$B$2:$B$3000=$B954),,),0),MATCH(SUBSTITUTE(C910,"Allele","Height"),'ce raw data'!$C$1:$CZ$1,0))),"-")</f>
        <v>-</v>
      </c>
      <c r="D953" s="8" t="str">
        <f>IFERROR(IF(INDEX('ce raw data'!$C$2:$CZ$3000,MATCH(1,INDEX(('ce raw data'!$A$2:$A$3000=C907)*('ce raw data'!$B$2:$B$3000=$B954),,),0),MATCH(SUBSTITUTE(D910,"Allele","Height"),'ce raw data'!$C$1:$CZ$1,0))="","-",INDEX('ce raw data'!$C$2:$CZ$3000,MATCH(1,INDEX(('ce raw data'!$A$2:$A$3000=C907)*('ce raw data'!$B$2:$B$3000=$B954),,),0),MATCH(SUBSTITUTE(D910,"Allele","Height"),'ce raw data'!$C$1:$CZ$1,0))),"-")</f>
        <v>-</v>
      </c>
      <c r="E953" s="8" t="str">
        <f>IFERROR(IF(INDEX('ce raw data'!$C$2:$CZ$3000,MATCH(1,INDEX(('ce raw data'!$A$2:$A$3000=C907)*('ce raw data'!$B$2:$B$3000=$B954),,),0),MATCH(SUBSTITUTE(E910,"Allele","Height"),'ce raw data'!$C$1:$CZ$1,0))="","-",INDEX('ce raw data'!$C$2:$CZ$3000,MATCH(1,INDEX(('ce raw data'!$A$2:$A$3000=C907)*('ce raw data'!$B$2:$B$3000=$B954),,),0),MATCH(SUBSTITUTE(E910,"Allele","Height"),'ce raw data'!$C$1:$CZ$1,0))),"-")</f>
        <v>-</v>
      </c>
      <c r="F953" s="8" t="str">
        <f>IFERROR(IF(INDEX('ce raw data'!$C$2:$CZ$3000,MATCH(1,INDEX(('ce raw data'!$A$2:$A$3000=C907)*('ce raw data'!$B$2:$B$3000=$B954),,),0),MATCH(SUBSTITUTE(F910,"Allele","Height"),'ce raw data'!$C$1:$CZ$1,0))="","-",INDEX('ce raw data'!$C$2:$CZ$3000,MATCH(1,INDEX(('ce raw data'!$A$2:$A$3000=C907)*('ce raw data'!$B$2:$B$3000=$B954),,),0),MATCH(SUBSTITUTE(F910,"Allele","Height"),'ce raw data'!$C$1:$CZ$1,0))),"-")</f>
        <v>-</v>
      </c>
      <c r="G953" s="8" t="str">
        <f>IFERROR(IF(INDEX('ce raw data'!$C$2:$CZ$3000,MATCH(1,INDEX(('ce raw data'!$A$2:$A$3000=G907)*('ce raw data'!$B$2:$B$3000=$B954),,),0),MATCH(SUBSTITUTE(G910,"Allele","Height"),'ce raw data'!$C$1:$CZ$1,0))="","-",INDEX('ce raw data'!$C$2:$CZ$3000,MATCH(1,INDEX(('ce raw data'!$A$2:$A$3000=G907)*('ce raw data'!$B$2:$B$3000=$B954),,),0),MATCH(SUBSTITUTE(G910,"Allele","Height"),'ce raw data'!$C$1:$CZ$1,0))),"-")</f>
        <v>-</v>
      </c>
      <c r="H953" s="8" t="str">
        <f>IFERROR(IF(INDEX('ce raw data'!$C$2:$CZ$3000,MATCH(1,INDEX(('ce raw data'!$A$2:$A$3000=G907)*('ce raw data'!$B$2:$B$3000=$B954),,),0),MATCH(SUBSTITUTE(H910,"Allele","Height"),'ce raw data'!$C$1:$CZ$1,0))="","-",INDEX('ce raw data'!$C$2:$CZ$3000,MATCH(1,INDEX(('ce raw data'!$A$2:$A$3000=G907)*('ce raw data'!$B$2:$B$3000=$B954),,),0),MATCH(SUBSTITUTE(H910,"Allele","Height"),'ce raw data'!$C$1:$CZ$1,0))),"-")</f>
        <v>-</v>
      </c>
      <c r="I953" s="8" t="str">
        <f>IFERROR(IF(INDEX('ce raw data'!$C$2:$CZ$3000,MATCH(1,INDEX(('ce raw data'!$A$2:$A$3000=G907)*('ce raw data'!$B$2:$B$3000=$B954),,),0),MATCH(SUBSTITUTE(I910,"Allele","Height"),'ce raw data'!$C$1:$CZ$1,0))="","-",INDEX('ce raw data'!$C$2:$CZ$3000,MATCH(1,INDEX(('ce raw data'!$A$2:$A$3000=G907)*('ce raw data'!$B$2:$B$3000=$B954),,),0),MATCH(SUBSTITUTE(I910,"Allele","Height"),'ce raw data'!$C$1:$CZ$1,0))),"-")</f>
        <v>-</v>
      </c>
      <c r="J953" s="8" t="str">
        <f>IFERROR(IF(INDEX('ce raw data'!$C$2:$CZ$3000,MATCH(1,INDEX(('ce raw data'!$A$2:$A$3000=G907)*('ce raw data'!$B$2:$B$3000=$B954),,),0),MATCH(SUBSTITUTE(J910,"Allele","Height"),'ce raw data'!$C$1:$CZ$1,0))="","-",INDEX('ce raw data'!$C$2:$CZ$3000,MATCH(1,INDEX(('ce raw data'!$A$2:$A$3000=G907)*('ce raw data'!$B$2:$B$3000=$B954),,),0),MATCH(SUBSTITUTE(J910,"Allele","Height"),'ce raw data'!$C$1:$CZ$1,0))),"-")</f>
        <v>-</v>
      </c>
    </row>
    <row r="954" spans="2:10" x14ac:dyDescent="0.5">
      <c r="B954" s="12" t="str">
        <f>'Allele Call Table'!$A$113</f>
        <v>SE33</v>
      </c>
      <c r="C954" s="8" t="str">
        <f>IFERROR(IF(INDEX('ce raw data'!$C$2:$CZ$3000,MATCH(1,INDEX(('ce raw data'!$A$2:$A$3000=C907)*('ce raw data'!$B$2:$B$3000=$B954),,),0),MATCH(C910,'ce raw data'!$C$1:$CZ$1,0))="","-",INDEX('ce raw data'!$C$2:$CZ$3000,MATCH(1,INDEX(('ce raw data'!$A$2:$A$3000=C907)*('ce raw data'!$B$2:$B$3000=$B954),,),0),MATCH(C910,'ce raw data'!$C$1:$CZ$1,0))),"-")</f>
        <v>-</v>
      </c>
      <c r="D954" s="8" t="str">
        <f>IFERROR(IF(INDEX('ce raw data'!$C$2:$CZ$3000,MATCH(1,INDEX(('ce raw data'!$A$2:$A$3000=C907)*('ce raw data'!$B$2:$B$3000=$B954),,),0),MATCH(D910,'ce raw data'!$C$1:$CZ$1,0))="","-",INDEX('ce raw data'!$C$2:$CZ$3000,MATCH(1,INDEX(('ce raw data'!$A$2:$A$3000=C907)*('ce raw data'!$B$2:$B$3000=$B954),,),0),MATCH(D910,'ce raw data'!$C$1:$CZ$1,0))),"-")</f>
        <v>-</v>
      </c>
      <c r="E954" s="8" t="str">
        <f>IFERROR(IF(INDEX('ce raw data'!$C$2:$CZ$3000,MATCH(1,INDEX(('ce raw data'!$A$2:$A$3000=C907)*('ce raw data'!$B$2:$B$3000=$B954),,),0),MATCH(E910,'ce raw data'!$C$1:$CZ$1,0))="","-",INDEX('ce raw data'!$C$2:$CZ$3000,MATCH(1,INDEX(('ce raw data'!$A$2:$A$3000=C907)*('ce raw data'!$B$2:$B$3000=$B954),,),0),MATCH(E910,'ce raw data'!$C$1:$CZ$1,0))),"-")</f>
        <v>-</v>
      </c>
      <c r="F954" s="8" t="str">
        <f>IFERROR(IF(INDEX('ce raw data'!$C$2:$CZ$3000,MATCH(1,INDEX(('ce raw data'!$A$2:$A$3000=C907)*('ce raw data'!$B$2:$B$3000=$B954),,),0),MATCH(F910,'ce raw data'!$C$1:$CZ$1,0))="","-",INDEX('ce raw data'!$C$2:$CZ$3000,MATCH(1,INDEX(('ce raw data'!$A$2:$A$3000=C907)*('ce raw data'!$B$2:$B$3000=$B954),,),0),MATCH(F910,'ce raw data'!$C$1:$CZ$1,0))),"-")</f>
        <v>-</v>
      </c>
      <c r="G954" s="8" t="str">
        <f>IFERROR(IF(INDEX('ce raw data'!$C$2:$CZ$3000,MATCH(1,INDEX(('ce raw data'!$A$2:$A$3000=G907)*('ce raw data'!$B$2:$B$3000=$B954),,),0),MATCH(G910,'ce raw data'!$C$1:$CZ$1,0))="","-",INDEX('ce raw data'!$C$2:$CZ$3000,MATCH(1,INDEX(('ce raw data'!$A$2:$A$3000=G907)*('ce raw data'!$B$2:$B$3000=$B954),,),0),MATCH(G910,'ce raw data'!$C$1:$CZ$1,0))),"-")</f>
        <v>-</v>
      </c>
      <c r="H954" s="8" t="str">
        <f>IFERROR(IF(INDEX('ce raw data'!$C$2:$CZ$3000,MATCH(1,INDEX(('ce raw data'!$A$2:$A$3000=G907)*('ce raw data'!$B$2:$B$3000=$B954),,),0),MATCH(H910,'ce raw data'!$C$1:$CZ$1,0))="","-",INDEX('ce raw data'!$C$2:$CZ$3000,MATCH(1,INDEX(('ce raw data'!$A$2:$A$3000=G907)*('ce raw data'!$B$2:$B$3000=$B954),,),0),MATCH(H910,'ce raw data'!$C$1:$CZ$1,0))),"-")</f>
        <v>-</v>
      </c>
      <c r="I954" s="8" t="str">
        <f>IFERROR(IF(INDEX('ce raw data'!$C$2:$CZ$3000,MATCH(1,INDEX(('ce raw data'!$A$2:$A$3000=G907)*('ce raw data'!$B$2:$B$3000=$B954),,),0),MATCH(I910,'ce raw data'!$C$1:$CZ$1,0))="","-",INDEX('ce raw data'!$C$2:$CZ$3000,MATCH(1,INDEX(('ce raw data'!$A$2:$A$3000=G907)*('ce raw data'!$B$2:$B$3000=$B954),,),0),MATCH(I910,'ce raw data'!$C$1:$CZ$1,0))),"-")</f>
        <v>-</v>
      </c>
      <c r="J954" s="8" t="str">
        <f>IFERROR(IF(INDEX('ce raw data'!$C$2:$CZ$3000,MATCH(1,INDEX(('ce raw data'!$A$2:$A$3000=G907)*('ce raw data'!$B$2:$B$3000=$B954),,),0),MATCH(J910,'ce raw data'!$C$1:$CZ$1,0))="","-",INDEX('ce raw data'!$C$2:$CZ$3000,MATCH(1,INDEX(('ce raw data'!$A$2:$A$3000=G907)*('ce raw data'!$B$2:$B$3000=$B954),,),0),MATCH(J910,'ce raw data'!$C$1:$CZ$1,0))),"-")</f>
        <v>-</v>
      </c>
    </row>
    <row r="955" spans="2:10" hidden="1" x14ac:dyDescent="0.5">
      <c r="B955" s="12"/>
      <c r="C955" s="8" t="str">
        <f>IFERROR(IF(INDEX('ce raw data'!$C$2:$CZ$3000,MATCH(1,INDEX(('ce raw data'!$A$2:$A$3000=C907)*('ce raw data'!$B$2:$B$3000=$B956),,),0),MATCH(SUBSTITUTE(C910,"Allele","Height"),'ce raw data'!$C$1:$CZ$1,0))="","-",INDEX('ce raw data'!$C$2:$CZ$3000,MATCH(1,INDEX(('ce raw data'!$A$2:$A$3000=C907)*('ce raw data'!$B$2:$B$3000=$B956),,),0),MATCH(SUBSTITUTE(C910,"Allele","Height"),'ce raw data'!$C$1:$CZ$1,0))),"-")</f>
        <v>-</v>
      </c>
      <c r="D955" s="8" t="str">
        <f>IFERROR(IF(INDEX('ce raw data'!$C$2:$CZ$3000,MATCH(1,INDEX(('ce raw data'!$A$2:$A$3000=C907)*('ce raw data'!$B$2:$B$3000=$B956),,),0),MATCH(SUBSTITUTE(D910,"Allele","Height"),'ce raw data'!$C$1:$CZ$1,0))="","-",INDEX('ce raw data'!$C$2:$CZ$3000,MATCH(1,INDEX(('ce raw data'!$A$2:$A$3000=C907)*('ce raw data'!$B$2:$B$3000=$B956),,),0),MATCH(SUBSTITUTE(D910,"Allele","Height"),'ce raw data'!$C$1:$CZ$1,0))),"-")</f>
        <v>-</v>
      </c>
      <c r="E955" s="8" t="str">
        <f>IFERROR(IF(INDEX('ce raw data'!$C$2:$CZ$3000,MATCH(1,INDEX(('ce raw data'!$A$2:$A$3000=C907)*('ce raw data'!$B$2:$B$3000=$B956),,),0),MATCH(SUBSTITUTE(E910,"Allele","Height"),'ce raw data'!$C$1:$CZ$1,0))="","-",INDEX('ce raw data'!$C$2:$CZ$3000,MATCH(1,INDEX(('ce raw data'!$A$2:$A$3000=C907)*('ce raw data'!$B$2:$B$3000=$B956),,),0),MATCH(SUBSTITUTE(E910,"Allele","Height"),'ce raw data'!$C$1:$CZ$1,0))),"-")</f>
        <v>-</v>
      </c>
      <c r="F955" s="8" t="str">
        <f>IFERROR(IF(INDEX('ce raw data'!$C$2:$CZ$3000,MATCH(1,INDEX(('ce raw data'!$A$2:$A$3000=C907)*('ce raw data'!$B$2:$B$3000=$B956),,),0),MATCH(SUBSTITUTE(F910,"Allele","Height"),'ce raw data'!$C$1:$CZ$1,0))="","-",INDEX('ce raw data'!$C$2:$CZ$3000,MATCH(1,INDEX(('ce raw data'!$A$2:$A$3000=C907)*('ce raw data'!$B$2:$B$3000=$B956),,),0),MATCH(SUBSTITUTE(F910,"Allele","Height"),'ce raw data'!$C$1:$CZ$1,0))),"-")</f>
        <v>-</v>
      </c>
      <c r="G955" s="8" t="str">
        <f>IFERROR(IF(INDEX('ce raw data'!$C$2:$CZ$3000,MATCH(1,INDEX(('ce raw data'!$A$2:$A$3000=G907)*('ce raw data'!$B$2:$B$3000=$B956),,),0),MATCH(SUBSTITUTE(G910,"Allele","Height"),'ce raw data'!$C$1:$CZ$1,0))="","-",INDEX('ce raw data'!$C$2:$CZ$3000,MATCH(1,INDEX(('ce raw data'!$A$2:$A$3000=G907)*('ce raw data'!$B$2:$B$3000=$B956),,),0),MATCH(SUBSTITUTE(G910,"Allele","Height"),'ce raw data'!$C$1:$CZ$1,0))),"-")</f>
        <v>-</v>
      </c>
      <c r="H955" s="8" t="str">
        <f>IFERROR(IF(INDEX('ce raw data'!$C$2:$CZ$3000,MATCH(1,INDEX(('ce raw data'!$A$2:$A$3000=G907)*('ce raw data'!$B$2:$B$3000=$B956),,),0),MATCH(SUBSTITUTE(H910,"Allele","Height"),'ce raw data'!$C$1:$CZ$1,0))="","-",INDEX('ce raw data'!$C$2:$CZ$3000,MATCH(1,INDEX(('ce raw data'!$A$2:$A$3000=G907)*('ce raw data'!$B$2:$B$3000=$B956),,),0),MATCH(SUBSTITUTE(H910,"Allele","Height"),'ce raw data'!$C$1:$CZ$1,0))),"-")</f>
        <v>-</v>
      </c>
      <c r="I955" s="8" t="str">
        <f>IFERROR(IF(INDEX('ce raw data'!$C$2:$CZ$3000,MATCH(1,INDEX(('ce raw data'!$A$2:$A$3000=G907)*('ce raw data'!$B$2:$B$3000=$B956),,),0),MATCH(SUBSTITUTE(I910,"Allele","Height"),'ce raw data'!$C$1:$CZ$1,0))="","-",INDEX('ce raw data'!$C$2:$CZ$3000,MATCH(1,INDEX(('ce raw data'!$A$2:$A$3000=G907)*('ce raw data'!$B$2:$B$3000=$B956),,),0),MATCH(SUBSTITUTE(I910,"Allele","Height"),'ce raw data'!$C$1:$CZ$1,0))),"-")</f>
        <v>-</v>
      </c>
      <c r="J955" s="8" t="str">
        <f>IFERROR(IF(INDEX('ce raw data'!$C$2:$CZ$3000,MATCH(1,INDEX(('ce raw data'!$A$2:$A$3000=G907)*('ce raw data'!$B$2:$B$3000=$B956),,),0),MATCH(SUBSTITUTE(J910,"Allele","Height"),'ce raw data'!$C$1:$CZ$1,0))="","-",INDEX('ce raw data'!$C$2:$CZ$3000,MATCH(1,INDEX(('ce raw data'!$A$2:$A$3000=G907)*('ce raw data'!$B$2:$B$3000=$B956),,),0),MATCH(SUBSTITUTE(J910,"Allele","Height"),'ce raw data'!$C$1:$CZ$1,0))),"-")</f>
        <v>-</v>
      </c>
    </row>
    <row r="956" spans="2:10" x14ac:dyDescent="0.5">
      <c r="B956" s="12" t="str">
        <f>'Allele Call Table'!$A$115</f>
        <v>D22S1045</v>
      </c>
      <c r="C956" s="8" t="str">
        <f>IFERROR(IF(INDEX('ce raw data'!$C$2:$CZ$3000,MATCH(1,INDEX(('ce raw data'!$A$2:$A$3000=C907)*('ce raw data'!$B$2:$B$3000=$B956),,),0),MATCH(C910,'ce raw data'!$C$1:$CZ$1,0))="","-",INDEX('ce raw data'!$C$2:$CZ$3000,MATCH(1,INDEX(('ce raw data'!$A$2:$A$3000=C907)*('ce raw data'!$B$2:$B$3000=$B956),,),0),MATCH(C910,'ce raw data'!$C$1:$CZ$1,0))),"-")</f>
        <v>-</v>
      </c>
      <c r="D956" s="8" t="str">
        <f>IFERROR(IF(INDEX('ce raw data'!$C$2:$CZ$3000,MATCH(1,INDEX(('ce raw data'!$A$2:$A$3000=C907)*('ce raw data'!$B$2:$B$3000=$B956),,),0),MATCH(D910,'ce raw data'!$C$1:$CZ$1,0))="","-",INDEX('ce raw data'!$C$2:$CZ$3000,MATCH(1,INDEX(('ce raw data'!$A$2:$A$3000=C907)*('ce raw data'!$B$2:$B$3000=$B956),,),0),MATCH(D910,'ce raw data'!$C$1:$CZ$1,0))),"-")</f>
        <v>-</v>
      </c>
      <c r="E956" s="8" t="str">
        <f>IFERROR(IF(INDEX('ce raw data'!$C$2:$CZ$3000,MATCH(1,INDEX(('ce raw data'!$A$2:$A$3000=C907)*('ce raw data'!$B$2:$B$3000=$B956),,),0),MATCH(E910,'ce raw data'!$C$1:$CZ$1,0))="","-",INDEX('ce raw data'!$C$2:$CZ$3000,MATCH(1,INDEX(('ce raw data'!$A$2:$A$3000=C907)*('ce raw data'!$B$2:$B$3000=$B956),,),0),MATCH(E910,'ce raw data'!$C$1:$CZ$1,0))),"-")</f>
        <v>-</v>
      </c>
      <c r="F956" s="8" t="str">
        <f>IFERROR(IF(INDEX('ce raw data'!$C$2:$CZ$3000,MATCH(1,INDEX(('ce raw data'!$A$2:$A$3000=C907)*('ce raw data'!$B$2:$B$3000=$B956),,),0),MATCH(F910,'ce raw data'!$C$1:$CZ$1,0))="","-",INDEX('ce raw data'!$C$2:$CZ$3000,MATCH(1,INDEX(('ce raw data'!$A$2:$A$3000=C907)*('ce raw data'!$B$2:$B$3000=$B956),,),0),MATCH(F910,'ce raw data'!$C$1:$CZ$1,0))),"-")</f>
        <v>-</v>
      </c>
      <c r="G956" s="8" t="str">
        <f>IFERROR(IF(INDEX('ce raw data'!$C$2:$CZ$3000,MATCH(1,INDEX(('ce raw data'!$A$2:$A$3000=G907)*('ce raw data'!$B$2:$B$3000=$B956),,),0),MATCH(G910,'ce raw data'!$C$1:$CZ$1,0))="","-",INDEX('ce raw data'!$C$2:$CZ$3000,MATCH(1,INDEX(('ce raw data'!$A$2:$A$3000=G907)*('ce raw data'!$B$2:$B$3000=$B956),,),0),MATCH(G910,'ce raw data'!$C$1:$CZ$1,0))),"-")</f>
        <v>-</v>
      </c>
      <c r="H956" s="8" t="str">
        <f>IFERROR(IF(INDEX('ce raw data'!$C$2:$CZ$3000,MATCH(1,INDEX(('ce raw data'!$A$2:$A$3000=G907)*('ce raw data'!$B$2:$B$3000=$B956),,),0),MATCH(H910,'ce raw data'!$C$1:$CZ$1,0))="","-",INDEX('ce raw data'!$C$2:$CZ$3000,MATCH(1,INDEX(('ce raw data'!$A$2:$A$3000=G907)*('ce raw data'!$B$2:$B$3000=$B956),,),0),MATCH(H910,'ce raw data'!$C$1:$CZ$1,0))),"-")</f>
        <v>-</v>
      </c>
      <c r="I956" s="8" t="str">
        <f>IFERROR(IF(INDEX('ce raw data'!$C$2:$CZ$3000,MATCH(1,INDEX(('ce raw data'!$A$2:$A$3000=G907)*('ce raw data'!$B$2:$B$3000=$B956),,),0),MATCH(I910,'ce raw data'!$C$1:$CZ$1,0))="","-",INDEX('ce raw data'!$C$2:$CZ$3000,MATCH(1,INDEX(('ce raw data'!$A$2:$A$3000=G907)*('ce raw data'!$B$2:$B$3000=$B956),,),0),MATCH(I910,'ce raw data'!$C$1:$CZ$1,0))),"-")</f>
        <v>-</v>
      </c>
      <c r="J956" s="8" t="str">
        <f>IFERROR(IF(INDEX('ce raw data'!$C$2:$CZ$3000,MATCH(1,INDEX(('ce raw data'!$A$2:$A$3000=G907)*('ce raw data'!$B$2:$B$3000=$B956),,),0),MATCH(J910,'ce raw data'!$C$1:$CZ$1,0))="","-",INDEX('ce raw data'!$C$2:$CZ$3000,MATCH(1,INDEX(('ce raw data'!$A$2:$A$3000=G907)*('ce raw data'!$B$2:$B$3000=$B956),,),0),MATCH(J910,'ce raw data'!$C$1:$CZ$1,0))),"-")</f>
        <v>-</v>
      </c>
    </row>
    <row r="957" spans="2:10" hidden="1" x14ac:dyDescent="0.5">
      <c r="B957" s="10"/>
      <c r="C957" s="8" t="str">
        <f>IFERROR(IF(INDEX('ce raw data'!$C$2:$CZ$3000,MATCH(1,INDEX(('ce raw data'!$A$2:$A$3000=C907)*('ce raw data'!$B$2:$B$3000=$B958),,),0),MATCH(SUBSTITUTE(C910,"Allele","Height"),'ce raw data'!$C$1:$CZ$1,0))="","-",INDEX('ce raw data'!$C$2:$CZ$3000,MATCH(1,INDEX(('ce raw data'!$A$2:$A$3000=C907)*('ce raw data'!$B$2:$B$3000=$B958),,),0),MATCH(SUBSTITUTE(C910,"Allele","Height"),'ce raw data'!$C$1:$CZ$1,0))),"-")</f>
        <v>-</v>
      </c>
      <c r="D957" s="8" t="str">
        <f>IFERROR(IF(INDEX('ce raw data'!$C$2:$CZ$3000,MATCH(1,INDEX(('ce raw data'!$A$2:$A$3000=C907)*('ce raw data'!$B$2:$B$3000=$B958),,),0),MATCH(SUBSTITUTE(D910,"Allele","Height"),'ce raw data'!$C$1:$CZ$1,0))="","-",INDEX('ce raw data'!$C$2:$CZ$3000,MATCH(1,INDEX(('ce raw data'!$A$2:$A$3000=C907)*('ce raw data'!$B$2:$B$3000=$B958),,),0),MATCH(SUBSTITUTE(D910,"Allele","Height"),'ce raw data'!$C$1:$CZ$1,0))),"-")</f>
        <v>-</v>
      </c>
      <c r="E957" s="8" t="str">
        <f>IFERROR(IF(INDEX('ce raw data'!$C$2:$CZ$3000,MATCH(1,INDEX(('ce raw data'!$A$2:$A$3000=C907)*('ce raw data'!$B$2:$B$3000=$B958),,),0),MATCH(SUBSTITUTE(E910,"Allele","Height"),'ce raw data'!$C$1:$CZ$1,0))="","-",INDEX('ce raw data'!$C$2:$CZ$3000,MATCH(1,INDEX(('ce raw data'!$A$2:$A$3000=C907)*('ce raw data'!$B$2:$B$3000=$B958),,),0),MATCH(SUBSTITUTE(E910,"Allele","Height"),'ce raw data'!$C$1:$CZ$1,0))),"-")</f>
        <v>-</v>
      </c>
      <c r="F957" s="8" t="str">
        <f>IFERROR(IF(INDEX('ce raw data'!$C$2:$CZ$3000,MATCH(1,INDEX(('ce raw data'!$A$2:$A$3000=C907)*('ce raw data'!$B$2:$B$3000=$B958),,),0),MATCH(SUBSTITUTE(F910,"Allele","Height"),'ce raw data'!$C$1:$CZ$1,0))="","-",INDEX('ce raw data'!$C$2:$CZ$3000,MATCH(1,INDEX(('ce raw data'!$A$2:$A$3000=C907)*('ce raw data'!$B$2:$B$3000=$B958),,),0),MATCH(SUBSTITUTE(F910,"Allele","Height"),'ce raw data'!$C$1:$CZ$1,0))),"-")</f>
        <v>-</v>
      </c>
      <c r="G957" s="8" t="str">
        <f>IFERROR(IF(INDEX('ce raw data'!$C$2:$CZ$3000,MATCH(1,INDEX(('ce raw data'!$A$2:$A$3000=G907)*('ce raw data'!$B$2:$B$3000=$B958),,),0),MATCH(SUBSTITUTE(G910,"Allele","Height"),'ce raw data'!$C$1:$CZ$1,0))="","-",INDEX('ce raw data'!$C$2:$CZ$3000,MATCH(1,INDEX(('ce raw data'!$A$2:$A$3000=G907)*('ce raw data'!$B$2:$B$3000=$B958),,),0),MATCH(SUBSTITUTE(G910,"Allele","Height"),'ce raw data'!$C$1:$CZ$1,0))),"-")</f>
        <v>-</v>
      </c>
      <c r="H957" s="8" t="str">
        <f>IFERROR(IF(INDEX('ce raw data'!$C$2:$CZ$3000,MATCH(1,INDEX(('ce raw data'!$A$2:$A$3000=G907)*('ce raw data'!$B$2:$B$3000=$B958),,),0),MATCH(SUBSTITUTE(H910,"Allele","Height"),'ce raw data'!$C$1:$CZ$1,0))="","-",INDEX('ce raw data'!$C$2:$CZ$3000,MATCH(1,INDEX(('ce raw data'!$A$2:$A$3000=G907)*('ce raw data'!$B$2:$B$3000=$B958),,),0),MATCH(SUBSTITUTE(H910,"Allele","Height"),'ce raw data'!$C$1:$CZ$1,0))),"-")</f>
        <v>-</v>
      </c>
      <c r="I957" s="8" t="str">
        <f>IFERROR(IF(INDEX('ce raw data'!$C$2:$CZ$3000,MATCH(1,INDEX(('ce raw data'!$A$2:$A$3000=G907)*('ce raw data'!$B$2:$B$3000=$B958),,),0),MATCH(SUBSTITUTE(I910,"Allele","Height"),'ce raw data'!$C$1:$CZ$1,0))="","-",INDEX('ce raw data'!$C$2:$CZ$3000,MATCH(1,INDEX(('ce raw data'!$A$2:$A$3000=G907)*('ce raw data'!$B$2:$B$3000=$B958),,),0),MATCH(SUBSTITUTE(I910,"Allele","Height"),'ce raw data'!$C$1:$CZ$1,0))),"-")</f>
        <v>-</v>
      </c>
      <c r="J957" s="8" t="str">
        <f>IFERROR(IF(INDEX('ce raw data'!$C$2:$CZ$3000,MATCH(1,INDEX(('ce raw data'!$A$2:$A$3000=G907)*('ce raw data'!$B$2:$B$3000=$B958),,),0),MATCH(SUBSTITUTE(J910,"Allele","Height"),'ce raw data'!$C$1:$CZ$1,0))="","-",INDEX('ce raw data'!$C$2:$CZ$3000,MATCH(1,INDEX(('ce raw data'!$A$2:$A$3000=G907)*('ce raw data'!$B$2:$B$3000=$B958),,),0),MATCH(SUBSTITUTE(J910,"Allele","Height"),'ce raw data'!$C$1:$CZ$1,0))),"-")</f>
        <v>-</v>
      </c>
    </row>
    <row r="958" spans="2:10" x14ac:dyDescent="0.5">
      <c r="B958" s="13" t="str">
        <f>'Allele Call Table'!$A$117</f>
        <v>DYS391</v>
      </c>
      <c r="C958" s="8" t="str">
        <f>IFERROR(IF(INDEX('ce raw data'!$C$2:$CZ$3000,MATCH(1,INDEX(('ce raw data'!$A$2:$A$3000=C907)*('ce raw data'!$B$2:$B$3000=$B958),,),0),MATCH(C910,'ce raw data'!$C$1:$CZ$1,0))="","-",INDEX('ce raw data'!$C$2:$CZ$3000,MATCH(1,INDEX(('ce raw data'!$A$2:$A$3000=C907)*('ce raw data'!$B$2:$B$3000=$B958),,),0),MATCH(C910,'ce raw data'!$C$1:$CZ$1,0))),"-")</f>
        <v>-</v>
      </c>
      <c r="D958" s="8" t="str">
        <f>IFERROR(IF(INDEX('ce raw data'!$C$2:$CZ$3000,MATCH(1,INDEX(('ce raw data'!$A$2:$A$3000=C907)*('ce raw data'!$B$2:$B$3000=$B958),,),0),MATCH(D910,'ce raw data'!$C$1:$CZ$1,0))="","-",INDEX('ce raw data'!$C$2:$CZ$3000,MATCH(1,INDEX(('ce raw data'!$A$2:$A$3000=C907)*('ce raw data'!$B$2:$B$3000=$B958),,),0),MATCH(D910,'ce raw data'!$C$1:$CZ$1,0))),"-")</f>
        <v>-</v>
      </c>
      <c r="E958" s="8" t="str">
        <f>IFERROR(IF(INDEX('ce raw data'!$C$2:$CZ$3000,MATCH(1,INDEX(('ce raw data'!$A$2:$A$3000=C907)*('ce raw data'!$B$2:$B$3000=$B958),,),0),MATCH(E910,'ce raw data'!$C$1:$CZ$1,0))="","-",INDEX('ce raw data'!$C$2:$CZ$3000,MATCH(1,INDEX(('ce raw data'!$A$2:$A$3000=C907)*('ce raw data'!$B$2:$B$3000=$B958),,),0),MATCH(E910,'ce raw data'!$C$1:$CZ$1,0))),"-")</f>
        <v>-</v>
      </c>
      <c r="F958" s="8" t="str">
        <f>IFERROR(IF(INDEX('ce raw data'!$C$2:$CZ$3000,MATCH(1,INDEX(('ce raw data'!$A$2:$A$3000=C907)*('ce raw data'!$B$2:$B$3000=$B958),,),0),MATCH(F910,'ce raw data'!$C$1:$CZ$1,0))="","-",INDEX('ce raw data'!$C$2:$CZ$3000,MATCH(1,INDEX(('ce raw data'!$A$2:$A$3000=C907)*('ce raw data'!$B$2:$B$3000=$B958),,),0),MATCH(F910,'ce raw data'!$C$1:$CZ$1,0))),"-")</f>
        <v>-</v>
      </c>
      <c r="G958" s="8" t="str">
        <f>IFERROR(IF(INDEX('ce raw data'!$C$2:$CZ$3000,MATCH(1,INDEX(('ce raw data'!$A$2:$A$3000=G907)*('ce raw data'!$B$2:$B$3000=$B958),,),0),MATCH(G910,'ce raw data'!$C$1:$CZ$1,0))="","-",INDEX('ce raw data'!$C$2:$CZ$3000,MATCH(1,INDEX(('ce raw data'!$A$2:$A$3000=G907)*('ce raw data'!$B$2:$B$3000=$B958),,),0),MATCH(G910,'ce raw data'!$C$1:$CZ$1,0))),"-")</f>
        <v>-</v>
      </c>
      <c r="H958" s="8" t="str">
        <f>IFERROR(IF(INDEX('ce raw data'!$C$2:$CZ$3000,MATCH(1,INDEX(('ce raw data'!$A$2:$A$3000=G907)*('ce raw data'!$B$2:$B$3000=$B958),,),0),MATCH(H910,'ce raw data'!$C$1:$CZ$1,0))="","-",INDEX('ce raw data'!$C$2:$CZ$3000,MATCH(1,INDEX(('ce raw data'!$A$2:$A$3000=G907)*('ce raw data'!$B$2:$B$3000=$B958),,),0),MATCH(H910,'ce raw data'!$C$1:$CZ$1,0))),"-")</f>
        <v>-</v>
      </c>
      <c r="I958" s="8" t="str">
        <f>IFERROR(IF(INDEX('ce raw data'!$C$2:$CZ$3000,MATCH(1,INDEX(('ce raw data'!$A$2:$A$3000=G907)*('ce raw data'!$B$2:$B$3000=$B958),,),0),MATCH(I910,'ce raw data'!$C$1:$CZ$1,0))="","-",INDEX('ce raw data'!$C$2:$CZ$3000,MATCH(1,INDEX(('ce raw data'!$A$2:$A$3000=G907)*('ce raw data'!$B$2:$B$3000=$B958),,),0),MATCH(I910,'ce raw data'!$C$1:$CZ$1,0))),"-")</f>
        <v>-</v>
      </c>
      <c r="J958" s="8" t="str">
        <f>IFERROR(IF(INDEX('ce raw data'!$C$2:$CZ$3000,MATCH(1,INDEX(('ce raw data'!$A$2:$A$3000=G907)*('ce raw data'!$B$2:$B$3000=$B958),,),0),MATCH(J910,'ce raw data'!$C$1:$CZ$1,0))="","-",INDEX('ce raw data'!$C$2:$CZ$3000,MATCH(1,INDEX(('ce raw data'!$A$2:$A$3000=G907)*('ce raw data'!$B$2:$B$3000=$B958),,),0),MATCH(J910,'ce raw data'!$C$1:$CZ$1,0))),"-")</f>
        <v>-</v>
      </c>
    </row>
    <row r="959" spans="2:10" hidden="1" x14ac:dyDescent="0.5">
      <c r="B959" s="13"/>
      <c r="C959" s="8" t="str">
        <f>IFERROR(IF(INDEX('ce raw data'!$C$2:$CZ$3000,MATCH(1,INDEX(('ce raw data'!$A$2:$A$3000=C907)*('ce raw data'!$B$2:$B$3000=$B960),,),0),MATCH(SUBSTITUTE(C910,"Allele","Height"),'ce raw data'!$C$1:$CZ$1,0))="","-",INDEX('ce raw data'!$C$2:$CZ$3000,MATCH(1,INDEX(('ce raw data'!$A$2:$A$3000=C907)*('ce raw data'!$B$2:$B$3000=$B960),,),0),MATCH(SUBSTITUTE(C910,"Allele","Height"),'ce raw data'!$C$1:$CZ$1,0))),"-")</f>
        <v>-</v>
      </c>
      <c r="D959" s="8" t="str">
        <f>IFERROR(IF(INDEX('ce raw data'!$C$2:$CZ$3000,MATCH(1,INDEX(('ce raw data'!$A$2:$A$3000=C907)*('ce raw data'!$B$2:$B$3000=$B960),,),0),MATCH(SUBSTITUTE(D910,"Allele","Height"),'ce raw data'!$C$1:$CZ$1,0))="","-",INDEX('ce raw data'!$C$2:$CZ$3000,MATCH(1,INDEX(('ce raw data'!$A$2:$A$3000=C907)*('ce raw data'!$B$2:$B$3000=$B960),,),0),MATCH(SUBSTITUTE(D910,"Allele","Height"),'ce raw data'!$C$1:$CZ$1,0))),"-")</f>
        <v>-</v>
      </c>
      <c r="E959" s="8" t="str">
        <f>IFERROR(IF(INDEX('ce raw data'!$C$2:$CZ$3000,MATCH(1,INDEX(('ce raw data'!$A$2:$A$3000=C907)*('ce raw data'!$B$2:$B$3000=$B960),,),0),MATCH(SUBSTITUTE(E910,"Allele","Height"),'ce raw data'!$C$1:$CZ$1,0))="","-",INDEX('ce raw data'!$C$2:$CZ$3000,MATCH(1,INDEX(('ce raw data'!$A$2:$A$3000=C907)*('ce raw data'!$B$2:$B$3000=$B960),,),0),MATCH(SUBSTITUTE(E910,"Allele","Height"),'ce raw data'!$C$1:$CZ$1,0))),"-")</f>
        <v>-</v>
      </c>
      <c r="F959" s="8" t="str">
        <f>IFERROR(IF(INDEX('ce raw data'!$C$2:$CZ$3000,MATCH(1,INDEX(('ce raw data'!$A$2:$A$3000=C907)*('ce raw data'!$B$2:$B$3000=$B960),,),0),MATCH(SUBSTITUTE(F910,"Allele","Height"),'ce raw data'!$C$1:$CZ$1,0))="","-",INDEX('ce raw data'!$C$2:$CZ$3000,MATCH(1,INDEX(('ce raw data'!$A$2:$A$3000=C907)*('ce raw data'!$B$2:$B$3000=$B960),,),0),MATCH(SUBSTITUTE(F910,"Allele","Height"),'ce raw data'!$C$1:$CZ$1,0))),"-")</f>
        <v>-</v>
      </c>
      <c r="G959" s="8" t="str">
        <f>IFERROR(IF(INDEX('ce raw data'!$C$2:$CZ$3000,MATCH(1,INDEX(('ce raw data'!$A$2:$A$3000=G907)*('ce raw data'!$B$2:$B$3000=$B960),,),0),MATCH(SUBSTITUTE(G910,"Allele","Height"),'ce raw data'!$C$1:$CZ$1,0))="","-",INDEX('ce raw data'!$C$2:$CZ$3000,MATCH(1,INDEX(('ce raw data'!$A$2:$A$3000=G907)*('ce raw data'!$B$2:$B$3000=$B960),,),0),MATCH(SUBSTITUTE(G910,"Allele","Height"),'ce raw data'!$C$1:$CZ$1,0))),"-")</f>
        <v>-</v>
      </c>
      <c r="H959" s="8" t="str">
        <f>IFERROR(IF(INDEX('ce raw data'!$C$2:$CZ$3000,MATCH(1,INDEX(('ce raw data'!$A$2:$A$3000=G907)*('ce raw data'!$B$2:$B$3000=$B960),,),0),MATCH(SUBSTITUTE(H910,"Allele","Height"),'ce raw data'!$C$1:$CZ$1,0))="","-",INDEX('ce raw data'!$C$2:$CZ$3000,MATCH(1,INDEX(('ce raw data'!$A$2:$A$3000=G907)*('ce raw data'!$B$2:$B$3000=$B960),,),0),MATCH(SUBSTITUTE(H910,"Allele","Height"),'ce raw data'!$C$1:$CZ$1,0))),"-")</f>
        <v>-</v>
      </c>
      <c r="I959" s="8" t="str">
        <f>IFERROR(IF(INDEX('ce raw data'!$C$2:$CZ$3000,MATCH(1,INDEX(('ce raw data'!$A$2:$A$3000=G907)*('ce raw data'!$B$2:$B$3000=$B960),,),0),MATCH(SUBSTITUTE(I910,"Allele","Height"),'ce raw data'!$C$1:$CZ$1,0))="","-",INDEX('ce raw data'!$C$2:$CZ$3000,MATCH(1,INDEX(('ce raw data'!$A$2:$A$3000=G907)*('ce raw data'!$B$2:$B$3000=$B960),,),0),MATCH(SUBSTITUTE(I910,"Allele","Height"),'ce raw data'!$C$1:$CZ$1,0))),"-")</f>
        <v>-</v>
      </c>
      <c r="J959" s="8" t="str">
        <f>IFERROR(IF(INDEX('ce raw data'!$C$2:$CZ$3000,MATCH(1,INDEX(('ce raw data'!$A$2:$A$3000=G907)*('ce raw data'!$B$2:$B$3000=$B960),,),0),MATCH(SUBSTITUTE(J910,"Allele","Height"),'ce raw data'!$C$1:$CZ$1,0))="","-",INDEX('ce raw data'!$C$2:$CZ$3000,MATCH(1,INDEX(('ce raw data'!$A$2:$A$3000=G907)*('ce raw data'!$B$2:$B$3000=$B960),,),0),MATCH(SUBSTITUTE(J910,"Allele","Height"),'ce raw data'!$C$1:$CZ$1,0))),"-")</f>
        <v>-</v>
      </c>
    </row>
    <row r="960" spans="2:10" x14ac:dyDescent="0.5">
      <c r="B960" s="13" t="str">
        <f>'Allele Call Table'!$A$119</f>
        <v>FGA</v>
      </c>
      <c r="C960" s="8" t="str">
        <f>IFERROR(IF(INDEX('ce raw data'!$C$2:$CZ$3000,MATCH(1,INDEX(('ce raw data'!$A$2:$A$3000=C907)*('ce raw data'!$B$2:$B$3000=$B960),,),0),MATCH(C910,'ce raw data'!$C$1:$CZ$1,0))="","-",INDEX('ce raw data'!$C$2:$CZ$3000,MATCH(1,INDEX(('ce raw data'!$A$2:$A$3000=C907)*('ce raw data'!$B$2:$B$3000=$B960),,),0),MATCH(C910,'ce raw data'!$C$1:$CZ$1,0))),"-")</f>
        <v>-</v>
      </c>
      <c r="D960" s="8" t="str">
        <f>IFERROR(IF(INDEX('ce raw data'!$C$2:$CZ$3000,MATCH(1,INDEX(('ce raw data'!$A$2:$A$3000=C907)*('ce raw data'!$B$2:$B$3000=$B960),,),0),MATCH(D910,'ce raw data'!$C$1:$CZ$1,0))="","-",INDEX('ce raw data'!$C$2:$CZ$3000,MATCH(1,INDEX(('ce raw data'!$A$2:$A$3000=C907)*('ce raw data'!$B$2:$B$3000=$B960),,),0),MATCH(D910,'ce raw data'!$C$1:$CZ$1,0))),"-")</f>
        <v>-</v>
      </c>
      <c r="E960" s="8" t="str">
        <f>IFERROR(IF(INDEX('ce raw data'!$C$2:$CZ$3000,MATCH(1,INDEX(('ce raw data'!$A$2:$A$3000=C907)*('ce raw data'!$B$2:$B$3000=$B960),,),0),MATCH(E910,'ce raw data'!$C$1:$CZ$1,0))="","-",INDEX('ce raw data'!$C$2:$CZ$3000,MATCH(1,INDEX(('ce raw data'!$A$2:$A$3000=C907)*('ce raw data'!$B$2:$B$3000=$B960),,),0),MATCH(E910,'ce raw data'!$C$1:$CZ$1,0))),"-")</f>
        <v>-</v>
      </c>
      <c r="F960" s="8" t="str">
        <f>IFERROR(IF(INDEX('ce raw data'!$C$2:$CZ$3000,MATCH(1,INDEX(('ce raw data'!$A$2:$A$3000=C907)*('ce raw data'!$B$2:$B$3000=$B960),,),0),MATCH(F910,'ce raw data'!$C$1:$CZ$1,0))="","-",INDEX('ce raw data'!$C$2:$CZ$3000,MATCH(1,INDEX(('ce raw data'!$A$2:$A$3000=C907)*('ce raw data'!$B$2:$B$3000=$B960),,),0),MATCH(F910,'ce raw data'!$C$1:$CZ$1,0))),"-")</f>
        <v>-</v>
      </c>
      <c r="G960" s="8" t="str">
        <f>IFERROR(IF(INDEX('ce raw data'!$C$2:$CZ$3000,MATCH(1,INDEX(('ce raw data'!$A$2:$A$3000=G907)*('ce raw data'!$B$2:$B$3000=$B960),,),0),MATCH(G910,'ce raw data'!$C$1:$CZ$1,0))="","-",INDEX('ce raw data'!$C$2:$CZ$3000,MATCH(1,INDEX(('ce raw data'!$A$2:$A$3000=G907)*('ce raw data'!$B$2:$B$3000=$B960),,),0),MATCH(G910,'ce raw data'!$C$1:$CZ$1,0))),"-")</f>
        <v>-</v>
      </c>
      <c r="H960" s="8" t="str">
        <f>IFERROR(IF(INDEX('ce raw data'!$C$2:$CZ$3000,MATCH(1,INDEX(('ce raw data'!$A$2:$A$3000=G907)*('ce raw data'!$B$2:$B$3000=$B960),,),0),MATCH(H910,'ce raw data'!$C$1:$CZ$1,0))="","-",INDEX('ce raw data'!$C$2:$CZ$3000,MATCH(1,INDEX(('ce raw data'!$A$2:$A$3000=G907)*('ce raw data'!$B$2:$B$3000=$B960),,),0),MATCH(H910,'ce raw data'!$C$1:$CZ$1,0))),"-")</f>
        <v>-</v>
      </c>
      <c r="I960" s="8" t="str">
        <f>IFERROR(IF(INDEX('ce raw data'!$C$2:$CZ$3000,MATCH(1,INDEX(('ce raw data'!$A$2:$A$3000=G907)*('ce raw data'!$B$2:$B$3000=$B960),,),0),MATCH(I910,'ce raw data'!$C$1:$CZ$1,0))="","-",INDEX('ce raw data'!$C$2:$CZ$3000,MATCH(1,INDEX(('ce raw data'!$A$2:$A$3000=G907)*('ce raw data'!$B$2:$B$3000=$B960),,),0),MATCH(I910,'ce raw data'!$C$1:$CZ$1,0))),"-")</f>
        <v>-</v>
      </c>
      <c r="J960" s="8" t="str">
        <f>IFERROR(IF(INDEX('ce raw data'!$C$2:$CZ$3000,MATCH(1,INDEX(('ce raw data'!$A$2:$A$3000=G907)*('ce raw data'!$B$2:$B$3000=$B960),,),0),MATCH(J910,'ce raw data'!$C$1:$CZ$1,0))="","-",INDEX('ce raw data'!$C$2:$CZ$3000,MATCH(1,INDEX(('ce raw data'!$A$2:$A$3000=G907)*('ce raw data'!$B$2:$B$3000=$B960),,),0),MATCH(J910,'ce raw data'!$C$1:$CZ$1,0))),"-")</f>
        <v>-</v>
      </c>
    </row>
    <row r="961" spans="2:10" hidden="1" x14ac:dyDescent="0.5">
      <c r="B961" s="13"/>
      <c r="C961" s="8" t="str">
        <f>IFERROR(IF(INDEX('ce raw data'!$C$2:$CZ$3000,MATCH(1,INDEX(('ce raw data'!$A$2:$A$3000=C907)*('ce raw data'!$B$2:$B$3000=$B962),,),0),MATCH(SUBSTITUTE(C910,"Allele","Height"),'ce raw data'!$C$1:$CZ$1,0))="","-",INDEX('ce raw data'!$C$2:$CZ$3000,MATCH(1,INDEX(('ce raw data'!$A$2:$A$3000=C907)*('ce raw data'!$B$2:$B$3000=$B962),,),0),MATCH(SUBSTITUTE(C910,"Allele","Height"),'ce raw data'!$C$1:$CZ$1,0))),"-")</f>
        <v>-</v>
      </c>
      <c r="D961" s="8" t="str">
        <f>IFERROR(IF(INDEX('ce raw data'!$C$2:$CZ$3000,MATCH(1,INDEX(('ce raw data'!$A$2:$A$3000=C907)*('ce raw data'!$B$2:$B$3000=$B962),,),0),MATCH(SUBSTITUTE(D910,"Allele","Height"),'ce raw data'!$C$1:$CZ$1,0))="","-",INDEX('ce raw data'!$C$2:$CZ$3000,MATCH(1,INDEX(('ce raw data'!$A$2:$A$3000=C907)*('ce raw data'!$B$2:$B$3000=$B962),,),0),MATCH(SUBSTITUTE(D910,"Allele","Height"),'ce raw data'!$C$1:$CZ$1,0))),"-")</f>
        <v>-</v>
      </c>
      <c r="E961" s="8" t="str">
        <f>IFERROR(IF(INDEX('ce raw data'!$C$2:$CZ$3000,MATCH(1,INDEX(('ce raw data'!$A$2:$A$3000=C907)*('ce raw data'!$B$2:$B$3000=$B962),,),0),MATCH(SUBSTITUTE(E910,"Allele","Height"),'ce raw data'!$C$1:$CZ$1,0))="","-",INDEX('ce raw data'!$C$2:$CZ$3000,MATCH(1,INDEX(('ce raw data'!$A$2:$A$3000=C907)*('ce raw data'!$B$2:$B$3000=$B962),,),0),MATCH(SUBSTITUTE(E910,"Allele","Height"),'ce raw data'!$C$1:$CZ$1,0))),"-")</f>
        <v>-</v>
      </c>
      <c r="F961" s="8" t="str">
        <f>IFERROR(IF(INDEX('ce raw data'!$C$2:$CZ$3000,MATCH(1,INDEX(('ce raw data'!$A$2:$A$3000=C907)*('ce raw data'!$B$2:$B$3000=$B962),,),0),MATCH(SUBSTITUTE(F910,"Allele","Height"),'ce raw data'!$C$1:$CZ$1,0))="","-",INDEX('ce raw data'!$C$2:$CZ$3000,MATCH(1,INDEX(('ce raw data'!$A$2:$A$3000=C907)*('ce raw data'!$B$2:$B$3000=$B962),,),0),MATCH(SUBSTITUTE(F910,"Allele","Height"),'ce raw data'!$C$1:$CZ$1,0))),"-")</f>
        <v>-</v>
      </c>
      <c r="G961" s="8" t="str">
        <f>IFERROR(IF(INDEX('ce raw data'!$C$2:$CZ$3000,MATCH(1,INDEX(('ce raw data'!$A$2:$A$3000=G907)*('ce raw data'!$B$2:$B$3000=$B962),,),0),MATCH(SUBSTITUTE(G910,"Allele","Height"),'ce raw data'!$C$1:$CZ$1,0))="","-",INDEX('ce raw data'!$C$2:$CZ$3000,MATCH(1,INDEX(('ce raw data'!$A$2:$A$3000=G907)*('ce raw data'!$B$2:$B$3000=$B962),,),0),MATCH(SUBSTITUTE(G910,"Allele","Height"),'ce raw data'!$C$1:$CZ$1,0))),"-")</f>
        <v>-</v>
      </c>
      <c r="H961" s="8" t="str">
        <f>IFERROR(IF(INDEX('ce raw data'!$C$2:$CZ$3000,MATCH(1,INDEX(('ce raw data'!$A$2:$A$3000=G907)*('ce raw data'!$B$2:$B$3000=$B962),,),0),MATCH(SUBSTITUTE(H910,"Allele","Height"),'ce raw data'!$C$1:$CZ$1,0))="","-",INDEX('ce raw data'!$C$2:$CZ$3000,MATCH(1,INDEX(('ce raw data'!$A$2:$A$3000=G907)*('ce raw data'!$B$2:$B$3000=$B962),,),0),MATCH(SUBSTITUTE(H910,"Allele","Height"),'ce raw data'!$C$1:$CZ$1,0))),"-")</f>
        <v>-</v>
      </c>
      <c r="I961" s="8" t="str">
        <f>IFERROR(IF(INDEX('ce raw data'!$C$2:$CZ$3000,MATCH(1,INDEX(('ce raw data'!$A$2:$A$3000=G907)*('ce raw data'!$B$2:$B$3000=$B962),,),0),MATCH(SUBSTITUTE(I910,"Allele","Height"),'ce raw data'!$C$1:$CZ$1,0))="","-",INDEX('ce raw data'!$C$2:$CZ$3000,MATCH(1,INDEX(('ce raw data'!$A$2:$A$3000=G907)*('ce raw data'!$B$2:$B$3000=$B962),,),0),MATCH(SUBSTITUTE(I910,"Allele","Height"),'ce raw data'!$C$1:$CZ$1,0))),"-")</f>
        <v>-</v>
      </c>
      <c r="J961" s="8" t="str">
        <f>IFERROR(IF(INDEX('ce raw data'!$C$2:$CZ$3000,MATCH(1,INDEX(('ce raw data'!$A$2:$A$3000=G907)*('ce raw data'!$B$2:$B$3000=$B962),,),0),MATCH(SUBSTITUTE(J910,"Allele","Height"),'ce raw data'!$C$1:$CZ$1,0))="","-",INDEX('ce raw data'!$C$2:$CZ$3000,MATCH(1,INDEX(('ce raw data'!$A$2:$A$3000=G907)*('ce raw data'!$B$2:$B$3000=$B962),,),0),MATCH(SUBSTITUTE(J910,"Allele","Height"),'ce raw data'!$C$1:$CZ$1,0))),"-")</f>
        <v>-</v>
      </c>
    </row>
    <row r="962" spans="2:10" x14ac:dyDescent="0.5">
      <c r="B962" s="13" t="str">
        <f>'Allele Call Table'!$A$121</f>
        <v>DYS576</v>
      </c>
      <c r="C962" s="8" t="str">
        <f>IFERROR(IF(INDEX('ce raw data'!$C$2:$CZ$3000,MATCH(1,INDEX(('ce raw data'!$A$2:$A$3000=C907)*('ce raw data'!$B$2:$B$3000=$B962),,),0),MATCH(C910,'ce raw data'!$C$1:$CZ$1,0))="","-",INDEX('ce raw data'!$C$2:$CZ$3000,MATCH(1,INDEX(('ce raw data'!$A$2:$A$3000=C907)*('ce raw data'!$B$2:$B$3000=$B962),,),0),MATCH(C910,'ce raw data'!$C$1:$CZ$1,0))),"-")</f>
        <v>-</v>
      </c>
      <c r="D962" s="8" t="str">
        <f>IFERROR(IF(INDEX('ce raw data'!$C$2:$CZ$3000,MATCH(1,INDEX(('ce raw data'!$A$2:$A$3000=C907)*('ce raw data'!$B$2:$B$3000=$B962),,),0),MATCH(D910,'ce raw data'!$C$1:$CZ$1,0))="","-",INDEX('ce raw data'!$C$2:$CZ$3000,MATCH(1,INDEX(('ce raw data'!$A$2:$A$3000=C907)*('ce raw data'!$B$2:$B$3000=$B962),,),0),MATCH(D910,'ce raw data'!$C$1:$CZ$1,0))),"-")</f>
        <v>-</v>
      </c>
      <c r="E962" s="8" t="str">
        <f>IFERROR(IF(INDEX('ce raw data'!$C$2:$CZ$3000,MATCH(1,INDEX(('ce raw data'!$A$2:$A$3000=C907)*('ce raw data'!$B$2:$B$3000=$B962),,),0),MATCH(E910,'ce raw data'!$C$1:$CZ$1,0))="","-",INDEX('ce raw data'!$C$2:$CZ$3000,MATCH(1,INDEX(('ce raw data'!$A$2:$A$3000=C907)*('ce raw data'!$B$2:$B$3000=$B962),,),0),MATCH(E910,'ce raw data'!$C$1:$CZ$1,0))),"-")</f>
        <v>-</v>
      </c>
      <c r="F962" s="8" t="str">
        <f>IFERROR(IF(INDEX('ce raw data'!$C$2:$CZ$3000,MATCH(1,INDEX(('ce raw data'!$A$2:$A$3000=C907)*('ce raw data'!$B$2:$B$3000=$B962),,),0),MATCH(F910,'ce raw data'!$C$1:$CZ$1,0))="","-",INDEX('ce raw data'!$C$2:$CZ$3000,MATCH(1,INDEX(('ce raw data'!$A$2:$A$3000=C907)*('ce raw data'!$B$2:$B$3000=$B962),,),0),MATCH(F910,'ce raw data'!$C$1:$CZ$1,0))),"-")</f>
        <v>-</v>
      </c>
      <c r="G962" s="8" t="str">
        <f>IFERROR(IF(INDEX('ce raw data'!$C$2:$CZ$3000,MATCH(1,INDEX(('ce raw data'!$A$2:$A$3000=G907)*('ce raw data'!$B$2:$B$3000=$B962),,),0),MATCH(G910,'ce raw data'!$C$1:$CZ$1,0))="","-",INDEX('ce raw data'!$C$2:$CZ$3000,MATCH(1,INDEX(('ce raw data'!$A$2:$A$3000=G907)*('ce raw data'!$B$2:$B$3000=$B962),,),0),MATCH(G910,'ce raw data'!$C$1:$CZ$1,0))),"-")</f>
        <v>-</v>
      </c>
      <c r="H962" s="8" t="str">
        <f>IFERROR(IF(INDEX('ce raw data'!$C$2:$CZ$3000,MATCH(1,INDEX(('ce raw data'!$A$2:$A$3000=G907)*('ce raw data'!$B$2:$B$3000=$B962),,),0),MATCH(H910,'ce raw data'!$C$1:$CZ$1,0))="","-",INDEX('ce raw data'!$C$2:$CZ$3000,MATCH(1,INDEX(('ce raw data'!$A$2:$A$3000=G907)*('ce raw data'!$B$2:$B$3000=$B962),,),0),MATCH(H910,'ce raw data'!$C$1:$CZ$1,0))),"-")</f>
        <v>-</v>
      </c>
      <c r="I962" s="8" t="str">
        <f>IFERROR(IF(INDEX('ce raw data'!$C$2:$CZ$3000,MATCH(1,INDEX(('ce raw data'!$A$2:$A$3000=G907)*('ce raw data'!$B$2:$B$3000=$B962),,),0),MATCH(I910,'ce raw data'!$C$1:$CZ$1,0))="","-",INDEX('ce raw data'!$C$2:$CZ$3000,MATCH(1,INDEX(('ce raw data'!$A$2:$A$3000=G907)*('ce raw data'!$B$2:$B$3000=$B962),,),0),MATCH(I910,'ce raw data'!$C$1:$CZ$1,0))),"-")</f>
        <v>-</v>
      </c>
      <c r="J962" s="8" t="str">
        <f>IFERROR(IF(INDEX('ce raw data'!$C$2:$CZ$3000,MATCH(1,INDEX(('ce raw data'!$A$2:$A$3000=G907)*('ce raw data'!$B$2:$B$3000=$B962),,),0),MATCH(J910,'ce raw data'!$C$1:$CZ$1,0))="","-",INDEX('ce raw data'!$C$2:$CZ$3000,MATCH(1,INDEX(('ce raw data'!$A$2:$A$3000=G907)*('ce raw data'!$B$2:$B$3000=$B962),,),0),MATCH(J910,'ce raw data'!$C$1:$CZ$1,0))),"-")</f>
        <v>-</v>
      </c>
    </row>
    <row r="963" spans="2:10" hidden="1" x14ac:dyDescent="0.5">
      <c r="B963" s="13"/>
      <c r="C963" s="8" t="str">
        <f>IFERROR(IF(INDEX('ce raw data'!$C$2:$CZ$3000,MATCH(1,INDEX(('ce raw data'!$A$2:$A$3000=C907)*('ce raw data'!$B$2:$B$3000=$B964),,),0),MATCH(SUBSTITUTE(C910,"Allele","Height"),'ce raw data'!$C$1:$CZ$1,0))="","-",INDEX('ce raw data'!$C$2:$CZ$3000,MATCH(1,INDEX(('ce raw data'!$A$2:$A$3000=C907)*('ce raw data'!$B$2:$B$3000=$B964),,),0),MATCH(SUBSTITUTE(C910,"Allele","Height"),'ce raw data'!$C$1:$CZ$1,0))),"-")</f>
        <v>-</v>
      </c>
      <c r="D963" s="8" t="str">
        <f>IFERROR(IF(INDEX('ce raw data'!$C$2:$CZ$3000,MATCH(1,INDEX(('ce raw data'!$A$2:$A$3000=C907)*('ce raw data'!$B$2:$B$3000=$B964),,),0),MATCH(SUBSTITUTE(D910,"Allele","Height"),'ce raw data'!$C$1:$CZ$1,0))="","-",INDEX('ce raw data'!$C$2:$CZ$3000,MATCH(1,INDEX(('ce raw data'!$A$2:$A$3000=C907)*('ce raw data'!$B$2:$B$3000=$B964),,),0),MATCH(SUBSTITUTE(D910,"Allele","Height"),'ce raw data'!$C$1:$CZ$1,0))),"-")</f>
        <v>-</v>
      </c>
      <c r="E963" s="8" t="str">
        <f>IFERROR(IF(INDEX('ce raw data'!$C$2:$CZ$3000,MATCH(1,INDEX(('ce raw data'!$A$2:$A$3000=C907)*('ce raw data'!$B$2:$B$3000=$B964),,),0),MATCH(SUBSTITUTE(E910,"Allele","Height"),'ce raw data'!$C$1:$CZ$1,0))="","-",INDEX('ce raw data'!$C$2:$CZ$3000,MATCH(1,INDEX(('ce raw data'!$A$2:$A$3000=C907)*('ce raw data'!$B$2:$B$3000=$B964),,),0),MATCH(SUBSTITUTE(E910,"Allele","Height"),'ce raw data'!$C$1:$CZ$1,0))),"-")</f>
        <v>-</v>
      </c>
      <c r="F963" s="8" t="str">
        <f>IFERROR(IF(INDEX('ce raw data'!$C$2:$CZ$3000,MATCH(1,INDEX(('ce raw data'!$A$2:$A$3000=C907)*('ce raw data'!$B$2:$B$3000=$B964),,),0),MATCH(SUBSTITUTE(F910,"Allele","Height"),'ce raw data'!$C$1:$CZ$1,0))="","-",INDEX('ce raw data'!$C$2:$CZ$3000,MATCH(1,INDEX(('ce raw data'!$A$2:$A$3000=C907)*('ce raw data'!$B$2:$B$3000=$B964),,),0),MATCH(SUBSTITUTE(F910,"Allele","Height"),'ce raw data'!$C$1:$CZ$1,0))),"-")</f>
        <v>-</v>
      </c>
      <c r="G963" s="8" t="str">
        <f>IFERROR(IF(INDEX('ce raw data'!$C$2:$CZ$3000,MATCH(1,INDEX(('ce raw data'!$A$2:$A$3000=G907)*('ce raw data'!$B$2:$B$3000=$B964),,),0),MATCH(SUBSTITUTE(G910,"Allele","Height"),'ce raw data'!$C$1:$CZ$1,0))="","-",INDEX('ce raw data'!$C$2:$CZ$3000,MATCH(1,INDEX(('ce raw data'!$A$2:$A$3000=G907)*('ce raw data'!$B$2:$B$3000=$B964),,),0),MATCH(SUBSTITUTE(G910,"Allele","Height"),'ce raw data'!$C$1:$CZ$1,0))),"-")</f>
        <v>-</v>
      </c>
      <c r="H963" s="8" t="str">
        <f>IFERROR(IF(INDEX('ce raw data'!$C$2:$CZ$3000,MATCH(1,INDEX(('ce raw data'!$A$2:$A$3000=G907)*('ce raw data'!$B$2:$B$3000=$B964),,),0),MATCH(SUBSTITUTE(H910,"Allele","Height"),'ce raw data'!$C$1:$CZ$1,0))="","-",INDEX('ce raw data'!$C$2:$CZ$3000,MATCH(1,INDEX(('ce raw data'!$A$2:$A$3000=G907)*('ce raw data'!$B$2:$B$3000=$B964),,),0),MATCH(SUBSTITUTE(H910,"Allele","Height"),'ce raw data'!$C$1:$CZ$1,0))),"-")</f>
        <v>-</v>
      </c>
      <c r="I963" s="8" t="str">
        <f>IFERROR(IF(INDEX('ce raw data'!$C$2:$CZ$3000,MATCH(1,INDEX(('ce raw data'!$A$2:$A$3000=G907)*('ce raw data'!$B$2:$B$3000=$B964),,),0),MATCH(SUBSTITUTE(I910,"Allele","Height"),'ce raw data'!$C$1:$CZ$1,0))="","-",INDEX('ce raw data'!$C$2:$CZ$3000,MATCH(1,INDEX(('ce raw data'!$A$2:$A$3000=G907)*('ce raw data'!$B$2:$B$3000=$B964),,),0),MATCH(SUBSTITUTE(I910,"Allele","Height"),'ce raw data'!$C$1:$CZ$1,0))),"-")</f>
        <v>-</v>
      </c>
      <c r="J963" s="8" t="str">
        <f>IFERROR(IF(INDEX('ce raw data'!$C$2:$CZ$3000,MATCH(1,INDEX(('ce raw data'!$A$2:$A$3000=G907)*('ce raw data'!$B$2:$B$3000=$B964),,),0),MATCH(SUBSTITUTE(J910,"Allele","Height"),'ce raw data'!$C$1:$CZ$1,0))="","-",INDEX('ce raw data'!$C$2:$CZ$3000,MATCH(1,INDEX(('ce raw data'!$A$2:$A$3000=G907)*('ce raw data'!$B$2:$B$3000=$B964),,),0),MATCH(SUBSTITUTE(J910,"Allele","Height"),'ce raw data'!$C$1:$CZ$1,0))),"-")</f>
        <v>-</v>
      </c>
    </row>
    <row r="964" spans="2:10" x14ac:dyDescent="0.5">
      <c r="B964" s="13" t="str">
        <f>'Allele Call Table'!$A$123</f>
        <v>DYS570</v>
      </c>
      <c r="C964" s="8" t="str">
        <f>IFERROR(IF(INDEX('ce raw data'!$C$2:$CZ$3000,MATCH(1,INDEX(('ce raw data'!$A$2:$A$3000=C907)*('ce raw data'!$B$2:$B$3000=$B964),,),0),MATCH(C910,'ce raw data'!$C$1:$CZ$1,0))="","-",INDEX('ce raw data'!$C$2:$CZ$3000,MATCH(1,INDEX(('ce raw data'!$A$2:$A$3000=C907)*('ce raw data'!$B$2:$B$3000=$B964),,),0),MATCH(C910,'ce raw data'!$C$1:$CZ$1,0))),"-")</f>
        <v>-</v>
      </c>
      <c r="D964" s="8" t="str">
        <f>IFERROR(IF(INDEX('ce raw data'!$C$2:$CZ$3000,MATCH(1,INDEX(('ce raw data'!$A$2:$A$3000=C907)*('ce raw data'!$B$2:$B$3000=$B964),,),0),MATCH(D910,'ce raw data'!$C$1:$CZ$1,0))="","-",INDEX('ce raw data'!$C$2:$CZ$3000,MATCH(1,INDEX(('ce raw data'!$A$2:$A$3000=C907)*('ce raw data'!$B$2:$B$3000=$B964),,),0),MATCH(D910,'ce raw data'!$C$1:$CZ$1,0))),"-")</f>
        <v>-</v>
      </c>
      <c r="E964" s="8" t="str">
        <f>IFERROR(IF(INDEX('ce raw data'!$C$2:$CZ$3000,MATCH(1,INDEX(('ce raw data'!$A$2:$A$3000=C907)*('ce raw data'!$B$2:$B$3000=$B964),,),0),MATCH(E910,'ce raw data'!$C$1:$CZ$1,0))="","-",INDEX('ce raw data'!$C$2:$CZ$3000,MATCH(1,INDEX(('ce raw data'!$A$2:$A$3000=C907)*('ce raw data'!$B$2:$B$3000=$B964),,),0),MATCH(E910,'ce raw data'!$C$1:$CZ$1,0))),"-")</f>
        <v>-</v>
      </c>
      <c r="F964" s="8" t="str">
        <f>IFERROR(IF(INDEX('ce raw data'!$C$2:$CZ$3000,MATCH(1,INDEX(('ce raw data'!$A$2:$A$3000=C907)*('ce raw data'!$B$2:$B$3000=$B964),,),0),MATCH(F910,'ce raw data'!$C$1:$CZ$1,0))="","-",INDEX('ce raw data'!$C$2:$CZ$3000,MATCH(1,INDEX(('ce raw data'!$A$2:$A$3000=C907)*('ce raw data'!$B$2:$B$3000=$B964),,),0),MATCH(F910,'ce raw data'!$C$1:$CZ$1,0))),"-")</f>
        <v>-</v>
      </c>
      <c r="G964" s="8" t="str">
        <f>IFERROR(IF(INDEX('ce raw data'!$C$2:$CZ$3000,MATCH(1,INDEX(('ce raw data'!$A$2:$A$3000=G907)*('ce raw data'!$B$2:$B$3000=$B964),,),0),MATCH(G910,'ce raw data'!$C$1:$CZ$1,0))="","-",INDEX('ce raw data'!$C$2:$CZ$3000,MATCH(1,INDEX(('ce raw data'!$A$2:$A$3000=G907)*('ce raw data'!$B$2:$B$3000=$B964),,),0),MATCH(G910,'ce raw data'!$C$1:$CZ$1,0))),"-")</f>
        <v>-</v>
      </c>
      <c r="H964" s="8" t="str">
        <f>IFERROR(IF(INDEX('ce raw data'!$C$2:$CZ$3000,MATCH(1,INDEX(('ce raw data'!$A$2:$A$3000=G907)*('ce raw data'!$B$2:$B$3000=$B964),,),0),MATCH(H910,'ce raw data'!$C$1:$CZ$1,0))="","-",INDEX('ce raw data'!$C$2:$CZ$3000,MATCH(1,INDEX(('ce raw data'!$A$2:$A$3000=G907)*('ce raw data'!$B$2:$B$3000=$B964),,),0),MATCH(H910,'ce raw data'!$C$1:$CZ$1,0))),"-")</f>
        <v>-</v>
      </c>
      <c r="I964" s="8" t="str">
        <f>IFERROR(IF(INDEX('ce raw data'!$C$2:$CZ$3000,MATCH(1,INDEX(('ce raw data'!$A$2:$A$3000=G907)*('ce raw data'!$B$2:$B$3000=$B964),,),0),MATCH(I910,'ce raw data'!$C$1:$CZ$1,0))="","-",INDEX('ce raw data'!$C$2:$CZ$3000,MATCH(1,INDEX(('ce raw data'!$A$2:$A$3000=G907)*('ce raw data'!$B$2:$B$3000=$B964),,),0),MATCH(I910,'ce raw data'!$C$1:$CZ$1,0))),"-")</f>
        <v>-</v>
      </c>
      <c r="J964" s="8" t="str">
        <f>IFERROR(IF(INDEX('ce raw data'!$C$2:$CZ$3000,MATCH(1,INDEX(('ce raw data'!$A$2:$A$3000=G907)*('ce raw data'!$B$2:$B$3000=$B964),,),0),MATCH(J910,'ce raw data'!$C$1:$CZ$1,0))="","-",INDEX('ce raw data'!$C$2:$CZ$3000,MATCH(1,INDEX(('ce raw data'!$A$2:$A$3000=G907)*('ce raw data'!$B$2:$B$3000=$B964),,),0),MATCH(J910,'ce raw data'!$C$1:$CZ$1,0))),"-")</f>
        <v>-</v>
      </c>
    </row>
    <row r="965" spans="2:10" x14ac:dyDescent="0.5">
      <c r="B965" s="22"/>
    </row>
    <row r="966" spans="2:10" x14ac:dyDescent="0.5">
      <c r="B966" s="22"/>
    </row>
    <row r="967" spans="2:10" x14ac:dyDescent="0.5">
      <c r="B967" s="22"/>
    </row>
    <row r="968" spans="2:10" x14ac:dyDescent="0.5">
      <c r="B968" s="22"/>
    </row>
    <row r="969" spans="2:10" x14ac:dyDescent="0.5">
      <c r="B969" s="22"/>
    </row>
    <row r="970" spans="2:10" x14ac:dyDescent="0.5">
      <c r="B970" s="22"/>
    </row>
    <row r="971" spans="2:10" x14ac:dyDescent="0.5">
      <c r="B971" s="6" t="s">
        <v>4</v>
      </c>
      <c r="C971" s="36" t="str">
        <f>IF(INDEX('ce raw data'!$A:$A,2+27*30)="","blank",INDEX('ce raw data'!$A:$A,2+27*30))</f>
        <v>blank</v>
      </c>
      <c r="D971" s="36"/>
      <c r="E971" s="36"/>
      <c r="F971" s="36"/>
      <c r="G971" s="32" t="str">
        <f>IF(INDEX('ce raw data'!$A:$A,2+27*31)="","blank",INDEX('ce raw data'!$A:$A,2+27*31))</f>
        <v>blank</v>
      </c>
      <c r="H971" s="40"/>
      <c r="I971" s="40"/>
      <c r="J971" s="33"/>
    </row>
    <row r="972" spans="2:10" ht="25.2" x14ac:dyDescent="0.5">
      <c r="B972" s="6" t="s">
        <v>5</v>
      </c>
      <c r="C972" s="38"/>
      <c r="D972" s="38"/>
      <c r="E972" s="38"/>
      <c r="F972" s="38"/>
      <c r="G972" s="29"/>
      <c r="H972" s="41"/>
      <c r="I972" s="41"/>
      <c r="J972" s="30"/>
    </row>
    <row r="973" spans="2:10" x14ac:dyDescent="0.5">
      <c r="B973" s="7"/>
      <c r="C973" s="39"/>
      <c r="D973" s="39"/>
      <c r="E973" s="39"/>
      <c r="F973" s="39"/>
      <c r="G973" s="34"/>
      <c r="H973" s="42"/>
      <c r="I973" s="42"/>
      <c r="J973" s="35"/>
    </row>
    <row r="974" spans="2:10" x14ac:dyDescent="0.5">
      <c r="B974" s="5" t="s">
        <v>7</v>
      </c>
      <c r="C974" s="21" t="s">
        <v>8</v>
      </c>
      <c r="D974" s="21" t="s">
        <v>9</v>
      </c>
      <c r="E974" s="21" t="s">
        <v>40</v>
      </c>
      <c r="F974" s="21" t="s">
        <v>41</v>
      </c>
      <c r="G974" s="21" t="s">
        <v>8</v>
      </c>
      <c r="H974" s="21" t="s">
        <v>9</v>
      </c>
      <c r="I974" s="21" t="s">
        <v>40</v>
      </c>
      <c r="J974" s="21" t="s">
        <v>41</v>
      </c>
    </row>
    <row r="975" spans="2:10" hidden="1" x14ac:dyDescent="0.5">
      <c r="B975" s="28"/>
      <c r="C975" s="28" t="str">
        <f>IFERROR(IF(INDEX('ce raw data'!$C$2:$CZ$3000,MATCH(1,INDEX(('ce raw data'!$A$2:$A$3000=C971)*('ce raw data'!$B$2:$B$3000=$B976),,),0),MATCH(SUBSTITUTE(C974,"Allele","Height"),'ce raw data'!$C$1:$CZ$1,0))="","-",INDEX('ce raw data'!$C$2:$CZ$3000,MATCH(1,INDEX(('ce raw data'!$A$2:$A$3000=C971)*('ce raw data'!$B$2:$B$3000=$B976),,),0),MATCH(SUBSTITUTE(C974,"Allele","Height"),'ce raw data'!$C$1:$CZ$1,0))),"-")</f>
        <v>-</v>
      </c>
      <c r="D975" s="28" t="str">
        <f>IFERROR(IF(INDEX('ce raw data'!$C$2:$CZ$3000,MATCH(1,INDEX(('ce raw data'!$A$2:$A$3000=C971)*('ce raw data'!$B$2:$B$3000=$B976),,),0),MATCH(SUBSTITUTE(D974,"Allele","Height"),'ce raw data'!$C$1:$CZ$1,0))="","-",INDEX('ce raw data'!$C$2:$CZ$3000,MATCH(1,INDEX(('ce raw data'!$A$2:$A$3000=C971)*('ce raw data'!$B$2:$B$3000=$B976),,),0),MATCH(SUBSTITUTE(D974,"Allele","Height"),'ce raw data'!$C$1:$CZ$1,0))),"-")</f>
        <v>-</v>
      </c>
      <c r="E975" s="28" t="str">
        <f>IFERROR(IF(INDEX('ce raw data'!$C$2:$CZ$3000,MATCH(1,INDEX(('ce raw data'!$A$2:$A$3000=C971)*('ce raw data'!$B$2:$B$3000=$B976),,),0),MATCH(SUBSTITUTE(E974,"Allele","Height"),'ce raw data'!$C$1:$CZ$1,0))="","-",INDEX('ce raw data'!$C$2:$CZ$3000,MATCH(1,INDEX(('ce raw data'!$A$2:$A$3000=C971)*('ce raw data'!$B$2:$B$3000=$B976),,),0),MATCH(SUBSTITUTE(E974,"Allele","Height"),'ce raw data'!$C$1:$CZ$1,0))),"-")</f>
        <v>-</v>
      </c>
      <c r="F975" s="28" t="str">
        <f>IFERROR(IF(INDEX('ce raw data'!$C$2:$CZ$3000,MATCH(1,INDEX(('ce raw data'!$A$2:$A$3000=C971)*('ce raw data'!$B$2:$B$3000=$B976),,),0),MATCH(SUBSTITUTE(F974,"Allele","Height"),'ce raw data'!$C$1:$CZ$1,0))="","-",INDEX('ce raw data'!$C$2:$CZ$3000,MATCH(1,INDEX(('ce raw data'!$A$2:$A$3000=C971)*('ce raw data'!$B$2:$B$3000=$B976),,),0),MATCH(SUBSTITUTE(F974,"Allele","Height"),'ce raw data'!$C$1:$CZ$1,0))),"-")</f>
        <v>-</v>
      </c>
      <c r="G975" s="28" t="str">
        <f>IFERROR(IF(INDEX('ce raw data'!$C$2:$CZ$3000,MATCH(1,INDEX(('ce raw data'!$A$2:$A$3000=G971)*('ce raw data'!$B$2:$B$3000=$B976),,),0),MATCH(SUBSTITUTE(G974,"Allele","Height"),'ce raw data'!$C$1:$CZ$1,0))="","-",INDEX('ce raw data'!$C$2:$CZ$3000,MATCH(1,INDEX(('ce raw data'!$A$2:$A$3000=G971)*('ce raw data'!$B$2:$B$3000=$B976),,),0),MATCH(SUBSTITUTE(G974,"Allele","Height"),'ce raw data'!$C$1:$CZ$1,0))),"-")</f>
        <v>-</v>
      </c>
      <c r="H975" s="28" t="str">
        <f>IFERROR(IF(INDEX('ce raw data'!$C$2:$CZ$3000,MATCH(1,INDEX(('ce raw data'!$A$2:$A$3000=G971)*('ce raw data'!$B$2:$B$3000=$B976),,),0),MATCH(SUBSTITUTE(H974,"Allele","Height"),'ce raw data'!$C$1:$CZ$1,0))="","-",INDEX('ce raw data'!$C$2:$CZ$3000,MATCH(1,INDEX(('ce raw data'!$A$2:$A$3000=G971)*('ce raw data'!$B$2:$B$3000=$B976),,),0),MATCH(SUBSTITUTE(H974,"Allele","Height"),'ce raw data'!$C$1:$CZ$1,0))),"-")</f>
        <v>-</v>
      </c>
      <c r="I975" s="28" t="str">
        <f>IFERROR(IF(INDEX('ce raw data'!$C$2:$CZ$3000,MATCH(1,INDEX(('ce raw data'!$A$2:$A$3000=G971)*('ce raw data'!$B$2:$B$3000=$B976),,),0),MATCH(SUBSTITUTE(I974,"Allele","Height"),'ce raw data'!$C$1:$CZ$1,0))="","-",INDEX('ce raw data'!$C$2:$CZ$3000,MATCH(1,INDEX(('ce raw data'!$A$2:$A$3000=G971)*('ce raw data'!$B$2:$B$3000=$B976),,),0),MATCH(SUBSTITUTE(I974,"Allele","Height"),'ce raw data'!$C$1:$CZ$1,0))),"-")</f>
        <v>-</v>
      </c>
      <c r="J975" s="28" t="str">
        <f>IFERROR(IF(INDEX('ce raw data'!$C$2:$CZ$3000,MATCH(1,INDEX(('ce raw data'!$A$2:$A$3000=G971)*('ce raw data'!$B$2:$B$3000=$B976),,),0),MATCH(SUBSTITUTE(J974,"Allele","Height"),'ce raw data'!$C$1:$CZ$1,0))="","-",INDEX('ce raw data'!$C$2:$CZ$3000,MATCH(1,INDEX(('ce raw data'!$A$2:$A$3000=G971)*('ce raw data'!$B$2:$B$3000=$B976),,),0),MATCH(SUBSTITUTE(J974,"Allele","Height"),'ce raw data'!$C$1:$CZ$1,0))),"-")</f>
        <v>-</v>
      </c>
    </row>
    <row r="976" spans="2:10" x14ac:dyDescent="0.5">
      <c r="B976" s="10" t="str">
        <f>'Allele Call Table'!$A$71</f>
        <v>AMEL</v>
      </c>
      <c r="C976" s="8" t="str">
        <f>IFERROR(IF(INDEX('ce raw data'!$C$2:$CZ$3000,MATCH(1,INDEX(('ce raw data'!$A$2:$A$3000=C971)*('ce raw data'!$B$2:$B$3000=$B976),,),0),MATCH(C974,'ce raw data'!$C$1:$CZ$1,0))="","-",INDEX('ce raw data'!$C$2:$CZ$3000,MATCH(1,INDEX(('ce raw data'!$A$2:$A$3000=C971)*('ce raw data'!$B$2:$B$3000=$B976),,),0),MATCH(C974,'ce raw data'!$C$1:$CZ$1,0))),"-")</f>
        <v>-</v>
      </c>
      <c r="D976" s="8" t="str">
        <f>IFERROR(IF(INDEX('ce raw data'!$C$2:$CZ$3000,MATCH(1,INDEX(('ce raw data'!$A$2:$A$3000=C971)*('ce raw data'!$B$2:$B$3000=$B976),,),0),MATCH(D974,'ce raw data'!$C$1:$CZ$1,0))="","-",INDEX('ce raw data'!$C$2:$CZ$3000,MATCH(1,INDEX(('ce raw data'!$A$2:$A$3000=C971)*('ce raw data'!$B$2:$B$3000=$B976),,),0),MATCH(D974,'ce raw data'!$C$1:$CZ$1,0))),"-")</f>
        <v>-</v>
      </c>
      <c r="E976" s="8" t="str">
        <f>IFERROR(IF(INDEX('ce raw data'!$C$2:$CZ$3000,MATCH(1,INDEX(('ce raw data'!$A$2:$A$3000=C971)*('ce raw data'!$B$2:$B$3000=$B976),,),0),MATCH(E974,'ce raw data'!$C$1:$CZ$1,0))="","-",INDEX('ce raw data'!$C$2:$CZ$3000,MATCH(1,INDEX(('ce raw data'!$A$2:$A$3000=C971)*('ce raw data'!$B$2:$B$3000=$B976),,),0),MATCH(E974,'ce raw data'!$C$1:$CZ$1,0))),"-")</f>
        <v>-</v>
      </c>
      <c r="F976" s="8" t="str">
        <f>IFERROR(IF(INDEX('ce raw data'!$C$2:$CZ$3000,MATCH(1,INDEX(('ce raw data'!$A$2:$A$3000=C971)*('ce raw data'!$B$2:$B$3000=$B976),,),0),MATCH(F974,'ce raw data'!$C$1:$CZ$1,0))="","-",INDEX('ce raw data'!$C$2:$CZ$3000,MATCH(1,INDEX(('ce raw data'!$A$2:$A$3000=C971)*('ce raw data'!$B$2:$B$3000=$B976),,),0),MATCH(F974,'ce raw data'!$C$1:$CZ$1,0))),"-")</f>
        <v>-</v>
      </c>
      <c r="G976" s="8" t="str">
        <f>IFERROR(IF(INDEX('ce raw data'!$C$2:$CZ$3000,MATCH(1,INDEX(('ce raw data'!$A$2:$A$3000=G971)*('ce raw data'!$B$2:$B$3000=$B976),,),0),MATCH(G974,'ce raw data'!$C$1:$CZ$1,0))="","-",INDEX('ce raw data'!$C$2:$CZ$3000,MATCH(1,INDEX(('ce raw data'!$A$2:$A$3000=G971)*('ce raw data'!$B$2:$B$3000=$B976),,),0),MATCH(G974,'ce raw data'!$C$1:$CZ$1,0))),"-")</f>
        <v>-</v>
      </c>
      <c r="H976" s="8" t="str">
        <f>IFERROR(IF(INDEX('ce raw data'!$C$2:$CZ$3000,MATCH(1,INDEX(('ce raw data'!$A$2:$A$3000=G971)*('ce raw data'!$B$2:$B$3000=$B976),,),0),MATCH(H974,'ce raw data'!$C$1:$CZ$1,0))="","-",INDEX('ce raw data'!$C$2:$CZ$3000,MATCH(1,INDEX(('ce raw data'!$A$2:$A$3000=G971)*('ce raw data'!$B$2:$B$3000=$B976),,),0),MATCH(H974,'ce raw data'!$C$1:$CZ$1,0))),"-")</f>
        <v>-</v>
      </c>
      <c r="I976" s="8" t="str">
        <f>IFERROR(IF(INDEX('ce raw data'!$C$2:$CZ$3000,MATCH(1,INDEX(('ce raw data'!$A$2:$A$3000=G971)*('ce raw data'!$B$2:$B$3000=$B976),,),0),MATCH(I974,'ce raw data'!$C$1:$CZ$1,0))="","-",INDEX('ce raw data'!$C$2:$CZ$3000,MATCH(1,INDEX(('ce raw data'!$A$2:$A$3000=G971)*('ce raw data'!$B$2:$B$3000=$B976),,),0),MATCH(I974,'ce raw data'!$C$1:$CZ$1,0))),"-")</f>
        <v>-</v>
      </c>
      <c r="J976" s="8" t="str">
        <f>IFERROR(IF(INDEX('ce raw data'!$C$2:$CZ$3000,MATCH(1,INDEX(('ce raw data'!$A$2:$A$3000=G971)*('ce raw data'!$B$2:$B$3000=$B976),,),0),MATCH(J974,'ce raw data'!$C$1:$CZ$1,0))="","-",INDEX('ce raw data'!$C$2:$CZ$3000,MATCH(1,INDEX(('ce raw data'!$A$2:$A$3000=G971)*('ce raw data'!$B$2:$B$3000=$B976),,),0),MATCH(J974,'ce raw data'!$C$1:$CZ$1,0))),"-")</f>
        <v>-</v>
      </c>
    </row>
    <row r="977" spans="2:10" hidden="1" x14ac:dyDescent="0.5">
      <c r="B977" s="10"/>
      <c r="C977" s="8" t="str">
        <f>IFERROR(IF(INDEX('ce raw data'!$C$2:$CZ$3000,MATCH(1,INDEX(('ce raw data'!$A$2:$A$3000=C971)*('ce raw data'!$B$2:$B$3000=$B978),,),0),MATCH(SUBSTITUTE(C974,"Allele","Height"),'ce raw data'!$C$1:$CZ$1,0))="","-",INDEX('ce raw data'!$C$2:$CZ$3000,MATCH(1,INDEX(('ce raw data'!$A$2:$A$3000=C971)*('ce raw data'!$B$2:$B$3000=$B978),,),0),MATCH(SUBSTITUTE(C974,"Allele","Height"),'ce raw data'!$C$1:$CZ$1,0))),"-")</f>
        <v>-</v>
      </c>
      <c r="D977" s="8" t="str">
        <f>IFERROR(IF(INDEX('ce raw data'!$C$2:$CZ$3000,MATCH(1,INDEX(('ce raw data'!$A$2:$A$3000=C971)*('ce raw data'!$B$2:$B$3000=$B978),,),0),MATCH(SUBSTITUTE(D974,"Allele","Height"),'ce raw data'!$C$1:$CZ$1,0))="","-",INDEX('ce raw data'!$C$2:$CZ$3000,MATCH(1,INDEX(('ce raw data'!$A$2:$A$3000=C971)*('ce raw data'!$B$2:$B$3000=$B978),,),0),MATCH(SUBSTITUTE(D974,"Allele","Height"),'ce raw data'!$C$1:$CZ$1,0))),"-")</f>
        <v>-</v>
      </c>
      <c r="E977" s="8" t="str">
        <f>IFERROR(IF(INDEX('ce raw data'!$C$2:$CZ$3000,MATCH(1,INDEX(('ce raw data'!$A$2:$A$3000=C971)*('ce raw data'!$B$2:$B$3000=$B978),,),0),MATCH(SUBSTITUTE(E974,"Allele","Height"),'ce raw data'!$C$1:$CZ$1,0))="","-",INDEX('ce raw data'!$C$2:$CZ$3000,MATCH(1,INDEX(('ce raw data'!$A$2:$A$3000=C971)*('ce raw data'!$B$2:$B$3000=$B978),,),0),MATCH(SUBSTITUTE(E974,"Allele","Height"),'ce raw data'!$C$1:$CZ$1,0))),"-")</f>
        <v>-</v>
      </c>
      <c r="F977" s="8" t="str">
        <f>IFERROR(IF(INDEX('ce raw data'!$C$2:$CZ$3000,MATCH(1,INDEX(('ce raw data'!$A$2:$A$3000=C971)*('ce raw data'!$B$2:$B$3000=$B978),,),0),MATCH(SUBSTITUTE(F974,"Allele","Height"),'ce raw data'!$C$1:$CZ$1,0))="","-",INDEX('ce raw data'!$C$2:$CZ$3000,MATCH(1,INDEX(('ce raw data'!$A$2:$A$3000=C971)*('ce raw data'!$B$2:$B$3000=$B978),,),0),MATCH(SUBSTITUTE(F974,"Allele","Height"),'ce raw data'!$C$1:$CZ$1,0))),"-")</f>
        <v>-</v>
      </c>
      <c r="G977" s="8" t="str">
        <f>IFERROR(IF(INDEX('ce raw data'!$C$2:$CZ$3000,MATCH(1,INDEX(('ce raw data'!$A$2:$A$3000=G971)*('ce raw data'!$B$2:$B$3000=$B978),,),0),MATCH(SUBSTITUTE(G974,"Allele","Height"),'ce raw data'!$C$1:$CZ$1,0))="","-",INDEX('ce raw data'!$C$2:$CZ$3000,MATCH(1,INDEX(('ce raw data'!$A$2:$A$3000=G971)*('ce raw data'!$B$2:$B$3000=$B978),,),0),MATCH(SUBSTITUTE(G974,"Allele","Height"),'ce raw data'!$C$1:$CZ$1,0))),"-")</f>
        <v>-</v>
      </c>
      <c r="H977" s="8" t="str">
        <f>IFERROR(IF(INDEX('ce raw data'!$C$2:$CZ$3000,MATCH(1,INDEX(('ce raw data'!$A$2:$A$3000=G971)*('ce raw data'!$B$2:$B$3000=$B978),,),0),MATCH(SUBSTITUTE(H974,"Allele","Height"),'ce raw data'!$C$1:$CZ$1,0))="","-",INDEX('ce raw data'!$C$2:$CZ$3000,MATCH(1,INDEX(('ce raw data'!$A$2:$A$3000=G971)*('ce raw data'!$B$2:$B$3000=$B978),,),0),MATCH(SUBSTITUTE(H974,"Allele","Height"),'ce raw data'!$C$1:$CZ$1,0))),"-")</f>
        <v>-</v>
      </c>
      <c r="I977" s="8" t="str">
        <f>IFERROR(IF(INDEX('ce raw data'!$C$2:$CZ$3000,MATCH(1,INDEX(('ce raw data'!$A$2:$A$3000=G971)*('ce raw data'!$B$2:$B$3000=$B978),,),0),MATCH(SUBSTITUTE(I974,"Allele","Height"),'ce raw data'!$C$1:$CZ$1,0))="","-",INDEX('ce raw data'!$C$2:$CZ$3000,MATCH(1,INDEX(('ce raw data'!$A$2:$A$3000=G971)*('ce raw data'!$B$2:$B$3000=$B978),,),0),MATCH(SUBSTITUTE(I974,"Allele","Height"),'ce raw data'!$C$1:$CZ$1,0))),"-")</f>
        <v>-</v>
      </c>
      <c r="J977" s="8" t="str">
        <f>IFERROR(IF(INDEX('ce raw data'!$C$2:$CZ$3000,MATCH(1,INDEX(('ce raw data'!$A$2:$A$3000=G971)*('ce raw data'!$B$2:$B$3000=$B978),,),0),MATCH(SUBSTITUTE(J974,"Allele","Height"),'ce raw data'!$C$1:$CZ$1,0))="","-",INDEX('ce raw data'!$C$2:$CZ$3000,MATCH(1,INDEX(('ce raw data'!$A$2:$A$3000=G971)*('ce raw data'!$B$2:$B$3000=$B978),,),0),MATCH(SUBSTITUTE(J974,"Allele","Height"),'ce raw data'!$C$1:$CZ$1,0))),"-")</f>
        <v>-</v>
      </c>
    </row>
    <row r="978" spans="2:10" x14ac:dyDescent="0.5">
      <c r="B978" s="10" t="str">
        <f>'Allele Call Table'!$A$73</f>
        <v>D3S1358</v>
      </c>
      <c r="C978" s="8" t="str">
        <f>IFERROR(IF(INDEX('ce raw data'!$C$2:$CZ$3000,MATCH(1,INDEX(('ce raw data'!$A$2:$A$3000=C971)*('ce raw data'!$B$2:$B$3000=$B978),,),0),MATCH(C974,'ce raw data'!$C$1:$CZ$1,0))="","-",INDEX('ce raw data'!$C$2:$CZ$3000,MATCH(1,INDEX(('ce raw data'!$A$2:$A$3000=C971)*('ce raw data'!$B$2:$B$3000=$B978),,),0),MATCH(C974,'ce raw data'!$C$1:$CZ$1,0))),"-")</f>
        <v>-</v>
      </c>
      <c r="D978" s="8" t="str">
        <f>IFERROR(IF(INDEX('ce raw data'!$C$2:$CZ$3000,MATCH(1,INDEX(('ce raw data'!$A$2:$A$3000=C971)*('ce raw data'!$B$2:$B$3000=$B978),,),0),MATCH(D974,'ce raw data'!$C$1:$CZ$1,0))="","-",INDEX('ce raw data'!$C$2:$CZ$3000,MATCH(1,INDEX(('ce raw data'!$A$2:$A$3000=C971)*('ce raw data'!$B$2:$B$3000=$B978),,),0),MATCH(D974,'ce raw data'!$C$1:$CZ$1,0))),"-")</f>
        <v>-</v>
      </c>
      <c r="E978" s="8" t="str">
        <f>IFERROR(IF(INDEX('ce raw data'!$C$2:$CZ$3000,MATCH(1,INDEX(('ce raw data'!$A$2:$A$3000=C971)*('ce raw data'!$B$2:$B$3000=$B978),,),0),MATCH(E974,'ce raw data'!$C$1:$CZ$1,0))="","-",INDEX('ce raw data'!$C$2:$CZ$3000,MATCH(1,INDEX(('ce raw data'!$A$2:$A$3000=C971)*('ce raw data'!$B$2:$B$3000=$B978),,),0),MATCH(E974,'ce raw data'!$C$1:$CZ$1,0))),"-")</f>
        <v>-</v>
      </c>
      <c r="F978" s="8" t="str">
        <f>IFERROR(IF(INDEX('ce raw data'!$C$2:$CZ$3000,MATCH(1,INDEX(('ce raw data'!$A$2:$A$3000=C971)*('ce raw data'!$B$2:$B$3000=$B978),,),0),MATCH(F974,'ce raw data'!$C$1:$CZ$1,0))="","-",INDEX('ce raw data'!$C$2:$CZ$3000,MATCH(1,INDEX(('ce raw data'!$A$2:$A$3000=C971)*('ce raw data'!$B$2:$B$3000=$B978),,),0),MATCH(F974,'ce raw data'!$C$1:$CZ$1,0))),"-")</f>
        <v>-</v>
      </c>
      <c r="G978" s="8" t="str">
        <f>IFERROR(IF(INDEX('ce raw data'!$C$2:$CZ$3000,MATCH(1,INDEX(('ce raw data'!$A$2:$A$3000=G971)*('ce raw data'!$B$2:$B$3000=$B978),,),0),MATCH(G974,'ce raw data'!$C$1:$CZ$1,0))="","-",INDEX('ce raw data'!$C$2:$CZ$3000,MATCH(1,INDEX(('ce raw data'!$A$2:$A$3000=G971)*('ce raw data'!$B$2:$B$3000=$B978),,),0),MATCH(G974,'ce raw data'!$C$1:$CZ$1,0))),"-")</f>
        <v>-</v>
      </c>
      <c r="H978" s="8" t="str">
        <f>IFERROR(IF(INDEX('ce raw data'!$C$2:$CZ$3000,MATCH(1,INDEX(('ce raw data'!$A$2:$A$3000=G971)*('ce raw data'!$B$2:$B$3000=$B978),,),0),MATCH(H974,'ce raw data'!$C$1:$CZ$1,0))="","-",INDEX('ce raw data'!$C$2:$CZ$3000,MATCH(1,INDEX(('ce raw data'!$A$2:$A$3000=G971)*('ce raw data'!$B$2:$B$3000=$B978),,),0),MATCH(H974,'ce raw data'!$C$1:$CZ$1,0))),"-")</f>
        <v>-</v>
      </c>
      <c r="I978" s="8" t="str">
        <f>IFERROR(IF(INDEX('ce raw data'!$C$2:$CZ$3000,MATCH(1,INDEX(('ce raw data'!$A$2:$A$3000=G971)*('ce raw data'!$B$2:$B$3000=$B978),,),0),MATCH(I974,'ce raw data'!$C$1:$CZ$1,0))="","-",INDEX('ce raw data'!$C$2:$CZ$3000,MATCH(1,INDEX(('ce raw data'!$A$2:$A$3000=G971)*('ce raw data'!$B$2:$B$3000=$B978),,),0),MATCH(I974,'ce raw data'!$C$1:$CZ$1,0))),"-")</f>
        <v>-</v>
      </c>
      <c r="J978" s="8" t="str">
        <f>IFERROR(IF(INDEX('ce raw data'!$C$2:$CZ$3000,MATCH(1,INDEX(('ce raw data'!$A$2:$A$3000=G971)*('ce raw data'!$B$2:$B$3000=$B978),,),0),MATCH(J974,'ce raw data'!$C$1:$CZ$1,0))="","-",INDEX('ce raw data'!$C$2:$CZ$3000,MATCH(1,INDEX(('ce raw data'!$A$2:$A$3000=G971)*('ce raw data'!$B$2:$B$3000=$B978),,),0),MATCH(J974,'ce raw data'!$C$1:$CZ$1,0))),"-")</f>
        <v>-</v>
      </c>
    </row>
    <row r="979" spans="2:10" hidden="1" x14ac:dyDescent="0.5">
      <c r="B979" s="10"/>
      <c r="C979" s="8" t="str">
        <f>IFERROR(IF(INDEX('ce raw data'!$C$2:$CZ$3000,MATCH(1,INDEX(('ce raw data'!$A$2:$A$3000=C971)*('ce raw data'!$B$2:$B$3000=$B980),,),0),MATCH(SUBSTITUTE(C974,"Allele","Height"),'ce raw data'!$C$1:$CZ$1,0))="","-",INDEX('ce raw data'!$C$2:$CZ$3000,MATCH(1,INDEX(('ce raw data'!$A$2:$A$3000=C971)*('ce raw data'!$B$2:$B$3000=$B980),,),0),MATCH(SUBSTITUTE(C974,"Allele","Height"),'ce raw data'!$C$1:$CZ$1,0))),"-")</f>
        <v>-</v>
      </c>
      <c r="D979" s="8" t="str">
        <f>IFERROR(IF(INDEX('ce raw data'!$C$2:$CZ$3000,MATCH(1,INDEX(('ce raw data'!$A$2:$A$3000=C971)*('ce raw data'!$B$2:$B$3000=$B980),,),0),MATCH(SUBSTITUTE(D974,"Allele","Height"),'ce raw data'!$C$1:$CZ$1,0))="","-",INDEX('ce raw data'!$C$2:$CZ$3000,MATCH(1,INDEX(('ce raw data'!$A$2:$A$3000=C971)*('ce raw data'!$B$2:$B$3000=$B980),,),0),MATCH(SUBSTITUTE(D974,"Allele","Height"),'ce raw data'!$C$1:$CZ$1,0))),"-")</f>
        <v>-</v>
      </c>
      <c r="E979" s="8" t="str">
        <f>IFERROR(IF(INDEX('ce raw data'!$C$2:$CZ$3000,MATCH(1,INDEX(('ce raw data'!$A$2:$A$3000=C971)*('ce raw data'!$B$2:$B$3000=$B980),,),0),MATCH(SUBSTITUTE(E974,"Allele","Height"),'ce raw data'!$C$1:$CZ$1,0))="","-",INDEX('ce raw data'!$C$2:$CZ$3000,MATCH(1,INDEX(('ce raw data'!$A$2:$A$3000=C971)*('ce raw data'!$B$2:$B$3000=$B980),,),0),MATCH(SUBSTITUTE(E974,"Allele","Height"),'ce raw data'!$C$1:$CZ$1,0))),"-")</f>
        <v>-</v>
      </c>
      <c r="F979" s="8" t="str">
        <f>IFERROR(IF(INDEX('ce raw data'!$C$2:$CZ$3000,MATCH(1,INDEX(('ce raw data'!$A$2:$A$3000=C971)*('ce raw data'!$B$2:$B$3000=$B980),,),0),MATCH(SUBSTITUTE(F974,"Allele","Height"),'ce raw data'!$C$1:$CZ$1,0))="","-",INDEX('ce raw data'!$C$2:$CZ$3000,MATCH(1,INDEX(('ce raw data'!$A$2:$A$3000=C971)*('ce raw data'!$B$2:$B$3000=$B980),,),0),MATCH(SUBSTITUTE(F974,"Allele","Height"),'ce raw data'!$C$1:$CZ$1,0))),"-")</f>
        <v>-</v>
      </c>
      <c r="G979" s="8" t="str">
        <f>IFERROR(IF(INDEX('ce raw data'!$C$2:$CZ$3000,MATCH(1,INDEX(('ce raw data'!$A$2:$A$3000=G971)*('ce raw data'!$B$2:$B$3000=$B980),,),0),MATCH(SUBSTITUTE(G974,"Allele","Height"),'ce raw data'!$C$1:$CZ$1,0))="","-",INDEX('ce raw data'!$C$2:$CZ$3000,MATCH(1,INDEX(('ce raw data'!$A$2:$A$3000=G971)*('ce raw data'!$B$2:$B$3000=$B980),,),0),MATCH(SUBSTITUTE(G974,"Allele","Height"),'ce raw data'!$C$1:$CZ$1,0))),"-")</f>
        <v>-</v>
      </c>
      <c r="H979" s="8" t="str">
        <f>IFERROR(IF(INDEX('ce raw data'!$C$2:$CZ$3000,MATCH(1,INDEX(('ce raw data'!$A$2:$A$3000=G971)*('ce raw data'!$B$2:$B$3000=$B980),,),0),MATCH(SUBSTITUTE(H974,"Allele","Height"),'ce raw data'!$C$1:$CZ$1,0))="","-",INDEX('ce raw data'!$C$2:$CZ$3000,MATCH(1,INDEX(('ce raw data'!$A$2:$A$3000=G971)*('ce raw data'!$B$2:$B$3000=$B980),,),0),MATCH(SUBSTITUTE(H974,"Allele","Height"),'ce raw data'!$C$1:$CZ$1,0))),"-")</f>
        <v>-</v>
      </c>
      <c r="I979" s="8" t="str">
        <f>IFERROR(IF(INDEX('ce raw data'!$C$2:$CZ$3000,MATCH(1,INDEX(('ce raw data'!$A$2:$A$3000=G971)*('ce raw data'!$B$2:$B$3000=$B980),,),0),MATCH(SUBSTITUTE(I974,"Allele","Height"),'ce raw data'!$C$1:$CZ$1,0))="","-",INDEX('ce raw data'!$C$2:$CZ$3000,MATCH(1,INDEX(('ce raw data'!$A$2:$A$3000=G971)*('ce raw data'!$B$2:$B$3000=$B980),,),0),MATCH(SUBSTITUTE(I974,"Allele","Height"),'ce raw data'!$C$1:$CZ$1,0))),"-")</f>
        <v>-</v>
      </c>
      <c r="J979" s="8" t="str">
        <f>IFERROR(IF(INDEX('ce raw data'!$C$2:$CZ$3000,MATCH(1,INDEX(('ce raw data'!$A$2:$A$3000=G971)*('ce raw data'!$B$2:$B$3000=$B980),,),0),MATCH(SUBSTITUTE(J974,"Allele","Height"),'ce raw data'!$C$1:$CZ$1,0))="","-",INDEX('ce raw data'!$C$2:$CZ$3000,MATCH(1,INDEX(('ce raw data'!$A$2:$A$3000=G971)*('ce raw data'!$B$2:$B$3000=$B980),,),0),MATCH(SUBSTITUTE(J974,"Allele","Height"),'ce raw data'!$C$1:$CZ$1,0))),"-")</f>
        <v>-</v>
      </c>
    </row>
    <row r="980" spans="2:10" x14ac:dyDescent="0.5">
      <c r="B980" s="10" t="str">
        <f>'Allele Call Table'!$A$75</f>
        <v>D1S1656</v>
      </c>
      <c r="C980" s="8" t="str">
        <f>IFERROR(IF(INDEX('ce raw data'!$C$2:$CZ$3000,MATCH(1,INDEX(('ce raw data'!$A$2:$A$3000=C971)*('ce raw data'!$B$2:$B$3000=$B980),,),0),MATCH(C974,'ce raw data'!$C$1:$CZ$1,0))="","-",INDEX('ce raw data'!$C$2:$CZ$3000,MATCH(1,INDEX(('ce raw data'!$A$2:$A$3000=C971)*('ce raw data'!$B$2:$B$3000=$B980),,),0),MATCH(C974,'ce raw data'!$C$1:$CZ$1,0))),"-")</f>
        <v>-</v>
      </c>
      <c r="D980" s="8" t="str">
        <f>IFERROR(IF(INDEX('ce raw data'!$C$2:$CZ$3000,MATCH(1,INDEX(('ce raw data'!$A$2:$A$3000=C971)*('ce raw data'!$B$2:$B$3000=$B980),,),0),MATCH(D974,'ce raw data'!$C$1:$CZ$1,0))="","-",INDEX('ce raw data'!$C$2:$CZ$3000,MATCH(1,INDEX(('ce raw data'!$A$2:$A$3000=C971)*('ce raw data'!$B$2:$B$3000=$B980),,),0),MATCH(D974,'ce raw data'!$C$1:$CZ$1,0))),"-")</f>
        <v>-</v>
      </c>
      <c r="E980" s="8" t="str">
        <f>IFERROR(IF(INDEX('ce raw data'!$C$2:$CZ$3000,MATCH(1,INDEX(('ce raw data'!$A$2:$A$3000=C971)*('ce raw data'!$B$2:$B$3000=$B980),,),0),MATCH(E974,'ce raw data'!$C$1:$CZ$1,0))="","-",INDEX('ce raw data'!$C$2:$CZ$3000,MATCH(1,INDEX(('ce raw data'!$A$2:$A$3000=C971)*('ce raw data'!$B$2:$B$3000=$B980),,),0),MATCH(E974,'ce raw data'!$C$1:$CZ$1,0))),"-")</f>
        <v>-</v>
      </c>
      <c r="F980" s="8" t="str">
        <f>IFERROR(IF(INDEX('ce raw data'!$C$2:$CZ$3000,MATCH(1,INDEX(('ce raw data'!$A$2:$A$3000=C971)*('ce raw data'!$B$2:$B$3000=$B980),,),0),MATCH(F974,'ce raw data'!$C$1:$CZ$1,0))="","-",INDEX('ce raw data'!$C$2:$CZ$3000,MATCH(1,INDEX(('ce raw data'!$A$2:$A$3000=C971)*('ce raw data'!$B$2:$B$3000=$B980),,),0),MATCH(F974,'ce raw data'!$C$1:$CZ$1,0))),"-")</f>
        <v>-</v>
      </c>
      <c r="G980" s="8" t="str">
        <f>IFERROR(IF(INDEX('ce raw data'!$C$2:$CZ$3000,MATCH(1,INDEX(('ce raw data'!$A$2:$A$3000=G971)*('ce raw data'!$B$2:$B$3000=$B980),,),0),MATCH(G974,'ce raw data'!$C$1:$CZ$1,0))="","-",INDEX('ce raw data'!$C$2:$CZ$3000,MATCH(1,INDEX(('ce raw data'!$A$2:$A$3000=G971)*('ce raw data'!$B$2:$B$3000=$B980),,),0),MATCH(G974,'ce raw data'!$C$1:$CZ$1,0))),"-")</f>
        <v>-</v>
      </c>
      <c r="H980" s="8" t="str">
        <f>IFERROR(IF(INDEX('ce raw data'!$C$2:$CZ$3000,MATCH(1,INDEX(('ce raw data'!$A$2:$A$3000=G971)*('ce raw data'!$B$2:$B$3000=$B980),,),0),MATCH(H974,'ce raw data'!$C$1:$CZ$1,0))="","-",INDEX('ce raw data'!$C$2:$CZ$3000,MATCH(1,INDEX(('ce raw data'!$A$2:$A$3000=G971)*('ce raw data'!$B$2:$B$3000=$B980),,),0),MATCH(H974,'ce raw data'!$C$1:$CZ$1,0))),"-")</f>
        <v>-</v>
      </c>
      <c r="I980" s="8" t="str">
        <f>IFERROR(IF(INDEX('ce raw data'!$C$2:$CZ$3000,MATCH(1,INDEX(('ce raw data'!$A$2:$A$3000=G971)*('ce raw data'!$B$2:$B$3000=$B980),,),0),MATCH(I974,'ce raw data'!$C$1:$CZ$1,0))="","-",INDEX('ce raw data'!$C$2:$CZ$3000,MATCH(1,INDEX(('ce raw data'!$A$2:$A$3000=G971)*('ce raw data'!$B$2:$B$3000=$B980),,),0),MATCH(I974,'ce raw data'!$C$1:$CZ$1,0))),"-")</f>
        <v>-</v>
      </c>
      <c r="J980" s="8" t="str">
        <f>IFERROR(IF(INDEX('ce raw data'!$C$2:$CZ$3000,MATCH(1,INDEX(('ce raw data'!$A$2:$A$3000=G971)*('ce raw data'!$B$2:$B$3000=$B980),,),0),MATCH(J974,'ce raw data'!$C$1:$CZ$1,0))="","-",INDEX('ce raw data'!$C$2:$CZ$3000,MATCH(1,INDEX(('ce raw data'!$A$2:$A$3000=G971)*('ce raw data'!$B$2:$B$3000=$B980),,),0),MATCH(J974,'ce raw data'!$C$1:$CZ$1,0))),"-")</f>
        <v>-</v>
      </c>
    </row>
    <row r="981" spans="2:10" hidden="1" x14ac:dyDescent="0.5">
      <c r="B981" s="10"/>
      <c r="C981" s="8" t="str">
        <f>IFERROR(IF(INDEX('ce raw data'!$C$2:$CZ$3000,MATCH(1,INDEX(('ce raw data'!$A$2:$A$3000=C971)*('ce raw data'!$B$2:$B$3000=$B982),,),0),MATCH(SUBSTITUTE(C974,"Allele","Height"),'ce raw data'!$C$1:$CZ$1,0))="","-",INDEX('ce raw data'!$C$2:$CZ$3000,MATCH(1,INDEX(('ce raw data'!$A$2:$A$3000=C971)*('ce raw data'!$B$2:$B$3000=$B982),,),0),MATCH(SUBSTITUTE(C974,"Allele","Height"),'ce raw data'!$C$1:$CZ$1,0))),"-")</f>
        <v>-</v>
      </c>
      <c r="D981" s="8" t="str">
        <f>IFERROR(IF(INDEX('ce raw data'!$C$2:$CZ$3000,MATCH(1,INDEX(('ce raw data'!$A$2:$A$3000=C971)*('ce raw data'!$B$2:$B$3000=$B982),,),0),MATCH(SUBSTITUTE(D974,"Allele","Height"),'ce raw data'!$C$1:$CZ$1,0))="","-",INDEX('ce raw data'!$C$2:$CZ$3000,MATCH(1,INDEX(('ce raw data'!$A$2:$A$3000=C971)*('ce raw data'!$B$2:$B$3000=$B982),,),0),MATCH(SUBSTITUTE(D974,"Allele","Height"),'ce raw data'!$C$1:$CZ$1,0))),"-")</f>
        <v>-</v>
      </c>
      <c r="E981" s="8" t="str">
        <f>IFERROR(IF(INDEX('ce raw data'!$C$2:$CZ$3000,MATCH(1,INDEX(('ce raw data'!$A$2:$A$3000=C971)*('ce raw data'!$B$2:$B$3000=$B982),,),0),MATCH(SUBSTITUTE(E974,"Allele","Height"),'ce raw data'!$C$1:$CZ$1,0))="","-",INDEX('ce raw data'!$C$2:$CZ$3000,MATCH(1,INDEX(('ce raw data'!$A$2:$A$3000=C971)*('ce raw data'!$B$2:$B$3000=$B982),,),0),MATCH(SUBSTITUTE(E974,"Allele","Height"),'ce raw data'!$C$1:$CZ$1,0))),"-")</f>
        <v>-</v>
      </c>
      <c r="F981" s="8" t="str">
        <f>IFERROR(IF(INDEX('ce raw data'!$C$2:$CZ$3000,MATCH(1,INDEX(('ce raw data'!$A$2:$A$3000=C971)*('ce raw data'!$B$2:$B$3000=$B982),,),0),MATCH(SUBSTITUTE(F974,"Allele","Height"),'ce raw data'!$C$1:$CZ$1,0))="","-",INDEX('ce raw data'!$C$2:$CZ$3000,MATCH(1,INDEX(('ce raw data'!$A$2:$A$3000=C971)*('ce raw data'!$B$2:$B$3000=$B982),,),0),MATCH(SUBSTITUTE(F974,"Allele","Height"),'ce raw data'!$C$1:$CZ$1,0))),"-")</f>
        <v>-</v>
      </c>
      <c r="G981" s="8" t="str">
        <f>IFERROR(IF(INDEX('ce raw data'!$C$2:$CZ$3000,MATCH(1,INDEX(('ce raw data'!$A$2:$A$3000=G971)*('ce raw data'!$B$2:$B$3000=$B982),,),0),MATCH(SUBSTITUTE(G974,"Allele","Height"),'ce raw data'!$C$1:$CZ$1,0))="","-",INDEX('ce raw data'!$C$2:$CZ$3000,MATCH(1,INDEX(('ce raw data'!$A$2:$A$3000=G971)*('ce raw data'!$B$2:$B$3000=$B982),,),0),MATCH(SUBSTITUTE(G974,"Allele","Height"),'ce raw data'!$C$1:$CZ$1,0))),"-")</f>
        <v>-</v>
      </c>
      <c r="H981" s="8" t="str">
        <f>IFERROR(IF(INDEX('ce raw data'!$C$2:$CZ$3000,MATCH(1,INDEX(('ce raw data'!$A$2:$A$3000=G971)*('ce raw data'!$B$2:$B$3000=$B982),,),0),MATCH(SUBSTITUTE(H974,"Allele","Height"),'ce raw data'!$C$1:$CZ$1,0))="","-",INDEX('ce raw data'!$C$2:$CZ$3000,MATCH(1,INDEX(('ce raw data'!$A$2:$A$3000=G971)*('ce raw data'!$B$2:$B$3000=$B982),,),0),MATCH(SUBSTITUTE(H974,"Allele","Height"),'ce raw data'!$C$1:$CZ$1,0))),"-")</f>
        <v>-</v>
      </c>
      <c r="I981" s="8" t="str">
        <f>IFERROR(IF(INDEX('ce raw data'!$C$2:$CZ$3000,MATCH(1,INDEX(('ce raw data'!$A$2:$A$3000=G971)*('ce raw data'!$B$2:$B$3000=$B982),,),0),MATCH(SUBSTITUTE(I974,"Allele","Height"),'ce raw data'!$C$1:$CZ$1,0))="","-",INDEX('ce raw data'!$C$2:$CZ$3000,MATCH(1,INDEX(('ce raw data'!$A$2:$A$3000=G971)*('ce raw data'!$B$2:$B$3000=$B982),,),0),MATCH(SUBSTITUTE(I974,"Allele","Height"),'ce raw data'!$C$1:$CZ$1,0))),"-")</f>
        <v>-</v>
      </c>
      <c r="J981" s="8" t="str">
        <f>IFERROR(IF(INDEX('ce raw data'!$C$2:$CZ$3000,MATCH(1,INDEX(('ce raw data'!$A$2:$A$3000=G971)*('ce raw data'!$B$2:$B$3000=$B982),,),0),MATCH(SUBSTITUTE(J974,"Allele","Height"),'ce raw data'!$C$1:$CZ$1,0))="","-",INDEX('ce raw data'!$C$2:$CZ$3000,MATCH(1,INDEX(('ce raw data'!$A$2:$A$3000=G971)*('ce raw data'!$B$2:$B$3000=$B982),,),0),MATCH(SUBSTITUTE(J974,"Allele","Height"),'ce raw data'!$C$1:$CZ$1,0))),"-")</f>
        <v>-</v>
      </c>
    </row>
    <row r="982" spans="2:10" x14ac:dyDescent="0.5">
      <c r="B982" s="10" t="str">
        <f>'Allele Call Table'!$A$77</f>
        <v>D2S441</v>
      </c>
      <c r="C982" s="8" t="str">
        <f>IFERROR(IF(INDEX('ce raw data'!$C$2:$CZ$3000,MATCH(1,INDEX(('ce raw data'!$A$2:$A$3000=C971)*('ce raw data'!$B$2:$B$3000=$B982),,),0),MATCH(C974,'ce raw data'!$C$1:$CZ$1,0))="","-",INDEX('ce raw data'!$C$2:$CZ$3000,MATCH(1,INDEX(('ce raw data'!$A$2:$A$3000=C971)*('ce raw data'!$B$2:$B$3000=$B982),,),0),MATCH(C974,'ce raw data'!$C$1:$CZ$1,0))),"-")</f>
        <v>-</v>
      </c>
      <c r="D982" s="8" t="str">
        <f>IFERROR(IF(INDEX('ce raw data'!$C$2:$CZ$3000,MATCH(1,INDEX(('ce raw data'!$A$2:$A$3000=C971)*('ce raw data'!$B$2:$B$3000=$B982),,),0),MATCH(D974,'ce raw data'!$C$1:$CZ$1,0))="","-",INDEX('ce raw data'!$C$2:$CZ$3000,MATCH(1,INDEX(('ce raw data'!$A$2:$A$3000=C971)*('ce raw data'!$B$2:$B$3000=$B982),,),0),MATCH(D974,'ce raw data'!$C$1:$CZ$1,0))),"-")</f>
        <v>-</v>
      </c>
      <c r="E982" s="8" t="str">
        <f>IFERROR(IF(INDEX('ce raw data'!$C$2:$CZ$3000,MATCH(1,INDEX(('ce raw data'!$A$2:$A$3000=C971)*('ce raw data'!$B$2:$B$3000=$B982),,),0),MATCH(E974,'ce raw data'!$C$1:$CZ$1,0))="","-",INDEX('ce raw data'!$C$2:$CZ$3000,MATCH(1,INDEX(('ce raw data'!$A$2:$A$3000=C971)*('ce raw data'!$B$2:$B$3000=$B982),,),0),MATCH(E974,'ce raw data'!$C$1:$CZ$1,0))),"-")</f>
        <v>-</v>
      </c>
      <c r="F982" s="8" t="str">
        <f>IFERROR(IF(INDEX('ce raw data'!$C$2:$CZ$3000,MATCH(1,INDEX(('ce raw data'!$A$2:$A$3000=C971)*('ce raw data'!$B$2:$B$3000=$B982),,),0),MATCH(F974,'ce raw data'!$C$1:$CZ$1,0))="","-",INDEX('ce raw data'!$C$2:$CZ$3000,MATCH(1,INDEX(('ce raw data'!$A$2:$A$3000=C971)*('ce raw data'!$B$2:$B$3000=$B982),,),0),MATCH(F974,'ce raw data'!$C$1:$CZ$1,0))),"-")</f>
        <v>-</v>
      </c>
      <c r="G982" s="8" t="str">
        <f>IFERROR(IF(INDEX('ce raw data'!$C$2:$CZ$3000,MATCH(1,INDEX(('ce raw data'!$A$2:$A$3000=G971)*('ce raw data'!$B$2:$B$3000=$B982),,),0),MATCH(G974,'ce raw data'!$C$1:$CZ$1,0))="","-",INDEX('ce raw data'!$C$2:$CZ$3000,MATCH(1,INDEX(('ce raw data'!$A$2:$A$3000=G971)*('ce raw data'!$B$2:$B$3000=$B982),,),0),MATCH(G974,'ce raw data'!$C$1:$CZ$1,0))),"-")</f>
        <v>-</v>
      </c>
      <c r="H982" s="8" t="str">
        <f>IFERROR(IF(INDEX('ce raw data'!$C$2:$CZ$3000,MATCH(1,INDEX(('ce raw data'!$A$2:$A$3000=G971)*('ce raw data'!$B$2:$B$3000=$B982),,),0),MATCH(H974,'ce raw data'!$C$1:$CZ$1,0))="","-",INDEX('ce raw data'!$C$2:$CZ$3000,MATCH(1,INDEX(('ce raw data'!$A$2:$A$3000=G971)*('ce raw data'!$B$2:$B$3000=$B982),,),0),MATCH(H974,'ce raw data'!$C$1:$CZ$1,0))),"-")</f>
        <v>-</v>
      </c>
      <c r="I982" s="8" t="str">
        <f>IFERROR(IF(INDEX('ce raw data'!$C$2:$CZ$3000,MATCH(1,INDEX(('ce raw data'!$A$2:$A$3000=G971)*('ce raw data'!$B$2:$B$3000=$B982),,),0),MATCH(I974,'ce raw data'!$C$1:$CZ$1,0))="","-",INDEX('ce raw data'!$C$2:$CZ$3000,MATCH(1,INDEX(('ce raw data'!$A$2:$A$3000=G971)*('ce raw data'!$B$2:$B$3000=$B982),,),0),MATCH(I974,'ce raw data'!$C$1:$CZ$1,0))),"-")</f>
        <v>-</v>
      </c>
      <c r="J982" s="8" t="str">
        <f>IFERROR(IF(INDEX('ce raw data'!$C$2:$CZ$3000,MATCH(1,INDEX(('ce raw data'!$A$2:$A$3000=G971)*('ce raw data'!$B$2:$B$3000=$B982),,),0),MATCH(J974,'ce raw data'!$C$1:$CZ$1,0))="","-",INDEX('ce raw data'!$C$2:$CZ$3000,MATCH(1,INDEX(('ce raw data'!$A$2:$A$3000=G971)*('ce raw data'!$B$2:$B$3000=$B982),,),0),MATCH(J974,'ce raw data'!$C$1:$CZ$1,0))),"-")</f>
        <v>-</v>
      </c>
    </row>
    <row r="983" spans="2:10" hidden="1" x14ac:dyDescent="0.5">
      <c r="B983" s="10"/>
      <c r="C983" s="8" t="str">
        <f>IFERROR(IF(INDEX('ce raw data'!$C$2:$CZ$3000,MATCH(1,INDEX(('ce raw data'!$A$2:$A$3000=C971)*('ce raw data'!$B$2:$B$3000=$B984),,),0),MATCH(SUBSTITUTE(C974,"Allele","Height"),'ce raw data'!$C$1:$CZ$1,0))="","-",INDEX('ce raw data'!$C$2:$CZ$3000,MATCH(1,INDEX(('ce raw data'!$A$2:$A$3000=C971)*('ce raw data'!$B$2:$B$3000=$B984),,),0),MATCH(SUBSTITUTE(C974,"Allele","Height"),'ce raw data'!$C$1:$CZ$1,0))),"-")</f>
        <v>-</v>
      </c>
      <c r="D983" s="8" t="str">
        <f>IFERROR(IF(INDEX('ce raw data'!$C$2:$CZ$3000,MATCH(1,INDEX(('ce raw data'!$A$2:$A$3000=C971)*('ce raw data'!$B$2:$B$3000=$B984),,),0),MATCH(SUBSTITUTE(D974,"Allele","Height"),'ce raw data'!$C$1:$CZ$1,0))="","-",INDEX('ce raw data'!$C$2:$CZ$3000,MATCH(1,INDEX(('ce raw data'!$A$2:$A$3000=C971)*('ce raw data'!$B$2:$B$3000=$B984),,),0),MATCH(SUBSTITUTE(D974,"Allele","Height"),'ce raw data'!$C$1:$CZ$1,0))),"-")</f>
        <v>-</v>
      </c>
      <c r="E983" s="8" t="str">
        <f>IFERROR(IF(INDEX('ce raw data'!$C$2:$CZ$3000,MATCH(1,INDEX(('ce raw data'!$A$2:$A$3000=C971)*('ce raw data'!$B$2:$B$3000=$B984),,),0),MATCH(SUBSTITUTE(E974,"Allele","Height"),'ce raw data'!$C$1:$CZ$1,0))="","-",INDEX('ce raw data'!$C$2:$CZ$3000,MATCH(1,INDEX(('ce raw data'!$A$2:$A$3000=C971)*('ce raw data'!$B$2:$B$3000=$B984),,),0),MATCH(SUBSTITUTE(E974,"Allele","Height"),'ce raw data'!$C$1:$CZ$1,0))),"-")</f>
        <v>-</v>
      </c>
      <c r="F983" s="8" t="str">
        <f>IFERROR(IF(INDEX('ce raw data'!$C$2:$CZ$3000,MATCH(1,INDEX(('ce raw data'!$A$2:$A$3000=C971)*('ce raw data'!$B$2:$B$3000=$B984),,),0),MATCH(SUBSTITUTE(F974,"Allele","Height"),'ce raw data'!$C$1:$CZ$1,0))="","-",INDEX('ce raw data'!$C$2:$CZ$3000,MATCH(1,INDEX(('ce raw data'!$A$2:$A$3000=C971)*('ce raw data'!$B$2:$B$3000=$B984),,),0),MATCH(SUBSTITUTE(F974,"Allele","Height"),'ce raw data'!$C$1:$CZ$1,0))),"-")</f>
        <v>-</v>
      </c>
      <c r="G983" s="8" t="str">
        <f>IFERROR(IF(INDEX('ce raw data'!$C$2:$CZ$3000,MATCH(1,INDEX(('ce raw data'!$A$2:$A$3000=G971)*('ce raw data'!$B$2:$B$3000=$B984),,),0),MATCH(SUBSTITUTE(G974,"Allele","Height"),'ce raw data'!$C$1:$CZ$1,0))="","-",INDEX('ce raw data'!$C$2:$CZ$3000,MATCH(1,INDEX(('ce raw data'!$A$2:$A$3000=G971)*('ce raw data'!$B$2:$B$3000=$B984),,),0),MATCH(SUBSTITUTE(G974,"Allele","Height"),'ce raw data'!$C$1:$CZ$1,0))),"-")</f>
        <v>-</v>
      </c>
      <c r="H983" s="8" t="str">
        <f>IFERROR(IF(INDEX('ce raw data'!$C$2:$CZ$3000,MATCH(1,INDEX(('ce raw data'!$A$2:$A$3000=G971)*('ce raw data'!$B$2:$B$3000=$B984),,),0),MATCH(SUBSTITUTE(H974,"Allele","Height"),'ce raw data'!$C$1:$CZ$1,0))="","-",INDEX('ce raw data'!$C$2:$CZ$3000,MATCH(1,INDEX(('ce raw data'!$A$2:$A$3000=G971)*('ce raw data'!$B$2:$B$3000=$B984),,),0),MATCH(SUBSTITUTE(H974,"Allele","Height"),'ce raw data'!$C$1:$CZ$1,0))),"-")</f>
        <v>-</v>
      </c>
      <c r="I983" s="8" t="str">
        <f>IFERROR(IF(INDEX('ce raw data'!$C$2:$CZ$3000,MATCH(1,INDEX(('ce raw data'!$A$2:$A$3000=G971)*('ce raw data'!$B$2:$B$3000=$B984),,),0),MATCH(SUBSTITUTE(I974,"Allele","Height"),'ce raw data'!$C$1:$CZ$1,0))="","-",INDEX('ce raw data'!$C$2:$CZ$3000,MATCH(1,INDEX(('ce raw data'!$A$2:$A$3000=G971)*('ce raw data'!$B$2:$B$3000=$B984),,),0),MATCH(SUBSTITUTE(I974,"Allele","Height"),'ce raw data'!$C$1:$CZ$1,0))),"-")</f>
        <v>-</v>
      </c>
      <c r="J983" s="8" t="str">
        <f>IFERROR(IF(INDEX('ce raw data'!$C$2:$CZ$3000,MATCH(1,INDEX(('ce raw data'!$A$2:$A$3000=G971)*('ce raw data'!$B$2:$B$3000=$B984),,),0),MATCH(SUBSTITUTE(J974,"Allele","Height"),'ce raw data'!$C$1:$CZ$1,0))="","-",INDEX('ce raw data'!$C$2:$CZ$3000,MATCH(1,INDEX(('ce raw data'!$A$2:$A$3000=G971)*('ce raw data'!$B$2:$B$3000=$B984),,),0),MATCH(SUBSTITUTE(J974,"Allele","Height"),'ce raw data'!$C$1:$CZ$1,0))),"-")</f>
        <v>-</v>
      </c>
    </row>
    <row r="984" spans="2:10" x14ac:dyDescent="0.5">
      <c r="B984" s="10" t="str">
        <f>'Allele Call Table'!$A$79</f>
        <v>D10S1248</v>
      </c>
      <c r="C984" s="8" t="str">
        <f>IFERROR(IF(INDEX('ce raw data'!$C$2:$CZ$3000,MATCH(1,INDEX(('ce raw data'!$A$2:$A$3000=C971)*('ce raw data'!$B$2:$B$3000=$B984),,),0),MATCH(C974,'ce raw data'!$C$1:$CZ$1,0))="","-",INDEX('ce raw data'!$C$2:$CZ$3000,MATCH(1,INDEX(('ce raw data'!$A$2:$A$3000=C971)*('ce raw data'!$B$2:$B$3000=$B984),,),0),MATCH(C974,'ce raw data'!$C$1:$CZ$1,0))),"-")</f>
        <v>-</v>
      </c>
      <c r="D984" s="8" t="str">
        <f>IFERROR(IF(INDEX('ce raw data'!$C$2:$CZ$3000,MATCH(1,INDEX(('ce raw data'!$A$2:$A$3000=C971)*('ce raw data'!$B$2:$B$3000=$B984),,),0),MATCH(D974,'ce raw data'!$C$1:$CZ$1,0))="","-",INDEX('ce raw data'!$C$2:$CZ$3000,MATCH(1,INDEX(('ce raw data'!$A$2:$A$3000=C971)*('ce raw data'!$B$2:$B$3000=$B984),,),0),MATCH(D974,'ce raw data'!$C$1:$CZ$1,0))),"-")</f>
        <v>-</v>
      </c>
      <c r="E984" s="8" t="str">
        <f>IFERROR(IF(INDEX('ce raw data'!$C$2:$CZ$3000,MATCH(1,INDEX(('ce raw data'!$A$2:$A$3000=C971)*('ce raw data'!$B$2:$B$3000=$B984),,),0),MATCH(E974,'ce raw data'!$C$1:$CZ$1,0))="","-",INDEX('ce raw data'!$C$2:$CZ$3000,MATCH(1,INDEX(('ce raw data'!$A$2:$A$3000=C971)*('ce raw data'!$B$2:$B$3000=$B984),,),0),MATCH(E974,'ce raw data'!$C$1:$CZ$1,0))),"-")</f>
        <v>-</v>
      </c>
      <c r="F984" s="8" t="str">
        <f>IFERROR(IF(INDEX('ce raw data'!$C$2:$CZ$3000,MATCH(1,INDEX(('ce raw data'!$A$2:$A$3000=C971)*('ce raw data'!$B$2:$B$3000=$B984),,),0),MATCH(F974,'ce raw data'!$C$1:$CZ$1,0))="","-",INDEX('ce raw data'!$C$2:$CZ$3000,MATCH(1,INDEX(('ce raw data'!$A$2:$A$3000=C971)*('ce raw data'!$B$2:$B$3000=$B984),,),0),MATCH(F974,'ce raw data'!$C$1:$CZ$1,0))),"-")</f>
        <v>-</v>
      </c>
      <c r="G984" s="8" t="str">
        <f>IFERROR(IF(INDEX('ce raw data'!$C$2:$CZ$3000,MATCH(1,INDEX(('ce raw data'!$A$2:$A$3000=G971)*('ce raw data'!$B$2:$B$3000=$B984),,),0),MATCH(G974,'ce raw data'!$C$1:$CZ$1,0))="","-",INDEX('ce raw data'!$C$2:$CZ$3000,MATCH(1,INDEX(('ce raw data'!$A$2:$A$3000=G971)*('ce raw data'!$B$2:$B$3000=$B984),,),0),MATCH(G974,'ce raw data'!$C$1:$CZ$1,0))),"-")</f>
        <v>-</v>
      </c>
      <c r="H984" s="8" t="str">
        <f>IFERROR(IF(INDEX('ce raw data'!$C$2:$CZ$3000,MATCH(1,INDEX(('ce raw data'!$A$2:$A$3000=G971)*('ce raw data'!$B$2:$B$3000=$B984),,),0),MATCH(H974,'ce raw data'!$C$1:$CZ$1,0))="","-",INDEX('ce raw data'!$C$2:$CZ$3000,MATCH(1,INDEX(('ce raw data'!$A$2:$A$3000=G971)*('ce raw data'!$B$2:$B$3000=$B984),,),0),MATCH(H974,'ce raw data'!$C$1:$CZ$1,0))),"-")</f>
        <v>-</v>
      </c>
      <c r="I984" s="8" t="str">
        <f>IFERROR(IF(INDEX('ce raw data'!$C$2:$CZ$3000,MATCH(1,INDEX(('ce raw data'!$A$2:$A$3000=G971)*('ce raw data'!$B$2:$B$3000=$B984),,),0),MATCH(I974,'ce raw data'!$C$1:$CZ$1,0))="","-",INDEX('ce raw data'!$C$2:$CZ$3000,MATCH(1,INDEX(('ce raw data'!$A$2:$A$3000=G971)*('ce raw data'!$B$2:$B$3000=$B984),,),0),MATCH(I974,'ce raw data'!$C$1:$CZ$1,0))),"-")</f>
        <v>-</v>
      </c>
      <c r="J984" s="8" t="str">
        <f>IFERROR(IF(INDEX('ce raw data'!$C$2:$CZ$3000,MATCH(1,INDEX(('ce raw data'!$A$2:$A$3000=G971)*('ce raw data'!$B$2:$B$3000=$B984),,),0),MATCH(J974,'ce raw data'!$C$1:$CZ$1,0))="","-",INDEX('ce raw data'!$C$2:$CZ$3000,MATCH(1,INDEX(('ce raw data'!$A$2:$A$3000=G971)*('ce raw data'!$B$2:$B$3000=$B984),,),0),MATCH(J974,'ce raw data'!$C$1:$CZ$1,0))),"-")</f>
        <v>-</v>
      </c>
    </row>
    <row r="985" spans="2:10" hidden="1" x14ac:dyDescent="0.5">
      <c r="B985" s="10"/>
      <c r="C985" s="8" t="str">
        <f>IFERROR(IF(INDEX('ce raw data'!$C$2:$CZ$3000,MATCH(1,INDEX(('ce raw data'!$A$2:$A$3000=C971)*('ce raw data'!$B$2:$B$3000=$B986),,),0),MATCH(SUBSTITUTE(C974,"Allele","Height"),'ce raw data'!$C$1:$CZ$1,0))="","-",INDEX('ce raw data'!$C$2:$CZ$3000,MATCH(1,INDEX(('ce raw data'!$A$2:$A$3000=C971)*('ce raw data'!$B$2:$B$3000=$B986),,),0),MATCH(SUBSTITUTE(C974,"Allele","Height"),'ce raw data'!$C$1:$CZ$1,0))),"-")</f>
        <v>-</v>
      </c>
      <c r="D985" s="8" t="str">
        <f>IFERROR(IF(INDEX('ce raw data'!$C$2:$CZ$3000,MATCH(1,INDEX(('ce raw data'!$A$2:$A$3000=C971)*('ce raw data'!$B$2:$B$3000=$B986),,),0),MATCH(SUBSTITUTE(D974,"Allele","Height"),'ce raw data'!$C$1:$CZ$1,0))="","-",INDEX('ce raw data'!$C$2:$CZ$3000,MATCH(1,INDEX(('ce raw data'!$A$2:$A$3000=C971)*('ce raw data'!$B$2:$B$3000=$B986),,),0),MATCH(SUBSTITUTE(D974,"Allele","Height"),'ce raw data'!$C$1:$CZ$1,0))),"-")</f>
        <v>-</v>
      </c>
      <c r="E985" s="8" t="str">
        <f>IFERROR(IF(INDEX('ce raw data'!$C$2:$CZ$3000,MATCH(1,INDEX(('ce raw data'!$A$2:$A$3000=C971)*('ce raw data'!$B$2:$B$3000=$B986),,),0),MATCH(SUBSTITUTE(E974,"Allele","Height"),'ce raw data'!$C$1:$CZ$1,0))="","-",INDEX('ce raw data'!$C$2:$CZ$3000,MATCH(1,INDEX(('ce raw data'!$A$2:$A$3000=C971)*('ce raw data'!$B$2:$B$3000=$B986),,),0),MATCH(SUBSTITUTE(E974,"Allele","Height"),'ce raw data'!$C$1:$CZ$1,0))),"-")</f>
        <v>-</v>
      </c>
      <c r="F985" s="8" t="str">
        <f>IFERROR(IF(INDEX('ce raw data'!$C$2:$CZ$3000,MATCH(1,INDEX(('ce raw data'!$A$2:$A$3000=C971)*('ce raw data'!$B$2:$B$3000=$B986),,),0),MATCH(SUBSTITUTE(F974,"Allele","Height"),'ce raw data'!$C$1:$CZ$1,0))="","-",INDEX('ce raw data'!$C$2:$CZ$3000,MATCH(1,INDEX(('ce raw data'!$A$2:$A$3000=C971)*('ce raw data'!$B$2:$B$3000=$B986),,),0),MATCH(SUBSTITUTE(F974,"Allele","Height"),'ce raw data'!$C$1:$CZ$1,0))),"-")</f>
        <v>-</v>
      </c>
      <c r="G985" s="8" t="str">
        <f>IFERROR(IF(INDEX('ce raw data'!$C$2:$CZ$3000,MATCH(1,INDEX(('ce raw data'!$A$2:$A$3000=G971)*('ce raw data'!$B$2:$B$3000=$B986),,),0),MATCH(SUBSTITUTE(G974,"Allele","Height"),'ce raw data'!$C$1:$CZ$1,0))="","-",INDEX('ce raw data'!$C$2:$CZ$3000,MATCH(1,INDEX(('ce raw data'!$A$2:$A$3000=G971)*('ce raw data'!$B$2:$B$3000=$B986),,),0),MATCH(SUBSTITUTE(G974,"Allele","Height"),'ce raw data'!$C$1:$CZ$1,0))),"-")</f>
        <v>-</v>
      </c>
      <c r="H985" s="8" t="str">
        <f>IFERROR(IF(INDEX('ce raw data'!$C$2:$CZ$3000,MATCH(1,INDEX(('ce raw data'!$A$2:$A$3000=G971)*('ce raw data'!$B$2:$B$3000=$B986),,),0),MATCH(SUBSTITUTE(H974,"Allele","Height"),'ce raw data'!$C$1:$CZ$1,0))="","-",INDEX('ce raw data'!$C$2:$CZ$3000,MATCH(1,INDEX(('ce raw data'!$A$2:$A$3000=G971)*('ce raw data'!$B$2:$B$3000=$B986),,),0),MATCH(SUBSTITUTE(H974,"Allele","Height"),'ce raw data'!$C$1:$CZ$1,0))),"-")</f>
        <v>-</v>
      </c>
      <c r="I985" s="8" t="str">
        <f>IFERROR(IF(INDEX('ce raw data'!$C$2:$CZ$3000,MATCH(1,INDEX(('ce raw data'!$A$2:$A$3000=G971)*('ce raw data'!$B$2:$B$3000=$B986),,),0),MATCH(SUBSTITUTE(I974,"Allele","Height"),'ce raw data'!$C$1:$CZ$1,0))="","-",INDEX('ce raw data'!$C$2:$CZ$3000,MATCH(1,INDEX(('ce raw data'!$A$2:$A$3000=G971)*('ce raw data'!$B$2:$B$3000=$B986),,),0),MATCH(SUBSTITUTE(I974,"Allele","Height"),'ce raw data'!$C$1:$CZ$1,0))),"-")</f>
        <v>-</v>
      </c>
      <c r="J985" s="8" t="str">
        <f>IFERROR(IF(INDEX('ce raw data'!$C$2:$CZ$3000,MATCH(1,INDEX(('ce raw data'!$A$2:$A$3000=G971)*('ce raw data'!$B$2:$B$3000=$B986),,),0),MATCH(SUBSTITUTE(J974,"Allele","Height"),'ce raw data'!$C$1:$CZ$1,0))="","-",INDEX('ce raw data'!$C$2:$CZ$3000,MATCH(1,INDEX(('ce raw data'!$A$2:$A$3000=G971)*('ce raw data'!$B$2:$B$3000=$B986),,),0),MATCH(SUBSTITUTE(J974,"Allele","Height"),'ce raw data'!$C$1:$CZ$1,0))),"-")</f>
        <v>-</v>
      </c>
    </row>
    <row r="986" spans="2:10" x14ac:dyDescent="0.5">
      <c r="B986" s="10" t="str">
        <f>'Allele Call Table'!$A$81</f>
        <v>D13S317</v>
      </c>
      <c r="C986" s="8" t="str">
        <f>IFERROR(IF(INDEX('ce raw data'!$C$2:$CZ$3000,MATCH(1,INDEX(('ce raw data'!$A$2:$A$3000=C971)*('ce raw data'!$B$2:$B$3000=$B986),,),0),MATCH(C974,'ce raw data'!$C$1:$CZ$1,0))="","-",INDEX('ce raw data'!$C$2:$CZ$3000,MATCH(1,INDEX(('ce raw data'!$A$2:$A$3000=C971)*('ce raw data'!$B$2:$B$3000=$B986),,),0),MATCH(C974,'ce raw data'!$C$1:$CZ$1,0))),"-")</f>
        <v>-</v>
      </c>
      <c r="D986" s="8" t="str">
        <f>IFERROR(IF(INDEX('ce raw data'!$C$2:$CZ$3000,MATCH(1,INDEX(('ce raw data'!$A$2:$A$3000=C971)*('ce raw data'!$B$2:$B$3000=$B986),,),0),MATCH(D974,'ce raw data'!$C$1:$CZ$1,0))="","-",INDEX('ce raw data'!$C$2:$CZ$3000,MATCH(1,INDEX(('ce raw data'!$A$2:$A$3000=C971)*('ce raw data'!$B$2:$B$3000=$B986),,),0),MATCH(D974,'ce raw data'!$C$1:$CZ$1,0))),"-")</f>
        <v>-</v>
      </c>
      <c r="E986" s="8" t="str">
        <f>IFERROR(IF(INDEX('ce raw data'!$C$2:$CZ$3000,MATCH(1,INDEX(('ce raw data'!$A$2:$A$3000=C971)*('ce raw data'!$B$2:$B$3000=$B986),,),0),MATCH(E974,'ce raw data'!$C$1:$CZ$1,0))="","-",INDEX('ce raw data'!$C$2:$CZ$3000,MATCH(1,INDEX(('ce raw data'!$A$2:$A$3000=C971)*('ce raw data'!$B$2:$B$3000=$B986),,),0),MATCH(E974,'ce raw data'!$C$1:$CZ$1,0))),"-")</f>
        <v>-</v>
      </c>
      <c r="F986" s="8" t="str">
        <f>IFERROR(IF(INDEX('ce raw data'!$C$2:$CZ$3000,MATCH(1,INDEX(('ce raw data'!$A$2:$A$3000=C971)*('ce raw data'!$B$2:$B$3000=$B986),,),0),MATCH(F974,'ce raw data'!$C$1:$CZ$1,0))="","-",INDEX('ce raw data'!$C$2:$CZ$3000,MATCH(1,INDEX(('ce raw data'!$A$2:$A$3000=C971)*('ce raw data'!$B$2:$B$3000=$B986),,),0),MATCH(F974,'ce raw data'!$C$1:$CZ$1,0))),"-")</f>
        <v>-</v>
      </c>
      <c r="G986" s="8" t="str">
        <f>IFERROR(IF(INDEX('ce raw data'!$C$2:$CZ$3000,MATCH(1,INDEX(('ce raw data'!$A$2:$A$3000=G971)*('ce raw data'!$B$2:$B$3000=$B986),,),0),MATCH(G974,'ce raw data'!$C$1:$CZ$1,0))="","-",INDEX('ce raw data'!$C$2:$CZ$3000,MATCH(1,INDEX(('ce raw data'!$A$2:$A$3000=G971)*('ce raw data'!$B$2:$B$3000=$B986),,),0),MATCH(G974,'ce raw data'!$C$1:$CZ$1,0))),"-")</f>
        <v>-</v>
      </c>
      <c r="H986" s="8" t="str">
        <f>IFERROR(IF(INDEX('ce raw data'!$C$2:$CZ$3000,MATCH(1,INDEX(('ce raw data'!$A$2:$A$3000=G971)*('ce raw data'!$B$2:$B$3000=$B986),,),0),MATCH(H974,'ce raw data'!$C$1:$CZ$1,0))="","-",INDEX('ce raw data'!$C$2:$CZ$3000,MATCH(1,INDEX(('ce raw data'!$A$2:$A$3000=G971)*('ce raw data'!$B$2:$B$3000=$B986),,),0),MATCH(H974,'ce raw data'!$C$1:$CZ$1,0))),"-")</f>
        <v>-</v>
      </c>
      <c r="I986" s="8" t="str">
        <f>IFERROR(IF(INDEX('ce raw data'!$C$2:$CZ$3000,MATCH(1,INDEX(('ce raw data'!$A$2:$A$3000=G971)*('ce raw data'!$B$2:$B$3000=$B986),,),0),MATCH(I974,'ce raw data'!$C$1:$CZ$1,0))="","-",INDEX('ce raw data'!$C$2:$CZ$3000,MATCH(1,INDEX(('ce raw data'!$A$2:$A$3000=G971)*('ce raw data'!$B$2:$B$3000=$B986),,),0),MATCH(I974,'ce raw data'!$C$1:$CZ$1,0))),"-")</f>
        <v>-</v>
      </c>
      <c r="J986" s="8" t="str">
        <f>IFERROR(IF(INDEX('ce raw data'!$C$2:$CZ$3000,MATCH(1,INDEX(('ce raw data'!$A$2:$A$3000=G971)*('ce raw data'!$B$2:$B$3000=$B986),,),0),MATCH(J974,'ce raw data'!$C$1:$CZ$1,0))="","-",INDEX('ce raw data'!$C$2:$CZ$3000,MATCH(1,INDEX(('ce raw data'!$A$2:$A$3000=G971)*('ce raw data'!$B$2:$B$3000=$B986),,),0),MATCH(J974,'ce raw data'!$C$1:$CZ$1,0))),"-")</f>
        <v>-</v>
      </c>
    </row>
    <row r="987" spans="2:10" hidden="1" x14ac:dyDescent="0.5">
      <c r="B987" s="10"/>
      <c r="C987" s="8" t="str">
        <f>IFERROR(IF(INDEX('ce raw data'!$C$2:$CZ$3000,MATCH(1,INDEX(('ce raw data'!$A$2:$A$3000=C971)*('ce raw data'!$B$2:$B$3000=$B988),,),0),MATCH(SUBSTITUTE(C974,"Allele","Height"),'ce raw data'!$C$1:$CZ$1,0))="","-",INDEX('ce raw data'!$C$2:$CZ$3000,MATCH(1,INDEX(('ce raw data'!$A$2:$A$3000=C971)*('ce raw data'!$B$2:$B$3000=$B988),,),0),MATCH(SUBSTITUTE(C974,"Allele","Height"),'ce raw data'!$C$1:$CZ$1,0))),"-")</f>
        <v>-</v>
      </c>
      <c r="D987" s="8" t="str">
        <f>IFERROR(IF(INDEX('ce raw data'!$C$2:$CZ$3000,MATCH(1,INDEX(('ce raw data'!$A$2:$A$3000=C971)*('ce raw data'!$B$2:$B$3000=$B988),,),0),MATCH(SUBSTITUTE(D974,"Allele","Height"),'ce raw data'!$C$1:$CZ$1,0))="","-",INDEX('ce raw data'!$C$2:$CZ$3000,MATCH(1,INDEX(('ce raw data'!$A$2:$A$3000=C971)*('ce raw data'!$B$2:$B$3000=$B988),,),0),MATCH(SUBSTITUTE(D974,"Allele","Height"),'ce raw data'!$C$1:$CZ$1,0))),"-")</f>
        <v>-</v>
      </c>
      <c r="E987" s="8" t="str">
        <f>IFERROR(IF(INDEX('ce raw data'!$C$2:$CZ$3000,MATCH(1,INDEX(('ce raw data'!$A$2:$A$3000=C971)*('ce raw data'!$B$2:$B$3000=$B988),,),0),MATCH(SUBSTITUTE(E974,"Allele","Height"),'ce raw data'!$C$1:$CZ$1,0))="","-",INDEX('ce raw data'!$C$2:$CZ$3000,MATCH(1,INDEX(('ce raw data'!$A$2:$A$3000=C971)*('ce raw data'!$B$2:$B$3000=$B988),,),0),MATCH(SUBSTITUTE(E974,"Allele","Height"),'ce raw data'!$C$1:$CZ$1,0))),"-")</f>
        <v>-</v>
      </c>
      <c r="F987" s="8" t="str">
        <f>IFERROR(IF(INDEX('ce raw data'!$C$2:$CZ$3000,MATCH(1,INDEX(('ce raw data'!$A$2:$A$3000=C971)*('ce raw data'!$B$2:$B$3000=$B988),,),0),MATCH(SUBSTITUTE(F974,"Allele","Height"),'ce raw data'!$C$1:$CZ$1,0))="","-",INDEX('ce raw data'!$C$2:$CZ$3000,MATCH(1,INDEX(('ce raw data'!$A$2:$A$3000=C971)*('ce raw data'!$B$2:$B$3000=$B988),,),0),MATCH(SUBSTITUTE(F974,"Allele","Height"),'ce raw data'!$C$1:$CZ$1,0))),"-")</f>
        <v>-</v>
      </c>
      <c r="G987" s="8" t="str">
        <f>IFERROR(IF(INDEX('ce raw data'!$C$2:$CZ$3000,MATCH(1,INDEX(('ce raw data'!$A$2:$A$3000=G971)*('ce raw data'!$B$2:$B$3000=$B988),,),0),MATCH(SUBSTITUTE(G974,"Allele","Height"),'ce raw data'!$C$1:$CZ$1,0))="","-",INDEX('ce raw data'!$C$2:$CZ$3000,MATCH(1,INDEX(('ce raw data'!$A$2:$A$3000=G971)*('ce raw data'!$B$2:$B$3000=$B988),,),0),MATCH(SUBSTITUTE(G974,"Allele","Height"),'ce raw data'!$C$1:$CZ$1,0))),"-")</f>
        <v>-</v>
      </c>
      <c r="H987" s="8" t="str">
        <f>IFERROR(IF(INDEX('ce raw data'!$C$2:$CZ$3000,MATCH(1,INDEX(('ce raw data'!$A$2:$A$3000=G971)*('ce raw data'!$B$2:$B$3000=$B988),,),0),MATCH(SUBSTITUTE(H974,"Allele","Height"),'ce raw data'!$C$1:$CZ$1,0))="","-",INDEX('ce raw data'!$C$2:$CZ$3000,MATCH(1,INDEX(('ce raw data'!$A$2:$A$3000=G971)*('ce raw data'!$B$2:$B$3000=$B988),,),0),MATCH(SUBSTITUTE(H974,"Allele","Height"),'ce raw data'!$C$1:$CZ$1,0))),"-")</f>
        <v>-</v>
      </c>
      <c r="I987" s="8" t="str">
        <f>IFERROR(IF(INDEX('ce raw data'!$C$2:$CZ$3000,MATCH(1,INDEX(('ce raw data'!$A$2:$A$3000=G971)*('ce raw data'!$B$2:$B$3000=$B988),,),0),MATCH(SUBSTITUTE(I974,"Allele","Height"),'ce raw data'!$C$1:$CZ$1,0))="","-",INDEX('ce raw data'!$C$2:$CZ$3000,MATCH(1,INDEX(('ce raw data'!$A$2:$A$3000=G971)*('ce raw data'!$B$2:$B$3000=$B988),,),0),MATCH(SUBSTITUTE(I974,"Allele","Height"),'ce raw data'!$C$1:$CZ$1,0))),"-")</f>
        <v>-</v>
      </c>
      <c r="J987" s="8" t="str">
        <f>IFERROR(IF(INDEX('ce raw data'!$C$2:$CZ$3000,MATCH(1,INDEX(('ce raw data'!$A$2:$A$3000=G971)*('ce raw data'!$B$2:$B$3000=$B988),,),0),MATCH(SUBSTITUTE(J974,"Allele","Height"),'ce raw data'!$C$1:$CZ$1,0))="","-",INDEX('ce raw data'!$C$2:$CZ$3000,MATCH(1,INDEX(('ce raw data'!$A$2:$A$3000=G971)*('ce raw data'!$B$2:$B$3000=$B988),,),0),MATCH(SUBSTITUTE(J974,"Allele","Height"),'ce raw data'!$C$1:$CZ$1,0))),"-")</f>
        <v>-</v>
      </c>
    </row>
    <row r="988" spans="2:10" x14ac:dyDescent="0.5">
      <c r="B988" s="10" t="str">
        <f>'Allele Call Table'!$A$83</f>
        <v>Penta E</v>
      </c>
      <c r="C988" s="8" t="str">
        <f>IFERROR(IF(INDEX('ce raw data'!$C$2:$CZ$3000,MATCH(1,INDEX(('ce raw data'!$A$2:$A$3000=C971)*('ce raw data'!$B$2:$B$3000=$B988),,),0),MATCH(C974,'ce raw data'!$C$1:$CZ$1,0))="","-",INDEX('ce raw data'!$C$2:$CZ$3000,MATCH(1,INDEX(('ce raw data'!$A$2:$A$3000=C971)*('ce raw data'!$B$2:$B$3000=$B988),,),0),MATCH(C974,'ce raw data'!$C$1:$CZ$1,0))),"-")</f>
        <v>-</v>
      </c>
      <c r="D988" s="8" t="str">
        <f>IFERROR(IF(INDEX('ce raw data'!$C$2:$CZ$3000,MATCH(1,INDEX(('ce raw data'!$A$2:$A$3000=C971)*('ce raw data'!$B$2:$B$3000=$B988),,),0),MATCH(D974,'ce raw data'!$C$1:$CZ$1,0))="","-",INDEX('ce raw data'!$C$2:$CZ$3000,MATCH(1,INDEX(('ce raw data'!$A$2:$A$3000=C971)*('ce raw data'!$B$2:$B$3000=$B988),,),0),MATCH(D974,'ce raw data'!$C$1:$CZ$1,0))),"-")</f>
        <v>-</v>
      </c>
      <c r="E988" s="8" t="str">
        <f>IFERROR(IF(INDEX('ce raw data'!$C$2:$CZ$3000,MATCH(1,INDEX(('ce raw data'!$A$2:$A$3000=C971)*('ce raw data'!$B$2:$B$3000=$B988),,),0),MATCH(E974,'ce raw data'!$C$1:$CZ$1,0))="","-",INDEX('ce raw data'!$C$2:$CZ$3000,MATCH(1,INDEX(('ce raw data'!$A$2:$A$3000=C971)*('ce raw data'!$B$2:$B$3000=$B988),,),0),MATCH(E974,'ce raw data'!$C$1:$CZ$1,0))),"-")</f>
        <v>-</v>
      </c>
      <c r="F988" s="8" t="str">
        <f>IFERROR(IF(INDEX('ce raw data'!$C$2:$CZ$3000,MATCH(1,INDEX(('ce raw data'!$A$2:$A$3000=C971)*('ce raw data'!$B$2:$B$3000=$B988),,),0),MATCH(F974,'ce raw data'!$C$1:$CZ$1,0))="","-",INDEX('ce raw data'!$C$2:$CZ$3000,MATCH(1,INDEX(('ce raw data'!$A$2:$A$3000=C971)*('ce raw data'!$B$2:$B$3000=$B988),,),0),MATCH(F974,'ce raw data'!$C$1:$CZ$1,0))),"-")</f>
        <v>-</v>
      </c>
      <c r="G988" s="8" t="str">
        <f>IFERROR(IF(INDEX('ce raw data'!$C$2:$CZ$3000,MATCH(1,INDEX(('ce raw data'!$A$2:$A$3000=G971)*('ce raw data'!$B$2:$B$3000=$B988),,),0),MATCH(G974,'ce raw data'!$C$1:$CZ$1,0))="","-",INDEX('ce raw data'!$C$2:$CZ$3000,MATCH(1,INDEX(('ce raw data'!$A$2:$A$3000=G971)*('ce raw data'!$B$2:$B$3000=$B988),,),0),MATCH(G974,'ce raw data'!$C$1:$CZ$1,0))),"-")</f>
        <v>-</v>
      </c>
      <c r="H988" s="8" t="str">
        <f>IFERROR(IF(INDEX('ce raw data'!$C$2:$CZ$3000,MATCH(1,INDEX(('ce raw data'!$A$2:$A$3000=G971)*('ce raw data'!$B$2:$B$3000=$B988),,),0),MATCH(H974,'ce raw data'!$C$1:$CZ$1,0))="","-",INDEX('ce raw data'!$C$2:$CZ$3000,MATCH(1,INDEX(('ce raw data'!$A$2:$A$3000=G971)*('ce raw data'!$B$2:$B$3000=$B988),,),0),MATCH(H974,'ce raw data'!$C$1:$CZ$1,0))),"-")</f>
        <v>-</v>
      </c>
      <c r="I988" s="8" t="str">
        <f>IFERROR(IF(INDEX('ce raw data'!$C$2:$CZ$3000,MATCH(1,INDEX(('ce raw data'!$A$2:$A$3000=G971)*('ce raw data'!$B$2:$B$3000=$B988),,),0),MATCH(I974,'ce raw data'!$C$1:$CZ$1,0))="","-",INDEX('ce raw data'!$C$2:$CZ$3000,MATCH(1,INDEX(('ce raw data'!$A$2:$A$3000=G971)*('ce raw data'!$B$2:$B$3000=$B988),,),0),MATCH(I974,'ce raw data'!$C$1:$CZ$1,0))),"-")</f>
        <v>-</v>
      </c>
      <c r="J988" s="8" t="str">
        <f>IFERROR(IF(INDEX('ce raw data'!$C$2:$CZ$3000,MATCH(1,INDEX(('ce raw data'!$A$2:$A$3000=G971)*('ce raw data'!$B$2:$B$3000=$B988),,),0),MATCH(J974,'ce raw data'!$C$1:$CZ$1,0))="","-",INDEX('ce raw data'!$C$2:$CZ$3000,MATCH(1,INDEX(('ce raw data'!$A$2:$A$3000=G971)*('ce raw data'!$B$2:$B$3000=$B988),,),0),MATCH(J974,'ce raw data'!$C$1:$CZ$1,0))),"-")</f>
        <v>-</v>
      </c>
    </row>
    <row r="989" spans="2:10" hidden="1" x14ac:dyDescent="0.5">
      <c r="B989" s="10"/>
      <c r="C989" s="8" t="str">
        <f>IFERROR(IF(INDEX('ce raw data'!$C$2:$CZ$3000,MATCH(1,INDEX(('ce raw data'!$A$2:$A$3000=C971)*('ce raw data'!$B$2:$B$3000=$B990),,),0),MATCH(SUBSTITUTE(C974,"Allele","Height"),'ce raw data'!$C$1:$CZ$1,0))="","-",INDEX('ce raw data'!$C$2:$CZ$3000,MATCH(1,INDEX(('ce raw data'!$A$2:$A$3000=C971)*('ce raw data'!$B$2:$B$3000=$B990),,),0),MATCH(SUBSTITUTE(C974,"Allele","Height"),'ce raw data'!$C$1:$CZ$1,0))),"-")</f>
        <v>-</v>
      </c>
      <c r="D989" s="8" t="str">
        <f>IFERROR(IF(INDEX('ce raw data'!$C$2:$CZ$3000,MATCH(1,INDEX(('ce raw data'!$A$2:$A$3000=C971)*('ce raw data'!$B$2:$B$3000=$B990),,),0),MATCH(SUBSTITUTE(D974,"Allele","Height"),'ce raw data'!$C$1:$CZ$1,0))="","-",INDEX('ce raw data'!$C$2:$CZ$3000,MATCH(1,INDEX(('ce raw data'!$A$2:$A$3000=C971)*('ce raw data'!$B$2:$B$3000=$B990),,),0),MATCH(SUBSTITUTE(D974,"Allele","Height"),'ce raw data'!$C$1:$CZ$1,0))),"-")</f>
        <v>-</v>
      </c>
      <c r="E989" s="8" t="str">
        <f>IFERROR(IF(INDEX('ce raw data'!$C$2:$CZ$3000,MATCH(1,INDEX(('ce raw data'!$A$2:$A$3000=C971)*('ce raw data'!$B$2:$B$3000=$B990),,),0),MATCH(SUBSTITUTE(E974,"Allele","Height"),'ce raw data'!$C$1:$CZ$1,0))="","-",INDEX('ce raw data'!$C$2:$CZ$3000,MATCH(1,INDEX(('ce raw data'!$A$2:$A$3000=C971)*('ce raw data'!$B$2:$B$3000=$B990),,),0),MATCH(SUBSTITUTE(E974,"Allele","Height"),'ce raw data'!$C$1:$CZ$1,0))),"-")</f>
        <v>-</v>
      </c>
      <c r="F989" s="8" t="str">
        <f>IFERROR(IF(INDEX('ce raw data'!$C$2:$CZ$3000,MATCH(1,INDEX(('ce raw data'!$A$2:$A$3000=C971)*('ce raw data'!$B$2:$B$3000=$B990),,),0),MATCH(SUBSTITUTE(F974,"Allele","Height"),'ce raw data'!$C$1:$CZ$1,0))="","-",INDEX('ce raw data'!$C$2:$CZ$3000,MATCH(1,INDEX(('ce raw data'!$A$2:$A$3000=C971)*('ce raw data'!$B$2:$B$3000=$B990),,),0),MATCH(SUBSTITUTE(F974,"Allele","Height"),'ce raw data'!$C$1:$CZ$1,0))),"-")</f>
        <v>-</v>
      </c>
      <c r="G989" s="8" t="str">
        <f>IFERROR(IF(INDEX('ce raw data'!$C$2:$CZ$3000,MATCH(1,INDEX(('ce raw data'!$A$2:$A$3000=G971)*('ce raw data'!$B$2:$B$3000=$B990),,),0),MATCH(SUBSTITUTE(G974,"Allele","Height"),'ce raw data'!$C$1:$CZ$1,0))="","-",INDEX('ce raw data'!$C$2:$CZ$3000,MATCH(1,INDEX(('ce raw data'!$A$2:$A$3000=G971)*('ce raw data'!$B$2:$B$3000=$B990),,),0),MATCH(SUBSTITUTE(G974,"Allele","Height"),'ce raw data'!$C$1:$CZ$1,0))),"-")</f>
        <v>-</v>
      </c>
      <c r="H989" s="8" t="str">
        <f>IFERROR(IF(INDEX('ce raw data'!$C$2:$CZ$3000,MATCH(1,INDEX(('ce raw data'!$A$2:$A$3000=G971)*('ce raw data'!$B$2:$B$3000=$B990),,),0),MATCH(SUBSTITUTE(H974,"Allele","Height"),'ce raw data'!$C$1:$CZ$1,0))="","-",INDEX('ce raw data'!$C$2:$CZ$3000,MATCH(1,INDEX(('ce raw data'!$A$2:$A$3000=G971)*('ce raw data'!$B$2:$B$3000=$B990),,),0),MATCH(SUBSTITUTE(H974,"Allele","Height"),'ce raw data'!$C$1:$CZ$1,0))),"-")</f>
        <v>-</v>
      </c>
      <c r="I989" s="8" t="str">
        <f>IFERROR(IF(INDEX('ce raw data'!$C$2:$CZ$3000,MATCH(1,INDEX(('ce raw data'!$A$2:$A$3000=G971)*('ce raw data'!$B$2:$B$3000=$B990),,),0),MATCH(SUBSTITUTE(I974,"Allele","Height"),'ce raw data'!$C$1:$CZ$1,0))="","-",INDEX('ce raw data'!$C$2:$CZ$3000,MATCH(1,INDEX(('ce raw data'!$A$2:$A$3000=G971)*('ce raw data'!$B$2:$B$3000=$B990),,),0),MATCH(SUBSTITUTE(I974,"Allele","Height"),'ce raw data'!$C$1:$CZ$1,0))),"-")</f>
        <v>-</v>
      </c>
      <c r="J989" s="8" t="str">
        <f>IFERROR(IF(INDEX('ce raw data'!$C$2:$CZ$3000,MATCH(1,INDEX(('ce raw data'!$A$2:$A$3000=G971)*('ce raw data'!$B$2:$B$3000=$B990),,),0),MATCH(SUBSTITUTE(J974,"Allele","Height"),'ce raw data'!$C$1:$CZ$1,0))="","-",INDEX('ce raw data'!$C$2:$CZ$3000,MATCH(1,INDEX(('ce raw data'!$A$2:$A$3000=G971)*('ce raw data'!$B$2:$B$3000=$B990),,),0),MATCH(SUBSTITUTE(J974,"Allele","Height"),'ce raw data'!$C$1:$CZ$1,0))),"-")</f>
        <v>-</v>
      </c>
    </row>
    <row r="990" spans="2:10" x14ac:dyDescent="0.5">
      <c r="B990" s="11" t="str">
        <f>'Allele Call Table'!$A$85</f>
        <v>D16S539</v>
      </c>
      <c r="C990" s="8" t="str">
        <f>IFERROR(IF(INDEX('ce raw data'!$C$2:$CZ$3000,MATCH(1,INDEX(('ce raw data'!$A$2:$A$3000=C971)*('ce raw data'!$B$2:$B$3000=$B990),,),0),MATCH(C974,'ce raw data'!$C$1:$CZ$1,0))="","-",INDEX('ce raw data'!$C$2:$CZ$3000,MATCH(1,INDEX(('ce raw data'!$A$2:$A$3000=C971)*('ce raw data'!$B$2:$B$3000=$B990),,),0),MATCH(C974,'ce raw data'!$C$1:$CZ$1,0))),"-")</f>
        <v>-</v>
      </c>
      <c r="D990" s="8" t="str">
        <f>IFERROR(IF(INDEX('ce raw data'!$C$2:$CZ$3000,MATCH(1,INDEX(('ce raw data'!$A$2:$A$3000=C971)*('ce raw data'!$B$2:$B$3000=$B990),,),0),MATCH(D974,'ce raw data'!$C$1:$CZ$1,0))="","-",INDEX('ce raw data'!$C$2:$CZ$3000,MATCH(1,INDEX(('ce raw data'!$A$2:$A$3000=C971)*('ce raw data'!$B$2:$B$3000=$B990),,),0),MATCH(D974,'ce raw data'!$C$1:$CZ$1,0))),"-")</f>
        <v>-</v>
      </c>
      <c r="E990" s="8" t="str">
        <f>IFERROR(IF(INDEX('ce raw data'!$C$2:$CZ$3000,MATCH(1,INDEX(('ce raw data'!$A$2:$A$3000=C971)*('ce raw data'!$B$2:$B$3000=$B990),,),0),MATCH(E974,'ce raw data'!$C$1:$CZ$1,0))="","-",INDEX('ce raw data'!$C$2:$CZ$3000,MATCH(1,INDEX(('ce raw data'!$A$2:$A$3000=C971)*('ce raw data'!$B$2:$B$3000=$B990),,),0),MATCH(E974,'ce raw data'!$C$1:$CZ$1,0))),"-")</f>
        <v>-</v>
      </c>
      <c r="F990" s="8" t="str">
        <f>IFERROR(IF(INDEX('ce raw data'!$C$2:$CZ$3000,MATCH(1,INDEX(('ce raw data'!$A$2:$A$3000=C971)*('ce raw data'!$B$2:$B$3000=$B990),,),0),MATCH(F974,'ce raw data'!$C$1:$CZ$1,0))="","-",INDEX('ce raw data'!$C$2:$CZ$3000,MATCH(1,INDEX(('ce raw data'!$A$2:$A$3000=C971)*('ce raw data'!$B$2:$B$3000=$B990),,),0),MATCH(F974,'ce raw data'!$C$1:$CZ$1,0))),"-")</f>
        <v>-</v>
      </c>
      <c r="G990" s="8" t="str">
        <f>IFERROR(IF(INDEX('ce raw data'!$C$2:$CZ$3000,MATCH(1,INDEX(('ce raw data'!$A$2:$A$3000=G971)*('ce raw data'!$B$2:$B$3000=$B990),,),0),MATCH(G974,'ce raw data'!$C$1:$CZ$1,0))="","-",INDEX('ce raw data'!$C$2:$CZ$3000,MATCH(1,INDEX(('ce raw data'!$A$2:$A$3000=G971)*('ce raw data'!$B$2:$B$3000=$B990),,),0),MATCH(G974,'ce raw data'!$C$1:$CZ$1,0))),"-")</f>
        <v>-</v>
      </c>
      <c r="H990" s="8" t="str">
        <f>IFERROR(IF(INDEX('ce raw data'!$C$2:$CZ$3000,MATCH(1,INDEX(('ce raw data'!$A$2:$A$3000=G971)*('ce raw data'!$B$2:$B$3000=$B990),,),0),MATCH(H974,'ce raw data'!$C$1:$CZ$1,0))="","-",INDEX('ce raw data'!$C$2:$CZ$3000,MATCH(1,INDEX(('ce raw data'!$A$2:$A$3000=G971)*('ce raw data'!$B$2:$B$3000=$B990),,),0),MATCH(H974,'ce raw data'!$C$1:$CZ$1,0))),"-")</f>
        <v>-</v>
      </c>
      <c r="I990" s="8" t="str">
        <f>IFERROR(IF(INDEX('ce raw data'!$C$2:$CZ$3000,MATCH(1,INDEX(('ce raw data'!$A$2:$A$3000=G971)*('ce raw data'!$B$2:$B$3000=$B990),,),0),MATCH(I974,'ce raw data'!$C$1:$CZ$1,0))="","-",INDEX('ce raw data'!$C$2:$CZ$3000,MATCH(1,INDEX(('ce raw data'!$A$2:$A$3000=G971)*('ce raw data'!$B$2:$B$3000=$B990),,),0),MATCH(I974,'ce raw data'!$C$1:$CZ$1,0))),"-")</f>
        <v>-</v>
      </c>
      <c r="J990" s="8" t="str">
        <f>IFERROR(IF(INDEX('ce raw data'!$C$2:$CZ$3000,MATCH(1,INDEX(('ce raw data'!$A$2:$A$3000=G971)*('ce raw data'!$B$2:$B$3000=$B990),,),0),MATCH(J974,'ce raw data'!$C$1:$CZ$1,0))="","-",INDEX('ce raw data'!$C$2:$CZ$3000,MATCH(1,INDEX(('ce raw data'!$A$2:$A$3000=G971)*('ce raw data'!$B$2:$B$3000=$B990),,),0),MATCH(J974,'ce raw data'!$C$1:$CZ$1,0))),"-")</f>
        <v>-</v>
      </c>
    </row>
    <row r="991" spans="2:10" hidden="1" x14ac:dyDescent="0.5">
      <c r="B991" s="11"/>
      <c r="C991" s="8" t="str">
        <f>IFERROR(IF(INDEX('ce raw data'!$C$2:$CZ$3000,MATCH(1,INDEX(('ce raw data'!$A$2:$A$3000=C971)*('ce raw data'!$B$2:$B$3000=$B992),,),0),MATCH(SUBSTITUTE(C974,"Allele","Height"),'ce raw data'!$C$1:$CZ$1,0))="","-",INDEX('ce raw data'!$C$2:$CZ$3000,MATCH(1,INDEX(('ce raw data'!$A$2:$A$3000=C971)*('ce raw data'!$B$2:$B$3000=$B992),,),0),MATCH(SUBSTITUTE(C974,"Allele","Height"),'ce raw data'!$C$1:$CZ$1,0))),"-")</f>
        <v>-</v>
      </c>
      <c r="D991" s="8" t="str">
        <f>IFERROR(IF(INDEX('ce raw data'!$C$2:$CZ$3000,MATCH(1,INDEX(('ce raw data'!$A$2:$A$3000=C971)*('ce raw data'!$B$2:$B$3000=$B992),,),0),MATCH(SUBSTITUTE(D974,"Allele","Height"),'ce raw data'!$C$1:$CZ$1,0))="","-",INDEX('ce raw data'!$C$2:$CZ$3000,MATCH(1,INDEX(('ce raw data'!$A$2:$A$3000=C971)*('ce raw data'!$B$2:$B$3000=$B992),,),0),MATCH(SUBSTITUTE(D974,"Allele","Height"),'ce raw data'!$C$1:$CZ$1,0))),"-")</f>
        <v>-</v>
      </c>
      <c r="E991" s="8" t="str">
        <f>IFERROR(IF(INDEX('ce raw data'!$C$2:$CZ$3000,MATCH(1,INDEX(('ce raw data'!$A$2:$A$3000=C971)*('ce raw data'!$B$2:$B$3000=$B992),,),0),MATCH(SUBSTITUTE(E974,"Allele","Height"),'ce raw data'!$C$1:$CZ$1,0))="","-",INDEX('ce raw data'!$C$2:$CZ$3000,MATCH(1,INDEX(('ce raw data'!$A$2:$A$3000=C971)*('ce raw data'!$B$2:$B$3000=$B992),,),0),MATCH(SUBSTITUTE(E974,"Allele","Height"),'ce raw data'!$C$1:$CZ$1,0))),"-")</f>
        <v>-</v>
      </c>
      <c r="F991" s="8" t="str">
        <f>IFERROR(IF(INDEX('ce raw data'!$C$2:$CZ$3000,MATCH(1,INDEX(('ce raw data'!$A$2:$A$3000=C971)*('ce raw data'!$B$2:$B$3000=$B992),,),0),MATCH(SUBSTITUTE(F974,"Allele","Height"),'ce raw data'!$C$1:$CZ$1,0))="","-",INDEX('ce raw data'!$C$2:$CZ$3000,MATCH(1,INDEX(('ce raw data'!$A$2:$A$3000=C971)*('ce raw data'!$B$2:$B$3000=$B992),,),0),MATCH(SUBSTITUTE(F974,"Allele","Height"),'ce raw data'!$C$1:$CZ$1,0))),"-")</f>
        <v>-</v>
      </c>
      <c r="G991" s="8" t="str">
        <f>IFERROR(IF(INDEX('ce raw data'!$C$2:$CZ$3000,MATCH(1,INDEX(('ce raw data'!$A$2:$A$3000=G971)*('ce raw data'!$B$2:$B$3000=$B992),,),0),MATCH(SUBSTITUTE(G974,"Allele","Height"),'ce raw data'!$C$1:$CZ$1,0))="","-",INDEX('ce raw data'!$C$2:$CZ$3000,MATCH(1,INDEX(('ce raw data'!$A$2:$A$3000=G971)*('ce raw data'!$B$2:$B$3000=$B992),,),0),MATCH(SUBSTITUTE(G974,"Allele","Height"),'ce raw data'!$C$1:$CZ$1,0))),"-")</f>
        <v>-</v>
      </c>
      <c r="H991" s="8" t="str">
        <f>IFERROR(IF(INDEX('ce raw data'!$C$2:$CZ$3000,MATCH(1,INDEX(('ce raw data'!$A$2:$A$3000=G971)*('ce raw data'!$B$2:$B$3000=$B992),,),0),MATCH(SUBSTITUTE(H974,"Allele","Height"),'ce raw data'!$C$1:$CZ$1,0))="","-",INDEX('ce raw data'!$C$2:$CZ$3000,MATCH(1,INDEX(('ce raw data'!$A$2:$A$3000=G971)*('ce raw data'!$B$2:$B$3000=$B992),,),0),MATCH(SUBSTITUTE(H974,"Allele","Height"),'ce raw data'!$C$1:$CZ$1,0))),"-")</f>
        <v>-</v>
      </c>
      <c r="I991" s="8" t="str">
        <f>IFERROR(IF(INDEX('ce raw data'!$C$2:$CZ$3000,MATCH(1,INDEX(('ce raw data'!$A$2:$A$3000=G971)*('ce raw data'!$B$2:$B$3000=$B992),,),0),MATCH(SUBSTITUTE(I974,"Allele","Height"),'ce raw data'!$C$1:$CZ$1,0))="","-",INDEX('ce raw data'!$C$2:$CZ$3000,MATCH(1,INDEX(('ce raw data'!$A$2:$A$3000=G971)*('ce raw data'!$B$2:$B$3000=$B992),,),0),MATCH(SUBSTITUTE(I974,"Allele","Height"),'ce raw data'!$C$1:$CZ$1,0))),"-")</f>
        <v>-</v>
      </c>
      <c r="J991" s="8" t="str">
        <f>IFERROR(IF(INDEX('ce raw data'!$C$2:$CZ$3000,MATCH(1,INDEX(('ce raw data'!$A$2:$A$3000=G971)*('ce raw data'!$B$2:$B$3000=$B992),,),0),MATCH(SUBSTITUTE(J974,"Allele","Height"),'ce raw data'!$C$1:$CZ$1,0))="","-",INDEX('ce raw data'!$C$2:$CZ$3000,MATCH(1,INDEX(('ce raw data'!$A$2:$A$3000=G971)*('ce raw data'!$B$2:$B$3000=$B992),,),0),MATCH(SUBSTITUTE(J974,"Allele","Height"),'ce raw data'!$C$1:$CZ$1,0))),"-")</f>
        <v>-</v>
      </c>
    </row>
    <row r="992" spans="2:10" x14ac:dyDescent="0.5">
      <c r="B992" s="11" t="str">
        <f>'Allele Call Table'!$A$87</f>
        <v>D18S51</v>
      </c>
      <c r="C992" s="8" t="str">
        <f>IFERROR(IF(INDEX('ce raw data'!$C$2:$CZ$3000,MATCH(1,INDEX(('ce raw data'!$A$2:$A$3000=C971)*('ce raw data'!$B$2:$B$3000=$B992),,),0),MATCH(C974,'ce raw data'!$C$1:$CZ$1,0))="","-",INDEX('ce raw data'!$C$2:$CZ$3000,MATCH(1,INDEX(('ce raw data'!$A$2:$A$3000=C971)*('ce raw data'!$B$2:$B$3000=$B992),,),0),MATCH(C974,'ce raw data'!$C$1:$CZ$1,0))),"-")</f>
        <v>-</v>
      </c>
      <c r="D992" s="8" t="str">
        <f>IFERROR(IF(INDEX('ce raw data'!$C$2:$CZ$3000,MATCH(1,INDEX(('ce raw data'!$A$2:$A$3000=C971)*('ce raw data'!$B$2:$B$3000=$B992),,),0),MATCH(D974,'ce raw data'!$C$1:$CZ$1,0))="","-",INDEX('ce raw data'!$C$2:$CZ$3000,MATCH(1,INDEX(('ce raw data'!$A$2:$A$3000=C971)*('ce raw data'!$B$2:$B$3000=$B992),,),0),MATCH(D974,'ce raw data'!$C$1:$CZ$1,0))),"-")</f>
        <v>-</v>
      </c>
      <c r="E992" s="8" t="str">
        <f>IFERROR(IF(INDEX('ce raw data'!$C$2:$CZ$3000,MATCH(1,INDEX(('ce raw data'!$A$2:$A$3000=C971)*('ce raw data'!$B$2:$B$3000=$B992),,),0),MATCH(E974,'ce raw data'!$C$1:$CZ$1,0))="","-",INDEX('ce raw data'!$C$2:$CZ$3000,MATCH(1,INDEX(('ce raw data'!$A$2:$A$3000=C971)*('ce raw data'!$B$2:$B$3000=$B992),,),0),MATCH(E974,'ce raw data'!$C$1:$CZ$1,0))),"-")</f>
        <v>-</v>
      </c>
      <c r="F992" s="8" t="str">
        <f>IFERROR(IF(INDEX('ce raw data'!$C$2:$CZ$3000,MATCH(1,INDEX(('ce raw data'!$A$2:$A$3000=C971)*('ce raw data'!$B$2:$B$3000=$B992),,),0),MATCH(F974,'ce raw data'!$C$1:$CZ$1,0))="","-",INDEX('ce raw data'!$C$2:$CZ$3000,MATCH(1,INDEX(('ce raw data'!$A$2:$A$3000=C971)*('ce raw data'!$B$2:$B$3000=$B992),,),0),MATCH(F974,'ce raw data'!$C$1:$CZ$1,0))),"-")</f>
        <v>-</v>
      </c>
      <c r="G992" s="8" t="str">
        <f>IFERROR(IF(INDEX('ce raw data'!$C$2:$CZ$3000,MATCH(1,INDEX(('ce raw data'!$A$2:$A$3000=G971)*('ce raw data'!$B$2:$B$3000=$B992),,),0),MATCH(G974,'ce raw data'!$C$1:$CZ$1,0))="","-",INDEX('ce raw data'!$C$2:$CZ$3000,MATCH(1,INDEX(('ce raw data'!$A$2:$A$3000=G971)*('ce raw data'!$B$2:$B$3000=$B992),,),0),MATCH(G974,'ce raw data'!$C$1:$CZ$1,0))),"-")</f>
        <v>-</v>
      </c>
      <c r="H992" s="8" t="str">
        <f>IFERROR(IF(INDEX('ce raw data'!$C$2:$CZ$3000,MATCH(1,INDEX(('ce raw data'!$A$2:$A$3000=G971)*('ce raw data'!$B$2:$B$3000=$B992),,),0),MATCH(H974,'ce raw data'!$C$1:$CZ$1,0))="","-",INDEX('ce raw data'!$C$2:$CZ$3000,MATCH(1,INDEX(('ce raw data'!$A$2:$A$3000=G971)*('ce raw data'!$B$2:$B$3000=$B992),,),0),MATCH(H974,'ce raw data'!$C$1:$CZ$1,0))),"-")</f>
        <v>-</v>
      </c>
      <c r="I992" s="8" t="str">
        <f>IFERROR(IF(INDEX('ce raw data'!$C$2:$CZ$3000,MATCH(1,INDEX(('ce raw data'!$A$2:$A$3000=G971)*('ce raw data'!$B$2:$B$3000=$B992),,),0),MATCH(I974,'ce raw data'!$C$1:$CZ$1,0))="","-",INDEX('ce raw data'!$C$2:$CZ$3000,MATCH(1,INDEX(('ce raw data'!$A$2:$A$3000=G971)*('ce raw data'!$B$2:$B$3000=$B992),,),0),MATCH(I974,'ce raw data'!$C$1:$CZ$1,0))),"-")</f>
        <v>-</v>
      </c>
      <c r="J992" s="8" t="str">
        <f>IFERROR(IF(INDEX('ce raw data'!$C$2:$CZ$3000,MATCH(1,INDEX(('ce raw data'!$A$2:$A$3000=G971)*('ce raw data'!$B$2:$B$3000=$B992),,),0),MATCH(J974,'ce raw data'!$C$1:$CZ$1,0))="","-",INDEX('ce raw data'!$C$2:$CZ$3000,MATCH(1,INDEX(('ce raw data'!$A$2:$A$3000=G971)*('ce raw data'!$B$2:$B$3000=$B992),,),0),MATCH(J974,'ce raw data'!$C$1:$CZ$1,0))),"-")</f>
        <v>-</v>
      </c>
    </row>
    <row r="993" spans="2:10" hidden="1" x14ac:dyDescent="0.5">
      <c r="B993" s="11"/>
      <c r="C993" s="8" t="str">
        <f>IFERROR(IF(INDEX('ce raw data'!$C$2:$CZ$3000,MATCH(1,INDEX(('ce raw data'!$A$2:$A$3000=C971)*('ce raw data'!$B$2:$B$3000=$B994),,),0),MATCH(SUBSTITUTE(C974,"Allele","Height"),'ce raw data'!$C$1:$CZ$1,0))="","-",INDEX('ce raw data'!$C$2:$CZ$3000,MATCH(1,INDEX(('ce raw data'!$A$2:$A$3000=C971)*('ce raw data'!$B$2:$B$3000=$B994),,),0),MATCH(SUBSTITUTE(C974,"Allele","Height"),'ce raw data'!$C$1:$CZ$1,0))),"-")</f>
        <v>-</v>
      </c>
      <c r="D993" s="8" t="str">
        <f>IFERROR(IF(INDEX('ce raw data'!$C$2:$CZ$3000,MATCH(1,INDEX(('ce raw data'!$A$2:$A$3000=C971)*('ce raw data'!$B$2:$B$3000=$B994),,),0),MATCH(SUBSTITUTE(D974,"Allele","Height"),'ce raw data'!$C$1:$CZ$1,0))="","-",INDEX('ce raw data'!$C$2:$CZ$3000,MATCH(1,INDEX(('ce raw data'!$A$2:$A$3000=C971)*('ce raw data'!$B$2:$B$3000=$B994),,),0),MATCH(SUBSTITUTE(D974,"Allele","Height"),'ce raw data'!$C$1:$CZ$1,0))),"-")</f>
        <v>-</v>
      </c>
      <c r="E993" s="8" t="str">
        <f>IFERROR(IF(INDEX('ce raw data'!$C$2:$CZ$3000,MATCH(1,INDEX(('ce raw data'!$A$2:$A$3000=C971)*('ce raw data'!$B$2:$B$3000=$B994),,),0),MATCH(SUBSTITUTE(E974,"Allele","Height"),'ce raw data'!$C$1:$CZ$1,0))="","-",INDEX('ce raw data'!$C$2:$CZ$3000,MATCH(1,INDEX(('ce raw data'!$A$2:$A$3000=C971)*('ce raw data'!$B$2:$B$3000=$B994),,),0),MATCH(SUBSTITUTE(E974,"Allele","Height"),'ce raw data'!$C$1:$CZ$1,0))),"-")</f>
        <v>-</v>
      </c>
      <c r="F993" s="8" t="str">
        <f>IFERROR(IF(INDEX('ce raw data'!$C$2:$CZ$3000,MATCH(1,INDEX(('ce raw data'!$A$2:$A$3000=C971)*('ce raw data'!$B$2:$B$3000=$B994),,),0),MATCH(SUBSTITUTE(F974,"Allele","Height"),'ce raw data'!$C$1:$CZ$1,0))="","-",INDEX('ce raw data'!$C$2:$CZ$3000,MATCH(1,INDEX(('ce raw data'!$A$2:$A$3000=C971)*('ce raw data'!$B$2:$B$3000=$B994),,),0),MATCH(SUBSTITUTE(F974,"Allele","Height"),'ce raw data'!$C$1:$CZ$1,0))),"-")</f>
        <v>-</v>
      </c>
      <c r="G993" s="8" t="str">
        <f>IFERROR(IF(INDEX('ce raw data'!$C$2:$CZ$3000,MATCH(1,INDEX(('ce raw data'!$A$2:$A$3000=G971)*('ce raw data'!$B$2:$B$3000=$B994),,),0),MATCH(SUBSTITUTE(G974,"Allele","Height"),'ce raw data'!$C$1:$CZ$1,0))="","-",INDEX('ce raw data'!$C$2:$CZ$3000,MATCH(1,INDEX(('ce raw data'!$A$2:$A$3000=G971)*('ce raw data'!$B$2:$B$3000=$B994),,),0),MATCH(SUBSTITUTE(G974,"Allele","Height"),'ce raw data'!$C$1:$CZ$1,0))),"-")</f>
        <v>-</v>
      </c>
      <c r="H993" s="8" t="str">
        <f>IFERROR(IF(INDEX('ce raw data'!$C$2:$CZ$3000,MATCH(1,INDEX(('ce raw data'!$A$2:$A$3000=G971)*('ce raw data'!$B$2:$B$3000=$B994),,),0),MATCH(SUBSTITUTE(H974,"Allele","Height"),'ce raw data'!$C$1:$CZ$1,0))="","-",INDEX('ce raw data'!$C$2:$CZ$3000,MATCH(1,INDEX(('ce raw data'!$A$2:$A$3000=G971)*('ce raw data'!$B$2:$B$3000=$B994),,),0),MATCH(SUBSTITUTE(H974,"Allele","Height"),'ce raw data'!$C$1:$CZ$1,0))),"-")</f>
        <v>-</v>
      </c>
      <c r="I993" s="8" t="str">
        <f>IFERROR(IF(INDEX('ce raw data'!$C$2:$CZ$3000,MATCH(1,INDEX(('ce raw data'!$A$2:$A$3000=G971)*('ce raw data'!$B$2:$B$3000=$B994),,),0),MATCH(SUBSTITUTE(I974,"Allele","Height"),'ce raw data'!$C$1:$CZ$1,0))="","-",INDEX('ce raw data'!$C$2:$CZ$3000,MATCH(1,INDEX(('ce raw data'!$A$2:$A$3000=G971)*('ce raw data'!$B$2:$B$3000=$B994),,),0),MATCH(SUBSTITUTE(I974,"Allele","Height"),'ce raw data'!$C$1:$CZ$1,0))),"-")</f>
        <v>-</v>
      </c>
      <c r="J993" s="8" t="str">
        <f>IFERROR(IF(INDEX('ce raw data'!$C$2:$CZ$3000,MATCH(1,INDEX(('ce raw data'!$A$2:$A$3000=G971)*('ce raw data'!$B$2:$B$3000=$B994),,),0),MATCH(SUBSTITUTE(J974,"Allele","Height"),'ce raw data'!$C$1:$CZ$1,0))="","-",INDEX('ce raw data'!$C$2:$CZ$3000,MATCH(1,INDEX(('ce raw data'!$A$2:$A$3000=G971)*('ce raw data'!$B$2:$B$3000=$B994),,),0),MATCH(SUBSTITUTE(J974,"Allele","Height"),'ce raw data'!$C$1:$CZ$1,0))),"-")</f>
        <v>-</v>
      </c>
    </row>
    <row r="994" spans="2:10" x14ac:dyDescent="0.5">
      <c r="B994" s="11" t="str">
        <f>'Allele Call Table'!$A$89</f>
        <v>D2S1338</v>
      </c>
      <c r="C994" s="8" t="str">
        <f>IFERROR(IF(INDEX('ce raw data'!$C$2:$CZ$3000,MATCH(1,INDEX(('ce raw data'!$A$2:$A$3000=C971)*('ce raw data'!$B$2:$B$3000=$B994),,),0),MATCH(C974,'ce raw data'!$C$1:$CZ$1,0))="","-",INDEX('ce raw data'!$C$2:$CZ$3000,MATCH(1,INDEX(('ce raw data'!$A$2:$A$3000=C971)*('ce raw data'!$B$2:$B$3000=$B994),,),0),MATCH(C974,'ce raw data'!$C$1:$CZ$1,0))),"-")</f>
        <v>-</v>
      </c>
      <c r="D994" s="8" t="str">
        <f>IFERROR(IF(INDEX('ce raw data'!$C$2:$CZ$3000,MATCH(1,INDEX(('ce raw data'!$A$2:$A$3000=C971)*('ce raw data'!$B$2:$B$3000=$B994),,),0),MATCH(D974,'ce raw data'!$C$1:$CZ$1,0))="","-",INDEX('ce raw data'!$C$2:$CZ$3000,MATCH(1,INDEX(('ce raw data'!$A$2:$A$3000=C971)*('ce raw data'!$B$2:$B$3000=$B994),,),0),MATCH(D974,'ce raw data'!$C$1:$CZ$1,0))),"-")</f>
        <v>-</v>
      </c>
      <c r="E994" s="8" t="str">
        <f>IFERROR(IF(INDEX('ce raw data'!$C$2:$CZ$3000,MATCH(1,INDEX(('ce raw data'!$A$2:$A$3000=C971)*('ce raw data'!$B$2:$B$3000=$B994),,),0),MATCH(E974,'ce raw data'!$C$1:$CZ$1,0))="","-",INDEX('ce raw data'!$C$2:$CZ$3000,MATCH(1,INDEX(('ce raw data'!$A$2:$A$3000=C971)*('ce raw data'!$B$2:$B$3000=$B994),,),0),MATCH(E974,'ce raw data'!$C$1:$CZ$1,0))),"-")</f>
        <v>-</v>
      </c>
      <c r="F994" s="8" t="str">
        <f>IFERROR(IF(INDEX('ce raw data'!$C$2:$CZ$3000,MATCH(1,INDEX(('ce raw data'!$A$2:$A$3000=C971)*('ce raw data'!$B$2:$B$3000=$B994),,),0),MATCH(F974,'ce raw data'!$C$1:$CZ$1,0))="","-",INDEX('ce raw data'!$C$2:$CZ$3000,MATCH(1,INDEX(('ce raw data'!$A$2:$A$3000=C971)*('ce raw data'!$B$2:$B$3000=$B994),,),0),MATCH(F974,'ce raw data'!$C$1:$CZ$1,0))),"-")</f>
        <v>-</v>
      </c>
      <c r="G994" s="8" t="str">
        <f>IFERROR(IF(INDEX('ce raw data'!$C$2:$CZ$3000,MATCH(1,INDEX(('ce raw data'!$A$2:$A$3000=G971)*('ce raw data'!$B$2:$B$3000=$B994),,),0),MATCH(G974,'ce raw data'!$C$1:$CZ$1,0))="","-",INDEX('ce raw data'!$C$2:$CZ$3000,MATCH(1,INDEX(('ce raw data'!$A$2:$A$3000=G971)*('ce raw data'!$B$2:$B$3000=$B994),,),0),MATCH(G974,'ce raw data'!$C$1:$CZ$1,0))),"-")</f>
        <v>-</v>
      </c>
      <c r="H994" s="8" t="str">
        <f>IFERROR(IF(INDEX('ce raw data'!$C$2:$CZ$3000,MATCH(1,INDEX(('ce raw data'!$A$2:$A$3000=G971)*('ce raw data'!$B$2:$B$3000=$B994),,),0),MATCH(H974,'ce raw data'!$C$1:$CZ$1,0))="","-",INDEX('ce raw data'!$C$2:$CZ$3000,MATCH(1,INDEX(('ce raw data'!$A$2:$A$3000=G971)*('ce raw data'!$B$2:$B$3000=$B994),,),0),MATCH(H974,'ce raw data'!$C$1:$CZ$1,0))),"-")</f>
        <v>-</v>
      </c>
      <c r="I994" s="8" t="str">
        <f>IFERROR(IF(INDEX('ce raw data'!$C$2:$CZ$3000,MATCH(1,INDEX(('ce raw data'!$A$2:$A$3000=G971)*('ce raw data'!$B$2:$B$3000=$B994),,),0),MATCH(I974,'ce raw data'!$C$1:$CZ$1,0))="","-",INDEX('ce raw data'!$C$2:$CZ$3000,MATCH(1,INDEX(('ce raw data'!$A$2:$A$3000=G971)*('ce raw data'!$B$2:$B$3000=$B994),,),0),MATCH(I974,'ce raw data'!$C$1:$CZ$1,0))),"-")</f>
        <v>-</v>
      </c>
      <c r="J994" s="8" t="str">
        <f>IFERROR(IF(INDEX('ce raw data'!$C$2:$CZ$3000,MATCH(1,INDEX(('ce raw data'!$A$2:$A$3000=G971)*('ce raw data'!$B$2:$B$3000=$B994),,),0),MATCH(J974,'ce raw data'!$C$1:$CZ$1,0))="","-",INDEX('ce raw data'!$C$2:$CZ$3000,MATCH(1,INDEX(('ce raw data'!$A$2:$A$3000=G971)*('ce raw data'!$B$2:$B$3000=$B994),,),0),MATCH(J974,'ce raw data'!$C$1:$CZ$1,0))),"-")</f>
        <v>-</v>
      </c>
    </row>
    <row r="995" spans="2:10" hidden="1" x14ac:dyDescent="0.5">
      <c r="B995" s="11"/>
      <c r="C995" s="8" t="str">
        <f>IFERROR(IF(INDEX('ce raw data'!$C$2:$CZ$3000,MATCH(1,INDEX(('ce raw data'!$A$2:$A$3000=C971)*('ce raw data'!$B$2:$B$3000=$B996),,),0),MATCH(SUBSTITUTE(C974,"Allele","Height"),'ce raw data'!$C$1:$CZ$1,0))="","-",INDEX('ce raw data'!$C$2:$CZ$3000,MATCH(1,INDEX(('ce raw data'!$A$2:$A$3000=C971)*('ce raw data'!$B$2:$B$3000=$B996),,),0),MATCH(SUBSTITUTE(C974,"Allele","Height"),'ce raw data'!$C$1:$CZ$1,0))),"-")</f>
        <v>-</v>
      </c>
      <c r="D995" s="8" t="str">
        <f>IFERROR(IF(INDEX('ce raw data'!$C$2:$CZ$3000,MATCH(1,INDEX(('ce raw data'!$A$2:$A$3000=C971)*('ce raw data'!$B$2:$B$3000=$B996),,),0),MATCH(SUBSTITUTE(D974,"Allele","Height"),'ce raw data'!$C$1:$CZ$1,0))="","-",INDEX('ce raw data'!$C$2:$CZ$3000,MATCH(1,INDEX(('ce raw data'!$A$2:$A$3000=C971)*('ce raw data'!$B$2:$B$3000=$B996),,),0),MATCH(SUBSTITUTE(D974,"Allele","Height"),'ce raw data'!$C$1:$CZ$1,0))),"-")</f>
        <v>-</v>
      </c>
      <c r="E995" s="8" t="str">
        <f>IFERROR(IF(INDEX('ce raw data'!$C$2:$CZ$3000,MATCH(1,INDEX(('ce raw data'!$A$2:$A$3000=C971)*('ce raw data'!$B$2:$B$3000=$B996),,),0),MATCH(SUBSTITUTE(E974,"Allele","Height"),'ce raw data'!$C$1:$CZ$1,0))="","-",INDEX('ce raw data'!$C$2:$CZ$3000,MATCH(1,INDEX(('ce raw data'!$A$2:$A$3000=C971)*('ce raw data'!$B$2:$B$3000=$B996),,),0),MATCH(SUBSTITUTE(E974,"Allele","Height"),'ce raw data'!$C$1:$CZ$1,0))),"-")</f>
        <v>-</v>
      </c>
      <c r="F995" s="8" t="str">
        <f>IFERROR(IF(INDEX('ce raw data'!$C$2:$CZ$3000,MATCH(1,INDEX(('ce raw data'!$A$2:$A$3000=C971)*('ce raw data'!$B$2:$B$3000=$B996),,),0),MATCH(SUBSTITUTE(F974,"Allele","Height"),'ce raw data'!$C$1:$CZ$1,0))="","-",INDEX('ce raw data'!$C$2:$CZ$3000,MATCH(1,INDEX(('ce raw data'!$A$2:$A$3000=C971)*('ce raw data'!$B$2:$B$3000=$B996),,),0),MATCH(SUBSTITUTE(F974,"Allele","Height"),'ce raw data'!$C$1:$CZ$1,0))),"-")</f>
        <v>-</v>
      </c>
      <c r="G995" s="8" t="str">
        <f>IFERROR(IF(INDEX('ce raw data'!$C$2:$CZ$3000,MATCH(1,INDEX(('ce raw data'!$A$2:$A$3000=G971)*('ce raw data'!$B$2:$B$3000=$B996),,),0),MATCH(SUBSTITUTE(G974,"Allele","Height"),'ce raw data'!$C$1:$CZ$1,0))="","-",INDEX('ce raw data'!$C$2:$CZ$3000,MATCH(1,INDEX(('ce raw data'!$A$2:$A$3000=G971)*('ce raw data'!$B$2:$B$3000=$B996),,),0),MATCH(SUBSTITUTE(G974,"Allele","Height"),'ce raw data'!$C$1:$CZ$1,0))),"-")</f>
        <v>-</v>
      </c>
      <c r="H995" s="8" t="str">
        <f>IFERROR(IF(INDEX('ce raw data'!$C$2:$CZ$3000,MATCH(1,INDEX(('ce raw data'!$A$2:$A$3000=G971)*('ce raw data'!$B$2:$B$3000=$B996),,),0),MATCH(SUBSTITUTE(H974,"Allele","Height"),'ce raw data'!$C$1:$CZ$1,0))="","-",INDEX('ce raw data'!$C$2:$CZ$3000,MATCH(1,INDEX(('ce raw data'!$A$2:$A$3000=G971)*('ce raw data'!$B$2:$B$3000=$B996),,),0),MATCH(SUBSTITUTE(H974,"Allele","Height"),'ce raw data'!$C$1:$CZ$1,0))),"-")</f>
        <v>-</v>
      </c>
      <c r="I995" s="8" t="str">
        <f>IFERROR(IF(INDEX('ce raw data'!$C$2:$CZ$3000,MATCH(1,INDEX(('ce raw data'!$A$2:$A$3000=G971)*('ce raw data'!$B$2:$B$3000=$B996),,),0),MATCH(SUBSTITUTE(I974,"Allele","Height"),'ce raw data'!$C$1:$CZ$1,0))="","-",INDEX('ce raw data'!$C$2:$CZ$3000,MATCH(1,INDEX(('ce raw data'!$A$2:$A$3000=G971)*('ce raw data'!$B$2:$B$3000=$B996),,),0),MATCH(SUBSTITUTE(I974,"Allele","Height"),'ce raw data'!$C$1:$CZ$1,0))),"-")</f>
        <v>-</v>
      </c>
      <c r="J995" s="8" t="str">
        <f>IFERROR(IF(INDEX('ce raw data'!$C$2:$CZ$3000,MATCH(1,INDEX(('ce raw data'!$A$2:$A$3000=G971)*('ce raw data'!$B$2:$B$3000=$B996),,),0),MATCH(SUBSTITUTE(J974,"Allele","Height"),'ce raw data'!$C$1:$CZ$1,0))="","-",INDEX('ce raw data'!$C$2:$CZ$3000,MATCH(1,INDEX(('ce raw data'!$A$2:$A$3000=G971)*('ce raw data'!$B$2:$B$3000=$B996),,),0),MATCH(SUBSTITUTE(J974,"Allele","Height"),'ce raw data'!$C$1:$CZ$1,0))),"-")</f>
        <v>-</v>
      </c>
    </row>
    <row r="996" spans="2:10" x14ac:dyDescent="0.5">
      <c r="B996" s="11" t="str">
        <f>'Allele Call Table'!$A$91</f>
        <v>CSF1PO</v>
      </c>
      <c r="C996" s="8" t="str">
        <f>IFERROR(IF(INDEX('ce raw data'!$C$2:$CZ$3000,MATCH(1,INDEX(('ce raw data'!$A$2:$A$3000=C971)*('ce raw data'!$B$2:$B$3000=$B996),,),0),MATCH(C974,'ce raw data'!$C$1:$CZ$1,0))="","-",INDEX('ce raw data'!$C$2:$CZ$3000,MATCH(1,INDEX(('ce raw data'!$A$2:$A$3000=C971)*('ce raw data'!$B$2:$B$3000=$B996),,),0),MATCH(C974,'ce raw data'!$C$1:$CZ$1,0))),"-")</f>
        <v>-</v>
      </c>
      <c r="D996" s="8" t="str">
        <f>IFERROR(IF(INDEX('ce raw data'!$C$2:$CZ$3000,MATCH(1,INDEX(('ce raw data'!$A$2:$A$3000=C971)*('ce raw data'!$B$2:$B$3000=$B996),,),0),MATCH(D974,'ce raw data'!$C$1:$CZ$1,0))="","-",INDEX('ce raw data'!$C$2:$CZ$3000,MATCH(1,INDEX(('ce raw data'!$A$2:$A$3000=C971)*('ce raw data'!$B$2:$B$3000=$B996),,),0),MATCH(D974,'ce raw data'!$C$1:$CZ$1,0))),"-")</f>
        <v>-</v>
      </c>
      <c r="E996" s="8" t="str">
        <f>IFERROR(IF(INDEX('ce raw data'!$C$2:$CZ$3000,MATCH(1,INDEX(('ce raw data'!$A$2:$A$3000=C971)*('ce raw data'!$B$2:$B$3000=$B996),,),0),MATCH(E974,'ce raw data'!$C$1:$CZ$1,0))="","-",INDEX('ce raw data'!$C$2:$CZ$3000,MATCH(1,INDEX(('ce raw data'!$A$2:$A$3000=C971)*('ce raw data'!$B$2:$B$3000=$B996),,),0),MATCH(E974,'ce raw data'!$C$1:$CZ$1,0))),"-")</f>
        <v>-</v>
      </c>
      <c r="F996" s="8" t="str">
        <f>IFERROR(IF(INDEX('ce raw data'!$C$2:$CZ$3000,MATCH(1,INDEX(('ce raw data'!$A$2:$A$3000=C971)*('ce raw data'!$B$2:$B$3000=$B996),,),0),MATCH(F974,'ce raw data'!$C$1:$CZ$1,0))="","-",INDEX('ce raw data'!$C$2:$CZ$3000,MATCH(1,INDEX(('ce raw data'!$A$2:$A$3000=C971)*('ce raw data'!$B$2:$B$3000=$B996),,),0),MATCH(F974,'ce raw data'!$C$1:$CZ$1,0))),"-")</f>
        <v>-</v>
      </c>
      <c r="G996" s="8" t="str">
        <f>IFERROR(IF(INDEX('ce raw data'!$C$2:$CZ$3000,MATCH(1,INDEX(('ce raw data'!$A$2:$A$3000=G971)*('ce raw data'!$B$2:$B$3000=$B996),,),0),MATCH(G974,'ce raw data'!$C$1:$CZ$1,0))="","-",INDEX('ce raw data'!$C$2:$CZ$3000,MATCH(1,INDEX(('ce raw data'!$A$2:$A$3000=G971)*('ce raw data'!$B$2:$B$3000=$B996),,),0),MATCH(G974,'ce raw data'!$C$1:$CZ$1,0))),"-")</f>
        <v>-</v>
      </c>
      <c r="H996" s="8" t="str">
        <f>IFERROR(IF(INDEX('ce raw data'!$C$2:$CZ$3000,MATCH(1,INDEX(('ce raw data'!$A$2:$A$3000=G971)*('ce raw data'!$B$2:$B$3000=$B996),,),0),MATCH(H974,'ce raw data'!$C$1:$CZ$1,0))="","-",INDEX('ce raw data'!$C$2:$CZ$3000,MATCH(1,INDEX(('ce raw data'!$A$2:$A$3000=G971)*('ce raw data'!$B$2:$B$3000=$B996),,),0),MATCH(H974,'ce raw data'!$C$1:$CZ$1,0))),"-")</f>
        <v>-</v>
      </c>
      <c r="I996" s="8" t="str">
        <f>IFERROR(IF(INDEX('ce raw data'!$C$2:$CZ$3000,MATCH(1,INDEX(('ce raw data'!$A$2:$A$3000=G971)*('ce raw data'!$B$2:$B$3000=$B996),,),0),MATCH(I974,'ce raw data'!$C$1:$CZ$1,0))="","-",INDEX('ce raw data'!$C$2:$CZ$3000,MATCH(1,INDEX(('ce raw data'!$A$2:$A$3000=G971)*('ce raw data'!$B$2:$B$3000=$B996),,),0),MATCH(I974,'ce raw data'!$C$1:$CZ$1,0))),"-")</f>
        <v>-</v>
      </c>
      <c r="J996" s="8" t="str">
        <f>IFERROR(IF(INDEX('ce raw data'!$C$2:$CZ$3000,MATCH(1,INDEX(('ce raw data'!$A$2:$A$3000=G971)*('ce raw data'!$B$2:$B$3000=$B996),,),0),MATCH(J974,'ce raw data'!$C$1:$CZ$1,0))="","-",INDEX('ce raw data'!$C$2:$CZ$3000,MATCH(1,INDEX(('ce raw data'!$A$2:$A$3000=G971)*('ce raw data'!$B$2:$B$3000=$B996),,),0),MATCH(J974,'ce raw data'!$C$1:$CZ$1,0))),"-")</f>
        <v>-</v>
      </c>
    </row>
    <row r="997" spans="2:10" hidden="1" x14ac:dyDescent="0.5">
      <c r="B997" s="11"/>
      <c r="C997" s="8" t="str">
        <f>IFERROR(IF(INDEX('ce raw data'!$C$2:$CZ$3000,MATCH(1,INDEX(('ce raw data'!$A$2:$A$3000=C971)*('ce raw data'!$B$2:$B$3000=$B998),,),0),MATCH(SUBSTITUTE(C974,"Allele","Height"),'ce raw data'!$C$1:$CZ$1,0))="","-",INDEX('ce raw data'!$C$2:$CZ$3000,MATCH(1,INDEX(('ce raw data'!$A$2:$A$3000=C971)*('ce raw data'!$B$2:$B$3000=$B998),,),0),MATCH(SUBSTITUTE(C974,"Allele","Height"),'ce raw data'!$C$1:$CZ$1,0))),"-")</f>
        <v>-</v>
      </c>
      <c r="D997" s="8" t="str">
        <f>IFERROR(IF(INDEX('ce raw data'!$C$2:$CZ$3000,MATCH(1,INDEX(('ce raw data'!$A$2:$A$3000=C971)*('ce raw data'!$B$2:$B$3000=$B998),,),0),MATCH(SUBSTITUTE(D974,"Allele","Height"),'ce raw data'!$C$1:$CZ$1,0))="","-",INDEX('ce raw data'!$C$2:$CZ$3000,MATCH(1,INDEX(('ce raw data'!$A$2:$A$3000=C971)*('ce raw data'!$B$2:$B$3000=$B998),,),0),MATCH(SUBSTITUTE(D974,"Allele","Height"),'ce raw data'!$C$1:$CZ$1,0))),"-")</f>
        <v>-</v>
      </c>
      <c r="E997" s="8" t="str">
        <f>IFERROR(IF(INDEX('ce raw data'!$C$2:$CZ$3000,MATCH(1,INDEX(('ce raw data'!$A$2:$A$3000=C971)*('ce raw data'!$B$2:$B$3000=$B998),,),0),MATCH(SUBSTITUTE(E974,"Allele","Height"),'ce raw data'!$C$1:$CZ$1,0))="","-",INDEX('ce raw data'!$C$2:$CZ$3000,MATCH(1,INDEX(('ce raw data'!$A$2:$A$3000=C971)*('ce raw data'!$B$2:$B$3000=$B998),,),0),MATCH(SUBSTITUTE(E974,"Allele","Height"),'ce raw data'!$C$1:$CZ$1,0))),"-")</f>
        <v>-</v>
      </c>
      <c r="F997" s="8" t="str">
        <f>IFERROR(IF(INDEX('ce raw data'!$C$2:$CZ$3000,MATCH(1,INDEX(('ce raw data'!$A$2:$A$3000=C971)*('ce raw data'!$B$2:$B$3000=$B998),,),0),MATCH(SUBSTITUTE(F974,"Allele","Height"),'ce raw data'!$C$1:$CZ$1,0))="","-",INDEX('ce raw data'!$C$2:$CZ$3000,MATCH(1,INDEX(('ce raw data'!$A$2:$A$3000=C971)*('ce raw data'!$B$2:$B$3000=$B998),,),0),MATCH(SUBSTITUTE(F974,"Allele","Height"),'ce raw data'!$C$1:$CZ$1,0))),"-")</f>
        <v>-</v>
      </c>
      <c r="G997" s="8" t="str">
        <f>IFERROR(IF(INDEX('ce raw data'!$C$2:$CZ$3000,MATCH(1,INDEX(('ce raw data'!$A$2:$A$3000=G971)*('ce raw data'!$B$2:$B$3000=$B998),,),0),MATCH(SUBSTITUTE(G974,"Allele","Height"),'ce raw data'!$C$1:$CZ$1,0))="","-",INDEX('ce raw data'!$C$2:$CZ$3000,MATCH(1,INDEX(('ce raw data'!$A$2:$A$3000=G971)*('ce raw data'!$B$2:$B$3000=$B998),,),0),MATCH(SUBSTITUTE(G974,"Allele","Height"),'ce raw data'!$C$1:$CZ$1,0))),"-")</f>
        <v>-</v>
      </c>
      <c r="H997" s="8" t="str">
        <f>IFERROR(IF(INDEX('ce raw data'!$C$2:$CZ$3000,MATCH(1,INDEX(('ce raw data'!$A$2:$A$3000=G971)*('ce raw data'!$B$2:$B$3000=$B998),,),0),MATCH(SUBSTITUTE(H974,"Allele","Height"),'ce raw data'!$C$1:$CZ$1,0))="","-",INDEX('ce raw data'!$C$2:$CZ$3000,MATCH(1,INDEX(('ce raw data'!$A$2:$A$3000=G971)*('ce raw data'!$B$2:$B$3000=$B998),,),0),MATCH(SUBSTITUTE(H974,"Allele","Height"),'ce raw data'!$C$1:$CZ$1,0))),"-")</f>
        <v>-</v>
      </c>
      <c r="I997" s="8" t="str">
        <f>IFERROR(IF(INDEX('ce raw data'!$C$2:$CZ$3000,MATCH(1,INDEX(('ce raw data'!$A$2:$A$3000=G971)*('ce raw data'!$B$2:$B$3000=$B998),,),0),MATCH(SUBSTITUTE(I974,"Allele","Height"),'ce raw data'!$C$1:$CZ$1,0))="","-",INDEX('ce raw data'!$C$2:$CZ$3000,MATCH(1,INDEX(('ce raw data'!$A$2:$A$3000=G971)*('ce raw data'!$B$2:$B$3000=$B998),,),0),MATCH(SUBSTITUTE(I974,"Allele","Height"),'ce raw data'!$C$1:$CZ$1,0))),"-")</f>
        <v>-</v>
      </c>
      <c r="J997" s="8" t="str">
        <f>IFERROR(IF(INDEX('ce raw data'!$C$2:$CZ$3000,MATCH(1,INDEX(('ce raw data'!$A$2:$A$3000=G971)*('ce raw data'!$B$2:$B$3000=$B998),,),0),MATCH(SUBSTITUTE(J974,"Allele","Height"),'ce raw data'!$C$1:$CZ$1,0))="","-",INDEX('ce raw data'!$C$2:$CZ$3000,MATCH(1,INDEX(('ce raw data'!$A$2:$A$3000=G971)*('ce raw data'!$B$2:$B$3000=$B998),,),0),MATCH(SUBSTITUTE(J974,"Allele","Height"),'ce raw data'!$C$1:$CZ$1,0))),"-")</f>
        <v>-</v>
      </c>
    </row>
    <row r="998" spans="2:10" x14ac:dyDescent="0.5">
      <c r="B998" s="11" t="str">
        <f>'Allele Call Table'!$A$93</f>
        <v>Penta D</v>
      </c>
      <c r="C998" s="8" t="str">
        <f>IFERROR(IF(INDEX('ce raw data'!$C$2:$CZ$3000,MATCH(1,INDEX(('ce raw data'!$A$2:$A$3000=C971)*('ce raw data'!$B$2:$B$3000=$B998),,),0),MATCH(C974,'ce raw data'!$C$1:$CZ$1,0))="","-",INDEX('ce raw data'!$C$2:$CZ$3000,MATCH(1,INDEX(('ce raw data'!$A$2:$A$3000=C971)*('ce raw data'!$B$2:$B$3000=$B998),,),0),MATCH(C974,'ce raw data'!$C$1:$CZ$1,0))),"-")</f>
        <v>-</v>
      </c>
      <c r="D998" s="8" t="str">
        <f>IFERROR(IF(INDEX('ce raw data'!$C$2:$CZ$3000,MATCH(1,INDEX(('ce raw data'!$A$2:$A$3000=C971)*('ce raw data'!$B$2:$B$3000=$B998),,),0),MATCH(D974,'ce raw data'!$C$1:$CZ$1,0))="","-",INDEX('ce raw data'!$C$2:$CZ$3000,MATCH(1,INDEX(('ce raw data'!$A$2:$A$3000=C971)*('ce raw data'!$B$2:$B$3000=$B998),,),0),MATCH(D974,'ce raw data'!$C$1:$CZ$1,0))),"-")</f>
        <v>-</v>
      </c>
      <c r="E998" s="8" t="str">
        <f>IFERROR(IF(INDEX('ce raw data'!$C$2:$CZ$3000,MATCH(1,INDEX(('ce raw data'!$A$2:$A$3000=C971)*('ce raw data'!$B$2:$B$3000=$B998),,),0),MATCH(E974,'ce raw data'!$C$1:$CZ$1,0))="","-",INDEX('ce raw data'!$C$2:$CZ$3000,MATCH(1,INDEX(('ce raw data'!$A$2:$A$3000=C971)*('ce raw data'!$B$2:$B$3000=$B998),,),0),MATCH(E974,'ce raw data'!$C$1:$CZ$1,0))),"-")</f>
        <v>-</v>
      </c>
      <c r="F998" s="8" t="str">
        <f>IFERROR(IF(INDEX('ce raw data'!$C$2:$CZ$3000,MATCH(1,INDEX(('ce raw data'!$A$2:$A$3000=C971)*('ce raw data'!$B$2:$B$3000=$B998),,),0),MATCH(F974,'ce raw data'!$C$1:$CZ$1,0))="","-",INDEX('ce raw data'!$C$2:$CZ$3000,MATCH(1,INDEX(('ce raw data'!$A$2:$A$3000=C971)*('ce raw data'!$B$2:$B$3000=$B998),,),0),MATCH(F974,'ce raw data'!$C$1:$CZ$1,0))),"-")</f>
        <v>-</v>
      </c>
      <c r="G998" s="8" t="str">
        <f>IFERROR(IF(INDEX('ce raw data'!$C$2:$CZ$3000,MATCH(1,INDEX(('ce raw data'!$A$2:$A$3000=G971)*('ce raw data'!$B$2:$B$3000=$B998),,),0),MATCH(G974,'ce raw data'!$C$1:$CZ$1,0))="","-",INDEX('ce raw data'!$C$2:$CZ$3000,MATCH(1,INDEX(('ce raw data'!$A$2:$A$3000=G971)*('ce raw data'!$B$2:$B$3000=$B998),,),0),MATCH(G974,'ce raw data'!$C$1:$CZ$1,0))),"-")</f>
        <v>-</v>
      </c>
      <c r="H998" s="8" t="str">
        <f>IFERROR(IF(INDEX('ce raw data'!$C$2:$CZ$3000,MATCH(1,INDEX(('ce raw data'!$A$2:$A$3000=G971)*('ce raw data'!$B$2:$B$3000=$B998),,),0),MATCH(H974,'ce raw data'!$C$1:$CZ$1,0))="","-",INDEX('ce raw data'!$C$2:$CZ$3000,MATCH(1,INDEX(('ce raw data'!$A$2:$A$3000=G971)*('ce raw data'!$B$2:$B$3000=$B998),,),0),MATCH(H974,'ce raw data'!$C$1:$CZ$1,0))),"-")</f>
        <v>-</v>
      </c>
      <c r="I998" s="8" t="str">
        <f>IFERROR(IF(INDEX('ce raw data'!$C$2:$CZ$3000,MATCH(1,INDEX(('ce raw data'!$A$2:$A$3000=G971)*('ce raw data'!$B$2:$B$3000=$B998),,),0),MATCH(I974,'ce raw data'!$C$1:$CZ$1,0))="","-",INDEX('ce raw data'!$C$2:$CZ$3000,MATCH(1,INDEX(('ce raw data'!$A$2:$A$3000=G971)*('ce raw data'!$B$2:$B$3000=$B998),,),0),MATCH(I974,'ce raw data'!$C$1:$CZ$1,0))),"-")</f>
        <v>-</v>
      </c>
      <c r="J998" s="8" t="str">
        <f>IFERROR(IF(INDEX('ce raw data'!$C$2:$CZ$3000,MATCH(1,INDEX(('ce raw data'!$A$2:$A$3000=G971)*('ce raw data'!$B$2:$B$3000=$B998),,),0),MATCH(J974,'ce raw data'!$C$1:$CZ$1,0))="","-",INDEX('ce raw data'!$C$2:$CZ$3000,MATCH(1,INDEX(('ce raw data'!$A$2:$A$3000=G971)*('ce raw data'!$B$2:$B$3000=$B998),,),0),MATCH(J974,'ce raw data'!$C$1:$CZ$1,0))),"-")</f>
        <v>-</v>
      </c>
    </row>
    <row r="999" spans="2:10" hidden="1" x14ac:dyDescent="0.5">
      <c r="B999" s="10"/>
      <c r="C999" s="8" t="str">
        <f>IFERROR(IF(INDEX('ce raw data'!$C$2:$CZ$3000,MATCH(1,INDEX(('ce raw data'!$A$2:$A$3000=C971)*('ce raw data'!$B$2:$B$3000=$B1000),,),0),MATCH(SUBSTITUTE(C974,"Allele","Height"),'ce raw data'!$C$1:$CZ$1,0))="","-",INDEX('ce raw data'!$C$2:$CZ$3000,MATCH(1,INDEX(('ce raw data'!$A$2:$A$3000=C971)*('ce raw data'!$B$2:$B$3000=$B1000),,),0),MATCH(SUBSTITUTE(C974,"Allele","Height"),'ce raw data'!$C$1:$CZ$1,0))),"-")</f>
        <v>-</v>
      </c>
      <c r="D999" s="8" t="str">
        <f>IFERROR(IF(INDEX('ce raw data'!$C$2:$CZ$3000,MATCH(1,INDEX(('ce raw data'!$A$2:$A$3000=C971)*('ce raw data'!$B$2:$B$3000=$B1000),,),0),MATCH(SUBSTITUTE(D974,"Allele","Height"),'ce raw data'!$C$1:$CZ$1,0))="","-",INDEX('ce raw data'!$C$2:$CZ$3000,MATCH(1,INDEX(('ce raw data'!$A$2:$A$3000=C971)*('ce raw data'!$B$2:$B$3000=$B1000),,),0),MATCH(SUBSTITUTE(D974,"Allele","Height"),'ce raw data'!$C$1:$CZ$1,0))),"-")</f>
        <v>-</v>
      </c>
      <c r="E999" s="8" t="str">
        <f>IFERROR(IF(INDEX('ce raw data'!$C$2:$CZ$3000,MATCH(1,INDEX(('ce raw data'!$A$2:$A$3000=C971)*('ce raw data'!$B$2:$B$3000=$B1000),,),0),MATCH(SUBSTITUTE(E974,"Allele","Height"),'ce raw data'!$C$1:$CZ$1,0))="","-",INDEX('ce raw data'!$C$2:$CZ$3000,MATCH(1,INDEX(('ce raw data'!$A$2:$A$3000=C971)*('ce raw data'!$B$2:$B$3000=$B1000),,),0),MATCH(SUBSTITUTE(E974,"Allele","Height"),'ce raw data'!$C$1:$CZ$1,0))),"-")</f>
        <v>-</v>
      </c>
      <c r="F999" s="8" t="str">
        <f>IFERROR(IF(INDEX('ce raw data'!$C$2:$CZ$3000,MATCH(1,INDEX(('ce raw data'!$A$2:$A$3000=C971)*('ce raw data'!$B$2:$B$3000=$B1000),,),0),MATCH(SUBSTITUTE(F974,"Allele","Height"),'ce raw data'!$C$1:$CZ$1,0))="","-",INDEX('ce raw data'!$C$2:$CZ$3000,MATCH(1,INDEX(('ce raw data'!$A$2:$A$3000=C971)*('ce raw data'!$B$2:$B$3000=$B1000),,),0),MATCH(SUBSTITUTE(F974,"Allele","Height"),'ce raw data'!$C$1:$CZ$1,0))),"-")</f>
        <v>-</v>
      </c>
      <c r="G999" s="8" t="str">
        <f>IFERROR(IF(INDEX('ce raw data'!$C$2:$CZ$3000,MATCH(1,INDEX(('ce raw data'!$A$2:$A$3000=G971)*('ce raw data'!$B$2:$B$3000=$B1000),,),0),MATCH(SUBSTITUTE(G974,"Allele","Height"),'ce raw data'!$C$1:$CZ$1,0))="","-",INDEX('ce raw data'!$C$2:$CZ$3000,MATCH(1,INDEX(('ce raw data'!$A$2:$A$3000=G971)*('ce raw data'!$B$2:$B$3000=$B1000),,),0),MATCH(SUBSTITUTE(G974,"Allele","Height"),'ce raw data'!$C$1:$CZ$1,0))),"-")</f>
        <v>-</v>
      </c>
      <c r="H999" s="8" t="str">
        <f>IFERROR(IF(INDEX('ce raw data'!$C$2:$CZ$3000,MATCH(1,INDEX(('ce raw data'!$A$2:$A$3000=G971)*('ce raw data'!$B$2:$B$3000=$B1000),,),0),MATCH(SUBSTITUTE(H974,"Allele","Height"),'ce raw data'!$C$1:$CZ$1,0))="","-",INDEX('ce raw data'!$C$2:$CZ$3000,MATCH(1,INDEX(('ce raw data'!$A$2:$A$3000=G971)*('ce raw data'!$B$2:$B$3000=$B1000),,),0),MATCH(SUBSTITUTE(H974,"Allele","Height"),'ce raw data'!$C$1:$CZ$1,0))),"-")</f>
        <v>-</v>
      </c>
      <c r="I999" s="8" t="str">
        <f>IFERROR(IF(INDEX('ce raw data'!$C$2:$CZ$3000,MATCH(1,INDEX(('ce raw data'!$A$2:$A$3000=G971)*('ce raw data'!$B$2:$B$3000=$B1000),,),0),MATCH(SUBSTITUTE(I974,"Allele","Height"),'ce raw data'!$C$1:$CZ$1,0))="","-",INDEX('ce raw data'!$C$2:$CZ$3000,MATCH(1,INDEX(('ce raw data'!$A$2:$A$3000=G971)*('ce raw data'!$B$2:$B$3000=$B1000),,),0),MATCH(SUBSTITUTE(I974,"Allele","Height"),'ce raw data'!$C$1:$CZ$1,0))),"-")</f>
        <v>-</v>
      </c>
      <c r="J999" s="8" t="str">
        <f>IFERROR(IF(INDEX('ce raw data'!$C$2:$CZ$3000,MATCH(1,INDEX(('ce raw data'!$A$2:$A$3000=G971)*('ce raw data'!$B$2:$B$3000=$B1000),,),0),MATCH(SUBSTITUTE(J974,"Allele","Height"),'ce raw data'!$C$1:$CZ$1,0))="","-",INDEX('ce raw data'!$C$2:$CZ$3000,MATCH(1,INDEX(('ce raw data'!$A$2:$A$3000=G971)*('ce raw data'!$B$2:$B$3000=$B1000),,),0),MATCH(SUBSTITUTE(J974,"Allele","Height"),'ce raw data'!$C$1:$CZ$1,0))),"-")</f>
        <v>-</v>
      </c>
    </row>
    <row r="1000" spans="2:10" x14ac:dyDescent="0.5">
      <c r="B1000" s="14" t="str">
        <f>'Allele Call Table'!$A$95</f>
        <v>TH01</v>
      </c>
      <c r="C1000" s="8" t="str">
        <f>IFERROR(IF(INDEX('ce raw data'!$C$2:$CZ$3000,MATCH(1,INDEX(('ce raw data'!$A$2:$A$3000=C971)*('ce raw data'!$B$2:$B$3000=$B1000),,),0),MATCH(C974,'ce raw data'!$C$1:$CZ$1,0))="","-",INDEX('ce raw data'!$C$2:$CZ$3000,MATCH(1,INDEX(('ce raw data'!$A$2:$A$3000=C971)*('ce raw data'!$B$2:$B$3000=$B1000),,),0),MATCH(C974,'ce raw data'!$C$1:$CZ$1,0))),"-")</f>
        <v>-</v>
      </c>
      <c r="D1000" s="8" t="str">
        <f>IFERROR(IF(INDEX('ce raw data'!$C$2:$CZ$3000,MATCH(1,INDEX(('ce raw data'!$A$2:$A$3000=C971)*('ce raw data'!$B$2:$B$3000=$B1000),,),0),MATCH(D974,'ce raw data'!$C$1:$CZ$1,0))="","-",INDEX('ce raw data'!$C$2:$CZ$3000,MATCH(1,INDEX(('ce raw data'!$A$2:$A$3000=C971)*('ce raw data'!$B$2:$B$3000=$B1000),,),0),MATCH(D974,'ce raw data'!$C$1:$CZ$1,0))),"-")</f>
        <v>-</v>
      </c>
      <c r="E1000" s="8" t="str">
        <f>IFERROR(IF(INDEX('ce raw data'!$C$2:$CZ$3000,MATCH(1,INDEX(('ce raw data'!$A$2:$A$3000=C971)*('ce raw data'!$B$2:$B$3000=$B1000),,),0),MATCH(E974,'ce raw data'!$C$1:$CZ$1,0))="","-",INDEX('ce raw data'!$C$2:$CZ$3000,MATCH(1,INDEX(('ce raw data'!$A$2:$A$3000=C971)*('ce raw data'!$B$2:$B$3000=$B1000),,),0),MATCH(E974,'ce raw data'!$C$1:$CZ$1,0))),"-")</f>
        <v>-</v>
      </c>
      <c r="F1000" s="8" t="str">
        <f>IFERROR(IF(INDEX('ce raw data'!$C$2:$CZ$3000,MATCH(1,INDEX(('ce raw data'!$A$2:$A$3000=C971)*('ce raw data'!$B$2:$B$3000=$B1000),,),0),MATCH(F974,'ce raw data'!$C$1:$CZ$1,0))="","-",INDEX('ce raw data'!$C$2:$CZ$3000,MATCH(1,INDEX(('ce raw data'!$A$2:$A$3000=C971)*('ce raw data'!$B$2:$B$3000=$B1000),,),0),MATCH(F974,'ce raw data'!$C$1:$CZ$1,0))),"-")</f>
        <v>-</v>
      </c>
      <c r="G1000" s="8" t="str">
        <f>IFERROR(IF(INDEX('ce raw data'!$C$2:$CZ$3000,MATCH(1,INDEX(('ce raw data'!$A$2:$A$3000=G971)*('ce raw data'!$B$2:$B$3000=$B1000),,),0),MATCH(G974,'ce raw data'!$C$1:$CZ$1,0))="","-",INDEX('ce raw data'!$C$2:$CZ$3000,MATCH(1,INDEX(('ce raw data'!$A$2:$A$3000=G971)*('ce raw data'!$B$2:$B$3000=$B1000),,),0),MATCH(G974,'ce raw data'!$C$1:$CZ$1,0))),"-")</f>
        <v>-</v>
      </c>
      <c r="H1000" s="8" t="str">
        <f>IFERROR(IF(INDEX('ce raw data'!$C$2:$CZ$3000,MATCH(1,INDEX(('ce raw data'!$A$2:$A$3000=G971)*('ce raw data'!$B$2:$B$3000=$B1000),,),0),MATCH(H974,'ce raw data'!$C$1:$CZ$1,0))="","-",INDEX('ce raw data'!$C$2:$CZ$3000,MATCH(1,INDEX(('ce raw data'!$A$2:$A$3000=G971)*('ce raw data'!$B$2:$B$3000=$B1000),,),0),MATCH(H974,'ce raw data'!$C$1:$CZ$1,0))),"-")</f>
        <v>-</v>
      </c>
      <c r="I1000" s="8" t="str">
        <f>IFERROR(IF(INDEX('ce raw data'!$C$2:$CZ$3000,MATCH(1,INDEX(('ce raw data'!$A$2:$A$3000=G971)*('ce raw data'!$B$2:$B$3000=$B1000),,),0),MATCH(I974,'ce raw data'!$C$1:$CZ$1,0))="","-",INDEX('ce raw data'!$C$2:$CZ$3000,MATCH(1,INDEX(('ce raw data'!$A$2:$A$3000=G971)*('ce raw data'!$B$2:$B$3000=$B1000),,),0),MATCH(I974,'ce raw data'!$C$1:$CZ$1,0))),"-")</f>
        <v>-</v>
      </c>
      <c r="J1000" s="8" t="str">
        <f>IFERROR(IF(INDEX('ce raw data'!$C$2:$CZ$3000,MATCH(1,INDEX(('ce raw data'!$A$2:$A$3000=G971)*('ce raw data'!$B$2:$B$3000=$B1000),,),0),MATCH(J974,'ce raw data'!$C$1:$CZ$1,0))="","-",INDEX('ce raw data'!$C$2:$CZ$3000,MATCH(1,INDEX(('ce raw data'!$A$2:$A$3000=G971)*('ce raw data'!$B$2:$B$3000=$B1000),,),0),MATCH(J974,'ce raw data'!$C$1:$CZ$1,0))),"-")</f>
        <v>-</v>
      </c>
    </row>
    <row r="1001" spans="2:10" hidden="1" x14ac:dyDescent="0.5">
      <c r="B1001" s="14"/>
      <c r="C1001" s="8" t="str">
        <f>IFERROR(IF(INDEX('ce raw data'!$C$2:$CZ$3000,MATCH(1,INDEX(('ce raw data'!$A$2:$A$3000=C971)*('ce raw data'!$B$2:$B$3000=$B1002),,),0),MATCH(SUBSTITUTE(C974,"Allele","Height"),'ce raw data'!$C$1:$CZ$1,0))="","-",INDEX('ce raw data'!$C$2:$CZ$3000,MATCH(1,INDEX(('ce raw data'!$A$2:$A$3000=C971)*('ce raw data'!$B$2:$B$3000=$B1002),,),0),MATCH(SUBSTITUTE(C974,"Allele","Height"),'ce raw data'!$C$1:$CZ$1,0))),"-")</f>
        <v>-</v>
      </c>
      <c r="D1001" s="8" t="str">
        <f>IFERROR(IF(INDEX('ce raw data'!$C$2:$CZ$3000,MATCH(1,INDEX(('ce raw data'!$A$2:$A$3000=C971)*('ce raw data'!$B$2:$B$3000=$B1002),,),0),MATCH(SUBSTITUTE(D974,"Allele","Height"),'ce raw data'!$C$1:$CZ$1,0))="","-",INDEX('ce raw data'!$C$2:$CZ$3000,MATCH(1,INDEX(('ce raw data'!$A$2:$A$3000=C971)*('ce raw data'!$B$2:$B$3000=$B1002),,),0),MATCH(SUBSTITUTE(D974,"Allele","Height"),'ce raw data'!$C$1:$CZ$1,0))),"-")</f>
        <v>-</v>
      </c>
      <c r="E1001" s="8" t="str">
        <f>IFERROR(IF(INDEX('ce raw data'!$C$2:$CZ$3000,MATCH(1,INDEX(('ce raw data'!$A$2:$A$3000=C971)*('ce raw data'!$B$2:$B$3000=$B1002),,),0),MATCH(SUBSTITUTE(E974,"Allele","Height"),'ce raw data'!$C$1:$CZ$1,0))="","-",INDEX('ce raw data'!$C$2:$CZ$3000,MATCH(1,INDEX(('ce raw data'!$A$2:$A$3000=C971)*('ce raw data'!$B$2:$B$3000=$B1002),,),0),MATCH(SUBSTITUTE(E974,"Allele","Height"),'ce raw data'!$C$1:$CZ$1,0))),"-")</f>
        <v>-</v>
      </c>
      <c r="F1001" s="8" t="str">
        <f>IFERROR(IF(INDEX('ce raw data'!$C$2:$CZ$3000,MATCH(1,INDEX(('ce raw data'!$A$2:$A$3000=C971)*('ce raw data'!$B$2:$B$3000=$B1002),,),0),MATCH(SUBSTITUTE(F974,"Allele","Height"),'ce raw data'!$C$1:$CZ$1,0))="","-",INDEX('ce raw data'!$C$2:$CZ$3000,MATCH(1,INDEX(('ce raw data'!$A$2:$A$3000=C971)*('ce raw data'!$B$2:$B$3000=$B1002),,),0),MATCH(SUBSTITUTE(F974,"Allele","Height"),'ce raw data'!$C$1:$CZ$1,0))),"-")</f>
        <v>-</v>
      </c>
      <c r="G1001" s="8" t="str">
        <f>IFERROR(IF(INDEX('ce raw data'!$C$2:$CZ$3000,MATCH(1,INDEX(('ce raw data'!$A$2:$A$3000=G971)*('ce raw data'!$B$2:$B$3000=$B1002),,),0),MATCH(SUBSTITUTE(G974,"Allele","Height"),'ce raw data'!$C$1:$CZ$1,0))="","-",INDEX('ce raw data'!$C$2:$CZ$3000,MATCH(1,INDEX(('ce raw data'!$A$2:$A$3000=G971)*('ce raw data'!$B$2:$B$3000=$B1002),,),0),MATCH(SUBSTITUTE(G974,"Allele","Height"),'ce raw data'!$C$1:$CZ$1,0))),"-")</f>
        <v>-</v>
      </c>
      <c r="H1001" s="8" t="str">
        <f>IFERROR(IF(INDEX('ce raw data'!$C$2:$CZ$3000,MATCH(1,INDEX(('ce raw data'!$A$2:$A$3000=G971)*('ce raw data'!$B$2:$B$3000=$B1002),,),0),MATCH(SUBSTITUTE(H974,"Allele","Height"),'ce raw data'!$C$1:$CZ$1,0))="","-",INDEX('ce raw data'!$C$2:$CZ$3000,MATCH(1,INDEX(('ce raw data'!$A$2:$A$3000=G971)*('ce raw data'!$B$2:$B$3000=$B1002),,),0),MATCH(SUBSTITUTE(H974,"Allele","Height"),'ce raw data'!$C$1:$CZ$1,0))),"-")</f>
        <v>-</v>
      </c>
      <c r="I1001" s="8" t="str">
        <f>IFERROR(IF(INDEX('ce raw data'!$C$2:$CZ$3000,MATCH(1,INDEX(('ce raw data'!$A$2:$A$3000=G971)*('ce raw data'!$B$2:$B$3000=$B1002),,),0),MATCH(SUBSTITUTE(I974,"Allele","Height"),'ce raw data'!$C$1:$CZ$1,0))="","-",INDEX('ce raw data'!$C$2:$CZ$3000,MATCH(1,INDEX(('ce raw data'!$A$2:$A$3000=G971)*('ce raw data'!$B$2:$B$3000=$B1002),,),0),MATCH(SUBSTITUTE(I974,"Allele","Height"),'ce raw data'!$C$1:$CZ$1,0))),"-")</f>
        <v>-</v>
      </c>
      <c r="J1001" s="8" t="str">
        <f>IFERROR(IF(INDEX('ce raw data'!$C$2:$CZ$3000,MATCH(1,INDEX(('ce raw data'!$A$2:$A$3000=G971)*('ce raw data'!$B$2:$B$3000=$B1002),,),0),MATCH(SUBSTITUTE(J974,"Allele","Height"),'ce raw data'!$C$1:$CZ$1,0))="","-",INDEX('ce raw data'!$C$2:$CZ$3000,MATCH(1,INDEX(('ce raw data'!$A$2:$A$3000=G971)*('ce raw data'!$B$2:$B$3000=$B1002),,),0),MATCH(SUBSTITUTE(J974,"Allele","Height"),'ce raw data'!$C$1:$CZ$1,0))),"-")</f>
        <v>-</v>
      </c>
    </row>
    <row r="1002" spans="2:10" x14ac:dyDescent="0.5">
      <c r="B1002" s="14" t="str">
        <f>'Allele Call Table'!$A$97</f>
        <v>vWA</v>
      </c>
      <c r="C1002" s="8" t="str">
        <f>IFERROR(IF(INDEX('ce raw data'!$C$2:$CZ$3000,MATCH(1,INDEX(('ce raw data'!$A$2:$A$3000=C971)*('ce raw data'!$B$2:$B$3000=$B1002),,),0),MATCH(C974,'ce raw data'!$C$1:$CZ$1,0))="","-",INDEX('ce raw data'!$C$2:$CZ$3000,MATCH(1,INDEX(('ce raw data'!$A$2:$A$3000=C971)*('ce raw data'!$B$2:$B$3000=$B1002),,),0),MATCH(C974,'ce raw data'!$C$1:$CZ$1,0))),"-")</f>
        <v>-</v>
      </c>
      <c r="D1002" s="8" t="str">
        <f>IFERROR(IF(INDEX('ce raw data'!$C$2:$CZ$3000,MATCH(1,INDEX(('ce raw data'!$A$2:$A$3000=C971)*('ce raw data'!$B$2:$B$3000=$B1002),,),0),MATCH(D974,'ce raw data'!$C$1:$CZ$1,0))="","-",INDEX('ce raw data'!$C$2:$CZ$3000,MATCH(1,INDEX(('ce raw data'!$A$2:$A$3000=C971)*('ce raw data'!$B$2:$B$3000=$B1002),,),0),MATCH(D974,'ce raw data'!$C$1:$CZ$1,0))),"-")</f>
        <v>-</v>
      </c>
      <c r="E1002" s="8" t="str">
        <f>IFERROR(IF(INDEX('ce raw data'!$C$2:$CZ$3000,MATCH(1,INDEX(('ce raw data'!$A$2:$A$3000=C971)*('ce raw data'!$B$2:$B$3000=$B1002),,),0),MATCH(E974,'ce raw data'!$C$1:$CZ$1,0))="","-",INDEX('ce raw data'!$C$2:$CZ$3000,MATCH(1,INDEX(('ce raw data'!$A$2:$A$3000=C971)*('ce raw data'!$B$2:$B$3000=$B1002),,),0),MATCH(E974,'ce raw data'!$C$1:$CZ$1,0))),"-")</f>
        <v>-</v>
      </c>
      <c r="F1002" s="8" t="str">
        <f>IFERROR(IF(INDEX('ce raw data'!$C$2:$CZ$3000,MATCH(1,INDEX(('ce raw data'!$A$2:$A$3000=C971)*('ce raw data'!$B$2:$B$3000=$B1002),,),0),MATCH(F974,'ce raw data'!$C$1:$CZ$1,0))="","-",INDEX('ce raw data'!$C$2:$CZ$3000,MATCH(1,INDEX(('ce raw data'!$A$2:$A$3000=C971)*('ce raw data'!$B$2:$B$3000=$B1002),,),0),MATCH(F974,'ce raw data'!$C$1:$CZ$1,0))),"-")</f>
        <v>-</v>
      </c>
      <c r="G1002" s="8" t="str">
        <f>IFERROR(IF(INDEX('ce raw data'!$C$2:$CZ$3000,MATCH(1,INDEX(('ce raw data'!$A$2:$A$3000=G971)*('ce raw data'!$B$2:$B$3000=$B1002),,),0),MATCH(G974,'ce raw data'!$C$1:$CZ$1,0))="","-",INDEX('ce raw data'!$C$2:$CZ$3000,MATCH(1,INDEX(('ce raw data'!$A$2:$A$3000=G971)*('ce raw data'!$B$2:$B$3000=$B1002),,),0),MATCH(G974,'ce raw data'!$C$1:$CZ$1,0))),"-")</f>
        <v>-</v>
      </c>
      <c r="H1002" s="8" t="str">
        <f>IFERROR(IF(INDEX('ce raw data'!$C$2:$CZ$3000,MATCH(1,INDEX(('ce raw data'!$A$2:$A$3000=G971)*('ce raw data'!$B$2:$B$3000=$B1002),,),0),MATCH(H974,'ce raw data'!$C$1:$CZ$1,0))="","-",INDEX('ce raw data'!$C$2:$CZ$3000,MATCH(1,INDEX(('ce raw data'!$A$2:$A$3000=G971)*('ce raw data'!$B$2:$B$3000=$B1002),,),0),MATCH(H974,'ce raw data'!$C$1:$CZ$1,0))),"-")</f>
        <v>-</v>
      </c>
      <c r="I1002" s="8" t="str">
        <f>IFERROR(IF(INDEX('ce raw data'!$C$2:$CZ$3000,MATCH(1,INDEX(('ce raw data'!$A$2:$A$3000=G971)*('ce raw data'!$B$2:$B$3000=$B1002),,),0),MATCH(I974,'ce raw data'!$C$1:$CZ$1,0))="","-",INDEX('ce raw data'!$C$2:$CZ$3000,MATCH(1,INDEX(('ce raw data'!$A$2:$A$3000=G971)*('ce raw data'!$B$2:$B$3000=$B1002),,),0),MATCH(I974,'ce raw data'!$C$1:$CZ$1,0))),"-")</f>
        <v>-</v>
      </c>
      <c r="J1002" s="8" t="str">
        <f>IFERROR(IF(INDEX('ce raw data'!$C$2:$CZ$3000,MATCH(1,INDEX(('ce raw data'!$A$2:$A$3000=G971)*('ce raw data'!$B$2:$B$3000=$B1002),,),0),MATCH(J974,'ce raw data'!$C$1:$CZ$1,0))="","-",INDEX('ce raw data'!$C$2:$CZ$3000,MATCH(1,INDEX(('ce raw data'!$A$2:$A$3000=G971)*('ce raw data'!$B$2:$B$3000=$B1002),,),0),MATCH(J974,'ce raw data'!$C$1:$CZ$1,0))),"-")</f>
        <v>-</v>
      </c>
    </row>
    <row r="1003" spans="2:10" hidden="1" x14ac:dyDescent="0.5">
      <c r="B1003" s="14"/>
      <c r="C1003" s="8" t="str">
        <f>IFERROR(IF(INDEX('ce raw data'!$C$2:$CZ$3000,MATCH(1,INDEX(('ce raw data'!$A$2:$A$3000=C971)*('ce raw data'!$B$2:$B$3000=$B1004),,),0),MATCH(SUBSTITUTE(C974,"Allele","Height"),'ce raw data'!$C$1:$CZ$1,0))="","-",INDEX('ce raw data'!$C$2:$CZ$3000,MATCH(1,INDEX(('ce raw data'!$A$2:$A$3000=C971)*('ce raw data'!$B$2:$B$3000=$B1004),,),0),MATCH(SUBSTITUTE(C974,"Allele","Height"),'ce raw data'!$C$1:$CZ$1,0))),"-")</f>
        <v>-</v>
      </c>
      <c r="D1003" s="8" t="str">
        <f>IFERROR(IF(INDEX('ce raw data'!$C$2:$CZ$3000,MATCH(1,INDEX(('ce raw data'!$A$2:$A$3000=C971)*('ce raw data'!$B$2:$B$3000=$B1004),,),0),MATCH(SUBSTITUTE(D974,"Allele","Height"),'ce raw data'!$C$1:$CZ$1,0))="","-",INDEX('ce raw data'!$C$2:$CZ$3000,MATCH(1,INDEX(('ce raw data'!$A$2:$A$3000=C971)*('ce raw data'!$B$2:$B$3000=$B1004),,),0),MATCH(SUBSTITUTE(D974,"Allele","Height"),'ce raw data'!$C$1:$CZ$1,0))),"-")</f>
        <v>-</v>
      </c>
      <c r="E1003" s="8" t="str">
        <f>IFERROR(IF(INDEX('ce raw data'!$C$2:$CZ$3000,MATCH(1,INDEX(('ce raw data'!$A$2:$A$3000=C971)*('ce raw data'!$B$2:$B$3000=$B1004),,),0),MATCH(SUBSTITUTE(E974,"Allele","Height"),'ce raw data'!$C$1:$CZ$1,0))="","-",INDEX('ce raw data'!$C$2:$CZ$3000,MATCH(1,INDEX(('ce raw data'!$A$2:$A$3000=C971)*('ce raw data'!$B$2:$B$3000=$B1004),,),0),MATCH(SUBSTITUTE(E974,"Allele","Height"),'ce raw data'!$C$1:$CZ$1,0))),"-")</f>
        <v>-</v>
      </c>
      <c r="F1003" s="8" t="str">
        <f>IFERROR(IF(INDEX('ce raw data'!$C$2:$CZ$3000,MATCH(1,INDEX(('ce raw data'!$A$2:$A$3000=C971)*('ce raw data'!$B$2:$B$3000=$B1004),,),0),MATCH(SUBSTITUTE(F974,"Allele","Height"),'ce raw data'!$C$1:$CZ$1,0))="","-",INDEX('ce raw data'!$C$2:$CZ$3000,MATCH(1,INDEX(('ce raw data'!$A$2:$A$3000=C971)*('ce raw data'!$B$2:$B$3000=$B1004),,),0),MATCH(SUBSTITUTE(F974,"Allele","Height"),'ce raw data'!$C$1:$CZ$1,0))),"-")</f>
        <v>-</v>
      </c>
      <c r="G1003" s="8" t="str">
        <f>IFERROR(IF(INDEX('ce raw data'!$C$2:$CZ$3000,MATCH(1,INDEX(('ce raw data'!$A$2:$A$3000=G971)*('ce raw data'!$B$2:$B$3000=$B1004),,),0),MATCH(SUBSTITUTE(G974,"Allele","Height"),'ce raw data'!$C$1:$CZ$1,0))="","-",INDEX('ce raw data'!$C$2:$CZ$3000,MATCH(1,INDEX(('ce raw data'!$A$2:$A$3000=G971)*('ce raw data'!$B$2:$B$3000=$B1004),,),0),MATCH(SUBSTITUTE(G974,"Allele","Height"),'ce raw data'!$C$1:$CZ$1,0))),"-")</f>
        <v>-</v>
      </c>
      <c r="H1003" s="8" t="str">
        <f>IFERROR(IF(INDEX('ce raw data'!$C$2:$CZ$3000,MATCH(1,INDEX(('ce raw data'!$A$2:$A$3000=G971)*('ce raw data'!$B$2:$B$3000=$B1004),,),0),MATCH(SUBSTITUTE(H974,"Allele","Height"),'ce raw data'!$C$1:$CZ$1,0))="","-",INDEX('ce raw data'!$C$2:$CZ$3000,MATCH(1,INDEX(('ce raw data'!$A$2:$A$3000=G971)*('ce raw data'!$B$2:$B$3000=$B1004),,),0),MATCH(SUBSTITUTE(H974,"Allele","Height"),'ce raw data'!$C$1:$CZ$1,0))),"-")</f>
        <v>-</v>
      </c>
      <c r="I1003" s="8" t="str">
        <f>IFERROR(IF(INDEX('ce raw data'!$C$2:$CZ$3000,MATCH(1,INDEX(('ce raw data'!$A$2:$A$3000=G971)*('ce raw data'!$B$2:$B$3000=$B1004),,),0),MATCH(SUBSTITUTE(I974,"Allele","Height"),'ce raw data'!$C$1:$CZ$1,0))="","-",INDEX('ce raw data'!$C$2:$CZ$3000,MATCH(1,INDEX(('ce raw data'!$A$2:$A$3000=G971)*('ce raw data'!$B$2:$B$3000=$B1004),,),0),MATCH(SUBSTITUTE(I974,"Allele","Height"),'ce raw data'!$C$1:$CZ$1,0))),"-")</f>
        <v>-</v>
      </c>
      <c r="J1003" s="8" t="str">
        <f>IFERROR(IF(INDEX('ce raw data'!$C$2:$CZ$3000,MATCH(1,INDEX(('ce raw data'!$A$2:$A$3000=G971)*('ce raw data'!$B$2:$B$3000=$B1004),,),0),MATCH(SUBSTITUTE(J974,"Allele","Height"),'ce raw data'!$C$1:$CZ$1,0))="","-",INDEX('ce raw data'!$C$2:$CZ$3000,MATCH(1,INDEX(('ce raw data'!$A$2:$A$3000=G971)*('ce raw data'!$B$2:$B$3000=$B1004),,),0),MATCH(SUBSTITUTE(J974,"Allele","Height"),'ce raw data'!$C$1:$CZ$1,0))),"-")</f>
        <v>-</v>
      </c>
    </row>
    <row r="1004" spans="2:10" x14ac:dyDescent="0.5">
      <c r="B1004" s="14" t="str">
        <f>'Allele Call Table'!$A$99</f>
        <v>D21S11</v>
      </c>
      <c r="C1004" s="8" t="str">
        <f>IFERROR(IF(INDEX('ce raw data'!$C$2:$CZ$3000,MATCH(1,INDEX(('ce raw data'!$A$2:$A$3000=C971)*('ce raw data'!$B$2:$B$3000=$B1004),,),0),MATCH(C974,'ce raw data'!$C$1:$CZ$1,0))="","-",INDEX('ce raw data'!$C$2:$CZ$3000,MATCH(1,INDEX(('ce raw data'!$A$2:$A$3000=C971)*('ce raw data'!$B$2:$B$3000=$B1004),,),0),MATCH(C974,'ce raw data'!$C$1:$CZ$1,0))),"-")</f>
        <v>-</v>
      </c>
      <c r="D1004" s="8" t="str">
        <f>IFERROR(IF(INDEX('ce raw data'!$C$2:$CZ$3000,MATCH(1,INDEX(('ce raw data'!$A$2:$A$3000=C971)*('ce raw data'!$B$2:$B$3000=$B1004),,),0),MATCH(D974,'ce raw data'!$C$1:$CZ$1,0))="","-",INDEX('ce raw data'!$C$2:$CZ$3000,MATCH(1,INDEX(('ce raw data'!$A$2:$A$3000=C971)*('ce raw data'!$B$2:$B$3000=$B1004),,),0),MATCH(D974,'ce raw data'!$C$1:$CZ$1,0))),"-")</f>
        <v>-</v>
      </c>
      <c r="E1004" s="8" t="str">
        <f>IFERROR(IF(INDEX('ce raw data'!$C$2:$CZ$3000,MATCH(1,INDEX(('ce raw data'!$A$2:$A$3000=C971)*('ce raw data'!$B$2:$B$3000=$B1004),,),0),MATCH(E974,'ce raw data'!$C$1:$CZ$1,0))="","-",INDEX('ce raw data'!$C$2:$CZ$3000,MATCH(1,INDEX(('ce raw data'!$A$2:$A$3000=C971)*('ce raw data'!$B$2:$B$3000=$B1004),,),0),MATCH(E974,'ce raw data'!$C$1:$CZ$1,0))),"-")</f>
        <v>-</v>
      </c>
      <c r="F1004" s="8" t="str">
        <f>IFERROR(IF(INDEX('ce raw data'!$C$2:$CZ$3000,MATCH(1,INDEX(('ce raw data'!$A$2:$A$3000=C971)*('ce raw data'!$B$2:$B$3000=$B1004),,),0),MATCH(F974,'ce raw data'!$C$1:$CZ$1,0))="","-",INDEX('ce raw data'!$C$2:$CZ$3000,MATCH(1,INDEX(('ce raw data'!$A$2:$A$3000=C971)*('ce raw data'!$B$2:$B$3000=$B1004),,),0),MATCH(F974,'ce raw data'!$C$1:$CZ$1,0))),"-")</f>
        <v>-</v>
      </c>
      <c r="G1004" s="8" t="str">
        <f>IFERROR(IF(INDEX('ce raw data'!$C$2:$CZ$3000,MATCH(1,INDEX(('ce raw data'!$A$2:$A$3000=G971)*('ce raw data'!$B$2:$B$3000=$B1004),,),0),MATCH(G974,'ce raw data'!$C$1:$CZ$1,0))="","-",INDEX('ce raw data'!$C$2:$CZ$3000,MATCH(1,INDEX(('ce raw data'!$A$2:$A$3000=G971)*('ce raw data'!$B$2:$B$3000=$B1004),,),0),MATCH(G974,'ce raw data'!$C$1:$CZ$1,0))),"-")</f>
        <v>-</v>
      </c>
      <c r="H1004" s="8" t="str">
        <f>IFERROR(IF(INDEX('ce raw data'!$C$2:$CZ$3000,MATCH(1,INDEX(('ce raw data'!$A$2:$A$3000=G971)*('ce raw data'!$B$2:$B$3000=$B1004),,),0),MATCH(H974,'ce raw data'!$C$1:$CZ$1,0))="","-",INDEX('ce raw data'!$C$2:$CZ$3000,MATCH(1,INDEX(('ce raw data'!$A$2:$A$3000=G971)*('ce raw data'!$B$2:$B$3000=$B1004),,),0),MATCH(H974,'ce raw data'!$C$1:$CZ$1,0))),"-")</f>
        <v>-</v>
      </c>
      <c r="I1004" s="8" t="str">
        <f>IFERROR(IF(INDEX('ce raw data'!$C$2:$CZ$3000,MATCH(1,INDEX(('ce raw data'!$A$2:$A$3000=G971)*('ce raw data'!$B$2:$B$3000=$B1004),,),0),MATCH(I974,'ce raw data'!$C$1:$CZ$1,0))="","-",INDEX('ce raw data'!$C$2:$CZ$3000,MATCH(1,INDEX(('ce raw data'!$A$2:$A$3000=G971)*('ce raw data'!$B$2:$B$3000=$B1004),,),0),MATCH(I974,'ce raw data'!$C$1:$CZ$1,0))),"-")</f>
        <v>-</v>
      </c>
      <c r="J1004" s="8" t="str">
        <f>IFERROR(IF(INDEX('ce raw data'!$C$2:$CZ$3000,MATCH(1,INDEX(('ce raw data'!$A$2:$A$3000=G971)*('ce raw data'!$B$2:$B$3000=$B1004),,),0),MATCH(J974,'ce raw data'!$C$1:$CZ$1,0))="","-",INDEX('ce raw data'!$C$2:$CZ$3000,MATCH(1,INDEX(('ce raw data'!$A$2:$A$3000=G971)*('ce raw data'!$B$2:$B$3000=$B1004),,),0),MATCH(J974,'ce raw data'!$C$1:$CZ$1,0))),"-")</f>
        <v>-</v>
      </c>
    </row>
    <row r="1005" spans="2:10" hidden="1" x14ac:dyDescent="0.5">
      <c r="B1005" s="14"/>
      <c r="C1005" s="8" t="str">
        <f>IFERROR(IF(INDEX('ce raw data'!$C$2:$CZ$3000,MATCH(1,INDEX(('ce raw data'!$A$2:$A$3000=C971)*('ce raw data'!$B$2:$B$3000=$B1006),,),0),MATCH(SUBSTITUTE(C974,"Allele","Height"),'ce raw data'!$C$1:$CZ$1,0))="","-",INDEX('ce raw data'!$C$2:$CZ$3000,MATCH(1,INDEX(('ce raw data'!$A$2:$A$3000=C971)*('ce raw data'!$B$2:$B$3000=$B1006),,),0),MATCH(SUBSTITUTE(C974,"Allele","Height"),'ce raw data'!$C$1:$CZ$1,0))),"-")</f>
        <v>-</v>
      </c>
      <c r="D1005" s="8" t="str">
        <f>IFERROR(IF(INDEX('ce raw data'!$C$2:$CZ$3000,MATCH(1,INDEX(('ce raw data'!$A$2:$A$3000=C971)*('ce raw data'!$B$2:$B$3000=$B1006),,),0),MATCH(SUBSTITUTE(D974,"Allele","Height"),'ce raw data'!$C$1:$CZ$1,0))="","-",INDEX('ce raw data'!$C$2:$CZ$3000,MATCH(1,INDEX(('ce raw data'!$A$2:$A$3000=C971)*('ce raw data'!$B$2:$B$3000=$B1006),,),0),MATCH(SUBSTITUTE(D974,"Allele","Height"),'ce raw data'!$C$1:$CZ$1,0))),"-")</f>
        <v>-</v>
      </c>
      <c r="E1005" s="8" t="str">
        <f>IFERROR(IF(INDEX('ce raw data'!$C$2:$CZ$3000,MATCH(1,INDEX(('ce raw data'!$A$2:$A$3000=C971)*('ce raw data'!$B$2:$B$3000=$B1006),,),0),MATCH(SUBSTITUTE(E974,"Allele","Height"),'ce raw data'!$C$1:$CZ$1,0))="","-",INDEX('ce raw data'!$C$2:$CZ$3000,MATCH(1,INDEX(('ce raw data'!$A$2:$A$3000=C971)*('ce raw data'!$B$2:$B$3000=$B1006),,),0),MATCH(SUBSTITUTE(E974,"Allele","Height"),'ce raw data'!$C$1:$CZ$1,0))),"-")</f>
        <v>-</v>
      </c>
      <c r="F1005" s="8" t="str">
        <f>IFERROR(IF(INDEX('ce raw data'!$C$2:$CZ$3000,MATCH(1,INDEX(('ce raw data'!$A$2:$A$3000=C971)*('ce raw data'!$B$2:$B$3000=$B1006),,),0),MATCH(SUBSTITUTE(F974,"Allele","Height"),'ce raw data'!$C$1:$CZ$1,0))="","-",INDEX('ce raw data'!$C$2:$CZ$3000,MATCH(1,INDEX(('ce raw data'!$A$2:$A$3000=C971)*('ce raw data'!$B$2:$B$3000=$B1006),,),0),MATCH(SUBSTITUTE(F974,"Allele","Height"),'ce raw data'!$C$1:$CZ$1,0))),"-")</f>
        <v>-</v>
      </c>
      <c r="G1005" s="8" t="str">
        <f>IFERROR(IF(INDEX('ce raw data'!$C$2:$CZ$3000,MATCH(1,INDEX(('ce raw data'!$A$2:$A$3000=G971)*('ce raw data'!$B$2:$B$3000=$B1006),,),0),MATCH(SUBSTITUTE(G974,"Allele","Height"),'ce raw data'!$C$1:$CZ$1,0))="","-",INDEX('ce raw data'!$C$2:$CZ$3000,MATCH(1,INDEX(('ce raw data'!$A$2:$A$3000=G971)*('ce raw data'!$B$2:$B$3000=$B1006),,),0),MATCH(SUBSTITUTE(G974,"Allele","Height"),'ce raw data'!$C$1:$CZ$1,0))),"-")</f>
        <v>-</v>
      </c>
      <c r="H1005" s="8" t="str">
        <f>IFERROR(IF(INDEX('ce raw data'!$C$2:$CZ$3000,MATCH(1,INDEX(('ce raw data'!$A$2:$A$3000=G971)*('ce raw data'!$B$2:$B$3000=$B1006),,),0),MATCH(SUBSTITUTE(H974,"Allele","Height"),'ce raw data'!$C$1:$CZ$1,0))="","-",INDEX('ce raw data'!$C$2:$CZ$3000,MATCH(1,INDEX(('ce raw data'!$A$2:$A$3000=G971)*('ce raw data'!$B$2:$B$3000=$B1006),,),0),MATCH(SUBSTITUTE(H974,"Allele","Height"),'ce raw data'!$C$1:$CZ$1,0))),"-")</f>
        <v>-</v>
      </c>
      <c r="I1005" s="8" t="str">
        <f>IFERROR(IF(INDEX('ce raw data'!$C$2:$CZ$3000,MATCH(1,INDEX(('ce raw data'!$A$2:$A$3000=G971)*('ce raw data'!$B$2:$B$3000=$B1006),,),0),MATCH(SUBSTITUTE(I974,"Allele","Height"),'ce raw data'!$C$1:$CZ$1,0))="","-",INDEX('ce raw data'!$C$2:$CZ$3000,MATCH(1,INDEX(('ce raw data'!$A$2:$A$3000=G971)*('ce raw data'!$B$2:$B$3000=$B1006),,),0),MATCH(SUBSTITUTE(I974,"Allele","Height"),'ce raw data'!$C$1:$CZ$1,0))),"-")</f>
        <v>-</v>
      </c>
      <c r="J1005" s="8" t="str">
        <f>IFERROR(IF(INDEX('ce raw data'!$C$2:$CZ$3000,MATCH(1,INDEX(('ce raw data'!$A$2:$A$3000=G971)*('ce raw data'!$B$2:$B$3000=$B1006),,),0),MATCH(SUBSTITUTE(J974,"Allele","Height"),'ce raw data'!$C$1:$CZ$1,0))="","-",INDEX('ce raw data'!$C$2:$CZ$3000,MATCH(1,INDEX(('ce raw data'!$A$2:$A$3000=G971)*('ce raw data'!$B$2:$B$3000=$B1006),,),0),MATCH(SUBSTITUTE(J974,"Allele","Height"),'ce raw data'!$C$1:$CZ$1,0))),"-")</f>
        <v>-</v>
      </c>
    </row>
    <row r="1006" spans="2:10" x14ac:dyDescent="0.5">
      <c r="B1006" s="14" t="str">
        <f>'Allele Call Table'!$A$101</f>
        <v>D7S820</v>
      </c>
      <c r="C1006" s="8" t="str">
        <f>IFERROR(IF(INDEX('ce raw data'!$C$2:$CZ$3000,MATCH(1,INDEX(('ce raw data'!$A$2:$A$3000=C971)*('ce raw data'!$B$2:$B$3000=$B1006),,),0),MATCH(C974,'ce raw data'!$C$1:$CZ$1,0))="","-",INDEX('ce raw data'!$C$2:$CZ$3000,MATCH(1,INDEX(('ce raw data'!$A$2:$A$3000=C971)*('ce raw data'!$B$2:$B$3000=$B1006),,),0),MATCH(C974,'ce raw data'!$C$1:$CZ$1,0))),"-")</f>
        <v>-</v>
      </c>
      <c r="D1006" s="8" t="str">
        <f>IFERROR(IF(INDEX('ce raw data'!$C$2:$CZ$3000,MATCH(1,INDEX(('ce raw data'!$A$2:$A$3000=C971)*('ce raw data'!$B$2:$B$3000=$B1006),,),0),MATCH(D974,'ce raw data'!$C$1:$CZ$1,0))="","-",INDEX('ce raw data'!$C$2:$CZ$3000,MATCH(1,INDEX(('ce raw data'!$A$2:$A$3000=C971)*('ce raw data'!$B$2:$B$3000=$B1006),,),0),MATCH(D974,'ce raw data'!$C$1:$CZ$1,0))),"-")</f>
        <v>-</v>
      </c>
      <c r="E1006" s="8" t="str">
        <f>IFERROR(IF(INDEX('ce raw data'!$C$2:$CZ$3000,MATCH(1,INDEX(('ce raw data'!$A$2:$A$3000=C971)*('ce raw data'!$B$2:$B$3000=$B1006),,),0),MATCH(E974,'ce raw data'!$C$1:$CZ$1,0))="","-",INDEX('ce raw data'!$C$2:$CZ$3000,MATCH(1,INDEX(('ce raw data'!$A$2:$A$3000=C971)*('ce raw data'!$B$2:$B$3000=$B1006),,),0),MATCH(E974,'ce raw data'!$C$1:$CZ$1,0))),"-")</f>
        <v>-</v>
      </c>
      <c r="F1006" s="8" t="str">
        <f>IFERROR(IF(INDEX('ce raw data'!$C$2:$CZ$3000,MATCH(1,INDEX(('ce raw data'!$A$2:$A$3000=C971)*('ce raw data'!$B$2:$B$3000=$B1006),,),0),MATCH(F974,'ce raw data'!$C$1:$CZ$1,0))="","-",INDEX('ce raw data'!$C$2:$CZ$3000,MATCH(1,INDEX(('ce raw data'!$A$2:$A$3000=C971)*('ce raw data'!$B$2:$B$3000=$B1006),,),0),MATCH(F974,'ce raw data'!$C$1:$CZ$1,0))),"-")</f>
        <v>-</v>
      </c>
      <c r="G1006" s="8" t="str">
        <f>IFERROR(IF(INDEX('ce raw data'!$C$2:$CZ$3000,MATCH(1,INDEX(('ce raw data'!$A$2:$A$3000=G971)*('ce raw data'!$B$2:$B$3000=$B1006),,),0),MATCH(G974,'ce raw data'!$C$1:$CZ$1,0))="","-",INDEX('ce raw data'!$C$2:$CZ$3000,MATCH(1,INDEX(('ce raw data'!$A$2:$A$3000=G971)*('ce raw data'!$B$2:$B$3000=$B1006),,),0),MATCH(G974,'ce raw data'!$C$1:$CZ$1,0))),"-")</f>
        <v>-</v>
      </c>
      <c r="H1006" s="8" t="str">
        <f>IFERROR(IF(INDEX('ce raw data'!$C$2:$CZ$3000,MATCH(1,INDEX(('ce raw data'!$A$2:$A$3000=G971)*('ce raw data'!$B$2:$B$3000=$B1006),,),0),MATCH(H974,'ce raw data'!$C$1:$CZ$1,0))="","-",INDEX('ce raw data'!$C$2:$CZ$3000,MATCH(1,INDEX(('ce raw data'!$A$2:$A$3000=G971)*('ce raw data'!$B$2:$B$3000=$B1006),,),0),MATCH(H974,'ce raw data'!$C$1:$CZ$1,0))),"-")</f>
        <v>-</v>
      </c>
      <c r="I1006" s="8" t="str">
        <f>IFERROR(IF(INDEX('ce raw data'!$C$2:$CZ$3000,MATCH(1,INDEX(('ce raw data'!$A$2:$A$3000=G971)*('ce raw data'!$B$2:$B$3000=$B1006),,),0),MATCH(I974,'ce raw data'!$C$1:$CZ$1,0))="","-",INDEX('ce raw data'!$C$2:$CZ$3000,MATCH(1,INDEX(('ce raw data'!$A$2:$A$3000=G971)*('ce raw data'!$B$2:$B$3000=$B1006),,),0),MATCH(I974,'ce raw data'!$C$1:$CZ$1,0))),"-")</f>
        <v>-</v>
      </c>
      <c r="J1006" s="8" t="str">
        <f>IFERROR(IF(INDEX('ce raw data'!$C$2:$CZ$3000,MATCH(1,INDEX(('ce raw data'!$A$2:$A$3000=G971)*('ce raw data'!$B$2:$B$3000=$B1006),,),0),MATCH(J974,'ce raw data'!$C$1:$CZ$1,0))="","-",INDEX('ce raw data'!$C$2:$CZ$3000,MATCH(1,INDEX(('ce raw data'!$A$2:$A$3000=G971)*('ce raw data'!$B$2:$B$3000=$B1006),,),0),MATCH(J974,'ce raw data'!$C$1:$CZ$1,0))),"-")</f>
        <v>-</v>
      </c>
    </row>
    <row r="1007" spans="2:10" hidden="1" x14ac:dyDescent="0.5">
      <c r="B1007" s="14"/>
      <c r="C1007" s="8" t="str">
        <f>IFERROR(IF(INDEX('ce raw data'!$C$2:$CZ$3000,MATCH(1,INDEX(('ce raw data'!$A$2:$A$3000=C971)*('ce raw data'!$B$2:$B$3000=$B1008),,),0),MATCH(SUBSTITUTE(C974,"Allele","Height"),'ce raw data'!$C$1:$CZ$1,0))="","-",INDEX('ce raw data'!$C$2:$CZ$3000,MATCH(1,INDEX(('ce raw data'!$A$2:$A$3000=C971)*('ce raw data'!$B$2:$B$3000=$B1008),,),0),MATCH(SUBSTITUTE(C974,"Allele","Height"),'ce raw data'!$C$1:$CZ$1,0))),"-")</f>
        <v>-</v>
      </c>
      <c r="D1007" s="8" t="str">
        <f>IFERROR(IF(INDEX('ce raw data'!$C$2:$CZ$3000,MATCH(1,INDEX(('ce raw data'!$A$2:$A$3000=C971)*('ce raw data'!$B$2:$B$3000=$B1008),,),0),MATCH(SUBSTITUTE(D974,"Allele","Height"),'ce raw data'!$C$1:$CZ$1,0))="","-",INDEX('ce raw data'!$C$2:$CZ$3000,MATCH(1,INDEX(('ce raw data'!$A$2:$A$3000=C971)*('ce raw data'!$B$2:$B$3000=$B1008),,),0),MATCH(SUBSTITUTE(D974,"Allele","Height"),'ce raw data'!$C$1:$CZ$1,0))),"-")</f>
        <v>-</v>
      </c>
      <c r="E1007" s="8" t="str">
        <f>IFERROR(IF(INDEX('ce raw data'!$C$2:$CZ$3000,MATCH(1,INDEX(('ce raw data'!$A$2:$A$3000=C971)*('ce raw data'!$B$2:$B$3000=$B1008),,),0),MATCH(SUBSTITUTE(E974,"Allele","Height"),'ce raw data'!$C$1:$CZ$1,0))="","-",INDEX('ce raw data'!$C$2:$CZ$3000,MATCH(1,INDEX(('ce raw data'!$A$2:$A$3000=C971)*('ce raw data'!$B$2:$B$3000=$B1008),,),0),MATCH(SUBSTITUTE(E974,"Allele","Height"),'ce raw data'!$C$1:$CZ$1,0))),"-")</f>
        <v>-</v>
      </c>
      <c r="F1007" s="8" t="str">
        <f>IFERROR(IF(INDEX('ce raw data'!$C$2:$CZ$3000,MATCH(1,INDEX(('ce raw data'!$A$2:$A$3000=C971)*('ce raw data'!$B$2:$B$3000=$B1008),,),0),MATCH(SUBSTITUTE(F974,"Allele","Height"),'ce raw data'!$C$1:$CZ$1,0))="","-",INDEX('ce raw data'!$C$2:$CZ$3000,MATCH(1,INDEX(('ce raw data'!$A$2:$A$3000=C971)*('ce raw data'!$B$2:$B$3000=$B1008),,),0),MATCH(SUBSTITUTE(F974,"Allele","Height"),'ce raw data'!$C$1:$CZ$1,0))),"-")</f>
        <v>-</v>
      </c>
      <c r="G1007" s="8" t="str">
        <f>IFERROR(IF(INDEX('ce raw data'!$C$2:$CZ$3000,MATCH(1,INDEX(('ce raw data'!$A$2:$A$3000=G971)*('ce raw data'!$B$2:$B$3000=$B1008),,),0),MATCH(SUBSTITUTE(G974,"Allele","Height"),'ce raw data'!$C$1:$CZ$1,0))="","-",INDEX('ce raw data'!$C$2:$CZ$3000,MATCH(1,INDEX(('ce raw data'!$A$2:$A$3000=G971)*('ce raw data'!$B$2:$B$3000=$B1008),,),0),MATCH(SUBSTITUTE(G974,"Allele","Height"),'ce raw data'!$C$1:$CZ$1,0))),"-")</f>
        <v>-</v>
      </c>
      <c r="H1007" s="8" t="str">
        <f>IFERROR(IF(INDEX('ce raw data'!$C$2:$CZ$3000,MATCH(1,INDEX(('ce raw data'!$A$2:$A$3000=G971)*('ce raw data'!$B$2:$B$3000=$B1008),,),0),MATCH(SUBSTITUTE(H974,"Allele","Height"),'ce raw data'!$C$1:$CZ$1,0))="","-",INDEX('ce raw data'!$C$2:$CZ$3000,MATCH(1,INDEX(('ce raw data'!$A$2:$A$3000=G971)*('ce raw data'!$B$2:$B$3000=$B1008),,),0),MATCH(SUBSTITUTE(H974,"Allele","Height"),'ce raw data'!$C$1:$CZ$1,0))),"-")</f>
        <v>-</v>
      </c>
      <c r="I1007" s="8" t="str">
        <f>IFERROR(IF(INDEX('ce raw data'!$C$2:$CZ$3000,MATCH(1,INDEX(('ce raw data'!$A$2:$A$3000=G971)*('ce raw data'!$B$2:$B$3000=$B1008),,),0),MATCH(SUBSTITUTE(I974,"Allele","Height"),'ce raw data'!$C$1:$CZ$1,0))="","-",INDEX('ce raw data'!$C$2:$CZ$3000,MATCH(1,INDEX(('ce raw data'!$A$2:$A$3000=G971)*('ce raw data'!$B$2:$B$3000=$B1008),,),0),MATCH(SUBSTITUTE(I974,"Allele","Height"),'ce raw data'!$C$1:$CZ$1,0))),"-")</f>
        <v>-</v>
      </c>
      <c r="J1007" s="8" t="str">
        <f>IFERROR(IF(INDEX('ce raw data'!$C$2:$CZ$3000,MATCH(1,INDEX(('ce raw data'!$A$2:$A$3000=G971)*('ce raw data'!$B$2:$B$3000=$B1008),,),0),MATCH(SUBSTITUTE(J974,"Allele","Height"),'ce raw data'!$C$1:$CZ$1,0))="","-",INDEX('ce raw data'!$C$2:$CZ$3000,MATCH(1,INDEX(('ce raw data'!$A$2:$A$3000=G971)*('ce raw data'!$B$2:$B$3000=$B1008),,),0),MATCH(SUBSTITUTE(J974,"Allele","Height"),'ce raw data'!$C$1:$CZ$1,0))),"-")</f>
        <v>-</v>
      </c>
    </row>
    <row r="1008" spans="2:10" x14ac:dyDescent="0.5">
      <c r="B1008" s="14" t="str">
        <f>'Allele Call Table'!$A$103</f>
        <v>D5S818</v>
      </c>
      <c r="C1008" s="8" t="str">
        <f>IFERROR(IF(INDEX('ce raw data'!$C$2:$CZ$3000,MATCH(1,INDEX(('ce raw data'!$A$2:$A$3000=C971)*('ce raw data'!$B$2:$B$3000=$B1008),,),0),MATCH(C974,'ce raw data'!$C$1:$CZ$1,0))="","-",INDEX('ce raw data'!$C$2:$CZ$3000,MATCH(1,INDEX(('ce raw data'!$A$2:$A$3000=C971)*('ce raw data'!$B$2:$B$3000=$B1008),,),0),MATCH(C974,'ce raw data'!$C$1:$CZ$1,0))),"-")</f>
        <v>-</v>
      </c>
      <c r="D1008" s="8" t="str">
        <f>IFERROR(IF(INDEX('ce raw data'!$C$2:$CZ$3000,MATCH(1,INDEX(('ce raw data'!$A$2:$A$3000=C971)*('ce raw data'!$B$2:$B$3000=$B1008),,),0),MATCH(D974,'ce raw data'!$C$1:$CZ$1,0))="","-",INDEX('ce raw data'!$C$2:$CZ$3000,MATCH(1,INDEX(('ce raw data'!$A$2:$A$3000=C971)*('ce raw data'!$B$2:$B$3000=$B1008),,),0),MATCH(D974,'ce raw data'!$C$1:$CZ$1,0))),"-")</f>
        <v>-</v>
      </c>
      <c r="E1008" s="8" t="str">
        <f>IFERROR(IF(INDEX('ce raw data'!$C$2:$CZ$3000,MATCH(1,INDEX(('ce raw data'!$A$2:$A$3000=C971)*('ce raw data'!$B$2:$B$3000=$B1008),,),0),MATCH(E974,'ce raw data'!$C$1:$CZ$1,0))="","-",INDEX('ce raw data'!$C$2:$CZ$3000,MATCH(1,INDEX(('ce raw data'!$A$2:$A$3000=C971)*('ce raw data'!$B$2:$B$3000=$B1008),,),0),MATCH(E974,'ce raw data'!$C$1:$CZ$1,0))),"-")</f>
        <v>-</v>
      </c>
      <c r="F1008" s="8" t="str">
        <f>IFERROR(IF(INDEX('ce raw data'!$C$2:$CZ$3000,MATCH(1,INDEX(('ce raw data'!$A$2:$A$3000=C971)*('ce raw data'!$B$2:$B$3000=$B1008),,),0),MATCH(F974,'ce raw data'!$C$1:$CZ$1,0))="","-",INDEX('ce raw data'!$C$2:$CZ$3000,MATCH(1,INDEX(('ce raw data'!$A$2:$A$3000=C971)*('ce raw data'!$B$2:$B$3000=$B1008),,),0),MATCH(F974,'ce raw data'!$C$1:$CZ$1,0))),"-")</f>
        <v>-</v>
      </c>
      <c r="G1008" s="8" t="str">
        <f>IFERROR(IF(INDEX('ce raw data'!$C$2:$CZ$3000,MATCH(1,INDEX(('ce raw data'!$A$2:$A$3000=G971)*('ce raw data'!$B$2:$B$3000=$B1008),,),0),MATCH(G974,'ce raw data'!$C$1:$CZ$1,0))="","-",INDEX('ce raw data'!$C$2:$CZ$3000,MATCH(1,INDEX(('ce raw data'!$A$2:$A$3000=G971)*('ce raw data'!$B$2:$B$3000=$B1008),,),0),MATCH(G974,'ce raw data'!$C$1:$CZ$1,0))),"-")</f>
        <v>-</v>
      </c>
      <c r="H1008" s="8" t="str">
        <f>IFERROR(IF(INDEX('ce raw data'!$C$2:$CZ$3000,MATCH(1,INDEX(('ce raw data'!$A$2:$A$3000=G971)*('ce raw data'!$B$2:$B$3000=$B1008),,),0),MATCH(H974,'ce raw data'!$C$1:$CZ$1,0))="","-",INDEX('ce raw data'!$C$2:$CZ$3000,MATCH(1,INDEX(('ce raw data'!$A$2:$A$3000=G971)*('ce raw data'!$B$2:$B$3000=$B1008),,),0),MATCH(H974,'ce raw data'!$C$1:$CZ$1,0))),"-")</f>
        <v>-</v>
      </c>
      <c r="I1008" s="8" t="str">
        <f>IFERROR(IF(INDEX('ce raw data'!$C$2:$CZ$3000,MATCH(1,INDEX(('ce raw data'!$A$2:$A$3000=G971)*('ce raw data'!$B$2:$B$3000=$B1008),,),0),MATCH(I974,'ce raw data'!$C$1:$CZ$1,0))="","-",INDEX('ce raw data'!$C$2:$CZ$3000,MATCH(1,INDEX(('ce raw data'!$A$2:$A$3000=G971)*('ce raw data'!$B$2:$B$3000=$B1008),,),0),MATCH(I974,'ce raw data'!$C$1:$CZ$1,0))),"-")</f>
        <v>-</v>
      </c>
      <c r="J1008" s="8" t="str">
        <f>IFERROR(IF(INDEX('ce raw data'!$C$2:$CZ$3000,MATCH(1,INDEX(('ce raw data'!$A$2:$A$3000=G971)*('ce raw data'!$B$2:$B$3000=$B1008),,),0),MATCH(J974,'ce raw data'!$C$1:$CZ$1,0))="","-",INDEX('ce raw data'!$C$2:$CZ$3000,MATCH(1,INDEX(('ce raw data'!$A$2:$A$3000=G971)*('ce raw data'!$B$2:$B$3000=$B1008),,),0),MATCH(J974,'ce raw data'!$C$1:$CZ$1,0))),"-")</f>
        <v>-</v>
      </c>
    </row>
    <row r="1009" spans="2:10" hidden="1" x14ac:dyDescent="0.5">
      <c r="B1009" s="14"/>
      <c r="C1009" s="8" t="str">
        <f>IFERROR(IF(INDEX('ce raw data'!$C$2:$CZ$3000,MATCH(1,INDEX(('ce raw data'!$A$2:$A$3000=C971)*('ce raw data'!$B$2:$B$3000=$B1010),,),0),MATCH(SUBSTITUTE(C974,"Allele","Height"),'ce raw data'!$C$1:$CZ$1,0))="","-",INDEX('ce raw data'!$C$2:$CZ$3000,MATCH(1,INDEX(('ce raw data'!$A$2:$A$3000=C971)*('ce raw data'!$B$2:$B$3000=$B1010),,),0),MATCH(SUBSTITUTE(C974,"Allele","Height"),'ce raw data'!$C$1:$CZ$1,0))),"-")</f>
        <v>-</v>
      </c>
      <c r="D1009" s="8" t="str">
        <f>IFERROR(IF(INDEX('ce raw data'!$C$2:$CZ$3000,MATCH(1,INDEX(('ce raw data'!$A$2:$A$3000=C971)*('ce raw data'!$B$2:$B$3000=$B1010),,),0),MATCH(SUBSTITUTE(D974,"Allele","Height"),'ce raw data'!$C$1:$CZ$1,0))="","-",INDEX('ce raw data'!$C$2:$CZ$3000,MATCH(1,INDEX(('ce raw data'!$A$2:$A$3000=C971)*('ce raw data'!$B$2:$B$3000=$B1010),,),0),MATCH(SUBSTITUTE(D974,"Allele","Height"),'ce raw data'!$C$1:$CZ$1,0))),"-")</f>
        <v>-</v>
      </c>
      <c r="E1009" s="8" t="str">
        <f>IFERROR(IF(INDEX('ce raw data'!$C$2:$CZ$3000,MATCH(1,INDEX(('ce raw data'!$A$2:$A$3000=C971)*('ce raw data'!$B$2:$B$3000=$B1010),,),0),MATCH(SUBSTITUTE(E974,"Allele","Height"),'ce raw data'!$C$1:$CZ$1,0))="","-",INDEX('ce raw data'!$C$2:$CZ$3000,MATCH(1,INDEX(('ce raw data'!$A$2:$A$3000=C971)*('ce raw data'!$B$2:$B$3000=$B1010),,),0),MATCH(SUBSTITUTE(E974,"Allele","Height"),'ce raw data'!$C$1:$CZ$1,0))),"-")</f>
        <v>-</v>
      </c>
      <c r="F1009" s="8" t="str">
        <f>IFERROR(IF(INDEX('ce raw data'!$C$2:$CZ$3000,MATCH(1,INDEX(('ce raw data'!$A$2:$A$3000=C971)*('ce raw data'!$B$2:$B$3000=$B1010),,),0),MATCH(SUBSTITUTE(F974,"Allele","Height"),'ce raw data'!$C$1:$CZ$1,0))="","-",INDEX('ce raw data'!$C$2:$CZ$3000,MATCH(1,INDEX(('ce raw data'!$A$2:$A$3000=C971)*('ce raw data'!$B$2:$B$3000=$B1010),,),0),MATCH(SUBSTITUTE(F974,"Allele","Height"),'ce raw data'!$C$1:$CZ$1,0))),"-")</f>
        <v>-</v>
      </c>
      <c r="G1009" s="8" t="str">
        <f>IFERROR(IF(INDEX('ce raw data'!$C$2:$CZ$3000,MATCH(1,INDEX(('ce raw data'!$A$2:$A$3000=G971)*('ce raw data'!$B$2:$B$3000=$B1010),,),0),MATCH(SUBSTITUTE(G974,"Allele","Height"),'ce raw data'!$C$1:$CZ$1,0))="","-",INDEX('ce raw data'!$C$2:$CZ$3000,MATCH(1,INDEX(('ce raw data'!$A$2:$A$3000=G971)*('ce raw data'!$B$2:$B$3000=$B1010),,),0),MATCH(SUBSTITUTE(G974,"Allele","Height"),'ce raw data'!$C$1:$CZ$1,0))),"-")</f>
        <v>-</v>
      </c>
      <c r="H1009" s="8" t="str">
        <f>IFERROR(IF(INDEX('ce raw data'!$C$2:$CZ$3000,MATCH(1,INDEX(('ce raw data'!$A$2:$A$3000=G971)*('ce raw data'!$B$2:$B$3000=$B1010),,),0),MATCH(SUBSTITUTE(H974,"Allele","Height"),'ce raw data'!$C$1:$CZ$1,0))="","-",INDEX('ce raw data'!$C$2:$CZ$3000,MATCH(1,INDEX(('ce raw data'!$A$2:$A$3000=G971)*('ce raw data'!$B$2:$B$3000=$B1010),,),0),MATCH(SUBSTITUTE(H974,"Allele","Height"),'ce raw data'!$C$1:$CZ$1,0))),"-")</f>
        <v>-</v>
      </c>
      <c r="I1009" s="8" t="str">
        <f>IFERROR(IF(INDEX('ce raw data'!$C$2:$CZ$3000,MATCH(1,INDEX(('ce raw data'!$A$2:$A$3000=G971)*('ce raw data'!$B$2:$B$3000=$B1010),,),0),MATCH(SUBSTITUTE(I974,"Allele","Height"),'ce raw data'!$C$1:$CZ$1,0))="","-",INDEX('ce raw data'!$C$2:$CZ$3000,MATCH(1,INDEX(('ce raw data'!$A$2:$A$3000=G971)*('ce raw data'!$B$2:$B$3000=$B1010),,),0),MATCH(SUBSTITUTE(I974,"Allele","Height"),'ce raw data'!$C$1:$CZ$1,0))),"-")</f>
        <v>-</v>
      </c>
      <c r="J1009" s="8" t="str">
        <f>IFERROR(IF(INDEX('ce raw data'!$C$2:$CZ$3000,MATCH(1,INDEX(('ce raw data'!$A$2:$A$3000=G971)*('ce raw data'!$B$2:$B$3000=$B1010),,),0),MATCH(SUBSTITUTE(J974,"Allele","Height"),'ce raw data'!$C$1:$CZ$1,0))="","-",INDEX('ce raw data'!$C$2:$CZ$3000,MATCH(1,INDEX(('ce raw data'!$A$2:$A$3000=G971)*('ce raw data'!$B$2:$B$3000=$B1010),,),0),MATCH(SUBSTITUTE(J974,"Allele","Height"),'ce raw data'!$C$1:$CZ$1,0))),"-")</f>
        <v>-</v>
      </c>
    </row>
    <row r="1010" spans="2:10" x14ac:dyDescent="0.5">
      <c r="B1010" s="14" t="str">
        <f>'Allele Call Table'!$A$105</f>
        <v>TPOX</v>
      </c>
      <c r="C1010" s="8" t="str">
        <f>IFERROR(IF(INDEX('ce raw data'!$C$2:$CZ$3000,MATCH(1,INDEX(('ce raw data'!$A$2:$A$3000=C971)*('ce raw data'!$B$2:$B$3000=$B1010),,),0),MATCH(C974,'ce raw data'!$C$1:$CZ$1,0))="","-",INDEX('ce raw data'!$C$2:$CZ$3000,MATCH(1,INDEX(('ce raw data'!$A$2:$A$3000=C971)*('ce raw data'!$B$2:$B$3000=$B1010),,),0),MATCH(C974,'ce raw data'!$C$1:$CZ$1,0))),"-")</f>
        <v>-</v>
      </c>
      <c r="D1010" s="8" t="str">
        <f>IFERROR(IF(INDEX('ce raw data'!$C$2:$CZ$3000,MATCH(1,INDEX(('ce raw data'!$A$2:$A$3000=C971)*('ce raw data'!$B$2:$B$3000=$B1010),,),0),MATCH(D974,'ce raw data'!$C$1:$CZ$1,0))="","-",INDEX('ce raw data'!$C$2:$CZ$3000,MATCH(1,INDEX(('ce raw data'!$A$2:$A$3000=C971)*('ce raw data'!$B$2:$B$3000=$B1010),,),0),MATCH(D974,'ce raw data'!$C$1:$CZ$1,0))),"-")</f>
        <v>-</v>
      </c>
      <c r="E1010" s="8" t="str">
        <f>IFERROR(IF(INDEX('ce raw data'!$C$2:$CZ$3000,MATCH(1,INDEX(('ce raw data'!$A$2:$A$3000=C971)*('ce raw data'!$B$2:$B$3000=$B1010),,),0),MATCH(E974,'ce raw data'!$C$1:$CZ$1,0))="","-",INDEX('ce raw data'!$C$2:$CZ$3000,MATCH(1,INDEX(('ce raw data'!$A$2:$A$3000=C971)*('ce raw data'!$B$2:$B$3000=$B1010),,),0),MATCH(E974,'ce raw data'!$C$1:$CZ$1,0))),"-")</f>
        <v>-</v>
      </c>
      <c r="F1010" s="8" t="str">
        <f>IFERROR(IF(INDEX('ce raw data'!$C$2:$CZ$3000,MATCH(1,INDEX(('ce raw data'!$A$2:$A$3000=C971)*('ce raw data'!$B$2:$B$3000=$B1010),,),0),MATCH(F974,'ce raw data'!$C$1:$CZ$1,0))="","-",INDEX('ce raw data'!$C$2:$CZ$3000,MATCH(1,INDEX(('ce raw data'!$A$2:$A$3000=C971)*('ce raw data'!$B$2:$B$3000=$B1010),,),0),MATCH(F974,'ce raw data'!$C$1:$CZ$1,0))),"-")</f>
        <v>-</v>
      </c>
      <c r="G1010" s="8" t="str">
        <f>IFERROR(IF(INDEX('ce raw data'!$C$2:$CZ$3000,MATCH(1,INDEX(('ce raw data'!$A$2:$A$3000=G971)*('ce raw data'!$B$2:$B$3000=$B1010),,),0),MATCH(G974,'ce raw data'!$C$1:$CZ$1,0))="","-",INDEX('ce raw data'!$C$2:$CZ$3000,MATCH(1,INDEX(('ce raw data'!$A$2:$A$3000=G971)*('ce raw data'!$B$2:$B$3000=$B1010),,),0),MATCH(G974,'ce raw data'!$C$1:$CZ$1,0))),"-")</f>
        <v>-</v>
      </c>
      <c r="H1010" s="8" t="str">
        <f>IFERROR(IF(INDEX('ce raw data'!$C$2:$CZ$3000,MATCH(1,INDEX(('ce raw data'!$A$2:$A$3000=G971)*('ce raw data'!$B$2:$B$3000=$B1010),,),0),MATCH(H974,'ce raw data'!$C$1:$CZ$1,0))="","-",INDEX('ce raw data'!$C$2:$CZ$3000,MATCH(1,INDEX(('ce raw data'!$A$2:$A$3000=G971)*('ce raw data'!$B$2:$B$3000=$B1010),,),0),MATCH(H974,'ce raw data'!$C$1:$CZ$1,0))),"-")</f>
        <v>-</v>
      </c>
      <c r="I1010" s="8" t="str">
        <f>IFERROR(IF(INDEX('ce raw data'!$C$2:$CZ$3000,MATCH(1,INDEX(('ce raw data'!$A$2:$A$3000=G971)*('ce raw data'!$B$2:$B$3000=$B1010),,),0),MATCH(I974,'ce raw data'!$C$1:$CZ$1,0))="","-",INDEX('ce raw data'!$C$2:$CZ$3000,MATCH(1,INDEX(('ce raw data'!$A$2:$A$3000=G971)*('ce raw data'!$B$2:$B$3000=$B1010),,),0),MATCH(I974,'ce raw data'!$C$1:$CZ$1,0))),"-")</f>
        <v>-</v>
      </c>
      <c r="J1010" s="8" t="str">
        <f>IFERROR(IF(INDEX('ce raw data'!$C$2:$CZ$3000,MATCH(1,INDEX(('ce raw data'!$A$2:$A$3000=G971)*('ce raw data'!$B$2:$B$3000=$B1010),,),0),MATCH(J974,'ce raw data'!$C$1:$CZ$1,0))="","-",INDEX('ce raw data'!$C$2:$CZ$3000,MATCH(1,INDEX(('ce raw data'!$A$2:$A$3000=G971)*('ce raw data'!$B$2:$B$3000=$B1010),,),0),MATCH(J974,'ce raw data'!$C$1:$CZ$1,0))),"-")</f>
        <v>-</v>
      </c>
    </row>
    <row r="1011" spans="2:10" hidden="1" x14ac:dyDescent="0.5">
      <c r="B1011" s="10"/>
      <c r="C1011" s="8" t="str">
        <f>IFERROR(IF(INDEX('ce raw data'!$C$2:$CZ$3000,MATCH(1,INDEX(('ce raw data'!$A$2:$A$3000=C971)*('ce raw data'!$B$2:$B$3000=$B1012),,),0),MATCH(SUBSTITUTE(C974,"Allele","Height"),'ce raw data'!$C$1:$CZ$1,0))="","-",INDEX('ce raw data'!$C$2:$CZ$3000,MATCH(1,INDEX(('ce raw data'!$A$2:$A$3000=C971)*('ce raw data'!$B$2:$B$3000=$B1012),,),0),MATCH(SUBSTITUTE(C974,"Allele","Height"),'ce raw data'!$C$1:$CZ$1,0))),"-")</f>
        <v>-</v>
      </c>
      <c r="D1011" s="8" t="str">
        <f>IFERROR(IF(INDEX('ce raw data'!$C$2:$CZ$3000,MATCH(1,INDEX(('ce raw data'!$A$2:$A$3000=C971)*('ce raw data'!$B$2:$B$3000=$B1012),,),0),MATCH(SUBSTITUTE(D974,"Allele","Height"),'ce raw data'!$C$1:$CZ$1,0))="","-",INDEX('ce raw data'!$C$2:$CZ$3000,MATCH(1,INDEX(('ce raw data'!$A$2:$A$3000=C971)*('ce raw data'!$B$2:$B$3000=$B1012),,),0),MATCH(SUBSTITUTE(D974,"Allele","Height"),'ce raw data'!$C$1:$CZ$1,0))),"-")</f>
        <v>-</v>
      </c>
      <c r="E1011" s="8" t="str">
        <f>IFERROR(IF(INDEX('ce raw data'!$C$2:$CZ$3000,MATCH(1,INDEX(('ce raw data'!$A$2:$A$3000=C971)*('ce raw data'!$B$2:$B$3000=$B1012),,),0),MATCH(SUBSTITUTE(E974,"Allele","Height"),'ce raw data'!$C$1:$CZ$1,0))="","-",INDEX('ce raw data'!$C$2:$CZ$3000,MATCH(1,INDEX(('ce raw data'!$A$2:$A$3000=C971)*('ce raw data'!$B$2:$B$3000=$B1012),,),0),MATCH(SUBSTITUTE(E974,"Allele","Height"),'ce raw data'!$C$1:$CZ$1,0))),"-")</f>
        <v>-</v>
      </c>
      <c r="F1011" s="8" t="str">
        <f>IFERROR(IF(INDEX('ce raw data'!$C$2:$CZ$3000,MATCH(1,INDEX(('ce raw data'!$A$2:$A$3000=C971)*('ce raw data'!$B$2:$B$3000=$B1012),,),0),MATCH(SUBSTITUTE(F974,"Allele","Height"),'ce raw data'!$C$1:$CZ$1,0))="","-",INDEX('ce raw data'!$C$2:$CZ$3000,MATCH(1,INDEX(('ce raw data'!$A$2:$A$3000=C971)*('ce raw data'!$B$2:$B$3000=$B1012),,),0),MATCH(SUBSTITUTE(F974,"Allele","Height"),'ce raw data'!$C$1:$CZ$1,0))),"-")</f>
        <v>-</v>
      </c>
      <c r="G1011" s="8" t="str">
        <f>IFERROR(IF(INDEX('ce raw data'!$C$2:$CZ$3000,MATCH(1,INDEX(('ce raw data'!$A$2:$A$3000=G971)*('ce raw data'!$B$2:$B$3000=$B1012),,),0),MATCH(SUBSTITUTE(G974,"Allele","Height"),'ce raw data'!$C$1:$CZ$1,0))="","-",INDEX('ce raw data'!$C$2:$CZ$3000,MATCH(1,INDEX(('ce raw data'!$A$2:$A$3000=G971)*('ce raw data'!$B$2:$B$3000=$B1012),,),0),MATCH(SUBSTITUTE(G974,"Allele","Height"),'ce raw data'!$C$1:$CZ$1,0))),"-")</f>
        <v>-</v>
      </c>
      <c r="H1011" s="8" t="str">
        <f>IFERROR(IF(INDEX('ce raw data'!$C$2:$CZ$3000,MATCH(1,INDEX(('ce raw data'!$A$2:$A$3000=G971)*('ce raw data'!$B$2:$B$3000=$B1012),,),0),MATCH(SUBSTITUTE(H974,"Allele","Height"),'ce raw data'!$C$1:$CZ$1,0))="","-",INDEX('ce raw data'!$C$2:$CZ$3000,MATCH(1,INDEX(('ce raw data'!$A$2:$A$3000=G971)*('ce raw data'!$B$2:$B$3000=$B1012),,),0),MATCH(SUBSTITUTE(H974,"Allele","Height"),'ce raw data'!$C$1:$CZ$1,0))),"-")</f>
        <v>-</v>
      </c>
      <c r="I1011" s="8" t="str">
        <f>IFERROR(IF(INDEX('ce raw data'!$C$2:$CZ$3000,MATCH(1,INDEX(('ce raw data'!$A$2:$A$3000=G971)*('ce raw data'!$B$2:$B$3000=$B1012),,),0),MATCH(SUBSTITUTE(I974,"Allele","Height"),'ce raw data'!$C$1:$CZ$1,0))="","-",INDEX('ce raw data'!$C$2:$CZ$3000,MATCH(1,INDEX(('ce raw data'!$A$2:$A$3000=G971)*('ce raw data'!$B$2:$B$3000=$B1012),,),0),MATCH(SUBSTITUTE(I974,"Allele","Height"),'ce raw data'!$C$1:$CZ$1,0))),"-")</f>
        <v>-</v>
      </c>
      <c r="J1011" s="8" t="str">
        <f>IFERROR(IF(INDEX('ce raw data'!$C$2:$CZ$3000,MATCH(1,INDEX(('ce raw data'!$A$2:$A$3000=G971)*('ce raw data'!$B$2:$B$3000=$B1012),,),0),MATCH(SUBSTITUTE(J974,"Allele","Height"),'ce raw data'!$C$1:$CZ$1,0))="","-",INDEX('ce raw data'!$C$2:$CZ$3000,MATCH(1,INDEX(('ce raw data'!$A$2:$A$3000=G971)*('ce raw data'!$B$2:$B$3000=$B1012),,),0),MATCH(SUBSTITUTE(J974,"Allele","Height"),'ce raw data'!$C$1:$CZ$1,0))),"-")</f>
        <v>-</v>
      </c>
    </row>
    <row r="1012" spans="2:10" x14ac:dyDescent="0.5">
      <c r="B1012" s="12" t="str">
        <f>'Allele Call Table'!$A$107</f>
        <v>D8S1179</v>
      </c>
      <c r="C1012" s="8" t="str">
        <f>IFERROR(IF(INDEX('ce raw data'!$C$2:$CZ$3000,MATCH(1,INDEX(('ce raw data'!$A$2:$A$3000=C971)*('ce raw data'!$B$2:$B$3000=$B1012),,),0),MATCH(C974,'ce raw data'!$C$1:$CZ$1,0))="","-",INDEX('ce raw data'!$C$2:$CZ$3000,MATCH(1,INDEX(('ce raw data'!$A$2:$A$3000=C971)*('ce raw data'!$B$2:$B$3000=$B1012),,),0),MATCH(C974,'ce raw data'!$C$1:$CZ$1,0))),"-")</f>
        <v>-</v>
      </c>
      <c r="D1012" s="8" t="str">
        <f>IFERROR(IF(INDEX('ce raw data'!$C$2:$CZ$3000,MATCH(1,INDEX(('ce raw data'!$A$2:$A$3000=C971)*('ce raw data'!$B$2:$B$3000=$B1012),,),0),MATCH(D974,'ce raw data'!$C$1:$CZ$1,0))="","-",INDEX('ce raw data'!$C$2:$CZ$3000,MATCH(1,INDEX(('ce raw data'!$A$2:$A$3000=C971)*('ce raw data'!$B$2:$B$3000=$B1012),,),0),MATCH(D974,'ce raw data'!$C$1:$CZ$1,0))),"-")</f>
        <v>-</v>
      </c>
      <c r="E1012" s="8" t="str">
        <f>IFERROR(IF(INDEX('ce raw data'!$C$2:$CZ$3000,MATCH(1,INDEX(('ce raw data'!$A$2:$A$3000=C971)*('ce raw data'!$B$2:$B$3000=$B1012),,),0),MATCH(E974,'ce raw data'!$C$1:$CZ$1,0))="","-",INDEX('ce raw data'!$C$2:$CZ$3000,MATCH(1,INDEX(('ce raw data'!$A$2:$A$3000=C971)*('ce raw data'!$B$2:$B$3000=$B1012),,),0),MATCH(E974,'ce raw data'!$C$1:$CZ$1,0))),"-")</f>
        <v>-</v>
      </c>
      <c r="F1012" s="8" t="str">
        <f>IFERROR(IF(INDEX('ce raw data'!$C$2:$CZ$3000,MATCH(1,INDEX(('ce raw data'!$A$2:$A$3000=C971)*('ce raw data'!$B$2:$B$3000=$B1012),,),0),MATCH(F974,'ce raw data'!$C$1:$CZ$1,0))="","-",INDEX('ce raw data'!$C$2:$CZ$3000,MATCH(1,INDEX(('ce raw data'!$A$2:$A$3000=C971)*('ce raw data'!$B$2:$B$3000=$B1012),,),0),MATCH(F974,'ce raw data'!$C$1:$CZ$1,0))),"-")</f>
        <v>-</v>
      </c>
      <c r="G1012" s="8" t="str">
        <f>IFERROR(IF(INDEX('ce raw data'!$C$2:$CZ$3000,MATCH(1,INDEX(('ce raw data'!$A$2:$A$3000=G971)*('ce raw data'!$B$2:$B$3000=$B1012),,),0),MATCH(G974,'ce raw data'!$C$1:$CZ$1,0))="","-",INDEX('ce raw data'!$C$2:$CZ$3000,MATCH(1,INDEX(('ce raw data'!$A$2:$A$3000=G971)*('ce raw data'!$B$2:$B$3000=$B1012),,),0),MATCH(G974,'ce raw data'!$C$1:$CZ$1,0))),"-")</f>
        <v>-</v>
      </c>
      <c r="H1012" s="8" t="str">
        <f>IFERROR(IF(INDEX('ce raw data'!$C$2:$CZ$3000,MATCH(1,INDEX(('ce raw data'!$A$2:$A$3000=G971)*('ce raw data'!$B$2:$B$3000=$B1012),,),0),MATCH(H974,'ce raw data'!$C$1:$CZ$1,0))="","-",INDEX('ce raw data'!$C$2:$CZ$3000,MATCH(1,INDEX(('ce raw data'!$A$2:$A$3000=G971)*('ce raw data'!$B$2:$B$3000=$B1012),,),0),MATCH(H974,'ce raw data'!$C$1:$CZ$1,0))),"-")</f>
        <v>-</v>
      </c>
      <c r="I1012" s="8" t="str">
        <f>IFERROR(IF(INDEX('ce raw data'!$C$2:$CZ$3000,MATCH(1,INDEX(('ce raw data'!$A$2:$A$3000=G971)*('ce raw data'!$B$2:$B$3000=$B1012),,),0),MATCH(I974,'ce raw data'!$C$1:$CZ$1,0))="","-",INDEX('ce raw data'!$C$2:$CZ$3000,MATCH(1,INDEX(('ce raw data'!$A$2:$A$3000=G971)*('ce raw data'!$B$2:$B$3000=$B1012),,),0),MATCH(I974,'ce raw data'!$C$1:$CZ$1,0))),"-")</f>
        <v>-</v>
      </c>
      <c r="J1012" s="8" t="str">
        <f>IFERROR(IF(INDEX('ce raw data'!$C$2:$CZ$3000,MATCH(1,INDEX(('ce raw data'!$A$2:$A$3000=G971)*('ce raw data'!$B$2:$B$3000=$B1012),,),0),MATCH(J974,'ce raw data'!$C$1:$CZ$1,0))="","-",INDEX('ce raw data'!$C$2:$CZ$3000,MATCH(1,INDEX(('ce raw data'!$A$2:$A$3000=G971)*('ce raw data'!$B$2:$B$3000=$B1012),,),0),MATCH(J974,'ce raw data'!$C$1:$CZ$1,0))),"-")</f>
        <v>-</v>
      </c>
    </row>
    <row r="1013" spans="2:10" hidden="1" x14ac:dyDescent="0.5">
      <c r="B1013" s="12"/>
      <c r="C1013" s="8" t="str">
        <f>IFERROR(IF(INDEX('ce raw data'!$C$2:$CZ$3000,MATCH(1,INDEX(('ce raw data'!$A$2:$A$3000=C971)*('ce raw data'!$B$2:$B$3000=$B1014),,),0),MATCH(SUBSTITUTE(C974,"Allele","Height"),'ce raw data'!$C$1:$CZ$1,0))="","-",INDEX('ce raw data'!$C$2:$CZ$3000,MATCH(1,INDEX(('ce raw data'!$A$2:$A$3000=C971)*('ce raw data'!$B$2:$B$3000=$B1014),,),0),MATCH(SUBSTITUTE(C974,"Allele","Height"),'ce raw data'!$C$1:$CZ$1,0))),"-")</f>
        <v>-</v>
      </c>
      <c r="D1013" s="8" t="str">
        <f>IFERROR(IF(INDEX('ce raw data'!$C$2:$CZ$3000,MATCH(1,INDEX(('ce raw data'!$A$2:$A$3000=C971)*('ce raw data'!$B$2:$B$3000=$B1014),,),0),MATCH(SUBSTITUTE(D974,"Allele","Height"),'ce raw data'!$C$1:$CZ$1,0))="","-",INDEX('ce raw data'!$C$2:$CZ$3000,MATCH(1,INDEX(('ce raw data'!$A$2:$A$3000=C971)*('ce raw data'!$B$2:$B$3000=$B1014),,),0),MATCH(SUBSTITUTE(D974,"Allele","Height"),'ce raw data'!$C$1:$CZ$1,0))),"-")</f>
        <v>-</v>
      </c>
      <c r="E1013" s="8" t="str">
        <f>IFERROR(IF(INDEX('ce raw data'!$C$2:$CZ$3000,MATCH(1,INDEX(('ce raw data'!$A$2:$A$3000=C971)*('ce raw data'!$B$2:$B$3000=$B1014),,),0),MATCH(SUBSTITUTE(E974,"Allele","Height"),'ce raw data'!$C$1:$CZ$1,0))="","-",INDEX('ce raw data'!$C$2:$CZ$3000,MATCH(1,INDEX(('ce raw data'!$A$2:$A$3000=C971)*('ce raw data'!$B$2:$B$3000=$B1014),,),0),MATCH(SUBSTITUTE(E974,"Allele","Height"),'ce raw data'!$C$1:$CZ$1,0))),"-")</f>
        <v>-</v>
      </c>
      <c r="F1013" s="8" t="str">
        <f>IFERROR(IF(INDEX('ce raw data'!$C$2:$CZ$3000,MATCH(1,INDEX(('ce raw data'!$A$2:$A$3000=C971)*('ce raw data'!$B$2:$B$3000=$B1014),,),0),MATCH(SUBSTITUTE(F974,"Allele","Height"),'ce raw data'!$C$1:$CZ$1,0))="","-",INDEX('ce raw data'!$C$2:$CZ$3000,MATCH(1,INDEX(('ce raw data'!$A$2:$A$3000=C971)*('ce raw data'!$B$2:$B$3000=$B1014),,),0),MATCH(SUBSTITUTE(F974,"Allele","Height"),'ce raw data'!$C$1:$CZ$1,0))),"-")</f>
        <v>-</v>
      </c>
      <c r="G1013" s="8" t="str">
        <f>IFERROR(IF(INDEX('ce raw data'!$C$2:$CZ$3000,MATCH(1,INDEX(('ce raw data'!$A$2:$A$3000=G971)*('ce raw data'!$B$2:$B$3000=$B1014),,),0),MATCH(SUBSTITUTE(G974,"Allele","Height"),'ce raw data'!$C$1:$CZ$1,0))="","-",INDEX('ce raw data'!$C$2:$CZ$3000,MATCH(1,INDEX(('ce raw data'!$A$2:$A$3000=G971)*('ce raw data'!$B$2:$B$3000=$B1014),,),0),MATCH(SUBSTITUTE(G974,"Allele","Height"),'ce raw data'!$C$1:$CZ$1,0))),"-")</f>
        <v>-</v>
      </c>
      <c r="H1013" s="8" t="str">
        <f>IFERROR(IF(INDEX('ce raw data'!$C$2:$CZ$3000,MATCH(1,INDEX(('ce raw data'!$A$2:$A$3000=G971)*('ce raw data'!$B$2:$B$3000=$B1014),,),0),MATCH(SUBSTITUTE(H974,"Allele","Height"),'ce raw data'!$C$1:$CZ$1,0))="","-",INDEX('ce raw data'!$C$2:$CZ$3000,MATCH(1,INDEX(('ce raw data'!$A$2:$A$3000=G971)*('ce raw data'!$B$2:$B$3000=$B1014),,),0),MATCH(SUBSTITUTE(H974,"Allele","Height"),'ce raw data'!$C$1:$CZ$1,0))),"-")</f>
        <v>-</v>
      </c>
      <c r="I1013" s="8" t="str">
        <f>IFERROR(IF(INDEX('ce raw data'!$C$2:$CZ$3000,MATCH(1,INDEX(('ce raw data'!$A$2:$A$3000=G971)*('ce raw data'!$B$2:$B$3000=$B1014),,),0),MATCH(SUBSTITUTE(I974,"Allele","Height"),'ce raw data'!$C$1:$CZ$1,0))="","-",INDEX('ce raw data'!$C$2:$CZ$3000,MATCH(1,INDEX(('ce raw data'!$A$2:$A$3000=G971)*('ce raw data'!$B$2:$B$3000=$B1014),,),0),MATCH(SUBSTITUTE(I974,"Allele","Height"),'ce raw data'!$C$1:$CZ$1,0))),"-")</f>
        <v>-</v>
      </c>
      <c r="J1013" s="8" t="str">
        <f>IFERROR(IF(INDEX('ce raw data'!$C$2:$CZ$3000,MATCH(1,INDEX(('ce raw data'!$A$2:$A$3000=G971)*('ce raw data'!$B$2:$B$3000=$B1014),,),0),MATCH(SUBSTITUTE(J974,"Allele","Height"),'ce raw data'!$C$1:$CZ$1,0))="","-",INDEX('ce raw data'!$C$2:$CZ$3000,MATCH(1,INDEX(('ce raw data'!$A$2:$A$3000=G971)*('ce raw data'!$B$2:$B$3000=$B1014),,),0),MATCH(SUBSTITUTE(J974,"Allele","Height"),'ce raw data'!$C$1:$CZ$1,0))),"-")</f>
        <v>-</v>
      </c>
    </row>
    <row r="1014" spans="2:10" x14ac:dyDescent="0.5">
      <c r="B1014" s="12" t="str">
        <f>'Allele Call Table'!$A$109</f>
        <v>D12S391</v>
      </c>
      <c r="C1014" s="8" t="str">
        <f>IFERROR(IF(INDEX('ce raw data'!$C$2:$CZ$3000,MATCH(1,INDEX(('ce raw data'!$A$2:$A$3000=C971)*('ce raw data'!$B$2:$B$3000=$B1014),,),0),MATCH(C974,'ce raw data'!$C$1:$CZ$1,0))="","-",INDEX('ce raw data'!$C$2:$CZ$3000,MATCH(1,INDEX(('ce raw data'!$A$2:$A$3000=C971)*('ce raw data'!$B$2:$B$3000=$B1014),,),0),MATCH(C974,'ce raw data'!$C$1:$CZ$1,0))),"-")</f>
        <v>-</v>
      </c>
      <c r="D1014" s="8" t="str">
        <f>IFERROR(IF(INDEX('ce raw data'!$C$2:$CZ$3000,MATCH(1,INDEX(('ce raw data'!$A$2:$A$3000=C971)*('ce raw data'!$B$2:$B$3000=$B1014),,),0),MATCH(D974,'ce raw data'!$C$1:$CZ$1,0))="","-",INDEX('ce raw data'!$C$2:$CZ$3000,MATCH(1,INDEX(('ce raw data'!$A$2:$A$3000=C971)*('ce raw data'!$B$2:$B$3000=$B1014),,),0),MATCH(D974,'ce raw data'!$C$1:$CZ$1,0))),"-")</f>
        <v>-</v>
      </c>
      <c r="E1014" s="8" t="str">
        <f>IFERROR(IF(INDEX('ce raw data'!$C$2:$CZ$3000,MATCH(1,INDEX(('ce raw data'!$A$2:$A$3000=C971)*('ce raw data'!$B$2:$B$3000=$B1014),,),0),MATCH(E974,'ce raw data'!$C$1:$CZ$1,0))="","-",INDEX('ce raw data'!$C$2:$CZ$3000,MATCH(1,INDEX(('ce raw data'!$A$2:$A$3000=C971)*('ce raw data'!$B$2:$B$3000=$B1014),,),0),MATCH(E974,'ce raw data'!$C$1:$CZ$1,0))),"-")</f>
        <v>-</v>
      </c>
      <c r="F1014" s="8" t="str">
        <f>IFERROR(IF(INDEX('ce raw data'!$C$2:$CZ$3000,MATCH(1,INDEX(('ce raw data'!$A$2:$A$3000=C971)*('ce raw data'!$B$2:$B$3000=$B1014),,),0),MATCH(F974,'ce raw data'!$C$1:$CZ$1,0))="","-",INDEX('ce raw data'!$C$2:$CZ$3000,MATCH(1,INDEX(('ce raw data'!$A$2:$A$3000=C971)*('ce raw data'!$B$2:$B$3000=$B1014),,),0),MATCH(F974,'ce raw data'!$C$1:$CZ$1,0))),"-")</f>
        <v>-</v>
      </c>
      <c r="G1014" s="8" t="str">
        <f>IFERROR(IF(INDEX('ce raw data'!$C$2:$CZ$3000,MATCH(1,INDEX(('ce raw data'!$A$2:$A$3000=G971)*('ce raw data'!$B$2:$B$3000=$B1014),,),0),MATCH(G974,'ce raw data'!$C$1:$CZ$1,0))="","-",INDEX('ce raw data'!$C$2:$CZ$3000,MATCH(1,INDEX(('ce raw data'!$A$2:$A$3000=G971)*('ce raw data'!$B$2:$B$3000=$B1014),,),0),MATCH(G974,'ce raw data'!$C$1:$CZ$1,0))),"-")</f>
        <v>-</v>
      </c>
      <c r="H1014" s="8" t="str">
        <f>IFERROR(IF(INDEX('ce raw data'!$C$2:$CZ$3000,MATCH(1,INDEX(('ce raw data'!$A$2:$A$3000=G971)*('ce raw data'!$B$2:$B$3000=$B1014),,),0),MATCH(H974,'ce raw data'!$C$1:$CZ$1,0))="","-",INDEX('ce raw data'!$C$2:$CZ$3000,MATCH(1,INDEX(('ce raw data'!$A$2:$A$3000=G971)*('ce raw data'!$B$2:$B$3000=$B1014),,),0),MATCH(H974,'ce raw data'!$C$1:$CZ$1,0))),"-")</f>
        <v>-</v>
      </c>
      <c r="I1014" s="8" t="str">
        <f>IFERROR(IF(INDEX('ce raw data'!$C$2:$CZ$3000,MATCH(1,INDEX(('ce raw data'!$A$2:$A$3000=G971)*('ce raw data'!$B$2:$B$3000=$B1014),,),0),MATCH(I974,'ce raw data'!$C$1:$CZ$1,0))="","-",INDEX('ce raw data'!$C$2:$CZ$3000,MATCH(1,INDEX(('ce raw data'!$A$2:$A$3000=G971)*('ce raw data'!$B$2:$B$3000=$B1014),,),0),MATCH(I974,'ce raw data'!$C$1:$CZ$1,0))),"-")</f>
        <v>-</v>
      </c>
      <c r="J1014" s="8" t="str">
        <f>IFERROR(IF(INDEX('ce raw data'!$C$2:$CZ$3000,MATCH(1,INDEX(('ce raw data'!$A$2:$A$3000=G971)*('ce raw data'!$B$2:$B$3000=$B1014),,),0),MATCH(J974,'ce raw data'!$C$1:$CZ$1,0))="","-",INDEX('ce raw data'!$C$2:$CZ$3000,MATCH(1,INDEX(('ce raw data'!$A$2:$A$3000=G971)*('ce raw data'!$B$2:$B$3000=$B1014),,),0),MATCH(J974,'ce raw data'!$C$1:$CZ$1,0))),"-")</f>
        <v>-</v>
      </c>
    </row>
    <row r="1015" spans="2:10" hidden="1" x14ac:dyDescent="0.5">
      <c r="B1015" s="12"/>
      <c r="C1015" s="8" t="str">
        <f>IFERROR(IF(INDEX('ce raw data'!$C$2:$CZ$3000,MATCH(1,INDEX(('ce raw data'!$A$2:$A$3000=C971)*('ce raw data'!$B$2:$B$3000=$B1016),,),0),MATCH(SUBSTITUTE(C974,"Allele","Height"),'ce raw data'!$C$1:$CZ$1,0))="","-",INDEX('ce raw data'!$C$2:$CZ$3000,MATCH(1,INDEX(('ce raw data'!$A$2:$A$3000=C971)*('ce raw data'!$B$2:$B$3000=$B1016),,),0),MATCH(SUBSTITUTE(C974,"Allele","Height"),'ce raw data'!$C$1:$CZ$1,0))),"-")</f>
        <v>-</v>
      </c>
      <c r="D1015" s="8" t="str">
        <f>IFERROR(IF(INDEX('ce raw data'!$C$2:$CZ$3000,MATCH(1,INDEX(('ce raw data'!$A$2:$A$3000=C971)*('ce raw data'!$B$2:$B$3000=$B1016),,),0),MATCH(SUBSTITUTE(D974,"Allele","Height"),'ce raw data'!$C$1:$CZ$1,0))="","-",INDEX('ce raw data'!$C$2:$CZ$3000,MATCH(1,INDEX(('ce raw data'!$A$2:$A$3000=C971)*('ce raw data'!$B$2:$B$3000=$B1016),,),0),MATCH(SUBSTITUTE(D974,"Allele","Height"),'ce raw data'!$C$1:$CZ$1,0))),"-")</f>
        <v>-</v>
      </c>
      <c r="E1015" s="8" t="str">
        <f>IFERROR(IF(INDEX('ce raw data'!$C$2:$CZ$3000,MATCH(1,INDEX(('ce raw data'!$A$2:$A$3000=C971)*('ce raw data'!$B$2:$B$3000=$B1016),,),0),MATCH(SUBSTITUTE(E974,"Allele","Height"),'ce raw data'!$C$1:$CZ$1,0))="","-",INDEX('ce raw data'!$C$2:$CZ$3000,MATCH(1,INDEX(('ce raw data'!$A$2:$A$3000=C971)*('ce raw data'!$B$2:$B$3000=$B1016),,),0),MATCH(SUBSTITUTE(E974,"Allele","Height"),'ce raw data'!$C$1:$CZ$1,0))),"-")</f>
        <v>-</v>
      </c>
      <c r="F1015" s="8" t="str">
        <f>IFERROR(IF(INDEX('ce raw data'!$C$2:$CZ$3000,MATCH(1,INDEX(('ce raw data'!$A$2:$A$3000=C971)*('ce raw data'!$B$2:$B$3000=$B1016),,),0),MATCH(SUBSTITUTE(F974,"Allele","Height"),'ce raw data'!$C$1:$CZ$1,0))="","-",INDEX('ce raw data'!$C$2:$CZ$3000,MATCH(1,INDEX(('ce raw data'!$A$2:$A$3000=C971)*('ce raw data'!$B$2:$B$3000=$B1016),,),0),MATCH(SUBSTITUTE(F974,"Allele","Height"),'ce raw data'!$C$1:$CZ$1,0))),"-")</f>
        <v>-</v>
      </c>
      <c r="G1015" s="8" t="str">
        <f>IFERROR(IF(INDEX('ce raw data'!$C$2:$CZ$3000,MATCH(1,INDEX(('ce raw data'!$A$2:$A$3000=G971)*('ce raw data'!$B$2:$B$3000=$B1016),,),0),MATCH(SUBSTITUTE(G974,"Allele","Height"),'ce raw data'!$C$1:$CZ$1,0))="","-",INDEX('ce raw data'!$C$2:$CZ$3000,MATCH(1,INDEX(('ce raw data'!$A$2:$A$3000=G971)*('ce raw data'!$B$2:$B$3000=$B1016),,),0),MATCH(SUBSTITUTE(G974,"Allele","Height"),'ce raw data'!$C$1:$CZ$1,0))),"-")</f>
        <v>-</v>
      </c>
      <c r="H1015" s="8" t="str">
        <f>IFERROR(IF(INDEX('ce raw data'!$C$2:$CZ$3000,MATCH(1,INDEX(('ce raw data'!$A$2:$A$3000=G971)*('ce raw data'!$B$2:$B$3000=$B1016),,),0),MATCH(SUBSTITUTE(H974,"Allele","Height"),'ce raw data'!$C$1:$CZ$1,0))="","-",INDEX('ce raw data'!$C$2:$CZ$3000,MATCH(1,INDEX(('ce raw data'!$A$2:$A$3000=G971)*('ce raw data'!$B$2:$B$3000=$B1016),,),0),MATCH(SUBSTITUTE(H974,"Allele","Height"),'ce raw data'!$C$1:$CZ$1,0))),"-")</f>
        <v>-</v>
      </c>
      <c r="I1015" s="8" t="str">
        <f>IFERROR(IF(INDEX('ce raw data'!$C$2:$CZ$3000,MATCH(1,INDEX(('ce raw data'!$A$2:$A$3000=G971)*('ce raw data'!$B$2:$B$3000=$B1016),,),0),MATCH(SUBSTITUTE(I974,"Allele","Height"),'ce raw data'!$C$1:$CZ$1,0))="","-",INDEX('ce raw data'!$C$2:$CZ$3000,MATCH(1,INDEX(('ce raw data'!$A$2:$A$3000=G971)*('ce raw data'!$B$2:$B$3000=$B1016),,),0),MATCH(SUBSTITUTE(I974,"Allele","Height"),'ce raw data'!$C$1:$CZ$1,0))),"-")</f>
        <v>-</v>
      </c>
      <c r="J1015" s="8" t="str">
        <f>IFERROR(IF(INDEX('ce raw data'!$C$2:$CZ$3000,MATCH(1,INDEX(('ce raw data'!$A$2:$A$3000=G971)*('ce raw data'!$B$2:$B$3000=$B1016),,),0),MATCH(SUBSTITUTE(J974,"Allele","Height"),'ce raw data'!$C$1:$CZ$1,0))="","-",INDEX('ce raw data'!$C$2:$CZ$3000,MATCH(1,INDEX(('ce raw data'!$A$2:$A$3000=G971)*('ce raw data'!$B$2:$B$3000=$B1016),,),0),MATCH(SUBSTITUTE(J974,"Allele","Height"),'ce raw data'!$C$1:$CZ$1,0))),"-")</f>
        <v>-</v>
      </c>
    </row>
    <row r="1016" spans="2:10" x14ac:dyDescent="0.5">
      <c r="B1016" s="12" t="str">
        <f>'Allele Call Table'!$A$111</f>
        <v>D19S433</v>
      </c>
      <c r="C1016" s="8" t="str">
        <f>IFERROR(IF(INDEX('ce raw data'!$C$2:$CZ$3000,MATCH(1,INDEX(('ce raw data'!$A$2:$A$3000=C971)*('ce raw data'!$B$2:$B$3000=$B1016),,),0),MATCH(C974,'ce raw data'!$C$1:$CZ$1,0))="","-",INDEX('ce raw data'!$C$2:$CZ$3000,MATCH(1,INDEX(('ce raw data'!$A$2:$A$3000=C971)*('ce raw data'!$B$2:$B$3000=$B1016),,),0),MATCH(C974,'ce raw data'!$C$1:$CZ$1,0))),"-")</f>
        <v>-</v>
      </c>
      <c r="D1016" s="8" t="str">
        <f>IFERROR(IF(INDEX('ce raw data'!$C$2:$CZ$3000,MATCH(1,INDEX(('ce raw data'!$A$2:$A$3000=C971)*('ce raw data'!$B$2:$B$3000=$B1016),,),0),MATCH(D974,'ce raw data'!$C$1:$CZ$1,0))="","-",INDEX('ce raw data'!$C$2:$CZ$3000,MATCH(1,INDEX(('ce raw data'!$A$2:$A$3000=C971)*('ce raw data'!$B$2:$B$3000=$B1016),,),0),MATCH(D974,'ce raw data'!$C$1:$CZ$1,0))),"-")</f>
        <v>-</v>
      </c>
      <c r="E1016" s="8" t="str">
        <f>IFERROR(IF(INDEX('ce raw data'!$C$2:$CZ$3000,MATCH(1,INDEX(('ce raw data'!$A$2:$A$3000=C971)*('ce raw data'!$B$2:$B$3000=$B1016),,),0),MATCH(E974,'ce raw data'!$C$1:$CZ$1,0))="","-",INDEX('ce raw data'!$C$2:$CZ$3000,MATCH(1,INDEX(('ce raw data'!$A$2:$A$3000=C971)*('ce raw data'!$B$2:$B$3000=$B1016),,),0),MATCH(E974,'ce raw data'!$C$1:$CZ$1,0))),"-")</f>
        <v>-</v>
      </c>
      <c r="F1016" s="8" t="str">
        <f>IFERROR(IF(INDEX('ce raw data'!$C$2:$CZ$3000,MATCH(1,INDEX(('ce raw data'!$A$2:$A$3000=C971)*('ce raw data'!$B$2:$B$3000=$B1016),,),0),MATCH(F974,'ce raw data'!$C$1:$CZ$1,0))="","-",INDEX('ce raw data'!$C$2:$CZ$3000,MATCH(1,INDEX(('ce raw data'!$A$2:$A$3000=C971)*('ce raw data'!$B$2:$B$3000=$B1016),,),0),MATCH(F974,'ce raw data'!$C$1:$CZ$1,0))),"-")</f>
        <v>-</v>
      </c>
      <c r="G1016" s="8" t="str">
        <f>IFERROR(IF(INDEX('ce raw data'!$C$2:$CZ$3000,MATCH(1,INDEX(('ce raw data'!$A$2:$A$3000=G971)*('ce raw data'!$B$2:$B$3000=$B1016),,),0),MATCH(G974,'ce raw data'!$C$1:$CZ$1,0))="","-",INDEX('ce raw data'!$C$2:$CZ$3000,MATCH(1,INDEX(('ce raw data'!$A$2:$A$3000=G971)*('ce raw data'!$B$2:$B$3000=$B1016),,),0),MATCH(G974,'ce raw data'!$C$1:$CZ$1,0))),"-")</f>
        <v>-</v>
      </c>
      <c r="H1016" s="8" t="str">
        <f>IFERROR(IF(INDEX('ce raw data'!$C$2:$CZ$3000,MATCH(1,INDEX(('ce raw data'!$A$2:$A$3000=G971)*('ce raw data'!$B$2:$B$3000=$B1016),,),0),MATCH(H974,'ce raw data'!$C$1:$CZ$1,0))="","-",INDEX('ce raw data'!$C$2:$CZ$3000,MATCH(1,INDEX(('ce raw data'!$A$2:$A$3000=G971)*('ce raw data'!$B$2:$B$3000=$B1016),,),0),MATCH(H974,'ce raw data'!$C$1:$CZ$1,0))),"-")</f>
        <v>-</v>
      </c>
      <c r="I1016" s="8" t="str">
        <f>IFERROR(IF(INDEX('ce raw data'!$C$2:$CZ$3000,MATCH(1,INDEX(('ce raw data'!$A$2:$A$3000=G971)*('ce raw data'!$B$2:$B$3000=$B1016),,),0),MATCH(I974,'ce raw data'!$C$1:$CZ$1,0))="","-",INDEX('ce raw data'!$C$2:$CZ$3000,MATCH(1,INDEX(('ce raw data'!$A$2:$A$3000=G971)*('ce raw data'!$B$2:$B$3000=$B1016),,),0),MATCH(I974,'ce raw data'!$C$1:$CZ$1,0))),"-")</f>
        <v>-</v>
      </c>
      <c r="J1016" s="8" t="str">
        <f>IFERROR(IF(INDEX('ce raw data'!$C$2:$CZ$3000,MATCH(1,INDEX(('ce raw data'!$A$2:$A$3000=G971)*('ce raw data'!$B$2:$B$3000=$B1016),,),0),MATCH(J974,'ce raw data'!$C$1:$CZ$1,0))="","-",INDEX('ce raw data'!$C$2:$CZ$3000,MATCH(1,INDEX(('ce raw data'!$A$2:$A$3000=G971)*('ce raw data'!$B$2:$B$3000=$B1016),,),0),MATCH(J974,'ce raw data'!$C$1:$CZ$1,0))),"-")</f>
        <v>-</v>
      </c>
    </row>
    <row r="1017" spans="2:10" hidden="1" x14ac:dyDescent="0.5">
      <c r="B1017" s="12"/>
      <c r="C1017" s="8" t="str">
        <f>IFERROR(IF(INDEX('ce raw data'!$C$2:$CZ$3000,MATCH(1,INDEX(('ce raw data'!$A$2:$A$3000=C971)*('ce raw data'!$B$2:$B$3000=$B1018),,),0),MATCH(SUBSTITUTE(C974,"Allele","Height"),'ce raw data'!$C$1:$CZ$1,0))="","-",INDEX('ce raw data'!$C$2:$CZ$3000,MATCH(1,INDEX(('ce raw data'!$A$2:$A$3000=C971)*('ce raw data'!$B$2:$B$3000=$B1018),,),0),MATCH(SUBSTITUTE(C974,"Allele","Height"),'ce raw data'!$C$1:$CZ$1,0))),"-")</f>
        <v>-</v>
      </c>
      <c r="D1017" s="8" t="str">
        <f>IFERROR(IF(INDEX('ce raw data'!$C$2:$CZ$3000,MATCH(1,INDEX(('ce raw data'!$A$2:$A$3000=C971)*('ce raw data'!$B$2:$B$3000=$B1018),,),0),MATCH(SUBSTITUTE(D974,"Allele","Height"),'ce raw data'!$C$1:$CZ$1,0))="","-",INDEX('ce raw data'!$C$2:$CZ$3000,MATCH(1,INDEX(('ce raw data'!$A$2:$A$3000=C971)*('ce raw data'!$B$2:$B$3000=$B1018),,),0),MATCH(SUBSTITUTE(D974,"Allele","Height"),'ce raw data'!$C$1:$CZ$1,0))),"-")</f>
        <v>-</v>
      </c>
      <c r="E1017" s="8" t="str">
        <f>IFERROR(IF(INDEX('ce raw data'!$C$2:$CZ$3000,MATCH(1,INDEX(('ce raw data'!$A$2:$A$3000=C971)*('ce raw data'!$B$2:$B$3000=$B1018),,),0),MATCH(SUBSTITUTE(E974,"Allele","Height"),'ce raw data'!$C$1:$CZ$1,0))="","-",INDEX('ce raw data'!$C$2:$CZ$3000,MATCH(1,INDEX(('ce raw data'!$A$2:$A$3000=C971)*('ce raw data'!$B$2:$B$3000=$B1018),,),0),MATCH(SUBSTITUTE(E974,"Allele","Height"),'ce raw data'!$C$1:$CZ$1,0))),"-")</f>
        <v>-</v>
      </c>
      <c r="F1017" s="8" t="str">
        <f>IFERROR(IF(INDEX('ce raw data'!$C$2:$CZ$3000,MATCH(1,INDEX(('ce raw data'!$A$2:$A$3000=C971)*('ce raw data'!$B$2:$B$3000=$B1018),,),0),MATCH(SUBSTITUTE(F974,"Allele","Height"),'ce raw data'!$C$1:$CZ$1,0))="","-",INDEX('ce raw data'!$C$2:$CZ$3000,MATCH(1,INDEX(('ce raw data'!$A$2:$A$3000=C971)*('ce raw data'!$B$2:$B$3000=$B1018),,),0),MATCH(SUBSTITUTE(F974,"Allele","Height"),'ce raw data'!$C$1:$CZ$1,0))),"-")</f>
        <v>-</v>
      </c>
      <c r="G1017" s="8" t="str">
        <f>IFERROR(IF(INDEX('ce raw data'!$C$2:$CZ$3000,MATCH(1,INDEX(('ce raw data'!$A$2:$A$3000=G971)*('ce raw data'!$B$2:$B$3000=$B1018),,),0),MATCH(SUBSTITUTE(G974,"Allele","Height"),'ce raw data'!$C$1:$CZ$1,0))="","-",INDEX('ce raw data'!$C$2:$CZ$3000,MATCH(1,INDEX(('ce raw data'!$A$2:$A$3000=G971)*('ce raw data'!$B$2:$B$3000=$B1018),,),0),MATCH(SUBSTITUTE(G974,"Allele","Height"),'ce raw data'!$C$1:$CZ$1,0))),"-")</f>
        <v>-</v>
      </c>
      <c r="H1017" s="8" t="str">
        <f>IFERROR(IF(INDEX('ce raw data'!$C$2:$CZ$3000,MATCH(1,INDEX(('ce raw data'!$A$2:$A$3000=G971)*('ce raw data'!$B$2:$B$3000=$B1018),,),0),MATCH(SUBSTITUTE(H974,"Allele","Height"),'ce raw data'!$C$1:$CZ$1,0))="","-",INDEX('ce raw data'!$C$2:$CZ$3000,MATCH(1,INDEX(('ce raw data'!$A$2:$A$3000=G971)*('ce raw data'!$B$2:$B$3000=$B1018),,),0),MATCH(SUBSTITUTE(H974,"Allele","Height"),'ce raw data'!$C$1:$CZ$1,0))),"-")</f>
        <v>-</v>
      </c>
      <c r="I1017" s="8" t="str">
        <f>IFERROR(IF(INDEX('ce raw data'!$C$2:$CZ$3000,MATCH(1,INDEX(('ce raw data'!$A$2:$A$3000=G971)*('ce raw data'!$B$2:$B$3000=$B1018),,),0),MATCH(SUBSTITUTE(I974,"Allele","Height"),'ce raw data'!$C$1:$CZ$1,0))="","-",INDEX('ce raw data'!$C$2:$CZ$3000,MATCH(1,INDEX(('ce raw data'!$A$2:$A$3000=G971)*('ce raw data'!$B$2:$B$3000=$B1018),,),0),MATCH(SUBSTITUTE(I974,"Allele","Height"),'ce raw data'!$C$1:$CZ$1,0))),"-")</f>
        <v>-</v>
      </c>
      <c r="J1017" s="8" t="str">
        <f>IFERROR(IF(INDEX('ce raw data'!$C$2:$CZ$3000,MATCH(1,INDEX(('ce raw data'!$A$2:$A$3000=G971)*('ce raw data'!$B$2:$B$3000=$B1018),,),0),MATCH(SUBSTITUTE(J974,"Allele","Height"),'ce raw data'!$C$1:$CZ$1,0))="","-",INDEX('ce raw data'!$C$2:$CZ$3000,MATCH(1,INDEX(('ce raw data'!$A$2:$A$3000=G971)*('ce raw data'!$B$2:$B$3000=$B1018),,),0),MATCH(SUBSTITUTE(J974,"Allele","Height"),'ce raw data'!$C$1:$CZ$1,0))),"-")</f>
        <v>-</v>
      </c>
    </row>
    <row r="1018" spans="2:10" x14ac:dyDescent="0.5">
      <c r="B1018" s="12" t="str">
        <f>'Allele Call Table'!$A$113</f>
        <v>SE33</v>
      </c>
      <c r="C1018" s="8" t="str">
        <f>IFERROR(IF(INDEX('ce raw data'!$C$2:$CZ$3000,MATCH(1,INDEX(('ce raw data'!$A$2:$A$3000=C971)*('ce raw data'!$B$2:$B$3000=$B1018),,),0),MATCH(C974,'ce raw data'!$C$1:$CZ$1,0))="","-",INDEX('ce raw data'!$C$2:$CZ$3000,MATCH(1,INDEX(('ce raw data'!$A$2:$A$3000=C971)*('ce raw data'!$B$2:$B$3000=$B1018),,),0),MATCH(C974,'ce raw data'!$C$1:$CZ$1,0))),"-")</f>
        <v>-</v>
      </c>
      <c r="D1018" s="8" t="str">
        <f>IFERROR(IF(INDEX('ce raw data'!$C$2:$CZ$3000,MATCH(1,INDEX(('ce raw data'!$A$2:$A$3000=C971)*('ce raw data'!$B$2:$B$3000=$B1018),,),0),MATCH(D974,'ce raw data'!$C$1:$CZ$1,0))="","-",INDEX('ce raw data'!$C$2:$CZ$3000,MATCH(1,INDEX(('ce raw data'!$A$2:$A$3000=C971)*('ce raw data'!$B$2:$B$3000=$B1018),,),0),MATCH(D974,'ce raw data'!$C$1:$CZ$1,0))),"-")</f>
        <v>-</v>
      </c>
      <c r="E1018" s="8" t="str">
        <f>IFERROR(IF(INDEX('ce raw data'!$C$2:$CZ$3000,MATCH(1,INDEX(('ce raw data'!$A$2:$A$3000=C971)*('ce raw data'!$B$2:$B$3000=$B1018),,),0),MATCH(E974,'ce raw data'!$C$1:$CZ$1,0))="","-",INDEX('ce raw data'!$C$2:$CZ$3000,MATCH(1,INDEX(('ce raw data'!$A$2:$A$3000=C971)*('ce raw data'!$B$2:$B$3000=$B1018),,),0),MATCH(E974,'ce raw data'!$C$1:$CZ$1,0))),"-")</f>
        <v>-</v>
      </c>
      <c r="F1018" s="8" t="str">
        <f>IFERROR(IF(INDEX('ce raw data'!$C$2:$CZ$3000,MATCH(1,INDEX(('ce raw data'!$A$2:$A$3000=C971)*('ce raw data'!$B$2:$B$3000=$B1018),,),0),MATCH(F974,'ce raw data'!$C$1:$CZ$1,0))="","-",INDEX('ce raw data'!$C$2:$CZ$3000,MATCH(1,INDEX(('ce raw data'!$A$2:$A$3000=C971)*('ce raw data'!$B$2:$B$3000=$B1018),,),0),MATCH(F974,'ce raw data'!$C$1:$CZ$1,0))),"-")</f>
        <v>-</v>
      </c>
      <c r="G1018" s="8" t="str">
        <f>IFERROR(IF(INDEX('ce raw data'!$C$2:$CZ$3000,MATCH(1,INDEX(('ce raw data'!$A$2:$A$3000=G971)*('ce raw data'!$B$2:$B$3000=$B1018),,),0),MATCH(G974,'ce raw data'!$C$1:$CZ$1,0))="","-",INDEX('ce raw data'!$C$2:$CZ$3000,MATCH(1,INDEX(('ce raw data'!$A$2:$A$3000=G971)*('ce raw data'!$B$2:$B$3000=$B1018),,),0),MATCH(G974,'ce raw data'!$C$1:$CZ$1,0))),"-")</f>
        <v>-</v>
      </c>
      <c r="H1018" s="8" t="str">
        <f>IFERROR(IF(INDEX('ce raw data'!$C$2:$CZ$3000,MATCH(1,INDEX(('ce raw data'!$A$2:$A$3000=G971)*('ce raw data'!$B$2:$B$3000=$B1018),,),0),MATCH(H974,'ce raw data'!$C$1:$CZ$1,0))="","-",INDEX('ce raw data'!$C$2:$CZ$3000,MATCH(1,INDEX(('ce raw data'!$A$2:$A$3000=G971)*('ce raw data'!$B$2:$B$3000=$B1018),,),0),MATCH(H974,'ce raw data'!$C$1:$CZ$1,0))),"-")</f>
        <v>-</v>
      </c>
      <c r="I1018" s="8" t="str">
        <f>IFERROR(IF(INDEX('ce raw data'!$C$2:$CZ$3000,MATCH(1,INDEX(('ce raw data'!$A$2:$A$3000=G971)*('ce raw data'!$B$2:$B$3000=$B1018),,),0),MATCH(I974,'ce raw data'!$C$1:$CZ$1,0))="","-",INDEX('ce raw data'!$C$2:$CZ$3000,MATCH(1,INDEX(('ce raw data'!$A$2:$A$3000=G971)*('ce raw data'!$B$2:$B$3000=$B1018),,),0),MATCH(I974,'ce raw data'!$C$1:$CZ$1,0))),"-")</f>
        <v>-</v>
      </c>
      <c r="J1018" s="8" t="str">
        <f>IFERROR(IF(INDEX('ce raw data'!$C$2:$CZ$3000,MATCH(1,INDEX(('ce raw data'!$A$2:$A$3000=G971)*('ce raw data'!$B$2:$B$3000=$B1018),,),0),MATCH(J974,'ce raw data'!$C$1:$CZ$1,0))="","-",INDEX('ce raw data'!$C$2:$CZ$3000,MATCH(1,INDEX(('ce raw data'!$A$2:$A$3000=G971)*('ce raw data'!$B$2:$B$3000=$B1018),,),0),MATCH(J974,'ce raw data'!$C$1:$CZ$1,0))),"-")</f>
        <v>-</v>
      </c>
    </row>
    <row r="1019" spans="2:10" hidden="1" x14ac:dyDescent="0.5">
      <c r="B1019" s="12"/>
      <c r="C1019" s="8" t="str">
        <f>IFERROR(IF(INDEX('ce raw data'!$C$2:$CZ$3000,MATCH(1,INDEX(('ce raw data'!$A$2:$A$3000=C971)*('ce raw data'!$B$2:$B$3000=$B1020),,),0),MATCH(SUBSTITUTE(C974,"Allele","Height"),'ce raw data'!$C$1:$CZ$1,0))="","-",INDEX('ce raw data'!$C$2:$CZ$3000,MATCH(1,INDEX(('ce raw data'!$A$2:$A$3000=C971)*('ce raw data'!$B$2:$B$3000=$B1020),,),0),MATCH(SUBSTITUTE(C974,"Allele","Height"),'ce raw data'!$C$1:$CZ$1,0))),"-")</f>
        <v>-</v>
      </c>
      <c r="D1019" s="8" t="str">
        <f>IFERROR(IF(INDEX('ce raw data'!$C$2:$CZ$3000,MATCH(1,INDEX(('ce raw data'!$A$2:$A$3000=C971)*('ce raw data'!$B$2:$B$3000=$B1020),,),0),MATCH(SUBSTITUTE(D974,"Allele","Height"),'ce raw data'!$C$1:$CZ$1,0))="","-",INDEX('ce raw data'!$C$2:$CZ$3000,MATCH(1,INDEX(('ce raw data'!$A$2:$A$3000=C971)*('ce raw data'!$B$2:$B$3000=$B1020),,),0),MATCH(SUBSTITUTE(D974,"Allele","Height"),'ce raw data'!$C$1:$CZ$1,0))),"-")</f>
        <v>-</v>
      </c>
      <c r="E1019" s="8" t="str">
        <f>IFERROR(IF(INDEX('ce raw data'!$C$2:$CZ$3000,MATCH(1,INDEX(('ce raw data'!$A$2:$A$3000=C971)*('ce raw data'!$B$2:$B$3000=$B1020),,),0),MATCH(SUBSTITUTE(E974,"Allele","Height"),'ce raw data'!$C$1:$CZ$1,0))="","-",INDEX('ce raw data'!$C$2:$CZ$3000,MATCH(1,INDEX(('ce raw data'!$A$2:$A$3000=C971)*('ce raw data'!$B$2:$B$3000=$B1020),,),0),MATCH(SUBSTITUTE(E974,"Allele","Height"),'ce raw data'!$C$1:$CZ$1,0))),"-")</f>
        <v>-</v>
      </c>
      <c r="F1019" s="8" t="str">
        <f>IFERROR(IF(INDEX('ce raw data'!$C$2:$CZ$3000,MATCH(1,INDEX(('ce raw data'!$A$2:$A$3000=C971)*('ce raw data'!$B$2:$B$3000=$B1020),,),0),MATCH(SUBSTITUTE(F974,"Allele","Height"),'ce raw data'!$C$1:$CZ$1,0))="","-",INDEX('ce raw data'!$C$2:$CZ$3000,MATCH(1,INDEX(('ce raw data'!$A$2:$A$3000=C971)*('ce raw data'!$B$2:$B$3000=$B1020),,),0),MATCH(SUBSTITUTE(F974,"Allele","Height"),'ce raw data'!$C$1:$CZ$1,0))),"-")</f>
        <v>-</v>
      </c>
      <c r="G1019" s="8" t="str">
        <f>IFERROR(IF(INDEX('ce raw data'!$C$2:$CZ$3000,MATCH(1,INDEX(('ce raw data'!$A$2:$A$3000=G971)*('ce raw data'!$B$2:$B$3000=$B1020),,),0),MATCH(SUBSTITUTE(G974,"Allele","Height"),'ce raw data'!$C$1:$CZ$1,0))="","-",INDEX('ce raw data'!$C$2:$CZ$3000,MATCH(1,INDEX(('ce raw data'!$A$2:$A$3000=G971)*('ce raw data'!$B$2:$B$3000=$B1020),,),0),MATCH(SUBSTITUTE(G974,"Allele","Height"),'ce raw data'!$C$1:$CZ$1,0))),"-")</f>
        <v>-</v>
      </c>
      <c r="H1019" s="8" t="str">
        <f>IFERROR(IF(INDEX('ce raw data'!$C$2:$CZ$3000,MATCH(1,INDEX(('ce raw data'!$A$2:$A$3000=G971)*('ce raw data'!$B$2:$B$3000=$B1020),,),0),MATCH(SUBSTITUTE(H974,"Allele","Height"),'ce raw data'!$C$1:$CZ$1,0))="","-",INDEX('ce raw data'!$C$2:$CZ$3000,MATCH(1,INDEX(('ce raw data'!$A$2:$A$3000=G971)*('ce raw data'!$B$2:$B$3000=$B1020),,),0),MATCH(SUBSTITUTE(H974,"Allele","Height"),'ce raw data'!$C$1:$CZ$1,0))),"-")</f>
        <v>-</v>
      </c>
      <c r="I1019" s="8" t="str">
        <f>IFERROR(IF(INDEX('ce raw data'!$C$2:$CZ$3000,MATCH(1,INDEX(('ce raw data'!$A$2:$A$3000=G971)*('ce raw data'!$B$2:$B$3000=$B1020),,),0),MATCH(SUBSTITUTE(I974,"Allele","Height"),'ce raw data'!$C$1:$CZ$1,0))="","-",INDEX('ce raw data'!$C$2:$CZ$3000,MATCH(1,INDEX(('ce raw data'!$A$2:$A$3000=G971)*('ce raw data'!$B$2:$B$3000=$B1020),,),0),MATCH(SUBSTITUTE(I974,"Allele","Height"),'ce raw data'!$C$1:$CZ$1,0))),"-")</f>
        <v>-</v>
      </c>
      <c r="J1019" s="8" t="str">
        <f>IFERROR(IF(INDEX('ce raw data'!$C$2:$CZ$3000,MATCH(1,INDEX(('ce raw data'!$A$2:$A$3000=G971)*('ce raw data'!$B$2:$B$3000=$B1020),,),0),MATCH(SUBSTITUTE(J974,"Allele","Height"),'ce raw data'!$C$1:$CZ$1,0))="","-",INDEX('ce raw data'!$C$2:$CZ$3000,MATCH(1,INDEX(('ce raw data'!$A$2:$A$3000=G971)*('ce raw data'!$B$2:$B$3000=$B1020),,),0),MATCH(SUBSTITUTE(J974,"Allele","Height"),'ce raw data'!$C$1:$CZ$1,0))),"-")</f>
        <v>-</v>
      </c>
    </row>
    <row r="1020" spans="2:10" x14ac:dyDescent="0.5">
      <c r="B1020" s="12" t="str">
        <f>'Allele Call Table'!$A$115</f>
        <v>D22S1045</v>
      </c>
      <c r="C1020" s="8" t="str">
        <f>IFERROR(IF(INDEX('ce raw data'!$C$2:$CZ$3000,MATCH(1,INDEX(('ce raw data'!$A$2:$A$3000=C971)*('ce raw data'!$B$2:$B$3000=$B1020),,),0),MATCH(C974,'ce raw data'!$C$1:$CZ$1,0))="","-",INDEX('ce raw data'!$C$2:$CZ$3000,MATCH(1,INDEX(('ce raw data'!$A$2:$A$3000=C971)*('ce raw data'!$B$2:$B$3000=$B1020),,),0),MATCH(C974,'ce raw data'!$C$1:$CZ$1,0))),"-")</f>
        <v>-</v>
      </c>
      <c r="D1020" s="8" t="str">
        <f>IFERROR(IF(INDEX('ce raw data'!$C$2:$CZ$3000,MATCH(1,INDEX(('ce raw data'!$A$2:$A$3000=C971)*('ce raw data'!$B$2:$B$3000=$B1020),,),0),MATCH(D974,'ce raw data'!$C$1:$CZ$1,0))="","-",INDEX('ce raw data'!$C$2:$CZ$3000,MATCH(1,INDEX(('ce raw data'!$A$2:$A$3000=C971)*('ce raw data'!$B$2:$B$3000=$B1020),,),0),MATCH(D974,'ce raw data'!$C$1:$CZ$1,0))),"-")</f>
        <v>-</v>
      </c>
      <c r="E1020" s="8" t="str">
        <f>IFERROR(IF(INDEX('ce raw data'!$C$2:$CZ$3000,MATCH(1,INDEX(('ce raw data'!$A$2:$A$3000=C971)*('ce raw data'!$B$2:$B$3000=$B1020),,),0),MATCH(E974,'ce raw data'!$C$1:$CZ$1,0))="","-",INDEX('ce raw data'!$C$2:$CZ$3000,MATCH(1,INDEX(('ce raw data'!$A$2:$A$3000=C971)*('ce raw data'!$B$2:$B$3000=$B1020),,),0),MATCH(E974,'ce raw data'!$C$1:$CZ$1,0))),"-")</f>
        <v>-</v>
      </c>
      <c r="F1020" s="8" t="str">
        <f>IFERROR(IF(INDEX('ce raw data'!$C$2:$CZ$3000,MATCH(1,INDEX(('ce raw data'!$A$2:$A$3000=C971)*('ce raw data'!$B$2:$B$3000=$B1020),,),0),MATCH(F974,'ce raw data'!$C$1:$CZ$1,0))="","-",INDEX('ce raw data'!$C$2:$CZ$3000,MATCH(1,INDEX(('ce raw data'!$A$2:$A$3000=C971)*('ce raw data'!$B$2:$B$3000=$B1020),,),0),MATCH(F974,'ce raw data'!$C$1:$CZ$1,0))),"-")</f>
        <v>-</v>
      </c>
      <c r="G1020" s="8" t="str">
        <f>IFERROR(IF(INDEX('ce raw data'!$C$2:$CZ$3000,MATCH(1,INDEX(('ce raw data'!$A$2:$A$3000=G971)*('ce raw data'!$B$2:$B$3000=$B1020),,),0),MATCH(G974,'ce raw data'!$C$1:$CZ$1,0))="","-",INDEX('ce raw data'!$C$2:$CZ$3000,MATCH(1,INDEX(('ce raw data'!$A$2:$A$3000=G971)*('ce raw data'!$B$2:$B$3000=$B1020),,),0),MATCH(G974,'ce raw data'!$C$1:$CZ$1,0))),"-")</f>
        <v>-</v>
      </c>
      <c r="H1020" s="8" t="str">
        <f>IFERROR(IF(INDEX('ce raw data'!$C$2:$CZ$3000,MATCH(1,INDEX(('ce raw data'!$A$2:$A$3000=G971)*('ce raw data'!$B$2:$B$3000=$B1020),,),0),MATCH(H974,'ce raw data'!$C$1:$CZ$1,0))="","-",INDEX('ce raw data'!$C$2:$CZ$3000,MATCH(1,INDEX(('ce raw data'!$A$2:$A$3000=G971)*('ce raw data'!$B$2:$B$3000=$B1020),,),0),MATCH(H974,'ce raw data'!$C$1:$CZ$1,0))),"-")</f>
        <v>-</v>
      </c>
      <c r="I1020" s="8" t="str">
        <f>IFERROR(IF(INDEX('ce raw data'!$C$2:$CZ$3000,MATCH(1,INDEX(('ce raw data'!$A$2:$A$3000=G971)*('ce raw data'!$B$2:$B$3000=$B1020),,),0),MATCH(I974,'ce raw data'!$C$1:$CZ$1,0))="","-",INDEX('ce raw data'!$C$2:$CZ$3000,MATCH(1,INDEX(('ce raw data'!$A$2:$A$3000=G971)*('ce raw data'!$B$2:$B$3000=$B1020),,),0),MATCH(I974,'ce raw data'!$C$1:$CZ$1,0))),"-")</f>
        <v>-</v>
      </c>
      <c r="J1020" s="8" t="str">
        <f>IFERROR(IF(INDEX('ce raw data'!$C$2:$CZ$3000,MATCH(1,INDEX(('ce raw data'!$A$2:$A$3000=G971)*('ce raw data'!$B$2:$B$3000=$B1020),,),0),MATCH(J974,'ce raw data'!$C$1:$CZ$1,0))="","-",INDEX('ce raw data'!$C$2:$CZ$3000,MATCH(1,INDEX(('ce raw data'!$A$2:$A$3000=G971)*('ce raw data'!$B$2:$B$3000=$B1020),,),0),MATCH(J974,'ce raw data'!$C$1:$CZ$1,0))),"-")</f>
        <v>-</v>
      </c>
    </row>
    <row r="1021" spans="2:10" hidden="1" x14ac:dyDescent="0.5">
      <c r="B1021" s="10"/>
      <c r="C1021" s="8" t="str">
        <f>IFERROR(IF(INDEX('ce raw data'!$C$2:$CZ$3000,MATCH(1,INDEX(('ce raw data'!$A$2:$A$3000=C971)*('ce raw data'!$B$2:$B$3000=$B1022),,),0),MATCH(SUBSTITUTE(C974,"Allele","Height"),'ce raw data'!$C$1:$CZ$1,0))="","-",INDEX('ce raw data'!$C$2:$CZ$3000,MATCH(1,INDEX(('ce raw data'!$A$2:$A$3000=C971)*('ce raw data'!$B$2:$B$3000=$B1022),,),0),MATCH(SUBSTITUTE(C974,"Allele","Height"),'ce raw data'!$C$1:$CZ$1,0))),"-")</f>
        <v>-</v>
      </c>
      <c r="D1021" s="8" t="str">
        <f>IFERROR(IF(INDEX('ce raw data'!$C$2:$CZ$3000,MATCH(1,INDEX(('ce raw data'!$A$2:$A$3000=C971)*('ce raw data'!$B$2:$B$3000=$B1022),,),0),MATCH(SUBSTITUTE(D974,"Allele","Height"),'ce raw data'!$C$1:$CZ$1,0))="","-",INDEX('ce raw data'!$C$2:$CZ$3000,MATCH(1,INDEX(('ce raw data'!$A$2:$A$3000=C971)*('ce raw data'!$B$2:$B$3000=$B1022),,),0),MATCH(SUBSTITUTE(D974,"Allele","Height"),'ce raw data'!$C$1:$CZ$1,0))),"-")</f>
        <v>-</v>
      </c>
      <c r="E1021" s="8" t="str">
        <f>IFERROR(IF(INDEX('ce raw data'!$C$2:$CZ$3000,MATCH(1,INDEX(('ce raw data'!$A$2:$A$3000=C971)*('ce raw data'!$B$2:$B$3000=$B1022),,),0),MATCH(SUBSTITUTE(E974,"Allele","Height"),'ce raw data'!$C$1:$CZ$1,0))="","-",INDEX('ce raw data'!$C$2:$CZ$3000,MATCH(1,INDEX(('ce raw data'!$A$2:$A$3000=C971)*('ce raw data'!$B$2:$B$3000=$B1022),,),0),MATCH(SUBSTITUTE(E974,"Allele","Height"),'ce raw data'!$C$1:$CZ$1,0))),"-")</f>
        <v>-</v>
      </c>
      <c r="F1021" s="8" t="str">
        <f>IFERROR(IF(INDEX('ce raw data'!$C$2:$CZ$3000,MATCH(1,INDEX(('ce raw data'!$A$2:$A$3000=C971)*('ce raw data'!$B$2:$B$3000=$B1022),,),0),MATCH(SUBSTITUTE(F974,"Allele","Height"),'ce raw data'!$C$1:$CZ$1,0))="","-",INDEX('ce raw data'!$C$2:$CZ$3000,MATCH(1,INDEX(('ce raw data'!$A$2:$A$3000=C971)*('ce raw data'!$B$2:$B$3000=$B1022),,),0),MATCH(SUBSTITUTE(F974,"Allele","Height"),'ce raw data'!$C$1:$CZ$1,0))),"-")</f>
        <v>-</v>
      </c>
      <c r="G1021" s="8" t="str">
        <f>IFERROR(IF(INDEX('ce raw data'!$C$2:$CZ$3000,MATCH(1,INDEX(('ce raw data'!$A$2:$A$3000=G971)*('ce raw data'!$B$2:$B$3000=$B1022),,),0),MATCH(SUBSTITUTE(G974,"Allele","Height"),'ce raw data'!$C$1:$CZ$1,0))="","-",INDEX('ce raw data'!$C$2:$CZ$3000,MATCH(1,INDEX(('ce raw data'!$A$2:$A$3000=G971)*('ce raw data'!$B$2:$B$3000=$B1022),,),0),MATCH(SUBSTITUTE(G974,"Allele","Height"),'ce raw data'!$C$1:$CZ$1,0))),"-")</f>
        <v>-</v>
      </c>
      <c r="H1021" s="8" t="str">
        <f>IFERROR(IF(INDEX('ce raw data'!$C$2:$CZ$3000,MATCH(1,INDEX(('ce raw data'!$A$2:$A$3000=G971)*('ce raw data'!$B$2:$B$3000=$B1022),,),0),MATCH(SUBSTITUTE(H974,"Allele","Height"),'ce raw data'!$C$1:$CZ$1,0))="","-",INDEX('ce raw data'!$C$2:$CZ$3000,MATCH(1,INDEX(('ce raw data'!$A$2:$A$3000=G971)*('ce raw data'!$B$2:$B$3000=$B1022),,),0),MATCH(SUBSTITUTE(H974,"Allele","Height"),'ce raw data'!$C$1:$CZ$1,0))),"-")</f>
        <v>-</v>
      </c>
      <c r="I1021" s="8" t="str">
        <f>IFERROR(IF(INDEX('ce raw data'!$C$2:$CZ$3000,MATCH(1,INDEX(('ce raw data'!$A$2:$A$3000=G971)*('ce raw data'!$B$2:$B$3000=$B1022),,),0),MATCH(SUBSTITUTE(I974,"Allele","Height"),'ce raw data'!$C$1:$CZ$1,0))="","-",INDEX('ce raw data'!$C$2:$CZ$3000,MATCH(1,INDEX(('ce raw data'!$A$2:$A$3000=G971)*('ce raw data'!$B$2:$B$3000=$B1022),,),0),MATCH(SUBSTITUTE(I974,"Allele","Height"),'ce raw data'!$C$1:$CZ$1,0))),"-")</f>
        <v>-</v>
      </c>
      <c r="J1021" s="8" t="str">
        <f>IFERROR(IF(INDEX('ce raw data'!$C$2:$CZ$3000,MATCH(1,INDEX(('ce raw data'!$A$2:$A$3000=G971)*('ce raw data'!$B$2:$B$3000=$B1022),,),0),MATCH(SUBSTITUTE(J974,"Allele","Height"),'ce raw data'!$C$1:$CZ$1,0))="","-",INDEX('ce raw data'!$C$2:$CZ$3000,MATCH(1,INDEX(('ce raw data'!$A$2:$A$3000=G971)*('ce raw data'!$B$2:$B$3000=$B1022),,),0),MATCH(SUBSTITUTE(J974,"Allele","Height"),'ce raw data'!$C$1:$CZ$1,0))),"-")</f>
        <v>-</v>
      </c>
    </row>
    <row r="1022" spans="2:10" x14ac:dyDescent="0.5">
      <c r="B1022" s="13" t="str">
        <f>'Allele Call Table'!$A$117</f>
        <v>DYS391</v>
      </c>
      <c r="C1022" s="8" t="str">
        <f>IFERROR(IF(INDEX('ce raw data'!$C$2:$CZ$3000,MATCH(1,INDEX(('ce raw data'!$A$2:$A$3000=C971)*('ce raw data'!$B$2:$B$3000=$B1022),,),0),MATCH(C974,'ce raw data'!$C$1:$CZ$1,0))="","-",INDEX('ce raw data'!$C$2:$CZ$3000,MATCH(1,INDEX(('ce raw data'!$A$2:$A$3000=C971)*('ce raw data'!$B$2:$B$3000=$B1022),,),0),MATCH(C974,'ce raw data'!$C$1:$CZ$1,0))),"-")</f>
        <v>-</v>
      </c>
      <c r="D1022" s="8" t="str">
        <f>IFERROR(IF(INDEX('ce raw data'!$C$2:$CZ$3000,MATCH(1,INDEX(('ce raw data'!$A$2:$A$3000=C971)*('ce raw data'!$B$2:$B$3000=$B1022),,),0),MATCH(D974,'ce raw data'!$C$1:$CZ$1,0))="","-",INDEX('ce raw data'!$C$2:$CZ$3000,MATCH(1,INDEX(('ce raw data'!$A$2:$A$3000=C971)*('ce raw data'!$B$2:$B$3000=$B1022),,),0),MATCH(D974,'ce raw data'!$C$1:$CZ$1,0))),"-")</f>
        <v>-</v>
      </c>
      <c r="E1022" s="8" t="str">
        <f>IFERROR(IF(INDEX('ce raw data'!$C$2:$CZ$3000,MATCH(1,INDEX(('ce raw data'!$A$2:$A$3000=C971)*('ce raw data'!$B$2:$B$3000=$B1022),,),0),MATCH(E974,'ce raw data'!$C$1:$CZ$1,0))="","-",INDEX('ce raw data'!$C$2:$CZ$3000,MATCH(1,INDEX(('ce raw data'!$A$2:$A$3000=C971)*('ce raw data'!$B$2:$B$3000=$B1022),,),0),MATCH(E974,'ce raw data'!$C$1:$CZ$1,0))),"-")</f>
        <v>-</v>
      </c>
      <c r="F1022" s="8" t="str">
        <f>IFERROR(IF(INDEX('ce raw data'!$C$2:$CZ$3000,MATCH(1,INDEX(('ce raw data'!$A$2:$A$3000=C971)*('ce raw data'!$B$2:$B$3000=$B1022),,),0),MATCH(F974,'ce raw data'!$C$1:$CZ$1,0))="","-",INDEX('ce raw data'!$C$2:$CZ$3000,MATCH(1,INDEX(('ce raw data'!$A$2:$A$3000=C971)*('ce raw data'!$B$2:$B$3000=$B1022),,),0),MATCH(F974,'ce raw data'!$C$1:$CZ$1,0))),"-")</f>
        <v>-</v>
      </c>
      <c r="G1022" s="8" t="str">
        <f>IFERROR(IF(INDEX('ce raw data'!$C$2:$CZ$3000,MATCH(1,INDEX(('ce raw data'!$A$2:$A$3000=G971)*('ce raw data'!$B$2:$B$3000=$B1022),,),0),MATCH(G974,'ce raw data'!$C$1:$CZ$1,0))="","-",INDEX('ce raw data'!$C$2:$CZ$3000,MATCH(1,INDEX(('ce raw data'!$A$2:$A$3000=G971)*('ce raw data'!$B$2:$B$3000=$B1022),,),0),MATCH(G974,'ce raw data'!$C$1:$CZ$1,0))),"-")</f>
        <v>-</v>
      </c>
      <c r="H1022" s="8" t="str">
        <f>IFERROR(IF(INDEX('ce raw data'!$C$2:$CZ$3000,MATCH(1,INDEX(('ce raw data'!$A$2:$A$3000=G971)*('ce raw data'!$B$2:$B$3000=$B1022),,),0),MATCH(H974,'ce raw data'!$C$1:$CZ$1,0))="","-",INDEX('ce raw data'!$C$2:$CZ$3000,MATCH(1,INDEX(('ce raw data'!$A$2:$A$3000=G971)*('ce raw data'!$B$2:$B$3000=$B1022),,),0),MATCH(H974,'ce raw data'!$C$1:$CZ$1,0))),"-")</f>
        <v>-</v>
      </c>
      <c r="I1022" s="8" t="str">
        <f>IFERROR(IF(INDEX('ce raw data'!$C$2:$CZ$3000,MATCH(1,INDEX(('ce raw data'!$A$2:$A$3000=G971)*('ce raw data'!$B$2:$B$3000=$B1022),,),0),MATCH(I974,'ce raw data'!$C$1:$CZ$1,0))="","-",INDEX('ce raw data'!$C$2:$CZ$3000,MATCH(1,INDEX(('ce raw data'!$A$2:$A$3000=G971)*('ce raw data'!$B$2:$B$3000=$B1022),,),0),MATCH(I974,'ce raw data'!$C$1:$CZ$1,0))),"-")</f>
        <v>-</v>
      </c>
      <c r="J1022" s="8" t="str">
        <f>IFERROR(IF(INDEX('ce raw data'!$C$2:$CZ$3000,MATCH(1,INDEX(('ce raw data'!$A$2:$A$3000=G971)*('ce raw data'!$B$2:$B$3000=$B1022),,),0),MATCH(J974,'ce raw data'!$C$1:$CZ$1,0))="","-",INDEX('ce raw data'!$C$2:$CZ$3000,MATCH(1,INDEX(('ce raw data'!$A$2:$A$3000=G971)*('ce raw data'!$B$2:$B$3000=$B1022),,),0),MATCH(J974,'ce raw data'!$C$1:$CZ$1,0))),"-")</f>
        <v>-</v>
      </c>
    </row>
    <row r="1023" spans="2:10" hidden="1" x14ac:dyDescent="0.5">
      <c r="B1023" s="13"/>
      <c r="C1023" s="8" t="str">
        <f>IFERROR(IF(INDEX('ce raw data'!$C$2:$CZ$3000,MATCH(1,INDEX(('ce raw data'!$A$2:$A$3000=C971)*('ce raw data'!$B$2:$B$3000=$B1024),,),0),MATCH(SUBSTITUTE(C974,"Allele","Height"),'ce raw data'!$C$1:$CZ$1,0))="","-",INDEX('ce raw data'!$C$2:$CZ$3000,MATCH(1,INDEX(('ce raw data'!$A$2:$A$3000=C971)*('ce raw data'!$B$2:$B$3000=$B1024),,),0),MATCH(SUBSTITUTE(C974,"Allele","Height"),'ce raw data'!$C$1:$CZ$1,0))),"-")</f>
        <v>-</v>
      </c>
      <c r="D1023" s="8" t="str">
        <f>IFERROR(IF(INDEX('ce raw data'!$C$2:$CZ$3000,MATCH(1,INDEX(('ce raw data'!$A$2:$A$3000=C971)*('ce raw data'!$B$2:$B$3000=$B1024),,),0),MATCH(SUBSTITUTE(D974,"Allele","Height"),'ce raw data'!$C$1:$CZ$1,0))="","-",INDEX('ce raw data'!$C$2:$CZ$3000,MATCH(1,INDEX(('ce raw data'!$A$2:$A$3000=C971)*('ce raw data'!$B$2:$B$3000=$B1024),,),0),MATCH(SUBSTITUTE(D974,"Allele","Height"),'ce raw data'!$C$1:$CZ$1,0))),"-")</f>
        <v>-</v>
      </c>
      <c r="E1023" s="8" t="str">
        <f>IFERROR(IF(INDEX('ce raw data'!$C$2:$CZ$3000,MATCH(1,INDEX(('ce raw data'!$A$2:$A$3000=C971)*('ce raw data'!$B$2:$B$3000=$B1024),,),0),MATCH(SUBSTITUTE(E974,"Allele","Height"),'ce raw data'!$C$1:$CZ$1,0))="","-",INDEX('ce raw data'!$C$2:$CZ$3000,MATCH(1,INDEX(('ce raw data'!$A$2:$A$3000=C971)*('ce raw data'!$B$2:$B$3000=$B1024),,),0),MATCH(SUBSTITUTE(E974,"Allele","Height"),'ce raw data'!$C$1:$CZ$1,0))),"-")</f>
        <v>-</v>
      </c>
      <c r="F1023" s="8" t="str">
        <f>IFERROR(IF(INDEX('ce raw data'!$C$2:$CZ$3000,MATCH(1,INDEX(('ce raw data'!$A$2:$A$3000=C971)*('ce raw data'!$B$2:$B$3000=$B1024),,),0),MATCH(SUBSTITUTE(F974,"Allele","Height"),'ce raw data'!$C$1:$CZ$1,0))="","-",INDEX('ce raw data'!$C$2:$CZ$3000,MATCH(1,INDEX(('ce raw data'!$A$2:$A$3000=C971)*('ce raw data'!$B$2:$B$3000=$B1024),,),0),MATCH(SUBSTITUTE(F974,"Allele","Height"),'ce raw data'!$C$1:$CZ$1,0))),"-")</f>
        <v>-</v>
      </c>
      <c r="G1023" s="8" t="str">
        <f>IFERROR(IF(INDEX('ce raw data'!$C$2:$CZ$3000,MATCH(1,INDEX(('ce raw data'!$A$2:$A$3000=G971)*('ce raw data'!$B$2:$B$3000=$B1024),,),0),MATCH(SUBSTITUTE(G974,"Allele","Height"),'ce raw data'!$C$1:$CZ$1,0))="","-",INDEX('ce raw data'!$C$2:$CZ$3000,MATCH(1,INDEX(('ce raw data'!$A$2:$A$3000=G971)*('ce raw data'!$B$2:$B$3000=$B1024),,),0),MATCH(SUBSTITUTE(G974,"Allele","Height"),'ce raw data'!$C$1:$CZ$1,0))),"-")</f>
        <v>-</v>
      </c>
      <c r="H1023" s="8" t="str">
        <f>IFERROR(IF(INDEX('ce raw data'!$C$2:$CZ$3000,MATCH(1,INDEX(('ce raw data'!$A$2:$A$3000=G971)*('ce raw data'!$B$2:$B$3000=$B1024),,),0),MATCH(SUBSTITUTE(H974,"Allele","Height"),'ce raw data'!$C$1:$CZ$1,0))="","-",INDEX('ce raw data'!$C$2:$CZ$3000,MATCH(1,INDEX(('ce raw data'!$A$2:$A$3000=G971)*('ce raw data'!$B$2:$B$3000=$B1024),,),0),MATCH(SUBSTITUTE(H974,"Allele","Height"),'ce raw data'!$C$1:$CZ$1,0))),"-")</f>
        <v>-</v>
      </c>
      <c r="I1023" s="8" t="str">
        <f>IFERROR(IF(INDEX('ce raw data'!$C$2:$CZ$3000,MATCH(1,INDEX(('ce raw data'!$A$2:$A$3000=G971)*('ce raw data'!$B$2:$B$3000=$B1024),,),0),MATCH(SUBSTITUTE(I974,"Allele","Height"),'ce raw data'!$C$1:$CZ$1,0))="","-",INDEX('ce raw data'!$C$2:$CZ$3000,MATCH(1,INDEX(('ce raw data'!$A$2:$A$3000=G971)*('ce raw data'!$B$2:$B$3000=$B1024),,),0),MATCH(SUBSTITUTE(I974,"Allele","Height"),'ce raw data'!$C$1:$CZ$1,0))),"-")</f>
        <v>-</v>
      </c>
      <c r="J1023" s="8" t="str">
        <f>IFERROR(IF(INDEX('ce raw data'!$C$2:$CZ$3000,MATCH(1,INDEX(('ce raw data'!$A$2:$A$3000=G971)*('ce raw data'!$B$2:$B$3000=$B1024),,),0),MATCH(SUBSTITUTE(J974,"Allele","Height"),'ce raw data'!$C$1:$CZ$1,0))="","-",INDEX('ce raw data'!$C$2:$CZ$3000,MATCH(1,INDEX(('ce raw data'!$A$2:$A$3000=G971)*('ce raw data'!$B$2:$B$3000=$B1024),,),0),MATCH(SUBSTITUTE(J974,"Allele","Height"),'ce raw data'!$C$1:$CZ$1,0))),"-")</f>
        <v>-</v>
      </c>
    </row>
    <row r="1024" spans="2:10" x14ac:dyDescent="0.5">
      <c r="B1024" s="13" t="str">
        <f>'Allele Call Table'!$A$119</f>
        <v>FGA</v>
      </c>
      <c r="C1024" s="8" t="str">
        <f>IFERROR(IF(INDEX('ce raw data'!$C$2:$CZ$3000,MATCH(1,INDEX(('ce raw data'!$A$2:$A$3000=C971)*('ce raw data'!$B$2:$B$3000=$B1024),,),0),MATCH(C974,'ce raw data'!$C$1:$CZ$1,0))="","-",INDEX('ce raw data'!$C$2:$CZ$3000,MATCH(1,INDEX(('ce raw data'!$A$2:$A$3000=C971)*('ce raw data'!$B$2:$B$3000=$B1024),,),0),MATCH(C974,'ce raw data'!$C$1:$CZ$1,0))),"-")</f>
        <v>-</v>
      </c>
      <c r="D1024" s="8" t="str">
        <f>IFERROR(IF(INDEX('ce raw data'!$C$2:$CZ$3000,MATCH(1,INDEX(('ce raw data'!$A$2:$A$3000=C971)*('ce raw data'!$B$2:$B$3000=$B1024),,),0),MATCH(D974,'ce raw data'!$C$1:$CZ$1,0))="","-",INDEX('ce raw data'!$C$2:$CZ$3000,MATCH(1,INDEX(('ce raw data'!$A$2:$A$3000=C971)*('ce raw data'!$B$2:$B$3000=$B1024),,),0),MATCH(D974,'ce raw data'!$C$1:$CZ$1,0))),"-")</f>
        <v>-</v>
      </c>
      <c r="E1024" s="8" t="str">
        <f>IFERROR(IF(INDEX('ce raw data'!$C$2:$CZ$3000,MATCH(1,INDEX(('ce raw data'!$A$2:$A$3000=C971)*('ce raw data'!$B$2:$B$3000=$B1024),,),0),MATCH(E974,'ce raw data'!$C$1:$CZ$1,0))="","-",INDEX('ce raw data'!$C$2:$CZ$3000,MATCH(1,INDEX(('ce raw data'!$A$2:$A$3000=C971)*('ce raw data'!$B$2:$B$3000=$B1024),,),0),MATCH(E974,'ce raw data'!$C$1:$CZ$1,0))),"-")</f>
        <v>-</v>
      </c>
      <c r="F1024" s="8" t="str">
        <f>IFERROR(IF(INDEX('ce raw data'!$C$2:$CZ$3000,MATCH(1,INDEX(('ce raw data'!$A$2:$A$3000=C971)*('ce raw data'!$B$2:$B$3000=$B1024),,),0),MATCH(F974,'ce raw data'!$C$1:$CZ$1,0))="","-",INDEX('ce raw data'!$C$2:$CZ$3000,MATCH(1,INDEX(('ce raw data'!$A$2:$A$3000=C971)*('ce raw data'!$B$2:$B$3000=$B1024),,),0),MATCH(F974,'ce raw data'!$C$1:$CZ$1,0))),"-")</f>
        <v>-</v>
      </c>
      <c r="G1024" s="8" t="str">
        <f>IFERROR(IF(INDEX('ce raw data'!$C$2:$CZ$3000,MATCH(1,INDEX(('ce raw data'!$A$2:$A$3000=G971)*('ce raw data'!$B$2:$B$3000=$B1024),,),0),MATCH(G974,'ce raw data'!$C$1:$CZ$1,0))="","-",INDEX('ce raw data'!$C$2:$CZ$3000,MATCH(1,INDEX(('ce raw data'!$A$2:$A$3000=G971)*('ce raw data'!$B$2:$B$3000=$B1024),,),0),MATCH(G974,'ce raw data'!$C$1:$CZ$1,0))),"-")</f>
        <v>-</v>
      </c>
      <c r="H1024" s="8" t="str">
        <f>IFERROR(IF(INDEX('ce raw data'!$C$2:$CZ$3000,MATCH(1,INDEX(('ce raw data'!$A$2:$A$3000=G971)*('ce raw data'!$B$2:$B$3000=$B1024),,),0),MATCH(H974,'ce raw data'!$C$1:$CZ$1,0))="","-",INDEX('ce raw data'!$C$2:$CZ$3000,MATCH(1,INDEX(('ce raw data'!$A$2:$A$3000=G971)*('ce raw data'!$B$2:$B$3000=$B1024),,),0),MATCH(H974,'ce raw data'!$C$1:$CZ$1,0))),"-")</f>
        <v>-</v>
      </c>
      <c r="I1024" s="8" t="str">
        <f>IFERROR(IF(INDEX('ce raw data'!$C$2:$CZ$3000,MATCH(1,INDEX(('ce raw data'!$A$2:$A$3000=G971)*('ce raw data'!$B$2:$B$3000=$B1024),,),0),MATCH(I974,'ce raw data'!$C$1:$CZ$1,0))="","-",INDEX('ce raw data'!$C$2:$CZ$3000,MATCH(1,INDEX(('ce raw data'!$A$2:$A$3000=G971)*('ce raw data'!$B$2:$B$3000=$B1024),,),0),MATCH(I974,'ce raw data'!$C$1:$CZ$1,0))),"-")</f>
        <v>-</v>
      </c>
      <c r="J1024" s="8" t="str">
        <f>IFERROR(IF(INDEX('ce raw data'!$C$2:$CZ$3000,MATCH(1,INDEX(('ce raw data'!$A$2:$A$3000=G971)*('ce raw data'!$B$2:$B$3000=$B1024),,),0),MATCH(J974,'ce raw data'!$C$1:$CZ$1,0))="","-",INDEX('ce raw data'!$C$2:$CZ$3000,MATCH(1,INDEX(('ce raw data'!$A$2:$A$3000=G971)*('ce raw data'!$B$2:$B$3000=$B1024),,),0),MATCH(J974,'ce raw data'!$C$1:$CZ$1,0))),"-")</f>
        <v>-</v>
      </c>
    </row>
    <row r="1025" spans="2:10" hidden="1" x14ac:dyDescent="0.5">
      <c r="B1025" s="13"/>
      <c r="C1025" s="8" t="str">
        <f>IFERROR(IF(INDEX('ce raw data'!$C$2:$CZ$3000,MATCH(1,INDEX(('ce raw data'!$A$2:$A$3000=C971)*('ce raw data'!$B$2:$B$3000=$B1026),,),0),MATCH(SUBSTITUTE(C974,"Allele","Height"),'ce raw data'!$C$1:$CZ$1,0))="","-",INDEX('ce raw data'!$C$2:$CZ$3000,MATCH(1,INDEX(('ce raw data'!$A$2:$A$3000=C971)*('ce raw data'!$B$2:$B$3000=$B1026),,),0),MATCH(SUBSTITUTE(C974,"Allele","Height"),'ce raw data'!$C$1:$CZ$1,0))),"-")</f>
        <v>-</v>
      </c>
      <c r="D1025" s="8" t="str">
        <f>IFERROR(IF(INDEX('ce raw data'!$C$2:$CZ$3000,MATCH(1,INDEX(('ce raw data'!$A$2:$A$3000=C971)*('ce raw data'!$B$2:$B$3000=$B1026),,),0),MATCH(SUBSTITUTE(D974,"Allele","Height"),'ce raw data'!$C$1:$CZ$1,0))="","-",INDEX('ce raw data'!$C$2:$CZ$3000,MATCH(1,INDEX(('ce raw data'!$A$2:$A$3000=C971)*('ce raw data'!$B$2:$B$3000=$B1026),,),0),MATCH(SUBSTITUTE(D974,"Allele","Height"),'ce raw data'!$C$1:$CZ$1,0))),"-")</f>
        <v>-</v>
      </c>
      <c r="E1025" s="8" t="str">
        <f>IFERROR(IF(INDEX('ce raw data'!$C$2:$CZ$3000,MATCH(1,INDEX(('ce raw data'!$A$2:$A$3000=C971)*('ce raw data'!$B$2:$B$3000=$B1026),,),0),MATCH(SUBSTITUTE(E974,"Allele","Height"),'ce raw data'!$C$1:$CZ$1,0))="","-",INDEX('ce raw data'!$C$2:$CZ$3000,MATCH(1,INDEX(('ce raw data'!$A$2:$A$3000=C971)*('ce raw data'!$B$2:$B$3000=$B1026),,),0),MATCH(SUBSTITUTE(E974,"Allele","Height"),'ce raw data'!$C$1:$CZ$1,0))),"-")</f>
        <v>-</v>
      </c>
      <c r="F1025" s="8" t="str">
        <f>IFERROR(IF(INDEX('ce raw data'!$C$2:$CZ$3000,MATCH(1,INDEX(('ce raw data'!$A$2:$A$3000=C971)*('ce raw data'!$B$2:$B$3000=$B1026),,),0),MATCH(SUBSTITUTE(F974,"Allele","Height"),'ce raw data'!$C$1:$CZ$1,0))="","-",INDEX('ce raw data'!$C$2:$CZ$3000,MATCH(1,INDEX(('ce raw data'!$A$2:$A$3000=C971)*('ce raw data'!$B$2:$B$3000=$B1026),,),0),MATCH(SUBSTITUTE(F974,"Allele","Height"),'ce raw data'!$C$1:$CZ$1,0))),"-")</f>
        <v>-</v>
      </c>
      <c r="G1025" s="8" t="str">
        <f>IFERROR(IF(INDEX('ce raw data'!$C$2:$CZ$3000,MATCH(1,INDEX(('ce raw data'!$A$2:$A$3000=G971)*('ce raw data'!$B$2:$B$3000=$B1026),,),0),MATCH(SUBSTITUTE(G974,"Allele","Height"),'ce raw data'!$C$1:$CZ$1,0))="","-",INDEX('ce raw data'!$C$2:$CZ$3000,MATCH(1,INDEX(('ce raw data'!$A$2:$A$3000=G971)*('ce raw data'!$B$2:$B$3000=$B1026),,),0),MATCH(SUBSTITUTE(G974,"Allele","Height"),'ce raw data'!$C$1:$CZ$1,0))),"-")</f>
        <v>-</v>
      </c>
      <c r="H1025" s="8" t="str">
        <f>IFERROR(IF(INDEX('ce raw data'!$C$2:$CZ$3000,MATCH(1,INDEX(('ce raw data'!$A$2:$A$3000=G971)*('ce raw data'!$B$2:$B$3000=$B1026),,),0),MATCH(SUBSTITUTE(H974,"Allele","Height"),'ce raw data'!$C$1:$CZ$1,0))="","-",INDEX('ce raw data'!$C$2:$CZ$3000,MATCH(1,INDEX(('ce raw data'!$A$2:$A$3000=G971)*('ce raw data'!$B$2:$B$3000=$B1026),,),0),MATCH(SUBSTITUTE(H974,"Allele","Height"),'ce raw data'!$C$1:$CZ$1,0))),"-")</f>
        <v>-</v>
      </c>
      <c r="I1025" s="8" t="str">
        <f>IFERROR(IF(INDEX('ce raw data'!$C$2:$CZ$3000,MATCH(1,INDEX(('ce raw data'!$A$2:$A$3000=G971)*('ce raw data'!$B$2:$B$3000=$B1026),,),0),MATCH(SUBSTITUTE(I974,"Allele","Height"),'ce raw data'!$C$1:$CZ$1,0))="","-",INDEX('ce raw data'!$C$2:$CZ$3000,MATCH(1,INDEX(('ce raw data'!$A$2:$A$3000=G971)*('ce raw data'!$B$2:$B$3000=$B1026),,),0),MATCH(SUBSTITUTE(I974,"Allele","Height"),'ce raw data'!$C$1:$CZ$1,0))),"-")</f>
        <v>-</v>
      </c>
      <c r="J1025" s="8" t="str">
        <f>IFERROR(IF(INDEX('ce raw data'!$C$2:$CZ$3000,MATCH(1,INDEX(('ce raw data'!$A$2:$A$3000=G971)*('ce raw data'!$B$2:$B$3000=$B1026),,),0),MATCH(SUBSTITUTE(J974,"Allele","Height"),'ce raw data'!$C$1:$CZ$1,0))="","-",INDEX('ce raw data'!$C$2:$CZ$3000,MATCH(1,INDEX(('ce raw data'!$A$2:$A$3000=G971)*('ce raw data'!$B$2:$B$3000=$B1026),,),0),MATCH(SUBSTITUTE(J974,"Allele","Height"),'ce raw data'!$C$1:$CZ$1,0))),"-")</f>
        <v>-</v>
      </c>
    </row>
    <row r="1026" spans="2:10" x14ac:dyDescent="0.5">
      <c r="B1026" s="13" t="str">
        <f>'Allele Call Table'!$A$121</f>
        <v>DYS576</v>
      </c>
      <c r="C1026" s="8" t="str">
        <f>IFERROR(IF(INDEX('ce raw data'!$C$2:$CZ$3000,MATCH(1,INDEX(('ce raw data'!$A$2:$A$3000=C971)*('ce raw data'!$B$2:$B$3000=$B1026),,),0),MATCH(C974,'ce raw data'!$C$1:$CZ$1,0))="","-",INDEX('ce raw data'!$C$2:$CZ$3000,MATCH(1,INDEX(('ce raw data'!$A$2:$A$3000=C971)*('ce raw data'!$B$2:$B$3000=$B1026),,),0),MATCH(C974,'ce raw data'!$C$1:$CZ$1,0))),"-")</f>
        <v>-</v>
      </c>
      <c r="D1026" s="8" t="str">
        <f>IFERROR(IF(INDEX('ce raw data'!$C$2:$CZ$3000,MATCH(1,INDEX(('ce raw data'!$A$2:$A$3000=C971)*('ce raw data'!$B$2:$B$3000=$B1026),,),0),MATCH(D974,'ce raw data'!$C$1:$CZ$1,0))="","-",INDEX('ce raw data'!$C$2:$CZ$3000,MATCH(1,INDEX(('ce raw data'!$A$2:$A$3000=C971)*('ce raw data'!$B$2:$B$3000=$B1026),,),0),MATCH(D974,'ce raw data'!$C$1:$CZ$1,0))),"-")</f>
        <v>-</v>
      </c>
      <c r="E1026" s="8" t="str">
        <f>IFERROR(IF(INDEX('ce raw data'!$C$2:$CZ$3000,MATCH(1,INDEX(('ce raw data'!$A$2:$A$3000=C971)*('ce raw data'!$B$2:$B$3000=$B1026),,),0),MATCH(E974,'ce raw data'!$C$1:$CZ$1,0))="","-",INDEX('ce raw data'!$C$2:$CZ$3000,MATCH(1,INDEX(('ce raw data'!$A$2:$A$3000=C971)*('ce raw data'!$B$2:$B$3000=$B1026),,),0),MATCH(E974,'ce raw data'!$C$1:$CZ$1,0))),"-")</f>
        <v>-</v>
      </c>
      <c r="F1026" s="8" t="str">
        <f>IFERROR(IF(INDEX('ce raw data'!$C$2:$CZ$3000,MATCH(1,INDEX(('ce raw data'!$A$2:$A$3000=C971)*('ce raw data'!$B$2:$B$3000=$B1026),,),0),MATCH(F974,'ce raw data'!$C$1:$CZ$1,0))="","-",INDEX('ce raw data'!$C$2:$CZ$3000,MATCH(1,INDEX(('ce raw data'!$A$2:$A$3000=C971)*('ce raw data'!$B$2:$B$3000=$B1026),,),0),MATCH(F974,'ce raw data'!$C$1:$CZ$1,0))),"-")</f>
        <v>-</v>
      </c>
      <c r="G1026" s="8" t="str">
        <f>IFERROR(IF(INDEX('ce raw data'!$C$2:$CZ$3000,MATCH(1,INDEX(('ce raw data'!$A$2:$A$3000=G971)*('ce raw data'!$B$2:$B$3000=$B1026),,),0),MATCH(G974,'ce raw data'!$C$1:$CZ$1,0))="","-",INDEX('ce raw data'!$C$2:$CZ$3000,MATCH(1,INDEX(('ce raw data'!$A$2:$A$3000=G971)*('ce raw data'!$B$2:$B$3000=$B1026),,),0),MATCH(G974,'ce raw data'!$C$1:$CZ$1,0))),"-")</f>
        <v>-</v>
      </c>
      <c r="H1026" s="8" t="str">
        <f>IFERROR(IF(INDEX('ce raw data'!$C$2:$CZ$3000,MATCH(1,INDEX(('ce raw data'!$A$2:$A$3000=G971)*('ce raw data'!$B$2:$B$3000=$B1026),,),0),MATCH(H974,'ce raw data'!$C$1:$CZ$1,0))="","-",INDEX('ce raw data'!$C$2:$CZ$3000,MATCH(1,INDEX(('ce raw data'!$A$2:$A$3000=G971)*('ce raw data'!$B$2:$B$3000=$B1026),,),0),MATCH(H974,'ce raw data'!$C$1:$CZ$1,0))),"-")</f>
        <v>-</v>
      </c>
      <c r="I1026" s="8" t="str">
        <f>IFERROR(IF(INDEX('ce raw data'!$C$2:$CZ$3000,MATCH(1,INDEX(('ce raw data'!$A$2:$A$3000=G971)*('ce raw data'!$B$2:$B$3000=$B1026),,),0),MATCH(I974,'ce raw data'!$C$1:$CZ$1,0))="","-",INDEX('ce raw data'!$C$2:$CZ$3000,MATCH(1,INDEX(('ce raw data'!$A$2:$A$3000=G971)*('ce raw data'!$B$2:$B$3000=$B1026),,),0),MATCH(I974,'ce raw data'!$C$1:$CZ$1,0))),"-")</f>
        <v>-</v>
      </c>
      <c r="J1026" s="8" t="str">
        <f>IFERROR(IF(INDEX('ce raw data'!$C$2:$CZ$3000,MATCH(1,INDEX(('ce raw data'!$A$2:$A$3000=G971)*('ce raw data'!$B$2:$B$3000=$B1026),,),0),MATCH(J974,'ce raw data'!$C$1:$CZ$1,0))="","-",INDEX('ce raw data'!$C$2:$CZ$3000,MATCH(1,INDEX(('ce raw data'!$A$2:$A$3000=G971)*('ce raw data'!$B$2:$B$3000=$B1026),,),0),MATCH(J974,'ce raw data'!$C$1:$CZ$1,0))),"-")</f>
        <v>-</v>
      </c>
    </row>
    <row r="1027" spans="2:10" hidden="1" x14ac:dyDescent="0.5">
      <c r="B1027" s="13"/>
      <c r="C1027" s="8" t="str">
        <f>IFERROR(IF(INDEX('ce raw data'!$C$2:$CZ$3000,MATCH(1,INDEX(('ce raw data'!$A$2:$A$3000=C971)*('ce raw data'!$B$2:$B$3000=$B1028),,),0),MATCH(SUBSTITUTE(C974,"Allele","Height"),'ce raw data'!$C$1:$CZ$1,0))="","-",INDEX('ce raw data'!$C$2:$CZ$3000,MATCH(1,INDEX(('ce raw data'!$A$2:$A$3000=C971)*('ce raw data'!$B$2:$B$3000=$B1028),,),0),MATCH(SUBSTITUTE(C974,"Allele","Height"),'ce raw data'!$C$1:$CZ$1,0))),"-")</f>
        <v>-</v>
      </c>
      <c r="D1027" s="8" t="str">
        <f>IFERROR(IF(INDEX('ce raw data'!$C$2:$CZ$3000,MATCH(1,INDEX(('ce raw data'!$A$2:$A$3000=C971)*('ce raw data'!$B$2:$B$3000=$B1028),,),0),MATCH(SUBSTITUTE(D974,"Allele","Height"),'ce raw data'!$C$1:$CZ$1,0))="","-",INDEX('ce raw data'!$C$2:$CZ$3000,MATCH(1,INDEX(('ce raw data'!$A$2:$A$3000=C971)*('ce raw data'!$B$2:$B$3000=$B1028),,),0),MATCH(SUBSTITUTE(D974,"Allele","Height"),'ce raw data'!$C$1:$CZ$1,0))),"-")</f>
        <v>-</v>
      </c>
      <c r="E1027" s="8" t="str">
        <f>IFERROR(IF(INDEX('ce raw data'!$C$2:$CZ$3000,MATCH(1,INDEX(('ce raw data'!$A$2:$A$3000=C971)*('ce raw data'!$B$2:$B$3000=$B1028),,),0),MATCH(SUBSTITUTE(E974,"Allele","Height"),'ce raw data'!$C$1:$CZ$1,0))="","-",INDEX('ce raw data'!$C$2:$CZ$3000,MATCH(1,INDEX(('ce raw data'!$A$2:$A$3000=C971)*('ce raw data'!$B$2:$B$3000=$B1028),,),0),MATCH(SUBSTITUTE(E974,"Allele","Height"),'ce raw data'!$C$1:$CZ$1,0))),"-")</f>
        <v>-</v>
      </c>
      <c r="F1027" s="8" t="str">
        <f>IFERROR(IF(INDEX('ce raw data'!$C$2:$CZ$3000,MATCH(1,INDEX(('ce raw data'!$A$2:$A$3000=C971)*('ce raw data'!$B$2:$B$3000=$B1028),,),0),MATCH(SUBSTITUTE(F974,"Allele","Height"),'ce raw data'!$C$1:$CZ$1,0))="","-",INDEX('ce raw data'!$C$2:$CZ$3000,MATCH(1,INDEX(('ce raw data'!$A$2:$A$3000=C971)*('ce raw data'!$B$2:$B$3000=$B1028),,),0),MATCH(SUBSTITUTE(F974,"Allele","Height"),'ce raw data'!$C$1:$CZ$1,0))),"-")</f>
        <v>-</v>
      </c>
      <c r="G1027" s="8" t="str">
        <f>IFERROR(IF(INDEX('ce raw data'!$C$2:$CZ$3000,MATCH(1,INDEX(('ce raw data'!$A$2:$A$3000=G971)*('ce raw data'!$B$2:$B$3000=$B1028),,),0),MATCH(SUBSTITUTE(G974,"Allele","Height"),'ce raw data'!$C$1:$CZ$1,0))="","-",INDEX('ce raw data'!$C$2:$CZ$3000,MATCH(1,INDEX(('ce raw data'!$A$2:$A$3000=G971)*('ce raw data'!$B$2:$B$3000=$B1028),,),0),MATCH(SUBSTITUTE(G974,"Allele","Height"),'ce raw data'!$C$1:$CZ$1,0))),"-")</f>
        <v>-</v>
      </c>
      <c r="H1027" s="8" t="str">
        <f>IFERROR(IF(INDEX('ce raw data'!$C$2:$CZ$3000,MATCH(1,INDEX(('ce raw data'!$A$2:$A$3000=G971)*('ce raw data'!$B$2:$B$3000=$B1028),,),0),MATCH(SUBSTITUTE(H974,"Allele","Height"),'ce raw data'!$C$1:$CZ$1,0))="","-",INDEX('ce raw data'!$C$2:$CZ$3000,MATCH(1,INDEX(('ce raw data'!$A$2:$A$3000=G971)*('ce raw data'!$B$2:$B$3000=$B1028),,),0),MATCH(SUBSTITUTE(H974,"Allele","Height"),'ce raw data'!$C$1:$CZ$1,0))),"-")</f>
        <v>-</v>
      </c>
      <c r="I1027" s="8" t="str">
        <f>IFERROR(IF(INDEX('ce raw data'!$C$2:$CZ$3000,MATCH(1,INDEX(('ce raw data'!$A$2:$A$3000=G971)*('ce raw data'!$B$2:$B$3000=$B1028),,),0),MATCH(SUBSTITUTE(I974,"Allele","Height"),'ce raw data'!$C$1:$CZ$1,0))="","-",INDEX('ce raw data'!$C$2:$CZ$3000,MATCH(1,INDEX(('ce raw data'!$A$2:$A$3000=G971)*('ce raw data'!$B$2:$B$3000=$B1028),,),0),MATCH(SUBSTITUTE(I974,"Allele","Height"),'ce raw data'!$C$1:$CZ$1,0))),"-")</f>
        <v>-</v>
      </c>
      <c r="J1027" s="8" t="str">
        <f>IFERROR(IF(INDEX('ce raw data'!$C$2:$CZ$3000,MATCH(1,INDEX(('ce raw data'!$A$2:$A$3000=G971)*('ce raw data'!$B$2:$B$3000=$B1028),,),0),MATCH(SUBSTITUTE(J974,"Allele","Height"),'ce raw data'!$C$1:$CZ$1,0))="","-",INDEX('ce raw data'!$C$2:$CZ$3000,MATCH(1,INDEX(('ce raw data'!$A$2:$A$3000=G971)*('ce raw data'!$B$2:$B$3000=$B1028),,),0),MATCH(SUBSTITUTE(J974,"Allele","Height"),'ce raw data'!$C$1:$CZ$1,0))),"-")</f>
        <v>-</v>
      </c>
    </row>
    <row r="1028" spans="2:10" x14ac:dyDescent="0.5">
      <c r="B1028" s="13" t="str">
        <f>'Allele Call Table'!$A$123</f>
        <v>DYS570</v>
      </c>
      <c r="C1028" s="8" t="str">
        <f>IFERROR(IF(INDEX('ce raw data'!$C$2:$CZ$3000,MATCH(1,INDEX(('ce raw data'!$A$2:$A$3000=C971)*('ce raw data'!$B$2:$B$3000=$B1028),,),0),MATCH(C974,'ce raw data'!$C$1:$CZ$1,0))="","-",INDEX('ce raw data'!$C$2:$CZ$3000,MATCH(1,INDEX(('ce raw data'!$A$2:$A$3000=C971)*('ce raw data'!$B$2:$B$3000=$B1028),,),0),MATCH(C974,'ce raw data'!$C$1:$CZ$1,0))),"-")</f>
        <v>-</v>
      </c>
      <c r="D1028" s="8" t="str">
        <f>IFERROR(IF(INDEX('ce raw data'!$C$2:$CZ$3000,MATCH(1,INDEX(('ce raw data'!$A$2:$A$3000=C971)*('ce raw data'!$B$2:$B$3000=$B1028),,),0),MATCH(D974,'ce raw data'!$C$1:$CZ$1,0))="","-",INDEX('ce raw data'!$C$2:$CZ$3000,MATCH(1,INDEX(('ce raw data'!$A$2:$A$3000=C971)*('ce raw data'!$B$2:$B$3000=$B1028),,),0),MATCH(D974,'ce raw data'!$C$1:$CZ$1,0))),"-")</f>
        <v>-</v>
      </c>
      <c r="E1028" s="8" t="str">
        <f>IFERROR(IF(INDEX('ce raw data'!$C$2:$CZ$3000,MATCH(1,INDEX(('ce raw data'!$A$2:$A$3000=C971)*('ce raw data'!$B$2:$B$3000=$B1028),,),0),MATCH(E974,'ce raw data'!$C$1:$CZ$1,0))="","-",INDEX('ce raw data'!$C$2:$CZ$3000,MATCH(1,INDEX(('ce raw data'!$A$2:$A$3000=C971)*('ce raw data'!$B$2:$B$3000=$B1028),,),0),MATCH(E974,'ce raw data'!$C$1:$CZ$1,0))),"-")</f>
        <v>-</v>
      </c>
      <c r="F1028" s="8" t="str">
        <f>IFERROR(IF(INDEX('ce raw data'!$C$2:$CZ$3000,MATCH(1,INDEX(('ce raw data'!$A$2:$A$3000=C971)*('ce raw data'!$B$2:$B$3000=$B1028),,),0),MATCH(F974,'ce raw data'!$C$1:$CZ$1,0))="","-",INDEX('ce raw data'!$C$2:$CZ$3000,MATCH(1,INDEX(('ce raw data'!$A$2:$A$3000=C971)*('ce raw data'!$B$2:$B$3000=$B1028),,),0),MATCH(F974,'ce raw data'!$C$1:$CZ$1,0))),"-")</f>
        <v>-</v>
      </c>
      <c r="G1028" s="8" t="str">
        <f>IFERROR(IF(INDEX('ce raw data'!$C$2:$CZ$3000,MATCH(1,INDEX(('ce raw data'!$A$2:$A$3000=G971)*('ce raw data'!$B$2:$B$3000=$B1028),,),0),MATCH(G974,'ce raw data'!$C$1:$CZ$1,0))="","-",INDEX('ce raw data'!$C$2:$CZ$3000,MATCH(1,INDEX(('ce raw data'!$A$2:$A$3000=G971)*('ce raw data'!$B$2:$B$3000=$B1028),,),0),MATCH(G974,'ce raw data'!$C$1:$CZ$1,0))),"-")</f>
        <v>-</v>
      </c>
      <c r="H1028" s="8" t="str">
        <f>IFERROR(IF(INDEX('ce raw data'!$C$2:$CZ$3000,MATCH(1,INDEX(('ce raw data'!$A$2:$A$3000=G971)*('ce raw data'!$B$2:$B$3000=$B1028),,),0),MATCH(H974,'ce raw data'!$C$1:$CZ$1,0))="","-",INDEX('ce raw data'!$C$2:$CZ$3000,MATCH(1,INDEX(('ce raw data'!$A$2:$A$3000=G971)*('ce raw data'!$B$2:$B$3000=$B1028),,),0),MATCH(H974,'ce raw data'!$C$1:$CZ$1,0))),"-")</f>
        <v>-</v>
      </c>
      <c r="I1028" s="8" t="str">
        <f>IFERROR(IF(INDEX('ce raw data'!$C$2:$CZ$3000,MATCH(1,INDEX(('ce raw data'!$A$2:$A$3000=G971)*('ce raw data'!$B$2:$B$3000=$B1028),,),0),MATCH(I974,'ce raw data'!$C$1:$CZ$1,0))="","-",INDEX('ce raw data'!$C$2:$CZ$3000,MATCH(1,INDEX(('ce raw data'!$A$2:$A$3000=G971)*('ce raw data'!$B$2:$B$3000=$B1028),,),0),MATCH(I974,'ce raw data'!$C$1:$CZ$1,0))),"-")</f>
        <v>-</v>
      </c>
      <c r="J1028" s="8" t="str">
        <f>IFERROR(IF(INDEX('ce raw data'!$C$2:$CZ$3000,MATCH(1,INDEX(('ce raw data'!$A$2:$A$3000=G971)*('ce raw data'!$B$2:$B$3000=$B1028),,),0),MATCH(J974,'ce raw data'!$C$1:$CZ$1,0))="","-",INDEX('ce raw data'!$C$2:$CZ$3000,MATCH(1,INDEX(('ce raw data'!$A$2:$A$3000=G971)*('ce raw data'!$B$2:$B$3000=$B1028),,),0),MATCH(J974,'ce raw data'!$C$1:$CZ$1,0))),"-")</f>
        <v>-</v>
      </c>
    </row>
    <row r="1029" spans="2:10" x14ac:dyDescent="0.5">
      <c r="B1029" s="22"/>
    </row>
    <row r="1030" spans="2:10" x14ac:dyDescent="0.5">
      <c r="B1030" s="22"/>
    </row>
  </sheetData>
  <mergeCells count="96">
    <mergeCell ref="C973:F973"/>
    <mergeCell ref="G973:J973"/>
    <mergeCell ref="C778:F778"/>
    <mergeCell ref="G778:J778"/>
    <mergeCell ref="C843:F843"/>
    <mergeCell ref="G843:J843"/>
    <mergeCell ref="C907:F907"/>
    <mergeCell ref="G907:J907"/>
    <mergeCell ref="C971:F971"/>
    <mergeCell ref="G971:J971"/>
    <mergeCell ref="C842:F842"/>
    <mergeCell ref="G842:J842"/>
    <mergeCell ref="C908:F908"/>
    <mergeCell ref="G908:J908"/>
    <mergeCell ref="C972:F972"/>
    <mergeCell ref="G972:J972"/>
    <mergeCell ref="C909:F909"/>
    <mergeCell ref="G909:J909"/>
    <mergeCell ref="C776:F776"/>
    <mergeCell ref="G776:J776"/>
    <mergeCell ref="C841:F841"/>
    <mergeCell ref="G841:J841"/>
    <mergeCell ref="C777:F777"/>
    <mergeCell ref="G777:J777"/>
    <mergeCell ref="C713:F713"/>
    <mergeCell ref="G713:J713"/>
    <mergeCell ref="C520:F520"/>
    <mergeCell ref="G520:J520"/>
    <mergeCell ref="C584:F584"/>
    <mergeCell ref="G584:J584"/>
    <mergeCell ref="C647:F647"/>
    <mergeCell ref="G647:J647"/>
    <mergeCell ref="C711:F711"/>
    <mergeCell ref="G711:J711"/>
    <mergeCell ref="C583:F583"/>
    <mergeCell ref="G583:J583"/>
    <mergeCell ref="C648:F648"/>
    <mergeCell ref="G648:J648"/>
    <mergeCell ref="C712:F712"/>
    <mergeCell ref="G712:J712"/>
    <mergeCell ref="C649:F649"/>
    <mergeCell ref="G649:J649"/>
    <mergeCell ref="C518:F518"/>
    <mergeCell ref="G518:J518"/>
    <mergeCell ref="C582:F582"/>
    <mergeCell ref="G582:J582"/>
    <mergeCell ref="C519:F519"/>
    <mergeCell ref="G519:J519"/>
    <mergeCell ref="C455:F455"/>
    <mergeCell ref="G455:J455"/>
    <mergeCell ref="C262:F262"/>
    <mergeCell ref="G262:J262"/>
    <mergeCell ref="C326:F326"/>
    <mergeCell ref="G326:J326"/>
    <mergeCell ref="C389:F389"/>
    <mergeCell ref="G389:J389"/>
    <mergeCell ref="C453:F453"/>
    <mergeCell ref="G453:J453"/>
    <mergeCell ref="C325:F325"/>
    <mergeCell ref="G325:J325"/>
    <mergeCell ref="C390:F390"/>
    <mergeCell ref="G390:J390"/>
    <mergeCell ref="C454:F454"/>
    <mergeCell ref="G454:J454"/>
    <mergeCell ref="C391:F391"/>
    <mergeCell ref="G391:J391"/>
    <mergeCell ref="C260:F260"/>
    <mergeCell ref="G260:J260"/>
    <mergeCell ref="C324:F324"/>
    <mergeCell ref="G324:J324"/>
    <mergeCell ref="C261:F261"/>
    <mergeCell ref="G261:J261"/>
    <mergeCell ref="C197:F197"/>
    <mergeCell ref="G197:J197"/>
    <mergeCell ref="C4:F4"/>
    <mergeCell ref="G4:J4"/>
    <mergeCell ref="C68:F68"/>
    <mergeCell ref="G68:J68"/>
    <mergeCell ref="C131:F131"/>
    <mergeCell ref="G131:J131"/>
    <mergeCell ref="C195:F195"/>
    <mergeCell ref="G195:J195"/>
    <mergeCell ref="C67:F67"/>
    <mergeCell ref="G67:J67"/>
    <mergeCell ref="C132:F132"/>
    <mergeCell ref="G132:J132"/>
    <mergeCell ref="C196:F196"/>
    <mergeCell ref="G196:J196"/>
    <mergeCell ref="C133:F133"/>
    <mergeCell ref="G133:J133"/>
    <mergeCell ref="C2:F2"/>
    <mergeCell ref="G2:J2"/>
    <mergeCell ref="C66:F66"/>
    <mergeCell ref="G66:J66"/>
    <mergeCell ref="C3:F3"/>
    <mergeCell ref="G3:J3"/>
  </mergeCells>
  <conditionalFormatting sqref="C71:J83 C200:J212 C329:J341 C458:J470 C587:J599 C716:J728 C846:J858 C976:J988 C7:J19 C136:J148 C265:J277 C394:J406 C523:J535 C652:J664 C781:J793 C912:J924">
    <cfRule type="expression" dxfId="14" priority="46">
      <formula>C6&lt;$A$3</formula>
    </cfRule>
  </conditionalFormatting>
  <conditionalFormatting sqref="C85:J93 C214:J222 C343:J351 C472:J480 C601:J609 C730:J738 C860:J868 C990:J998 C21:J29 C150:J158 C279:J287 C408:J416 C537:J545 C666:J674 C795:J803 C926:J934">
    <cfRule type="expression" dxfId="13" priority="47">
      <formula>C20&lt;$A$5</formula>
    </cfRule>
  </conditionalFormatting>
  <conditionalFormatting sqref="C95:J105 C224:J234 C353:J363 C482:J492 C611:J621 C740:J750 C870:J880 C1000:J1010 C31:J41 C160:J170 C289:J299 C418:J428 C547:J557 C676:J686 C805:J815 C936:J946">
    <cfRule type="expression" dxfId="12" priority="48">
      <formula>C30&lt;$A$9</formula>
    </cfRule>
  </conditionalFormatting>
  <conditionalFormatting sqref="C107:J115 C236:J244 C365:J373 C494:J502 C623:J631 C752:J760 C882:J890 C1012:J1020 C43:J51 C172:J180 C301:J309 C430:J438 C559:J567 C688:J696 C817:J825 C948:J956">
    <cfRule type="expression" dxfId="11" priority="49">
      <formula>C42&lt;$A$13</formula>
    </cfRule>
  </conditionalFormatting>
  <conditionalFormatting sqref="C117:J123 C246:J252 C375:J381 C504:J510 C633:J639 C762:J768 C892:J898 C1022:J1028 C182:J188 C311:J317 C440:J446 C569:J575 C698:J704 C827:J833 C958:J964 C53:J59">
    <cfRule type="expression" dxfId="10" priority="106">
      <formula>C52&lt;$A$17</formula>
    </cfRule>
  </conditionalFormatting>
  <pageMargins left="0.95" right="0.95" top="0.7" bottom="0.5" header="0.3" footer="0.3"/>
  <pageSetup scale="70" orientation="portrait" horizontalDpi="300" r:id="rId1"/>
  <headerFooter>
    <oddHeader>&amp;L6C Allele call Results Worksheet
Forensic Biology Section&amp;RVersion  5
Effective Date: 07/01/2020</oddHeader>
    <oddFooter>&amp;Lhighlighted allele = in stochastic range&amp;CPage &amp;P of &amp;N&amp;RForm Approved for Use by: DNA Technical Leader
&amp;G</oddFooter>
  </headerFooter>
  <rowBreaks count="1" manualBreakCount="1">
    <brk id="129" min="1" max="9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8">
    <tabColor theme="7"/>
  </sheetPr>
  <dimension ref="A1:J1125"/>
  <sheetViews>
    <sheetView view="pageBreakPreview" topLeftCell="B1" zoomScaleNormal="70" zoomScaleSheetLayoutView="100" zoomScalePageLayoutView="80" workbookViewId="0">
      <selection activeCell="B1" sqref="B1"/>
    </sheetView>
  </sheetViews>
  <sheetFormatPr defaultColWidth="13.578125" defaultRowHeight="12.3" x14ac:dyDescent="0.4"/>
  <cols>
    <col min="1" max="1" width="0" style="2" hidden="1" customWidth="1"/>
    <col min="2" max="2" width="13.578125" style="2"/>
    <col min="3" max="15" width="11" style="2" customWidth="1"/>
    <col min="16" max="16384" width="13.578125" style="2"/>
  </cols>
  <sheetData>
    <row r="1" spans="1:10" x14ac:dyDescent="0.4">
      <c r="A1" s="1" t="s">
        <v>0</v>
      </c>
      <c r="B1" s="27" t="s">
        <v>1</v>
      </c>
      <c r="C1" s="3">
        <f ca="1">TODAY()</f>
        <v>44028</v>
      </c>
      <c r="D1" s="18"/>
      <c r="E1" s="37" t="s">
        <v>2</v>
      </c>
      <c r="F1" s="37"/>
      <c r="G1" s="19" t="str">
        <f>'Allele Call Table'!A23</f>
        <v/>
      </c>
      <c r="J1" s="1"/>
    </row>
    <row r="2" spans="1:10" x14ac:dyDescent="0.4">
      <c r="A2" s="4" t="s">
        <v>3</v>
      </c>
      <c r="B2" s="5" t="s">
        <v>4</v>
      </c>
      <c r="C2" s="36" t="str">
        <f>IF(INDEX('ce raw data'!$A:$A,2)="","blank",INDEX('ce raw data'!$A:$A,2))</f>
        <v>blank</v>
      </c>
      <c r="D2" s="36"/>
      <c r="E2" s="36"/>
      <c r="F2" s="36"/>
      <c r="G2" s="36"/>
      <c r="H2" s="36"/>
      <c r="I2" s="36"/>
      <c r="J2" s="36"/>
    </row>
    <row r="3" spans="1:10" ht="24.6" x14ac:dyDescent="0.4">
      <c r="A3" s="2">
        <v>300</v>
      </c>
      <c r="B3" s="6" t="s">
        <v>5</v>
      </c>
      <c r="C3" s="36"/>
      <c r="D3" s="36"/>
      <c r="E3" s="36"/>
      <c r="F3" s="36"/>
      <c r="G3" s="36"/>
      <c r="H3" s="36"/>
      <c r="I3" s="36"/>
      <c r="J3" s="36"/>
    </row>
    <row r="4" spans="1:10" x14ac:dyDescent="0.4">
      <c r="A4" s="2" t="s">
        <v>6</v>
      </c>
      <c r="B4" s="7"/>
      <c r="C4" s="39"/>
      <c r="D4" s="39"/>
      <c r="E4" s="39"/>
      <c r="F4" s="39"/>
      <c r="G4" s="39"/>
      <c r="H4" s="39"/>
      <c r="I4" s="39"/>
      <c r="J4" s="39"/>
    </row>
    <row r="5" spans="1:10" x14ac:dyDescent="0.4">
      <c r="A5" s="2">
        <v>300</v>
      </c>
      <c r="B5" s="5" t="s">
        <v>7</v>
      </c>
      <c r="C5" s="21" t="s">
        <v>8</v>
      </c>
      <c r="D5" s="21" t="s">
        <v>9</v>
      </c>
      <c r="E5" s="21" t="s">
        <v>40</v>
      </c>
      <c r="F5" s="21" t="s">
        <v>41</v>
      </c>
      <c r="G5" s="21" t="s">
        <v>42</v>
      </c>
      <c r="H5" s="21" t="s">
        <v>43</v>
      </c>
      <c r="I5" s="21" t="s">
        <v>44</v>
      </c>
      <c r="J5" s="21" t="s">
        <v>45</v>
      </c>
    </row>
    <row r="6" spans="1:10" hidden="1" x14ac:dyDescent="0.4">
      <c r="B6" s="28"/>
      <c r="C6" s="16" t="str">
        <f>IFERROR(IF(INDEX('ce raw data'!$C$2:$CZ$3000,MATCH(1,INDEX(('ce raw data'!$A$2:$A$3000=C2)*('ce raw data'!$B$2:$B$3000=$B7),,),0),MATCH(SUBSTITUTE(C5,"Allele","Height"),'ce raw data'!$C$1:$CZ$1,0))="","-",INDEX('ce raw data'!$C$2:$CZ$3000,MATCH(1,INDEX(('ce raw data'!$A$2:$A$3000=C2)*('ce raw data'!$B$2:$B$3000=$B7),,),0),MATCH(SUBSTITUTE(C5,"Allele","Height"),'ce raw data'!$C$1:$CZ$1,0))),"-")</f>
        <v>-</v>
      </c>
      <c r="D6" s="16" t="str">
        <f>IFERROR(IF(INDEX('ce raw data'!$C$2:$CZ$3000,MATCH(1,INDEX(('ce raw data'!$A$2:$A$3000=C2)*('ce raw data'!$B$2:$B$3000=$B7),,),0),MATCH(SUBSTITUTE(D5,"Allele","Height"),'ce raw data'!$C$1:$CZ$1,0))="","-",INDEX('ce raw data'!$C$2:$CZ$3000,MATCH(1,INDEX(('ce raw data'!$A$2:$A$3000=C2)*('ce raw data'!$B$2:$B$3000=$B7),,),0),MATCH(SUBSTITUTE(D5,"Allele","Height"),'ce raw data'!$C$1:$CZ$1,0))),"-")</f>
        <v>-</v>
      </c>
      <c r="E6" s="16" t="str">
        <f>IFERROR(IF(INDEX('ce raw data'!$C$2:$CZ$3000,MATCH(1,INDEX(('ce raw data'!$A$2:$A$3000=C2)*('ce raw data'!$B$2:$B$3000=$B7),,),0),MATCH(SUBSTITUTE(E5,"Allele","Height"),'ce raw data'!$C$1:$CZ$1,0))="","-",INDEX('ce raw data'!$C$2:$CZ$3000,MATCH(1,INDEX(('ce raw data'!$A$2:$A$3000=C2)*('ce raw data'!$B$2:$B$3000=$B7),,),0),MATCH(SUBSTITUTE(E5,"Allele","Height"),'ce raw data'!$C$1:$CZ$1,0))),"-")</f>
        <v>-</v>
      </c>
      <c r="F6" s="16" t="str">
        <f>IFERROR(IF(INDEX('ce raw data'!$C$2:$CZ$3000,MATCH(1,INDEX(('ce raw data'!$A$2:$A$3000=C2)*('ce raw data'!$B$2:$B$3000=$B7),,),0),MATCH(SUBSTITUTE(F5,"Allele","Height"),'ce raw data'!$C$1:$CZ$1,0))="","-",INDEX('ce raw data'!$C$2:$CZ$3000,MATCH(1,INDEX(('ce raw data'!$A$2:$A$3000=C2)*('ce raw data'!$B$2:$B$3000=$B7),,),0),MATCH(SUBSTITUTE(F5,"Allele","Height"),'ce raw data'!$C$1:$CZ$1,0))),"-")</f>
        <v>-</v>
      </c>
      <c r="G6" s="16" t="str">
        <f>IFERROR(IF(INDEX('ce raw data'!$C$2:$CZ$3000,MATCH(1,INDEX(('ce raw data'!$A$2:$A$3000=C2)*('ce raw data'!$B$2:$B$3000=$B7),,),0),MATCH(SUBSTITUTE(G5,"Allele","Height"),'ce raw data'!$C$1:$CZ$1,0))="","-",INDEX('ce raw data'!$C$2:$CZ$3000,MATCH(1,INDEX(('ce raw data'!$A$2:$A$3000=C2)*('ce raw data'!$B$2:$B$3000=$B7),,),0),MATCH(SUBSTITUTE(G5,"Allele","Height"),'ce raw data'!$C$1:$CZ$1,0))),"-")</f>
        <v>-</v>
      </c>
      <c r="H6" s="16" t="str">
        <f>IFERROR(IF(INDEX('ce raw data'!$C$2:$CZ$3000,MATCH(1,INDEX(('ce raw data'!$A$2:$A$3000=C2)*('ce raw data'!$B$2:$B$3000=$B7),,),0),MATCH(SUBSTITUTE(H5,"Allele","Height"),'ce raw data'!$C$1:$CZ$1,0))="","-",INDEX('ce raw data'!$C$2:$CZ$3000,MATCH(1,INDEX(('ce raw data'!$A$2:$A$3000=C2)*('ce raw data'!$B$2:$B$3000=$B7),,),0),MATCH(SUBSTITUTE(H5,"Allele","Height"),'ce raw data'!$C$1:$CZ$1,0))),"-")</f>
        <v>-</v>
      </c>
      <c r="I6" s="16" t="str">
        <f>IFERROR(IF(INDEX('ce raw data'!$C$2:$CZ$3000,MATCH(1,INDEX(('ce raw data'!$A$2:$A$3000=C2)*('ce raw data'!$B$2:$B$3000=$B7),,),0),MATCH(SUBSTITUTE(I5,"Allele","Height"),'ce raw data'!$C$1:$CZ$1,0))="","-",INDEX('ce raw data'!$C$2:$CZ$3000,MATCH(1,INDEX(('ce raw data'!$A$2:$A$3000=C2)*('ce raw data'!$B$2:$B$3000=$B7),,),0),MATCH(SUBSTITUTE(I5,"Allele","Height"),'ce raw data'!$C$1:$CZ$1,0))),"-")</f>
        <v>-</v>
      </c>
      <c r="J6" s="16" t="str">
        <f>IFERROR(IF(INDEX('ce raw data'!$C$2:$CZ$3000,MATCH(1,INDEX(('ce raw data'!$A$2:$A$3000=C2)*('ce raw data'!$B$2:$B$3000=$B7),,),0),MATCH(SUBSTITUTE(J5,"Allele","Height"),'ce raw data'!$C$1:$CZ$1,0))="","-",INDEX('ce raw data'!$C$2:$CZ$3000,MATCH(1,INDEX(('ce raw data'!$A$2:$A$3000=C2)*('ce raw data'!$B$2:$B$3000=$B7),,),0),MATCH(SUBSTITUTE(J5,"Allele","Height"),'ce raw data'!$C$1:$CZ$1,0))),"-")</f>
        <v>-</v>
      </c>
    </row>
    <row r="7" spans="1:10" x14ac:dyDescent="0.4">
      <c r="A7" s="2" t="s">
        <v>10</v>
      </c>
      <c r="B7" s="10" t="str">
        <f>'Allele Call Table'!$A$71</f>
        <v>AMEL</v>
      </c>
      <c r="C7" s="8" t="str">
        <f>IFERROR(IF(INDEX('ce raw data'!$C$2:$CZ$3000,MATCH(1,INDEX(('ce raw data'!$A$2:$A$3000=C2)*('ce raw data'!$B$2:$B$3000=$B7),,),0),MATCH(C5,'ce raw data'!$C$1:$CZ$1,0))="","-",INDEX('ce raw data'!$C$2:$CZ$3000,MATCH(1,INDEX(('ce raw data'!$A$2:$A$3000=C2)*('ce raw data'!$B$2:$B$3000=$B7),,),0),MATCH(C5,'ce raw data'!$C$1:$CZ$1,0))),"-")</f>
        <v>-</v>
      </c>
      <c r="D7" s="8" t="str">
        <f>IFERROR(IF(INDEX('ce raw data'!$C$2:$CZ$3000,MATCH(1,INDEX(('ce raw data'!$A$2:$A$3000=C2)*('ce raw data'!$B$2:$B$3000=$B7),,),0),MATCH(D5,'ce raw data'!$C$1:$CZ$1,0))="","-",INDEX('ce raw data'!$C$2:$CZ$3000,MATCH(1,INDEX(('ce raw data'!$A$2:$A$3000=C2)*('ce raw data'!$B$2:$B$3000=$B7),,),0),MATCH(D5,'ce raw data'!$C$1:$CZ$1,0))),"-")</f>
        <v>-</v>
      </c>
      <c r="E7" s="8" t="str">
        <f>IFERROR(IF(INDEX('ce raw data'!$C$2:$CZ$3000,MATCH(1,INDEX(('ce raw data'!$A$2:$A$3000=C2)*('ce raw data'!$B$2:$B$3000=$B7),,),0),MATCH(E5,'ce raw data'!$C$1:$CZ$1,0))="","-",INDEX('ce raw data'!$C$2:$CZ$3000,MATCH(1,INDEX(('ce raw data'!$A$2:$A$3000=C2)*('ce raw data'!$B$2:$B$3000=$B7),,),0),MATCH(E5,'ce raw data'!$C$1:$CZ$1,0))),"-")</f>
        <v>-</v>
      </c>
      <c r="F7" s="8" t="str">
        <f>IFERROR(IF(INDEX('ce raw data'!$C$2:$CZ$3000,MATCH(1,INDEX(('ce raw data'!$A$2:$A$3000=C2)*('ce raw data'!$B$2:$B$3000=$B7),,),0),MATCH(F5,'ce raw data'!$C$1:$CZ$1,0))="","-",INDEX('ce raw data'!$C$2:$CZ$3000,MATCH(1,INDEX(('ce raw data'!$A$2:$A$3000=C2)*('ce raw data'!$B$2:$B$3000=$B7),,),0),MATCH(F5,'ce raw data'!$C$1:$CZ$1,0))),"-")</f>
        <v>-</v>
      </c>
      <c r="G7" s="8" t="str">
        <f>IFERROR(IF(INDEX('ce raw data'!$C$2:$CZ$3000,MATCH(1,INDEX(('ce raw data'!$A$2:$A$3000=C2)*('ce raw data'!$B$2:$B$3000=$B7),,),0),MATCH(G5,'ce raw data'!$C$1:$CZ$1,0))="","-",INDEX('ce raw data'!$C$2:$CZ$3000,MATCH(1,INDEX(('ce raw data'!$A$2:$A$3000=C2)*('ce raw data'!$B$2:$B$3000=$B7),,),0),MATCH(G5,'ce raw data'!$C$1:$CZ$1,0))),"-")</f>
        <v>-</v>
      </c>
      <c r="H7" s="8" t="str">
        <f>IFERROR(IF(INDEX('ce raw data'!$C$2:$CZ$3000,MATCH(1,INDEX(('ce raw data'!$A$2:$A$3000=C2)*('ce raw data'!$B$2:$B$3000=$B7),,),0),MATCH(H5,'ce raw data'!$C$1:$CZ$1,0))="","-",INDEX('ce raw data'!$C$2:$CZ$3000,MATCH(1,INDEX(('ce raw data'!$A$2:$A$3000=C2)*('ce raw data'!$B$2:$B$3000=$B7),,),0),MATCH(H5,'ce raw data'!$C$1:$CZ$1,0))),"-")</f>
        <v>-</v>
      </c>
      <c r="I7" s="8" t="str">
        <f>IFERROR(IF(INDEX('ce raw data'!$C$2:$CZ$3000,MATCH(1,INDEX(('ce raw data'!$A$2:$A$3000=C2)*('ce raw data'!$B$2:$B$3000=$B7),,),0),MATCH(I5,'ce raw data'!$C$1:$CZ$1,0))="","-",INDEX('ce raw data'!$C$2:$CZ$3000,MATCH(1,INDEX(('ce raw data'!$A$2:$A$3000=C2)*('ce raw data'!$B$2:$B$3000=$B7),,),0),MATCH(I5,'ce raw data'!$C$1:$CZ$1,0))),"-")</f>
        <v>-</v>
      </c>
      <c r="J7" s="8" t="str">
        <f>IFERROR(IF(INDEX('ce raw data'!$C$2:$CZ$3000,MATCH(1,INDEX(('ce raw data'!$A$2:$A$3000=C2)*('ce raw data'!$B$2:$B$3000=$B7),,),0),MATCH(J5,'ce raw data'!$C$1:$CZ$1,0))="","-",INDEX('ce raw data'!$C$2:$CZ$3000,MATCH(1,INDEX(('ce raw data'!$A$2:$A$3000=C2)*('ce raw data'!$B$2:$B$3000=$B7),,),0),MATCH(J5,'ce raw data'!$C$1:$CZ$1,0))),"-")</f>
        <v>-</v>
      </c>
    </row>
    <row r="8" spans="1:10" hidden="1" x14ac:dyDescent="0.4">
      <c r="B8" s="10"/>
      <c r="C8" s="8" t="str">
        <f>IFERROR(IF(INDEX('ce raw data'!$C$2:$CZ$3000,MATCH(1,INDEX(('ce raw data'!$A$2:$A$3000=C2)*('ce raw data'!$B$2:$B$3000=$B9),,),0),MATCH(SUBSTITUTE(C5,"Allele","Height"),'ce raw data'!$C$1:$CZ$1,0))="","-",INDEX('ce raw data'!$C$2:$CZ$3000,MATCH(1,INDEX(('ce raw data'!$A$2:$A$3000=C2)*('ce raw data'!$B$2:$B$3000=$B9),,),0),MATCH(SUBSTITUTE(C5,"Allele","Height"),'ce raw data'!$C$1:$CZ$1,0))),"-")</f>
        <v>-</v>
      </c>
      <c r="D8" s="8" t="str">
        <f>IFERROR(IF(INDEX('ce raw data'!$C$2:$CZ$3000,MATCH(1,INDEX(('ce raw data'!$A$2:$A$3000=C2)*('ce raw data'!$B$2:$B$3000=$B9),,),0),MATCH(SUBSTITUTE(D5,"Allele","Height"),'ce raw data'!$C$1:$CZ$1,0))="","-",INDEX('ce raw data'!$C$2:$CZ$3000,MATCH(1,INDEX(('ce raw data'!$A$2:$A$3000=C2)*('ce raw data'!$B$2:$B$3000=$B9),,),0),MATCH(SUBSTITUTE(D5,"Allele","Height"),'ce raw data'!$C$1:$CZ$1,0))),"-")</f>
        <v>-</v>
      </c>
      <c r="E8" s="8" t="str">
        <f>IFERROR(IF(INDEX('ce raw data'!$C$2:$CZ$3000,MATCH(1,INDEX(('ce raw data'!$A$2:$A$3000=C2)*('ce raw data'!$B$2:$B$3000=$B9),,),0),MATCH(SUBSTITUTE(E5,"Allele","Height"),'ce raw data'!$C$1:$CZ$1,0))="","-",INDEX('ce raw data'!$C$2:$CZ$3000,MATCH(1,INDEX(('ce raw data'!$A$2:$A$3000=C2)*('ce raw data'!$B$2:$B$3000=$B9),,),0),MATCH(SUBSTITUTE(E5,"Allele","Height"),'ce raw data'!$C$1:$CZ$1,0))),"-")</f>
        <v>-</v>
      </c>
      <c r="F8" s="8" t="str">
        <f>IFERROR(IF(INDEX('ce raw data'!$C$2:$CZ$3000,MATCH(1,INDEX(('ce raw data'!$A$2:$A$3000=C2)*('ce raw data'!$B$2:$B$3000=$B9),,),0),MATCH(SUBSTITUTE(F5,"Allele","Height"),'ce raw data'!$C$1:$CZ$1,0))="","-",INDEX('ce raw data'!$C$2:$CZ$3000,MATCH(1,INDEX(('ce raw data'!$A$2:$A$3000=C2)*('ce raw data'!$B$2:$B$3000=$B9),,),0),MATCH(SUBSTITUTE(F5,"Allele","Height"),'ce raw data'!$C$1:$CZ$1,0))),"-")</f>
        <v>-</v>
      </c>
      <c r="G8" s="8" t="str">
        <f>IFERROR(IF(INDEX('ce raw data'!$C$2:$CZ$3000,MATCH(1,INDEX(('ce raw data'!$A$2:$A$3000=C2)*('ce raw data'!$B$2:$B$3000=$B9),,),0),MATCH(SUBSTITUTE(G5,"Allele","Height"),'ce raw data'!$C$1:$CZ$1,0))="","-",INDEX('ce raw data'!$C$2:$CZ$3000,MATCH(1,INDEX(('ce raw data'!$A$2:$A$3000=C2)*('ce raw data'!$B$2:$B$3000=$B9),,),0),MATCH(SUBSTITUTE(G5,"Allele","Height"),'ce raw data'!$C$1:$CZ$1,0))),"-")</f>
        <v>-</v>
      </c>
      <c r="H8" s="8" t="str">
        <f>IFERROR(IF(INDEX('ce raw data'!$C$2:$CZ$3000,MATCH(1,INDEX(('ce raw data'!$A$2:$A$3000=C2)*('ce raw data'!$B$2:$B$3000=$B9),,),0),MATCH(SUBSTITUTE(H5,"Allele","Height"),'ce raw data'!$C$1:$CZ$1,0))="","-",INDEX('ce raw data'!$C$2:$CZ$3000,MATCH(1,INDEX(('ce raw data'!$A$2:$A$3000=C2)*('ce raw data'!$B$2:$B$3000=$B9),,),0),MATCH(SUBSTITUTE(H5,"Allele","Height"),'ce raw data'!$C$1:$CZ$1,0))),"-")</f>
        <v>-</v>
      </c>
      <c r="I8" s="8" t="str">
        <f>IFERROR(IF(INDEX('ce raw data'!$C$2:$CZ$3000,MATCH(1,INDEX(('ce raw data'!$A$2:$A$3000=C2)*('ce raw data'!$B$2:$B$3000=$B9),,),0),MATCH(SUBSTITUTE(I5,"Allele","Height"),'ce raw data'!$C$1:$CZ$1,0))="","-",INDEX('ce raw data'!$C$2:$CZ$3000,MATCH(1,INDEX(('ce raw data'!$A$2:$A$3000=C2)*('ce raw data'!$B$2:$B$3000=$B9),,),0),MATCH(SUBSTITUTE(I5,"Allele","Height"),'ce raw data'!$C$1:$CZ$1,0))),"-")</f>
        <v>-</v>
      </c>
      <c r="J8" s="8" t="str">
        <f>IFERROR(IF(INDEX('ce raw data'!$C$2:$CZ$3000,MATCH(1,INDEX(('ce raw data'!$A$2:$A$3000=C2)*('ce raw data'!$B$2:$B$3000=$B9),,),0),MATCH(SUBSTITUTE(J5,"Allele","Height"),'ce raw data'!$C$1:$CZ$1,0))="","-",INDEX('ce raw data'!$C$2:$CZ$3000,MATCH(1,INDEX(('ce raw data'!$A$2:$A$3000=C2)*('ce raw data'!$B$2:$B$3000=$B9),,),0),MATCH(SUBSTITUTE(J5,"Allele","Height"),'ce raw data'!$C$1:$CZ$1,0))),"-")</f>
        <v>-</v>
      </c>
    </row>
    <row r="9" spans="1:10" x14ac:dyDescent="0.4">
      <c r="A9" s="2">
        <v>300</v>
      </c>
      <c r="B9" s="10" t="str">
        <f>'Allele Call Table'!$A$73</f>
        <v>D3S1358</v>
      </c>
      <c r="C9" s="8" t="str">
        <f>IFERROR(IF(INDEX('ce raw data'!$C$2:$CZ$3000,MATCH(1,INDEX(('ce raw data'!$A$2:$A$3000=C2)*('ce raw data'!$B$2:$B$3000=$B9),,),0),MATCH(C5,'ce raw data'!$C$1:$CZ$1,0))="","-",INDEX('ce raw data'!$C$2:$CZ$3000,MATCH(1,INDEX(('ce raw data'!$A$2:$A$3000=C2)*('ce raw data'!$B$2:$B$3000=$B9),,),0),MATCH(C5,'ce raw data'!$C$1:$CZ$1,0))),"-")</f>
        <v>-</v>
      </c>
      <c r="D9" s="8" t="str">
        <f>IFERROR(IF(INDEX('ce raw data'!$C$2:$CZ$3000,MATCH(1,INDEX(('ce raw data'!$A$2:$A$3000=C2)*('ce raw data'!$B$2:$B$3000=$B9),,),0),MATCH(D5,'ce raw data'!$C$1:$CZ$1,0))="","-",INDEX('ce raw data'!$C$2:$CZ$3000,MATCH(1,INDEX(('ce raw data'!$A$2:$A$3000=C2)*('ce raw data'!$B$2:$B$3000=$B9),,),0),MATCH(D5,'ce raw data'!$C$1:$CZ$1,0))),"-")</f>
        <v>-</v>
      </c>
      <c r="E9" s="8" t="str">
        <f>IFERROR(IF(INDEX('ce raw data'!$C$2:$CZ$3000,MATCH(1,INDEX(('ce raw data'!$A$2:$A$3000=C2)*('ce raw data'!$B$2:$B$3000=$B9),,),0),MATCH(E5,'ce raw data'!$C$1:$CZ$1,0))="","-",INDEX('ce raw data'!$C$2:$CZ$3000,MATCH(1,INDEX(('ce raw data'!$A$2:$A$3000=C2)*('ce raw data'!$B$2:$B$3000=$B9),,),0),MATCH(E5,'ce raw data'!$C$1:$CZ$1,0))),"-")</f>
        <v>-</v>
      </c>
      <c r="F9" s="8" t="str">
        <f>IFERROR(IF(INDEX('ce raw data'!$C$2:$CZ$3000,MATCH(1,INDEX(('ce raw data'!$A$2:$A$3000=C2)*('ce raw data'!$B$2:$B$3000=$B9),,),0),MATCH(F5,'ce raw data'!$C$1:$CZ$1,0))="","-",INDEX('ce raw data'!$C$2:$CZ$3000,MATCH(1,INDEX(('ce raw data'!$A$2:$A$3000=C2)*('ce raw data'!$B$2:$B$3000=$B9),,),0),MATCH(F5,'ce raw data'!$C$1:$CZ$1,0))),"-")</f>
        <v>-</v>
      </c>
      <c r="G9" s="8" t="str">
        <f>IFERROR(IF(INDEX('ce raw data'!$C$2:$CZ$3000,MATCH(1,INDEX(('ce raw data'!$A$2:$A$3000=C2)*('ce raw data'!$B$2:$B$3000=$B9),,),0),MATCH(G5,'ce raw data'!$C$1:$CZ$1,0))="","-",INDEX('ce raw data'!$C$2:$CZ$3000,MATCH(1,INDEX(('ce raw data'!$A$2:$A$3000=C2)*('ce raw data'!$B$2:$B$3000=$B9),,),0),MATCH(G5,'ce raw data'!$C$1:$CZ$1,0))),"-")</f>
        <v>-</v>
      </c>
      <c r="H9" s="8" t="str">
        <f>IFERROR(IF(INDEX('ce raw data'!$C$2:$CZ$3000,MATCH(1,INDEX(('ce raw data'!$A$2:$A$3000=C2)*('ce raw data'!$B$2:$B$3000=$B9),,),0),MATCH(H5,'ce raw data'!$C$1:$CZ$1,0))="","-",INDEX('ce raw data'!$C$2:$CZ$3000,MATCH(1,INDEX(('ce raw data'!$A$2:$A$3000=C2)*('ce raw data'!$B$2:$B$3000=$B9),,),0),MATCH(H5,'ce raw data'!$C$1:$CZ$1,0))),"-")</f>
        <v>-</v>
      </c>
      <c r="I9" s="8" t="str">
        <f>IFERROR(IF(INDEX('ce raw data'!$C$2:$CZ$3000,MATCH(1,INDEX(('ce raw data'!$A$2:$A$3000=C2)*('ce raw data'!$B$2:$B$3000=$B9),,),0),MATCH(I5,'ce raw data'!$C$1:$CZ$1,0))="","-",INDEX('ce raw data'!$C$2:$CZ$3000,MATCH(1,INDEX(('ce raw data'!$A$2:$A$3000=C2)*('ce raw data'!$B$2:$B$3000=$B9),,),0),MATCH(I5,'ce raw data'!$C$1:$CZ$1,0))),"-")</f>
        <v>-</v>
      </c>
      <c r="J9" s="8" t="str">
        <f>IFERROR(IF(INDEX('ce raw data'!$C$2:$CZ$3000,MATCH(1,INDEX(('ce raw data'!$A$2:$A$3000=C2)*('ce raw data'!$B$2:$B$3000=$B9),,),0),MATCH(J5,'ce raw data'!$C$1:$CZ$1,0))="","-",INDEX('ce raw data'!$C$2:$CZ$3000,MATCH(1,INDEX(('ce raw data'!$A$2:$A$3000=C2)*('ce raw data'!$B$2:$B$3000=$B9),,),0),MATCH(J5,'ce raw data'!$C$1:$CZ$1,0))),"-")</f>
        <v>-</v>
      </c>
    </row>
    <row r="10" spans="1:10" hidden="1" x14ac:dyDescent="0.4">
      <c r="B10" s="10"/>
      <c r="C10" s="8" t="str">
        <f>IFERROR(IF(INDEX('ce raw data'!$C$2:$CZ$3000,MATCH(1,INDEX(('ce raw data'!$A$2:$A$3000=C2)*('ce raw data'!$B$2:$B$3000=$B11),,),0),MATCH(SUBSTITUTE(C5,"Allele","Height"),'ce raw data'!$C$1:$CZ$1,0))="","-",INDEX('ce raw data'!$C$2:$CZ$3000,MATCH(1,INDEX(('ce raw data'!$A$2:$A$3000=C2)*('ce raw data'!$B$2:$B$3000=$B11),,),0),MATCH(SUBSTITUTE(C5,"Allele","Height"),'ce raw data'!$C$1:$CZ$1,0))),"-")</f>
        <v>-</v>
      </c>
      <c r="D10" s="8" t="str">
        <f>IFERROR(IF(INDEX('ce raw data'!$C$2:$CZ$3000,MATCH(1,INDEX(('ce raw data'!$A$2:$A$3000=C2)*('ce raw data'!$B$2:$B$3000=$B11),,),0),MATCH(SUBSTITUTE(D5,"Allele","Height"),'ce raw data'!$C$1:$CZ$1,0))="","-",INDEX('ce raw data'!$C$2:$CZ$3000,MATCH(1,INDEX(('ce raw data'!$A$2:$A$3000=C2)*('ce raw data'!$B$2:$B$3000=$B11),,),0),MATCH(SUBSTITUTE(D5,"Allele","Height"),'ce raw data'!$C$1:$CZ$1,0))),"-")</f>
        <v>-</v>
      </c>
      <c r="E10" s="8" t="str">
        <f>IFERROR(IF(INDEX('ce raw data'!$C$2:$CZ$3000,MATCH(1,INDEX(('ce raw data'!$A$2:$A$3000=C2)*('ce raw data'!$B$2:$B$3000=$B11),,),0),MATCH(SUBSTITUTE(E5,"Allele","Height"),'ce raw data'!$C$1:$CZ$1,0))="","-",INDEX('ce raw data'!$C$2:$CZ$3000,MATCH(1,INDEX(('ce raw data'!$A$2:$A$3000=C2)*('ce raw data'!$B$2:$B$3000=$B11),,),0),MATCH(SUBSTITUTE(E5,"Allele","Height"),'ce raw data'!$C$1:$CZ$1,0))),"-")</f>
        <v>-</v>
      </c>
      <c r="F10" s="8" t="str">
        <f>IFERROR(IF(INDEX('ce raw data'!$C$2:$CZ$3000,MATCH(1,INDEX(('ce raw data'!$A$2:$A$3000=C2)*('ce raw data'!$B$2:$B$3000=$B11),,),0),MATCH(SUBSTITUTE(F5,"Allele","Height"),'ce raw data'!$C$1:$CZ$1,0))="","-",INDEX('ce raw data'!$C$2:$CZ$3000,MATCH(1,INDEX(('ce raw data'!$A$2:$A$3000=C2)*('ce raw data'!$B$2:$B$3000=$B11),,),0),MATCH(SUBSTITUTE(F5,"Allele","Height"),'ce raw data'!$C$1:$CZ$1,0))),"-")</f>
        <v>-</v>
      </c>
      <c r="G10" s="8" t="str">
        <f>IFERROR(IF(INDEX('ce raw data'!$C$2:$CZ$3000,MATCH(1,INDEX(('ce raw data'!$A$2:$A$3000=C2)*('ce raw data'!$B$2:$B$3000=$B11),,),0),MATCH(SUBSTITUTE(G5,"Allele","Height"),'ce raw data'!$C$1:$CZ$1,0))="","-",INDEX('ce raw data'!$C$2:$CZ$3000,MATCH(1,INDEX(('ce raw data'!$A$2:$A$3000=C2)*('ce raw data'!$B$2:$B$3000=$B11),,),0),MATCH(SUBSTITUTE(G5,"Allele","Height"),'ce raw data'!$C$1:$CZ$1,0))),"-")</f>
        <v>-</v>
      </c>
      <c r="H10" s="8" t="str">
        <f>IFERROR(IF(INDEX('ce raw data'!$C$2:$CZ$3000,MATCH(1,INDEX(('ce raw data'!$A$2:$A$3000=C2)*('ce raw data'!$B$2:$B$3000=$B11),,),0),MATCH(SUBSTITUTE(H5,"Allele","Height"),'ce raw data'!$C$1:$CZ$1,0))="","-",INDEX('ce raw data'!$C$2:$CZ$3000,MATCH(1,INDEX(('ce raw data'!$A$2:$A$3000=C2)*('ce raw data'!$B$2:$B$3000=$B11),,),0),MATCH(SUBSTITUTE(H5,"Allele","Height"),'ce raw data'!$C$1:$CZ$1,0))),"-")</f>
        <v>-</v>
      </c>
      <c r="I10" s="8" t="str">
        <f>IFERROR(IF(INDEX('ce raw data'!$C$2:$CZ$3000,MATCH(1,INDEX(('ce raw data'!$A$2:$A$3000=C2)*('ce raw data'!$B$2:$B$3000=$B11),,),0),MATCH(SUBSTITUTE(I5,"Allele","Height"),'ce raw data'!$C$1:$CZ$1,0))="","-",INDEX('ce raw data'!$C$2:$CZ$3000,MATCH(1,INDEX(('ce raw data'!$A$2:$A$3000=C2)*('ce raw data'!$B$2:$B$3000=$B11),,),0),MATCH(SUBSTITUTE(I5,"Allele","Height"),'ce raw data'!$C$1:$CZ$1,0))),"-")</f>
        <v>-</v>
      </c>
      <c r="J10" s="8" t="str">
        <f>IFERROR(IF(INDEX('ce raw data'!$C$2:$CZ$3000,MATCH(1,INDEX(('ce raw data'!$A$2:$A$3000=C2)*('ce raw data'!$B$2:$B$3000=$B11),,),0),MATCH(SUBSTITUTE(J5,"Allele","Height"),'ce raw data'!$C$1:$CZ$1,0))="","-",INDEX('ce raw data'!$C$2:$CZ$3000,MATCH(1,INDEX(('ce raw data'!$A$2:$A$3000=C2)*('ce raw data'!$B$2:$B$3000=$B11),,),0),MATCH(SUBSTITUTE(J5,"Allele","Height"),'ce raw data'!$C$1:$CZ$1,0))),"-")</f>
        <v>-</v>
      </c>
    </row>
    <row r="11" spans="1:10" x14ac:dyDescent="0.4">
      <c r="A11" s="2" t="s">
        <v>11</v>
      </c>
      <c r="B11" s="10" t="str">
        <f>'Allele Call Table'!$A$75</f>
        <v>D1S1656</v>
      </c>
      <c r="C11" s="8" t="str">
        <f>IFERROR(IF(INDEX('ce raw data'!$C$2:$CZ$3000,MATCH(1,INDEX(('ce raw data'!$A$2:$A$3000=C2)*('ce raw data'!$B$2:$B$3000=$B11),,),0),MATCH(C5,'ce raw data'!$C$1:$CZ$1,0))="","-",INDEX('ce raw data'!$C$2:$CZ$3000,MATCH(1,INDEX(('ce raw data'!$A$2:$A$3000=C2)*('ce raw data'!$B$2:$B$3000=$B11),,),0),MATCH(C5,'ce raw data'!$C$1:$CZ$1,0))),"-")</f>
        <v>-</v>
      </c>
      <c r="D11" s="8" t="str">
        <f>IFERROR(IF(INDEX('ce raw data'!$C$2:$CZ$3000,MATCH(1,INDEX(('ce raw data'!$A$2:$A$3000=C2)*('ce raw data'!$B$2:$B$3000=$B11),,),0),MATCH(D5,'ce raw data'!$C$1:$CZ$1,0))="","-",INDEX('ce raw data'!$C$2:$CZ$3000,MATCH(1,INDEX(('ce raw data'!$A$2:$A$3000=C2)*('ce raw data'!$B$2:$B$3000=$B11),,),0),MATCH(D5,'ce raw data'!$C$1:$CZ$1,0))),"-")</f>
        <v>-</v>
      </c>
      <c r="E11" s="8" t="str">
        <f>IFERROR(IF(INDEX('ce raw data'!$C$2:$CZ$3000,MATCH(1,INDEX(('ce raw data'!$A$2:$A$3000=C2)*('ce raw data'!$B$2:$B$3000=$B11),,),0),MATCH(E5,'ce raw data'!$C$1:$CZ$1,0))="","-",INDEX('ce raw data'!$C$2:$CZ$3000,MATCH(1,INDEX(('ce raw data'!$A$2:$A$3000=C2)*('ce raw data'!$B$2:$B$3000=$B11),,),0),MATCH(E5,'ce raw data'!$C$1:$CZ$1,0))),"-")</f>
        <v>-</v>
      </c>
      <c r="F11" s="8" t="str">
        <f>IFERROR(IF(INDEX('ce raw data'!$C$2:$CZ$3000,MATCH(1,INDEX(('ce raw data'!$A$2:$A$3000=C2)*('ce raw data'!$B$2:$B$3000=$B11),,),0),MATCH(F5,'ce raw data'!$C$1:$CZ$1,0))="","-",INDEX('ce raw data'!$C$2:$CZ$3000,MATCH(1,INDEX(('ce raw data'!$A$2:$A$3000=C2)*('ce raw data'!$B$2:$B$3000=$B11),,),0),MATCH(F5,'ce raw data'!$C$1:$CZ$1,0))),"-")</f>
        <v>-</v>
      </c>
      <c r="G11" s="8" t="str">
        <f>IFERROR(IF(INDEX('ce raw data'!$C$2:$CZ$3000,MATCH(1,INDEX(('ce raw data'!$A$2:$A$3000=C2)*('ce raw data'!$B$2:$B$3000=$B11),,),0),MATCH(G5,'ce raw data'!$C$1:$CZ$1,0))="","-",INDEX('ce raw data'!$C$2:$CZ$3000,MATCH(1,INDEX(('ce raw data'!$A$2:$A$3000=C2)*('ce raw data'!$B$2:$B$3000=$B11),,),0),MATCH(G5,'ce raw data'!$C$1:$CZ$1,0))),"-")</f>
        <v>-</v>
      </c>
      <c r="H11" s="8" t="str">
        <f>IFERROR(IF(INDEX('ce raw data'!$C$2:$CZ$3000,MATCH(1,INDEX(('ce raw data'!$A$2:$A$3000=C2)*('ce raw data'!$B$2:$B$3000=$B11),,),0),MATCH(H5,'ce raw data'!$C$1:$CZ$1,0))="","-",INDEX('ce raw data'!$C$2:$CZ$3000,MATCH(1,INDEX(('ce raw data'!$A$2:$A$3000=C2)*('ce raw data'!$B$2:$B$3000=$B11),,),0),MATCH(H5,'ce raw data'!$C$1:$CZ$1,0))),"-")</f>
        <v>-</v>
      </c>
      <c r="I11" s="8" t="str">
        <f>IFERROR(IF(INDEX('ce raw data'!$C$2:$CZ$3000,MATCH(1,INDEX(('ce raw data'!$A$2:$A$3000=C2)*('ce raw data'!$B$2:$B$3000=$B11),,),0),MATCH(I5,'ce raw data'!$C$1:$CZ$1,0))="","-",INDEX('ce raw data'!$C$2:$CZ$3000,MATCH(1,INDEX(('ce raw data'!$A$2:$A$3000=C2)*('ce raw data'!$B$2:$B$3000=$B11),,),0),MATCH(I5,'ce raw data'!$C$1:$CZ$1,0))),"-")</f>
        <v>-</v>
      </c>
      <c r="J11" s="8" t="str">
        <f>IFERROR(IF(INDEX('ce raw data'!$C$2:$CZ$3000,MATCH(1,INDEX(('ce raw data'!$A$2:$A$3000=C2)*('ce raw data'!$B$2:$B$3000=$B11),,),0),MATCH(J5,'ce raw data'!$C$1:$CZ$1,0))="","-",INDEX('ce raw data'!$C$2:$CZ$3000,MATCH(1,INDEX(('ce raw data'!$A$2:$A$3000=C2)*('ce raw data'!$B$2:$B$3000=$B11),,),0),MATCH(J5,'ce raw data'!$C$1:$CZ$1,0))),"-")</f>
        <v>-</v>
      </c>
    </row>
    <row r="12" spans="1:10" hidden="1" x14ac:dyDescent="0.4">
      <c r="B12" s="10"/>
      <c r="C12" s="8" t="str">
        <f>IFERROR(IF(INDEX('ce raw data'!$C$2:$CZ$3000,MATCH(1,INDEX(('ce raw data'!$A$2:$A$3000=C2)*('ce raw data'!$B$2:$B$3000=$B13),,),0),MATCH(SUBSTITUTE(C5,"Allele","Height"),'ce raw data'!$C$1:$CZ$1,0))="","-",INDEX('ce raw data'!$C$2:$CZ$3000,MATCH(1,INDEX(('ce raw data'!$A$2:$A$3000=C2)*('ce raw data'!$B$2:$B$3000=$B13),,),0),MATCH(SUBSTITUTE(C5,"Allele","Height"),'ce raw data'!$C$1:$CZ$1,0))),"-")</f>
        <v>-</v>
      </c>
      <c r="D12" s="8" t="str">
        <f>IFERROR(IF(INDEX('ce raw data'!$C$2:$CZ$3000,MATCH(1,INDEX(('ce raw data'!$A$2:$A$3000=C2)*('ce raw data'!$B$2:$B$3000=$B13),,),0),MATCH(SUBSTITUTE(D5,"Allele","Height"),'ce raw data'!$C$1:$CZ$1,0))="","-",INDEX('ce raw data'!$C$2:$CZ$3000,MATCH(1,INDEX(('ce raw data'!$A$2:$A$3000=C2)*('ce raw data'!$B$2:$B$3000=$B13),,),0),MATCH(SUBSTITUTE(D5,"Allele","Height"),'ce raw data'!$C$1:$CZ$1,0))),"-")</f>
        <v>-</v>
      </c>
      <c r="E12" s="8" t="str">
        <f>IFERROR(IF(INDEX('ce raw data'!$C$2:$CZ$3000,MATCH(1,INDEX(('ce raw data'!$A$2:$A$3000=C2)*('ce raw data'!$B$2:$B$3000=$B13),,),0),MATCH(SUBSTITUTE(E5,"Allele","Height"),'ce raw data'!$C$1:$CZ$1,0))="","-",INDEX('ce raw data'!$C$2:$CZ$3000,MATCH(1,INDEX(('ce raw data'!$A$2:$A$3000=C2)*('ce raw data'!$B$2:$B$3000=$B13),,),0),MATCH(SUBSTITUTE(E5,"Allele","Height"),'ce raw data'!$C$1:$CZ$1,0))),"-")</f>
        <v>-</v>
      </c>
      <c r="F12" s="8" t="str">
        <f>IFERROR(IF(INDEX('ce raw data'!$C$2:$CZ$3000,MATCH(1,INDEX(('ce raw data'!$A$2:$A$3000=C2)*('ce raw data'!$B$2:$B$3000=$B13),,),0),MATCH(SUBSTITUTE(F5,"Allele","Height"),'ce raw data'!$C$1:$CZ$1,0))="","-",INDEX('ce raw data'!$C$2:$CZ$3000,MATCH(1,INDEX(('ce raw data'!$A$2:$A$3000=C2)*('ce raw data'!$B$2:$B$3000=$B13),,),0),MATCH(SUBSTITUTE(F5,"Allele","Height"),'ce raw data'!$C$1:$CZ$1,0))),"-")</f>
        <v>-</v>
      </c>
      <c r="G12" s="8" t="str">
        <f>IFERROR(IF(INDEX('ce raw data'!$C$2:$CZ$3000,MATCH(1,INDEX(('ce raw data'!$A$2:$A$3000=C2)*('ce raw data'!$B$2:$B$3000=$B13),,),0),MATCH(SUBSTITUTE(G5,"Allele","Height"),'ce raw data'!$C$1:$CZ$1,0))="","-",INDEX('ce raw data'!$C$2:$CZ$3000,MATCH(1,INDEX(('ce raw data'!$A$2:$A$3000=C2)*('ce raw data'!$B$2:$B$3000=$B13),,),0),MATCH(SUBSTITUTE(G5,"Allele","Height"),'ce raw data'!$C$1:$CZ$1,0))),"-")</f>
        <v>-</v>
      </c>
      <c r="H12" s="8" t="str">
        <f>IFERROR(IF(INDEX('ce raw data'!$C$2:$CZ$3000,MATCH(1,INDEX(('ce raw data'!$A$2:$A$3000=C2)*('ce raw data'!$B$2:$B$3000=$B13),,),0),MATCH(SUBSTITUTE(H5,"Allele","Height"),'ce raw data'!$C$1:$CZ$1,0))="","-",INDEX('ce raw data'!$C$2:$CZ$3000,MATCH(1,INDEX(('ce raw data'!$A$2:$A$3000=C2)*('ce raw data'!$B$2:$B$3000=$B13),,),0),MATCH(SUBSTITUTE(H5,"Allele","Height"),'ce raw data'!$C$1:$CZ$1,0))),"-")</f>
        <v>-</v>
      </c>
      <c r="I12" s="8" t="str">
        <f>IFERROR(IF(INDEX('ce raw data'!$C$2:$CZ$3000,MATCH(1,INDEX(('ce raw data'!$A$2:$A$3000=C2)*('ce raw data'!$B$2:$B$3000=$B13),,),0),MATCH(SUBSTITUTE(I5,"Allele","Height"),'ce raw data'!$C$1:$CZ$1,0))="","-",INDEX('ce raw data'!$C$2:$CZ$3000,MATCH(1,INDEX(('ce raw data'!$A$2:$A$3000=C2)*('ce raw data'!$B$2:$B$3000=$B13),,),0),MATCH(SUBSTITUTE(I5,"Allele","Height"),'ce raw data'!$C$1:$CZ$1,0))),"-")</f>
        <v>-</v>
      </c>
      <c r="J12" s="8" t="str">
        <f>IFERROR(IF(INDEX('ce raw data'!$C$2:$CZ$3000,MATCH(1,INDEX(('ce raw data'!$A$2:$A$3000=C2)*('ce raw data'!$B$2:$B$3000=$B13),,),0),MATCH(SUBSTITUTE(J5,"Allele","Height"),'ce raw data'!$C$1:$CZ$1,0))="","-",INDEX('ce raw data'!$C$2:$CZ$3000,MATCH(1,INDEX(('ce raw data'!$A$2:$A$3000=C2)*('ce raw data'!$B$2:$B$3000=$B13),,),0),MATCH(SUBSTITUTE(J5,"Allele","Height"),'ce raw data'!$C$1:$CZ$1,0))),"-")</f>
        <v>-</v>
      </c>
    </row>
    <row r="13" spans="1:10" x14ac:dyDescent="0.4">
      <c r="A13" s="2">
        <v>300</v>
      </c>
      <c r="B13" s="10" t="str">
        <f>'Allele Call Table'!$A$77</f>
        <v>D2S441</v>
      </c>
      <c r="C13" s="8" t="str">
        <f>IFERROR(IF(INDEX('ce raw data'!$C$2:$CZ$3000,MATCH(1,INDEX(('ce raw data'!$A$2:$A$3000=C2)*('ce raw data'!$B$2:$B$3000=$B13),,),0),MATCH(C5,'ce raw data'!$C$1:$CZ$1,0))="","-",INDEX('ce raw data'!$C$2:$CZ$3000,MATCH(1,INDEX(('ce raw data'!$A$2:$A$3000=C2)*('ce raw data'!$B$2:$B$3000=$B13),,),0),MATCH(C5,'ce raw data'!$C$1:$CZ$1,0))),"-")</f>
        <v>-</v>
      </c>
      <c r="D13" s="8" t="str">
        <f>IFERROR(IF(INDEX('ce raw data'!$C$2:$CZ$3000,MATCH(1,INDEX(('ce raw data'!$A$2:$A$3000=C2)*('ce raw data'!$B$2:$B$3000=$B13),,),0),MATCH(D5,'ce raw data'!$C$1:$CZ$1,0))="","-",INDEX('ce raw data'!$C$2:$CZ$3000,MATCH(1,INDEX(('ce raw data'!$A$2:$A$3000=C2)*('ce raw data'!$B$2:$B$3000=$B13),,),0),MATCH(D5,'ce raw data'!$C$1:$CZ$1,0))),"-")</f>
        <v>-</v>
      </c>
      <c r="E13" s="8" t="str">
        <f>IFERROR(IF(INDEX('ce raw data'!$C$2:$CZ$3000,MATCH(1,INDEX(('ce raw data'!$A$2:$A$3000=C2)*('ce raw data'!$B$2:$B$3000=$B13),,),0),MATCH(E5,'ce raw data'!$C$1:$CZ$1,0))="","-",INDEX('ce raw data'!$C$2:$CZ$3000,MATCH(1,INDEX(('ce raw data'!$A$2:$A$3000=C2)*('ce raw data'!$B$2:$B$3000=$B13),,),0),MATCH(E5,'ce raw data'!$C$1:$CZ$1,0))),"-")</f>
        <v>-</v>
      </c>
      <c r="F13" s="8" t="str">
        <f>IFERROR(IF(INDEX('ce raw data'!$C$2:$CZ$3000,MATCH(1,INDEX(('ce raw data'!$A$2:$A$3000=C2)*('ce raw data'!$B$2:$B$3000=$B13),,),0),MATCH(F5,'ce raw data'!$C$1:$CZ$1,0))="","-",INDEX('ce raw data'!$C$2:$CZ$3000,MATCH(1,INDEX(('ce raw data'!$A$2:$A$3000=C2)*('ce raw data'!$B$2:$B$3000=$B13),,),0),MATCH(F5,'ce raw data'!$C$1:$CZ$1,0))),"-")</f>
        <v>-</v>
      </c>
      <c r="G13" s="8" t="str">
        <f>IFERROR(IF(INDEX('ce raw data'!$C$2:$CZ$3000,MATCH(1,INDEX(('ce raw data'!$A$2:$A$3000=C2)*('ce raw data'!$B$2:$B$3000=$B13),,),0),MATCH(G5,'ce raw data'!$C$1:$CZ$1,0))="","-",INDEX('ce raw data'!$C$2:$CZ$3000,MATCH(1,INDEX(('ce raw data'!$A$2:$A$3000=C2)*('ce raw data'!$B$2:$B$3000=$B13),,),0),MATCH(G5,'ce raw data'!$C$1:$CZ$1,0))),"-")</f>
        <v>-</v>
      </c>
      <c r="H13" s="8" t="str">
        <f>IFERROR(IF(INDEX('ce raw data'!$C$2:$CZ$3000,MATCH(1,INDEX(('ce raw data'!$A$2:$A$3000=C2)*('ce raw data'!$B$2:$B$3000=$B13),,),0),MATCH(H5,'ce raw data'!$C$1:$CZ$1,0))="","-",INDEX('ce raw data'!$C$2:$CZ$3000,MATCH(1,INDEX(('ce raw data'!$A$2:$A$3000=C2)*('ce raw data'!$B$2:$B$3000=$B13),,),0),MATCH(H5,'ce raw data'!$C$1:$CZ$1,0))),"-")</f>
        <v>-</v>
      </c>
      <c r="I13" s="8" t="str">
        <f>IFERROR(IF(INDEX('ce raw data'!$C$2:$CZ$3000,MATCH(1,INDEX(('ce raw data'!$A$2:$A$3000=C2)*('ce raw data'!$B$2:$B$3000=$B13),,),0),MATCH(I5,'ce raw data'!$C$1:$CZ$1,0))="","-",INDEX('ce raw data'!$C$2:$CZ$3000,MATCH(1,INDEX(('ce raw data'!$A$2:$A$3000=C2)*('ce raw data'!$B$2:$B$3000=$B13),,),0),MATCH(I5,'ce raw data'!$C$1:$CZ$1,0))),"-")</f>
        <v>-</v>
      </c>
      <c r="J13" s="8" t="str">
        <f>IFERROR(IF(INDEX('ce raw data'!$C$2:$CZ$3000,MATCH(1,INDEX(('ce raw data'!$A$2:$A$3000=C2)*('ce raw data'!$B$2:$B$3000=$B13),,),0),MATCH(J5,'ce raw data'!$C$1:$CZ$1,0))="","-",INDEX('ce raw data'!$C$2:$CZ$3000,MATCH(1,INDEX(('ce raw data'!$A$2:$A$3000=C2)*('ce raw data'!$B$2:$B$3000=$B13),,),0),MATCH(J5,'ce raw data'!$C$1:$CZ$1,0))),"-")</f>
        <v>-</v>
      </c>
    </row>
    <row r="14" spans="1:10" hidden="1" x14ac:dyDescent="0.4">
      <c r="B14" s="10"/>
      <c r="C14" s="8" t="str">
        <f>IFERROR(IF(INDEX('ce raw data'!$C$2:$CZ$3000,MATCH(1,INDEX(('ce raw data'!$A$2:$A$3000=C2)*('ce raw data'!$B$2:$B$3000=$B15),,),0),MATCH(SUBSTITUTE(C5,"Allele","Height"),'ce raw data'!$C$1:$CZ$1,0))="","-",INDEX('ce raw data'!$C$2:$CZ$3000,MATCH(1,INDEX(('ce raw data'!$A$2:$A$3000=C2)*('ce raw data'!$B$2:$B$3000=$B15),,),0),MATCH(SUBSTITUTE(C5,"Allele","Height"),'ce raw data'!$C$1:$CZ$1,0))),"-")</f>
        <v>-</v>
      </c>
      <c r="D14" s="8" t="str">
        <f>IFERROR(IF(INDEX('ce raw data'!$C$2:$CZ$3000,MATCH(1,INDEX(('ce raw data'!$A$2:$A$3000=C2)*('ce raw data'!$B$2:$B$3000=$B15),,),0),MATCH(SUBSTITUTE(D5,"Allele","Height"),'ce raw data'!$C$1:$CZ$1,0))="","-",INDEX('ce raw data'!$C$2:$CZ$3000,MATCH(1,INDEX(('ce raw data'!$A$2:$A$3000=C2)*('ce raw data'!$B$2:$B$3000=$B15),,),0),MATCH(SUBSTITUTE(D5,"Allele","Height"),'ce raw data'!$C$1:$CZ$1,0))),"-")</f>
        <v>-</v>
      </c>
      <c r="E14" s="8" t="str">
        <f>IFERROR(IF(INDEX('ce raw data'!$C$2:$CZ$3000,MATCH(1,INDEX(('ce raw data'!$A$2:$A$3000=C2)*('ce raw data'!$B$2:$B$3000=$B15),,),0),MATCH(SUBSTITUTE(E5,"Allele","Height"),'ce raw data'!$C$1:$CZ$1,0))="","-",INDEX('ce raw data'!$C$2:$CZ$3000,MATCH(1,INDEX(('ce raw data'!$A$2:$A$3000=C2)*('ce raw data'!$B$2:$B$3000=$B15),,),0),MATCH(SUBSTITUTE(E5,"Allele","Height"),'ce raw data'!$C$1:$CZ$1,0))),"-")</f>
        <v>-</v>
      </c>
      <c r="F14" s="8" t="str">
        <f>IFERROR(IF(INDEX('ce raw data'!$C$2:$CZ$3000,MATCH(1,INDEX(('ce raw data'!$A$2:$A$3000=C2)*('ce raw data'!$B$2:$B$3000=$B15),,),0),MATCH(SUBSTITUTE(F5,"Allele","Height"),'ce raw data'!$C$1:$CZ$1,0))="","-",INDEX('ce raw data'!$C$2:$CZ$3000,MATCH(1,INDEX(('ce raw data'!$A$2:$A$3000=C2)*('ce raw data'!$B$2:$B$3000=$B15),,),0),MATCH(SUBSTITUTE(F5,"Allele","Height"),'ce raw data'!$C$1:$CZ$1,0))),"-")</f>
        <v>-</v>
      </c>
      <c r="G14" s="8" t="str">
        <f>IFERROR(IF(INDEX('ce raw data'!$C$2:$CZ$3000,MATCH(1,INDEX(('ce raw data'!$A$2:$A$3000=C2)*('ce raw data'!$B$2:$B$3000=$B15),,),0),MATCH(SUBSTITUTE(G5,"Allele","Height"),'ce raw data'!$C$1:$CZ$1,0))="","-",INDEX('ce raw data'!$C$2:$CZ$3000,MATCH(1,INDEX(('ce raw data'!$A$2:$A$3000=C2)*('ce raw data'!$B$2:$B$3000=$B15),,),0),MATCH(SUBSTITUTE(G5,"Allele","Height"),'ce raw data'!$C$1:$CZ$1,0))),"-")</f>
        <v>-</v>
      </c>
      <c r="H14" s="8" t="str">
        <f>IFERROR(IF(INDEX('ce raw data'!$C$2:$CZ$3000,MATCH(1,INDEX(('ce raw data'!$A$2:$A$3000=C2)*('ce raw data'!$B$2:$B$3000=$B15),,),0),MATCH(SUBSTITUTE(H5,"Allele","Height"),'ce raw data'!$C$1:$CZ$1,0))="","-",INDEX('ce raw data'!$C$2:$CZ$3000,MATCH(1,INDEX(('ce raw data'!$A$2:$A$3000=C2)*('ce raw data'!$B$2:$B$3000=$B15),,),0),MATCH(SUBSTITUTE(H5,"Allele","Height"),'ce raw data'!$C$1:$CZ$1,0))),"-")</f>
        <v>-</v>
      </c>
      <c r="I14" s="8" t="str">
        <f>IFERROR(IF(INDEX('ce raw data'!$C$2:$CZ$3000,MATCH(1,INDEX(('ce raw data'!$A$2:$A$3000=C2)*('ce raw data'!$B$2:$B$3000=$B15),,),0),MATCH(SUBSTITUTE(I5,"Allele","Height"),'ce raw data'!$C$1:$CZ$1,0))="","-",INDEX('ce raw data'!$C$2:$CZ$3000,MATCH(1,INDEX(('ce raw data'!$A$2:$A$3000=C2)*('ce raw data'!$B$2:$B$3000=$B15),,),0),MATCH(SUBSTITUTE(I5,"Allele","Height"),'ce raw data'!$C$1:$CZ$1,0))),"-")</f>
        <v>-</v>
      </c>
      <c r="J14" s="8" t="str">
        <f>IFERROR(IF(INDEX('ce raw data'!$C$2:$CZ$3000,MATCH(1,INDEX(('ce raw data'!$A$2:$A$3000=C2)*('ce raw data'!$B$2:$B$3000=$B15),,),0),MATCH(SUBSTITUTE(J5,"Allele","Height"),'ce raw data'!$C$1:$CZ$1,0))="","-",INDEX('ce raw data'!$C$2:$CZ$3000,MATCH(1,INDEX(('ce raw data'!$A$2:$A$3000=C2)*('ce raw data'!$B$2:$B$3000=$B15),,),0),MATCH(SUBSTITUTE(J5,"Allele","Height"),'ce raw data'!$C$1:$CZ$1,0))),"-")</f>
        <v>-</v>
      </c>
    </row>
    <row r="15" spans="1:10" x14ac:dyDescent="0.4">
      <c r="A15" s="2" t="s">
        <v>12</v>
      </c>
      <c r="B15" s="10" t="str">
        <f>'Allele Call Table'!$A$79</f>
        <v>D10S1248</v>
      </c>
      <c r="C15" s="8" t="str">
        <f>IFERROR(IF(INDEX('ce raw data'!$C$2:$CZ$3000,MATCH(1,INDEX(('ce raw data'!$A$2:$A$3000=C2)*('ce raw data'!$B$2:$B$3000=$B15),,),0),MATCH(C5,'ce raw data'!$C$1:$CZ$1,0))="","-",INDEX('ce raw data'!$C$2:$CZ$3000,MATCH(1,INDEX(('ce raw data'!$A$2:$A$3000=C2)*('ce raw data'!$B$2:$B$3000=$B15),,),0),MATCH(C5,'ce raw data'!$C$1:$CZ$1,0))),"-")</f>
        <v>-</v>
      </c>
      <c r="D15" s="8" t="str">
        <f>IFERROR(IF(INDEX('ce raw data'!$C$2:$CZ$3000,MATCH(1,INDEX(('ce raw data'!$A$2:$A$3000=C2)*('ce raw data'!$B$2:$B$3000=$B15),,),0),MATCH(D5,'ce raw data'!$C$1:$CZ$1,0))="","-",INDEX('ce raw data'!$C$2:$CZ$3000,MATCH(1,INDEX(('ce raw data'!$A$2:$A$3000=C2)*('ce raw data'!$B$2:$B$3000=$B15),,),0),MATCH(D5,'ce raw data'!$C$1:$CZ$1,0))),"-")</f>
        <v>-</v>
      </c>
      <c r="E15" s="8" t="str">
        <f>IFERROR(IF(INDEX('ce raw data'!$C$2:$CZ$3000,MATCH(1,INDEX(('ce raw data'!$A$2:$A$3000=C2)*('ce raw data'!$B$2:$B$3000=$B15),,),0),MATCH(E5,'ce raw data'!$C$1:$CZ$1,0))="","-",INDEX('ce raw data'!$C$2:$CZ$3000,MATCH(1,INDEX(('ce raw data'!$A$2:$A$3000=C2)*('ce raw data'!$B$2:$B$3000=$B15),,),0),MATCH(E5,'ce raw data'!$C$1:$CZ$1,0))),"-")</f>
        <v>-</v>
      </c>
      <c r="F15" s="8" t="str">
        <f>IFERROR(IF(INDEX('ce raw data'!$C$2:$CZ$3000,MATCH(1,INDEX(('ce raw data'!$A$2:$A$3000=C2)*('ce raw data'!$B$2:$B$3000=$B15),,),0),MATCH(F5,'ce raw data'!$C$1:$CZ$1,0))="","-",INDEX('ce raw data'!$C$2:$CZ$3000,MATCH(1,INDEX(('ce raw data'!$A$2:$A$3000=C2)*('ce raw data'!$B$2:$B$3000=$B15),,),0),MATCH(F5,'ce raw data'!$C$1:$CZ$1,0))),"-")</f>
        <v>-</v>
      </c>
      <c r="G15" s="8" t="str">
        <f>IFERROR(IF(INDEX('ce raw data'!$C$2:$CZ$3000,MATCH(1,INDEX(('ce raw data'!$A$2:$A$3000=C2)*('ce raw data'!$B$2:$B$3000=$B15),,),0),MATCH(G5,'ce raw data'!$C$1:$CZ$1,0))="","-",INDEX('ce raw data'!$C$2:$CZ$3000,MATCH(1,INDEX(('ce raw data'!$A$2:$A$3000=C2)*('ce raw data'!$B$2:$B$3000=$B15),,),0),MATCH(G5,'ce raw data'!$C$1:$CZ$1,0))),"-")</f>
        <v>-</v>
      </c>
      <c r="H15" s="8" t="str">
        <f>IFERROR(IF(INDEX('ce raw data'!$C$2:$CZ$3000,MATCH(1,INDEX(('ce raw data'!$A$2:$A$3000=C2)*('ce raw data'!$B$2:$B$3000=$B15),,),0),MATCH(H5,'ce raw data'!$C$1:$CZ$1,0))="","-",INDEX('ce raw data'!$C$2:$CZ$3000,MATCH(1,INDEX(('ce raw data'!$A$2:$A$3000=C2)*('ce raw data'!$B$2:$B$3000=$B15),,),0),MATCH(H5,'ce raw data'!$C$1:$CZ$1,0))),"-")</f>
        <v>-</v>
      </c>
      <c r="I15" s="8" t="str">
        <f>IFERROR(IF(INDEX('ce raw data'!$C$2:$CZ$3000,MATCH(1,INDEX(('ce raw data'!$A$2:$A$3000=C2)*('ce raw data'!$B$2:$B$3000=$B15),,),0),MATCH(I5,'ce raw data'!$C$1:$CZ$1,0))="","-",INDEX('ce raw data'!$C$2:$CZ$3000,MATCH(1,INDEX(('ce raw data'!$A$2:$A$3000=C2)*('ce raw data'!$B$2:$B$3000=$B15),,),0),MATCH(I5,'ce raw data'!$C$1:$CZ$1,0))),"-")</f>
        <v>-</v>
      </c>
      <c r="J15" s="8" t="str">
        <f>IFERROR(IF(INDEX('ce raw data'!$C$2:$CZ$3000,MATCH(1,INDEX(('ce raw data'!$A$2:$A$3000=C2)*('ce raw data'!$B$2:$B$3000=$B15),,),0),MATCH(J5,'ce raw data'!$C$1:$CZ$1,0))="","-",INDEX('ce raw data'!$C$2:$CZ$3000,MATCH(1,INDEX(('ce raw data'!$A$2:$A$3000=C2)*('ce raw data'!$B$2:$B$3000=$B15),,),0),MATCH(J5,'ce raw data'!$C$1:$CZ$1,0))),"-")</f>
        <v>-</v>
      </c>
    </row>
    <row r="16" spans="1:10" hidden="1" x14ac:dyDescent="0.4">
      <c r="B16" s="10"/>
      <c r="C16" s="8" t="str">
        <f>IFERROR(IF(INDEX('ce raw data'!$C$2:$CZ$3000,MATCH(1,INDEX(('ce raw data'!$A$2:$A$3000=C2)*('ce raw data'!$B$2:$B$3000=$B17),,),0),MATCH(SUBSTITUTE(C5,"Allele","Height"),'ce raw data'!$C$1:$CZ$1,0))="","-",INDEX('ce raw data'!$C$2:$CZ$3000,MATCH(1,INDEX(('ce raw data'!$A$2:$A$3000=C2)*('ce raw data'!$B$2:$B$3000=$B17),,),0),MATCH(SUBSTITUTE(C5,"Allele","Height"),'ce raw data'!$C$1:$CZ$1,0))),"-")</f>
        <v>-</v>
      </c>
      <c r="D16" s="8" t="str">
        <f>IFERROR(IF(INDEX('ce raw data'!$C$2:$CZ$3000,MATCH(1,INDEX(('ce raw data'!$A$2:$A$3000=C2)*('ce raw data'!$B$2:$B$3000=$B17),,),0),MATCH(SUBSTITUTE(D5,"Allele","Height"),'ce raw data'!$C$1:$CZ$1,0))="","-",INDEX('ce raw data'!$C$2:$CZ$3000,MATCH(1,INDEX(('ce raw data'!$A$2:$A$3000=C2)*('ce raw data'!$B$2:$B$3000=$B17),,),0),MATCH(SUBSTITUTE(D5,"Allele","Height"),'ce raw data'!$C$1:$CZ$1,0))),"-")</f>
        <v>-</v>
      </c>
      <c r="E16" s="8" t="str">
        <f>IFERROR(IF(INDEX('ce raw data'!$C$2:$CZ$3000,MATCH(1,INDEX(('ce raw data'!$A$2:$A$3000=C2)*('ce raw data'!$B$2:$B$3000=$B17),,),0),MATCH(SUBSTITUTE(E5,"Allele","Height"),'ce raw data'!$C$1:$CZ$1,0))="","-",INDEX('ce raw data'!$C$2:$CZ$3000,MATCH(1,INDEX(('ce raw data'!$A$2:$A$3000=C2)*('ce raw data'!$B$2:$B$3000=$B17),,),0),MATCH(SUBSTITUTE(E5,"Allele","Height"),'ce raw data'!$C$1:$CZ$1,0))),"-")</f>
        <v>-</v>
      </c>
      <c r="F16" s="8" t="str">
        <f>IFERROR(IF(INDEX('ce raw data'!$C$2:$CZ$3000,MATCH(1,INDEX(('ce raw data'!$A$2:$A$3000=C2)*('ce raw data'!$B$2:$B$3000=$B17),,),0),MATCH(SUBSTITUTE(F5,"Allele","Height"),'ce raw data'!$C$1:$CZ$1,0))="","-",INDEX('ce raw data'!$C$2:$CZ$3000,MATCH(1,INDEX(('ce raw data'!$A$2:$A$3000=C2)*('ce raw data'!$B$2:$B$3000=$B17),,),0),MATCH(SUBSTITUTE(F5,"Allele","Height"),'ce raw data'!$C$1:$CZ$1,0))),"-")</f>
        <v>-</v>
      </c>
      <c r="G16" s="8" t="str">
        <f>IFERROR(IF(INDEX('ce raw data'!$C$2:$CZ$3000,MATCH(1,INDEX(('ce raw data'!$A$2:$A$3000=C2)*('ce raw data'!$B$2:$B$3000=$B17),,),0),MATCH(SUBSTITUTE(G5,"Allele","Height"),'ce raw data'!$C$1:$CZ$1,0))="","-",INDEX('ce raw data'!$C$2:$CZ$3000,MATCH(1,INDEX(('ce raw data'!$A$2:$A$3000=C2)*('ce raw data'!$B$2:$B$3000=$B17),,),0),MATCH(SUBSTITUTE(G5,"Allele","Height"),'ce raw data'!$C$1:$CZ$1,0))),"-")</f>
        <v>-</v>
      </c>
      <c r="H16" s="8" t="str">
        <f>IFERROR(IF(INDEX('ce raw data'!$C$2:$CZ$3000,MATCH(1,INDEX(('ce raw data'!$A$2:$A$3000=C2)*('ce raw data'!$B$2:$B$3000=$B17),,),0),MATCH(SUBSTITUTE(H5,"Allele","Height"),'ce raw data'!$C$1:$CZ$1,0))="","-",INDEX('ce raw data'!$C$2:$CZ$3000,MATCH(1,INDEX(('ce raw data'!$A$2:$A$3000=C2)*('ce raw data'!$B$2:$B$3000=$B17),,),0),MATCH(SUBSTITUTE(H5,"Allele","Height"),'ce raw data'!$C$1:$CZ$1,0))),"-")</f>
        <v>-</v>
      </c>
      <c r="I16" s="8" t="str">
        <f>IFERROR(IF(INDEX('ce raw data'!$C$2:$CZ$3000,MATCH(1,INDEX(('ce raw data'!$A$2:$A$3000=C2)*('ce raw data'!$B$2:$B$3000=$B17),,),0),MATCH(SUBSTITUTE(I5,"Allele","Height"),'ce raw data'!$C$1:$CZ$1,0))="","-",INDEX('ce raw data'!$C$2:$CZ$3000,MATCH(1,INDEX(('ce raw data'!$A$2:$A$3000=C2)*('ce raw data'!$B$2:$B$3000=$B17),,),0),MATCH(SUBSTITUTE(I5,"Allele","Height"),'ce raw data'!$C$1:$CZ$1,0))),"-")</f>
        <v>-</v>
      </c>
      <c r="J16" s="8" t="str">
        <f>IFERROR(IF(INDEX('ce raw data'!$C$2:$CZ$3000,MATCH(1,INDEX(('ce raw data'!$A$2:$A$3000=C2)*('ce raw data'!$B$2:$B$3000=$B17),,),0),MATCH(SUBSTITUTE(J5,"Allele","Height"),'ce raw data'!$C$1:$CZ$1,0))="","-",INDEX('ce raw data'!$C$2:$CZ$3000,MATCH(1,INDEX(('ce raw data'!$A$2:$A$3000=C2)*('ce raw data'!$B$2:$B$3000=$B17),,),0),MATCH(SUBSTITUTE(J5,"Allele","Height"),'ce raw data'!$C$1:$CZ$1,0))),"-")</f>
        <v>-</v>
      </c>
    </row>
    <row r="17" spans="1:10" x14ac:dyDescent="0.4">
      <c r="A17" s="2">
        <v>300</v>
      </c>
      <c r="B17" s="10" t="str">
        <f>'Allele Call Table'!$A$81</f>
        <v>D13S317</v>
      </c>
      <c r="C17" s="8" t="str">
        <f>IFERROR(IF(INDEX('ce raw data'!$C$2:$CZ$3000,MATCH(1,INDEX(('ce raw data'!$A$2:$A$3000=C2)*('ce raw data'!$B$2:$B$3000=$B17),,),0),MATCH(C5,'ce raw data'!$C$1:$CZ$1,0))="","-",INDEX('ce raw data'!$C$2:$CZ$3000,MATCH(1,INDEX(('ce raw data'!$A$2:$A$3000=C2)*('ce raw data'!$B$2:$B$3000=$B17),,),0),MATCH(C5,'ce raw data'!$C$1:$CZ$1,0))),"-")</f>
        <v>-</v>
      </c>
      <c r="D17" s="8" t="str">
        <f>IFERROR(IF(INDEX('ce raw data'!$C$2:$CZ$3000,MATCH(1,INDEX(('ce raw data'!$A$2:$A$3000=C2)*('ce raw data'!$B$2:$B$3000=$B17),,),0),MATCH(D5,'ce raw data'!$C$1:$CZ$1,0))="","-",INDEX('ce raw data'!$C$2:$CZ$3000,MATCH(1,INDEX(('ce raw data'!$A$2:$A$3000=C2)*('ce raw data'!$B$2:$B$3000=$B17),,),0),MATCH(D5,'ce raw data'!$C$1:$CZ$1,0))),"-")</f>
        <v>-</v>
      </c>
      <c r="E17" s="8" t="str">
        <f>IFERROR(IF(INDEX('ce raw data'!$C$2:$CZ$3000,MATCH(1,INDEX(('ce raw data'!$A$2:$A$3000=C2)*('ce raw data'!$B$2:$B$3000=$B17),,),0),MATCH(E5,'ce raw data'!$C$1:$CZ$1,0))="","-",INDEX('ce raw data'!$C$2:$CZ$3000,MATCH(1,INDEX(('ce raw data'!$A$2:$A$3000=C2)*('ce raw data'!$B$2:$B$3000=$B17),,),0),MATCH(E5,'ce raw data'!$C$1:$CZ$1,0))),"-")</f>
        <v>-</v>
      </c>
      <c r="F17" s="8" t="str">
        <f>IFERROR(IF(INDEX('ce raw data'!$C$2:$CZ$3000,MATCH(1,INDEX(('ce raw data'!$A$2:$A$3000=C2)*('ce raw data'!$B$2:$B$3000=$B17),,),0),MATCH(F5,'ce raw data'!$C$1:$CZ$1,0))="","-",INDEX('ce raw data'!$C$2:$CZ$3000,MATCH(1,INDEX(('ce raw data'!$A$2:$A$3000=C2)*('ce raw data'!$B$2:$B$3000=$B17),,),0),MATCH(F5,'ce raw data'!$C$1:$CZ$1,0))),"-")</f>
        <v>-</v>
      </c>
      <c r="G17" s="8" t="str">
        <f>IFERROR(IF(INDEX('ce raw data'!$C$2:$CZ$3000,MATCH(1,INDEX(('ce raw data'!$A$2:$A$3000=C2)*('ce raw data'!$B$2:$B$3000=$B17),,),0),MATCH(G5,'ce raw data'!$C$1:$CZ$1,0))="","-",INDEX('ce raw data'!$C$2:$CZ$3000,MATCH(1,INDEX(('ce raw data'!$A$2:$A$3000=C2)*('ce raw data'!$B$2:$B$3000=$B17),,),0),MATCH(G5,'ce raw data'!$C$1:$CZ$1,0))),"-")</f>
        <v>-</v>
      </c>
      <c r="H17" s="8" t="str">
        <f>IFERROR(IF(INDEX('ce raw data'!$C$2:$CZ$3000,MATCH(1,INDEX(('ce raw data'!$A$2:$A$3000=C2)*('ce raw data'!$B$2:$B$3000=$B17),,),0),MATCH(H5,'ce raw data'!$C$1:$CZ$1,0))="","-",INDEX('ce raw data'!$C$2:$CZ$3000,MATCH(1,INDEX(('ce raw data'!$A$2:$A$3000=C2)*('ce raw data'!$B$2:$B$3000=$B17),,),0),MATCH(H5,'ce raw data'!$C$1:$CZ$1,0))),"-")</f>
        <v>-</v>
      </c>
      <c r="I17" s="8" t="str">
        <f>IFERROR(IF(INDEX('ce raw data'!$C$2:$CZ$3000,MATCH(1,INDEX(('ce raw data'!$A$2:$A$3000=C2)*('ce raw data'!$B$2:$B$3000=$B17),,),0),MATCH(I5,'ce raw data'!$C$1:$CZ$1,0))="","-",INDEX('ce raw data'!$C$2:$CZ$3000,MATCH(1,INDEX(('ce raw data'!$A$2:$A$3000=C2)*('ce raw data'!$B$2:$B$3000=$B17),,),0),MATCH(I5,'ce raw data'!$C$1:$CZ$1,0))),"-")</f>
        <v>-</v>
      </c>
      <c r="J17" s="8" t="str">
        <f>IFERROR(IF(INDEX('ce raw data'!$C$2:$CZ$3000,MATCH(1,INDEX(('ce raw data'!$A$2:$A$3000=C2)*('ce raw data'!$B$2:$B$3000=$B17),,),0),MATCH(J5,'ce raw data'!$C$1:$CZ$1,0))="","-",INDEX('ce raw data'!$C$2:$CZ$3000,MATCH(1,INDEX(('ce raw data'!$A$2:$A$3000=C2)*('ce raw data'!$B$2:$B$3000=$B17),,),0),MATCH(J5,'ce raw data'!$C$1:$CZ$1,0))),"-")</f>
        <v>-</v>
      </c>
    </row>
    <row r="18" spans="1:10" hidden="1" x14ac:dyDescent="0.4">
      <c r="B18" s="10"/>
      <c r="C18" s="8" t="str">
        <f>IFERROR(IF(INDEX('ce raw data'!$C$2:$CZ$3000,MATCH(1,INDEX(('ce raw data'!$A$2:$A$3000=C2)*('ce raw data'!$B$2:$B$3000=$B19),,),0),MATCH(SUBSTITUTE(C5,"Allele","Height"),'ce raw data'!$C$1:$CZ$1,0))="","-",INDEX('ce raw data'!$C$2:$CZ$3000,MATCH(1,INDEX(('ce raw data'!$A$2:$A$3000=C2)*('ce raw data'!$B$2:$B$3000=$B19),,),0),MATCH(SUBSTITUTE(C5,"Allele","Height"),'ce raw data'!$C$1:$CZ$1,0))),"-")</f>
        <v>-</v>
      </c>
      <c r="D18" s="8" t="str">
        <f>IFERROR(IF(INDEX('ce raw data'!$C$2:$CZ$3000,MATCH(1,INDEX(('ce raw data'!$A$2:$A$3000=C2)*('ce raw data'!$B$2:$B$3000=$B19),,),0),MATCH(SUBSTITUTE(D5,"Allele","Height"),'ce raw data'!$C$1:$CZ$1,0))="","-",INDEX('ce raw data'!$C$2:$CZ$3000,MATCH(1,INDEX(('ce raw data'!$A$2:$A$3000=C2)*('ce raw data'!$B$2:$B$3000=$B19),,),0),MATCH(SUBSTITUTE(D5,"Allele","Height"),'ce raw data'!$C$1:$CZ$1,0))),"-")</f>
        <v>-</v>
      </c>
      <c r="E18" s="8" t="str">
        <f>IFERROR(IF(INDEX('ce raw data'!$C$2:$CZ$3000,MATCH(1,INDEX(('ce raw data'!$A$2:$A$3000=C2)*('ce raw data'!$B$2:$B$3000=$B19),,),0),MATCH(SUBSTITUTE(E5,"Allele","Height"),'ce raw data'!$C$1:$CZ$1,0))="","-",INDEX('ce raw data'!$C$2:$CZ$3000,MATCH(1,INDEX(('ce raw data'!$A$2:$A$3000=C2)*('ce raw data'!$B$2:$B$3000=$B19),,),0),MATCH(SUBSTITUTE(E5,"Allele","Height"),'ce raw data'!$C$1:$CZ$1,0))),"-")</f>
        <v>-</v>
      </c>
      <c r="F18" s="8" t="str">
        <f>IFERROR(IF(INDEX('ce raw data'!$C$2:$CZ$3000,MATCH(1,INDEX(('ce raw data'!$A$2:$A$3000=C2)*('ce raw data'!$B$2:$B$3000=$B19),,),0),MATCH(SUBSTITUTE(F5,"Allele","Height"),'ce raw data'!$C$1:$CZ$1,0))="","-",INDEX('ce raw data'!$C$2:$CZ$3000,MATCH(1,INDEX(('ce raw data'!$A$2:$A$3000=C2)*('ce raw data'!$B$2:$B$3000=$B19),,),0),MATCH(SUBSTITUTE(F5,"Allele","Height"),'ce raw data'!$C$1:$CZ$1,0))),"-")</f>
        <v>-</v>
      </c>
      <c r="G18" s="8" t="str">
        <f>IFERROR(IF(INDEX('ce raw data'!$C$2:$CZ$3000,MATCH(1,INDEX(('ce raw data'!$A$2:$A$3000=C2)*('ce raw data'!$B$2:$B$3000=$B19),,),0),MATCH(SUBSTITUTE(G5,"Allele","Height"),'ce raw data'!$C$1:$CZ$1,0))="","-",INDEX('ce raw data'!$C$2:$CZ$3000,MATCH(1,INDEX(('ce raw data'!$A$2:$A$3000=C2)*('ce raw data'!$B$2:$B$3000=$B19),,),0),MATCH(SUBSTITUTE(G5,"Allele","Height"),'ce raw data'!$C$1:$CZ$1,0))),"-")</f>
        <v>-</v>
      </c>
      <c r="H18" s="8" t="str">
        <f>IFERROR(IF(INDEX('ce raw data'!$C$2:$CZ$3000,MATCH(1,INDEX(('ce raw data'!$A$2:$A$3000=C2)*('ce raw data'!$B$2:$B$3000=$B19),,),0),MATCH(SUBSTITUTE(H5,"Allele","Height"),'ce raw data'!$C$1:$CZ$1,0))="","-",INDEX('ce raw data'!$C$2:$CZ$3000,MATCH(1,INDEX(('ce raw data'!$A$2:$A$3000=C2)*('ce raw data'!$B$2:$B$3000=$B19),,),0),MATCH(SUBSTITUTE(H5,"Allele","Height"),'ce raw data'!$C$1:$CZ$1,0))),"-")</f>
        <v>-</v>
      </c>
      <c r="I18" s="8" t="str">
        <f>IFERROR(IF(INDEX('ce raw data'!$C$2:$CZ$3000,MATCH(1,INDEX(('ce raw data'!$A$2:$A$3000=C2)*('ce raw data'!$B$2:$B$3000=$B19),,),0),MATCH(SUBSTITUTE(I5,"Allele","Height"),'ce raw data'!$C$1:$CZ$1,0))="","-",INDEX('ce raw data'!$C$2:$CZ$3000,MATCH(1,INDEX(('ce raw data'!$A$2:$A$3000=C2)*('ce raw data'!$B$2:$B$3000=$B19),,),0),MATCH(SUBSTITUTE(I5,"Allele","Height"),'ce raw data'!$C$1:$CZ$1,0))),"-")</f>
        <v>-</v>
      </c>
      <c r="J18" s="8" t="str">
        <f>IFERROR(IF(INDEX('ce raw data'!$C$2:$CZ$3000,MATCH(1,INDEX(('ce raw data'!$A$2:$A$3000=C2)*('ce raw data'!$B$2:$B$3000=$B19),,),0),MATCH(SUBSTITUTE(J5,"Allele","Height"),'ce raw data'!$C$1:$CZ$1,0))="","-",INDEX('ce raw data'!$C$2:$CZ$3000,MATCH(1,INDEX(('ce raw data'!$A$2:$A$3000=C2)*('ce raw data'!$B$2:$B$3000=$B19),,),0),MATCH(SUBSTITUTE(J5,"Allele","Height"),'ce raw data'!$C$1:$CZ$1,0))),"-")</f>
        <v>-</v>
      </c>
    </row>
    <row r="19" spans="1:10" x14ac:dyDescent="0.4">
      <c r="B19" s="10" t="str">
        <f>'Allele Call Table'!$A$83</f>
        <v>Penta E</v>
      </c>
      <c r="C19" s="8" t="str">
        <f>IFERROR(IF(INDEX('ce raw data'!$C$2:$CZ$3000,MATCH(1,INDEX(('ce raw data'!$A$2:$A$3000=C2)*('ce raw data'!$B$2:$B$3000=$B19),,),0),MATCH(C5,'ce raw data'!$C$1:$CZ$1,0))="","-",INDEX('ce raw data'!$C$2:$CZ$3000,MATCH(1,INDEX(('ce raw data'!$A$2:$A$3000=C2)*('ce raw data'!$B$2:$B$3000=$B19),,),0),MATCH(C5,'ce raw data'!$C$1:$CZ$1,0))),"-")</f>
        <v>-</v>
      </c>
      <c r="D19" s="8" t="str">
        <f>IFERROR(IF(INDEX('ce raw data'!$C$2:$CZ$3000,MATCH(1,INDEX(('ce raw data'!$A$2:$A$3000=C2)*('ce raw data'!$B$2:$B$3000=$B19),,),0),MATCH(D5,'ce raw data'!$C$1:$CZ$1,0))="","-",INDEX('ce raw data'!$C$2:$CZ$3000,MATCH(1,INDEX(('ce raw data'!$A$2:$A$3000=C2)*('ce raw data'!$B$2:$B$3000=$B19),,),0),MATCH(D5,'ce raw data'!$C$1:$CZ$1,0))),"-")</f>
        <v>-</v>
      </c>
      <c r="E19" s="8" t="str">
        <f>IFERROR(IF(INDEX('ce raw data'!$C$2:$CZ$3000,MATCH(1,INDEX(('ce raw data'!$A$2:$A$3000=C2)*('ce raw data'!$B$2:$B$3000=$B19),,),0),MATCH(E5,'ce raw data'!$C$1:$CZ$1,0))="","-",INDEX('ce raw data'!$C$2:$CZ$3000,MATCH(1,INDEX(('ce raw data'!$A$2:$A$3000=C2)*('ce raw data'!$B$2:$B$3000=$B19),,),0),MATCH(E5,'ce raw data'!$C$1:$CZ$1,0))),"-")</f>
        <v>-</v>
      </c>
      <c r="F19" s="8" t="str">
        <f>IFERROR(IF(INDEX('ce raw data'!$C$2:$CZ$3000,MATCH(1,INDEX(('ce raw data'!$A$2:$A$3000=C2)*('ce raw data'!$B$2:$B$3000=$B19),,),0),MATCH(F5,'ce raw data'!$C$1:$CZ$1,0))="","-",INDEX('ce raw data'!$C$2:$CZ$3000,MATCH(1,INDEX(('ce raw data'!$A$2:$A$3000=C2)*('ce raw data'!$B$2:$B$3000=$B19),,),0),MATCH(F5,'ce raw data'!$C$1:$CZ$1,0))),"-")</f>
        <v>-</v>
      </c>
      <c r="G19" s="8" t="str">
        <f>IFERROR(IF(INDEX('ce raw data'!$C$2:$CZ$3000,MATCH(1,INDEX(('ce raw data'!$A$2:$A$3000=C2)*('ce raw data'!$B$2:$B$3000=$B19),,),0),MATCH(G5,'ce raw data'!$C$1:$CZ$1,0))="","-",INDEX('ce raw data'!$C$2:$CZ$3000,MATCH(1,INDEX(('ce raw data'!$A$2:$A$3000=C2)*('ce raw data'!$B$2:$B$3000=$B19),,),0),MATCH(G5,'ce raw data'!$C$1:$CZ$1,0))),"-")</f>
        <v>-</v>
      </c>
      <c r="H19" s="8" t="str">
        <f>IFERROR(IF(INDEX('ce raw data'!$C$2:$CZ$3000,MATCH(1,INDEX(('ce raw data'!$A$2:$A$3000=C2)*('ce raw data'!$B$2:$B$3000=$B19),,),0),MATCH(H5,'ce raw data'!$C$1:$CZ$1,0))="","-",INDEX('ce raw data'!$C$2:$CZ$3000,MATCH(1,INDEX(('ce raw data'!$A$2:$A$3000=C2)*('ce raw data'!$B$2:$B$3000=$B19),,),0),MATCH(H5,'ce raw data'!$C$1:$CZ$1,0))),"-")</f>
        <v>-</v>
      </c>
      <c r="I19" s="8" t="str">
        <f>IFERROR(IF(INDEX('ce raw data'!$C$2:$CZ$3000,MATCH(1,INDEX(('ce raw data'!$A$2:$A$3000=C2)*('ce raw data'!$B$2:$B$3000=$B19),,),0),MATCH(I5,'ce raw data'!$C$1:$CZ$1,0))="","-",INDEX('ce raw data'!$C$2:$CZ$3000,MATCH(1,INDEX(('ce raw data'!$A$2:$A$3000=C2)*('ce raw data'!$B$2:$B$3000=$B19),,),0),MATCH(I5,'ce raw data'!$C$1:$CZ$1,0))),"-")</f>
        <v>-</v>
      </c>
      <c r="J19" s="8" t="str">
        <f>IFERROR(IF(INDEX('ce raw data'!$C$2:$CZ$3000,MATCH(1,INDEX(('ce raw data'!$A$2:$A$3000=C2)*('ce raw data'!$B$2:$B$3000=$B19),,),0),MATCH(J5,'ce raw data'!$C$1:$CZ$1,0))="","-",INDEX('ce raw data'!$C$2:$CZ$3000,MATCH(1,INDEX(('ce raw data'!$A$2:$A$3000=C2)*('ce raw data'!$B$2:$B$3000=$B19),,),0),MATCH(J5,'ce raw data'!$C$1:$CZ$1,0))),"-")</f>
        <v>-</v>
      </c>
    </row>
    <row r="20" spans="1:10" hidden="1" x14ac:dyDescent="0.4">
      <c r="B20" s="10"/>
      <c r="C20" s="8" t="str">
        <f>IFERROR(IF(INDEX('ce raw data'!$C$2:$CZ$3000,MATCH(1,INDEX(('ce raw data'!$A$2:$A$3000=C2)*('ce raw data'!$B$2:$B$3000=$B21),,),0),MATCH(SUBSTITUTE(C5,"Allele","Height"),'ce raw data'!$C$1:$CZ$1,0))="","-",INDEX('ce raw data'!$C$2:$CZ$3000,MATCH(1,INDEX(('ce raw data'!$A$2:$A$3000=C2)*('ce raw data'!$B$2:$B$3000=$B21),,),0),MATCH(SUBSTITUTE(C5,"Allele","Height"),'ce raw data'!$C$1:$CZ$1,0))),"-")</f>
        <v>-</v>
      </c>
      <c r="D20" s="8" t="str">
        <f>IFERROR(IF(INDEX('ce raw data'!$C$2:$CZ$3000,MATCH(1,INDEX(('ce raw data'!$A$2:$A$3000=C2)*('ce raw data'!$B$2:$B$3000=$B21),,),0),MATCH(SUBSTITUTE(D5,"Allele","Height"),'ce raw data'!$C$1:$CZ$1,0))="","-",INDEX('ce raw data'!$C$2:$CZ$3000,MATCH(1,INDEX(('ce raw data'!$A$2:$A$3000=C2)*('ce raw data'!$B$2:$B$3000=$B21),,),0),MATCH(SUBSTITUTE(D5,"Allele","Height"),'ce raw data'!$C$1:$CZ$1,0))),"-")</f>
        <v>-</v>
      </c>
      <c r="E20" s="8" t="str">
        <f>IFERROR(IF(INDEX('ce raw data'!$C$2:$CZ$3000,MATCH(1,INDEX(('ce raw data'!$A$2:$A$3000=C2)*('ce raw data'!$B$2:$B$3000=$B21),,),0),MATCH(SUBSTITUTE(E5,"Allele","Height"),'ce raw data'!$C$1:$CZ$1,0))="","-",INDEX('ce raw data'!$C$2:$CZ$3000,MATCH(1,INDEX(('ce raw data'!$A$2:$A$3000=C2)*('ce raw data'!$B$2:$B$3000=$B21),,),0),MATCH(SUBSTITUTE(E5,"Allele","Height"),'ce raw data'!$C$1:$CZ$1,0))),"-")</f>
        <v>-</v>
      </c>
      <c r="F20" s="8" t="str">
        <f>IFERROR(IF(INDEX('ce raw data'!$C$2:$CZ$3000,MATCH(1,INDEX(('ce raw data'!$A$2:$A$3000=C2)*('ce raw data'!$B$2:$B$3000=$B21),,),0),MATCH(SUBSTITUTE(F5,"Allele","Height"),'ce raw data'!$C$1:$CZ$1,0))="","-",INDEX('ce raw data'!$C$2:$CZ$3000,MATCH(1,INDEX(('ce raw data'!$A$2:$A$3000=C2)*('ce raw data'!$B$2:$B$3000=$B21),,),0),MATCH(SUBSTITUTE(F5,"Allele","Height"),'ce raw data'!$C$1:$CZ$1,0))),"-")</f>
        <v>-</v>
      </c>
      <c r="G20" s="8" t="str">
        <f>IFERROR(IF(INDEX('ce raw data'!$C$2:$CZ$3000,MATCH(1,INDEX(('ce raw data'!$A$2:$A$3000=C2)*('ce raw data'!$B$2:$B$3000=$B21),,),0),MATCH(SUBSTITUTE(G5,"Allele","Height"),'ce raw data'!$C$1:$CZ$1,0))="","-",INDEX('ce raw data'!$C$2:$CZ$3000,MATCH(1,INDEX(('ce raw data'!$A$2:$A$3000=C2)*('ce raw data'!$B$2:$B$3000=$B21),,),0),MATCH(SUBSTITUTE(G5,"Allele","Height"),'ce raw data'!$C$1:$CZ$1,0))),"-")</f>
        <v>-</v>
      </c>
      <c r="H20" s="8" t="str">
        <f>IFERROR(IF(INDEX('ce raw data'!$C$2:$CZ$3000,MATCH(1,INDEX(('ce raw data'!$A$2:$A$3000=C2)*('ce raw data'!$B$2:$B$3000=$B21),,),0),MATCH(SUBSTITUTE(H5,"Allele","Height"),'ce raw data'!$C$1:$CZ$1,0))="","-",INDEX('ce raw data'!$C$2:$CZ$3000,MATCH(1,INDEX(('ce raw data'!$A$2:$A$3000=C2)*('ce raw data'!$B$2:$B$3000=$B21),,),0),MATCH(SUBSTITUTE(H5,"Allele","Height"),'ce raw data'!$C$1:$CZ$1,0))),"-")</f>
        <v>-</v>
      </c>
      <c r="I20" s="8" t="str">
        <f>IFERROR(IF(INDEX('ce raw data'!$C$2:$CZ$3000,MATCH(1,INDEX(('ce raw data'!$A$2:$A$3000=C2)*('ce raw data'!$B$2:$B$3000=$B21),,),0),MATCH(SUBSTITUTE(I5,"Allele","Height"),'ce raw data'!$C$1:$CZ$1,0))="","-",INDEX('ce raw data'!$C$2:$CZ$3000,MATCH(1,INDEX(('ce raw data'!$A$2:$A$3000=C2)*('ce raw data'!$B$2:$B$3000=$B21),,),0),MATCH(SUBSTITUTE(I5,"Allele","Height"),'ce raw data'!$C$1:$CZ$1,0))),"-")</f>
        <v>-</v>
      </c>
      <c r="J20" s="8" t="str">
        <f>IFERROR(IF(INDEX('ce raw data'!$C$2:$CZ$3000,MATCH(1,INDEX(('ce raw data'!$A$2:$A$3000=C2)*('ce raw data'!$B$2:$B$3000=$B21),,),0),MATCH(SUBSTITUTE(J5,"Allele","Height"),'ce raw data'!$C$1:$CZ$1,0))="","-",INDEX('ce raw data'!$C$2:$CZ$3000,MATCH(1,INDEX(('ce raw data'!$A$2:$A$3000=C2)*('ce raw data'!$B$2:$B$3000=$B21),,),0),MATCH(SUBSTITUTE(J5,"Allele","Height"),'ce raw data'!$C$1:$CZ$1,0))),"-")</f>
        <v>-</v>
      </c>
    </row>
    <row r="21" spans="1:10" x14ac:dyDescent="0.4">
      <c r="B21" s="11" t="str">
        <f>'Allele Call Table'!$A$85</f>
        <v>D16S539</v>
      </c>
      <c r="C21" s="8" t="str">
        <f>IFERROR(IF(INDEX('ce raw data'!$C$2:$CZ$3000,MATCH(1,INDEX(('ce raw data'!$A$2:$A$3000=C2)*('ce raw data'!$B$2:$B$3000=$B21),,),0),MATCH(C5,'ce raw data'!$C$1:$CZ$1,0))="","-",INDEX('ce raw data'!$C$2:$CZ$3000,MATCH(1,INDEX(('ce raw data'!$A$2:$A$3000=C2)*('ce raw data'!$B$2:$B$3000=$B21),,),0),MATCH(C5,'ce raw data'!$C$1:$CZ$1,0))),"-")</f>
        <v>-</v>
      </c>
      <c r="D21" s="8" t="str">
        <f>IFERROR(IF(INDEX('ce raw data'!$C$2:$CZ$3000,MATCH(1,INDEX(('ce raw data'!$A$2:$A$3000=C2)*('ce raw data'!$B$2:$B$3000=$B21),,),0),MATCH(D5,'ce raw data'!$C$1:$CZ$1,0))="","-",INDEX('ce raw data'!$C$2:$CZ$3000,MATCH(1,INDEX(('ce raw data'!$A$2:$A$3000=C2)*('ce raw data'!$B$2:$B$3000=$B21),,),0),MATCH(D5,'ce raw data'!$C$1:$CZ$1,0))),"-")</f>
        <v>-</v>
      </c>
      <c r="E21" s="8" t="str">
        <f>IFERROR(IF(INDEX('ce raw data'!$C$2:$CZ$3000,MATCH(1,INDEX(('ce raw data'!$A$2:$A$3000=C2)*('ce raw data'!$B$2:$B$3000=$B21),,),0),MATCH(E5,'ce raw data'!$C$1:$CZ$1,0))="","-",INDEX('ce raw data'!$C$2:$CZ$3000,MATCH(1,INDEX(('ce raw data'!$A$2:$A$3000=C2)*('ce raw data'!$B$2:$B$3000=$B21),,),0),MATCH(E5,'ce raw data'!$C$1:$CZ$1,0))),"-")</f>
        <v>-</v>
      </c>
      <c r="F21" s="8" t="str">
        <f>IFERROR(IF(INDEX('ce raw data'!$C$2:$CZ$3000,MATCH(1,INDEX(('ce raw data'!$A$2:$A$3000=C2)*('ce raw data'!$B$2:$B$3000=$B21),,),0),MATCH(F5,'ce raw data'!$C$1:$CZ$1,0))="","-",INDEX('ce raw data'!$C$2:$CZ$3000,MATCH(1,INDEX(('ce raw data'!$A$2:$A$3000=C2)*('ce raw data'!$B$2:$B$3000=$B21),,),0),MATCH(F5,'ce raw data'!$C$1:$CZ$1,0))),"-")</f>
        <v>-</v>
      </c>
      <c r="G21" s="8" t="str">
        <f>IFERROR(IF(INDEX('ce raw data'!$C$2:$CZ$3000,MATCH(1,INDEX(('ce raw data'!$A$2:$A$3000=C2)*('ce raw data'!$B$2:$B$3000=$B21),,),0),MATCH(G5,'ce raw data'!$C$1:$CZ$1,0))="","-",INDEX('ce raw data'!$C$2:$CZ$3000,MATCH(1,INDEX(('ce raw data'!$A$2:$A$3000=C2)*('ce raw data'!$B$2:$B$3000=$B21),,),0),MATCH(G5,'ce raw data'!$C$1:$CZ$1,0))),"-")</f>
        <v>-</v>
      </c>
      <c r="H21" s="8" t="str">
        <f>IFERROR(IF(INDEX('ce raw data'!$C$2:$CZ$3000,MATCH(1,INDEX(('ce raw data'!$A$2:$A$3000=C2)*('ce raw data'!$B$2:$B$3000=$B21),,),0),MATCH(H5,'ce raw data'!$C$1:$CZ$1,0))="","-",INDEX('ce raw data'!$C$2:$CZ$3000,MATCH(1,INDEX(('ce raw data'!$A$2:$A$3000=C2)*('ce raw data'!$B$2:$B$3000=$B21),,),0),MATCH(H5,'ce raw data'!$C$1:$CZ$1,0))),"-")</f>
        <v>-</v>
      </c>
      <c r="I21" s="8" t="str">
        <f>IFERROR(IF(INDEX('ce raw data'!$C$2:$CZ$3000,MATCH(1,INDEX(('ce raw data'!$A$2:$A$3000=C2)*('ce raw data'!$B$2:$B$3000=$B21),,),0),MATCH(I5,'ce raw data'!$C$1:$CZ$1,0))="","-",INDEX('ce raw data'!$C$2:$CZ$3000,MATCH(1,INDEX(('ce raw data'!$A$2:$A$3000=C2)*('ce raw data'!$B$2:$B$3000=$B21),,),0),MATCH(I5,'ce raw data'!$C$1:$CZ$1,0))),"-")</f>
        <v>-</v>
      </c>
      <c r="J21" s="8" t="str">
        <f>IFERROR(IF(INDEX('ce raw data'!$C$2:$CZ$3000,MATCH(1,INDEX(('ce raw data'!$A$2:$A$3000=C2)*('ce raw data'!$B$2:$B$3000=$B21),,),0),MATCH(J5,'ce raw data'!$C$1:$CZ$1,0))="","-",INDEX('ce raw data'!$C$2:$CZ$3000,MATCH(1,INDEX(('ce raw data'!$A$2:$A$3000=C2)*('ce raw data'!$B$2:$B$3000=$B21),,),0),MATCH(J5,'ce raw data'!$C$1:$CZ$1,0))),"-")</f>
        <v>-</v>
      </c>
    </row>
    <row r="22" spans="1:10" hidden="1" x14ac:dyDescent="0.4">
      <c r="B22" s="11"/>
      <c r="C22" s="8" t="str">
        <f>IFERROR(IF(INDEX('ce raw data'!$C$2:$CZ$3000,MATCH(1,INDEX(('ce raw data'!$A$2:$A$3000=C2)*('ce raw data'!$B$2:$B$3000=$B23),,),0),MATCH(SUBSTITUTE(C5,"Allele","Height"),'ce raw data'!$C$1:$CZ$1,0))="","-",INDEX('ce raw data'!$C$2:$CZ$3000,MATCH(1,INDEX(('ce raw data'!$A$2:$A$3000=C2)*('ce raw data'!$B$2:$B$3000=$B23),,),0),MATCH(SUBSTITUTE(C5,"Allele","Height"),'ce raw data'!$C$1:$CZ$1,0))),"-")</f>
        <v>-</v>
      </c>
      <c r="D22" s="8" t="str">
        <f>IFERROR(IF(INDEX('ce raw data'!$C$2:$CZ$3000,MATCH(1,INDEX(('ce raw data'!$A$2:$A$3000=C2)*('ce raw data'!$B$2:$B$3000=$B23),,),0),MATCH(SUBSTITUTE(D5,"Allele","Height"),'ce raw data'!$C$1:$CZ$1,0))="","-",INDEX('ce raw data'!$C$2:$CZ$3000,MATCH(1,INDEX(('ce raw data'!$A$2:$A$3000=C2)*('ce raw data'!$B$2:$B$3000=$B23),,),0),MATCH(SUBSTITUTE(D5,"Allele","Height"),'ce raw data'!$C$1:$CZ$1,0))),"-")</f>
        <v>-</v>
      </c>
      <c r="E22" s="8" t="str">
        <f>IFERROR(IF(INDEX('ce raw data'!$C$2:$CZ$3000,MATCH(1,INDEX(('ce raw data'!$A$2:$A$3000=C2)*('ce raw data'!$B$2:$B$3000=$B23),,),0),MATCH(SUBSTITUTE(E5,"Allele","Height"),'ce raw data'!$C$1:$CZ$1,0))="","-",INDEX('ce raw data'!$C$2:$CZ$3000,MATCH(1,INDEX(('ce raw data'!$A$2:$A$3000=C2)*('ce raw data'!$B$2:$B$3000=$B23),,),0),MATCH(SUBSTITUTE(E5,"Allele","Height"),'ce raw data'!$C$1:$CZ$1,0))),"-")</f>
        <v>-</v>
      </c>
      <c r="F22" s="8" t="str">
        <f>IFERROR(IF(INDEX('ce raw data'!$C$2:$CZ$3000,MATCH(1,INDEX(('ce raw data'!$A$2:$A$3000=C2)*('ce raw data'!$B$2:$B$3000=$B23),,),0),MATCH(SUBSTITUTE(F5,"Allele","Height"),'ce raw data'!$C$1:$CZ$1,0))="","-",INDEX('ce raw data'!$C$2:$CZ$3000,MATCH(1,INDEX(('ce raw data'!$A$2:$A$3000=C2)*('ce raw data'!$B$2:$B$3000=$B23),,),0),MATCH(SUBSTITUTE(F5,"Allele","Height"),'ce raw data'!$C$1:$CZ$1,0))),"-")</f>
        <v>-</v>
      </c>
      <c r="G22" s="8" t="str">
        <f>IFERROR(IF(INDEX('ce raw data'!$C$2:$CZ$3000,MATCH(1,INDEX(('ce raw data'!$A$2:$A$3000=C2)*('ce raw data'!$B$2:$B$3000=$B23),,),0),MATCH(SUBSTITUTE(G5,"Allele","Height"),'ce raw data'!$C$1:$CZ$1,0))="","-",INDEX('ce raw data'!$C$2:$CZ$3000,MATCH(1,INDEX(('ce raw data'!$A$2:$A$3000=C2)*('ce raw data'!$B$2:$B$3000=$B23),,),0),MATCH(SUBSTITUTE(G5,"Allele","Height"),'ce raw data'!$C$1:$CZ$1,0))),"-")</f>
        <v>-</v>
      </c>
      <c r="H22" s="8" t="str">
        <f>IFERROR(IF(INDEX('ce raw data'!$C$2:$CZ$3000,MATCH(1,INDEX(('ce raw data'!$A$2:$A$3000=C2)*('ce raw data'!$B$2:$B$3000=$B23),,),0),MATCH(SUBSTITUTE(H5,"Allele","Height"),'ce raw data'!$C$1:$CZ$1,0))="","-",INDEX('ce raw data'!$C$2:$CZ$3000,MATCH(1,INDEX(('ce raw data'!$A$2:$A$3000=C2)*('ce raw data'!$B$2:$B$3000=$B23),,),0),MATCH(SUBSTITUTE(H5,"Allele","Height"),'ce raw data'!$C$1:$CZ$1,0))),"-")</f>
        <v>-</v>
      </c>
      <c r="I22" s="8" t="str">
        <f>IFERROR(IF(INDEX('ce raw data'!$C$2:$CZ$3000,MATCH(1,INDEX(('ce raw data'!$A$2:$A$3000=C2)*('ce raw data'!$B$2:$B$3000=$B23),,),0),MATCH(SUBSTITUTE(I5,"Allele","Height"),'ce raw data'!$C$1:$CZ$1,0))="","-",INDEX('ce raw data'!$C$2:$CZ$3000,MATCH(1,INDEX(('ce raw data'!$A$2:$A$3000=C2)*('ce raw data'!$B$2:$B$3000=$B23),,),0),MATCH(SUBSTITUTE(I5,"Allele","Height"),'ce raw data'!$C$1:$CZ$1,0))),"-")</f>
        <v>-</v>
      </c>
      <c r="J22" s="8" t="str">
        <f>IFERROR(IF(INDEX('ce raw data'!$C$2:$CZ$3000,MATCH(1,INDEX(('ce raw data'!$A$2:$A$3000=C2)*('ce raw data'!$B$2:$B$3000=$B23),,),0),MATCH(SUBSTITUTE(J5,"Allele","Height"),'ce raw data'!$C$1:$CZ$1,0))="","-",INDEX('ce raw data'!$C$2:$CZ$3000,MATCH(1,INDEX(('ce raw data'!$A$2:$A$3000=C2)*('ce raw data'!$B$2:$B$3000=$B23),,),0),MATCH(SUBSTITUTE(J5,"Allele","Height"),'ce raw data'!$C$1:$CZ$1,0))),"-")</f>
        <v>-</v>
      </c>
    </row>
    <row r="23" spans="1:10" x14ac:dyDescent="0.4">
      <c r="B23" s="11" t="str">
        <f>'Allele Call Table'!$A$87</f>
        <v>D18S51</v>
      </c>
      <c r="C23" s="8" t="str">
        <f>IFERROR(IF(INDEX('ce raw data'!$C$2:$CZ$3000,MATCH(1,INDEX(('ce raw data'!$A$2:$A$3000=C2)*('ce raw data'!$B$2:$B$3000=$B23),,),0),MATCH(C5,'ce raw data'!$C$1:$CZ$1,0))="","-",INDEX('ce raw data'!$C$2:$CZ$3000,MATCH(1,INDEX(('ce raw data'!$A$2:$A$3000=C2)*('ce raw data'!$B$2:$B$3000=$B23),,),0),MATCH(C5,'ce raw data'!$C$1:$CZ$1,0))),"-")</f>
        <v>-</v>
      </c>
      <c r="D23" s="8" t="str">
        <f>IFERROR(IF(INDEX('ce raw data'!$C$2:$CZ$3000,MATCH(1,INDEX(('ce raw data'!$A$2:$A$3000=C2)*('ce raw data'!$B$2:$B$3000=$B23),,),0),MATCH(D5,'ce raw data'!$C$1:$CZ$1,0))="","-",INDEX('ce raw data'!$C$2:$CZ$3000,MATCH(1,INDEX(('ce raw data'!$A$2:$A$3000=C2)*('ce raw data'!$B$2:$B$3000=$B23),,),0),MATCH(D5,'ce raw data'!$C$1:$CZ$1,0))),"-")</f>
        <v>-</v>
      </c>
      <c r="E23" s="8" t="str">
        <f>IFERROR(IF(INDEX('ce raw data'!$C$2:$CZ$3000,MATCH(1,INDEX(('ce raw data'!$A$2:$A$3000=C2)*('ce raw data'!$B$2:$B$3000=$B23),,),0),MATCH(E5,'ce raw data'!$C$1:$CZ$1,0))="","-",INDEX('ce raw data'!$C$2:$CZ$3000,MATCH(1,INDEX(('ce raw data'!$A$2:$A$3000=C2)*('ce raw data'!$B$2:$B$3000=$B23),,),0),MATCH(E5,'ce raw data'!$C$1:$CZ$1,0))),"-")</f>
        <v>-</v>
      </c>
      <c r="F23" s="8" t="str">
        <f>IFERROR(IF(INDEX('ce raw data'!$C$2:$CZ$3000,MATCH(1,INDEX(('ce raw data'!$A$2:$A$3000=C2)*('ce raw data'!$B$2:$B$3000=$B23),,),0),MATCH(F5,'ce raw data'!$C$1:$CZ$1,0))="","-",INDEX('ce raw data'!$C$2:$CZ$3000,MATCH(1,INDEX(('ce raw data'!$A$2:$A$3000=C2)*('ce raw data'!$B$2:$B$3000=$B23),,),0),MATCH(F5,'ce raw data'!$C$1:$CZ$1,0))),"-")</f>
        <v>-</v>
      </c>
      <c r="G23" s="8" t="str">
        <f>IFERROR(IF(INDEX('ce raw data'!$C$2:$CZ$3000,MATCH(1,INDEX(('ce raw data'!$A$2:$A$3000=C2)*('ce raw data'!$B$2:$B$3000=$B23),,),0),MATCH(G5,'ce raw data'!$C$1:$CZ$1,0))="","-",INDEX('ce raw data'!$C$2:$CZ$3000,MATCH(1,INDEX(('ce raw data'!$A$2:$A$3000=C2)*('ce raw data'!$B$2:$B$3000=$B23),,),0),MATCH(G5,'ce raw data'!$C$1:$CZ$1,0))),"-")</f>
        <v>-</v>
      </c>
      <c r="H23" s="8" t="str">
        <f>IFERROR(IF(INDEX('ce raw data'!$C$2:$CZ$3000,MATCH(1,INDEX(('ce raw data'!$A$2:$A$3000=C2)*('ce raw data'!$B$2:$B$3000=$B23),,),0),MATCH(H5,'ce raw data'!$C$1:$CZ$1,0))="","-",INDEX('ce raw data'!$C$2:$CZ$3000,MATCH(1,INDEX(('ce raw data'!$A$2:$A$3000=C2)*('ce raw data'!$B$2:$B$3000=$B23),,),0),MATCH(H5,'ce raw data'!$C$1:$CZ$1,0))),"-")</f>
        <v>-</v>
      </c>
      <c r="I23" s="8" t="str">
        <f>IFERROR(IF(INDEX('ce raw data'!$C$2:$CZ$3000,MATCH(1,INDEX(('ce raw data'!$A$2:$A$3000=C2)*('ce raw data'!$B$2:$B$3000=$B23),,),0),MATCH(I5,'ce raw data'!$C$1:$CZ$1,0))="","-",INDEX('ce raw data'!$C$2:$CZ$3000,MATCH(1,INDEX(('ce raw data'!$A$2:$A$3000=C2)*('ce raw data'!$B$2:$B$3000=$B23),,),0),MATCH(I5,'ce raw data'!$C$1:$CZ$1,0))),"-")</f>
        <v>-</v>
      </c>
      <c r="J23" s="8" t="str">
        <f>IFERROR(IF(INDEX('ce raw data'!$C$2:$CZ$3000,MATCH(1,INDEX(('ce raw data'!$A$2:$A$3000=C2)*('ce raw data'!$B$2:$B$3000=$B23),,),0),MATCH(J5,'ce raw data'!$C$1:$CZ$1,0))="","-",INDEX('ce raw data'!$C$2:$CZ$3000,MATCH(1,INDEX(('ce raw data'!$A$2:$A$3000=C2)*('ce raw data'!$B$2:$B$3000=$B23),,),0),MATCH(J5,'ce raw data'!$C$1:$CZ$1,0))),"-")</f>
        <v>-</v>
      </c>
    </row>
    <row r="24" spans="1:10" hidden="1" x14ac:dyDescent="0.4">
      <c r="B24" s="11"/>
      <c r="C24" s="8" t="str">
        <f>IFERROR(IF(INDEX('ce raw data'!$C$2:$CZ$3000,MATCH(1,INDEX(('ce raw data'!$A$2:$A$3000=C2)*('ce raw data'!$B$2:$B$3000=$B25),,),0),MATCH(SUBSTITUTE(C5,"Allele","Height"),'ce raw data'!$C$1:$CZ$1,0))="","-",INDEX('ce raw data'!$C$2:$CZ$3000,MATCH(1,INDEX(('ce raw data'!$A$2:$A$3000=C2)*('ce raw data'!$B$2:$B$3000=$B25),,),0),MATCH(SUBSTITUTE(C5,"Allele","Height"),'ce raw data'!$C$1:$CZ$1,0))),"-")</f>
        <v>-</v>
      </c>
      <c r="D24" s="8" t="str">
        <f>IFERROR(IF(INDEX('ce raw data'!$C$2:$CZ$3000,MATCH(1,INDEX(('ce raw data'!$A$2:$A$3000=C2)*('ce raw data'!$B$2:$B$3000=$B25),,),0),MATCH(SUBSTITUTE(D5,"Allele","Height"),'ce raw data'!$C$1:$CZ$1,0))="","-",INDEX('ce raw data'!$C$2:$CZ$3000,MATCH(1,INDEX(('ce raw data'!$A$2:$A$3000=C2)*('ce raw data'!$B$2:$B$3000=$B25),,),0),MATCH(SUBSTITUTE(D5,"Allele","Height"),'ce raw data'!$C$1:$CZ$1,0))),"-")</f>
        <v>-</v>
      </c>
      <c r="E24" s="8" t="str">
        <f>IFERROR(IF(INDEX('ce raw data'!$C$2:$CZ$3000,MATCH(1,INDEX(('ce raw data'!$A$2:$A$3000=C2)*('ce raw data'!$B$2:$B$3000=$B25),,),0),MATCH(SUBSTITUTE(E5,"Allele","Height"),'ce raw data'!$C$1:$CZ$1,0))="","-",INDEX('ce raw data'!$C$2:$CZ$3000,MATCH(1,INDEX(('ce raw data'!$A$2:$A$3000=C2)*('ce raw data'!$B$2:$B$3000=$B25),,),0),MATCH(SUBSTITUTE(E5,"Allele","Height"),'ce raw data'!$C$1:$CZ$1,0))),"-")</f>
        <v>-</v>
      </c>
      <c r="F24" s="8" t="str">
        <f>IFERROR(IF(INDEX('ce raw data'!$C$2:$CZ$3000,MATCH(1,INDEX(('ce raw data'!$A$2:$A$3000=C2)*('ce raw data'!$B$2:$B$3000=$B25),,),0),MATCH(SUBSTITUTE(F5,"Allele","Height"),'ce raw data'!$C$1:$CZ$1,0))="","-",INDEX('ce raw data'!$C$2:$CZ$3000,MATCH(1,INDEX(('ce raw data'!$A$2:$A$3000=C2)*('ce raw data'!$B$2:$B$3000=$B25),,),0),MATCH(SUBSTITUTE(F5,"Allele","Height"),'ce raw data'!$C$1:$CZ$1,0))),"-")</f>
        <v>-</v>
      </c>
      <c r="G24" s="8" t="str">
        <f>IFERROR(IF(INDEX('ce raw data'!$C$2:$CZ$3000,MATCH(1,INDEX(('ce raw data'!$A$2:$A$3000=C2)*('ce raw data'!$B$2:$B$3000=$B25),,),0),MATCH(SUBSTITUTE(G5,"Allele","Height"),'ce raw data'!$C$1:$CZ$1,0))="","-",INDEX('ce raw data'!$C$2:$CZ$3000,MATCH(1,INDEX(('ce raw data'!$A$2:$A$3000=C2)*('ce raw data'!$B$2:$B$3000=$B25),,),0),MATCH(SUBSTITUTE(G5,"Allele","Height"),'ce raw data'!$C$1:$CZ$1,0))),"-")</f>
        <v>-</v>
      </c>
      <c r="H24" s="8" t="str">
        <f>IFERROR(IF(INDEX('ce raw data'!$C$2:$CZ$3000,MATCH(1,INDEX(('ce raw data'!$A$2:$A$3000=C2)*('ce raw data'!$B$2:$B$3000=$B25),,),0),MATCH(SUBSTITUTE(H5,"Allele","Height"),'ce raw data'!$C$1:$CZ$1,0))="","-",INDEX('ce raw data'!$C$2:$CZ$3000,MATCH(1,INDEX(('ce raw data'!$A$2:$A$3000=C2)*('ce raw data'!$B$2:$B$3000=$B25),,),0),MATCH(SUBSTITUTE(H5,"Allele","Height"),'ce raw data'!$C$1:$CZ$1,0))),"-")</f>
        <v>-</v>
      </c>
      <c r="I24" s="8" t="str">
        <f>IFERROR(IF(INDEX('ce raw data'!$C$2:$CZ$3000,MATCH(1,INDEX(('ce raw data'!$A$2:$A$3000=C2)*('ce raw data'!$B$2:$B$3000=$B25),,),0),MATCH(SUBSTITUTE(I5,"Allele","Height"),'ce raw data'!$C$1:$CZ$1,0))="","-",INDEX('ce raw data'!$C$2:$CZ$3000,MATCH(1,INDEX(('ce raw data'!$A$2:$A$3000=C2)*('ce raw data'!$B$2:$B$3000=$B25),,),0),MATCH(SUBSTITUTE(I5,"Allele","Height"),'ce raw data'!$C$1:$CZ$1,0))),"-")</f>
        <v>-</v>
      </c>
      <c r="J24" s="8" t="str">
        <f>IFERROR(IF(INDEX('ce raw data'!$C$2:$CZ$3000,MATCH(1,INDEX(('ce raw data'!$A$2:$A$3000=C2)*('ce raw data'!$B$2:$B$3000=$B25),,),0),MATCH(SUBSTITUTE(J5,"Allele","Height"),'ce raw data'!$C$1:$CZ$1,0))="","-",INDEX('ce raw data'!$C$2:$CZ$3000,MATCH(1,INDEX(('ce raw data'!$A$2:$A$3000=C2)*('ce raw data'!$B$2:$B$3000=$B25),,),0),MATCH(SUBSTITUTE(J5,"Allele","Height"),'ce raw data'!$C$1:$CZ$1,0))),"-")</f>
        <v>-</v>
      </c>
    </row>
    <row r="25" spans="1:10" x14ac:dyDescent="0.4">
      <c r="B25" s="11" t="str">
        <f>'Allele Call Table'!$A$89</f>
        <v>D2S1338</v>
      </c>
      <c r="C25" s="8" t="str">
        <f>IFERROR(IF(INDEX('ce raw data'!$C$2:$CZ$3000,MATCH(1,INDEX(('ce raw data'!$A$2:$A$3000=C2)*('ce raw data'!$B$2:$B$3000=$B25),,),0),MATCH(C5,'ce raw data'!$C$1:$CZ$1,0))="","-",INDEX('ce raw data'!$C$2:$CZ$3000,MATCH(1,INDEX(('ce raw data'!$A$2:$A$3000=C2)*('ce raw data'!$B$2:$B$3000=$B25),,),0),MATCH(C5,'ce raw data'!$C$1:$CZ$1,0))),"-")</f>
        <v>-</v>
      </c>
      <c r="D25" s="8" t="str">
        <f>IFERROR(IF(INDEX('ce raw data'!$C$2:$CZ$3000,MATCH(1,INDEX(('ce raw data'!$A$2:$A$3000=C2)*('ce raw data'!$B$2:$B$3000=$B25),,),0),MATCH(D5,'ce raw data'!$C$1:$CZ$1,0))="","-",INDEX('ce raw data'!$C$2:$CZ$3000,MATCH(1,INDEX(('ce raw data'!$A$2:$A$3000=C2)*('ce raw data'!$B$2:$B$3000=$B25),,),0),MATCH(D5,'ce raw data'!$C$1:$CZ$1,0))),"-")</f>
        <v>-</v>
      </c>
      <c r="E25" s="8" t="str">
        <f>IFERROR(IF(INDEX('ce raw data'!$C$2:$CZ$3000,MATCH(1,INDEX(('ce raw data'!$A$2:$A$3000=C2)*('ce raw data'!$B$2:$B$3000=$B25),,),0),MATCH(E5,'ce raw data'!$C$1:$CZ$1,0))="","-",INDEX('ce raw data'!$C$2:$CZ$3000,MATCH(1,INDEX(('ce raw data'!$A$2:$A$3000=C2)*('ce raw data'!$B$2:$B$3000=$B25),,),0),MATCH(E5,'ce raw data'!$C$1:$CZ$1,0))),"-")</f>
        <v>-</v>
      </c>
      <c r="F25" s="8" t="str">
        <f>IFERROR(IF(INDEX('ce raw data'!$C$2:$CZ$3000,MATCH(1,INDEX(('ce raw data'!$A$2:$A$3000=C2)*('ce raw data'!$B$2:$B$3000=$B25),,),0),MATCH(F5,'ce raw data'!$C$1:$CZ$1,0))="","-",INDEX('ce raw data'!$C$2:$CZ$3000,MATCH(1,INDEX(('ce raw data'!$A$2:$A$3000=C2)*('ce raw data'!$B$2:$B$3000=$B25),,),0),MATCH(F5,'ce raw data'!$C$1:$CZ$1,0))),"-")</f>
        <v>-</v>
      </c>
      <c r="G25" s="8" t="str">
        <f>IFERROR(IF(INDEX('ce raw data'!$C$2:$CZ$3000,MATCH(1,INDEX(('ce raw data'!$A$2:$A$3000=C2)*('ce raw data'!$B$2:$B$3000=$B25),,),0),MATCH(G5,'ce raw data'!$C$1:$CZ$1,0))="","-",INDEX('ce raw data'!$C$2:$CZ$3000,MATCH(1,INDEX(('ce raw data'!$A$2:$A$3000=C2)*('ce raw data'!$B$2:$B$3000=$B25),,),0),MATCH(G5,'ce raw data'!$C$1:$CZ$1,0))),"-")</f>
        <v>-</v>
      </c>
      <c r="H25" s="8" t="str">
        <f>IFERROR(IF(INDEX('ce raw data'!$C$2:$CZ$3000,MATCH(1,INDEX(('ce raw data'!$A$2:$A$3000=C2)*('ce raw data'!$B$2:$B$3000=$B25),,),0),MATCH(H5,'ce raw data'!$C$1:$CZ$1,0))="","-",INDEX('ce raw data'!$C$2:$CZ$3000,MATCH(1,INDEX(('ce raw data'!$A$2:$A$3000=C2)*('ce raw data'!$B$2:$B$3000=$B25),,),0),MATCH(H5,'ce raw data'!$C$1:$CZ$1,0))),"-")</f>
        <v>-</v>
      </c>
      <c r="I25" s="8" t="str">
        <f>IFERROR(IF(INDEX('ce raw data'!$C$2:$CZ$3000,MATCH(1,INDEX(('ce raw data'!$A$2:$A$3000=C2)*('ce raw data'!$B$2:$B$3000=$B25),,),0),MATCH(I5,'ce raw data'!$C$1:$CZ$1,0))="","-",INDEX('ce raw data'!$C$2:$CZ$3000,MATCH(1,INDEX(('ce raw data'!$A$2:$A$3000=C2)*('ce raw data'!$B$2:$B$3000=$B25),,),0),MATCH(I5,'ce raw data'!$C$1:$CZ$1,0))),"-")</f>
        <v>-</v>
      </c>
      <c r="J25" s="8" t="str">
        <f>IFERROR(IF(INDEX('ce raw data'!$C$2:$CZ$3000,MATCH(1,INDEX(('ce raw data'!$A$2:$A$3000=C2)*('ce raw data'!$B$2:$B$3000=$B25),,),0),MATCH(J5,'ce raw data'!$C$1:$CZ$1,0))="","-",INDEX('ce raw data'!$C$2:$CZ$3000,MATCH(1,INDEX(('ce raw data'!$A$2:$A$3000=C2)*('ce raw data'!$B$2:$B$3000=$B25),,),0),MATCH(J5,'ce raw data'!$C$1:$CZ$1,0))),"-")</f>
        <v>-</v>
      </c>
    </row>
    <row r="26" spans="1:10" hidden="1" x14ac:dyDescent="0.4">
      <c r="B26" s="11"/>
      <c r="C26" s="8" t="str">
        <f>IFERROR(IF(INDEX('ce raw data'!$C$2:$CZ$3000,MATCH(1,INDEX(('ce raw data'!$A$2:$A$3000=C2)*('ce raw data'!$B$2:$B$3000=$B27),,),0),MATCH(SUBSTITUTE(C5,"Allele","Height"),'ce raw data'!$C$1:$CZ$1,0))="","-",INDEX('ce raw data'!$C$2:$CZ$3000,MATCH(1,INDEX(('ce raw data'!$A$2:$A$3000=C2)*('ce raw data'!$B$2:$B$3000=$B27),,),0),MATCH(SUBSTITUTE(C5,"Allele","Height"),'ce raw data'!$C$1:$CZ$1,0))),"-")</f>
        <v>-</v>
      </c>
      <c r="D26" s="8" t="str">
        <f>IFERROR(IF(INDEX('ce raw data'!$C$2:$CZ$3000,MATCH(1,INDEX(('ce raw data'!$A$2:$A$3000=C2)*('ce raw data'!$B$2:$B$3000=$B27),,),0),MATCH(SUBSTITUTE(D5,"Allele","Height"),'ce raw data'!$C$1:$CZ$1,0))="","-",INDEX('ce raw data'!$C$2:$CZ$3000,MATCH(1,INDEX(('ce raw data'!$A$2:$A$3000=C2)*('ce raw data'!$B$2:$B$3000=$B27),,),0),MATCH(SUBSTITUTE(D5,"Allele","Height"),'ce raw data'!$C$1:$CZ$1,0))),"-")</f>
        <v>-</v>
      </c>
      <c r="E26" s="8" t="str">
        <f>IFERROR(IF(INDEX('ce raw data'!$C$2:$CZ$3000,MATCH(1,INDEX(('ce raw data'!$A$2:$A$3000=C2)*('ce raw data'!$B$2:$B$3000=$B27),,),0),MATCH(SUBSTITUTE(E5,"Allele","Height"),'ce raw data'!$C$1:$CZ$1,0))="","-",INDEX('ce raw data'!$C$2:$CZ$3000,MATCH(1,INDEX(('ce raw data'!$A$2:$A$3000=C2)*('ce raw data'!$B$2:$B$3000=$B27),,),0),MATCH(SUBSTITUTE(E5,"Allele","Height"),'ce raw data'!$C$1:$CZ$1,0))),"-")</f>
        <v>-</v>
      </c>
      <c r="F26" s="8" t="str">
        <f>IFERROR(IF(INDEX('ce raw data'!$C$2:$CZ$3000,MATCH(1,INDEX(('ce raw data'!$A$2:$A$3000=C2)*('ce raw data'!$B$2:$B$3000=$B27),,),0),MATCH(SUBSTITUTE(F5,"Allele","Height"),'ce raw data'!$C$1:$CZ$1,0))="","-",INDEX('ce raw data'!$C$2:$CZ$3000,MATCH(1,INDEX(('ce raw data'!$A$2:$A$3000=C2)*('ce raw data'!$B$2:$B$3000=$B27),,),0),MATCH(SUBSTITUTE(F5,"Allele","Height"),'ce raw data'!$C$1:$CZ$1,0))),"-")</f>
        <v>-</v>
      </c>
      <c r="G26" s="8" t="str">
        <f>IFERROR(IF(INDEX('ce raw data'!$C$2:$CZ$3000,MATCH(1,INDEX(('ce raw data'!$A$2:$A$3000=C2)*('ce raw data'!$B$2:$B$3000=$B27),,),0),MATCH(SUBSTITUTE(G5,"Allele","Height"),'ce raw data'!$C$1:$CZ$1,0))="","-",INDEX('ce raw data'!$C$2:$CZ$3000,MATCH(1,INDEX(('ce raw data'!$A$2:$A$3000=C2)*('ce raw data'!$B$2:$B$3000=$B27),,),0),MATCH(SUBSTITUTE(G5,"Allele","Height"),'ce raw data'!$C$1:$CZ$1,0))),"-")</f>
        <v>-</v>
      </c>
      <c r="H26" s="8" t="str">
        <f>IFERROR(IF(INDEX('ce raw data'!$C$2:$CZ$3000,MATCH(1,INDEX(('ce raw data'!$A$2:$A$3000=C2)*('ce raw data'!$B$2:$B$3000=$B27),,),0),MATCH(SUBSTITUTE(H5,"Allele","Height"),'ce raw data'!$C$1:$CZ$1,0))="","-",INDEX('ce raw data'!$C$2:$CZ$3000,MATCH(1,INDEX(('ce raw data'!$A$2:$A$3000=C2)*('ce raw data'!$B$2:$B$3000=$B27),,),0),MATCH(SUBSTITUTE(H5,"Allele","Height"),'ce raw data'!$C$1:$CZ$1,0))),"-")</f>
        <v>-</v>
      </c>
      <c r="I26" s="8" t="str">
        <f>IFERROR(IF(INDEX('ce raw data'!$C$2:$CZ$3000,MATCH(1,INDEX(('ce raw data'!$A$2:$A$3000=C2)*('ce raw data'!$B$2:$B$3000=$B27),,),0),MATCH(SUBSTITUTE(I5,"Allele","Height"),'ce raw data'!$C$1:$CZ$1,0))="","-",INDEX('ce raw data'!$C$2:$CZ$3000,MATCH(1,INDEX(('ce raw data'!$A$2:$A$3000=C2)*('ce raw data'!$B$2:$B$3000=$B27),,),0),MATCH(SUBSTITUTE(I5,"Allele","Height"),'ce raw data'!$C$1:$CZ$1,0))),"-")</f>
        <v>-</v>
      </c>
      <c r="J26" s="8" t="str">
        <f>IFERROR(IF(INDEX('ce raw data'!$C$2:$CZ$3000,MATCH(1,INDEX(('ce raw data'!$A$2:$A$3000=C2)*('ce raw data'!$B$2:$B$3000=$B27),,),0),MATCH(SUBSTITUTE(J5,"Allele","Height"),'ce raw data'!$C$1:$CZ$1,0))="","-",INDEX('ce raw data'!$C$2:$CZ$3000,MATCH(1,INDEX(('ce raw data'!$A$2:$A$3000=C2)*('ce raw data'!$B$2:$B$3000=$B27),,),0),MATCH(SUBSTITUTE(J5,"Allele","Height"),'ce raw data'!$C$1:$CZ$1,0))),"-")</f>
        <v>-</v>
      </c>
    </row>
    <row r="27" spans="1:10" x14ac:dyDescent="0.4">
      <c r="B27" s="11" t="str">
        <f>'Allele Call Table'!$A$91</f>
        <v>CSF1PO</v>
      </c>
      <c r="C27" s="8" t="str">
        <f>IFERROR(IF(INDEX('ce raw data'!$C$2:$CZ$3000,MATCH(1,INDEX(('ce raw data'!$A$2:$A$3000=C2)*('ce raw data'!$B$2:$B$3000=$B27),,),0),MATCH(C5,'ce raw data'!$C$1:$CZ$1,0))="","-",INDEX('ce raw data'!$C$2:$CZ$3000,MATCH(1,INDEX(('ce raw data'!$A$2:$A$3000=C2)*('ce raw data'!$B$2:$B$3000=$B27),,),0),MATCH(C5,'ce raw data'!$C$1:$CZ$1,0))),"-")</f>
        <v>-</v>
      </c>
      <c r="D27" s="8" t="str">
        <f>IFERROR(IF(INDEX('ce raw data'!$C$2:$CZ$3000,MATCH(1,INDEX(('ce raw data'!$A$2:$A$3000=C2)*('ce raw data'!$B$2:$B$3000=$B27),,),0),MATCH(D5,'ce raw data'!$C$1:$CZ$1,0))="","-",INDEX('ce raw data'!$C$2:$CZ$3000,MATCH(1,INDEX(('ce raw data'!$A$2:$A$3000=C2)*('ce raw data'!$B$2:$B$3000=$B27),,),0),MATCH(D5,'ce raw data'!$C$1:$CZ$1,0))),"-")</f>
        <v>-</v>
      </c>
      <c r="E27" s="8" t="str">
        <f>IFERROR(IF(INDEX('ce raw data'!$C$2:$CZ$3000,MATCH(1,INDEX(('ce raw data'!$A$2:$A$3000=C2)*('ce raw data'!$B$2:$B$3000=$B27),,),0),MATCH(E5,'ce raw data'!$C$1:$CZ$1,0))="","-",INDEX('ce raw data'!$C$2:$CZ$3000,MATCH(1,INDEX(('ce raw data'!$A$2:$A$3000=C2)*('ce raw data'!$B$2:$B$3000=$B27),,),0),MATCH(E5,'ce raw data'!$C$1:$CZ$1,0))),"-")</f>
        <v>-</v>
      </c>
      <c r="F27" s="8" t="str">
        <f>IFERROR(IF(INDEX('ce raw data'!$C$2:$CZ$3000,MATCH(1,INDEX(('ce raw data'!$A$2:$A$3000=C2)*('ce raw data'!$B$2:$B$3000=$B27),,),0),MATCH(F5,'ce raw data'!$C$1:$CZ$1,0))="","-",INDEX('ce raw data'!$C$2:$CZ$3000,MATCH(1,INDEX(('ce raw data'!$A$2:$A$3000=C2)*('ce raw data'!$B$2:$B$3000=$B27),,),0),MATCH(F5,'ce raw data'!$C$1:$CZ$1,0))),"-")</f>
        <v>-</v>
      </c>
      <c r="G27" s="8" t="str">
        <f>IFERROR(IF(INDEX('ce raw data'!$C$2:$CZ$3000,MATCH(1,INDEX(('ce raw data'!$A$2:$A$3000=C2)*('ce raw data'!$B$2:$B$3000=$B27),,),0),MATCH(G5,'ce raw data'!$C$1:$CZ$1,0))="","-",INDEX('ce raw data'!$C$2:$CZ$3000,MATCH(1,INDEX(('ce raw data'!$A$2:$A$3000=C2)*('ce raw data'!$B$2:$B$3000=$B27),,),0),MATCH(G5,'ce raw data'!$C$1:$CZ$1,0))),"-")</f>
        <v>-</v>
      </c>
      <c r="H27" s="8" t="str">
        <f>IFERROR(IF(INDEX('ce raw data'!$C$2:$CZ$3000,MATCH(1,INDEX(('ce raw data'!$A$2:$A$3000=C2)*('ce raw data'!$B$2:$B$3000=$B27),,),0),MATCH(H5,'ce raw data'!$C$1:$CZ$1,0))="","-",INDEX('ce raw data'!$C$2:$CZ$3000,MATCH(1,INDEX(('ce raw data'!$A$2:$A$3000=C2)*('ce raw data'!$B$2:$B$3000=$B27),,),0),MATCH(H5,'ce raw data'!$C$1:$CZ$1,0))),"-")</f>
        <v>-</v>
      </c>
      <c r="I27" s="8" t="str">
        <f>IFERROR(IF(INDEX('ce raw data'!$C$2:$CZ$3000,MATCH(1,INDEX(('ce raw data'!$A$2:$A$3000=C2)*('ce raw data'!$B$2:$B$3000=$B27),,),0),MATCH(I5,'ce raw data'!$C$1:$CZ$1,0))="","-",INDEX('ce raw data'!$C$2:$CZ$3000,MATCH(1,INDEX(('ce raw data'!$A$2:$A$3000=C2)*('ce raw data'!$B$2:$B$3000=$B27),,),0),MATCH(I5,'ce raw data'!$C$1:$CZ$1,0))),"-")</f>
        <v>-</v>
      </c>
      <c r="J27" s="8" t="str">
        <f>IFERROR(IF(INDEX('ce raw data'!$C$2:$CZ$3000,MATCH(1,INDEX(('ce raw data'!$A$2:$A$3000=C2)*('ce raw data'!$B$2:$B$3000=$B27),,),0),MATCH(J5,'ce raw data'!$C$1:$CZ$1,0))="","-",INDEX('ce raw data'!$C$2:$CZ$3000,MATCH(1,INDEX(('ce raw data'!$A$2:$A$3000=C2)*('ce raw data'!$B$2:$B$3000=$B27),,),0),MATCH(J5,'ce raw data'!$C$1:$CZ$1,0))),"-")</f>
        <v>-</v>
      </c>
    </row>
    <row r="28" spans="1:10" hidden="1" x14ac:dyDescent="0.4">
      <c r="B28" s="11"/>
      <c r="C28" s="8" t="str">
        <f>IFERROR(IF(INDEX('ce raw data'!$C$2:$CZ$3000,MATCH(1,INDEX(('ce raw data'!$A$2:$A$3000=C2)*('ce raw data'!$B$2:$B$3000=$B29),,),0),MATCH(SUBSTITUTE(C5,"Allele","Height"),'ce raw data'!$C$1:$CZ$1,0))="","-",INDEX('ce raw data'!$C$2:$CZ$3000,MATCH(1,INDEX(('ce raw data'!$A$2:$A$3000=C2)*('ce raw data'!$B$2:$B$3000=$B29),,),0),MATCH(SUBSTITUTE(C5,"Allele","Height"),'ce raw data'!$C$1:$CZ$1,0))),"-")</f>
        <v>-</v>
      </c>
      <c r="D28" s="8" t="str">
        <f>IFERROR(IF(INDEX('ce raw data'!$C$2:$CZ$3000,MATCH(1,INDEX(('ce raw data'!$A$2:$A$3000=C2)*('ce raw data'!$B$2:$B$3000=$B29),,),0),MATCH(SUBSTITUTE(D5,"Allele","Height"),'ce raw data'!$C$1:$CZ$1,0))="","-",INDEX('ce raw data'!$C$2:$CZ$3000,MATCH(1,INDEX(('ce raw data'!$A$2:$A$3000=C2)*('ce raw data'!$B$2:$B$3000=$B29),,),0),MATCH(SUBSTITUTE(D5,"Allele","Height"),'ce raw data'!$C$1:$CZ$1,0))),"-")</f>
        <v>-</v>
      </c>
      <c r="E28" s="8" t="str">
        <f>IFERROR(IF(INDEX('ce raw data'!$C$2:$CZ$3000,MATCH(1,INDEX(('ce raw data'!$A$2:$A$3000=C2)*('ce raw data'!$B$2:$B$3000=$B29),,),0),MATCH(SUBSTITUTE(E5,"Allele","Height"),'ce raw data'!$C$1:$CZ$1,0))="","-",INDEX('ce raw data'!$C$2:$CZ$3000,MATCH(1,INDEX(('ce raw data'!$A$2:$A$3000=C2)*('ce raw data'!$B$2:$B$3000=$B29),,),0),MATCH(SUBSTITUTE(E5,"Allele","Height"),'ce raw data'!$C$1:$CZ$1,0))),"-")</f>
        <v>-</v>
      </c>
      <c r="F28" s="8" t="str">
        <f>IFERROR(IF(INDEX('ce raw data'!$C$2:$CZ$3000,MATCH(1,INDEX(('ce raw data'!$A$2:$A$3000=C2)*('ce raw data'!$B$2:$B$3000=$B29),,),0),MATCH(SUBSTITUTE(F5,"Allele","Height"),'ce raw data'!$C$1:$CZ$1,0))="","-",INDEX('ce raw data'!$C$2:$CZ$3000,MATCH(1,INDEX(('ce raw data'!$A$2:$A$3000=C2)*('ce raw data'!$B$2:$B$3000=$B29),,),0),MATCH(SUBSTITUTE(F5,"Allele","Height"),'ce raw data'!$C$1:$CZ$1,0))),"-")</f>
        <v>-</v>
      </c>
      <c r="G28" s="8" t="str">
        <f>IFERROR(IF(INDEX('ce raw data'!$C$2:$CZ$3000,MATCH(1,INDEX(('ce raw data'!$A$2:$A$3000=C2)*('ce raw data'!$B$2:$B$3000=$B29),,),0),MATCH(SUBSTITUTE(G5,"Allele","Height"),'ce raw data'!$C$1:$CZ$1,0))="","-",INDEX('ce raw data'!$C$2:$CZ$3000,MATCH(1,INDEX(('ce raw data'!$A$2:$A$3000=C2)*('ce raw data'!$B$2:$B$3000=$B29),,),0),MATCH(SUBSTITUTE(G5,"Allele","Height"),'ce raw data'!$C$1:$CZ$1,0))),"-")</f>
        <v>-</v>
      </c>
      <c r="H28" s="8" t="str">
        <f>IFERROR(IF(INDEX('ce raw data'!$C$2:$CZ$3000,MATCH(1,INDEX(('ce raw data'!$A$2:$A$3000=C2)*('ce raw data'!$B$2:$B$3000=$B29),,),0),MATCH(SUBSTITUTE(H5,"Allele","Height"),'ce raw data'!$C$1:$CZ$1,0))="","-",INDEX('ce raw data'!$C$2:$CZ$3000,MATCH(1,INDEX(('ce raw data'!$A$2:$A$3000=C2)*('ce raw data'!$B$2:$B$3000=$B29),,),0),MATCH(SUBSTITUTE(H5,"Allele","Height"),'ce raw data'!$C$1:$CZ$1,0))),"-")</f>
        <v>-</v>
      </c>
      <c r="I28" s="8" t="str">
        <f>IFERROR(IF(INDEX('ce raw data'!$C$2:$CZ$3000,MATCH(1,INDEX(('ce raw data'!$A$2:$A$3000=C2)*('ce raw data'!$B$2:$B$3000=$B29),,),0),MATCH(SUBSTITUTE(I5,"Allele","Height"),'ce raw data'!$C$1:$CZ$1,0))="","-",INDEX('ce raw data'!$C$2:$CZ$3000,MATCH(1,INDEX(('ce raw data'!$A$2:$A$3000=C2)*('ce raw data'!$B$2:$B$3000=$B29),,),0),MATCH(SUBSTITUTE(I5,"Allele","Height"),'ce raw data'!$C$1:$CZ$1,0))),"-")</f>
        <v>-</v>
      </c>
      <c r="J28" s="8" t="str">
        <f>IFERROR(IF(INDEX('ce raw data'!$C$2:$CZ$3000,MATCH(1,INDEX(('ce raw data'!$A$2:$A$3000=C2)*('ce raw data'!$B$2:$B$3000=$B29),,),0),MATCH(SUBSTITUTE(J5,"Allele","Height"),'ce raw data'!$C$1:$CZ$1,0))="","-",INDEX('ce raw data'!$C$2:$CZ$3000,MATCH(1,INDEX(('ce raw data'!$A$2:$A$3000=C2)*('ce raw data'!$B$2:$B$3000=$B29),,),0),MATCH(SUBSTITUTE(J5,"Allele","Height"),'ce raw data'!$C$1:$CZ$1,0))),"-")</f>
        <v>-</v>
      </c>
    </row>
    <row r="29" spans="1:10" x14ac:dyDescent="0.4">
      <c r="B29" s="11" t="str">
        <f>'Allele Call Table'!$A$93</f>
        <v>Penta D</v>
      </c>
      <c r="C29" s="8" t="str">
        <f>IFERROR(IF(INDEX('ce raw data'!$C$2:$CZ$3000,MATCH(1,INDEX(('ce raw data'!$A$2:$A$3000=C2)*('ce raw data'!$B$2:$B$3000=$B29),,),0),MATCH(C5,'ce raw data'!$C$1:$CZ$1,0))="","-",INDEX('ce raw data'!$C$2:$CZ$3000,MATCH(1,INDEX(('ce raw data'!$A$2:$A$3000=C2)*('ce raw data'!$B$2:$B$3000=$B29),,),0),MATCH(C5,'ce raw data'!$C$1:$CZ$1,0))),"-")</f>
        <v>-</v>
      </c>
      <c r="D29" s="8" t="str">
        <f>IFERROR(IF(INDEX('ce raw data'!$C$2:$CZ$3000,MATCH(1,INDEX(('ce raw data'!$A$2:$A$3000=C2)*('ce raw data'!$B$2:$B$3000=$B29),,),0),MATCH(D5,'ce raw data'!$C$1:$CZ$1,0))="","-",INDEX('ce raw data'!$C$2:$CZ$3000,MATCH(1,INDEX(('ce raw data'!$A$2:$A$3000=C2)*('ce raw data'!$B$2:$B$3000=$B29),,),0),MATCH(D5,'ce raw data'!$C$1:$CZ$1,0))),"-")</f>
        <v>-</v>
      </c>
      <c r="E29" s="8" t="str">
        <f>IFERROR(IF(INDEX('ce raw data'!$C$2:$CZ$3000,MATCH(1,INDEX(('ce raw data'!$A$2:$A$3000=C2)*('ce raw data'!$B$2:$B$3000=$B29),,),0),MATCH(E5,'ce raw data'!$C$1:$CZ$1,0))="","-",INDEX('ce raw data'!$C$2:$CZ$3000,MATCH(1,INDEX(('ce raw data'!$A$2:$A$3000=C2)*('ce raw data'!$B$2:$B$3000=$B29),,),0),MATCH(E5,'ce raw data'!$C$1:$CZ$1,0))),"-")</f>
        <v>-</v>
      </c>
      <c r="F29" s="8" t="str">
        <f>IFERROR(IF(INDEX('ce raw data'!$C$2:$CZ$3000,MATCH(1,INDEX(('ce raw data'!$A$2:$A$3000=C2)*('ce raw data'!$B$2:$B$3000=$B29),,),0),MATCH(F5,'ce raw data'!$C$1:$CZ$1,0))="","-",INDEX('ce raw data'!$C$2:$CZ$3000,MATCH(1,INDEX(('ce raw data'!$A$2:$A$3000=C2)*('ce raw data'!$B$2:$B$3000=$B29),,),0),MATCH(F5,'ce raw data'!$C$1:$CZ$1,0))),"-")</f>
        <v>-</v>
      </c>
      <c r="G29" s="8" t="str">
        <f>IFERROR(IF(INDEX('ce raw data'!$C$2:$CZ$3000,MATCH(1,INDEX(('ce raw data'!$A$2:$A$3000=C2)*('ce raw data'!$B$2:$B$3000=$B29),,),0),MATCH(G5,'ce raw data'!$C$1:$CZ$1,0))="","-",INDEX('ce raw data'!$C$2:$CZ$3000,MATCH(1,INDEX(('ce raw data'!$A$2:$A$3000=C2)*('ce raw data'!$B$2:$B$3000=$B29),,),0),MATCH(G5,'ce raw data'!$C$1:$CZ$1,0))),"-")</f>
        <v>-</v>
      </c>
      <c r="H29" s="8" t="str">
        <f>IFERROR(IF(INDEX('ce raw data'!$C$2:$CZ$3000,MATCH(1,INDEX(('ce raw data'!$A$2:$A$3000=C2)*('ce raw data'!$B$2:$B$3000=$B29),,),0),MATCH(H5,'ce raw data'!$C$1:$CZ$1,0))="","-",INDEX('ce raw data'!$C$2:$CZ$3000,MATCH(1,INDEX(('ce raw data'!$A$2:$A$3000=C2)*('ce raw data'!$B$2:$B$3000=$B29),,),0),MATCH(H5,'ce raw data'!$C$1:$CZ$1,0))),"-")</f>
        <v>-</v>
      </c>
      <c r="I29" s="8" t="str">
        <f>IFERROR(IF(INDEX('ce raw data'!$C$2:$CZ$3000,MATCH(1,INDEX(('ce raw data'!$A$2:$A$3000=C2)*('ce raw data'!$B$2:$B$3000=$B29),,),0),MATCH(I5,'ce raw data'!$C$1:$CZ$1,0))="","-",INDEX('ce raw data'!$C$2:$CZ$3000,MATCH(1,INDEX(('ce raw data'!$A$2:$A$3000=C2)*('ce raw data'!$B$2:$B$3000=$B29),,),0),MATCH(I5,'ce raw data'!$C$1:$CZ$1,0))),"-")</f>
        <v>-</v>
      </c>
      <c r="J29" s="8" t="str">
        <f>IFERROR(IF(INDEX('ce raw data'!$C$2:$CZ$3000,MATCH(1,INDEX(('ce raw data'!$A$2:$A$3000=C2)*('ce raw data'!$B$2:$B$3000=$B29),,),0),MATCH(J5,'ce raw data'!$C$1:$CZ$1,0))="","-",INDEX('ce raw data'!$C$2:$CZ$3000,MATCH(1,INDEX(('ce raw data'!$A$2:$A$3000=C2)*('ce raw data'!$B$2:$B$3000=$B29),,),0),MATCH(J5,'ce raw data'!$C$1:$CZ$1,0))),"-")</f>
        <v>-</v>
      </c>
    </row>
    <row r="30" spans="1:10" hidden="1" x14ac:dyDescent="0.4">
      <c r="B30" s="10"/>
      <c r="C30" s="8" t="str">
        <f>IFERROR(IF(INDEX('ce raw data'!$C$2:$CZ$3000,MATCH(1,INDEX(('ce raw data'!$A$2:$A$3000=C2)*('ce raw data'!$B$2:$B$3000=$B31),,),0),MATCH(SUBSTITUTE(C5,"Allele","Height"),'ce raw data'!$C$1:$CZ$1,0))="","-",INDEX('ce raw data'!$C$2:$CZ$3000,MATCH(1,INDEX(('ce raw data'!$A$2:$A$3000=C2)*('ce raw data'!$B$2:$B$3000=$B31),,),0),MATCH(SUBSTITUTE(C5,"Allele","Height"),'ce raw data'!$C$1:$CZ$1,0))),"-")</f>
        <v>-</v>
      </c>
      <c r="D30" s="8" t="str">
        <f>IFERROR(IF(INDEX('ce raw data'!$C$2:$CZ$3000,MATCH(1,INDEX(('ce raw data'!$A$2:$A$3000=C2)*('ce raw data'!$B$2:$B$3000=$B31),,),0),MATCH(SUBSTITUTE(D5,"Allele","Height"),'ce raw data'!$C$1:$CZ$1,0))="","-",INDEX('ce raw data'!$C$2:$CZ$3000,MATCH(1,INDEX(('ce raw data'!$A$2:$A$3000=C2)*('ce raw data'!$B$2:$B$3000=$B31),,),0),MATCH(SUBSTITUTE(D5,"Allele","Height"),'ce raw data'!$C$1:$CZ$1,0))),"-")</f>
        <v>-</v>
      </c>
      <c r="E30" s="8" t="str">
        <f>IFERROR(IF(INDEX('ce raw data'!$C$2:$CZ$3000,MATCH(1,INDEX(('ce raw data'!$A$2:$A$3000=C2)*('ce raw data'!$B$2:$B$3000=$B31),,),0),MATCH(SUBSTITUTE(E5,"Allele","Height"),'ce raw data'!$C$1:$CZ$1,0))="","-",INDEX('ce raw data'!$C$2:$CZ$3000,MATCH(1,INDEX(('ce raw data'!$A$2:$A$3000=C2)*('ce raw data'!$B$2:$B$3000=$B31),,),0),MATCH(SUBSTITUTE(E5,"Allele","Height"),'ce raw data'!$C$1:$CZ$1,0))),"-")</f>
        <v>-</v>
      </c>
      <c r="F30" s="8" t="str">
        <f>IFERROR(IF(INDEX('ce raw data'!$C$2:$CZ$3000,MATCH(1,INDEX(('ce raw data'!$A$2:$A$3000=C2)*('ce raw data'!$B$2:$B$3000=$B31),,),0),MATCH(SUBSTITUTE(F5,"Allele","Height"),'ce raw data'!$C$1:$CZ$1,0))="","-",INDEX('ce raw data'!$C$2:$CZ$3000,MATCH(1,INDEX(('ce raw data'!$A$2:$A$3000=C2)*('ce raw data'!$B$2:$B$3000=$B31),,),0),MATCH(SUBSTITUTE(F5,"Allele","Height"),'ce raw data'!$C$1:$CZ$1,0))),"-")</f>
        <v>-</v>
      </c>
      <c r="G30" s="8" t="str">
        <f>IFERROR(IF(INDEX('ce raw data'!$C$2:$CZ$3000,MATCH(1,INDEX(('ce raw data'!$A$2:$A$3000=C2)*('ce raw data'!$B$2:$B$3000=$B31),,),0),MATCH(SUBSTITUTE(G5,"Allele","Height"),'ce raw data'!$C$1:$CZ$1,0))="","-",INDEX('ce raw data'!$C$2:$CZ$3000,MATCH(1,INDEX(('ce raw data'!$A$2:$A$3000=C2)*('ce raw data'!$B$2:$B$3000=$B31),,),0),MATCH(SUBSTITUTE(G5,"Allele","Height"),'ce raw data'!$C$1:$CZ$1,0))),"-")</f>
        <v>-</v>
      </c>
      <c r="H30" s="8" t="str">
        <f>IFERROR(IF(INDEX('ce raw data'!$C$2:$CZ$3000,MATCH(1,INDEX(('ce raw data'!$A$2:$A$3000=C2)*('ce raw data'!$B$2:$B$3000=$B31),,),0),MATCH(SUBSTITUTE(H5,"Allele","Height"),'ce raw data'!$C$1:$CZ$1,0))="","-",INDEX('ce raw data'!$C$2:$CZ$3000,MATCH(1,INDEX(('ce raw data'!$A$2:$A$3000=C2)*('ce raw data'!$B$2:$B$3000=$B31),,),0),MATCH(SUBSTITUTE(H5,"Allele","Height"),'ce raw data'!$C$1:$CZ$1,0))),"-")</f>
        <v>-</v>
      </c>
      <c r="I30" s="8" t="str">
        <f>IFERROR(IF(INDEX('ce raw data'!$C$2:$CZ$3000,MATCH(1,INDEX(('ce raw data'!$A$2:$A$3000=C2)*('ce raw data'!$B$2:$B$3000=$B31),,),0),MATCH(SUBSTITUTE(I5,"Allele","Height"),'ce raw data'!$C$1:$CZ$1,0))="","-",INDEX('ce raw data'!$C$2:$CZ$3000,MATCH(1,INDEX(('ce raw data'!$A$2:$A$3000=C2)*('ce raw data'!$B$2:$B$3000=$B31),,),0),MATCH(SUBSTITUTE(I5,"Allele","Height"),'ce raw data'!$C$1:$CZ$1,0))),"-")</f>
        <v>-</v>
      </c>
      <c r="J30" s="8" t="str">
        <f>IFERROR(IF(INDEX('ce raw data'!$C$2:$CZ$3000,MATCH(1,INDEX(('ce raw data'!$A$2:$A$3000=C2)*('ce raw data'!$B$2:$B$3000=$B31),,),0),MATCH(SUBSTITUTE(J5,"Allele","Height"),'ce raw data'!$C$1:$CZ$1,0))="","-",INDEX('ce raw data'!$C$2:$CZ$3000,MATCH(1,INDEX(('ce raw data'!$A$2:$A$3000=C2)*('ce raw data'!$B$2:$B$3000=$B31),,),0),MATCH(SUBSTITUTE(J5,"Allele","Height"),'ce raw data'!$C$1:$CZ$1,0))),"-")</f>
        <v>-</v>
      </c>
    </row>
    <row r="31" spans="1:10" x14ac:dyDescent="0.4">
      <c r="B31" s="14" t="str">
        <f>'Allele Call Table'!$A$95</f>
        <v>TH01</v>
      </c>
      <c r="C31" s="8" t="str">
        <f>IFERROR(IF(INDEX('ce raw data'!$C$2:$CZ$3000,MATCH(1,INDEX(('ce raw data'!$A$2:$A$3000=C2)*('ce raw data'!$B$2:$B$3000=$B31),,),0),MATCH(C5,'ce raw data'!$C$1:$CZ$1,0))="","-",INDEX('ce raw data'!$C$2:$CZ$3000,MATCH(1,INDEX(('ce raw data'!$A$2:$A$3000=C2)*('ce raw data'!$B$2:$B$3000=$B31),,),0),MATCH(C5,'ce raw data'!$C$1:$CZ$1,0))),"-")</f>
        <v>-</v>
      </c>
      <c r="D31" s="8" t="str">
        <f>IFERROR(IF(INDEX('ce raw data'!$C$2:$CZ$3000,MATCH(1,INDEX(('ce raw data'!$A$2:$A$3000=C2)*('ce raw data'!$B$2:$B$3000=$B31),,),0),MATCH(D5,'ce raw data'!$C$1:$CZ$1,0))="","-",INDEX('ce raw data'!$C$2:$CZ$3000,MATCH(1,INDEX(('ce raw data'!$A$2:$A$3000=C2)*('ce raw data'!$B$2:$B$3000=$B31),,),0),MATCH(D5,'ce raw data'!$C$1:$CZ$1,0))),"-")</f>
        <v>-</v>
      </c>
      <c r="E31" s="8" t="str">
        <f>IFERROR(IF(INDEX('ce raw data'!$C$2:$CZ$3000,MATCH(1,INDEX(('ce raw data'!$A$2:$A$3000=C2)*('ce raw data'!$B$2:$B$3000=$B31),,),0),MATCH(E5,'ce raw data'!$C$1:$CZ$1,0))="","-",INDEX('ce raw data'!$C$2:$CZ$3000,MATCH(1,INDEX(('ce raw data'!$A$2:$A$3000=C2)*('ce raw data'!$B$2:$B$3000=$B31),,),0),MATCH(E5,'ce raw data'!$C$1:$CZ$1,0))),"-")</f>
        <v>-</v>
      </c>
      <c r="F31" s="8" t="str">
        <f>IFERROR(IF(INDEX('ce raw data'!$C$2:$CZ$3000,MATCH(1,INDEX(('ce raw data'!$A$2:$A$3000=C2)*('ce raw data'!$B$2:$B$3000=$B31),,),0),MATCH(F5,'ce raw data'!$C$1:$CZ$1,0))="","-",INDEX('ce raw data'!$C$2:$CZ$3000,MATCH(1,INDEX(('ce raw data'!$A$2:$A$3000=C2)*('ce raw data'!$B$2:$B$3000=$B31),,),0),MATCH(F5,'ce raw data'!$C$1:$CZ$1,0))),"-")</f>
        <v>-</v>
      </c>
      <c r="G31" s="8" t="str">
        <f>IFERROR(IF(INDEX('ce raw data'!$C$2:$CZ$3000,MATCH(1,INDEX(('ce raw data'!$A$2:$A$3000=C2)*('ce raw data'!$B$2:$B$3000=$B31),,),0),MATCH(G5,'ce raw data'!$C$1:$CZ$1,0))="","-",INDEX('ce raw data'!$C$2:$CZ$3000,MATCH(1,INDEX(('ce raw data'!$A$2:$A$3000=C2)*('ce raw data'!$B$2:$B$3000=$B31),,),0),MATCH(G5,'ce raw data'!$C$1:$CZ$1,0))),"-")</f>
        <v>-</v>
      </c>
      <c r="H31" s="8" t="str">
        <f>IFERROR(IF(INDEX('ce raw data'!$C$2:$CZ$3000,MATCH(1,INDEX(('ce raw data'!$A$2:$A$3000=C2)*('ce raw data'!$B$2:$B$3000=$B31),,),0),MATCH(H5,'ce raw data'!$C$1:$CZ$1,0))="","-",INDEX('ce raw data'!$C$2:$CZ$3000,MATCH(1,INDEX(('ce raw data'!$A$2:$A$3000=C2)*('ce raw data'!$B$2:$B$3000=$B31),,),0),MATCH(H5,'ce raw data'!$C$1:$CZ$1,0))),"-")</f>
        <v>-</v>
      </c>
      <c r="I31" s="8" t="str">
        <f>IFERROR(IF(INDEX('ce raw data'!$C$2:$CZ$3000,MATCH(1,INDEX(('ce raw data'!$A$2:$A$3000=C2)*('ce raw data'!$B$2:$B$3000=$B31),,),0),MATCH(I5,'ce raw data'!$C$1:$CZ$1,0))="","-",INDEX('ce raw data'!$C$2:$CZ$3000,MATCH(1,INDEX(('ce raw data'!$A$2:$A$3000=C2)*('ce raw data'!$B$2:$B$3000=$B31),,),0),MATCH(I5,'ce raw data'!$C$1:$CZ$1,0))),"-")</f>
        <v>-</v>
      </c>
      <c r="J31" s="8" t="str">
        <f>IFERROR(IF(INDEX('ce raw data'!$C$2:$CZ$3000,MATCH(1,INDEX(('ce raw data'!$A$2:$A$3000=C2)*('ce raw data'!$B$2:$B$3000=$B31),,),0),MATCH(J5,'ce raw data'!$C$1:$CZ$1,0))="","-",INDEX('ce raw data'!$C$2:$CZ$3000,MATCH(1,INDEX(('ce raw data'!$A$2:$A$3000=C2)*('ce raw data'!$B$2:$B$3000=$B31),,),0),MATCH(J5,'ce raw data'!$C$1:$CZ$1,0))),"-")</f>
        <v>-</v>
      </c>
    </row>
    <row r="32" spans="1:10" hidden="1" x14ac:dyDescent="0.4">
      <c r="B32" s="14"/>
      <c r="C32" s="8" t="str">
        <f>IFERROR(IF(INDEX('ce raw data'!$C$2:$CZ$3000,MATCH(1,INDEX(('ce raw data'!$A$2:$A$3000=C2)*('ce raw data'!$B$2:$B$3000=$B33),,),0),MATCH(SUBSTITUTE(C5,"Allele","Height"),'ce raw data'!$C$1:$CZ$1,0))="","-",INDEX('ce raw data'!$C$2:$CZ$3000,MATCH(1,INDEX(('ce raw data'!$A$2:$A$3000=C2)*('ce raw data'!$B$2:$B$3000=$B33),,),0),MATCH(SUBSTITUTE(C5,"Allele","Height"),'ce raw data'!$C$1:$CZ$1,0))),"-")</f>
        <v>-</v>
      </c>
      <c r="D32" s="8" t="str">
        <f>IFERROR(IF(INDEX('ce raw data'!$C$2:$CZ$3000,MATCH(1,INDEX(('ce raw data'!$A$2:$A$3000=C2)*('ce raw data'!$B$2:$B$3000=$B33),,),0),MATCH(SUBSTITUTE(D5,"Allele","Height"),'ce raw data'!$C$1:$CZ$1,0))="","-",INDEX('ce raw data'!$C$2:$CZ$3000,MATCH(1,INDEX(('ce raw data'!$A$2:$A$3000=C2)*('ce raw data'!$B$2:$B$3000=$B33),,),0),MATCH(SUBSTITUTE(D5,"Allele","Height"),'ce raw data'!$C$1:$CZ$1,0))),"-")</f>
        <v>-</v>
      </c>
      <c r="E32" s="8" t="str">
        <f>IFERROR(IF(INDEX('ce raw data'!$C$2:$CZ$3000,MATCH(1,INDEX(('ce raw data'!$A$2:$A$3000=C2)*('ce raw data'!$B$2:$B$3000=$B33),,),0),MATCH(SUBSTITUTE(E5,"Allele","Height"),'ce raw data'!$C$1:$CZ$1,0))="","-",INDEX('ce raw data'!$C$2:$CZ$3000,MATCH(1,INDEX(('ce raw data'!$A$2:$A$3000=C2)*('ce raw data'!$B$2:$B$3000=$B33),,),0),MATCH(SUBSTITUTE(E5,"Allele","Height"),'ce raw data'!$C$1:$CZ$1,0))),"-")</f>
        <v>-</v>
      </c>
      <c r="F32" s="8" t="str">
        <f>IFERROR(IF(INDEX('ce raw data'!$C$2:$CZ$3000,MATCH(1,INDEX(('ce raw data'!$A$2:$A$3000=C2)*('ce raw data'!$B$2:$B$3000=$B33),,),0),MATCH(SUBSTITUTE(F5,"Allele","Height"),'ce raw data'!$C$1:$CZ$1,0))="","-",INDEX('ce raw data'!$C$2:$CZ$3000,MATCH(1,INDEX(('ce raw data'!$A$2:$A$3000=C2)*('ce raw data'!$B$2:$B$3000=$B33),,),0),MATCH(SUBSTITUTE(F5,"Allele","Height"),'ce raw data'!$C$1:$CZ$1,0))),"-")</f>
        <v>-</v>
      </c>
      <c r="G32" s="8" t="str">
        <f>IFERROR(IF(INDEX('ce raw data'!$C$2:$CZ$3000,MATCH(1,INDEX(('ce raw data'!$A$2:$A$3000=C2)*('ce raw data'!$B$2:$B$3000=$B33),,),0),MATCH(SUBSTITUTE(G5,"Allele","Height"),'ce raw data'!$C$1:$CZ$1,0))="","-",INDEX('ce raw data'!$C$2:$CZ$3000,MATCH(1,INDEX(('ce raw data'!$A$2:$A$3000=C2)*('ce raw data'!$B$2:$B$3000=$B33),,),0),MATCH(SUBSTITUTE(G5,"Allele","Height"),'ce raw data'!$C$1:$CZ$1,0))),"-")</f>
        <v>-</v>
      </c>
      <c r="H32" s="8" t="str">
        <f>IFERROR(IF(INDEX('ce raw data'!$C$2:$CZ$3000,MATCH(1,INDEX(('ce raw data'!$A$2:$A$3000=C2)*('ce raw data'!$B$2:$B$3000=$B33),,),0),MATCH(SUBSTITUTE(H5,"Allele","Height"),'ce raw data'!$C$1:$CZ$1,0))="","-",INDEX('ce raw data'!$C$2:$CZ$3000,MATCH(1,INDEX(('ce raw data'!$A$2:$A$3000=C2)*('ce raw data'!$B$2:$B$3000=$B33),,),0),MATCH(SUBSTITUTE(H5,"Allele","Height"),'ce raw data'!$C$1:$CZ$1,0))),"-")</f>
        <v>-</v>
      </c>
      <c r="I32" s="8" t="str">
        <f>IFERROR(IF(INDEX('ce raw data'!$C$2:$CZ$3000,MATCH(1,INDEX(('ce raw data'!$A$2:$A$3000=C2)*('ce raw data'!$B$2:$B$3000=$B33),,),0),MATCH(SUBSTITUTE(I5,"Allele","Height"),'ce raw data'!$C$1:$CZ$1,0))="","-",INDEX('ce raw data'!$C$2:$CZ$3000,MATCH(1,INDEX(('ce raw data'!$A$2:$A$3000=C2)*('ce raw data'!$B$2:$B$3000=$B33),,),0),MATCH(SUBSTITUTE(I5,"Allele","Height"),'ce raw data'!$C$1:$CZ$1,0))),"-")</f>
        <v>-</v>
      </c>
      <c r="J32" s="8" t="str">
        <f>IFERROR(IF(INDEX('ce raw data'!$C$2:$CZ$3000,MATCH(1,INDEX(('ce raw data'!$A$2:$A$3000=C2)*('ce raw data'!$B$2:$B$3000=$B33),,),0),MATCH(SUBSTITUTE(J5,"Allele","Height"),'ce raw data'!$C$1:$CZ$1,0))="","-",INDEX('ce raw data'!$C$2:$CZ$3000,MATCH(1,INDEX(('ce raw data'!$A$2:$A$3000=C2)*('ce raw data'!$B$2:$B$3000=$B33),,),0),MATCH(SUBSTITUTE(J5,"Allele","Height"),'ce raw data'!$C$1:$CZ$1,0))),"-")</f>
        <v>-</v>
      </c>
    </row>
    <row r="33" spans="2:10" x14ac:dyDescent="0.4">
      <c r="B33" s="14" t="str">
        <f>'Allele Call Table'!$A$97</f>
        <v>vWA</v>
      </c>
      <c r="C33" s="8" t="str">
        <f>IFERROR(IF(INDEX('ce raw data'!$C$2:$CZ$3000,MATCH(1,INDEX(('ce raw data'!$A$2:$A$3000=C2)*('ce raw data'!$B$2:$B$3000=$B33),,),0),MATCH(C5,'ce raw data'!$C$1:$CZ$1,0))="","-",INDEX('ce raw data'!$C$2:$CZ$3000,MATCH(1,INDEX(('ce raw data'!$A$2:$A$3000=C2)*('ce raw data'!$B$2:$B$3000=$B33),,),0),MATCH(C5,'ce raw data'!$C$1:$CZ$1,0))),"-")</f>
        <v>-</v>
      </c>
      <c r="D33" s="8" t="str">
        <f>IFERROR(IF(INDEX('ce raw data'!$C$2:$CZ$3000,MATCH(1,INDEX(('ce raw data'!$A$2:$A$3000=C2)*('ce raw data'!$B$2:$B$3000=$B33),,),0),MATCH(D5,'ce raw data'!$C$1:$CZ$1,0))="","-",INDEX('ce raw data'!$C$2:$CZ$3000,MATCH(1,INDEX(('ce raw data'!$A$2:$A$3000=C2)*('ce raw data'!$B$2:$B$3000=$B33),,),0),MATCH(D5,'ce raw data'!$C$1:$CZ$1,0))),"-")</f>
        <v>-</v>
      </c>
      <c r="E33" s="8" t="str">
        <f>IFERROR(IF(INDEX('ce raw data'!$C$2:$CZ$3000,MATCH(1,INDEX(('ce raw data'!$A$2:$A$3000=C2)*('ce raw data'!$B$2:$B$3000=$B33),,),0),MATCH(E5,'ce raw data'!$C$1:$CZ$1,0))="","-",INDEX('ce raw data'!$C$2:$CZ$3000,MATCH(1,INDEX(('ce raw data'!$A$2:$A$3000=C2)*('ce raw data'!$B$2:$B$3000=$B33),,),0),MATCH(E5,'ce raw data'!$C$1:$CZ$1,0))),"-")</f>
        <v>-</v>
      </c>
      <c r="F33" s="8" t="str">
        <f>IFERROR(IF(INDEX('ce raw data'!$C$2:$CZ$3000,MATCH(1,INDEX(('ce raw data'!$A$2:$A$3000=C2)*('ce raw data'!$B$2:$B$3000=$B33),,),0),MATCH(F5,'ce raw data'!$C$1:$CZ$1,0))="","-",INDEX('ce raw data'!$C$2:$CZ$3000,MATCH(1,INDEX(('ce raw data'!$A$2:$A$3000=C2)*('ce raw data'!$B$2:$B$3000=$B33),,),0),MATCH(F5,'ce raw data'!$C$1:$CZ$1,0))),"-")</f>
        <v>-</v>
      </c>
      <c r="G33" s="8" t="str">
        <f>IFERROR(IF(INDEX('ce raw data'!$C$2:$CZ$3000,MATCH(1,INDEX(('ce raw data'!$A$2:$A$3000=C2)*('ce raw data'!$B$2:$B$3000=$B33),,),0),MATCH(G5,'ce raw data'!$C$1:$CZ$1,0))="","-",INDEX('ce raw data'!$C$2:$CZ$3000,MATCH(1,INDEX(('ce raw data'!$A$2:$A$3000=C2)*('ce raw data'!$B$2:$B$3000=$B33),,),0),MATCH(G5,'ce raw data'!$C$1:$CZ$1,0))),"-")</f>
        <v>-</v>
      </c>
      <c r="H33" s="8" t="str">
        <f>IFERROR(IF(INDEX('ce raw data'!$C$2:$CZ$3000,MATCH(1,INDEX(('ce raw data'!$A$2:$A$3000=C2)*('ce raw data'!$B$2:$B$3000=$B33),,),0),MATCH(H5,'ce raw data'!$C$1:$CZ$1,0))="","-",INDEX('ce raw data'!$C$2:$CZ$3000,MATCH(1,INDEX(('ce raw data'!$A$2:$A$3000=C2)*('ce raw data'!$B$2:$B$3000=$B33),,),0),MATCH(H5,'ce raw data'!$C$1:$CZ$1,0))),"-")</f>
        <v>-</v>
      </c>
      <c r="I33" s="8" t="str">
        <f>IFERROR(IF(INDEX('ce raw data'!$C$2:$CZ$3000,MATCH(1,INDEX(('ce raw data'!$A$2:$A$3000=C2)*('ce raw data'!$B$2:$B$3000=$B33),,),0),MATCH(I5,'ce raw data'!$C$1:$CZ$1,0))="","-",INDEX('ce raw data'!$C$2:$CZ$3000,MATCH(1,INDEX(('ce raw data'!$A$2:$A$3000=C2)*('ce raw data'!$B$2:$B$3000=$B33),,),0),MATCH(I5,'ce raw data'!$C$1:$CZ$1,0))),"-")</f>
        <v>-</v>
      </c>
      <c r="J33" s="8" t="str">
        <f>IFERROR(IF(INDEX('ce raw data'!$C$2:$CZ$3000,MATCH(1,INDEX(('ce raw data'!$A$2:$A$3000=C2)*('ce raw data'!$B$2:$B$3000=$B33),,),0),MATCH(J5,'ce raw data'!$C$1:$CZ$1,0))="","-",INDEX('ce raw data'!$C$2:$CZ$3000,MATCH(1,INDEX(('ce raw data'!$A$2:$A$3000=C2)*('ce raw data'!$B$2:$B$3000=$B33),,),0),MATCH(J5,'ce raw data'!$C$1:$CZ$1,0))),"-")</f>
        <v>-</v>
      </c>
    </row>
    <row r="34" spans="2:10" hidden="1" x14ac:dyDescent="0.4">
      <c r="B34" s="14"/>
      <c r="C34" s="8" t="str">
        <f>IFERROR(IF(INDEX('ce raw data'!$C$2:$CZ$3000,MATCH(1,INDEX(('ce raw data'!$A$2:$A$3000=C2)*('ce raw data'!$B$2:$B$3000=$B35),,),0),MATCH(SUBSTITUTE(C5,"Allele","Height"),'ce raw data'!$C$1:$CZ$1,0))="","-",INDEX('ce raw data'!$C$2:$CZ$3000,MATCH(1,INDEX(('ce raw data'!$A$2:$A$3000=C2)*('ce raw data'!$B$2:$B$3000=$B35),,),0),MATCH(SUBSTITUTE(C5,"Allele","Height"),'ce raw data'!$C$1:$CZ$1,0))),"-")</f>
        <v>-</v>
      </c>
      <c r="D34" s="8" t="str">
        <f>IFERROR(IF(INDEX('ce raw data'!$C$2:$CZ$3000,MATCH(1,INDEX(('ce raw data'!$A$2:$A$3000=C2)*('ce raw data'!$B$2:$B$3000=$B35),,),0),MATCH(SUBSTITUTE(D5,"Allele","Height"),'ce raw data'!$C$1:$CZ$1,0))="","-",INDEX('ce raw data'!$C$2:$CZ$3000,MATCH(1,INDEX(('ce raw data'!$A$2:$A$3000=C2)*('ce raw data'!$B$2:$B$3000=$B35),,),0),MATCH(SUBSTITUTE(D5,"Allele","Height"),'ce raw data'!$C$1:$CZ$1,0))),"-")</f>
        <v>-</v>
      </c>
      <c r="E34" s="8" t="str">
        <f>IFERROR(IF(INDEX('ce raw data'!$C$2:$CZ$3000,MATCH(1,INDEX(('ce raw data'!$A$2:$A$3000=C2)*('ce raw data'!$B$2:$B$3000=$B35),,),0),MATCH(SUBSTITUTE(E5,"Allele","Height"),'ce raw data'!$C$1:$CZ$1,0))="","-",INDEX('ce raw data'!$C$2:$CZ$3000,MATCH(1,INDEX(('ce raw data'!$A$2:$A$3000=C2)*('ce raw data'!$B$2:$B$3000=$B35),,),0),MATCH(SUBSTITUTE(E5,"Allele","Height"),'ce raw data'!$C$1:$CZ$1,0))),"-")</f>
        <v>-</v>
      </c>
      <c r="F34" s="8" t="str">
        <f>IFERROR(IF(INDEX('ce raw data'!$C$2:$CZ$3000,MATCH(1,INDEX(('ce raw data'!$A$2:$A$3000=C2)*('ce raw data'!$B$2:$B$3000=$B35),,),0),MATCH(SUBSTITUTE(F5,"Allele","Height"),'ce raw data'!$C$1:$CZ$1,0))="","-",INDEX('ce raw data'!$C$2:$CZ$3000,MATCH(1,INDEX(('ce raw data'!$A$2:$A$3000=C2)*('ce raw data'!$B$2:$B$3000=$B35),,),0),MATCH(SUBSTITUTE(F5,"Allele","Height"),'ce raw data'!$C$1:$CZ$1,0))),"-")</f>
        <v>-</v>
      </c>
      <c r="G34" s="8" t="str">
        <f>IFERROR(IF(INDEX('ce raw data'!$C$2:$CZ$3000,MATCH(1,INDEX(('ce raw data'!$A$2:$A$3000=C2)*('ce raw data'!$B$2:$B$3000=$B35),,),0),MATCH(SUBSTITUTE(G5,"Allele","Height"),'ce raw data'!$C$1:$CZ$1,0))="","-",INDEX('ce raw data'!$C$2:$CZ$3000,MATCH(1,INDEX(('ce raw data'!$A$2:$A$3000=C2)*('ce raw data'!$B$2:$B$3000=$B35),,),0),MATCH(SUBSTITUTE(G5,"Allele","Height"),'ce raw data'!$C$1:$CZ$1,0))),"-")</f>
        <v>-</v>
      </c>
      <c r="H34" s="8" t="str">
        <f>IFERROR(IF(INDEX('ce raw data'!$C$2:$CZ$3000,MATCH(1,INDEX(('ce raw data'!$A$2:$A$3000=C2)*('ce raw data'!$B$2:$B$3000=$B35),,),0),MATCH(SUBSTITUTE(H5,"Allele","Height"),'ce raw data'!$C$1:$CZ$1,0))="","-",INDEX('ce raw data'!$C$2:$CZ$3000,MATCH(1,INDEX(('ce raw data'!$A$2:$A$3000=C2)*('ce raw data'!$B$2:$B$3000=$B35),,),0),MATCH(SUBSTITUTE(H5,"Allele","Height"),'ce raw data'!$C$1:$CZ$1,0))),"-")</f>
        <v>-</v>
      </c>
      <c r="I34" s="8" t="str">
        <f>IFERROR(IF(INDEX('ce raw data'!$C$2:$CZ$3000,MATCH(1,INDEX(('ce raw data'!$A$2:$A$3000=C2)*('ce raw data'!$B$2:$B$3000=$B35),,),0),MATCH(SUBSTITUTE(I5,"Allele","Height"),'ce raw data'!$C$1:$CZ$1,0))="","-",INDEX('ce raw data'!$C$2:$CZ$3000,MATCH(1,INDEX(('ce raw data'!$A$2:$A$3000=C2)*('ce raw data'!$B$2:$B$3000=$B35),,),0),MATCH(SUBSTITUTE(I5,"Allele","Height"),'ce raw data'!$C$1:$CZ$1,0))),"-")</f>
        <v>-</v>
      </c>
      <c r="J34" s="8" t="str">
        <f>IFERROR(IF(INDEX('ce raw data'!$C$2:$CZ$3000,MATCH(1,INDEX(('ce raw data'!$A$2:$A$3000=C2)*('ce raw data'!$B$2:$B$3000=$B35),,),0),MATCH(SUBSTITUTE(J5,"Allele","Height"),'ce raw data'!$C$1:$CZ$1,0))="","-",INDEX('ce raw data'!$C$2:$CZ$3000,MATCH(1,INDEX(('ce raw data'!$A$2:$A$3000=C2)*('ce raw data'!$B$2:$B$3000=$B35),,),0),MATCH(SUBSTITUTE(J5,"Allele","Height"),'ce raw data'!$C$1:$CZ$1,0))),"-")</f>
        <v>-</v>
      </c>
    </row>
    <row r="35" spans="2:10" x14ac:dyDescent="0.4">
      <c r="B35" s="14" t="str">
        <f>'Allele Call Table'!$A$99</f>
        <v>D21S11</v>
      </c>
      <c r="C35" s="8" t="str">
        <f>IFERROR(IF(INDEX('ce raw data'!$C$2:$CZ$3000,MATCH(1,INDEX(('ce raw data'!$A$2:$A$3000=C2)*('ce raw data'!$B$2:$B$3000=$B35),,),0),MATCH(C5,'ce raw data'!$C$1:$CZ$1,0))="","-",INDEX('ce raw data'!$C$2:$CZ$3000,MATCH(1,INDEX(('ce raw data'!$A$2:$A$3000=C2)*('ce raw data'!$B$2:$B$3000=$B35),,),0),MATCH(C5,'ce raw data'!$C$1:$CZ$1,0))),"-")</f>
        <v>-</v>
      </c>
      <c r="D35" s="8" t="str">
        <f>IFERROR(IF(INDEX('ce raw data'!$C$2:$CZ$3000,MATCH(1,INDEX(('ce raw data'!$A$2:$A$3000=C2)*('ce raw data'!$B$2:$B$3000=$B35),,),0),MATCH(D5,'ce raw data'!$C$1:$CZ$1,0))="","-",INDEX('ce raw data'!$C$2:$CZ$3000,MATCH(1,INDEX(('ce raw data'!$A$2:$A$3000=C2)*('ce raw data'!$B$2:$B$3000=$B35),,),0),MATCH(D5,'ce raw data'!$C$1:$CZ$1,0))),"-")</f>
        <v>-</v>
      </c>
      <c r="E35" s="8" t="str">
        <f>IFERROR(IF(INDEX('ce raw data'!$C$2:$CZ$3000,MATCH(1,INDEX(('ce raw data'!$A$2:$A$3000=C2)*('ce raw data'!$B$2:$B$3000=$B35),,),0),MATCH(E5,'ce raw data'!$C$1:$CZ$1,0))="","-",INDEX('ce raw data'!$C$2:$CZ$3000,MATCH(1,INDEX(('ce raw data'!$A$2:$A$3000=C2)*('ce raw data'!$B$2:$B$3000=$B35),,),0),MATCH(E5,'ce raw data'!$C$1:$CZ$1,0))),"-")</f>
        <v>-</v>
      </c>
      <c r="F35" s="8" t="str">
        <f>IFERROR(IF(INDEX('ce raw data'!$C$2:$CZ$3000,MATCH(1,INDEX(('ce raw data'!$A$2:$A$3000=C2)*('ce raw data'!$B$2:$B$3000=$B35),,),0),MATCH(F5,'ce raw data'!$C$1:$CZ$1,0))="","-",INDEX('ce raw data'!$C$2:$CZ$3000,MATCH(1,INDEX(('ce raw data'!$A$2:$A$3000=C2)*('ce raw data'!$B$2:$B$3000=$B35),,),0),MATCH(F5,'ce raw data'!$C$1:$CZ$1,0))),"-")</f>
        <v>-</v>
      </c>
      <c r="G35" s="8" t="str">
        <f>IFERROR(IF(INDEX('ce raw data'!$C$2:$CZ$3000,MATCH(1,INDEX(('ce raw data'!$A$2:$A$3000=C2)*('ce raw data'!$B$2:$B$3000=$B35),,),0),MATCH(G5,'ce raw data'!$C$1:$CZ$1,0))="","-",INDEX('ce raw data'!$C$2:$CZ$3000,MATCH(1,INDEX(('ce raw data'!$A$2:$A$3000=C2)*('ce raw data'!$B$2:$B$3000=$B35),,),0),MATCH(G5,'ce raw data'!$C$1:$CZ$1,0))),"-")</f>
        <v>-</v>
      </c>
      <c r="H35" s="8" t="str">
        <f>IFERROR(IF(INDEX('ce raw data'!$C$2:$CZ$3000,MATCH(1,INDEX(('ce raw data'!$A$2:$A$3000=C2)*('ce raw data'!$B$2:$B$3000=$B35),,),0),MATCH(H5,'ce raw data'!$C$1:$CZ$1,0))="","-",INDEX('ce raw data'!$C$2:$CZ$3000,MATCH(1,INDEX(('ce raw data'!$A$2:$A$3000=C2)*('ce raw data'!$B$2:$B$3000=$B35),,),0),MATCH(H5,'ce raw data'!$C$1:$CZ$1,0))),"-")</f>
        <v>-</v>
      </c>
      <c r="I35" s="8" t="str">
        <f>IFERROR(IF(INDEX('ce raw data'!$C$2:$CZ$3000,MATCH(1,INDEX(('ce raw data'!$A$2:$A$3000=C2)*('ce raw data'!$B$2:$B$3000=$B35),,),0),MATCH(I5,'ce raw data'!$C$1:$CZ$1,0))="","-",INDEX('ce raw data'!$C$2:$CZ$3000,MATCH(1,INDEX(('ce raw data'!$A$2:$A$3000=C2)*('ce raw data'!$B$2:$B$3000=$B35),,),0),MATCH(I5,'ce raw data'!$C$1:$CZ$1,0))),"-")</f>
        <v>-</v>
      </c>
      <c r="J35" s="8" t="str">
        <f>IFERROR(IF(INDEX('ce raw data'!$C$2:$CZ$3000,MATCH(1,INDEX(('ce raw data'!$A$2:$A$3000=C2)*('ce raw data'!$B$2:$B$3000=$B35),,),0),MATCH(J5,'ce raw data'!$C$1:$CZ$1,0))="","-",INDEX('ce raw data'!$C$2:$CZ$3000,MATCH(1,INDEX(('ce raw data'!$A$2:$A$3000=C2)*('ce raw data'!$B$2:$B$3000=$B35),,),0),MATCH(J5,'ce raw data'!$C$1:$CZ$1,0))),"-")</f>
        <v>-</v>
      </c>
    </row>
    <row r="36" spans="2:10" hidden="1" x14ac:dyDescent="0.4">
      <c r="B36" s="14"/>
      <c r="C36" s="8" t="str">
        <f>IFERROR(IF(INDEX('ce raw data'!$C$2:$CZ$3000,MATCH(1,INDEX(('ce raw data'!$A$2:$A$3000=C2)*('ce raw data'!$B$2:$B$3000=$B37),,),0),MATCH(SUBSTITUTE(C5,"Allele","Height"),'ce raw data'!$C$1:$CZ$1,0))="","-",INDEX('ce raw data'!$C$2:$CZ$3000,MATCH(1,INDEX(('ce raw data'!$A$2:$A$3000=C2)*('ce raw data'!$B$2:$B$3000=$B37),,),0),MATCH(SUBSTITUTE(C5,"Allele","Height"),'ce raw data'!$C$1:$CZ$1,0))),"-")</f>
        <v>-</v>
      </c>
      <c r="D36" s="8" t="str">
        <f>IFERROR(IF(INDEX('ce raw data'!$C$2:$CZ$3000,MATCH(1,INDEX(('ce raw data'!$A$2:$A$3000=C2)*('ce raw data'!$B$2:$B$3000=$B37),,),0),MATCH(SUBSTITUTE(D5,"Allele","Height"),'ce raw data'!$C$1:$CZ$1,0))="","-",INDEX('ce raw data'!$C$2:$CZ$3000,MATCH(1,INDEX(('ce raw data'!$A$2:$A$3000=C2)*('ce raw data'!$B$2:$B$3000=$B37),,),0),MATCH(SUBSTITUTE(D5,"Allele","Height"),'ce raw data'!$C$1:$CZ$1,0))),"-")</f>
        <v>-</v>
      </c>
      <c r="E36" s="8" t="str">
        <f>IFERROR(IF(INDEX('ce raw data'!$C$2:$CZ$3000,MATCH(1,INDEX(('ce raw data'!$A$2:$A$3000=C2)*('ce raw data'!$B$2:$B$3000=$B37),,),0),MATCH(SUBSTITUTE(E5,"Allele","Height"),'ce raw data'!$C$1:$CZ$1,0))="","-",INDEX('ce raw data'!$C$2:$CZ$3000,MATCH(1,INDEX(('ce raw data'!$A$2:$A$3000=C2)*('ce raw data'!$B$2:$B$3000=$B37),,),0),MATCH(SUBSTITUTE(E5,"Allele","Height"),'ce raw data'!$C$1:$CZ$1,0))),"-")</f>
        <v>-</v>
      </c>
      <c r="F36" s="8" t="str">
        <f>IFERROR(IF(INDEX('ce raw data'!$C$2:$CZ$3000,MATCH(1,INDEX(('ce raw data'!$A$2:$A$3000=C2)*('ce raw data'!$B$2:$B$3000=$B37),,),0),MATCH(SUBSTITUTE(F5,"Allele","Height"),'ce raw data'!$C$1:$CZ$1,0))="","-",INDEX('ce raw data'!$C$2:$CZ$3000,MATCH(1,INDEX(('ce raw data'!$A$2:$A$3000=C2)*('ce raw data'!$B$2:$B$3000=$B37),,),0),MATCH(SUBSTITUTE(F5,"Allele","Height"),'ce raw data'!$C$1:$CZ$1,0))),"-")</f>
        <v>-</v>
      </c>
      <c r="G36" s="8" t="str">
        <f>IFERROR(IF(INDEX('ce raw data'!$C$2:$CZ$3000,MATCH(1,INDEX(('ce raw data'!$A$2:$A$3000=C2)*('ce raw data'!$B$2:$B$3000=$B37),,),0),MATCH(SUBSTITUTE(G5,"Allele","Height"),'ce raw data'!$C$1:$CZ$1,0))="","-",INDEX('ce raw data'!$C$2:$CZ$3000,MATCH(1,INDEX(('ce raw data'!$A$2:$A$3000=C2)*('ce raw data'!$B$2:$B$3000=$B37),,),0),MATCH(SUBSTITUTE(G5,"Allele","Height"),'ce raw data'!$C$1:$CZ$1,0))),"-")</f>
        <v>-</v>
      </c>
      <c r="H36" s="8" t="str">
        <f>IFERROR(IF(INDEX('ce raw data'!$C$2:$CZ$3000,MATCH(1,INDEX(('ce raw data'!$A$2:$A$3000=C2)*('ce raw data'!$B$2:$B$3000=$B37),,),0),MATCH(SUBSTITUTE(H5,"Allele","Height"),'ce raw data'!$C$1:$CZ$1,0))="","-",INDEX('ce raw data'!$C$2:$CZ$3000,MATCH(1,INDEX(('ce raw data'!$A$2:$A$3000=C2)*('ce raw data'!$B$2:$B$3000=$B37),,),0),MATCH(SUBSTITUTE(H5,"Allele","Height"),'ce raw data'!$C$1:$CZ$1,0))),"-")</f>
        <v>-</v>
      </c>
      <c r="I36" s="8" t="str">
        <f>IFERROR(IF(INDEX('ce raw data'!$C$2:$CZ$3000,MATCH(1,INDEX(('ce raw data'!$A$2:$A$3000=C2)*('ce raw data'!$B$2:$B$3000=$B37),,),0),MATCH(SUBSTITUTE(I5,"Allele","Height"),'ce raw data'!$C$1:$CZ$1,0))="","-",INDEX('ce raw data'!$C$2:$CZ$3000,MATCH(1,INDEX(('ce raw data'!$A$2:$A$3000=C2)*('ce raw data'!$B$2:$B$3000=$B37),,),0),MATCH(SUBSTITUTE(I5,"Allele","Height"),'ce raw data'!$C$1:$CZ$1,0))),"-")</f>
        <v>-</v>
      </c>
      <c r="J36" s="8" t="str">
        <f>IFERROR(IF(INDEX('ce raw data'!$C$2:$CZ$3000,MATCH(1,INDEX(('ce raw data'!$A$2:$A$3000=C2)*('ce raw data'!$B$2:$B$3000=$B37),,),0),MATCH(SUBSTITUTE(J5,"Allele","Height"),'ce raw data'!$C$1:$CZ$1,0))="","-",INDEX('ce raw data'!$C$2:$CZ$3000,MATCH(1,INDEX(('ce raw data'!$A$2:$A$3000=C2)*('ce raw data'!$B$2:$B$3000=$B37),,),0),MATCH(SUBSTITUTE(J5,"Allele","Height"),'ce raw data'!$C$1:$CZ$1,0))),"-")</f>
        <v>-</v>
      </c>
    </row>
    <row r="37" spans="2:10" x14ac:dyDescent="0.4">
      <c r="B37" s="14" t="str">
        <f>'Allele Call Table'!$A$101</f>
        <v>D7S820</v>
      </c>
      <c r="C37" s="8" t="str">
        <f>IFERROR(IF(INDEX('ce raw data'!$C$2:$CZ$3000,MATCH(1,INDEX(('ce raw data'!$A$2:$A$3000=C2)*('ce raw data'!$B$2:$B$3000=$B37),,),0),MATCH(C5,'ce raw data'!$C$1:$CZ$1,0))="","-",INDEX('ce raw data'!$C$2:$CZ$3000,MATCH(1,INDEX(('ce raw data'!$A$2:$A$3000=C2)*('ce raw data'!$B$2:$B$3000=$B37),,),0),MATCH(C5,'ce raw data'!$C$1:$CZ$1,0))),"-")</f>
        <v>-</v>
      </c>
      <c r="D37" s="8" t="str">
        <f>IFERROR(IF(INDEX('ce raw data'!$C$2:$CZ$3000,MATCH(1,INDEX(('ce raw data'!$A$2:$A$3000=C2)*('ce raw data'!$B$2:$B$3000=$B37),,),0),MATCH(D5,'ce raw data'!$C$1:$CZ$1,0))="","-",INDEX('ce raw data'!$C$2:$CZ$3000,MATCH(1,INDEX(('ce raw data'!$A$2:$A$3000=C2)*('ce raw data'!$B$2:$B$3000=$B37),,),0),MATCH(D5,'ce raw data'!$C$1:$CZ$1,0))),"-")</f>
        <v>-</v>
      </c>
      <c r="E37" s="8" t="str">
        <f>IFERROR(IF(INDEX('ce raw data'!$C$2:$CZ$3000,MATCH(1,INDEX(('ce raw data'!$A$2:$A$3000=C2)*('ce raw data'!$B$2:$B$3000=$B37),,),0),MATCH(E5,'ce raw data'!$C$1:$CZ$1,0))="","-",INDEX('ce raw data'!$C$2:$CZ$3000,MATCH(1,INDEX(('ce raw data'!$A$2:$A$3000=C2)*('ce raw data'!$B$2:$B$3000=$B37),,),0),MATCH(E5,'ce raw data'!$C$1:$CZ$1,0))),"-")</f>
        <v>-</v>
      </c>
      <c r="F37" s="8" t="str">
        <f>IFERROR(IF(INDEX('ce raw data'!$C$2:$CZ$3000,MATCH(1,INDEX(('ce raw data'!$A$2:$A$3000=C2)*('ce raw data'!$B$2:$B$3000=$B37),,),0),MATCH(F5,'ce raw data'!$C$1:$CZ$1,0))="","-",INDEX('ce raw data'!$C$2:$CZ$3000,MATCH(1,INDEX(('ce raw data'!$A$2:$A$3000=C2)*('ce raw data'!$B$2:$B$3000=$B37),,),0),MATCH(F5,'ce raw data'!$C$1:$CZ$1,0))),"-")</f>
        <v>-</v>
      </c>
      <c r="G37" s="8" t="str">
        <f>IFERROR(IF(INDEX('ce raw data'!$C$2:$CZ$3000,MATCH(1,INDEX(('ce raw data'!$A$2:$A$3000=C2)*('ce raw data'!$B$2:$B$3000=$B37),,),0),MATCH(G5,'ce raw data'!$C$1:$CZ$1,0))="","-",INDEX('ce raw data'!$C$2:$CZ$3000,MATCH(1,INDEX(('ce raw data'!$A$2:$A$3000=C2)*('ce raw data'!$B$2:$B$3000=$B37),,),0),MATCH(G5,'ce raw data'!$C$1:$CZ$1,0))),"-")</f>
        <v>-</v>
      </c>
      <c r="H37" s="8" t="str">
        <f>IFERROR(IF(INDEX('ce raw data'!$C$2:$CZ$3000,MATCH(1,INDEX(('ce raw data'!$A$2:$A$3000=C2)*('ce raw data'!$B$2:$B$3000=$B37),,),0),MATCH(H5,'ce raw data'!$C$1:$CZ$1,0))="","-",INDEX('ce raw data'!$C$2:$CZ$3000,MATCH(1,INDEX(('ce raw data'!$A$2:$A$3000=C2)*('ce raw data'!$B$2:$B$3000=$B37),,),0),MATCH(H5,'ce raw data'!$C$1:$CZ$1,0))),"-")</f>
        <v>-</v>
      </c>
      <c r="I37" s="8" t="str">
        <f>IFERROR(IF(INDEX('ce raw data'!$C$2:$CZ$3000,MATCH(1,INDEX(('ce raw data'!$A$2:$A$3000=C2)*('ce raw data'!$B$2:$B$3000=$B37),,),0),MATCH(I5,'ce raw data'!$C$1:$CZ$1,0))="","-",INDEX('ce raw data'!$C$2:$CZ$3000,MATCH(1,INDEX(('ce raw data'!$A$2:$A$3000=C2)*('ce raw data'!$B$2:$B$3000=$B37),,),0),MATCH(I5,'ce raw data'!$C$1:$CZ$1,0))),"-")</f>
        <v>-</v>
      </c>
      <c r="J37" s="8" t="str">
        <f>IFERROR(IF(INDEX('ce raw data'!$C$2:$CZ$3000,MATCH(1,INDEX(('ce raw data'!$A$2:$A$3000=C2)*('ce raw data'!$B$2:$B$3000=$B37),,),0),MATCH(J5,'ce raw data'!$C$1:$CZ$1,0))="","-",INDEX('ce raw data'!$C$2:$CZ$3000,MATCH(1,INDEX(('ce raw data'!$A$2:$A$3000=C2)*('ce raw data'!$B$2:$B$3000=$B37),,),0),MATCH(J5,'ce raw data'!$C$1:$CZ$1,0))),"-")</f>
        <v>-</v>
      </c>
    </row>
    <row r="38" spans="2:10" hidden="1" x14ac:dyDescent="0.4">
      <c r="B38" s="14"/>
      <c r="C38" s="8" t="str">
        <f>IFERROR(IF(INDEX('ce raw data'!$C$2:$CZ$3000,MATCH(1,INDEX(('ce raw data'!$A$2:$A$3000=C2)*('ce raw data'!$B$2:$B$3000=$B39),,),0),MATCH(SUBSTITUTE(C5,"Allele","Height"),'ce raw data'!$C$1:$CZ$1,0))="","-",INDEX('ce raw data'!$C$2:$CZ$3000,MATCH(1,INDEX(('ce raw data'!$A$2:$A$3000=C2)*('ce raw data'!$B$2:$B$3000=$B39),,),0),MATCH(SUBSTITUTE(C5,"Allele","Height"),'ce raw data'!$C$1:$CZ$1,0))),"-")</f>
        <v>-</v>
      </c>
      <c r="D38" s="8" t="str">
        <f>IFERROR(IF(INDEX('ce raw data'!$C$2:$CZ$3000,MATCH(1,INDEX(('ce raw data'!$A$2:$A$3000=C2)*('ce raw data'!$B$2:$B$3000=$B39),,),0),MATCH(SUBSTITUTE(D5,"Allele","Height"),'ce raw data'!$C$1:$CZ$1,0))="","-",INDEX('ce raw data'!$C$2:$CZ$3000,MATCH(1,INDEX(('ce raw data'!$A$2:$A$3000=C2)*('ce raw data'!$B$2:$B$3000=$B39),,),0),MATCH(SUBSTITUTE(D5,"Allele","Height"),'ce raw data'!$C$1:$CZ$1,0))),"-")</f>
        <v>-</v>
      </c>
      <c r="E38" s="8" t="str">
        <f>IFERROR(IF(INDEX('ce raw data'!$C$2:$CZ$3000,MATCH(1,INDEX(('ce raw data'!$A$2:$A$3000=C2)*('ce raw data'!$B$2:$B$3000=$B39),,),0),MATCH(SUBSTITUTE(E5,"Allele","Height"),'ce raw data'!$C$1:$CZ$1,0))="","-",INDEX('ce raw data'!$C$2:$CZ$3000,MATCH(1,INDEX(('ce raw data'!$A$2:$A$3000=C2)*('ce raw data'!$B$2:$B$3000=$B39),,),0),MATCH(SUBSTITUTE(E5,"Allele","Height"),'ce raw data'!$C$1:$CZ$1,0))),"-")</f>
        <v>-</v>
      </c>
      <c r="F38" s="8" t="str">
        <f>IFERROR(IF(INDEX('ce raw data'!$C$2:$CZ$3000,MATCH(1,INDEX(('ce raw data'!$A$2:$A$3000=C2)*('ce raw data'!$B$2:$B$3000=$B39),,),0),MATCH(SUBSTITUTE(F5,"Allele","Height"),'ce raw data'!$C$1:$CZ$1,0))="","-",INDEX('ce raw data'!$C$2:$CZ$3000,MATCH(1,INDEX(('ce raw data'!$A$2:$A$3000=C2)*('ce raw data'!$B$2:$B$3000=$B39),,),0),MATCH(SUBSTITUTE(F5,"Allele","Height"),'ce raw data'!$C$1:$CZ$1,0))),"-")</f>
        <v>-</v>
      </c>
      <c r="G38" s="8" t="str">
        <f>IFERROR(IF(INDEX('ce raw data'!$C$2:$CZ$3000,MATCH(1,INDEX(('ce raw data'!$A$2:$A$3000=C2)*('ce raw data'!$B$2:$B$3000=$B39),,),0),MATCH(SUBSTITUTE(G5,"Allele","Height"),'ce raw data'!$C$1:$CZ$1,0))="","-",INDEX('ce raw data'!$C$2:$CZ$3000,MATCH(1,INDEX(('ce raw data'!$A$2:$A$3000=C2)*('ce raw data'!$B$2:$B$3000=$B39),,),0),MATCH(SUBSTITUTE(G5,"Allele","Height"),'ce raw data'!$C$1:$CZ$1,0))),"-")</f>
        <v>-</v>
      </c>
      <c r="H38" s="8" t="str">
        <f>IFERROR(IF(INDEX('ce raw data'!$C$2:$CZ$3000,MATCH(1,INDEX(('ce raw data'!$A$2:$A$3000=C2)*('ce raw data'!$B$2:$B$3000=$B39),,),0),MATCH(SUBSTITUTE(H5,"Allele","Height"),'ce raw data'!$C$1:$CZ$1,0))="","-",INDEX('ce raw data'!$C$2:$CZ$3000,MATCH(1,INDEX(('ce raw data'!$A$2:$A$3000=C2)*('ce raw data'!$B$2:$B$3000=$B39),,),0),MATCH(SUBSTITUTE(H5,"Allele","Height"),'ce raw data'!$C$1:$CZ$1,0))),"-")</f>
        <v>-</v>
      </c>
      <c r="I38" s="8" t="str">
        <f>IFERROR(IF(INDEX('ce raw data'!$C$2:$CZ$3000,MATCH(1,INDEX(('ce raw data'!$A$2:$A$3000=C2)*('ce raw data'!$B$2:$B$3000=$B39),,),0),MATCH(SUBSTITUTE(I5,"Allele","Height"),'ce raw data'!$C$1:$CZ$1,0))="","-",INDEX('ce raw data'!$C$2:$CZ$3000,MATCH(1,INDEX(('ce raw data'!$A$2:$A$3000=C2)*('ce raw data'!$B$2:$B$3000=$B39),,),0),MATCH(SUBSTITUTE(I5,"Allele","Height"),'ce raw data'!$C$1:$CZ$1,0))),"-")</f>
        <v>-</v>
      </c>
      <c r="J38" s="8" t="str">
        <f>IFERROR(IF(INDEX('ce raw data'!$C$2:$CZ$3000,MATCH(1,INDEX(('ce raw data'!$A$2:$A$3000=C2)*('ce raw data'!$B$2:$B$3000=$B39),,),0),MATCH(SUBSTITUTE(J5,"Allele","Height"),'ce raw data'!$C$1:$CZ$1,0))="","-",INDEX('ce raw data'!$C$2:$CZ$3000,MATCH(1,INDEX(('ce raw data'!$A$2:$A$3000=C2)*('ce raw data'!$B$2:$B$3000=$B39),,),0),MATCH(SUBSTITUTE(J5,"Allele","Height"),'ce raw data'!$C$1:$CZ$1,0))),"-")</f>
        <v>-</v>
      </c>
    </row>
    <row r="39" spans="2:10" x14ac:dyDescent="0.4">
      <c r="B39" s="14" t="str">
        <f>'Allele Call Table'!$A$103</f>
        <v>D5S818</v>
      </c>
      <c r="C39" s="8" t="str">
        <f>IFERROR(IF(INDEX('ce raw data'!$C$2:$CZ$3000,MATCH(1,INDEX(('ce raw data'!$A$2:$A$3000=C2)*('ce raw data'!$B$2:$B$3000=$B39),,),0),MATCH(C5,'ce raw data'!$C$1:$CZ$1,0))="","-",INDEX('ce raw data'!$C$2:$CZ$3000,MATCH(1,INDEX(('ce raw data'!$A$2:$A$3000=C2)*('ce raw data'!$B$2:$B$3000=$B39),,),0),MATCH(C5,'ce raw data'!$C$1:$CZ$1,0))),"-")</f>
        <v>-</v>
      </c>
      <c r="D39" s="8" t="str">
        <f>IFERROR(IF(INDEX('ce raw data'!$C$2:$CZ$3000,MATCH(1,INDEX(('ce raw data'!$A$2:$A$3000=C2)*('ce raw data'!$B$2:$B$3000=$B39),,),0),MATCH(D5,'ce raw data'!$C$1:$CZ$1,0))="","-",INDEX('ce raw data'!$C$2:$CZ$3000,MATCH(1,INDEX(('ce raw data'!$A$2:$A$3000=C2)*('ce raw data'!$B$2:$B$3000=$B39),,),0),MATCH(D5,'ce raw data'!$C$1:$CZ$1,0))),"-")</f>
        <v>-</v>
      </c>
      <c r="E39" s="8" t="str">
        <f>IFERROR(IF(INDEX('ce raw data'!$C$2:$CZ$3000,MATCH(1,INDEX(('ce raw data'!$A$2:$A$3000=C2)*('ce raw data'!$B$2:$B$3000=$B39),,),0),MATCH(E5,'ce raw data'!$C$1:$CZ$1,0))="","-",INDEX('ce raw data'!$C$2:$CZ$3000,MATCH(1,INDEX(('ce raw data'!$A$2:$A$3000=C2)*('ce raw data'!$B$2:$B$3000=$B39),,),0),MATCH(E5,'ce raw data'!$C$1:$CZ$1,0))),"-")</f>
        <v>-</v>
      </c>
      <c r="F39" s="8" t="str">
        <f>IFERROR(IF(INDEX('ce raw data'!$C$2:$CZ$3000,MATCH(1,INDEX(('ce raw data'!$A$2:$A$3000=C2)*('ce raw data'!$B$2:$B$3000=$B39),,),0),MATCH(F5,'ce raw data'!$C$1:$CZ$1,0))="","-",INDEX('ce raw data'!$C$2:$CZ$3000,MATCH(1,INDEX(('ce raw data'!$A$2:$A$3000=C2)*('ce raw data'!$B$2:$B$3000=$B39),,),0),MATCH(F5,'ce raw data'!$C$1:$CZ$1,0))),"-")</f>
        <v>-</v>
      </c>
      <c r="G39" s="8" t="str">
        <f>IFERROR(IF(INDEX('ce raw data'!$C$2:$CZ$3000,MATCH(1,INDEX(('ce raw data'!$A$2:$A$3000=C2)*('ce raw data'!$B$2:$B$3000=$B39),,),0),MATCH(G5,'ce raw data'!$C$1:$CZ$1,0))="","-",INDEX('ce raw data'!$C$2:$CZ$3000,MATCH(1,INDEX(('ce raw data'!$A$2:$A$3000=C2)*('ce raw data'!$B$2:$B$3000=$B39),,),0),MATCH(G5,'ce raw data'!$C$1:$CZ$1,0))),"-")</f>
        <v>-</v>
      </c>
      <c r="H39" s="8" t="str">
        <f>IFERROR(IF(INDEX('ce raw data'!$C$2:$CZ$3000,MATCH(1,INDEX(('ce raw data'!$A$2:$A$3000=C2)*('ce raw data'!$B$2:$B$3000=$B39),,),0),MATCH(H5,'ce raw data'!$C$1:$CZ$1,0))="","-",INDEX('ce raw data'!$C$2:$CZ$3000,MATCH(1,INDEX(('ce raw data'!$A$2:$A$3000=C2)*('ce raw data'!$B$2:$B$3000=$B39),,),0),MATCH(H5,'ce raw data'!$C$1:$CZ$1,0))),"-")</f>
        <v>-</v>
      </c>
      <c r="I39" s="8" t="str">
        <f>IFERROR(IF(INDEX('ce raw data'!$C$2:$CZ$3000,MATCH(1,INDEX(('ce raw data'!$A$2:$A$3000=C2)*('ce raw data'!$B$2:$B$3000=$B39),,),0),MATCH(I5,'ce raw data'!$C$1:$CZ$1,0))="","-",INDEX('ce raw data'!$C$2:$CZ$3000,MATCH(1,INDEX(('ce raw data'!$A$2:$A$3000=C2)*('ce raw data'!$B$2:$B$3000=$B39),,),0),MATCH(I5,'ce raw data'!$C$1:$CZ$1,0))),"-")</f>
        <v>-</v>
      </c>
      <c r="J39" s="8" t="str">
        <f>IFERROR(IF(INDEX('ce raw data'!$C$2:$CZ$3000,MATCH(1,INDEX(('ce raw data'!$A$2:$A$3000=C2)*('ce raw data'!$B$2:$B$3000=$B39),,),0),MATCH(J5,'ce raw data'!$C$1:$CZ$1,0))="","-",INDEX('ce raw data'!$C$2:$CZ$3000,MATCH(1,INDEX(('ce raw data'!$A$2:$A$3000=C2)*('ce raw data'!$B$2:$B$3000=$B39),,),0),MATCH(J5,'ce raw data'!$C$1:$CZ$1,0))),"-")</f>
        <v>-</v>
      </c>
    </row>
    <row r="40" spans="2:10" hidden="1" x14ac:dyDescent="0.4">
      <c r="B40" s="14"/>
      <c r="C40" s="8" t="str">
        <f>IFERROR(IF(INDEX('ce raw data'!$C$2:$CZ$3000,MATCH(1,INDEX(('ce raw data'!$A$2:$A$3000=C2)*('ce raw data'!$B$2:$B$3000=$B41),,),0),MATCH(SUBSTITUTE(C5,"Allele","Height"),'ce raw data'!$C$1:$CZ$1,0))="","-",INDEX('ce raw data'!$C$2:$CZ$3000,MATCH(1,INDEX(('ce raw data'!$A$2:$A$3000=C2)*('ce raw data'!$B$2:$B$3000=$B41),,),0),MATCH(SUBSTITUTE(C5,"Allele","Height"),'ce raw data'!$C$1:$CZ$1,0))),"-")</f>
        <v>-</v>
      </c>
      <c r="D40" s="8" t="str">
        <f>IFERROR(IF(INDEX('ce raw data'!$C$2:$CZ$3000,MATCH(1,INDEX(('ce raw data'!$A$2:$A$3000=C2)*('ce raw data'!$B$2:$B$3000=$B41),,),0),MATCH(SUBSTITUTE(D5,"Allele","Height"),'ce raw data'!$C$1:$CZ$1,0))="","-",INDEX('ce raw data'!$C$2:$CZ$3000,MATCH(1,INDEX(('ce raw data'!$A$2:$A$3000=C2)*('ce raw data'!$B$2:$B$3000=$B41),,),0),MATCH(SUBSTITUTE(D5,"Allele","Height"),'ce raw data'!$C$1:$CZ$1,0))),"-")</f>
        <v>-</v>
      </c>
      <c r="E40" s="8" t="str">
        <f>IFERROR(IF(INDEX('ce raw data'!$C$2:$CZ$3000,MATCH(1,INDEX(('ce raw data'!$A$2:$A$3000=C2)*('ce raw data'!$B$2:$B$3000=$B41),,),0),MATCH(SUBSTITUTE(E5,"Allele","Height"),'ce raw data'!$C$1:$CZ$1,0))="","-",INDEX('ce raw data'!$C$2:$CZ$3000,MATCH(1,INDEX(('ce raw data'!$A$2:$A$3000=C2)*('ce raw data'!$B$2:$B$3000=$B41),,),0),MATCH(SUBSTITUTE(E5,"Allele","Height"),'ce raw data'!$C$1:$CZ$1,0))),"-")</f>
        <v>-</v>
      </c>
      <c r="F40" s="8" t="str">
        <f>IFERROR(IF(INDEX('ce raw data'!$C$2:$CZ$3000,MATCH(1,INDEX(('ce raw data'!$A$2:$A$3000=C2)*('ce raw data'!$B$2:$B$3000=$B41),,),0),MATCH(SUBSTITUTE(F5,"Allele","Height"),'ce raw data'!$C$1:$CZ$1,0))="","-",INDEX('ce raw data'!$C$2:$CZ$3000,MATCH(1,INDEX(('ce raw data'!$A$2:$A$3000=C2)*('ce raw data'!$B$2:$B$3000=$B41),,),0),MATCH(SUBSTITUTE(F5,"Allele","Height"),'ce raw data'!$C$1:$CZ$1,0))),"-")</f>
        <v>-</v>
      </c>
      <c r="G40" s="8" t="str">
        <f>IFERROR(IF(INDEX('ce raw data'!$C$2:$CZ$3000,MATCH(1,INDEX(('ce raw data'!$A$2:$A$3000=C2)*('ce raw data'!$B$2:$B$3000=$B41),,),0),MATCH(SUBSTITUTE(G5,"Allele","Height"),'ce raw data'!$C$1:$CZ$1,0))="","-",INDEX('ce raw data'!$C$2:$CZ$3000,MATCH(1,INDEX(('ce raw data'!$A$2:$A$3000=C2)*('ce raw data'!$B$2:$B$3000=$B41),,),0),MATCH(SUBSTITUTE(G5,"Allele","Height"),'ce raw data'!$C$1:$CZ$1,0))),"-")</f>
        <v>-</v>
      </c>
      <c r="H40" s="8" t="str">
        <f>IFERROR(IF(INDEX('ce raw data'!$C$2:$CZ$3000,MATCH(1,INDEX(('ce raw data'!$A$2:$A$3000=C2)*('ce raw data'!$B$2:$B$3000=$B41),,),0),MATCH(SUBSTITUTE(H5,"Allele","Height"),'ce raw data'!$C$1:$CZ$1,0))="","-",INDEX('ce raw data'!$C$2:$CZ$3000,MATCH(1,INDEX(('ce raw data'!$A$2:$A$3000=C2)*('ce raw data'!$B$2:$B$3000=$B41),,),0),MATCH(SUBSTITUTE(H5,"Allele","Height"),'ce raw data'!$C$1:$CZ$1,0))),"-")</f>
        <v>-</v>
      </c>
      <c r="I40" s="8" t="str">
        <f>IFERROR(IF(INDEX('ce raw data'!$C$2:$CZ$3000,MATCH(1,INDEX(('ce raw data'!$A$2:$A$3000=C2)*('ce raw data'!$B$2:$B$3000=$B41),,),0),MATCH(SUBSTITUTE(I5,"Allele","Height"),'ce raw data'!$C$1:$CZ$1,0))="","-",INDEX('ce raw data'!$C$2:$CZ$3000,MATCH(1,INDEX(('ce raw data'!$A$2:$A$3000=C2)*('ce raw data'!$B$2:$B$3000=$B41),,),0),MATCH(SUBSTITUTE(I5,"Allele","Height"),'ce raw data'!$C$1:$CZ$1,0))),"-")</f>
        <v>-</v>
      </c>
      <c r="J40" s="8" t="str">
        <f>IFERROR(IF(INDEX('ce raw data'!$C$2:$CZ$3000,MATCH(1,INDEX(('ce raw data'!$A$2:$A$3000=C2)*('ce raw data'!$B$2:$B$3000=$B41),,),0),MATCH(SUBSTITUTE(J5,"Allele","Height"),'ce raw data'!$C$1:$CZ$1,0))="","-",INDEX('ce raw data'!$C$2:$CZ$3000,MATCH(1,INDEX(('ce raw data'!$A$2:$A$3000=C2)*('ce raw data'!$B$2:$B$3000=$B41),,),0),MATCH(SUBSTITUTE(J5,"Allele","Height"),'ce raw data'!$C$1:$CZ$1,0))),"-")</f>
        <v>-</v>
      </c>
    </row>
    <row r="41" spans="2:10" x14ac:dyDescent="0.4">
      <c r="B41" s="14" t="str">
        <f>'Allele Call Table'!$A$105</f>
        <v>TPOX</v>
      </c>
      <c r="C41" s="8" t="str">
        <f>IFERROR(IF(INDEX('ce raw data'!$C$2:$CZ$3000,MATCH(1,INDEX(('ce raw data'!$A$2:$A$3000=C2)*('ce raw data'!$B$2:$B$3000=$B41),,),0),MATCH(C5,'ce raw data'!$C$1:$CZ$1,0))="","-",INDEX('ce raw data'!$C$2:$CZ$3000,MATCH(1,INDEX(('ce raw data'!$A$2:$A$3000=C2)*('ce raw data'!$B$2:$B$3000=$B41),,),0),MATCH(C5,'ce raw data'!$C$1:$CZ$1,0))),"-")</f>
        <v>-</v>
      </c>
      <c r="D41" s="8" t="str">
        <f>IFERROR(IF(INDEX('ce raw data'!$C$2:$CZ$3000,MATCH(1,INDEX(('ce raw data'!$A$2:$A$3000=C2)*('ce raw data'!$B$2:$B$3000=$B41),,),0),MATCH(D5,'ce raw data'!$C$1:$CZ$1,0))="","-",INDEX('ce raw data'!$C$2:$CZ$3000,MATCH(1,INDEX(('ce raw data'!$A$2:$A$3000=C2)*('ce raw data'!$B$2:$B$3000=$B41),,),0),MATCH(D5,'ce raw data'!$C$1:$CZ$1,0))),"-")</f>
        <v>-</v>
      </c>
      <c r="E41" s="8" t="str">
        <f>IFERROR(IF(INDEX('ce raw data'!$C$2:$CZ$3000,MATCH(1,INDEX(('ce raw data'!$A$2:$A$3000=C2)*('ce raw data'!$B$2:$B$3000=$B41),,),0),MATCH(E5,'ce raw data'!$C$1:$CZ$1,0))="","-",INDEX('ce raw data'!$C$2:$CZ$3000,MATCH(1,INDEX(('ce raw data'!$A$2:$A$3000=C2)*('ce raw data'!$B$2:$B$3000=$B41),,),0),MATCH(E5,'ce raw data'!$C$1:$CZ$1,0))),"-")</f>
        <v>-</v>
      </c>
      <c r="F41" s="8" t="str">
        <f>IFERROR(IF(INDEX('ce raw data'!$C$2:$CZ$3000,MATCH(1,INDEX(('ce raw data'!$A$2:$A$3000=C2)*('ce raw data'!$B$2:$B$3000=$B41),,),0),MATCH(F5,'ce raw data'!$C$1:$CZ$1,0))="","-",INDEX('ce raw data'!$C$2:$CZ$3000,MATCH(1,INDEX(('ce raw data'!$A$2:$A$3000=C2)*('ce raw data'!$B$2:$B$3000=$B41),,),0),MATCH(F5,'ce raw data'!$C$1:$CZ$1,0))),"-")</f>
        <v>-</v>
      </c>
      <c r="G41" s="8" t="str">
        <f>IFERROR(IF(INDEX('ce raw data'!$C$2:$CZ$3000,MATCH(1,INDEX(('ce raw data'!$A$2:$A$3000=C2)*('ce raw data'!$B$2:$B$3000=$B41),,),0),MATCH(G5,'ce raw data'!$C$1:$CZ$1,0))="","-",INDEX('ce raw data'!$C$2:$CZ$3000,MATCH(1,INDEX(('ce raw data'!$A$2:$A$3000=C2)*('ce raw data'!$B$2:$B$3000=$B41),,),0),MATCH(G5,'ce raw data'!$C$1:$CZ$1,0))),"-")</f>
        <v>-</v>
      </c>
      <c r="H41" s="8" t="str">
        <f>IFERROR(IF(INDEX('ce raw data'!$C$2:$CZ$3000,MATCH(1,INDEX(('ce raw data'!$A$2:$A$3000=C2)*('ce raw data'!$B$2:$B$3000=$B41),,),0),MATCH(H5,'ce raw data'!$C$1:$CZ$1,0))="","-",INDEX('ce raw data'!$C$2:$CZ$3000,MATCH(1,INDEX(('ce raw data'!$A$2:$A$3000=C2)*('ce raw data'!$B$2:$B$3000=$B41),,),0),MATCH(H5,'ce raw data'!$C$1:$CZ$1,0))),"-")</f>
        <v>-</v>
      </c>
      <c r="I41" s="8" t="str">
        <f>IFERROR(IF(INDEX('ce raw data'!$C$2:$CZ$3000,MATCH(1,INDEX(('ce raw data'!$A$2:$A$3000=C2)*('ce raw data'!$B$2:$B$3000=$B41),,),0),MATCH(I5,'ce raw data'!$C$1:$CZ$1,0))="","-",INDEX('ce raw data'!$C$2:$CZ$3000,MATCH(1,INDEX(('ce raw data'!$A$2:$A$3000=C2)*('ce raw data'!$B$2:$B$3000=$B41),,),0),MATCH(I5,'ce raw data'!$C$1:$CZ$1,0))),"-")</f>
        <v>-</v>
      </c>
      <c r="J41" s="8" t="str">
        <f>IFERROR(IF(INDEX('ce raw data'!$C$2:$CZ$3000,MATCH(1,INDEX(('ce raw data'!$A$2:$A$3000=C2)*('ce raw data'!$B$2:$B$3000=$B41),,),0),MATCH(J5,'ce raw data'!$C$1:$CZ$1,0))="","-",INDEX('ce raw data'!$C$2:$CZ$3000,MATCH(1,INDEX(('ce raw data'!$A$2:$A$3000=C2)*('ce raw data'!$B$2:$B$3000=$B41),,),0),MATCH(J5,'ce raw data'!$C$1:$CZ$1,0))),"-")</f>
        <v>-</v>
      </c>
    </row>
    <row r="42" spans="2:10" hidden="1" x14ac:dyDescent="0.4">
      <c r="B42" s="10"/>
      <c r="C42" s="8" t="str">
        <f>IFERROR(IF(INDEX('ce raw data'!$C$2:$CZ$3000,MATCH(1,INDEX(('ce raw data'!$A$2:$A$3000=C2)*('ce raw data'!$B$2:$B$3000=$B43),,),0),MATCH(SUBSTITUTE(C5,"Allele","Height"),'ce raw data'!$C$1:$CZ$1,0))="","-",INDEX('ce raw data'!$C$2:$CZ$3000,MATCH(1,INDEX(('ce raw data'!$A$2:$A$3000=C2)*('ce raw data'!$B$2:$B$3000=$B43),,),0),MATCH(SUBSTITUTE(C5,"Allele","Height"),'ce raw data'!$C$1:$CZ$1,0))),"-")</f>
        <v>-</v>
      </c>
      <c r="D42" s="8" t="str">
        <f>IFERROR(IF(INDEX('ce raw data'!$C$2:$CZ$3000,MATCH(1,INDEX(('ce raw data'!$A$2:$A$3000=C2)*('ce raw data'!$B$2:$B$3000=$B43),,),0),MATCH(SUBSTITUTE(D5,"Allele","Height"),'ce raw data'!$C$1:$CZ$1,0))="","-",INDEX('ce raw data'!$C$2:$CZ$3000,MATCH(1,INDEX(('ce raw data'!$A$2:$A$3000=C2)*('ce raw data'!$B$2:$B$3000=$B43),,),0),MATCH(SUBSTITUTE(D5,"Allele","Height"),'ce raw data'!$C$1:$CZ$1,0))),"-")</f>
        <v>-</v>
      </c>
      <c r="E42" s="8" t="str">
        <f>IFERROR(IF(INDEX('ce raw data'!$C$2:$CZ$3000,MATCH(1,INDEX(('ce raw data'!$A$2:$A$3000=C2)*('ce raw data'!$B$2:$B$3000=$B43),,),0),MATCH(SUBSTITUTE(E5,"Allele","Height"),'ce raw data'!$C$1:$CZ$1,0))="","-",INDEX('ce raw data'!$C$2:$CZ$3000,MATCH(1,INDEX(('ce raw data'!$A$2:$A$3000=C2)*('ce raw data'!$B$2:$B$3000=$B43),,),0),MATCH(SUBSTITUTE(E5,"Allele","Height"),'ce raw data'!$C$1:$CZ$1,0))),"-")</f>
        <v>-</v>
      </c>
      <c r="F42" s="8" t="str">
        <f>IFERROR(IF(INDEX('ce raw data'!$C$2:$CZ$3000,MATCH(1,INDEX(('ce raw data'!$A$2:$A$3000=C2)*('ce raw data'!$B$2:$B$3000=$B43),,),0),MATCH(SUBSTITUTE(F5,"Allele","Height"),'ce raw data'!$C$1:$CZ$1,0))="","-",INDEX('ce raw data'!$C$2:$CZ$3000,MATCH(1,INDEX(('ce raw data'!$A$2:$A$3000=C2)*('ce raw data'!$B$2:$B$3000=$B43),,),0),MATCH(SUBSTITUTE(F5,"Allele","Height"),'ce raw data'!$C$1:$CZ$1,0))),"-")</f>
        <v>-</v>
      </c>
      <c r="G42" s="8" t="str">
        <f>IFERROR(IF(INDEX('ce raw data'!$C$2:$CZ$3000,MATCH(1,INDEX(('ce raw data'!$A$2:$A$3000=C2)*('ce raw data'!$B$2:$B$3000=$B43),,),0),MATCH(SUBSTITUTE(G5,"Allele","Height"),'ce raw data'!$C$1:$CZ$1,0))="","-",INDEX('ce raw data'!$C$2:$CZ$3000,MATCH(1,INDEX(('ce raw data'!$A$2:$A$3000=C2)*('ce raw data'!$B$2:$B$3000=$B43),,),0),MATCH(SUBSTITUTE(G5,"Allele","Height"),'ce raw data'!$C$1:$CZ$1,0))),"-")</f>
        <v>-</v>
      </c>
      <c r="H42" s="8" t="str">
        <f>IFERROR(IF(INDEX('ce raw data'!$C$2:$CZ$3000,MATCH(1,INDEX(('ce raw data'!$A$2:$A$3000=C2)*('ce raw data'!$B$2:$B$3000=$B43),,),0),MATCH(SUBSTITUTE(H5,"Allele","Height"),'ce raw data'!$C$1:$CZ$1,0))="","-",INDEX('ce raw data'!$C$2:$CZ$3000,MATCH(1,INDEX(('ce raw data'!$A$2:$A$3000=C2)*('ce raw data'!$B$2:$B$3000=$B43),,),0),MATCH(SUBSTITUTE(H5,"Allele","Height"),'ce raw data'!$C$1:$CZ$1,0))),"-")</f>
        <v>-</v>
      </c>
      <c r="I42" s="8" t="str">
        <f>IFERROR(IF(INDEX('ce raw data'!$C$2:$CZ$3000,MATCH(1,INDEX(('ce raw data'!$A$2:$A$3000=C2)*('ce raw data'!$B$2:$B$3000=$B43),,),0),MATCH(SUBSTITUTE(I5,"Allele","Height"),'ce raw data'!$C$1:$CZ$1,0))="","-",INDEX('ce raw data'!$C$2:$CZ$3000,MATCH(1,INDEX(('ce raw data'!$A$2:$A$3000=C2)*('ce raw data'!$B$2:$B$3000=$B43),,),0),MATCH(SUBSTITUTE(I5,"Allele","Height"),'ce raw data'!$C$1:$CZ$1,0))),"-")</f>
        <v>-</v>
      </c>
      <c r="J42" s="8" t="str">
        <f>IFERROR(IF(INDEX('ce raw data'!$C$2:$CZ$3000,MATCH(1,INDEX(('ce raw data'!$A$2:$A$3000=C2)*('ce raw data'!$B$2:$B$3000=$B43),,),0),MATCH(SUBSTITUTE(J5,"Allele","Height"),'ce raw data'!$C$1:$CZ$1,0))="","-",INDEX('ce raw data'!$C$2:$CZ$3000,MATCH(1,INDEX(('ce raw data'!$A$2:$A$3000=C2)*('ce raw data'!$B$2:$B$3000=$B43),,),0),MATCH(SUBSTITUTE(J5,"Allele","Height"),'ce raw data'!$C$1:$CZ$1,0))),"-")</f>
        <v>-</v>
      </c>
    </row>
    <row r="43" spans="2:10" x14ac:dyDescent="0.4">
      <c r="B43" s="12" t="str">
        <f>'Allele Call Table'!$A$107</f>
        <v>D8S1179</v>
      </c>
      <c r="C43" s="8" t="str">
        <f>IFERROR(IF(INDEX('ce raw data'!$C$2:$CZ$3000,MATCH(1,INDEX(('ce raw data'!$A$2:$A$3000=C2)*('ce raw data'!$B$2:$B$3000=$B43),,),0),MATCH(C5,'ce raw data'!$C$1:$CZ$1,0))="","-",INDEX('ce raw data'!$C$2:$CZ$3000,MATCH(1,INDEX(('ce raw data'!$A$2:$A$3000=C2)*('ce raw data'!$B$2:$B$3000=$B43),,),0),MATCH(C5,'ce raw data'!$C$1:$CZ$1,0))),"-")</f>
        <v>-</v>
      </c>
      <c r="D43" s="8" t="str">
        <f>IFERROR(IF(INDEX('ce raw data'!$C$2:$CZ$3000,MATCH(1,INDEX(('ce raw data'!$A$2:$A$3000=C2)*('ce raw data'!$B$2:$B$3000=$B43),,),0),MATCH(D5,'ce raw data'!$C$1:$CZ$1,0))="","-",INDEX('ce raw data'!$C$2:$CZ$3000,MATCH(1,INDEX(('ce raw data'!$A$2:$A$3000=C2)*('ce raw data'!$B$2:$B$3000=$B43),,),0),MATCH(D5,'ce raw data'!$C$1:$CZ$1,0))),"-")</f>
        <v>-</v>
      </c>
      <c r="E43" s="8" t="str">
        <f>IFERROR(IF(INDEX('ce raw data'!$C$2:$CZ$3000,MATCH(1,INDEX(('ce raw data'!$A$2:$A$3000=C2)*('ce raw data'!$B$2:$B$3000=$B43),,),0),MATCH(E5,'ce raw data'!$C$1:$CZ$1,0))="","-",INDEX('ce raw data'!$C$2:$CZ$3000,MATCH(1,INDEX(('ce raw data'!$A$2:$A$3000=C2)*('ce raw data'!$B$2:$B$3000=$B43),,),0),MATCH(E5,'ce raw data'!$C$1:$CZ$1,0))),"-")</f>
        <v>-</v>
      </c>
      <c r="F43" s="8" t="str">
        <f>IFERROR(IF(INDEX('ce raw data'!$C$2:$CZ$3000,MATCH(1,INDEX(('ce raw data'!$A$2:$A$3000=C2)*('ce raw data'!$B$2:$B$3000=$B43),,),0),MATCH(F5,'ce raw data'!$C$1:$CZ$1,0))="","-",INDEX('ce raw data'!$C$2:$CZ$3000,MATCH(1,INDEX(('ce raw data'!$A$2:$A$3000=C2)*('ce raw data'!$B$2:$B$3000=$B43),,),0),MATCH(F5,'ce raw data'!$C$1:$CZ$1,0))),"-")</f>
        <v>-</v>
      </c>
      <c r="G43" s="8" t="str">
        <f>IFERROR(IF(INDEX('ce raw data'!$C$2:$CZ$3000,MATCH(1,INDEX(('ce raw data'!$A$2:$A$3000=C2)*('ce raw data'!$B$2:$B$3000=$B43),,),0),MATCH(G5,'ce raw data'!$C$1:$CZ$1,0))="","-",INDEX('ce raw data'!$C$2:$CZ$3000,MATCH(1,INDEX(('ce raw data'!$A$2:$A$3000=C2)*('ce raw data'!$B$2:$B$3000=$B43),,),0),MATCH(G5,'ce raw data'!$C$1:$CZ$1,0))),"-")</f>
        <v>-</v>
      </c>
      <c r="H43" s="8" t="str">
        <f>IFERROR(IF(INDEX('ce raw data'!$C$2:$CZ$3000,MATCH(1,INDEX(('ce raw data'!$A$2:$A$3000=C2)*('ce raw data'!$B$2:$B$3000=$B43),,),0),MATCH(H5,'ce raw data'!$C$1:$CZ$1,0))="","-",INDEX('ce raw data'!$C$2:$CZ$3000,MATCH(1,INDEX(('ce raw data'!$A$2:$A$3000=C2)*('ce raw data'!$B$2:$B$3000=$B43),,),0),MATCH(H5,'ce raw data'!$C$1:$CZ$1,0))),"-")</f>
        <v>-</v>
      </c>
      <c r="I43" s="8" t="str">
        <f>IFERROR(IF(INDEX('ce raw data'!$C$2:$CZ$3000,MATCH(1,INDEX(('ce raw data'!$A$2:$A$3000=C2)*('ce raw data'!$B$2:$B$3000=$B43),,),0),MATCH(I5,'ce raw data'!$C$1:$CZ$1,0))="","-",INDEX('ce raw data'!$C$2:$CZ$3000,MATCH(1,INDEX(('ce raw data'!$A$2:$A$3000=C2)*('ce raw data'!$B$2:$B$3000=$B43),,),0),MATCH(I5,'ce raw data'!$C$1:$CZ$1,0))),"-")</f>
        <v>-</v>
      </c>
      <c r="J43" s="8" t="str">
        <f>IFERROR(IF(INDEX('ce raw data'!$C$2:$CZ$3000,MATCH(1,INDEX(('ce raw data'!$A$2:$A$3000=C2)*('ce raw data'!$B$2:$B$3000=$B43),,),0),MATCH(J5,'ce raw data'!$C$1:$CZ$1,0))="","-",INDEX('ce raw data'!$C$2:$CZ$3000,MATCH(1,INDEX(('ce raw data'!$A$2:$A$3000=C2)*('ce raw data'!$B$2:$B$3000=$B43),,),0),MATCH(J5,'ce raw data'!$C$1:$CZ$1,0))),"-")</f>
        <v>-</v>
      </c>
    </row>
    <row r="44" spans="2:10" hidden="1" x14ac:dyDescent="0.4">
      <c r="B44" s="12"/>
      <c r="C44" s="8" t="str">
        <f>IFERROR(IF(INDEX('ce raw data'!$C$2:$CZ$3000,MATCH(1,INDEX(('ce raw data'!$A$2:$A$3000=C2)*('ce raw data'!$B$2:$B$3000=$B45),,),0),MATCH(SUBSTITUTE(C5,"Allele","Height"),'ce raw data'!$C$1:$CZ$1,0))="","-",INDEX('ce raw data'!$C$2:$CZ$3000,MATCH(1,INDEX(('ce raw data'!$A$2:$A$3000=C2)*('ce raw data'!$B$2:$B$3000=$B45),,),0),MATCH(SUBSTITUTE(C5,"Allele","Height"),'ce raw data'!$C$1:$CZ$1,0))),"-")</f>
        <v>-</v>
      </c>
      <c r="D44" s="8" t="str">
        <f>IFERROR(IF(INDEX('ce raw data'!$C$2:$CZ$3000,MATCH(1,INDEX(('ce raw data'!$A$2:$A$3000=C2)*('ce raw data'!$B$2:$B$3000=$B45),,),0),MATCH(SUBSTITUTE(D5,"Allele","Height"),'ce raw data'!$C$1:$CZ$1,0))="","-",INDEX('ce raw data'!$C$2:$CZ$3000,MATCH(1,INDEX(('ce raw data'!$A$2:$A$3000=C2)*('ce raw data'!$B$2:$B$3000=$B45),,),0),MATCH(SUBSTITUTE(D5,"Allele","Height"),'ce raw data'!$C$1:$CZ$1,0))),"-")</f>
        <v>-</v>
      </c>
      <c r="E44" s="8" t="str">
        <f>IFERROR(IF(INDEX('ce raw data'!$C$2:$CZ$3000,MATCH(1,INDEX(('ce raw data'!$A$2:$A$3000=C2)*('ce raw data'!$B$2:$B$3000=$B45),,),0),MATCH(SUBSTITUTE(E5,"Allele","Height"),'ce raw data'!$C$1:$CZ$1,0))="","-",INDEX('ce raw data'!$C$2:$CZ$3000,MATCH(1,INDEX(('ce raw data'!$A$2:$A$3000=C2)*('ce raw data'!$B$2:$B$3000=$B45),,),0),MATCH(SUBSTITUTE(E5,"Allele","Height"),'ce raw data'!$C$1:$CZ$1,0))),"-")</f>
        <v>-</v>
      </c>
      <c r="F44" s="8" t="str">
        <f>IFERROR(IF(INDEX('ce raw data'!$C$2:$CZ$3000,MATCH(1,INDEX(('ce raw data'!$A$2:$A$3000=C2)*('ce raw data'!$B$2:$B$3000=$B45),,),0),MATCH(SUBSTITUTE(F5,"Allele","Height"),'ce raw data'!$C$1:$CZ$1,0))="","-",INDEX('ce raw data'!$C$2:$CZ$3000,MATCH(1,INDEX(('ce raw data'!$A$2:$A$3000=C2)*('ce raw data'!$B$2:$B$3000=$B45),,),0),MATCH(SUBSTITUTE(F5,"Allele","Height"),'ce raw data'!$C$1:$CZ$1,0))),"-")</f>
        <v>-</v>
      </c>
      <c r="G44" s="8" t="str">
        <f>IFERROR(IF(INDEX('ce raw data'!$C$2:$CZ$3000,MATCH(1,INDEX(('ce raw data'!$A$2:$A$3000=C2)*('ce raw data'!$B$2:$B$3000=$B45),,),0),MATCH(SUBSTITUTE(G5,"Allele","Height"),'ce raw data'!$C$1:$CZ$1,0))="","-",INDEX('ce raw data'!$C$2:$CZ$3000,MATCH(1,INDEX(('ce raw data'!$A$2:$A$3000=C2)*('ce raw data'!$B$2:$B$3000=$B45),,),0),MATCH(SUBSTITUTE(G5,"Allele","Height"),'ce raw data'!$C$1:$CZ$1,0))),"-")</f>
        <v>-</v>
      </c>
      <c r="H44" s="8" t="str">
        <f>IFERROR(IF(INDEX('ce raw data'!$C$2:$CZ$3000,MATCH(1,INDEX(('ce raw data'!$A$2:$A$3000=C2)*('ce raw data'!$B$2:$B$3000=$B45),,),0),MATCH(SUBSTITUTE(H5,"Allele","Height"),'ce raw data'!$C$1:$CZ$1,0))="","-",INDEX('ce raw data'!$C$2:$CZ$3000,MATCH(1,INDEX(('ce raw data'!$A$2:$A$3000=C2)*('ce raw data'!$B$2:$B$3000=$B45),,),0),MATCH(SUBSTITUTE(H5,"Allele","Height"),'ce raw data'!$C$1:$CZ$1,0))),"-")</f>
        <v>-</v>
      </c>
      <c r="I44" s="8" t="str">
        <f>IFERROR(IF(INDEX('ce raw data'!$C$2:$CZ$3000,MATCH(1,INDEX(('ce raw data'!$A$2:$A$3000=C2)*('ce raw data'!$B$2:$B$3000=$B45),,),0),MATCH(SUBSTITUTE(I5,"Allele","Height"),'ce raw data'!$C$1:$CZ$1,0))="","-",INDEX('ce raw data'!$C$2:$CZ$3000,MATCH(1,INDEX(('ce raw data'!$A$2:$A$3000=C2)*('ce raw data'!$B$2:$B$3000=$B45),,),0),MATCH(SUBSTITUTE(I5,"Allele","Height"),'ce raw data'!$C$1:$CZ$1,0))),"-")</f>
        <v>-</v>
      </c>
      <c r="J44" s="8" t="str">
        <f>IFERROR(IF(INDEX('ce raw data'!$C$2:$CZ$3000,MATCH(1,INDEX(('ce raw data'!$A$2:$A$3000=C2)*('ce raw data'!$B$2:$B$3000=$B45),,),0),MATCH(SUBSTITUTE(J5,"Allele","Height"),'ce raw data'!$C$1:$CZ$1,0))="","-",INDEX('ce raw data'!$C$2:$CZ$3000,MATCH(1,INDEX(('ce raw data'!$A$2:$A$3000=C2)*('ce raw data'!$B$2:$B$3000=$B45),,),0),MATCH(SUBSTITUTE(J5,"Allele","Height"),'ce raw data'!$C$1:$CZ$1,0))),"-")</f>
        <v>-</v>
      </c>
    </row>
    <row r="45" spans="2:10" x14ac:dyDescent="0.4">
      <c r="B45" s="12" t="str">
        <f>'Allele Call Table'!$A$109</f>
        <v>D12S391</v>
      </c>
      <c r="C45" s="8" t="str">
        <f>IFERROR(IF(INDEX('ce raw data'!$C$2:$CZ$3000,MATCH(1,INDEX(('ce raw data'!$A$2:$A$3000=C2)*('ce raw data'!$B$2:$B$3000=$B45),,),0),MATCH(C5,'ce raw data'!$C$1:$CZ$1,0))="","-",INDEX('ce raw data'!$C$2:$CZ$3000,MATCH(1,INDEX(('ce raw data'!$A$2:$A$3000=C2)*('ce raw data'!$B$2:$B$3000=$B45),,),0),MATCH(C5,'ce raw data'!$C$1:$CZ$1,0))),"-")</f>
        <v>-</v>
      </c>
      <c r="D45" s="8" t="str">
        <f>IFERROR(IF(INDEX('ce raw data'!$C$2:$CZ$3000,MATCH(1,INDEX(('ce raw data'!$A$2:$A$3000=C2)*('ce raw data'!$B$2:$B$3000=$B45),,),0),MATCH(D5,'ce raw data'!$C$1:$CZ$1,0))="","-",INDEX('ce raw data'!$C$2:$CZ$3000,MATCH(1,INDEX(('ce raw data'!$A$2:$A$3000=C2)*('ce raw data'!$B$2:$B$3000=$B45),,),0),MATCH(D5,'ce raw data'!$C$1:$CZ$1,0))),"-")</f>
        <v>-</v>
      </c>
      <c r="E45" s="8" t="str">
        <f>IFERROR(IF(INDEX('ce raw data'!$C$2:$CZ$3000,MATCH(1,INDEX(('ce raw data'!$A$2:$A$3000=C2)*('ce raw data'!$B$2:$B$3000=$B45),,),0),MATCH(E5,'ce raw data'!$C$1:$CZ$1,0))="","-",INDEX('ce raw data'!$C$2:$CZ$3000,MATCH(1,INDEX(('ce raw data'!$A$2:$A$3000=C2)*('ce raw data'!$B$2:$B$3000=$B45),,),0),MATCH(E5,'ce raw data'!$C$1:$CZ$1,0))),"-")</f>
        <v>-</v>
      </c>
      <c r="F45" s="8" t="str">
        <f>IFERROR(IF(INDEX('ce raw data'!$C$2:$CZ$3000,MATCH(1,INDEX(('ce raw data'!$A$2:$A$3000=C2)*('ce raw data'!$B$2:$B$3000=$B45),,),0),MATCH(F5,'ce raw data'!$C$1:$CZ$1,0))="","-",INDEX('ce raw data'!$C$2:$CZ$3000,MATCH(1,INDEX(('ce raw data'!$A$2:$A$3000=C2)*('ce raw data'!$B$2:$B$3000=$B45),,),0),MATCH(F5,'ce raw data'!$C$1:$CZ$1,0))),"-")</f>
        <v>-</v>
      </c>
      <c r="G45" s="8" t="str">
        <f>IFERROR(IF(INDEX('ce raw data'!$C$2:$CZ$3000,MATCH(1,INDEX(('ce raw data'!$A$2:$A$3000=C2)*('ce raw data'!$B$2:$B$3000=$B45),,),0),MATCH(G5,'ce raw data'!$C$1:$CZ$1,0))="","-",INDEX('ce raw data'!$C$2:$CZ$3000,MATCH(1,INDEX(('ce raw data'!$A$2:$A$3000=C2)*('ce raw data'!$B$2:$B$3000=$B45),,),0),MATCH(G5,'ce raw data'!$C$1:$CZ$1,0))),"-")</f>
        <v>-</v>
      </c>
      <c r="H45" s="8" t="str">
        <f>IFERROR(IF(INDEX('ce raw data'!$C$2:$CZ$3000,MATCH(1,INDEX(('ce raw data'!$A$2:$A$3000=C2)*('ce raw data'!$B$2:$B$3000=$B45),,),0),MATCH(H5,'ce raw data'!$C$1:$CZ$1,0))="","-",INDEX('ce raw data'!$C$2:$CZ$3000,MATCH(1,INDEX(('ce raw data'!$A$2:$A$3000=C2)*('ce raw data'!$B$2:$B$3000=$B45),,),0),MATCH(H5,'ce raw data'!$C$1:$CZ$1,0))),"-")</f>
        <v>-</v>
      </c>
      <c r="I45" s="8" t="str">
        <f>IFERROR(IF(INDEX('ce raw data'!$C$2:$CZ$3000,MATCH(1,INDEX(('ce raw data'!$A$2:$A$3000=C2)*('ce raw data'!$B$2:$B$3000=$B45),,),0),MATCH(I5,'ce raw data'!$C$1:$CZ$1,0))="","-",INDEX('ce raw data'!$C$2:$CZ$3000,MATCH(1,INDEX(('ce raw data'!$A$2:$A$3000=C2)*('ce raw data'!$B$2:$B$3000=$B45),,),0),MATCH(I5,'ce raw data'!$C$1:$CZ$1,0))),"-")</f>
        <v>-</v>
      </c>
      <c r="J45" s="8" t="str">
        <f>IFERROR(IF(INDEX('ce raw data'!$C$2:$CZ$3000,MATCH(1,INDEX(('ce raw data'!$A$2:$A$3000=C2)*('ce raw data'!$B$2:$B$3000=$B45),,),0),MATCH(J5,'ce raw data'!$C$1:$CZ$1,0))="","-",INDEX('ce raw data'!$C$2:$CZ$3000,MATCH(1,INDEX(('ce raw data'!$A$2:$A$3000=C2)*('ce raw data'!$B$2:$B$3000=$B45),,),0),MATCH(J5,'ce raw data'!$C$1:$CZ$1,0))),"-")</f>
        <v>-</v>
      </c>
    </row>
    <row r="46" spans="2:10" hidden="1" x14ac:dyDescent="0.4">
      <c r="B46" s="12"/>
      <c r="C46" s="8" t="str">
        <f>IFERROR(IF(INDEX('ce raw data'!$C$2:$CZ$3000,MATCH(1,INDEX(('ce raw data'!$A$2:$A$3000=C2)*('ce raw data'!$B$2:$B$3000=$B47),,),0),MATCH(SUBSTITUTE(C5,"Allele","Height"),'ce raw data'!$C$1:$CZ$1,0))="","-",INDEX('ce raw data'!$C$2:$CZ$3000,MATCH(1,INDEX(('ce raw data'!$A$2:$A$3000=C2)*('ce raw data'!$B$2:$B$3000=$B47),,),0),MATCH(SUBSTITUTE(C5,"Allele","Height"),'ce raw data'!$C$1:$CZ$1,0))),"-")</f>
        <v>-</v>
      </c>
      <c r="D46" s="8" t="str">
        <f>IFERROR(IF(INDEX('ce raw data'!$C$2:$CZ$3000,MATCH(1,INDEX(('ce raw data'!$A$2:$A$3000=C2)*('ce raw data'!$B$2:$B$3000=$B47),,),0),MATCH(SUBSTITUTE(D5,"Allele","Height"),'ce raw data'!$C$1:$CZ$1,0))="","-",INDEX('ce raw data'!$C$2:$CZ$3000,MATCH(1,INDEX(('ce raw data'!$A$2:$A$3000=C2)*('ce raw data'!$B$2:$B$3000=$B47),,),0),MATCH(SUBSTITUTE(D5,"Allele","Height"),'ce raw data'!$C$1:$CZ$1,0))),"-")</f>
        <v>-</v>
      </c>
      <c r="E46" s="8" t="str">
        <f>IFERROR(IF(INDEX('ce raw data'!$C$2:$CZ$3000,MATCH(1,INDEX(('ce raw data'!$A$2:$A$3000=C2)*('ce raw data'!$B$2:$B$3000=$B47),,),0),MATCH(SUBSTITUTE(E5,"Allele","Height"),'ce raw data'!$C$1:$CZ$1,0))="","-",INDEX('ce raw data'!$C$2:$CZ$3000,MATCH(1,INDEX(('ce raw data'!$A$2:$A$3000=C2)*('ce raw data'!$B$2:$B$3000=$B47),,),0),MATCH(SUBSTITUTE(E5,"Allele","Height"),'ce raw data'!$C$1:$CZ$1,0))),"-")</f>
        <v>-</v>
      </c>
      <c r="F46" s="8" t="str">
        <f>IFERROR(IF(INDEX('ce raw data'!$C$2:$CZ$3000,MATCH(1,INDEX(('ce raw data'!$A$2:$A$3000=C2)*('ce raw data'!$B$2:$B$3000=$B47),,),0),MATCH(SUBSTITUTE(F5,"Allele","Height"),'ce raw data'!$C$1:$CZ$1,0))="","-",INDEX('ce raw data'!$C$2:$CZ$3000,MATCH(1,INDEX(('ce raw data'!$A$2:$A$3000=C2)*('ce raw data'!$B$2:$B$3000=$B47),,),0),MATCH(SUBSTITUTE(F5,"Allele","Height"),'ce raw data'!$C$1:$CZ$1,0))),"-")</f>
        <v>-</v>
      </c>
      <c r="G46" s="8" t="str">
        <f>IFERROR(IF(INDEX('ce raw data'!$C$2:$CZ$3000,MATCH(1,INDEX(('ce raw data'!$A$2:$A$3000=C2)*('ce raw data'!$B$2:$B$3000=$B47),,),0),MATCH(SUBSTITUTE(G5,"Allele","Height"),'ce raw data'!$C$1:$CZ$1,0))="","-",INDEX('ce raw data'!$C$2:$CZ$3000,MATCH(1,INDEX(('ce raw data'!$A$2:$A$3000=C2)*('ce raw data'!$B$2:$B$3000=$B47),,),0),MATCH(SUBSTITUTE(G5,"Allele","Height"),'ce raw data'!$C$1:$CZ$1,0))),"-")</f>
        <v>-</v>
      </c>
      <c r="H46" s="8" t="str">
        <f>IFERROR(IF(INDEX('ce raw data'!$C$2:$CZ$3000,MATCH(1,INDEX(('ce raw data'!$A$2:$A$3000=C2)*('ce raw data'!$B$2:$B$3000=$B47),,),0),MATCH(SUBSTITUTE(H5,"Allele","Height"),'ce raw data'!$C$1:$CZ$1,0))="","-",INDEX('ce raw data'!$C$2:$CZ$3000,MATCH(1,INDEX(('ce raw data'!$A$2:$A$3000=C2)*('ce raw data'!$B$2:$B$3000=$B47),,),0),MATCH(SUBSTITUTE(H5,"Allele","Height"),'ce raw data'!$C$1:$CZ$1,0))),"-")</f>
        <v>-</v>
      </c>
      <c r="I46" s="8" t="str">
        <f>IFERROR(IF(INDEX('ce raw data'!$C$2:$CZ$3000,MATCH(1,INDEX(('ce raw data'!$A$2:$A$3000=C2)*('ce raw data'!$B$2:$B$3000=$B47),,),0),MATCH(SUBSTITUTE(I5,"Allele","Height"),'ce raw data'!$C$1:$CZ$1,0))="","-",INDEX('ce raw data'!$C$2:$CZ$3000,MATCH(1,INDEX(('ce raw data'!$A$2:$A$3000=C2)*('ce raw data'!$B$2:$B$3000=$B47),,),0),MATCH(SUBSTITUTE(I5,"Allele","Height"),'ce raw data'!$C$1:$CZ$1,0))),"-")</f>
        <v>-</v>
      </c>
      <c r="J46" s="8" t="str">
        <f>IFERROR(IF(INDEX('ce raw data'!$C$2:$CZ$3000,MATCH(1,INDEX(('ce raw data'!$A$2:$A$3000=C2)*('ce raw data'!$B$2:$B$3000=$B47),,),0),MATCH(SUBSTITUTE(J5,"Allele","Height"),'ce raw data'!$C$1:$CZ$1,0))="","-",INDEX('ce raw data'!$C$2:$CZ$3000,MATCH(1,INDEX(('ce raw data'!$A$2:$A$3000=C2)*('ce raw data'!$B$2:$B$3000=$B47),,),0),MATCH(SUBSTITUTE(J5,"Allele","Height"),'ce raw data'!$C$1:$CZ$1,0))),"-")</f>
        <v>-</v>
      </c>
    </row>
    <row r="47" spans="2:10" x14ac:dyDescent="0.4">
      <c r="B47" s="12" t="str">
        <f>'Allele Call Table'!$A$111</f>
        <v>D19S433</v>
      </c>
      <c r="C47" s="8" t="str">
        <f>IFERROR(IF(INDEX('ce raw data'!$C$2:$CZ$3000,MATCH(1,INDEX(('ce raw data'!$A$2:$A$3000=C2)*('ce raw data'!$B$2:$B$3000=$B47),,),0),MATCH(C5,'ce raw data'!$C$1:$CZ$1,0))="","-",INDEX('ce raw data'!$C$2:$CZ$3000,MATCH(1,INDEX(('ce raw data'!$A$2:$A$3000=C2)*('ce raw data'!$B$2:$B$3000=$B47),,),0),MATCH(C5,'ce raw data'!$C$1:$CZ$1,0))),"-")</f>
        <v>-</v>
      </c>
      <c r="D47" s="8" t="str">
        <f>IFERROR(IF(INDEX('ce raw data'!$C$2:$CZ$3000,MATCH(1,INDEX(('ce raw data'!$A$2:$A$3000=C2)*('ce raw data'!$B$2:$B$3000=$B47),,),0),MATCH(D5,'ce raw data'!$C$1:$CZ$1,0))="","-",INDEX('ce raw data'!$C$2:$CZ$3000,MATCH(1,INDEX(('ce raw data'!$A$2:$A$3000=C2)*('ce raw data'!$B$2:$B$3000=$B47),,),0),MATCH(D5,'ce raw data'!$C$1:$CZ$1,0))),"-")</f>
        <v>-</v>
      </c>
      <c r="E47" s="8" t="str">
        <f>IFERROR(IF(INDEX('ce raw data'!$C$2:$CZ$3000,MATCH(1,INDEX(('ce raw data'!$A$2:$A$3000=C2)*('ce raw data'!$B$2:$B$3000=$B47),,),0),MATCH(E5,'ce raw data'!$C$1:$CZ$1,0))="","-",INDEX('ce raw data'!$C$2:$CZ$3000,MATCH(1,INDEX(('ce raw data'!$A$2:$A$3000=C2)*('ce raw data'!$B$2:$B$3000=$B47),,),0),MATCH(E5,'ce raw data'!$C$1:$CZ$1,0))),"-")</f>
        <v>-</v>
      </c>
      <c r="F47" s="8" t="str">
        <f>IFERROR(IF(INDEX('ce raw data'!$C$2:$CZ$3000,MATCH(1,INDEX(('ce raw data'!$A$2:$A$3000=C2)*('ce raw data'!$B$2:$B$3000=$B47),,),0),MATCH(F5,'ce raw data'!$C$1:$CZ$1,0))="","-",INDEX('ce raw data'!$C$2:$CZ$3000,MATCH(1,INDEX(('ce raw data'!$A$2:$A$3000=C2)*('ce raw data'!$B$2:$B$3000=$B47),,),0),MATCH(F5,'ce raw data'!$C$1:$CZ$1,0))),"-")</f>
        <v>-</v>
      </c>
      <c r="G47" s="8" t="str">
        <f>IFERROR(IF(INDEX('ce raw data'!$C$2:$CZ$3000,MATCH(1,INDEX(('ce raw data'!$A$2:$A$3000=C2)*('ce raw data'!$B$2:$B$3000=$B47),,),0),MATCH(G5,'ce raw data'!$C$1:$CZ$1,0))="","-",INDEX('ce raw data'!$C$2:$CZ$3000,MATCH(1,INDEX(('ce raw data'!$A$2:$A$3000=C2)*('ce raw data'!$B$2:$B$3000=$B47),,),0),MATCH(G5,'ce raw data'!$C$1:$CZ$1,0))),"-")</f>
        <v>-</v>
      </c>
      <c r="H47" s="8" t="str">
        <f>IFERROR(IF(INDEX('ce raw data'!$C$2:$CZ$3000,MATCH(1,INDEX(('ce raw data'!$A$2:$A$3000=C2)*('ce raw data'!$B$2:$B$3000=$B47),,),0),MATCH(H5,'ce raw data'!$C$1:$CZ$1,0))="","-",INDEX('ce raw data'!$C$2:$CZ$3000,MATCH(1,INDEX(('ce raw data'!$A$2:$A$3000=C2)*('ce raw data'!$B$2:$B$3000=$B47),,),0),MATCH(H5,'ce raw data'!$C$1:$CZ$1,0))),"-")</f>
        <v>-</v>
      </c>
      <c r="I47" s="8" t="str">
        <f>IFERROR(IF(INDEX('ce raw data'!$C$2:$CZ$3000,MATCH(1,INDEX(('ce raw data'!$A$2:$A$3000=C2)*('ce raw data'!$B$2:$B$3000=$B47),,),0),MATCH(I5,'ce raw data'!$C$1:$CZ$1,0))="","-",INDEX('ce raw data'!$C$2:$CZ$3000,MATCH(1,INDEX(('ce raw data'!$A$2:$A$3000=C2)*('ce raw data'!$B$2:$B$3000=$B47),,),0),MATCH(I5,'ce raw data'!$C$1:$CZ$1,0))),"-")</f>
        <v>-</v>
      </c>
      <c r="J47" s="8" t="str">
        <f>IFERROR(IF(INDEX('ce raw data'!$C$2:$CZ$3000,MATCH(1,INDEX(('ce raw data'!$A$2:$A$3000=C2)*('ce raw data'!$B$2:$B$3000=$B47),,),0),MATCH(J5,'ce raw data'!$C$1:$CZ$1,0))="","-",INDEX('ce raw data'!$C$2:$CZ$3000,MATCH(1,INDEX(('ce raw data'!$A$2:$A$3000=C2)*('ce raw data'!$B$2:$B$3000=$B47),,),0),MATCH(J5,'ce raw data'!$C$1:$CZ$1,0))),"-")</f>
        <v>-</v>
      </c>
    </row>
    <row r="48" spans="2:10" hidden="1" x14ac:dyDescent="0.4">
      <c r="B48" s="12"/>
      <c r="C48" s="8" t="str">
        <f>IFERROR(IF(INDEX('ce raw data'!$C$2:$CZ$3000,MATCH(1,INDEX(('ce raw data'!$A$2:$A$3000=C2)*('ce raw data'!$B$2:$B$3000=$B49),,),0),MATCH(SUBSTITUTE(C5,"Allele","Height"),'ce raw data'!$C$1:$CZ$1,0))="","-",INDEX('ce raw data'!$C$2:$CZ$3000,MATCH(1,INDEX(('ce raw data'!$A$2:$A$3000=C2)*('ce raw data'!$B$2:$B$3000=$B49),,),0),MATCH(SUBSTITUTE(C5,"Allele","Height"),'ce raw data'!$C$1:$CZ$1,0))),"-")</f>
        <v>-</v>
      </c>
      <c r="D48" s="8" t="str">
        <f>IFERROR(IF(INDEX('ce raw data'!$C$2:$CZ$3000,MATCH(1,INDEX(('ce raw data'!$A$2:$A$3000=C2)*('ce raw data'!$B$2:$B$3000=$B49),,),0),MATCH(SUBSTITUTE(D5,"Allele","Height"),'ce raw data'!$C$1:$CZ$1,0))="","-",INDEX('ce raw data'!$C$2:$CZ$3000,MATCH(1,INDEX(('ce raw data'!$A$2:$A$3000=C2)*('ce raw data'!$B$2:$B$3000=$B49),,),0),MATCH(SUBSTITUTE(D5,"Allele","Height"),'ce raw data'!$C$1:$CZ$1,0))),"-")</f>
        <v>-</v>
      </c>
      <c r="E48" s="8" t="str">
        <f>IFERROR(IF(INDEX('ce raw data'!$C$2:$CZ$3000,MATCH(1,INDEX(('ce raw data'!$A$2:$A$3000=C2)*('ce raw data'!$B$2:$B$3000=$B49),,),0),MATCH(SUBSTITUTE(E5,"Allele","Height"),'ce raw data'!$C$1:$CZ$1,0))="","-",INDEX('ce raw data'!$C$2:$CZ$3000,MATCH(1,INDEX(('ce raw data'!$A$2:$A$3000=C2)*('ce raw data'!$B$2:$B$3000=$B49),,),0),MATCH(SUBSTITUTE(E5,"Allele","Height"),'ce raw data'!$C$1:$CZ$1,0))),"-")</f>
        <v>-</v>
      </c>
      <c r="F48" s="8" t="str">
        <f>IFERROR(IF(INDEX('ce raw data'!$C$2:$CZ$3000,MATCH(1,INDEX(('ce raw data'!$A$2:$A$3000=C2)*('ce raw data'!$B$2:$B$3000=$B49),,),0),MATCH(SUBSTITUTE(F5,"Allele","Height"),'ce raw data'!$C$1:$CZ$1,0))="","-",INDEX('ce raw data'!$C$2:$CZ$3000,MATCH(1,INDEX(('ce raw data'!$A$2:$A$3000=C2)*('ce raw data'!$B$2:$B$3000=$B49),,),0),MATCH(SUBSTITUTE(F5,"Allele","Height"),'ce raw data'!$C$1:$CZ$1,0))),"-")</f>
        <v>-</v>
      </c>
      <c r="G48" s="8" t="str">
        <f>IFERROR(IF(INDEX('ce raw data'!$C$2:$CZ$3000,MATCH(1,INDEX(('ce raw data'!$A$2:$A$3000=C2)*('ce raw data'!$B$2:$B$3000=$B49),,),0),MATCH(SUBSTITUTE(G5,"Allele","Height"),'ce raw data'!$C$1:$CZ$1,0))="","-",INDEX('ce raw data'!$C$2:$CZ$3000,MATCH(1,INDEX(('ce raw data'!$A$2:$A$3000=C2)*('ce raw data'!$B$2:$B$3000=$B49),,),0),MATCH(SUBSTITUTE(G5,"Allele","Height"),'ce raw data'!$C$1:$CZ$1,0))),"-")</f>
        <v>-</v>
      </c>
      <c r="H48" s="8" t="str">
        <f>IFERROR(IF(INDEX('ce raw data'!$C$2:$CZ$3000,MATCH(1,INDEX(('ce raw data'!$A$2:$A$3000=C2)*('ce raw data'!$B$2:$B$3000=$B49),,),0),MATCH(SUBSTITUTE(H5,"Allele","Height"),'ce raw data'!$C$1:$CZ$1,0))="","-",INDEX('ce raw data'!$C$2:$CZ$3000,MATCH(1,INDEX(('ce raw data'!$A$2:$A$3000=C2)*('ce raw data'!$B$2:$B$3000=$B49),,),0),MATCH(SUBSTITUTE(H5,"Allele","Height"),'ce raw data'!$C$1:$CZ$1,0))),"-")</f>
        <v>-</v>
      </c>
      <c r="I48" s="8" t="str">
        <f>IFERROR(IF(INDEX('ce raw data'!$C$2:$CZ$3000,MATCH(1,INDEX(('ce raw data'!$A$2:$A$3000=C2)*('ce raw data'!$B$2:$B$3000=$B49),,),0),MATCH(SUBSTITUTE(I5,"Allele","Height"),'ce raw data'!$C$1:$CZ$1,0))="","-",INDEX('ce raw data'!$C$2:$CZ$3000,MATCH(1,INDEX(('ce raw data'!$A$2:$A$3000=C2)*('ce raw data'!$B$2:$B$3000=$B49),,),0),MATCH(SUBSTITUTE(I5,"Allele","Height"),'ce raw data'!$C$1:$CZ$1,0))),"-")</f>
        <v>-</v>
      </c>
      <c r="J48" s="8" t="str">
        <f>IFERROR(IF(INDEX('ce raw data'!$C$2:$CZ$3000,MATCH(1,INDEX(('ce raw data'!$A$2:$A$3000=C2)*('ce raw data'!$B$2:$B$3000=$B49),,),0),MATCH(SUBSTITUTE(J5,"Allele","Height"),'ce raw data'!$C$1:$CZ$1,0))="","-",INDEX('ce raw data'!$C$2:$CZ$3000,MATCH(1,INDEX(('ce raw data'!$A$2:$A$3000=C2)*('ce raw data'!$B$2:$B$3000=$B49),,),0),MATCH(SUBSTITUTE(J5,"Allele","Height"),'ce raw data'!$C$1:$CZ$1,0))),"-")</f>
        <v>-</v>
      </c>
    </row>
    <row r="49" spans="2:10" x14ac:dyDescent="0.4">
      <c r="B49" s="12" t="str">
        <f>'Allele Call Table'!$A$113</f>
        <v>SE33</v>
      </c>
      <c r="C49" s="8" t="str">
        <f>IFERROR(IF(INDEX('ce raw data'!$C$2:$CZ$3000,MATCH(1,INDEX(('ce raw data'!$A$2:$A$3000=C2)*('ce raw data'!$B$2:$B$3000=$B49),,),0),MATCH(C5,'ce raw data'!$C$1:$CZ$1,0))="","-",INDEX('ce raw data'!$C$2:$CZ$3000,MATCH(1,INDEX(('ce raw data'!$A$2:$A$3000=C2)*('ce raw data'!$B$2:$B$3000=$B49),,),0),MATCH(C5,'ce raw data'!$C$1:$CZ$1,0))),"-")</f>
        <v>-</v>
      </c>
      <c r="D49" s="8" t="str">
        <f>IFERROR(IF(INDEX('ce raw data'!$C$2:$CZ$3000,MATCH(1,INDEX(('ce raw data'!$A$2:$A$3000=C2)*('ce raw data'!$B$2:$B$3000=$B49),,),0),MATCH(D5,'ce raw data'!$C$1:$CZ$1,0))="","-",INDEX('ce raw data'!$C$2:$CZ$3000,MATCH(1,INDEX(('ce raw data'!$A$2:$A$3000=C2)*('ce raw data'!$B$2:$B$3000=$B49),,),0),MATCH(D5,'ce raw data'!$C$1:$CZ$1,0))),"-")</f>
        <v>-</v>
      </c>
      <c r="E49" s="8" t="str">
        <f>IFERROR(IF(INDEX('ce raw data'!$C$2:$CZ$3000,MATCH(1,INDEX(('ce raw data'!$A$2:$A$3000=C2)*('ce raw data'!$B$2:$B$3000=$B49),,),0),MATCH(E5,'ce raw data'!$C$1:$CZ$1,0))="","-",INDEX('ce raw data'!$C$2:$CZ$3000,MATCH(1,INDEX(('ce raw data'!$A$2:$A$3000=C2)*('ce raw data'!$B$2:$B$3000=$B49),,),0),MATCH(E5,'ce raw data'!$C$1:$CZ$1,0))),"-")</f>
        <v>-</v>
      </c>
      <c r="F49" s="8" t="str">
        <f>IFERROR(IF(INDEX('ce raw data'!$C$2:$CZ$3000,MATCH(1,INDEX(('ce raw data'!$A$2:$A$3000=C2)*('ce raw data'!$B$2:$B$3000=$B49),,),0),MATCH(F5,'ce raw data'!$C$1:$CZ$1,0))="","-",INDEX('ce raw data'!$C$2:$CZ$3000,MATCH(1,INDEX(('ce raw data'!$A$2:$A$3000=C2)*('ce raw data'!$B$2:$B$3000=$B49),,),0),MATCH(F5,'ce raw data'!$C$1:$CZ$1,0))),"-")</f>
        <v>-</v>
      </c>
      <c r="G49" s="8" t="str">
        <f>IFERROR(IF(INDEX('ce raw data'!$C$2:$CZ$3000,MATCH(1,INDEX(('ce raw data'!$A$2:$A$3000=C2)*('ce raw data'!$B$2:$B$3000=$B49),,),0),MATCH(G5,'ce raw data'!$C$1:$CZ$1,0))="","-",INDEX('ce raw data'!$C$2:$CZ$3000,MATCH(1,INDEX(('ce raw data'!$A$2:$A$3000=C2)*('ce raw data'!$B$2:$B$3000=$B49),,),0),MATCH(G5,'ce raw data'!$C$1:$CZ$1,0))),"-")</f>
        <v>-</v>
      </c>
      <c r="H49" s="8" t="str">
        <f>IFERROR(IF(INDEX('ce raw data'!$C$2:$CZ$3000,MATCH(1,INDEX(('ce raw data'!$A$2:$A$3000=C2)*('ce raw data'!$B$2:$B$3000=$B49),,),0),MATCH(H5,'ce raw data'!$C$1:$CZ$1,0))="","-",INDEX('ce raw data'!$C$2:$CZ$3000,MATCH(1,INDEX(('ce raw data'!$A$2:$A$3000=C2)*('ce raw data'!$B$2:$B$3000=$B49),,),0),MATCH(H5,'ce raw data'!$C$1:$CZ$1,0))),"-")</f>
        <v>-</v>
      </c>
      <c r="I49" s="8" t="str">
        <f>IFERROR(IF(INDEX('ce raw data'!$C$2:$CZ$3000,MATCH(1,INDEX(('ce raw data'!$A$2:$A$3000=C2)*('ce raw data'!$B$2:$B$3000=$B49),,),0),MATCH(I5,'ce raw data'!$C$1:$CZ$1,0))="","-",INDEX('ce raw data'!$C$2:$CZ$3000,MATCH(1,INDEX(('ce raw data'!$A$2:$A$3000=C2)*('ce raw data'!$B$2:$B$3000=$B49),,),0),MATCH(I5,'ce raw data'!$C$1:$CZ$1,0))),"-")</f>
        <v>-</v>
      </c>
      <c r="J49" s="8" t="str">
        <f>IFERROR(IF(INDEX('ce raw data'!$C$2:$CZ$3000,MATCH(1,INDEX(('ce raw data'!$A$2:$A$3000=C2)*('ce raw data'!$B$2:$B$3000=$B49),,),0),MATCH(J5,'ce raw data'!$C$1:$CZ$1,0))="","-",INDEX('ce raw data'!$C$2:$CZ$3000,MATCH(1,INDEX(('ce raw data'!$A$2:$A$3000=C2)*('ce raw data'!$B$2:$B$3000=$B49),,),0),MATCH(J5,'ce raw data'!$C$1:$CZ$1,0))),"-")</f>
        <v>-</v>
      </c>
    </row>
    <row r="50" spans="2:10" hidden="1" x14ac:dyDescent="0.4">
      <c r="B50" s="12"/>
      <c r="C50" s="8" t="str">
        <f>IFERROR(IF(INDEX('ce raw data'!$C$2:$CZ$3000,MATCH(1,INDEX(('ce raw data'!$A$2:$A$3000=C2)*('ce raw data'!$B$2:$B$3000=$B51),,),0),MATCH(SUBSTITUTE(C5,"Allele","Height"),'ce raw data'!$C$1:$CZ$1,0))="","-",INDEX('ce raw data'!$C$2:$CZ$3000,MATCH(1,INDEX(('ce raw data'!$A$2:$A$3000=C2)*('ce raw data'!$B$2:$B$3000=$B51),,),0),MATCH(SUBSTITUTE(C5,"Allele","Height"),'ce raw data'!$C$1:$CZ$1,0))),"-")</f>
        <v>-</v>
      </c>
      <c r="D50" s="8" t="str">
        <f>IFERROR(IF(INDEX('ce raw data'!$C$2:$CZ$3000,MATCH(1,INDEX(('ce raw data'!$A$2:$A$3000=C2)*('ce raw data'!$B$2:$B$3000=$B51),,),0),MATCH(SUBSTITUTE(D5,"Allele","Height"),'ce raw data'!$C$1:$CZ$1,0))="","-",INDEX('ce raw data'!$C$2:$CZ$3000,MATCH(1,INDEX(('ce raw data'!$A$2:$A$3000=C2)*('ce raw data'!$B$2:$B$3000=$B51),,),0),MATCH(SUBSTITUTE(D5,"Allele","Height"),'ce raw data'!$C$1:$CZ$1,0))),"-")</f>
        <v>-</v>
      </c>
      <c r="E50" s="8" t="str">
        <f>IFERROR(IF(INDEX('ce raw data'!$C$2:$CZ$3000,MATCH(1,INDEX(('ce raw data'!$A$2:$A$3000=C2)*('ce raw data'!$B$2:$B$3000=$B51),,),0),MATCH(SUBSTITUTE(E5,"Allele","Height"),'ce raw data'!$C$1:$CZ$1,0))="","-",INDEX('ce raw data'!$C$2:$CZ$3000,MATCH(1,INDEX(('ce raw data'!$A$2:$A$3000=C2)*('ce raw data'!$B$2:$B$3000=$B51),,),0),MATCH(SUBSTITUTE(E5,"Allele","Height"),'ce raw data'!$C$1:$CZ$1,0))),"-")</f>
        <v>-</v>
      </c>
      <c r="F50" s="8" t="str">
        <f>IFERROR(IF(INDEX('ce raw data'!$C$2:$CZ$3000,MATCH(1,INDEX(('ce raw data'!$A$2:$A$3000=C2)*('ce raw data'!$B$2:$B$3000=$B51),,),0),MATCH(SUBSTITUTE(F5,"Allele","Height"),'ce raw data'!$C$1:$CZ$1,0))="","-",INDEX('ce raw data'!$C$2:$CZ$3000,MATCH(1,INDEX(('ce raw data'!$A$2:$A$3000=C2)*('ce raw data'!$B$2:$B$3000=$B51),,),0),MATCH(SUBSTITUTE(F5,"Allele","Height"),'ce raw data'!$C$1:$CZ$1,0))),"-")</f>
        <v>-</v>
      </c>
      <c r="G50" s="8" t="str">
        <f>IFERROR(IF(INDEX('ce raw data'!$C$2:$CZ$3000,MATCH(1,INDEX(('ce raw data'!$A$2:$A$3000=C2)*('ce raw data'!$B$2:$B$3000=$B51),,),0),MATCH(SUBSTITUTE(G5,"Allele","Height"),'ce raw data'!$C$1:$CZ$1,0))="","-",INDEX('ce raw data'!$C$2:$CZ$3000,MATCH(1,INDEX(('ce raw data'!$A$2:$A$3000=C2)*('ce raw data'!$B$2:$B$3000=$B51),,),0),MATCH(SUBSTITUTE(G5,"Allele","Height"),'ce raw data'!$C$1:$CZ$1,0))),"-")</f>
        <v>-</v>
      </c>
      <c r="H50" s="8" t="str">
        <f>IFERROR(IF(INDEX('ce raw data'!$C$2:$CZ$3000,MATCH(1,INDEX(('ce raw data'!$A$2:$A$3000=C2)*('ce raw data'!$B$2:$B$3000=$B51),,),0),MATCH(SUBSTITUTE(H5,"Allele","Height"),'ce raw data'!$C$1:$CZ$1,0))="","-",INDEX('ce raw data'!$C$2:$CZ$3000,MATCH(1,INDEX(('ce raw data'!$A$2:$A$3000=C2)*('ce raw data'!$B$2:$B$3000=$B51),,),0),MATCH(SUBSTITUTE(H5,"Allele","Height"),'ce raw data'!$C$1:$CZ$1,0))),"-")</f>
        <v>-</v>
      </c>
      <c r="I50" s="8" t="str">
        <f>IFERROR(IF(INDEX('ce raw data'!$C$2:$CZ$3000,MATCH(1,INDEX(('ce raw data'!$A$2:$A$3000=C2)*('ce raw data'!$B$2:$B$3000=$B51),,),0),MATCH(SUBSTITUTE(I5,"Allele","Height"),'ce raw data'!$C$1:$CZ$1,0))="","-",INDEX('ce raw data'!$C$2:$CZ$3000,MATCH(1,INDEX(('ce raw data'!$A$2:$A$3000=C2)*('ce raw data'!$B$2:$B$3000=$B51),,),0),MATCH(SUBSTITUTE(I5,"Allele","Height"),'ce raw data'!$C$1:$CZ$1,0))),"-")</f>
        <v>-</v>
      </c>
      <c r="J50" s="8" t="str">
        <f>IFERROR(IF(INDEX('ce raw data'!$C$2:$CZ$3000,MATCH(1,INDEX(('ce raw data'!$A$2:$A$3000=C2)*('ce raw data'!$B$2:$B$3000=$B51),,),0),MATCH(SUBSTITUTE(J5,"Allele","Height"),'ce raw data'!$C$1:$CZ$1,0))="","-",INDEX('ce raw data'!$C$2:$CZ$3000,MATCH(1,INDEX(('ce raw data'!$A$2:$A$3000=C2)*('ce raw data'!$B$2:$B$3000=$B51),,),0),MATCH(SUBSTITUTE(J5,"Allele","Height"),'ce raw data'!$C$1:$CZ$1,0))),"-")</f>
        <v>-</v>
      </c>
    </row>
    <row r="51" spans="2:10" x14ac:dyDescent="0.4">
      <c r="B51" s="12" t="str">
        <f>'Allele Call Table'!$A$115</f>
        <v>D22S1045</v>
      </c>
      <c r="C51" s="8" t="str">
        <f>IFERROR(IF(INDEX('ce raw data'!$C$2:$CZ$3000,MATCH(1,INDEX(('ce raw data'!$A$2:$A$3000=C2)*('ce raw data'!$B$2:$B$3000=$B51),,),0),MATCH(C5,'ce raw data'!$C$1:$CZ$1,0))="","-",INDEX('ce raw data'!$C$2:$CZ$3000,MATCH(1,INDEX(('ce raw data'!$A$2:$A$3000=C2)*('ce raw data'!$B$2:$B$3000=$B51),,),0),MATCH(C5,'ce raw data'!$C$1:$CZ$1,0))),"-")</f>
        <v>-</v>
      </c>
      <c r="D51" s="8" t="str">
        <f>IFERROR(IF(INDEX('ce raw data'!$C$2:$CZ$3000,MATCH(1,INDEX(('ce raw data'!$A$2:$A$3000=C2)*('ce raw data'!$B$2:$B$3000=$B51),,),0),MATCH(D5,'ce raw data'!$C$1:$CZ$1,0))="","-",INDEX('ce raw data'!$C$2:$CZ$3000,MATCH(1,INDEX(('ce raw data'!$A$2:$A$3000=C2)*('ce raw data'!$B$2:$B$3000=$B51),,),0),MATCH(D5,'ce raw data'!$C$1:$CZ$1,0))),"-")</f>
        <v>-</v>
      </c>
      <c r="E51" s="8" t="str">
        <f>IFERROR(IF(INDEX('ce raw data'!$C$2:$CZ$3000,MATCH(1,INDEX(('ce raw data'!$A$2:$A$3000=C2)*('ce raw data'!$B$2:$B$3000=$B51),,),0),MATCH(E5,'ce raw data'!$C$1:$CZ$1,0))="","-",INDEX('ce raw data'!$C$2:$CZ$3000,MATCH(1,INDEX(('ce raw data'!$A$2:$A$3000=C2)*('ce raw data'!$B$2:$B$3000=$B51),,),0),MATCH(E5,'ce raw data'!$C$1:$CZ$1,0))),"-")</f>
        <v>-</v>
      </c>
      <c r="F51" s="8" t="str">
        <f>IFERROR(IF(INDEX('ce raw data'!$C$2:$CZ$3000,MATCH(1,INDEX(('ce raw data'!$A$2:$A$3000=C2)*('ce raw data'!$B$2:$B$3000=$B51),,),0),MATCH(F5,'ce raw data'!$C$1:$CZ$1,0))="","-",INDEX('ce raw data'!$C$2:$CZ$3000,MATCH(1,INDEX(('ce raw data'!$A$2:$A$3000=C2)*('ce raw data'!$B$2:$B$3000=$B51),,),0),MATCH(F5,'ce raw data'!$C$1:$CZ$1,0))),"-")</f>
        <v>-</v>
      </c>
      <c r="G51" s="8" t="str">
        <f>IFERROR(IF(INDEX('ce raw data'!$C$2:$CZ$3000,MATCH(1,INDEX(('ce raw data'!$A$2:$A$3000=C2)*('ce raw data'!$B$2:$B$3000=$B51),,),0),MATCH(G5,'ce raw data'!$C$1:$CZ$1,0))="","-",INDEX('ce raw data'!$C$2:$CZ$3000,MATCH(1,INDEX(('ce raw data'!$A$2:$A$3000=C2)*('ce raw data'!$B$2:$B$3000=$B51),,),0),MATCH(G5,'ce raw data'!$C$1:$CZ$1,0))),"-")</f>
        <v>-</v>
      </c>
      <c r="H51" s="8" t="str">
        <f>IFERROR(IF(INDEX('ce raw data'!$C$2:$CZ$3000,MATCH(1,INDEX(('ce raw data'!$A$2:$A$3000=C2)*('ce raw data'!$B$2:$B$3000=$B51),,),0),MATCH(H5,'ce raw data'!$C$1:$CZ$1,0))="","-",INDEX('ce raw data'!$C$2:$CZ$3000,MATCH(1,INDEX(('ce raw data'!$A$2:$A$3000=C2)*('ce raw data'!$B$2:$B$3000=$B51),,),0),MATCH(H5,'ce raw data'!$C$1:$CZ$1,0))),"-")</f>
        <v>-</v>
      </c>
      <c r="I51" s="8" t="str">
        <f>IFERROR(IF(INDEX('ce raw data'!$C$2:$CZ$3000,MATCH(1,INDEX(('ce raw data'!$A$2:$A$3000=C2)*('ce raw data'!$B$2:$B$3000=$B51),,),0),MATCH(I5,'ce raw data'!$C$1:$CZ$1,0))="","-",INDEX('ce raw data'!$C$2:$CZ$3000,MATCH(1,INDEX(('ce raw data'!$A$2:$A$3000=C2)*('ce raw data'!$B$2:$B$3000=$B51),,),0),MATCH(I5,'ce raw data'!$C$1:$CZ$1,0))),"-")</f>
        <v>-</v>
      </c>
      <c r="J51" s="8" t="str">
        <f>IFERROR(IF(INDEX('ce raw data'!$C$2:$CZ$3000,MATCH(1,INDEX(('ce raw data'!$A$2:$A$3000=C2)*('ce raw data'!$B$2:$B$3000=$B51),,),0),MATCH(J5,'ce raw data'!$C$1:$CZ$1,0))="","-",INDEX('ce raw data'!$C$2:$CZ$3000,MATCH(1,INDEX(('ce raw data'!$A$2:$A$3000=C2)*('ce raw data'!$B$2:$B$3000=$B51),,),0),MATCH(J5,'ce raw data'!$C$1:$CZ$1,0))),"-")</f>
        <v>-</v>
      </c>
    </row>
    <row r="52" spans="2:10" hidden="1" x14ac:dyDescent="0.4">
      <c r="B52" s="10"/>
      <c r="C52" s="8" t="str">
        <f>IFERROR(IF(INDEX('ce raw data'!$C$2:$CZ$3000,MATCH(1,INDEX(('ce raw data'!$A$2:$A$3000=C2)*('ce raw data'!$B$2:$B$3000=$B53),,),0),MATCH(SUBSTITUTE(C5,"Allele","Height"),'ce raw data'!$C$1:$CZ$1,0))="","-",INDEX('ce raw data'!$C$2:$CZ$3000,MATCH(1,INDEX(('ce raw data'!$A$2:$A$3000=C2)*('ce raw data'!$B$2:$B$3000=$B53),,),0),MATCH(SUBSTITUTE(C5,"Allele","Height"),'ce raw data'!$C$1:$CZ$1,0))),"-")</f>
        <v>-</v>
      </c>
      <c r="D52" s="8" t="str">
        <f>IFERROR(IF(INDEX('ce raw data'!$C$2:$CZ$3000,MATCH(1,INDEX(('ce raw data'!$A$2:$A$3000=C2)*('ce raw data'!$B$2:$B$3000=$B53),,),0),MATCH(SUBSTITUTE(D5,"Allele","Height"),'ce raw data'!$C$1:$CZ$1,0))="","-",INDEX('ce raw data'!$C$2:$CZ$3000,MATCH(1,INDEX(('ce raw data'!$A$2:$A$3000=C2)*('ce raw data'!$B$2:$B$3000=$B53),,),0),MATCH(SUBSTITUTE(D5,"Allele","Height"),'ce raw data'!$C$1:$CZ$1,0))),"-")</f>
        <v>-</v>
      </c>
      <c r="E52" s="8" t="str">
        <f>IFERROR(IF(INDEX('ce raw data'!$C$2:$CZ$3000,MATCH(1,INDEX(('ce raw data'!$A$2:$A$3000=C2)*('ce raw data'!$B$2:$B$3000=$B53),,),0),MATCH(SUBSTITUTE(E5,"Allele","Height"),'ce raw data'!$C$1:$CZ$1,0))="","-",INDEX('ce raw data'!$C$2:$CZ$3000,MATCH(1,INDEX(('ce raw data'!$A$2:$A$3000=C2)*('ce raw data'!$B$2:$B$3000=$B53),,),0),MATCH(SUBSTITUTE(E5,"Allele","Height"),'ce raw data'!$C$1:$CZ$1,0))),"-")</f>
        <v>-</v>
      </c>
      <c r="F52" s="8" t="str">
        <f>IFERROR(IF(INDEX('ce raw data'!$C$2:$CZ$3000,MATCH(1,INDEX(('ce raw data'!$A$2:$A$3000=C2)*('ce raw data'!$B$2:$B$3000=$B53),,),0),MATCH(SUBSTITUTE(F5,"Allele","Height"),'ce raw data'!$C$1:$CZ$1,0))="","-",INDEX('ce raw data'!$C$2:$CZ$3000,MATCH(1,INDEX(('ce raw data'!$A$2:$A$3000=C2)*('ce raw data'!$B$2:$B$3000=$B53),,),0),MATCH(SUBSTITUTE(F5,"Allele","Height"),'ce raw data'!$C$1:$CZ$1,0))),"-")</f>
        <v>-</v>
      </c>
      <c r="G52" s="8" t="str">
        <f>IFERROR(IF(INDEX('ce raw data'!$C$2:$CZ$3000,MATCH(1,INDEX(('ce raw data'!$A$2:$A$3000=C2)*('ce raw data'!$B$2:$B$3000=$B53),,),0),MATCH(SUBSTITUTE(G5,"Allele","Height"),'ce raw data'!$C$1:$CZ$1,0))="","-",INDEX('ce raw data'!$C$2:$CZ$3000,MATCH(1,INDEX(('ce raw data'!$A$2:$A$3000=C2)*('ce raw data'!$B$2:$B$3000=$B53),,),0),MATCH(SUBSTITUTE(G5,"Allele","Height"),'ce raw data'!$C$1:$CZ$1,0))),"-")</f>
        <v>-</v>
      </c>
      <c r="H52" s="8" t="str">
        <f>IFERROR(IF(INDEX('ce raw data'!$C$2:$CZ$3000,MATCH(1,INDEX(('ce raw data'!$A$2:$A$3000=C2)*('ce raw data'!$B$2:$B$3000=$B53),,),0),MATCH(SUBSTITUTE(H5,"Allele","Height"),'ce raw data'!$C$1:$CZ$1,0))="","-",INDEX('ce raw data'!$C$2:$CZ$3000,MATCH(1,INDEX(('ce raw data'!$A$2:$A$3000=C2)*('ce raw data'!$B$2:$B$3000=$B53),,),0),MATCH(SUBSTITUTE(H5,"Allele","Height"),'ce raw data'!$C$1:$CZ$1,0))),"-")</f>
        <v>-</v>
      </c>
      <c r="I52" s="8" t="str">
        <f>IFERROR(IF(INDEX('ce raw data'!$C$2:$CZ$3000,MATCH(1,INDEX(('ce raw data'!$A$2:$A$3000=C2)*('ce raw data'!$B$2:$B$3000=$B53),,),0),MATCH(SUBSTITUTE(I5,"Allele","Height"),'ce raw data'!$C$1:$CZ$1,0))="","-",INDEX('ce raw data'!$C$2:$CZ$3000,MATCH(1,INDEX(('ce raw data'!$A$2:$A$3000=C2)*('ce raw data'!$B$2:$B$3000=$B53),,),0),MATCH(SUBSTITUTE(I5,"Allele","Height"),'ce raw data'!$C$1:$CZ$1,0))),"-")</f>
        <v>-</v>
      </c>
      <c r="J52" s="8" t="str">
        <f>IFERROR(IF(INDEX('ce raw data'!$C$2:$CZ$3000,MATCH(1,INDEX(('ce raw data'!$A$2:$A$3000=C2)*('ce raw data'!$B$2:$B$3000=$B53),,),0),MATCH(SUBSTITUTE(J5,"Allele","Height"),'ce raw data'!$C$1:$CZ$1,0))="","-",INDEX('ce raw data'!$C$2:$CZ$3000,MATCH(1,INDEX(('ce raw data'!$A$2:$A$3000=C2)*('ce raw data'!$B$2:$B$3000=$B53),,),0),MATCH(SUBSTITUTE(J5,"Allele","Height"),'ce raw data'!$C$1:$CZ$1,0))),"-")</f>
        <v>-</v>
      </c>
    </row>
    <row r="53" spans="2:10" x14ac:dyDescent="0.4">
      <c r="B53" s="13" t="str">
        <f>'Allele Call Table'!$A$117</f>
        <v>DYS391</v>
      </c>
      <c r="C53" s="8" t="str">
        <f>IFERROR(IF(INDEX('ce raw data'!$C$2:$CZ$3000,MATCH(1,INDEX(('ce raw data'!$A$2:$A$3000=C2)*('ce raw data'!$B$2:$B$3000=$B53),,),0),MATCH(C5,'ce raw data'!$C$1:$CZ$1,0))="","-",INDEX('ce raw data'!$C$2:$CZ$3000,MATCH(1,INDEX(('ce raw data'!$A$2:$A$3000=C2)*('ce raw data'!$B$2:$B$3000=$B53),,),0),MATCH(C5,'ce raw data'!$C$1:$CZ$1,0))),"-")</f>
        <v>-</v>
      </c>
      <c r="D53" s="8" t="str">
        <f>IFERROR(IF(INDEX('ce raw data'!$C$2:$CZ$3000,MATCH(1,INDEX(('ce raw data'!$A$2:$A$3000=C2)*('ce raw data'!$B$2:$B$3000=$B53),,),0),MATCH(D5,'ce raw data'!$C$1:$CZ$1,0))="","-",INDEX('ce raw data'!$C$2:$CZ$3000,MATCH(1,INDEX(('ce raw data'!$A$2:$A$3000=C2)*('ce raw data'!$B$2:$B$3000=$B53),,),0),MATCH(D5,'ce raw data'!$C$1:$CZ$1,0))),"-")</f>
        <v>-</v>
      </c>
      <c r="E53" s="8" t="str">
        <f>IFERROR(IF(INDEX('ce raw data'!$C$2:$CZ$3000,MATCH(1,INDEX(('ce raw data'!$A$2:$A$3000=C2)*('ce raw data'!$B$2:$B$3000=$B53),,),0),MATCH(E5,'ce raw data'!$C$1:$CZ$1,0))="","-",INDEX('ce raw data'!$C$2:$CZ$3000,MATCH(1,INDEX(('ce raw data'!$A$2:$A$3000=C2)*('ce raw data'!$B$2:$B$3000=$B53),,),0),MATCH(E5,'ce raw data'!$C$1:$CZ$1,0))),"-")</f>
        <v>-</v>
      </c>
      <c r="F53" s="8" t="str">
        <f>IFERROR(IF(INDEX('ce raw data'!$C$2:$CZ$3000,MATCH(1,INDEX(('ce raw data'!$A$2:$A$3000=C2)*('ce raw data'!$B$2:$B$3000=$B53),,),0),MATCH(F5,'ce raw data'!$C$1:$CZ$1,0))="","-",INDEX('ce raw data'!$C$2:$CZ$3000,MATCH(1,INDEX(('ce raw data'!$A$2:$A$3000=C2)*('ce raw data'!$B$2:$B$3000=$B53),,),0),MATCH(F5,'ce raw data'!$C$1:$CZ$1,0))),"-")</f>
        <v>-</v>
      </c>
      <c r="G53" s="8" t="str">
        <f>IFERROR(IF(INDEX('ce raw data'!$C$2:$CZ$3000,MATCH(1,INDEX(('ce raw data'!$A$2:$A$3000=C2)*('ce raw data'!$B$2:$B$3000=$B53),,),0),MATCH(G5,'ce raw data'!$C$1:$CZ$1,0))="","-",INDEX('ce raw data'!$C$2:$CZ$3000,MATCH(1,INDEX(('ce raw data'!$A$2:$A$3000=C2)*('ce raw data'!$B$2:$B$3000=$B53),,),0),MATCH(G5,'ce raw data'!$C$1:$CZ$1,0))),"-")</f>
        <v>-</v>
      </c>
      <c r="H53" s="8" t="str">
        <f>IFERROR(IF(INDEX('ce raw data'!$C$2:$CZ$3000,MATCH(1,INDEX(('ce raw data'!$A$2:$A$3000=C2)*('ce raw data'!$B$2:$B$3000=$B53),,),0),MATCH(H5,'ce raw data'!$C$1:$CZ$1,0))="","-",INDEX('ce raw data'!$C$2:$CZ$3000,MATCH(1,INDEX(('ce raw data'!$A$2:$A$3000=C2)*('ce raw data'!$B$2:$B$3000=$B53),,),0),MATCH(H5,'ce raw data'!$C$1:$CZ$1,0))),"-")</f>
        <v>-</v>
      </c>
      <c r="I53" s="8" t="str">
        <f>IFERROR(IF(INDEX('ce raw data'!$C$2:$CZ$3000,MATCH(1,INDEX(('ce raw data'!$A$2:$A$3000=C2)*('ce raw data'!$B$2:$B$3000=$B53),,),0),MATCH(I5,'ce raw data'!$C$1:$CZ$1,0))="","-",INDEX('ce raw data'!$C$2:$CZ$3000,MATCH(1,INDEX(('ce raw data'!$A$2:$A$3000=C2)*('ce raw data'!$B$2:$B$3000=$B53),,),0),MATCH(I5,'ce raw data'!$C$1:$CZ$1,0))),"-")</f>
        <v>-</v>
      </c>
      <c r="J53" s="8" t="str">
        <f>IFERROR(IF(INDEX('ce raw data'!$C$2:$CZ$3000,MATCH(1,INDEX(('ce raw data'!$A$2:$A$3000=C2)*('ce raw data'!$B$2:$B$3000=$B53),,),0),MATCH(J5,'ce raw data'!$C$1:$CZ$1,0))="","-",INDEX('ce raw data'!$C$2:$CZ$3000,MATCH(1,INDEX(('ce raw data'!$A$2:$A$3000=C2)*('ce raw data'!$B$2:$B$3000=$B53),,),0),MATCH(J5,'ce raw data'!$C$1:$CZ$1,0))),"-")</f>
        <v>-</v>
      </c>
    </row>
    <row r="54" spans="2:10" hidden="1" x14ac:dyDescent="0.4">
      <c r="B54" s="13"/>
      <c r="C54" s="8" t="str">
        <f>IFERROR(IF(INDEX('ce raw data'!$C$2:$CZ$3000,MATCH(1,INDEX(('ce raw data'!$A$2:$A$3000=C2)*('ce raw data'!$B$2:$B$3000=$B55),,),0),MATCH(SUBSTITUTE(C5,"Allele","Height"),'ce raw data'!$C$1:$CZ$1,0))="","-",INDEX('ce raw data'!$C$2:$CZ$3000,MATCH(1,INDEX(('ce raw data'!$A$2:$A$3000=C2)*('ce raw data'!$B$2:$B$3000=$B55),,),0),MATCH(SUBSTITUTE(C5,"Allele","Height"),'ce raw data'!$C$1:$CZ$1,0))),"-")</f>
        <v>-</v>
      </c>
      <c r="D54" s="8" t="str">
        <f>IFERROR(IF(INDEX('ce raw data'!$C$2:$CZ$3000,MATCH(1,INDEX(('ce raw data'!$A$2:$A$3000=C2)*('ce raw data'!$B$2:$B$3000=$B55),,),0),MATCH(SUBSTITUTE(D5,"Allele","Height"),'ce raw data'!$C$1:$CZ$1,0))="","-",INDEX('ce raw data'!$C$2:$CZ$3000,MATCH(1,INDEX(('ce raw data'!$A$2:$A$3000=C2)*('ce raw data'!$B$2:$B$3000=$B55),,),0),MATCH(SUBSTITUTE(D5,"Allele","Height"),'ce raw data'!$C$1:$CZ$1,0))),"-")</f>
        <v>-</v>
      </c>
      <c r="E54" s="8" t="str">
        <f>IFERROR(IF(INDEX('ce raw data'!$C$2:$CZ$3000,MATCH(1,INDEX(('ce raw data'!$A$2:$A$3000=C2)*('ce raw data'!$B$2:$B$3000=$B55),,),0),MATCH(SUBSTITUTE(E5,"Allele","Height"),'ce raw data'!$C$1:$CZ$1,0))="","-",INDEX('ce raw data'!$C$2:$CZ$3000,MATCH(1,INDEX(('ce raw data'!$A$2:$A$3000=C2)*('ce raw data'!$B$2:$B$3000=$B55),,),0),MATCH(SUBSTITUTE(E5,"Allele","Height"),'ce raw data'!$C$1:$CZ$1,0))),"-")</f>
        <v>-</v>
      </c>
      <c r="F54" s="8" t="str">
        <f>IFERROR(IF(INDEX('ce raw data'!$C$2:$CZ$3000,MATCH(1,INDEX(('ce raw data'!$A$2:$A$3000=C2)*('ce raw data'!$B$2:$B$3000=$B55),,),0),MATCH(SUBSTITUTE(F5,"Allele","Height"),'ce raw data'!$C$1:$CZ$1,0))="","-",INDEX('ce raw data'!$C$2:$CZ$3000,MATCH(1,INDEX(('ce raw data'!$A$2:$A$3000=C2)*('ce raw data'!$B$2:$B$3000=$B55),,),0),MATCH(SUBSTITUTE(F5,"Allele","Height"),'ce raw data'!$C$1:$CZ$1,0))),"-")</f>
        <v>-</v>
      </c>
      <c r="G54" s="8" t="str">
        <f>IFERROR(IF(INDEX('ce raw data'!$C$2:$CZ$3000,MATCH(1,INDEX(('ce raw data'!$A$2:$A$3000=C2)*('ce raw data'!$B$2:$B$3000=$B55),,),0),MATCH(SUBSTITUTE(G5,"Allele","Height"),'ce raw data'!$C$1:$CZ$1,0))="","-",INDEX('ce raw data'!$C$2:$CZ$3000,MATCH(1,INDEX(('ce raw data'!$A$2:$A$3000=C2)*('ce raw data'!$B$2:$B$3000=$B55),,),0),MATCH(SUBSTITUTE(G5,"Allele","Height"),'ce raw data'!$C$1:$CZ$1,0))),"-")</f>
        <v>-</v>
      </c>
      <c r="H54" s="8" t="str">
        <f>IFERROR(IF(INDEX('ce raw data'!$C$2:$CZ$3000,MATCH(1,INDEX(('ce raw data'!$A$2:$A$3000=C2)*('ce raw data'!$B$2:$B$3000=$B55),,),0),MATCH(SUBSTITUTE(H5,"Allele","Height"),'ce raw data'!$C$1:$CZ$1,0))="","-",INDEX('ce raw data'!$C$2:$CZ$3000,MATCH(1,INDEX(('ce raw data'!$A$2:$A$3000=C2)*('ce raw data'!$B$2:$B$3000=$B55),,),0),MATCH(SUBSTITUTE(H5,"Allele","Height"),'ce raw data'!$C$1:$CZ$1,0))),"-")</f>
        <v>-</v>
      </c>
      <c r="I54" s="8" t="str">
        <f>IFERROR(IF(INDEX('ce raw data'!$C$2:$CZ$3000,MATCH(1,INDEX(('ce raw data'!$A$2:$A$3000=C2)*('ce raw data'!$B$2:$B$3000=$B55),,),0),MATCH(SUBSTITUTE(I5,"Allele","Height"),'ce raw data'!$C$1:$CZ$1,0))="","-",INDEX('ce raw data'!$C$2:$CZ$3000,MATCH(1,INDEX(('ce raw data'!$A$2:$A$3000=C2)*('ce raw data'!$B$2:$B$3000=$B55),,),0),MATCH(SUBSTITUTE(I5,"Allele","Height"),'ce raw data'!$C$1:$CZ$1,0))),"-")</f>
        <v>-</v>
      </c>
      <c r="J54" s="8" t="str">
        <f>IFERROR(IF(INDEX('ce raw data'!$C$2:$CZ$3000,MATCH(1,INDEX(('ce raw data'!$A$2:$A$3000=C2)*('ce raw data'!$B$2:$B$3000=$B55),,),0),MATCH(SUBSTITUTE(J5,"Allele","Height"),'ce raw data'!$C$1:$CZ$1,0))="","-",INDEX('ce raw data'!$C$2:$CZ$3000,MATCH(1,INDEX(('ce raw data'!$A$2:$A$3000=C2)*('ce raw data'!$B$2:$B$3000=$B55),,),0),MATCH(SUBSTITUTE(J5,"Allele","Height"),'ce raw data'!$C$1:$CZ$1,0))),"-")</f>
        <v>-</v>
      </c>
    </row>
    <row r="55" spans="2:10" x14ac:dyDescent="0.4">
      <c r="B55" s="13" t="str">
        <f>'Allele Call Table'!$A$119</f>
        <v>FGA</v>
      </c>
      <c r="C55" s="8" t="str">
        <f>IFERROR(IF(INDEX('ce raw data'!$C$2:$CZ$3000,MATCH(1,INDEX(('ce raw data'!$A$2:$A$3000=C2)*('ce raw data'!$B$2:$B$3000=$B55),,),0),MATCH(C5,'ce raw data'!$C$1:$CZ$1,0))="","-",INDEX('ce raw data'!$C$2:$CZ$3000,MATCH(1,INDEX(('ce raw data'!$A$2:$A$3000=C2)*('ce raw data'!$B$2:$B$3000=$B55),,),0),MATCH(C5,'ce raw data'!$C$1:$CZ$1,0))),"-")</f>
        <v>-</v>
      </c>
      <c r="D55" s="8" t="str">
        <f>IFERROR(IF(INDEX('ce raw data'!$C$2:$CZ$3000,MATCH(1,INDEX(('ce raw data'!$A$2:$A$3000=C2)*('ce raw data'!$B$2:$B$3000=$B55),,),0),MATCH(D5,'ce raw data'!$C$1:$CZ$1,0))="","-",INDEX('ce raw data'!$C$2:$CZ$3000,MATCH(1,INDEX(('ce raw data'!$A$2:$A$3000=C2)*('ce raw data'!$B$2:$B$3000=$B55),,),0),MATCH(D5,'ce raw data'!$C$1:$CZ$1,0))),"-")</f>
        <v>-</v>
      </c>
      <c r="E55" s="8" t="str">
        <f>IFERROR(IF(INDEX('ce raw data'!$C$2:$CZ$3000,MATCH(1,INDEX(('ce raw data'!$A$2:$A$3000=C2)*('ce raw data'!$B$2:$B$3000=$B55),,),0),MATCH(E5,'ce raw data'!$C$1:$CZ$1,0))="","-",INDEX('ce raw data'!$C$2:$CZ$3000,MATCH(1,INDEX(('ce raw data'!$A$2:$A$3000=C2)*('ce raw data'!$B$2:$B$3000=$B55),,),0),MATCH(E5,'ce raw data'!$C$1:$CZ$1,0))),"-")</f>
        <v>-</v>
      </c>
      <c r="F55" s="8" t="str">
        <f>IFERROR(IF(INDEX('ce raw data'!$C$2:$CZ$3000,MATCH(1,INDEX(('ce raw data'!$A$2:$A$3000=C2)*('ce raw data'!$B$2:$B$3000=$B55),,),0),MATCH(F5,'ce raw data'!$C$1:$CZ$1,0))="","-",INDEX('ce raw data'!$C$2:$CZ$3000,MATCH(1,INDEX(('ce raw data'!$A$2:$A$3000=C2)*('ce raw data'!$B$2:$B$3000=$B55),,),0),MATCH(F5,'ce raw data'!$C$1:$CZ$1,0))),"-")</f>
        <v>-</v>
      </c>
      <c r="G55" s="8" t="str">
        <f>IFERROR(IF(INDEX('ce raw data'!$C$2:$CZ$3000,MATCH(1,INDEX(('ce raw data'!$A$2:$A$3000=C2)*('ce raw data'!$B$2:$B$3000=$B55),,),0),MATCH(G5,'ce raw data'!$C$1:$CZ$1,0))="","-",INDEX('ce raw data'!$C$2:$CZ$3000,MATCH(1,INDEX(('ce raw data'!$A$2:$A$3000=C2)*('ce raw data'!$B$2:$B$3000=$B55),,),0),MATCH(G5,'ce raw data'!$C$1:$CZ$1,0))),"-")</f>
        <v>-</v>
      </c>
      <c r="H55" s="8" t="str">
        <f>IFERROR(IF(INDEX('ce raw data'!$C$2:$CZ$3000,MATCH(1,INDEX(('ce raw data'!$A$2:$A$3000=C2)*('ce raw data'!$B$2:$B$3000=$B55),,),0),MATCH(H5,'ce raw data'!$C$1:$CZ$1,0))="","-",INDEX('ce raw data'!$C$2:$CZ$3000,MATCH(1,INDEX(('ce raw data'!$A$2:$A$3000=C2)*('ce raw data'!$B$2:$B$3000=$B55),,),0),MATCH(H5,'ce raw data'!$C$1:$CZ$1,0))),"-")</f>
        <v>-</v>
      </c>
      <c r="I55" s="8" t="str">
        <f>IFERROR(IF(INDEX('ce raw data'!$C$2:$CZ$3000,MATCH(1,INDEX(('ce raw data'!$A$2:$A$3000=C2)*('ce raw data'!$B$2:$B$3000=$B55),,),0),MATCH(I5,'ce raw data'!$C$1:$CZ$1,0))="","-",INDEX('ce raw data'!$C$2:$CZ$3000,MATCH(1,INDEX(('ce raw data'!$A$2:$A$3000=C2)*('ce raw data'!$B$2:$B$3000=$B55),,),0),MATCH(I5,'ce raw data'!$C$1:$CZ$1,0))),"-")</f>
        <v>-</v>
      </c>
      <c r="J55" s="8" t="str">
        <f>IFERROR(IF(INDEX('ce raw data'!$C$2:$CZ$3000,MATCH(1,INDEX(('ce raw data'!$A$2:$A$3000=C2)*('ce raw data'!$B$2:$B$3000=$B55),,),0),MATCH(J5,'ce raw data'!$C$1:$CZ$1,0))="","-",INDEX('ce raw data'!$C$2:$CZ$3000,MATCH(1,INDEX(('ce raw data'!$A$2:$A$3000=C2)*('ce raw data'!$B$2:$B$3000=$B55),,),0),MATCH(J5,'ce raw data'!$C$1:$CZ$1,0))),"-")</f>
        <v>-</v>
      </c>
    </row>
    <row r="56" spans="2:10" hidden="1" x14ac:dyDescent="0.4">
      <c r="B56" s="13"/>
      <c r="C56" s="8" t="str">
        <f>IFERROR(IF(INDEX('ce raw data'!$C$2:$CZ$3000,MATCH(1,INDEX(('ce raw data'!$A$2:$A$3000=C2)*('ce raw data'!$B$2:$B$3000=$B57),,),0),MATCH(SUBSTITUTE(C5,"Allele","Height"),'ce raw data'!$C$1:$CZ$1,0))="","-",INDEX('ce raw data'!$C$2:$CZ$3000,MATCH(1,INDEX(('ce raw data'!$A$2:$A$3000=C2)*('ce raw data'!$B$2:$B$3000=$B57),,),0),MATCH(SUBSTITUTE(C5,"Allele","Height"),'ce raw data'!$C$1:$CZ$1,0))),"-")</f>
        <v>-</v>
      </c>
      <c r="D56" s="8" t="str">
        <f>IFERROR(IF(INDEX('ce raw data'!$C$2:$CZ$3000,MATCH(1,INDEX(('ce raw data'!$A$2:$A$3000=C2)*('ce raw data'!$B$2:$B$3000=$B57),,),0),MATCH(SUBSTITUTE(D5,"Allele","Height"),'ce raw data'!$C$1:$CZ$1,0))="","-",INDEX('ce raw data'!$C$2:$CZ$3000,MATCH(1,INDEX(('ce raw data'!$A$2:$A$3000=C2)*('ce raw data'!$B$2:$B$3000=$B57),,),0),MATCH(SUBSTITUTE(D5,"Allele","Height"),'ce raw data'!$C$1:$CZ$1,0))),"-")</f>
        <v>-</v>
      </c>
      <c r="E56" s="8" t="str">
        <f>IFERROR(IF(INDEX('ce raw data'!$C$2:$CZ$3000,MATCH(1,INDEX(('ce raw data'!$A$2:$A$3000=C2)*('ce raw data'!$B$2:$B$3000=$B57),,),0),MATCH(SUBSTITUTE(E5,"Allele","Height"),'ce raw data'!$C$1:$CZ$1,0))="","-",INDEX('ce raw data'!$C$2:$CZ$3000,MATCH(1,INDEX(('ce raw data'!$A$2:$A$3000=C2)*('ce raw data'!$B$2:$B$3000=$B57),,),0),MATCH(SUBSTITUTE(E5,"Allele","Height"),'ce raw data'!$C$1:$CZ$1,0))),"-")</f>
        <v>-</v>
      </c>
      <c r="F56" s="8" t="str">
        <f>IFERROR(IF(INDEX('ce raw data'!$C$2:$CZ$3000,MATCH(1,INDEX(('ce raw data'!$A$2:$A$3000=C2)*('ce raw data'!$B$2:$B$3000=$B57),,),0),MATCH(SUBSTITUTE(F5,"Allele","Height"),'ce raw data'!$C$1:$CZ$1,0))="","-",INDEX('ce raw data'!$C$2:$CZ$3000,MATCH(1,INDEX(('ce raw data'!$A$2:$A$3000=C2)*('ce raw data'!$B$2:$B$3000=$B57),,),0),MATCH(SUBSTITUTE(F5,"Allele","Height"),'ce raw data'!$C$1:$CZ$1,0))),"-")</f>
        <v>-</v>
      </c>
      <c r="G56" s="8" t="str">
        <f>IFERROR(IF(INDEX('ce raw data'!$C$2:$CZ$3000,MATCH(1,INDEX(('ce raw data'!$A$2:$A$3000=C2)*('ce raw data'!$B$2:$B$3000=$B57),,),0),MATCH(SUBSTITUTE(G5,"Allele","Height"),'ce raw data'!$C$1:$CZ$1,0))="","-",INDEX('ce raw data'!$C$2:$CZ$3000,MATCH(1,INDEX(('ce raw data'!$A$2:$A$3000=C2)*('ce raw data'!$B$2:$B$3000=$B57),,),0),MATCH(SUBSTITUTE(G5,"Allele","Height"),'ce raw data'!$C$1:$CZ$1,0))),"-")</f>
        <v>-</v>
      </c>
      <c r="H56" s="8" t="str">
        <f>IFERROR(IF(INDEX('ce raw data'!$C$2:$CZ$3000,MATCH(1,INDEX(('ce raw data'!$A$2:$A$3000=C2)*('ce raw data'!$B$2:$B$3000=$B57),,),0),MATCH(SUBSTITUTE(H5,"Allele","Height"),'ce raw data'!$C$1:$CZ$1,0))="","-",INDEX('ce raw data'!$C$2:$CZ$3000,MATCH(1,INDEX(('ce raw data'!$A$2:$A$3000=C2)*('ce raw data'!$B$2:$B$3000=$B57),,),0),MATCH(SUBSTITUTE(H5,"Allele","Height"),'ce raw data'!$C$1:$CZ$1,0))),"-")</f>
        <v>-</v>
      </c>
      <c r="I56" s="8" t="str">
        <f>IFERROR(IF(INDEX('ce raw data'!$C$2:$CZ$3000,MATCH(1,INDEX(('ce raw data'!$A$2:$A$3000=C2)*('ce raw data'!$B$2:$B$3000=$B57),,),0),MATCH(SUBSTITUTE(I5,"Allele","Height"),'ce raw data'!$C$1:$CZ$1,0))="","-",INDEX('ce raw data'!$C$2:$CZ$3000,MATCH(1,INDEX(('ce raw data'!$A$2:$A$3000=C2)*('ce raw data'!$B$2:$B$3000=$B57),,),0),MATCH(SUBSTITUTE(I5,"Allele","Height"),'ce raw data'!$C$1:$CZ$1,0))),"-")</f>
        <v>-</v>
      </c>
      <c r="J56" s="8" t="str">
        <f>IFERROR(IF(INDEX('ce raw data'!$C$2:$CZ$3000,MATCH(1,INDEX(('ce raw data'!$A$2:$A$3000=C2)*('ce raw data'!$B$2:$B$3000=$B57),,),0),MATCH(SUBSTITUTE(J5,"Allele","Height"),'ce raw data'!$C$1:$CZ$1,0))="","-",INDEX('ce raw data'!$C$2:$CZ$3000,MATCH(1,INDEX(('ce raw data'!$A$2:$A$3000=C2)*('ce raw data'!$B$2:$B$3000=$B57),,),0),MATCH(SUBSTITUTE(J5,"Allele","Height"),'ce raw data'!$C$1:$CZ$1,0))),"-")</f>
        <v>-</v>
      </c>
    </row>
    <row r="57" spans="2:10" x14ac:dyDescent="0.4">
      <c r="B57" s="13" t="str">
        <f>'Allele Call Table'!$A$121</f>
        <v>DYS576</v>
      </c>
      <c r="C57" s="8" t="str">
        <f>IFERROR(IF(INDEX('ce raw data'!$C$2:$CZ$3000,MATCH(1,INDEX(('ce raw data'!$A$2:$A$3000=C2)*('ce raw data'!$B$2:$B$3000=$B57),,),0),MATCH(C5,'ce raw data'!$C$1:$CZ$1,0))="","-",INDEX('ce raw data'!$C$2:$CZ$3000,MATCH(1,INDEX(('ce raw data'!$A$2:$A$3000=C2)*('ce raw data'!$B$2:$B$3000=$B57),,),0),MATCH(C5,'ce raw data'!$C$1:$CZ$1,0))),"-")</f>
        <v>-</v>
      </c>
      <c r="D57" s="8" t="str">
        <f>IFERROR(IF(INDEX('ce raw data'!$C$2:$CZ$3000,MATCH(1,INDEX(('ce raw data'!$A$2:$A$3000=C2)*('ce raw data'!$B$2:$B$3000=$B57),,),0),MATCH(D5,'ce raw data'!$C$1:$CZ$1,0))="","-",INDEX('ce raw data'!$C$2:$CZ$3000,MATCH(1,INDEX(('ce raw data'!$A$2:$A$3000=C2)*('ce raw data'!$B$2:$B$3000=$B57),,),0),MATCH(D5,'ce raw data'!$C$1:$CZ$1,0))),"-")</f>
        <v>-</v>
      </c>
      <c r="E57" s="8" t="str">
        <f>IFERROR(IF(INDEX('ce raw data'!$C$2:$CZ$3000,MATCH(1,INDEX(('ce raw data'!$A$2:$A$3000=C2)*('ce raw data'!$B$2:$B$3000=$B57),,),0),MATCH(E5,'ce raw data'!$C$1:$CZ$1,0))="","-",INDEX('ce raw data'!$C$2:$CZ$3000,MATCH(1,INDEX(('ce raw data'!$A$2:$A$3000=C2)*('ce raw data'!$B$2:$B$3000=$B57),,),0),MATCH(E5,'ce raw data'!$C$1:$CZ$1,0))),"-")</f>
        <v>-</v>
      </c>
      <c r="F57" s="8" t="str">
        <f>IFERROR(IF(INDEX('ce raw data'!$C$2:$CZ$3000,MATCH(1,INDEX(('ce raw data'!$A$2:$A$3000=C2)*('ce raw data'!$B$2:$B$3000=$B57),,),0),MATCH(F5,'ce raw data'!$C$1:$CZ$1,0))="","-",INDEX('ce raw data'!$C$2:$CZ$3000,MATCH(1,INDEX(('ce raw data'!$A$2:$A$3000=C2)*('ce raw data'!$B$2:$B$3000=$B57),,),0),MATCH(F5,'ce raw data'!$C$1:$CZ$1,0))),"-")</f>
        <v>-</v>
      </c>
      <c r="G57" s="8" t="str">
        <f>IFERROR(IF(INDEX('ce raw data'!$C$2:$CZ$3000,MATCH(1,INDEX(('ce raw data'!$A$2:$A$3000=C2)*('ce raw data'!$B$2:$B$3000=$B57),,),0),MATCH(G5,'ce raw data'!$C$1:$CZ$1,0))="","-",INDEX('ce raw data'!$C$2:$CZ$3000,MATCH(1,INDEX(('ce raw data'!$A$2:$A$3000=C2)*('ce raw data'!$B$2:$B$3000=$B57),,),0),MATCH(G5,'ce raw data'!$C$1:$CZ$1,0))),"-")</f>
        <v>-</v>
      </c>
      <c r="H57" s="8" t="str">
        <f>IFERROR(IF(INDEX('ce raw data'!$C$2:$CZ$3000,MATCH(1,INDEX(('ce raw data'!$A$2:$A$3000=C2)*('ce raw data'!$B$2:$B$3000=$B57),,),0),MATCH(H5,'ce raw data'!$C$1:$CZ$1,0))="","-",INDEX('ce raw data'!$C$2:$CZ$3000,MATCH(1,INDEX(('ce raw data'!$A$2:$A$3000=C2)*('ce raw data'!$B$2:$B$3000=$B57),,),0),MATCH(H5,'ce raw data'!$C$1:$CZ$1,0))),"-")</f>
        <v>-</v>
      </c>
      <c r="I57" s="8" t="str">
        <f>IFERROR(IF(INDEX('ce raw data'!$C$2:$CZ$3000,MATCH(1,INDEX(('ce raw data'!$A$2:$A$3000=C2)*('ce raw data'!$B$2:$B$3000=$B57),,),0),MATCH(I5,'ce raw data'!$C$1:$CZ$1,0))="","-",INDEX('ce raw data'!$C$2:$CZ$3000,MATCH(1,INDEX(('ce raw data'!$A$2:$A$3000=C2)*('ce raw data'!$B$2:$B$3000=$B57),,),0),MATCH(I5,'ce raw data'!$C$1:$CZ$1,0))),"-")</f>
        <v>-</v>
      </c>
      <c r="J57" s="8" t="str">
        <f>IFERROR(IF(INDEX('ce raw data'!$C$2:$CZ$3000,MATCH(1,INDEX(('ce raw data'!$A$2:$A$3000=C2)*('ce raw data'!$B$2:$B$3000=$B57),,),0),MATCH(J5,'ce raw data'!$C$1:$CZ$1,0))="","-",INDEX('ce raw data'!$C$2:$CZ$3000,MATCH(1,INDEX(('ce raw data'!$A$2:$A$3000=C2)*('ce raw data'!$B$2:$B$3000=$B57),,),0),MATCH(J5,'ce raw data'!$C$1:$CZ$1,0))),"-")</f>
        <v>-</v>
      </c>
    </row>
    <row r="58" spans="2:10" hidden="1" x14ac:dyDescent="0.4">
      <c r="B58" s="13"/>
      <c r="C58" s="8" t="str">
        <f>IFERROR(IF(INDEX('ce raw data'!$C$2:$CZ$3000,MATCH(1,INDEX(('ce raw data'!$A$2:$A$3000=C2)*('ce raw data'!$B$2:$B$3000=$B59),,),0),MATCH(SUBSTITUTE(C5,"Allele","Height"),'ce raw data'!$C$1:$CZ$1,0))="","-",INDEX('ce raw data'!$C$2:$CZ$3000,MATCH(1,INDEX(('ce raw data'!$A$2:$A$3000=C2)*('ce raw data'!$B$2:$B$3000=$B59),,),0),MATCH(SUBSTITUTE(C5,"Allele","Height"),'ce raw data'!$C$1:$CZ$1,0))),"-")</f>
        <v>-</v>
      </c>
      <c r="D58" s="8" t="str">
        <f>IFERROR(IF(INDEX('ce raw data'!$C$2:$CZ$3000,MATCH(1,INDEX(('ce raw data'!$A$2:$A$3000=C2)*('ce raw data'!$B$2:$B$3000=$B59),,),0),MATCH(SUBSTITUTE(D5,"Allele","Height"),'ce raw data'!$C$1:$CZ$1,0))="","-",INDEX('ce raw data'!$C$2:$CZ$3000,MATCH(1,INDEX(('ce raw data'!$A$2:$A$3000=C2)*('ce raw data'!$B$2:$B$3000=$B59),,),0),MATCH(SUBSTITUTE(D5,"Allele","Height"),'ce raw data'!$C$1:$CZ$1,0))),"-")</f>
        <v>-</v>
      </c>
      <c r="E58" s="8" t="str">
        <f>IFERROR(IF(INDEX('ce raw data'!$C$2:$CZ$3000,MATCH(1,INDEX(('ce raw data'!$A$2:$A$3000=C2)*('ce raw data'!$B$2:$B$3000=$B59),,),0),MATCH(SUBSTITUTE(E5,"Allele","Height"),'ce raw data'!$C$1:$CZ$1,0))="","-",INDEX('ce raw data'!$C$2:$CZ$3000,MATCH(1,INDEX(('ce raw data'!$A$2:$A$3000=C2)*('ce raw data'!$B$2:$B$3000=$B59),,),0),MATCH(SUBSTITUTE(E5,"Allele","Height"),'ce raw data'!$C$1:$CZ$1,0))),"-")</f>
        <v>-</v>
      </c>
      <c r="F58" s="8" t="str">
        <f>IFERROR(IF(INDEX('ce raw data'!$C$2:$CZ$3000,MATCH(1,INDEX(('ce raw data'!$A$2:$A$3000=C2)*('ce raw data'!$B$2:$B$3000=$B59),,),0),MATCH(SUBSTITUTE(F5,"Allele","Height"),'ce raw data'!$C$1:$CZ$1,0))="","-",INDEX('ce raw data'!$C$2:$CZ$3000,MATCH(1,INDEX(('ce raw data'!$A$2:$A$3000=C2)*('ce raw data'!$B$2:$B$3000=$B59),,),0),MATCH(SUBSTITUTE(F5,"Allele","Height"),'ce raw data'!$C$1:$CZ$1,0))),"-")</f>
        <v>-</v>
      </c>
      <c r="G58" s="8" t="str">
        <f>IFERROR(IF(INDEX('ce raw data'!$C$2:$CZ$3000,MATCH(1,INDEX(('ce raw data'!$A$2:$A$3000=C2)*('ce raw data'!$B$2:$B$3000=$B59),,),0),MATCH(SUBSTITUTE(G5,"Allele","Height"),'ce raw data'!$C$1:$CZ$1,0))="","-",INDEX('ce raw data'!$C$2:$CZ$3000,MATCH(1,INDEX(('ce raw data'!$A$2:$A$3000=C2)*('ce raw data'!$B$2:$B$3000=$B59),,),0),MATCH(SUBSTITUTE(G5,"Allele","Height"),'ce raw data'!$C$1:$CZ$1,0))),"-")</f>
        <v>-</v>
      </c>
      <c r="H58" s="8" t="str">
        <f>IFERROR(IF(INDEX('ce raw data'!$C$2:$CZ$3000,MATCH(1,INDEX(('ce raw data'!$A$2:$A$3000=C2)*('ce raw data'!$B$2:$B$3000=$B59),,),0),MATCH(SUBSTITUTE(H5,"Allele","Height"),'ce raw data'!$C$1:$CZ$1,0))="","-",INDEX('ce raw data'!$C$2:$CZ$3000,MATCH(1,INDEX(('ce raw data'!$A$2:$A$3000=C2)*('ce raw data'!$B$2:$B$3000=$B59),,),0),MATCH(SUBSTITUTE(H5,"Allele","Height"),'ce raw data'!$C$1:$CZ$1,0))),"-")</f>
        <v>-</v>
      </c>
      <c r="I58" s="8" t="str">
        <f>IFERROR(IF(INDEX('ce raw data'!$C$2:$CZ$3000,MATCH(1,INDEX(('ce raw data'!$A$2:$A$3000=C2)*('ce raw data'!$B$2:$B$3000=$B59),,),0),MATCH(SUBSTITUTE(I5,"Allele","Height"),'ce raw data'!$C$1:$CZ$1,0))="","-",INDEX('ce raw data'!$C$2:$CZ$3000,MATCH(1,INDEX(('ce raw data'!$A$2:$A$3000=C2)*('ce raw data'!$B$2:$B$3000=$B59),,),0),MATCH(SUBSTITUTE(I5,"Allele","Height"),'ce raw data'!$C$1:$CZ$1,0))),"-")</f>
        <v>-</v>
      </c>
      <c r="J58" s="8" t="str">
        <f>IFERROR(IF(INDEX('ce raw data'!$C$2:$CZ$3000,MATCH(1,INDEX(('ce raw data'!$A$2:$A$3000=C2)*('ce raw data'!$B$2:$B$3000=$B59),,),0),MATCH(SUBSTITUTE(J5,"Allele","Height"),'ce raw data'!$C$1:$CZ$1,0))="","-",INDEX('ce raw data'!$C$2:$CZ$3000,MATCH(1,INDEX(('ce raw data'!$A$2:$A$3000=C2)*('ce raw data'!$B$2:$B$3000=$B59),,),0),MATCH(SUBSTITUTE(J5,"Allele","Height"),'ce raw data'!$C$1:$CZ$1,0))),"-")</f>
        <v>-</v>
      </c>
    </row>
    <row r="59" spans="2:10" x14ac:dyDescent="0.4">
      <c r="B59" s="13" t="str">
        <f>'Allele Call Table'!$A$123</f>
        <v>DYS570</v>
      </c>
      <c r="C59" s="8" t="str">
        <f>IFERROR(IF(INDEX('ce raw data'!$C$2:$CZ$3000,MATCH(1,INDEX(('ce raw data'!$A$2:$A$3000=C2)*('ce raw data'!$B$2:$B$3000=$B59),,),0),MATCH(C5,'ce raw data'!$C$1:$CZ$1,0))="","-",INDEX('ce raw data'!$C$2:$CZ$3000,MATCH(1,INDEX(('ce raw data'!$A$2:$A$3000=C2)*('ce raw data'!$B$2:$B$3000=$B59),,),0),MATCH(C5,'ce raw data'!$C$1:$CZ$1,0))),"-")</f>
        <v>-</v>
      </c>
      <c r="D59" s="8" t="str">
        <f>IFERROR(IF(INDEX('ce raw data'!$C$2:$CZ$3000,MATCH(1,INDEX(('ce raw data'!$A$2:$A$3000=C2)*('ce raw data'!$B$2:$B$3000=$B59),,),0),MATCH(D5,'ce raw data'!$C$1:$CZ$1,0))="","-",INDEX('ce raw data'!$C$2:$CZ$3000,MATCH(1,INDEX(('ce raw data'!$A$2:$A$3000=C2)*('ce raw data'!$B$2:$B$3000=$B59),,),0),MATCH(D5,'ce raw data'!$C$1:$CZ$1,0))),"-")</f>
        <v>-</v>
      </c>
      <c r="E59" s="8" t="str">
        <f>IFERROR(IF(INDEX('ce raw data'!$C$2:$CZ$3000,MATCH(1,INDEX(('ce raw data'!$A$2:$A$3000=C2)*('ce raw data'!$B$2:$B$3000=$B59),,),0),MATCH(E5,'ce raw data'!$C$1:$CZ$1,0))="","-",INDEX('ce raw data'!$C$2:$CZ$3000,MATCH(1,INDEX(('ce raw data'!$A$2:$A$3000=C2)*('ce raw data'!$B$2:$B$3000=$B59),,),0),MATCH(E5,'ce raw data'!$C$1:$CZ$1,0))),"-")</f>
        <v>-</v>
      </c>
      <c r="F59" s="8" t="str">
        <f>IFERROR(IF(INDEX('ce raw data'!$C$2:$CZ$3000,MATCH(1,INDEX(('ce raw data'!$A$2:$A$3000=C2)*('ce raw data'!$B$2:$B$3000=$B59),,),0),MATCH(F5,'ce raw data'!$C$1:$CZ$1,0))="","-",INDEX('ce raw data'!$C$2:$CZ$3000,MATCH(1,INDEX(('ce raw data'!$A$2:$A$3000=C2)*('ce raw data'!$B$2:$B$3000=$B59),,),0),MATCH(F5,'ce raw data'!$C$1:$CZ$1,0))),"-")</f>
        <v>-</v>
      </c>
      <c r="G59" s="8" t="str">
        <f>IFERROR(IF(INDEX('ce raw data'!$C$2:$CZ$3000,MATCH(1,INDEX(('ce raw data'!$A$2:$A$3000=C2)*('ce raw data'!$B$2:$B$3000=$B59),,),0),MATCH(G5,'ce raw data'!$C$1:$CZ$1,0))="","-",INDEX('ce raw data'!$C$2:$CZ$3000,MATCH(1,INDEX(('ce raw data'!$A$2:$A$3000=C2)*('ce raw data'!$B$2:$B$3000=$B59),,),0),MATCH(G5,'ce raw data'!$C$1:$CZ$1,0))),"-")</f>
        <v>-</v>
      </c>
      <c r="H59" s="8" t="str">
        <f>IFERROR(IF(INDEX('ce raw data'!$C$2:$CZ$3000,MATCH(1,INDEX(('ce raw data'!$A$2:$A$3000=C2)*('ce raw data'!$B$2:$B$3000=$B59),,),0),MATCH(H5,'ce raw data'!$C$1:$CZ$1,0))="","-",INDEX('ce raw data'!$C$2:$CZ$3000,MATCH(1,INDEX(('ce raw data'!$A$2:$A$3000=C2)*('ce raw data'!$B$2:$B$3000=$B59),,),0),MATCH(H5,'ce raw data'!$C$1:$CZ$1,0))),"-")</f>
        <v>-</v>
      </c>
      <c r="I59" s="8" t="str">
        <f>IFERROR(IF(INDEX('ce raw data'!$C$2:$CZ$3000,MATCH(1,INDEX(('ce raw data'!$A$2:$A$3000=C2)*('ce raw data'!$B$2:$B$3000=$B59),,),0),MATCH(I5,'ce raw data'!$C$1:$CZ$1,0))="","-",INDEX('ce raw data'!$C$2:$CZ$3000,MATCH(1,INDEX(('ce raw data'!$A$2:$A$3000=C2)*('ce raw data'!$B$2:$B$3000=$B59),,),0),MATCH(I5,'ce raw data'!$C$1:$CZ$1,0))),"-")</f>
        <v>-</v>
      </c>
      <c r="J59" s="8" t="str">
        <f>IFERROR(IF(INDEX('ce raw data'!$C$2:$CZ$3000,MATCH(1,INDEX(('ce raw data'!$A$2:$A$3000=C2)*('ce raw data'!$B$2:$B$3000=$B59),,),0),MATCH(J5,'ce raw data'!$C$1:$CZ$1,0))="","-",INDEX('ce raw data'!$C$2:$CZ$3000,MATCH(1,INDEX(('ce raw data'!$A$2:$A$3000=C2)*('ce raw data'!$B$2:$B$3000=$B59),,),0),MATCH(J5,'ce raw data'!$C$1:$CZ$1,0))),"-")</f>
        <v>-</v>
      </c>
    </row>
    <row r="63" spans="2:10" x14ac:dyDescent="0.4">
      <c r="B63" s="27"/>
      <c r="C63" s="3"/>
      <c r="D63" s="18"/>
      <c r="E63" s="18"/>
      <c r="F63" s="18"/>
      <c r="G63" s="4"/>
      <c r="J63" s="1"/>
    </row>
    <row r="64" spans="2:10" x14ac:dyDescent="0.4">
      <c r="B64" s="5" t="s">
        <v>4</v>
      </c>
      <c r="C64" s="36" t="str">
        <f>IF(INDEX('ce raw data'!$A:$A,2+27)="","blank",INDEX('ce raw data'!$A:$A,2+27))</f>
        <v>blank</v>
      </c>
      <c r="D64" s="36"/>
      <c r="E64" s="36"/>
      <c r="F64" s="36"/>
      <c r="G64" s="36"/>
      <c r="H64" s="36"/>
      <c r="I64" s="36"/>
      <c r="J64" s="36"/>
    </row>
    <row r="65" spans="2:10" ht="24.6" x14ac:dyDescent="0.4">
      <c r="B65" s="6" t="s">
        <v>5</v>
      </c>
      <c r="C65" s="36"/>
      <c r="D65" s="36"/>
      <c r="E65" s="36"/>
      <c r="F65" s="36"/>
      <c r="G65" s="36"/>
      <c r="H65" s="36"/>
      <c r="I65" s="36"/>
      <c r="J65" s="36"/>
    </row>
    <row r="66" spans="2:10" x14ac:dyDescent="0.4">
      <c r="B66" s="7"/>
      <c r="C66" s="39"/>
      <c r="D66" s="39"/>
      <c r="E66" s="39"/>
      <c r="F66" s="39"/>
      <c r="G66" s="39"/>
      <c r="H66" s="39"/>
      <c r="I66" s="39"/>
      <c r="J66" s="39"/>
    </row>
    <row r="67" spans="2:10" x14ac:dyDescent="0.4">
      <c r="B67" s="5" t="s">
        <v>7</v>
      </c>
      <c r="C67" s="21" t="s">
        <v>8</v>
      </c>
      <c r="D67" s="21" t="s">
        <v>9</v>
      </c>
      <c r="E67" s="21" t="s">
        <v>40</v>
      </c>
      <c r="F67" s="21" t="s">
        <v>41</v>
      </c>
      <c r="G67" s="21" t="s">
        <v>42</v>
      </c>
      <c r="H67" s="21" t="s">
        <v>43</v>
      </c>
      <c r="I67" s="21" t="s">
        <v>44</v>
      </c>
      <c r="J67" s="21" t="s">
        <v>45</v>
      </c>
    </row>
    <row r="68" spans="2:10" hidden="1" x14ac:dyDescent="0.4">
      <c r="B68" s="28"/>
      <c r="C68" s="16" t="str">
        <f>IFERROR(IF(INDEX('ce raw data'!$C$2:$CZ$3000,MATCH(1,INDEX(('ce raw data'!$A$2:$A$3000=C64)*('ce raw data'!$B$2:$B$3000=$B69),,),0),MATCH(SUBSTITUTE(C67,"Allele","Height"),'ce raw data'!$C$1:$CZ$1,0))="","-",INDEX('ce raw data'!$C$2:$CZ$3000,MATCH(1,INDEX(('ce raw data'!$A$2:$A$3000=C64)*('ce raw data'!$B$2:$B$3000=$B69),,),0),MATCH(SUBSTITUTE(C67,"Allele","Height"),'ce raw data'!$C$1:$CZ$1,0))),"-")</f>
        <v>-</v>
      </c>
      <c r="D68" s="16" t="str">
        <f>IFERROR(IF(INDEX('ce raw data'!$C$2:$CZ$3000,MATCH(1,INDEX(('ce raw data'!$A$2:$A$3000=C64)*('ce raw data'!$B$2:$B$3000=$B69),,),0),MATCH(SUBSTITUTE(D67,"Allele","Height"),'ce raw data'!$C$1:$CZ$1,0))="","-",INDEX('ce raw data'!$C$2:$CZ$3000,MATCH(1,INDEX(('ce raw data'!$A$2:$A$3000=C64)*('ce raw data'!$B$2:$B$3000=$B69),,),0),MATCH(SUBSTITUTE(D67,"Allele","Height"),'ce raw data'!$C$1:$CZ$1,0))),"-")</f>
        <v>-</v>
      </c>
      <c r="E68" s="16" t="str">
        <f>IFERROR(IF(INDEX('ce raw data'!$C$2:$CZ$3000,MATCH(1,INDEX(('ce raw data'!$A$2:$A$3000=C64)*('ce raw data'!$B$2:$B$3000=$B69),,),0),MATCH(SUBSTITUTE(E67,"Allele","Height"),'ce raw data'!$C$1:$CZ$1,0))="","-",INDEX('ce raw data'!$C$2:$CZ$3000,MATCH(1,INDEX(('ce raw data'!$A$2:$A$3000=C64)*('ce raw data'!$B$2:$B$3000=$B69),,),0),MATCH(SUBSTITUTE(E67,"Allele","Height"),'ce raw data'!$C$1:$CZ$1,0))),"-")</f>
        <v>-</v>
      </c>
      <c r="F68" s="16" t="str">
        <f>IFERROR(IF(INDEX('ce raw data'!$C$2:$CZ$3000,MATCH(1,INDEX(('ce raw data'!$A$2:$A$3000=C64)*('ce raw data'!$B$2:$B$3000=$B69),,),0),MATCH(SUBSTITUTE(F67,"Allele","Height"),'ce raw data'!$C$1:$CZ$1,0))="","-",INDEX('ce raw data'!$C$2:$CZ$3000,MATCH(1,INDEX(('ce raw data'!$A$2:$A$3000=C64)*('ce raw data'!$B$2:$B$3000=$B69),,),0),MATCH(SUBSTITUTE(F67,"Allele","Height"),'ce raw data'!$C$1:$CZ$1,0))),"-")</f>
        <v>-</v>
      </c>
      <c r="G68" s="16" t="str">
        <f>IFERROR(IF(INDEX('ce raw data'!$C$2:$CZ$3000,MATCH(1,INDEX(('ce raw data'!$A$2:$A$3000=C64)*('ce raw data'!$B$2:$B$3000=$B69),,),0),MATCH(SUBSTITUTE(G67,"Allele","Height"),'ce raw data'!$C$1:$CZ$1,0))="","-",INDEX('ce raw data'!$C$2:$CZ$3000,MATCH(1,INDEX(('ce raw data'!$A$2:$A$3000=C64)*('ce raw data'!$B$2:$B$3000=$B69),,),0),MATCH(SUBSTITUTE(G67,"Allele","Height"),'ce raw data'!$C$1:$CZ$1,0))),"-")</f>
        <v>-</v>
      </c>
      <c r="H68" s="16" t="str">
        <f>IFERROR(IF(INDEX('ce raw data'!$C$2:$CZ$3000,MATCH(1,INDEX(('ce raw data'!$A$2:$A$3000=C64)*('ce raw data'!$B$2:$B$3000=$B69),,),0),MATCH(SUBSTITUTE(H67,"Allele","Height"),'ce raw data'!$C$1:$CZ$1,0))="","-",INDEX('ce raw data'!$C$2:$CZ$3000,MATCH(1,INDEX(('ce raw data'!$A$2:$A$3000=C64)*('ce raw data'!$B$2:$B$3000=$B69),,),0),MATCH(SUBSTITUTE(H67,"Allele","Height"),'ce raw data'!$C$1:$CZ$1,0))),"-")</f>
        <v>-</v>
      </c>
      <c r="I68" s="16" t="str">
        <f>IFERROR(IF(INDEX('ce raw data'!$C$2:$CZ$3000,MATCH(1,INDEX(('ce raw data'!$A$2:$A$3000=C64)*('ce raw data'!$B$2:$B$3000=$B69),,),0),MATCH(SUBSTITUTE(I67,"Allele","Height"),'ce raw data'!$C$1:$CZ$1,0))="","-",INDEX('ce raw data'!$C$2:$CZ$3000,MATCH(1,INDEX(('ce raw data'!$A$2:$A$3000=C64)*('ce raw data'!$B$2:$B$3000=$B69),,),0),MATCH(SUBSTITUTE(I67,"Allele","Height"),'ce raw data'!$C$1:$CZ$1,0))),"-")</f>
        <v>-</v>
      </c>
      <c r="J68" s="16" t="str">
        <f>IFERROR(IF(INDEX('ce raw data'!$C$2:$CZ$3000,MATCH(1,INDEX(('ce raw data'!$A$2:$A$3000=C64)*('ce raw data'!$B$2:$B$3000=$B69),,),0),MATCH(SUBSTITUTE(J67,"Allele","Height"),'ce raw data'!$C$1:$CZ$1,0))="","-",INDEX('ce raw data'!$C$2:$CZ$3000,MATCH(1,INDEX(('ce raw data'!$A$2:$A$3000=C64)*('ce raw data'!$B$2:$B$3000=$B69),,),0),MATCH(SUBSTITUTE(J67,"Allele","Height"),'ce raw data'!$C$1:$CZ$1,0))),"-")</f>
        <v>-</v>
      </c>
    </row>
    <row r="69" spans="2:10" x14ac:dyDescent="0.4">
      <c r="B69" s="10" t="str">
        <f>'Allele Call Table'!$A$71</f>
        <v>AMEL</v>
      </c>
      <c r="C69" s="8" t="str">
        <f>IFERROR(IF(INDEX('ce raw data'!$C$2:$CZ$3000,MATCH(1,INDEX(('ce raw data'!$A$2:$A$3000=C64)*('ce raw data'!$B$2:$B$3000=$B69),,),0),MATCH(C67,'ce raw data'!$C$1:$CZ$1,0))="","-",INDEX('ce raw data'!$C$2:$CZ$3000,MATCH(1,INDEX(('ce raw data'!$A$2:$A$3000=C64)*('ce raw data'!$B$2:$B$3000=$B69),,),0),MATCH(C67,'ce raw data'!$C$1:$CZ$1,0))),"-")</f>
        <v>-</v>
      </c>
      <c r="D69" s="8" t="str">
        <f>IFERROR(IF(INDEX('ce raw data'!$C$2:$CZ$3000,MATCH(1,INDEX(('ce raw data'!$A$2:$A$3000=C64)*('ce raw data'!$B$2:$B$3000=$B69),,),0),MATCH(D67,'ce raw data'!$C$1:$CZ$1,0))="","-",INDEX('ce raw data'!$C$2:$CZ$3000,MATCH(1,INDEX(('ce raw data'!$A$2:$A$3000=C64)*('ce raw data'!$B$2:$B$3000=$B69),,),0),MATCH(D67,'ce raw data'!$C$1:$CZ$1,0))),"-")</f>
        <v>-</v>
      </c>
      <c r="E69" s="8" t="str">
        <f>IFERROR(IF(INDEX('ce raw data'!$C$2:$CZ$3000,MATCH(1,INDEX(('ce raw data'!$A$2:$A$3000=C64)*('ce raw data'!$B$2:$B$3000=$B69),,),0),MATCH(E67,'ce raw data'!$C$1:$CZ$1,0))="","-",INDEX('ce raw data'!$C$2:$CZ$3000,MATCH(1,INDEX(('ce raw data'!$A$2:$A$3000=C64)*('ce raw data'!$B$2:$B$3000=$B69),,),0),MATCH(E67,'ce raw data'!$C$1:$CZ$1,0))),"-")</f>
        <v>-</v>
      </c>
      <c r="F69" s="8" t="str">
        <f>IFERROR(IF(INDEX('ce raw data'!$C$2:$CZ$3000,MATCH(1,INDEX(('ce raw data'!$A$2:$A$3000=C64)*('ce raw data'!$B$2:$B$3000=$B69),,),0),MATCH(F67,'ce raw data'!$C$1:$CZ$1,0))="","-",INDEX('ce raw data'!$C$2:$CZ$3000,MATCH(1,INDEX(('ce raw data'!$A$2:$A$3000=C64)*('ce raw data'!$B$2:$B$3000=$B69),,),0),MATCH(F67,'ce raw data'!$C$1:$CZ$1,0))),"-")</f>
        <v>-</v>
      </c>
      <c r="G69" s="8" t="str">
        <f>IFERROR(IF(INDEX('ce raw data'!$C$2:$CZ$3000,MATCH(1,INDEX(('ce raw data'!$A$2:$A$3000=C64)*('ce raw data'!$B$2:$B$3000=$B69),,),0),MATCH(G67,'ce raw data'!$C$1:$CZ$1,0))="","-",INDEX('ce raw data'!$C$2:$CZ$3000,MATCH(1,INDEX(('ce raw data'!$A$2:$A$3000=C64)*('ce raw data'!$B$2:$B$3000=$B69),,),0),MATCH(G67,'ce raw data'!$C$1:$CZ$1,0))),"-")</f>
        <v>-</v>
      </c>
      <c r="H69" s="8" t="str">
        <f>IFERROR(IF(INDEX('ce raw data'!$C$2:$CZ$3000,MATCH(1,INDEX(('ce raw data'!$A$2:$A$3000=C64)*('ce raw data'!$B$2:$B$3000=$B69),,),0),MATCH(H67,'ce raw data'!$C$1:$CZ$1,0))="","-",INDEX('ce raw data'!$C$2:$CZ$3000,MATCH(1,INDEX(('ce raw data'!$A$2:$A$3000=C64)*('ce raw data'!$B$2:$B$3000=$B69),,),0),MATCH(H67,'ce raw data'!$C$1:$CZ$1,0))),"-")</f>
        <v>-</v>
      </c>
      <c r="I69" s="8" t="str">
        <f>IFERROR(IF(INDEX('ce raw data'!$C$2:$CZ$3000,MATCH(1,INDEX(('ce raw data'!$A$2:$A$3000=C64)*('ce raw data'!$B$2:$B$3000=$B69),,),0),MATCH(I67,'ce raw data'!$C$1:$CZ$1,0))="","-",INDEX('ce raw data'!$C$2:$CZ$3000,MATCH(1,INDEX(('ce raw data'!$A$2:$A$3000=C64)*('ce raw data'!$B$2:$B$3000=$B69),,),0),MATCH(I67,'ce raw data'!$C$1:$CZ$1,0))),"-")</f>
        <v>-</v>
      </c>
      <c r="J69" s="8" t="str">
        <f>IFERROR(IF(INDEX('ce raw data'!$C$2:$CZ$3000,MATCH(1,INDEX(('ce raw data'!$A$2:$A$3000=C64)*('ce raw data'!$B$2:$B$3000=$B69),,),0),MATCH(J67,'ce raw data'!$C$1:$CZ$1,0))="","-",INDEX('ce raw data'!$C$2:$CZ$3000,MATCH(1,INDEX(('ce raw data'!$A$2:$A$3000=C64)*('ce raw data'!$B$2:$B$3000=$B69),,),0),MATCH(J67,'ce raw data'!$C$1:$CZ$1,0))),"-")</f>
        <v>-</v>
      </c>
    </row>
    <row r="70" spans="2:10" hidden="1" x14ac:dyDescent="0.4">
      <c r="B70" s="10"/>
      <c r="C70" s="8" t="str">
        <f>IFERROR(IF(INDEX('ce raw data'!$C$2:$CZ$3000,MATCH(1,INDEX(('ce raw data'!$A$2:$A$3000=C64)*('ce raw data'!$B$2:$B$3000=$B71),,),0),MATCH(SUBSTITUTE(C67,"Allele","Height"),'ce raw data'!$C$1:$CZ$1,0))="","-",INDEX('ce raw data'!$C$2:$CZ$3000,MATCH(1,INDEX(('ce raw data'!$A$2:$A$3000=C64)*('ce raw data'!$B$2:$B$3000=$B71),,),0),MATCH(SUBSTITUTE(C67,"Allele","Height"),'ce raw data'!$C$1:$CZ$1,0))),"-")</f>
        <v>-</v>
      </c>
      <c r="D70" s="8" t="str">
        <f>IFERROR(IF(INDEX('ce raw data'!$C$2:$CZ$3000,MATCH(1,INDEX(('ce raw data'!$A$2:$A$3000=C64)*('ce raw data'!$B$2:$B$3000=$B71),,),0),MATCH(SUBSTITUTE(D67,"Allele","Height"),'ce raw data'!$C$1:$CZ$1,0))="","-",INDEX('ce raw data'!$C$2:$CZ$3000,MATCH(1,INDEX(('ce raw data'!$A$2:$A$3000=C64)*('ce raw data'!$B$2:$B$3000=$B71),,),0),MATCH(SUBSTITUTE(D67,"Allele","Height"),'ce raw data'!$C$1:$CZ$1,0))),"-")</f>
        <v>-</v>
      </c>
      <c r="E70" s="8" t="str">
        <f>IFERROR(IF(INDEX('ce raw data'!$C$2:$CZ$3000,MATCH(1,INDEX(('ce raw data'!$A$2:$A$3000=C64)*('ce raw data'!$B$2:$B$3000=$B71),,),0),MATCH(SUBSTITUTE(E67,"Allele","Height"),'ce raw data'!$C$1:$CZ$1,0))="","-",INDEX('ce raw data'!$C$2:$CZ$3000,MATCH(1,INDEX(('ce raw data'!$A$2:$A$3000=C64)*('ce raw data'!$B$2:$B$3000=$B71),,),0),MATCH(SUBSTITUTE(E67,"Allele","Height"),'ce raw data'!$C$1:$CZ$1,0))),"-")</f>
        <v>-</v>
      </c>
      <c r="F70" s="8" t="str">
        <f>IFERROR(IF(INDEX('ce raw data'!$C$2:$CZ$3000,MATCH(1,INDEX(('ce raw data'!$A$2:$A$3000=C64)*('ce raw data'!$B$2:$B$3000=$B71),,),0),MATCH(SUBSTITUTE(F67,"Allele","Height"),'ce raw data'!$C$1:$CZ$1,0))="","-",INDEX('ce raw data'!$C$2:$CZ$3000,MATCH(1,INDEX(('ce raw data'!$A$2:$A$3000=C64)*('ce raw data'!$B$2:$B$3000=$B71),,),0),MATCH(SUBSTITUTE(F67,"Allele","Height"),'ce raw data'!$C$1:$CZ$1,0))),"-")</f>
        <v>-</v>
      </c>
      <c r="G70" s="8" t="str">
        <f>IFERROR(IF(INDEX('ce raw data'!$C$2:$CZ$3000,MATCH(1,INDEX(('ce raw data'!$A$2:$A$3000=C64)*('ce raw data'!$B$2:$B$3000=$B71),,),0),MATCH(SUBSTITUTE(G67,"Allele","Height"),'ce raw data'!$C$1:$CZ$1,0))="","-",INDEX('ce raw data'!$C$2:$CZ$3000,MATCH(1,INDEX(('ce raw data'!$A$2:$A$3000=C64)*('ce raw data'!$B$2:$B$3000=$B71),,),0),MATCH(SUBSTITUTE(G67,"Allele","Height"),'ce raw data'!$C$1:$CZ$1,0))),"-")</f>
        <v>-</v>
      </c>
      <c r="H70" s="8" t="str">
        <f>IFERROR(IF(INDEX('ce raw data'!$C$2:$CZ$3000,MATCH(1,INDEX(('ce raw data'!$A$2:$A$3000=C64)*('ce raw data'!$B$2:$B$3000=$B71),,),0),MATCH(SUBSTITUTE(H67,"Allele","Height"),'ce raw data'!$C$1:$CZ$1,0))="","-",INDEX('ce raw data'!$C$2:$CZ$3000,MATCH(1,INDEX(('ce raw data'!$A$2:$A$3000=C64)*('ce raw data'!$B$2:$B$3000=$B71),,),0),MATCH(SUBSTITUTE(H67,"Allele","Height"),'ce raw data'!$C$1:$CZ$1,0))),"-")</f>
        <v>-</v>
      </c>
      <c r="I70" s="8" t="str">
        <f>IFERROR(IF(INDEX('ce raw data'!$C$2:$CZ$3000,MATCH(1,INDEX(('ce raw data'!$A$2:$A$3000=C64)*('ce raw data'!$B$2:$B$3000=$B71),,),0),MATCH(SUBSTITUTE(I67,"Allele","Height"),'ce raw data'!$C$1:$CZ$1,0))="","-",INDEX('ce raw data'!$C$2:$CZ$3000,MATCH(1,INDEX(('ce raw data'!$A$2:$A$3000=C64)*('ce raw data'!$B$2:$B$3000=$B71),,),0),MATCH(SUBSTITUTE(I67,"Allele","Height"),'ce raw data'!$C$1:$CZ$1,0))),"-")</f>
        <v>-</v>
      </c>
      <c r="J70" s="8" t="str">
        <f>IFERROR(IF(INDEX('ce raw data'!$C$2:$CZ$3000,MATCH(1,INDEX(('ce raw data'!$A$2:$A$3000=C64)*('ce raw data'!$B$2:$B$3000=$B71),,),0),MATCH(SUBSTITUTE(J67,"Allele","Height"),'ce raw data'!$C$1:$CZ$1,0))="","-",INDEX('ce raw data'!$C$2:$CZ$3000,MATCH(1,INDEX(('ce raw data'!$A$2:$A$3000=C64)*('ce raw data'!$B$2:$B$3000=$B71),,),0),MATCH(SUBSTITUTE(J67,"Allele","Height"),'ce raw data'!$C$1:$CZ$1,0))),"-")</f>
        <v>-</v>
      </c>
    </row>
    <row r="71" spans="2:10" x14ac:dyDescent="0.4">
      <c r="B71" s="10" t="str">
        <f>'Allele Call Table'!$A$73</f>
        <v>D3S1358</v>
      </c>
      <c r="C71" s="8" t="str">
        <f>IFERROR(IF(INDEX('ce raw data'!$C$2:$CZ$3000,MATCH(1,INDEX(('ce raw data'!$A$2:$A$3000=C64)*('ce raw data'!$B$2:$B$3000=$B71),,),0),MATCH(C67,'ce raw data'!$C$1:$CZ$1,0))="","-",INDEX('ce raw data'!$C$2:$CZ$3000,MATCH(1,INDEX(('ce raw data'!$A$2:$A$3000=C64)*('ce raw data'!$B$2:$B$3000=$B71),,),0),MATCH(C67,'ce raw data'!$C$1:$CZ$1,0))),"-")</f>
        <v>-</v>
      </c>
      <c r="D71" s="8" t="str">
        <f>IFERROR(IF(INDEX('ce raw data'!$C$2:$CZ$3000,MATCH(1,INDEX(('ce raw data'!$A$2:$A$3000=C64)*('ce raw data'!$B$2:$B$3000=$B71),,),0),MATCH(D67,'ce raw data'!$C$1:$CZ$1,0))="","-",INDEX('ce raw data'!$C$2:$CZ$3000,MATCH(1,INDEX(('ce raw data'!$A$2:$A$3000=C64)*('ce raw data'!$B$2:$B$3000=$B71),,),0),MATCH(D67,'ce raw data'!$C$1:$CZ$1,0))),"-")</f>
        <v>-</v>
      </c>
      <c r="E71" s="8" t="str">
        <f>IFERROR(IF(INDEX('ce raw data'!$C$2:$CZ$3000,MATCH(1,INDEX(('ce raw data'!$A$2:$A$3000=C64)*('ce raw data'!$B$2:$B$3000=$B71),,),0),MATCH(E67,'ce raw data'!$C$1:$CZ$1,0))="","-",INDEX('ce raw data'!$C$2:$CZ$3000,MATCH(1,INDEX(('ce raw data'!$A$2:$A$3000=C64)*('ce raw data'!$B$2:$B$3000=$B71),,),0),MATCH(E67,'ce raw data'!$C$1:$CZ$1,0))),"-")</f>
        <v>-</v>
      </c>
      <c r="F71" s="8" t="str">
        <f>IFERROR(IF(INDEX('ce raw data'!$C$2:$CZ$3000,MATCH(1,INDEX(('ce raw data'!$A$2:$A$3000=C64)*('ce raw data'!$B$2:$B$3000=$B71),,),0),MATCH(F67,'ce raw data'!$C$1:$CZ$1,0))="","-",INDEX('ce raw data'!$C$2:$CZ$3000,MATCH(1,INDEX(('ce raw data'!$A$2:$A$3000=C64)*('ce raw data'!$B$2:$B$3000=$B71),,),0),MATCH(F67,'ce raw data'!$C$1:$CZ$1,0))),"-")</f>
        <v>-</v>
      </c>
      <c r="G71" s="8" t="str">
        <f>IFERROR(IF(INDEX('ce raw data'!$C$2:$CZ$3000,MATCH(1,INDEX(('ce raw data'!$A$2:$A$3000=C64)*('ce raw data'!$B$2:$B$3000=$B71),,),0),MATCH(G67,'ce raw data'!$C$1:$CZ$1,0))="","-",INDEX('ce raw data'!$C$2:$CZ$3000,MATCH(1,INDEX(('ce raw data'!$A$2:$A$3000=C64)*('ce raw data'!$B$2:$B$3000=$B71),,),0),MATCH(G67,'ce raw data'!$C$1:$CZ$1,0))),"-")</f>
        <v>-</v>
      </c>
      <c r="H71" s="8" t="str">
        <f>IFERROR(IF(INDEX('ce raw data'!$C$2:$CZ$3000,MATCH(1,INDEX(('ce raw data'!$A$2:$A$3000=C64)*('ce raw data'!$B$2:$B$3000=$B71),,),0),MATCH(H67,'ce raw data'!$C$1:$CZ$1,0))="","-",INDEX('ce raw data'!$C$2:$CZ$3000,MATCH(1,INDEX(('ce raw data'!$A$2:$A$3000=C64)*('ce raw data'!$B$2:$B$3000=$B71),,),0),MATCH(H67,'ce raw data'!$C$1:$CZ$1,0))),"-")</f>
        <v>-</v>
      </c>
      <c r="I71" s="8" t="str">
        <f>IFERROR(IF(INDEX('ce raw data'!$C$2:$CZ$3000,MATCH(1,INDEX(('ce raw data'!$A$2:$A$3000=C64)*('ce raw data'!$B$2:$B$3000=$B71),,),0),MATCH(I67,'ce raw data'!$C$1:$CZ$1,0))="","-",INDEX('ce raw data'!$C$2:$CZ$3000,MATCH(1,INDEX(('ce raw data'!$A$2:$A$3000=C64)*('ce raw data'!$B$2:$B$3000=$B71),,),0),MATCH(I67,'ce raw data'!$C$1:$CZ$1,0))),"-")</f>
        <v>-</v>
      </c>
      <c r="J71" s="8" t="str">
        <f>IFERROR(IF(INDEX('ce raw data'!$C$2:$CZ$3000,MATCH(1,INDEX(('ce raw data'!$A$2:$A$3000=C64)*('ce raw data'!$B$2:$B$3000=$B71),,),0),MATCH(J67,'ce raw data'!$C$1:$CZ$1,0))="","-",INDEX('ce raw data'!$C$2:$CZ$3000,MATCH(1,INDEX(('ce raw data'!$A$2:$A$3000=C64)*('ce raw data'!$B$2:$B$3000=$B71),,),0),MATCH(J67,'ce raw data'!$C$1:$CZ$1,0))),"-")</f>
        <v>-</v>
      </c>
    </row>
    <row r="72" spans="2:10" hidden="1" x14ac:dyDescent="0.4">
      <c r="B72" s="10"/>
      <c r="C72" s="8" t="str">
        <f>IFERROR(IF(INDEX('ce raw data'!$C$2:$CZ$3000,MATCH(1,INDEX(('ce raw data'!$A$2:$A$3000=C64)*('ce raw data'!$B$2:$B$3000=$B73),,),0),MATCH(SUBSTITUTE(C67,"Allele","Height"),'ce raw data'!$C$1:$CZ$1,0))="","-",INDEX('ce raw data'!$C$2:$CZ$3000,MATCH(1,INDEX(('ce raw data'!$A$2:$A$3000=C64)*('ce raw data'!$B$2:$B$3000=$B73),,),0),MATCH(SUBSTITUTE(C67,"Allele","Height"),'ce raw data'!$C$1:$CZ$1,0))),"-")</f>
        <v>-</v>
      </c>
      <c r="D72" s="8" t="str">
        <f>IFERROR(IF(INDEX('ce raw data'!$C$2:$CZ$3000,MATCH(1,INDEX(('ce raw data'!$A$2:$A$3000=C64)*('ce raw data'!$B$2:$B$3000=$B73),,),0),MATCH(SUBSTITUTE(D67,"Allele","Height"),'ce raw data'!$C$1:$CZ$1,0))="","-",INDEX('ce raw data'!$C$2:$CZ$3000,MATCH(1,INDEX(('ce raw data'!$A$2:$A$3000=C64)*('ce raw data'!$B$2:$B$3000=$B73),,),0),MATCH(SUBSTITUTE(D67,"Allele","Height"),'ce raw data'!$C$1:$CZ$1,0))),"-")</f>
        <v>-</v>
      </c>
      <c r="E72" s="8" t="str">
        <f>IFERROR(IF(INDEX('ce raw data'!$C$2:$CZ$3000,MATCH(1,INDEX(('ce raw data'!$A$2:$A$3000=C64)*('ce raw data'!$B$2:$B$3000=$B73),,),0),MATCH(SUBSTITUTE(E67,"Allele","Height"),'ce raw data'!$C$1:$CZ$1,0))="","-",INDEX('ce raw data'!$C$2:$CZ$3000,MATCH(1,INDEX(('ce raw data'!$A$2:$A$3000=C64)*('ce raw data'!$B$2:$B$3000=$B73),,),0),MATCH(SUBSTITUTE(E67,"Allele","Height"),'ce raw data'!$C$1:$CZ$1,0))),"-")</f>
        <v>-</v>
      </c>
      <c r="F72" s="8" t="str">
        <f>IFERROR(IF(INDEX('ce raw data'!$C$2:$CZ$3000,MATCH(1,INDEX(('ce raw data'!$A$2:$A$3000=C64)*('ce raw data'!$B$2:$B$3000=$B73),,),0),MATCH(SUBSTITUTE(F67,"Allele","Height"),'ce raw data'!$C$1:$CZ$1,0))="","-",INDEX('ce raw data'!$C$2:$CZ$3000,MATCH(1,INDEX(('ce raw data'!$A$2:$A$3000=C64)*('ce raw data'!$B$2:$B$3000=$B73),,),0),MATCH(SUBSTITUTE(F67,"Allele","Height"),'ce raw data'!$C$1:$CZ$1,0))),"-")</f>
        <v>-</v>
      </c>
      <c r="G72" s="8" t="str">
        <f>IFERROR(IF(INDEX('ce raw data'!$C$2:$CZ$3000,MATCH(1,INDEX(('ce raw data'!$A$2:$A$3000=C64)*('ce raw data'!$B$2:$B$3000=$B73),,),0),MATCH(SUBSTITUTE(G67,"Allele","Height"),'ce raw data'!$C$1:$CZ$1,0))="","-",INDEX('ce raw data'!$C$2:$CZ$3000,MATCH(1,INDEX(('ce raw data'!$A$2:$A$3000=C64)*('ce raw data'!$B$2:$B$3000=$B73),,),0),MATCH(SUBSTITUTE(G67,"Allele","Height"),'ce raw data'!$C$1:$CZ$1,0))),"-")</f>
        <v>-</v>
      </c>
      <c r="H72" s="8" t="str">
        <f>IFERROR(IF(INDEX('ce raw data'!$C$2:$CZ$3000,MATCH(1,INDEX(('ce raw data'!$A$2:$A$3000=C64)*('ce raw data'!$B$2:$B$3000=$B73),,),0),MATCH(SUBSTITUTE(H67,"Allele","Height"),'ce raw data'!$C$1:$CZ$1,0))="","-",INDEX('ce raw data'!$C$2:$CZ$3000,MATCH(1,INDEX(('ce raw data'!$A$2:$A$3000=C64)*('ce raw data'!$B$2:$B$3000=$B73),,),0),MATCH(SUBSTITUTE(H67,"Allele","Height"),'ce raw data'!$C$1:$CZ$1,0))),"-")</f>
        <v>-</v>
      </c>
      <c r="I72" s="8" t="str">
        <f>IFERROR(IF(INDEX('ce raw data'!$C$2:$CZ$3000,MATCH(1,INDEX(('ce raw data'!$A$2:$A$3000=C64)*('ce raw data'!$B$2:$B$3000=$B73),,),0),MATCH(SUBSTITUTE(I67,"Allele","Height"),'ce raw data'!$C$1:$CZ$1,0))="","-",INDEX('ce raw data'!$C$2:$CZ$3000,MATCH(1,INDEX(('ce raw data'!$A$2:$A$3000=C64)*('ce raw data'!$B$2:$B$3000=$B73),,),0),MATCH(SUBSTITUTE(I67,"Allele","Height"),'ce raw data'!$C$1:$CZ$1,0))),"-")</f>
        <v>-</v>
      </c>
      <c r="J72" s="8" t="str">
        <f>IFERROR(IF(INDEX('ce raw data'!$C$2:$CZ$3000,MATCH(1,INDEX(('ce raw data'!$A$2:$A$3000=C64)*('ce raw data'!$B$2:$B$3000=$B73),,),0),MATCH(SUBSTITUTE(J67,"Allele","Height"),'ce raw data'!$C$1:$CZ$1,0))="","-",INDEX('ce raw data'!$C$2:$CZ$3000,MATCH(1,INDEX(('ce raw data'!$A$2:$A$3000=C64)*('ce raw data'!$B$2:$B$3000=$B73),,),0),MATCH(SUBSTITUTE(J67,"Allele","Height"),'ce raw data'!$C$1:$CZ$1,0))),"-")</f>
        <v>-</v>
      </c>
    </row>
    <row r="73" spans="2:10" x14ac:dyDescent="0.4">
      <c r="B73" s="10" t="str">
        <f>'Allele Call Table'!$A$75</f>
        <v>D1S1656</v>
      </c>
      <c r="C73" s="8" t="str">
        <f>IFERROR(IF(INDEX('ce raw data'!$C$2:$CZ$3000,MATCH(1,INDEX(('ce raw data'!$A$2:$A$3000=C64)*('ce raw data'!$B$2:$B$3000=$B73),,),0),MATCH(C67,'ce raw data'!$C$1:$CZ$1,0))="","-",INDEX('ce raw data'!$C$2:$CZ$3000,MATCH(1,INDEX(('ce raw data'!$A$2:$A$3000=C64)*('ce raw data'!$B$2:$B$3000=$B73),,),0),MATCH(C67,'ce raw data'!$C$1:$CZ$1,0))),"-")</f>
        <v>-</v>
      </c>
      <c r="D73" s="8" t="str">
        <f>IFERROR(IF(INDEX('ce raw data'!$C$2:$CZ$3000,MATCH(1,INDEX(('ce raw data'!$A$2:$A$3000=C64)*('ce raw data'!$B$2:$B$3000=$B73),,),0),MATCH(D67,'ce raw data'!$C$1:$CZ$1,0))="","-",INDEX('ce raw data'!$C$2:$CZ$3000,MATCH(1,INDEX(('ce raw data'!$A$2:$A$3000=C64)*('ce raw data'!$B$2:$B$3000=$B73),,),0),MATCH(D67,'ce raw data'!$C$1:$CZ$1,0))),"-")</f>
        <v>-</v>
      </c>
      <c r="E73" s="8" t="str">
        <f>IFERROR(IF(INDEX('ce raw data'!$C$2:$CZ$3000,MATCH(1,INDEX(('ce raw data'!$A$2:$A$3000=C64)*('ce raw data'!$B$2:$B$3000=$B73),,),0),MATCH(E67,'ce raw data'!$C$1:$CZ$1,0))="","-",INDEX('ce raw data'!$C$2:$CZ$3000,MATCH(1,INDEX(('ce raw data'!$A$2:$A$3000=C64)*('ce raw data'!$B$2:$B$3000=$B73),,),0),MATCH(E67,'ce raw data'!$C$1:$CZ$1,0))),"-")</f>
        <v>-</v>
      </c>
      <c r="F73" s="8" t="str">
        <f>IFERROR(IF(INDEX('ce raw data'!$C$2:$CZ$3000,MATCH(1,INDEX(('ce raw data'!$A$2:$A$3000=C64)*('ce raw data'!$B$2:$B$3000=$B73),,),0),MATCH(F67,'ce raw data'!$C$1:$CZ$1,0))="","-",INDEX('ce raw data'!$C$2:$CZ$3000,MATCH(1,INDEX(('ce raw data'!$A$2:$A$3000=C64)*('ce raw data'!$B$2:$B$3000=$B73),,),0),MATCH(F67,'ce raw data'!$C$1:$CZ$1,0))),"-")</f>
        <v>-</v>
      </c>
      <c r="G73" s="8" t="str">
        <f>IFERROR(IF(INDEX('ce raw data'!$C$2:$CZ$3000,MATCH(1,INDEX(('ce raw data'!$A$2:$A$3000=C64)*('ce raw data'!$B$2:$B$3000=$B73),,),0),MATCH(G67,'ce raw data'!$C$1:$CZ$1,0))="","-",INDEX('ce raw data'!$C$2:$CZ$3000,MATCH(1,INDEX(('ce raw data'!$A$2:$A$3000=C64)*('ce raw data'!$B$2:$B$3000=$B73),,),0),MATCH(G67,'ce raw data'!$C$1:$CZ$1,0))),"-")</f>
        <v>-</v>
      </c>
      <c r="H73" s="8" t="str">
        <f>IFERROR(IF(INDEX('ce raw data'!$C$2:$CZ$3000,MATCH(1,INDEX(('ce raw data'!$A$2:$A$3000=C64)*('ce raw data'!$B$2:$B$3000=$B73),,),0),MATCH(H67,'ce raw data'!$C$1:$CZ$1,0))="","-",INDEX('ce raw data'!$C$2:$CZ$3000,MATCH(1,INDEX(('ce raw data'!$A$2:$A$3000=C64)*('ce raw data'!$B$2:$B$3000=$B73),,),0),MATCH(H67,'ce raw data'!$C$1:$CZ$1,0))),"-")</f>
        <v>-</v>
      </c>
      <c r="I73" s="8" t="str">
        <f>IFERROR(IF(INDEX('ce raw data'!$C$2:$CZ$3000,MATCH(1,INDEX(('ce raw data'!$A$2:$A$3000=C64)*('ce raw data'!$B$2:$B$3000=$B73),,),0),MATCH(I67,'ce raw data'!$C$1:$CZ$1,0))="","-",INDEX('ce raw data'!$C$2:$CZ$3000,MATCH(1,INDEX(('ce raw data'!$A$2:$A$3000=C64)*('ce raw data'!$B$2:$B$3000=$B73),,),0),MATCH(I67,'ce raw data'!$C$1:$CZ$1,0))),"-")</f>
        <v>-</v>
      </c>
      <c r="J73" s="8" t="str">
        <f>IFERROR(IF(INDEX('ce raw data'!$C$2:$CZ$3000,MATCH(1,INDEX(('ce raw data'!$A$2:$A$3000=C64)*('ce raw data'!$B$2:$B$3000=$B73),,),0),MATCH(J67,'ce raw data'!$C$1:$CZ$1,0))="","-",INDEX('ce raw data'!$C$2:$CZ$3000,MATCH(1,INDEX(('ce raw data'!$A$2:$A$3000=C64)*('ce raw data'!$B$2:$B$3000=$B73),,),0),MATCH(J67,'ce raw data'!$C$1:$CZ$1,0))),"-")</f>
        <v>-</v>
      </c>
    </row>
    <row r="74" spans="2:10" hidden="1" x14ac:dyDescent="0.4">
      <c r="B74" s="10"/>
      <c r="C74" s="8" t="str">
        <f>IFERROR(IF(INDEX('ce raw data'!$C$2:$CZ$3000,MATCH(1,INDEX(('ce raw data'!$A$2:$A$3000=C64)*('ce raw data'!$B$2:$B$3000=$B75),,),0),MATCH(SUBSTITUTE(C67,"Allele","Height"),'ce raw data'!$C$1:$CZ$1,0))="","-",INDEX('ce raw data'!$C$2:$CZ$3000,MATCH(1,INDEX(('ce raw data'!$A$2:$A$3000=C64)*('ce raw data'!$B$2:$B$3000=$B75),,),0),MATCH(SUBSTITUTE(C67,"Allele","Height"),'ce raw data'!$C$1:$CZ$1,0))),"-")</f>
        <v>-</v>
      </c>
      <c r="D74" s="8" t="str">
        <f>IFERROR(IF(INDEX('ce raw data'!$C$2:$CZ$3000,MATCH(1,INDEX(('ce raw data'!$A$2:$A$3000=C64)*('ce raw data'!$B$2:$B$3000=$B75),,),0),MATCH(SUBSTITUTE(D67,"Allele","Height"),'ce raw data'!$C$1:$CZ$1,0))="","-",INDEX('ce raw data'!$C$2:$CZ$3000,MATCH(1,INDEX(('ce raw data'!$A$2:$A$3000=C64)*('ce raw data'!$B$2:$B$3000=$B75),,),0),MATCH(SUBSTITUTE(D67,"Allele","Height"),'ce raw data'!$C$1:$CZ$1,0))),"-")</f>
        <v>-</v>
      </c>
      <c r="E74" s="8" t="str">
        <f>IFERROR(IF(INDEX('ce raw data'!$C$2:$CZ$3000,MATCH(1,INDEX(('ce raw data'!$A$2:$A$3000=C64)*('ce raw data'!$B$2:$B$3000=$B75),,),0),MATCH(SUBSTITUTE(E67,"Allele","Height"),'ce raw data'!$C$1:$CZ$1,0))="","-",INDEX('ce raw data'!$C$2:$CZ$3000,MATCH(1,INDEX(('ce raw data'!$A$2:$A$3000=C64)*('ce raw data'!$B$2:$B$3000=$B75),,),0),MATCH(SUBSTITUTE(E67,"Allele","Height"),'ce raw data'!$C$1:$CZ$1,0))),"-")</f>
        <v>-</v>
      </c>
      <c r="F74" s="8" t="str">
        <f>IFERROR(IF(INDEX('ce raw data'!$C$2:$CZ$3000,MATCH(1,INDEX(('ce raw data'!$A$2:$A$3000=C64)*('ce raw data'!$B$2:$B$3000=$B75),,),0),MATCH(SUBSTITUTE(F67,"Allele","Height"),'ce raw data'!$C$1:$CZ$1,0))="","-",INDEX('ce raw data'!$C$2:$CZ$3000,MATCH(1,INDEX(('ce raw data'!$A$2:$A$3000=C64)*('ce raw data'!$B$2:$B$3000=$B75),,),0),MATCH(SUBSTITUTE(F67,"Allele","Height"),'ce raw data'!$C$1:$CZ$1,0))),"-")</f>
        <v>-</v>
      </c>
      <c r="G74" s="8" t="str">
        <f>IFERROR(IF(INDEX('ce raw data'!$C$2:$CZ$3000,MATCH(1,INDEX(('ce raw data'!$A$2:$A$3000=C64)*('ce raw data'!$B$2:$B$3000=$B75),,),0),MATCH(SUBSTITUTE(G67,"Allele","Height"),'ce raw data'!$C$1:$CZ$1,0))="","-",INDEX('ce raw data'!$C$2:$CZ$3000,MATCH(1,INDEX(('ce raw data'!$A$2:$A$3000=C64)*('ce raw data'!$B$2:$B$3000=$B75),,),0),MATCH(SUBSTITUTE(G67,"Allele","Height"),'ce raw data'!$C$1:$CZ$1,0))),"-")</f>
        <v>-</v>
      </c>
      <c r="H74" s="8" t="str">
        <f>IFERROR(IF(INDEX('ce raw data'!$C$2:$CZ$3000,MATCH(1,INDEX(('ce raw data'!$A$2:$A$3000=C64)*('ce raw data'!$B$2:$B$3000=$B75),,),0),MATCH(SUBSTITUTE(H67,"Allele","Height"),'ce raw data'!$C$1:$CZ$1,0))="","-",INDEX('ce raw data'!$C$2:$CZ$3000,MATCH(1,INDEX(('ce raw data'!$A$2:$A$3000=C64)*('ce raw data'!$B$2:$B$3000=$B75),,),0),MATCH(SUBSTITUTE(H67,"Allele","Height"),'ce raw data'!$C$1:$CZ$1,0))),"-")</f>
        <v>-</v>
      </c>
      <c r="I74" s="8" t="str">
        <f>IFERROR(IF(INDEX('ce raw data'!$C$2:$CZ$3000,MATCH(1,INDEX(('ce raw data'!$A$2:$A$3000=C64)*('ce raw data'!$B$2:$B$3000=$B75),,),0),MATCH(SUBSTITUTE(I67,"Allele","Height"),'ce raw data'!$C$1:$CZ$1,0))="","-",INDEX('ce raw data'!$C$2:$CZ$3000,MATCH(1,INDEX(('ce raw data'!$A$2:$A$3000=C64)*('ce raw data'!$B$2:$B$3000=$B75),,),0),MATCH(SUBSTITUTE(I67,"Allele","Height"),'ce raw data'!$C$1:$CZ$1,0))),"-")</f>
        <v>-</v>
      </c>
      <c r="J74" s="8" t="str">
        <f>IFERROR(IF(INDEX('ce raw data'!$C$2:$CZ$3000,MATCH(1,INDEX(('ce raw data'!$A$2:$A$3000=C64)*('ce raw data'!$B$2:$B$3000=$B75),,),0),MATCH(SUBSTITUTE(J67,"Allele","Height"),'ce raw data'!$C$1:$CZ$1,0))="","-",INDEX('ce raw data'!$C$2:$CZ$3000,MATCH(1,INDEX(('ce raw data'!$A$2:$A$3000=C64)*('ce raw data'!$B$2:$B$3000=$B75),,),0),MATCH(SUBSTITUTE(J67,"Allele","Height"),'ce raw data'!$C$1:$CZ$1,0))),"-")</f>
        <v>-</v>
      </c>
    </row>
    <row r="75" spans="2:10" x14ac:dyDescent="0.4">
      <c r="B75" s="10" t="str">
        <f>'Allele Call Table'!$A$77</f>
        <v>D2S441</v>
      </c>
      <c r="C75" s="8" t="str">
        <f>IFERROR(IF(INDEX('ce raw data'!$C$2:$CZ$3000,MATCH(1,INDEX(('ce raw data'!$A$2:$A$3000=C64)*('ce raw data'!$B$2:$B$3000=$B75),,),0),MATCH(C67,'ce raw data'!$C$1:$CZ$1,0))="","-",INDEX('ce raw data'!$C$2:$CZ$3000,MATCH(1,INDEX(('ce raw data'!$A$2:$A$3000=C64)*('ce raw data'!$B$2:$B$3000=$B75),,),0),MATCH(C67,'ce raw data'!$C$1:$CZ$1,0))),"-")</f>
        <v>-</v>
      </c>
      <c r="D75" s="8" t="str">
        <f>IFERROR(IF(INDEX('ce raw data'!$C$2:$CZ$3000,MATCH(1,INDEX(('ce raw data'!$A$2:$A$3000=C64)*('ce raw data'!$B$2:$B$3000=$B75),,),0),MATCH(D67,'ce raw data'!$C$1:$CZ$1,0))="","-",INDEX('ce raw data'!$C$2:$CZ$3000,MATCH(1,INDEX(('ce raw data'!$A$2:$A$3000=C64)*('ce raw data'!$B$2:$B$3000=$B75),,),0),MATCH(D67,'ce raw data'!$C$1:$CZ$1,0))),"-")</f>
        <v>-</v>
      </c>
      <c r="E75" s="8" t="str">
        <f>IFERROR(IF(INDEX('ce raw data'!$C$2:$CZ$3000,MATCH(1,INDEX(('ce raw data'!$A$2:$A$3000=C64)*('ce raw data'!$B$2:$B$3000=$B75),,),0),MATCH(E67,'ce raw data'!$C$1:$CZ$1,0))="","-",INDEX('ce raw data'!$C$2:$CZ$3000,MATCH(1,INDEX(('ce raw data'!$A$2:$A$3000=C64)*('ce raw data'!$B$2:$B$3000=$B75),,),0),MATCH(E67,'ce raw data'!$C$1:$CZ$1,0))),"-")</f>
        <v>-</v>
      </c>
      <c r="F75" s="8" t="str">
        <f>IFERROR(IF(INDEX('ce raw data'!$C$2:$CZ$3000,MATCH(1,INDEX(('ce raw data'!$A$2:$A$3000=C64)*('ce raw data'!$B$2:$B$3000=$B75),,),0),MATCH(F67,'ce raw data'!$C$1:$CZ$1,0))="","-",INDEX('ce raw data'!$C$2:$CZ$3000,MATCH(1,INDEX(('ce raw data'!$A$2:$A$3000=C64)*('ce raw data'!$B$2:$B$3000=$B75),,),0),MATCH(F67,'ce raw data'!$C$1:$CZ$1,0))),"-")</f>
        <v>-</v>
      </c>
      <c r="G75" s="8" t="str">
        <f>IFERROR(IF(INDEX('ce raw data'!$C$2:$CZ$3000,MATCH(1,INDEX(('ce raw data'!$A$2:$A$3000=C64)*('ce raw data'!$B$2:$B$3000=$B75),,),0),MATCH(G67,'ce raw data'!$C$1:$CZ$1,0))="","-",INDEX('ce raw data'!$C$2:$CZ$3000,MATCH(1,INDEX(('ce raw data'!$A$2:$A$3000=C64)*('ce raw data'!$B$2:$B$3000=$B75),,),0),MATCH(G67,'ce raw data'!$C$1:$CZ$1,0))),"-")</f>
        <v>-</v>
      </c>
      <c r="H75" s="8" t="str">
        <f>IFERROR(IF(INDEX('ce raw data'!$C$2:$CZ$3000,MATCH(1,INDEX(('ce raw data'!$A$2:$A$3000=C64)*('ce raw data'!$B$2:$B$3000=$B75),,),0),MATCH(H67,'ce raw data'!$C$1:$CZ$1,0))="","-",INDEX('ce raw data'!$C$2:$CZ$3000,MATCH(1,INDEX(('ce raw data'!$A$2:$A$3000=C64)*('ce raw data'!$B$2:$B$3000=$B75),,),0),MATCH(H67,'ce raw data'!$C$1:$CZ$1,0))),"-")</f>
        <v>-</v>
      </c>
      <c r="I75" s="8" t="str">
        <f>IFERROR(IF(INDEX('ce raw data'!$C$2:$CZ$3000,MATCH(1,INDEX(('ce raw data'!$A$2:$A$3000=C64)*('ce raw data'!$B$2:$B$3000=$B75),,),0),MATCH(I67,'ce raw data'!$C$1:$CZ$1,0))="","-",INDEX('ce raw data'!$C$2:$CZ$3000,MATCH(1,INDEX(('ce raw data'!$A$2:$A$3000=C64)*('ce raw data'!$B$2:$B$3000=$B75),,),0),MATCH(I67,'ce raw data'!$C$1:$CZ$1,0))),"-")</f>
        <v>-</v>
      </c>
      <c r="J75" s="8" t="str">
        <f>IFERROR(IF(INDEX('ce raw data'!$C$2:$CZ$3000,MATCH(1,INDEX(('ce raw data'!$A$2:$A$3000=C64)*('ce raw data'!$B$2:$B$3000=$B75),,),0),MATCH(J67,'ce raw data'!$C$1:$CZ$1,0))="","-",INDEX('ce raw data'!$C$2:$CZ$3000,MATCH(1,INDEX(('ce raw data'!$A$2:$A$3000=C64)*('ce raw data'!$B$2:$B$3000=$B75),,),0),MATCH(J67,'ce raw data'!$C$1:$CZ$1,0))),"-")</f>
        <v>-</v>
      </c>
    </row>
    <row r="76" spans="2:10" hidden="1" x14ac:dyDescent="0.4">
      <c r="B76" s="10"/>
      <c r="C76" s="8" t="str">
        <f>IFERROR(IF(INDEX('ce raw data'!$C$2:$CZ$3000,MATCH(1,INDEX(('ce raw data'!$A$2:$A$3000=C64)*('ce raw data'!$B$2:$B$3000=$B77),,),0),MATCH(SUBSTITUTE(C67,"Allele","Height"),'ce raw data'!$C$1:$CZ$1,0))="","-",INDEX('ce raw data'!$C$2:$CZ$3000,MATCH(1,INDEX(('ce raw data'!$A$2:$A$3000=C64)*('ce raw data'!$B$2:$B$3000=$B77),,),0),MATCH(SUBSTITUTE(C67,"Allele","Height"),'ce raw data'!$C$1:$CZ$1,0))),"-")</f>
        <v>-</v>
      </c>
      <c r="D76" s="8" t="str">
        <f>IFERROR(IF(INDEX('ce raw data'!$C$2:$CZ$3000,MATCH(1,INDEX(('ce raw data'!$A$2:$A$3000=C64)*('ce raw data'!$B$2:$B$3000=$B77),,),0),MATCH(SUBSTITUTE(D67,"Allele","Height"),'ce raw data'!$C$1:$CZ$1,0))="","-",INDEX('ce raw data'!$C$2:$CZ$3000,MATCH(1,INDEX(('ce raw data'!$A$2:$A$3000=C64)*('ce raw data'!$B$2:$B$3000=$B77),,),0),MATCH(SUBSTITUTE(D67,"Allele","Height"),'ce raw data'!$C$1:$CZ$1,0))),"-")</f>
        <v>-</v>
      </c>
      <c r="E76" s="8" t="str">
        <f>IFERROR(IF(INDEX('ce raw data'!$C$2:$CZ$3000,MATCH(1,INDEX(('ce raw data'!$A$2:$A$3000=C64)*('ce raw data'!$B$2:$B$3000=$B77),,),0),MATCH(SUBSTITUTE(E67,"Allele","Height"),'ce raw data'!$C$1:$CZ$1,0))="","-",INDEX('ce raw data'!$C$2:$CZ$3000,MATCH(1,INDEX(('ce raw data'!$A$2:$A$3000=C64)*('ce raw data'!$B$2:$B$3000=$B77),,),0),MATCH(SUBSTITUTE(E67,"Allele","Height"),'ce raw data'!$C$1:$CZ$1,0))),"-")</f>
        <v>-</v>
      </c>
      <c r="F76" s="8" t="str">
        <f>IFERROR(IF(INDEX('ce raw data'!$C$2:$CZ$3000,MATCH(1,INDEX(('ce raw data'!$A$2:$A$3000=C64)*('ce raw data'!$B$2:$B$3000=$B77),,),0),MATCH(SUBSTITUTE(F67,"Allele","Height"),'ce raw data'!$C$1:$CZ$1,0))="","-",INDEX('ce raw data'!$C$2:$CZ$3000,MATCH(1,INDEX(('ce raw data'!$A$2:$A$3000=C64)*('ce raw data'!$B$2:$B$3000=$B77),,),0),MATCH(SUBSTITUTE(F67,"Allele","Height"),'ce raw data'!$C$1:$CZ$1,0))),"-")</f>
        <v>-</v>
      </c>
      <c r="G76" s="8" t="str">
        <f>IFERROR(IF(INDEX('ce raw data'!$C$2:$CZ$3000,MATCH(1,INDEX(('ce raw data'!$A$2:$A$3000=C64)*('ce raw data'!$B$2:$B$3000=$B77),,),0),MATCH(SUBSTITUTE(G67,"Allele","Height"),'ce raw data'!$C$1:$CZ$1,0))="","-",INDEX('ce raw data'!$C$2:$CZ$3000,MATCH(1,INDEX(('ce raw data'!$A$2:$A$3000=C64)*('ce raw data'!$B$2:$B$3000=$B77),,),0),MATCH(SUBSTITUTE(G67,"Allele","Height"),'ce raw data'!$C$1:$CZ$1,0))),"-")</f>
        <v>-</v>
      </c>
      <c r="H76" s="8" t="str">
        <f>IFERROR(IF(INDEX('ce raw data'!$C$2:$CZ$3000,MATCH(1,INDEX(('ce raw data'!$A$2:$A$3000=C64)*('ce raw data'!$B$2:$B$3000=$B77),,),0),MATCH(SUBSTITUTE(H67,"Allele","Height"),'ce raw data'!$C$1:$CZ$1,0))="","-",INDEX('ce raw data'!$C$2:$CZ$3000,MATCH(1,INDEX(('ce raw data'!$A$2:$A$3000=C64)*('ce raw data'!$B$2:$B$3000=$B77),,),0),MATCH(SUBSTITUTE(H67,"Allele","Height"),'ce raw data'!$C$1:$CZ$1,0))),"-")</f>
        <v>-</v>
      </c>
      <c r="I76" s="8" t="str">
        <f>IFERROR(IF(INDEX('ce raw data'!$C$2:$CZ$3000,MATCH(1,INDEX(('ce raw data'!$A$2:$A$3000=C64)*('ce raw data'!$B$2:$B$3000=$B77),,),0),MATCH(SUBSTITUTE(I67,"Allele","Height"),'ce raw data'!$C$1:$CZ$1,0))="","-",INDEX('ce raw data'!$C$2:$CZ$3000,MATCH(1,INDEX(('ce raw data'!$A$2:$A$3000=C64)*('ce raw data'!$B$2:$B$3000=$B77),,),0),MATCH(SUBSTITUTE(I67,"Allele","Height"),'ce raw data'!$C$1:$CZ$1,0))),"-")</f>
        <v>-</v>
      </c>
      <c r="J76" s="8" t="str">
        <f>IFERROR(IF(INDEX('ce raw data'!$C$2:$CZ$3000,MATCH(1,INDEX(('ce raw data'!$A$2:$A$3000=C64)*('ce raw data'!$B$2:$B$3000=$B77),,),0),MATCH(SUBSTITUTE(J67,"Allele","Height"),'ce raw data'!$C$1:$CZ$1,0))="","-",INDEX('ce raw data'!$C$2:$CZ$3000,MATCH(1,INDEX(('ce raw data'!$A$2:$A$3000=C64)*('ce raw data'!$B$2:$B$3000=$B77),,),0),MATCH(SUBSTITUTE(J67,"Allele","Height"),'ce raw data'!$C$1:$CZ$1,0))),"-")</f>
        <v>-</v>
      </c>
    </row>
    <row r="77" spans="2:10" x14ac:dyDescent="0.4">
      <c r="B77" s="10" t="str">
        <f>'Allele Call Table'!$A$79</f>
        <v>D10S1248</v>
      </c>
      <c r="C77" s="8" t="str">
        <f>IFERROR(IF(INDEX('ce raw data'!$C$2:$CZ$3000,MATCH(1,INDEX(('ce raw data'!$A$2:$A$3000=C64)*('ce raw data'!$B$2:$B$3000=$B77),,),0),MATCH(C67,'ce raw data'!$C$1:$CZ$1,0))="","-",INDEX('ce raw data'!$C$2:$CZ$3000,MATCH(1,INDEX(('ce raw data'!$A$2:$A$3000=C64)*('ce raw data'!$B$2:$B$3000=$B77),,),0),MATCH(C67,'ce raw data'!$C$1:$CZ$1,0))),"-")</f>
        <v>-</v>
      </c>
      <c r="D77" s="8" t="str">
        <f>IFERROR(IF(INDEX('ce raw data'!$C$2:$CZ$3000,MATCH(1,INDEX(('ce raw data'!$A$2:$A$3000=C64)*('ce raw data'!$B$2:$B$3000=$B77),,),0),MATCH(D67,'ce raw data'!$C$1:$CZ$1,0))="","-",INDEX('ce raw data'!$C$2:$CZ$3000,MATCH(1,INDEX(('ce raw data'!$A$2:$A$3000=C64)*('ce raw data'!$B$2:$B$3000=$B77),,),0),MATCH(D67,'ce raw data'!$C$1:$CZ$1,0))),"-")</f>
        <v>-</v>
      </c>
      <c r="E77" s="8" t="str">
        <f>IFERROR(IF(INDEX('ce raw data'!$C$2:$CZ$3000,MATCH(1,INDEX(('ce raw data'!$A$2:$A$3000=C64)*('ce raw data'!$B$2:$B$3000=$B77),,),0),MATCH(E67,'ce raw data'!$C$1:$CZ$1,0))="","-",INDEX('ce raw data'!$C$2:$CZ$3000,MATCH(1,INDEX(('ce raw data'!$A$2:$A$3000=C64)*('ce raw data'!$B$2:$B$3000=$B77),,),0),MATCH(E67,'ce raw data'!$C$1:$CZ$1,0))),"-")</f>
        <v>-</v>
      </c>
      <c r="F77" s="8" t="str">
        <f>IFERROR(IF(INDEX('ce raw data'!$C$2:$CZ$3000,MATCH(1,INDEX(('ce raw data'!$A$2:$A$3000=C64)*('ce raw data'!$B$2:$B$3000=$B77),,),0),MATCH(F67,'ce raw data'!$C$1:$CZ$1,0))="","-",INDEX('ce raw data'!$C$2:$CZ$3000,MATCH(1,INDEX(('ce raw data'!$A$2:$A$3000=C64)*('ce raw data'!$B$2:$B$3000=$B77),,),0),MATCH(F67,'ce raw data'!$C$1:$CZ$1,0))),"-")</f>
        <v>-</v>
      </c>
      <c r="G77" s="8" t="str">
        <f>IFERROR(IF(INDEX('ce raw data'!$C$2:$CZ$3000,MATCH(1,INDEX(('ce raw data'!$A$2:$A$3000=C64)*('ce raw data'!$B$2:$B$3000=$B77),,),0),MATCH(G67,'ce raw data'!$C$1:$CZ$1,0))="","-",INDEX('ce raw data'!$C$2:$CZ$3000,MATCH(1,INDEX(('ce raw data'!$A$2:$A$3000=C64)*('ce raw data'!$B$2:$B$3000=$B77),,),0),MATCH(G67,'ce raw data'!$C$1:$CZ$1,0))),"-")</f>
        <v>-</v>
      </c>
      <c r="H77" s="8" t="str">
        <f>IFERROR(IF(INDEX('ce raw data'!$C$2:$CZ$3000,MATCH(1,INDEX(('ce raw data'!$A$2:$A$3000=C64)*('ce raw data'!$B$2:$B$3000=$B77),,),0),MATCH(H67,'ce raw data'!$C$1:$CZ$1,0))="","-",INDEX('ce raw data'!$C$2:$CZ$3000,MATCH(1,INDEX(('ce raw data'!$A$2:$A$3000=C64)*('ce raw data'!$B$2:$B$3000=$B77),,),0),MATCH(H67,'ce raw data'!$C$1:$CZ$1,0))),"-")</f>
        <v>-</v>
      </c>
      <c r="I77" s="8" t="str">
        <f>IFERROR(IF(INDEX('ce raw data'!$C$2:$CZ$3000,MATCH(1,INDEX(('ce raw data'!$A$2:$A$3000=C64)*('ce raw data'!$B$2:$B$3000=$B77),,),0),MATCH(I67,'ce raw data'!$C$1:$CZ$1,0))="","-",INDEX('ce raw data'!$C$2:$CZ$3000,MATCH(1,INDEX(('ce raw data'!$A$2:$A$3000=C64)*('ce raw data'!$B$2:$B$3000=$B77),,),0),MATCH(I67,'ce raw data'!$C$1:$CZ$1,0))),"-")</f>
        <v>-</v>
      </c>
      <c r="J77" s="8" t="str">
        <f>IFERROR(IF(INDEX('ce raw data'!$C$2:$CZ$3000,MATCH(1,INDEX(('ce raw data'!$A$2:$A$3000=C64)*('ce raw data'!$B$2:$B$3000=$B77),,),0),MATCH(J67,'ce raw data'!$C$1:$CZ$1,0))="","-",INDEX('ce raw data'!$C$2:$CZ$3000,MATCH(1,INDEX(('ce raw data'!$A$2:$A$3000=C64)*('ce raw data'!$B$2:$B$3000=$B77),,),0),MATCH(J67,'ce raw data'!$C$1:$CZ$1,0))),"-")</f>
        <v>-</v>
      </c>
    </row>
    <row r="78" spans="2:10" hidden="1" x14ac:dyDescent="0.4">
      <c r="B78" s="10"/>
      <c r="C78" s="8" t="str">
        <f>IFERROR(IF(INDEX('ce raw data'!$C$2:$CZ$3000,MATCH(1,INDEX(('ce raw data'!$A$2:$A$3000=C64)*('ce raw data'!$B$2:$B$3000=$B79),,),0),MATCH(SUBSTITUTE(C67,"Allele","Height"),'ce raw data'!$C$1:$CZ$1,0))="","-",INDEX('ce raw data'!$C$2:$CZ$3000,MATCH(1,INDEX(('ce raw data'!$A$2:$A$3000=C64)*('ce raw data'!$B$2:$B$3000=$B79),,),0),MATCH(SUBSTITUTE(C67,"Allele","Height"),'ce raw data'!$C$1:$CZ$1,0))),"-")</f>
        <v>-</v>
      </c>
      <c r="D78" s="8" t="str">
        <f>IFERROR(IF(INDEX('ce raw data'!$C$2:$CZ$3000,MATCH(1,INDEX(('ce raw data'!$A$2:$A$3000=C64)*('ce raw data'!$B$2:$B$3000=$B79),,),0),MATCH(SUBSTITUTE(D67,"Allele","Height"),'ce raw data'!$C$1:$CZ$1,0))="","-",INDEX('ce raw data'!$C$2:$CZ$3000,MATCH(1,INDEX(('ce raw data'!$A$2:$A$3000=C64)*('ce raw data'!$B$2:$B$3000=$B79),,),0),MATCH(SUBSTITUTE(D67,"Allele","Height"),'ce raw data'!$C$1:$CZ$1,0))),"-")</f>
        <v>-</v>
      </c>
      <c r="E78" s="8" t="str">
        <f>IFERROR(IF(INDEX('ce raw data'!$C$2:$CZ$3000,MATCH(1,INDEX(('ce raw data'!$A$2:$A$3000=C64)*('ce raw data'!$B$2:$B$3000=$B79),,),0),MATCH(SUBSTITUTE(E67,"Allele","Height"),'ce raw data'!$C$1:$CZ$1,0))="","-",INDEX('ce raw data'!$C$2:$CZ$3000,MATCH(1,INDEX(('ce raw data'!$A$2:$A$3000=C64)*('ce raw data'!$B$2:$B$3000=$B79),,),0),MATCH(SUBSTITUTE(E67,"Allele","Height"),'ce raw data'!$C$1:$CZ$1,0))),"-")</f>
        <v>-</v>
      </c>
      <c r="F78" s="8" t="str">
        <f>IFERROR(IF(INDEX('ce raw data'!$C$2:$CZ$3000,MATCH(1,INDEX(('ce raw data'!$A$2:$A$3000=C64)*('ce raw data'!$B$2:$B$3000=$B79),,),0),MATCH(SUBSTITUTE(F67,"Allele","Height"),'ce raw data'!$C$1:$CZ$1,0))="","-",INDEX('ce raw data'!$C$2:$CZ$3000,MATCH(1,INDEX(('ce raw data'!$A$2:$A$3000=C64)*('ce raw data'!$B$2:$B$3000=$B79),,),0),MATCH(SUBSTITUTE(F67,"Allele","Height"),'ce raw data'!$C$1:$CZ$1,0))),"-")</f>
        <v>-</v>
      </c>
      <c r="G78" s="8" t="str">
        <f>IFERROR(IF(INDEX('ce raw data'!$C$2:$CZ$3000,MATCH(1,INDEX(('ce raw data'!$A$2:$A$3000=C64)*('ce raw data'!$B$2:$B$3000=$B79),,),0),MATCH(SUBSTITUTE(G67,"Allele","Height"),'ce raw data'!$C$1:$CZ$1,0))="","-",INDEX('ce raw data'!$C$2:$CZ$3000,MATCH(1,INDEX(('ce raw data'!$A$2:$A$3000=C64)*('ce raw data'!$B$2:$B$3000=$B79),,),0),MATCH(SUBSTITUTE(G67,"Allele","Height"),'ce raw data'!$C$1:$CZ$1,0))),"-")</f>
        <v>-</v>
      </c>
      <c r="H78" s="8" t="str">
        <f>IFERROR(IF(INDEX('ce raw data'!$C$2:$CZ$3000,MATCH(1,INDEX(('ce raw data'!$A$2:$A$3000=C64)*('ce raw data'!$B$2:$B$3000=$B79),,),0),MATCH(SUBSTITUTE(H67,"Allele","Height"),'ce raw data'!$C$1:$CZ$1,0))="","-",INDEX('ce raw data'!$C$2:$CZ$3000,MATCH(1,INDEX(('ce raw data'!$A$2:$A$3000=C64)*('ce raw data'!$B$2:$B$3000=$B79),,),0),MATCH(SUBSTITUTE(H67,"Allele","Height"),'ce raw data'!$C$1:$CZ$1,0))),"-")</f>
        <v>-</v>
      </c>
      <c r="I78" s="8" t="str">
        <f>IFERROR(IF(INDEX('ce raw data'!$C$2:$CZ$3000,MATCH(1,INDEX(('ce raw data'!$A$2:$A$3000=C64)*('ce raw data'!$B$2:$B$3000=$B79),,),0),MATCH(SUBSTITUTE(I67,"Allele","Height"),'ce raw data'!$C$1:$CZ$1,0))="","-",INDEX('ce raw data'!$C$2:$CZ$3000,MATCH(1,INDEX(('ce raw data'!$A$2:$A$3000=C64)*('ce raw data'!$B$2:$B$3000=$B79),,),0),MATCH(SUBSTITUTE(I67,"Allele","Height"),'ce raw data'!$C$1:$CZ$1,0))),"-")</f>
        <v>-</v>
      </c>
      <c r="J78" s="8" t="str">
        <f>IFERROR(IF(INDEX('ce raw data'!$C$2:$CZ$3000,MATCH(1,INDEX(('ce raw data'!$A$2:$A$3000=C64)*('ce raw data'!$B$2:$B$3000=$B79),,),0),MATCH(SUBSTITUTE(J67,"Allele","Height"),'ce raw data'!$C$1:$CZ$1,0))="","-",INDEX('ce raw data'!$C$2:$CZ$3000,MATCH(1,INDEX(('ce raw data'!$A$2:$A$3000=C64)*('ce raw data'!$B$2:$B$3000=$B79),,),0),MATCH(SUBSTITUTE(J67,"Allele","Height"),'ce raw data'!$C$1:$CZ$1,0))),"-")</f>
        <v>-</v>
      </c>
    </row>
    <row r="79" spans="2:10" x14ac:dyDescent="0.4">
      <c r="B79" s="10" t="str">
        <f>'Allele Call Table'!$A$81</f>
        <v>D13S317</v>
      </c>
      <c r="C79" s="8" t="str">
        <f>IFERROR(IF(INDEX('ce raw data'!$C$2:$CZ$3000,MATCH(1,INDEX(('ce raw data'!$A$2:$A$3000=C64)*('ce raw data'!$B$2:$B$3000=$B79),,),0),MATCH(C67,'ce raw data'!$C$1:$CZ$1,0))="","-",INDEX('ce raw data'!$C$2:$CZ$3000,MATCH(1,INDEX(('ce raw data'!$A$2:$A$3000=C64)*('ce raw data'!$B$2:$B$3000=$B79),,),0),MATCH(C67,'ce raw data'!$C$1:$CZ$1,0))),"-")</f>
        <v>-</v>
      </c>
      <c r="D79" s="8" t="str">
        <f>IFERROR(IF(INDEX('ce raw data'!$C$2:$CZ$3000,MATCH(1,INDEX(('ce raw data'!$A$2:$A$3000=C64)*('ce raw data'!$B$2:$B$3000=$B79),,),0),MATCH(D67,'ce raw data'!$C$1:$CZ$1,0))="","-",INDEX('ce raw data'!$C$2:$CZ$3000,MATCH(1,INDEX(('ce raw data'!$A$2:$A$3000=C64)*('ce raw data'!$B$2:$B$3000=$B79),,),0),MATCH(D67,'ce raw data'!$C$1:$CZ$1,0))),"-")</f>
        <v>-</v>
      </c>
      <c r="E79" s="8" t="str">
        <f>IFERROR(IF(INDEX('ce raw data'!$C$2:$CZ$3000,MATCH(1,INDEX(('ce raw data'!$A$2:$A$3000=C64)*('ce raw data'!$B$2:$B$3000=$B79),,),0),MATCH(E67,'ce raw data'!$C$1:$CZ$1,0))="","-",INDEX('ce raw data'!$C$2:$CZ$3000,MATCH(1,INDEX(('ce raw data'!$A$2:$A$3000=C64)*('ce raw data'!$B$2:$B$3000=$B79),,),0),MATCH(E67,'ce raw data'!$C$1:$CZ$1,0))),"-")</f>
        <v>-</v>
      </c>
      <c r="F79" s="8" t="str">
        <f>IFERROR(IF(INDEX('ce raw data'!$C$2:$CZ$3000,MATCH(1,INDEX(('ce raw data'!$A$2:$A$3000=C64)*('ce raw data'!$B$2:$B$3000=$B79),,),0),MATCH(F67,'ce raw data'!$C$1:$CZ$1,0))="","-",INDEX('ce raw data'!$C$2:$CZ$3000,MATCH(1,INDEX(('ce raw data'!$A$2:$A$3000=C64)*('ce raw data'!$B$2:$B$3000=$B79),,),0),MATCH(F67,'ce raw data'!$C$1:$CZ$1,0))),"-")</f>
        <v>-</v>
      </c>
      <c r="G79" s="8" t="str">
        <f>IFERROR(IF(INDEX('ce raw data'!$C$2:$CZ$3000,MATCH(1,INDEX(('ce raw data'!$A$2:$A$3000=C64)*('ce raw data'!$B$2:$B$3000=$B79),,),0),MATCH(G67,'ce raw data'!$C$1:$CZ$1,0))="","-",INDEX('ce raw data'!$C$2:$CZ$3000,MATCH(1,INDEX(('ce raw data'!$A$2:$A$3000=C64)*('ce raw data'!$B$2:$B$3000=$B79),,),0),MATCH(G67,'ce raw data'!$C$1:$CZ$1,0))),"-")</f>
        <v>-</v>
      </c>
      <c r="H79" s="8" t="str">
        <f>IFERROR(IF(INDEX('ce raw data'!$C$2:$CZ$3000,MATCH(1,INDEX(('ce raw data'!$A$2:$A$3000=C64)*('ce raw data'!$B$2:$B$3000=$B79),,),0),MATCH(H67,'ce raw data'!$C$1:$CZ$1,0))="","-",INDEX('ce raw data'!$C$2:$CZ$3000,MATCH(1,INDEX(('ce raw data'!$A$2:$A$3000=C64)*('ce raw data'!$B$2:$B$3000=$B79),,),0),MATCH(H67,'ce raw data'!$C$1:$CZ$1,0))),"-")</f>
        <v>-</v>
      </c>
      <c r="I79" s="8" t="str">
        <f>IFERROR(IF(INDEX('ce raw data'!$C$2:$CZ$3000,MATCH(1,INDEX(('ce raw data'!$A$2:$A$3000=C64)*('ce raw data'!$B$2:$B$3000=$B79),,),0),MATCH(I67,'ce raw data'!$C$1:$CZ$1,0))="","-",INDEX('ce raw data'!$C$2:$CZ$3000,MATCH(1,INDEX(('ce raw data'!$A$2:$A$3000=C64)*('ce raw data'!$B$2:$B$3000=$B79),,),0),MATCH(I67,'ce raw data'!$C$1:$CZ$1,0))),"-")</f>
        <v>-</v>
      </c>
      <c r="J79" s="8" t="str">
        <f>IFERROR(IF(INDEX('ce raw data'!$C$2:$CZ$3000,MATCH(1,INDEX(('ce raw data'!$A$2:$A$3000=C64)*('ce raw data'!$B$2:$B$3000=$B79),,),0),MATCH(J67,'ce raw data'!$C$1:$CZ$1,0))="","-",INDEX('ce raw data'!$C$2:$CZ$3000,MATCH(1,INDEX(('ce raw data'!$A$2:$A$3000=C64)*('ce raw data'!$B$2:$B$3000=$B79),,),0),MATCH(J67,'ce raw data'!$C$1:$CZ$1,0))),"-")</f>
        <v>-</v>
      </c>
    </row>
    <row r="80" spans="2:10" hidden="1" x14ac:dyDescent="0.4">
      <c r="B80" s="10"/>
      <c r="C80" s="8" t="str">
        <f>IFERROR(IF(INDEX('ce raw data'!$C$2:$CZ$3000,MATCH(1,INDEX(('ce raw data'!$A$2:$A$3000=C64)*('ce raw data'!$B$2:$B$3000=$B81),,),0),MATCH(SUBSTITUTE(C67,"Allele","Height"),'ce raw data'!$C$1:$CZ$1,0))="","-",INDEX('ce raw data'!$C$2:$CZ$3000,MATCH(1,INDEX(('ce raw data'!$A$2:$A$3000=C64)*('ce raw data'!$B$2:$B$3000=$B81),,),0),MATCH(SUBSTITUTE(C67,"Allele","Height"),'ce raw data'!$C$1:$CZ$1,0))),"-")</f>
        <v>-</v>
      </c>
      <c r="D80" s="8" t="str">
        <f>IFERROR(IF(INDEX('ce raw data'!$C$2:$CZ$3000,MATCH(1,INDEX(('ce raw data'!$A$2:$A$3000=C64)*('ce raw data'!$B$2:$B$3000=$B81),,),0),MATCH(SUBSTITUTE(D67,"Allele","Height"),'ce raw data'!$C$1:$CZ$1,0))="","-",INDEX('ce raw data'!$C$2:$CZ$3000,MATCH(1,INDEX(('ce raw data'!$A$2:$A$3000=C64)*('ce raw data'!$B$2:$B$3000=$B81),,),0),MATCH(SUBSTITUTE(D67,"Allele","Height"),'ce raw data'!$C$1:$CZ$1,0))),"-")</f>
        <v>-</v>
      </c>
      <c r="E80" s="8" t="str">
        <f>IFERROR(IF(INDEX('ce raw data'!$C$2:$CZ$3000,MATCH(1,INDEX(('ce raw data'!$A$2:$A$3000=C64)*('ce raw data'!$B$2:$B$3000=$B81),,),0),MATCH(SUBSTITUTE(E67,"Allele","Height"),'ce raw data'!$C$1:$CZ$1,0))="","-",INDEX('ce raw data'!$C$2:$CZ$3000,MATCH(1,INDEX(('ce raw data'!$A$2:$A$3000=C64)*('ce raw data'!$B$2:$B$3000=$B81),,),0),MATCH(SUBSTITUTE(E67,"Allele","Height"),'ce raw data'!$C$1:$CZ$1,0))),"-")</f>
        <v>-</v>
      </c>
      <c r="F80" s="8" t="str">
        <f>IFERROR(IF(INDEX('ce raw data'!$C$2:$CZ$3000,MATCH(1,INDEX(('ce raw data'!$A$2:$A$3000=C64)*('ce raw data'!$B$2:$B$3000=$B81),,),0),MATCH(SUBSTITUTE(F67,"Allele","Height"),'ce raw data'!$C$1:$CZ$1,0))="","-",INDEX('ce raw data'!$C$2:$CZ$3000,MATCH(1,INDEX(('ce raw data'!$A$2:$A$3000=C64)*('ce raw data'!$B$2:$B$3000=$B81),,),0),MATCH(SUBSTITUTE(F67,"Allele","Height"),'ce raw data'!$C$1:$CZ$1,0))),"-")</f>
        <v>-</v>
      </c>
      <c r="G80" s="8" t="str">
        <f>IFERROR(IF(INDEX('ce raw data'!$C$2:$CZ$3000,MATCH(1,INDEX(('ce raw data'!$A$2:$A$3000=C64)*('ce raw data'!$B$2:$B$3000=$B81),,),0),MATCH(SUBSTITUTE(G67,"Allele","Height"),'ce raw data'!$C$1:$CZ$1,0))="","-",INDEX('ce raw data'!$C$2:$CZ$3000,MATCH(1,INDEX(('ce raw data'!$A$2:$A$3000=C64)*('ce raw data'!$B$2:$B$3000=$B81),,),0),MATCH(SUBSTITUTE(G67,"Allele","Height"),'ce raw data'!$C$1:$CZ$1,0))),"-")</f>
        <v>-</v>
      </c>
      <c r="H80" s="8" t="str">
        <f>IFERROR(IF(INDEX('ce raw data'!$C$2:$CZ$3000,MATCH(1,INDEX(('ce raw data'!$A$2:$A$3000=C64)*('ce raw data'!$B$2:$B$3000=$B81),,),0),MATCH(SUBSTITUTE(H67,"Allele","Height"),'ce raw data'!$C$1:$CZ$1,0))="","-",INDEX('ce raw data'!$C$2:$CZ$3000,MATCH(1,INDEX(('ce raw data'!$A$2:$A$3000=C64)*('ce raw data'!$B$2:$B$3000=$B81),,),0),MATCH(SUBSTITUTE(H67,"Allele","Height"),'ce raw data'!$C$1:$CZ$1,0))),"-")</f>
        <v>-</v>
      </c>
      <c r="I80" s="8" t="str">
        <f>IFERROR(IF(INDEX('ce raw data'!$C$2:$CZ$3000,MATCH(1,INDEX(('ce raw data'!$A$2:$A$3000=C64)*('ce raw data'!$B$2:$B$3000=$B81),,),0),MATCH(SUBSTITUTE(I67,"Allele","Height"),'ce raw data'!$C$1:$CZ$1,0))="","-",INDEX('ce raw data'!$C$2:$CZ$3000,MATCH(1,INDEX(('ce raw data'!$A$2:$A$3000=C64)*('ce raw data'!$B$2:$B$3000=$B81),,),0),MATCH(SUBSTITUTE(I67,"Allele","Height"),'ce raw data'!$C$1:$CZ$1,0))),"-")</f>
        <v>-</v>
      </c>
      <c r="J80" s="8" t="str">
        <f>IFERROR(IF(INDEX('ce raw data'!$C$2:$CZ$3000,MATCH(1,INDEX(('ce raw data'!$A$2:$A$3000=C64)*('ce raw data'!$B$2:$B$3000=$B81),,),0),MATCH(SUBSTITUTE(J67,"Allele","Height"),'ce raw data'!$C$1:$CZ$1,0))="","-",INDEX('ce raw data'!$C$2:$CZ$3000,MATCH(1,INDEX(('ce raw data'!$A$2:$A$3000=C64)*('ce raw data'!$B$2:$B$3000=$B81),,),0),MATCH(SUBSTITUTE(J67,"Allele","Height"),'ce raw data'!$C$1:$CZ$1,0))),"-")</f>
        <v>-</v>
      </c>
    </row>
    <row r="81" spans="2:10" x14ac:dyDescent="0.4">
      <c r="B81" s="10" t="str">
        <f>'Allele Call Table'!$A$83</f>
        <v>Penta E</v>
      </c>
      <c r="C81" s="8" t="str">
        <f>IFERROR(IF(INDEX('ce raw data'!$C$2:$CZ$3000,MATCH(1,INDEX(('ce raw data'!$A$2:$A$3000=C64)*('ce raw data'!$B$2:$B$3000=$B81),,),0),MATCH(C67,'ce raw data'!$C$1:$CZ$1,0))="","-",INDEX('ce raw data'!$C$2:$CZ$3000,MATCH(1,INDEX(('ce raw data'!$A$2:$A$3000=C64)*('ce raw data'!$B$2:$B$3000=$B81),,),0),MATCH(C67,'ce raw data'!$C$1:$CZ$1,0))),"-")</f>
        <v>-</v>
      </c>
      <c r="D81" s="8" t="str">
        <f>IFERROR(IF(INDEX('ce raw data'!$C$2:$CZ$3000,MATCH(1,INDEX(('ce raw data'!$A$2:$A$3000=C64)*('ce raw data'!$B$2:$B$3000=$B81),,),0),MATCH(D67,'ce raw data'!$C$1:$CZ$1,0))="","-",INDEX('ce raw data'!$C$2:$CZ$3000,MATCH(1,INDEX(('ce raw data'!$A$2:$A$3000=C64)*('ce raw data'!$B$2:$B$3000=$B81),,),0),MATCH(D67,'ce raw data'!$C$1:$CZ$1,0))),"-")</f>
        <v>-</v>
      </c>
      <c r="E81" s="8" t="str">
        <f>IFERROR(IF(INDEX('ce raw data'!$C$2:$CZ$3000,MATCH(1,INDEX(('ce raw data'!$A$2:$A$3000=C64)*('ce raw data'!$B$2:$B$3000=$B81),,),0),MATCH(E67,'ce raw data'!$C$1:$CZ$1,0))="","-",INDEX('ce raw data'!$C$2:$CZ$3000,MATCH(1,INDEX(('ce raw data'!$A$2:$A$3000=C64)*('ce raw data'!$B$2:$B$3000=$B81),,),0),MATCH(E67,'ce raw data'!$C$1:$CZ$1,0))),"-")</f>
        <v>-</v>
      </c>
      <c r="F81" s="8" t="str">
        <f>IFERROR(IF(INDEX('ce raw data'!$C$2:$CZ$3000,MATCH(1,INDEX(('ce raw data'!$A$2:$A$3000=C64)*('ce raw data'!$B$2:$B$3000=$B81),,),0),MATCH(F67,'ce raw data'!$C$1:$CZ$1,0))="","-",INDEX('ce raw data'!$C$2:$CZ$3000,MATCH(1,INDEX(('ce raw data'!$A$2:$A$3000=C64)*('ce raw data'!$B$2:$B$3000=$B81),,),0),MATCH(F67,'ce raw data'!$C$1:$CZ$1,0))),"-")</f>
        <v>-</v>
      </c>
      <c r="G81" s="8" t="str">
        <f>IFERROR(IF(INDEX('ce raw data'!$C$2:$CZ$3000,MATCH(1,INDEX(('ce raw data'!$A$2:$A$3000=C64)*('ce raw data'!$B$2:$B$3000=$B81),,),0),MATCH(G67,'ce raw data'!$C$1:$CZ$1,0))="","-",INDEX('ce raw data'!$C$2:$CZ$3000,MATCH(1,INDEX(('ce raw data'!$A$2:$A$3000=C64)*('ce raw data'!$B$2:$B$3000=$B81),,),0),MATCH(G67,'ce raw data'!$C$1:$CZ$1,0))),"-")</f>
        <v>-</v>
      </c>
      <c r="H81" s="8" t="str">
        <f>IFERROR(IF(INDEX('ce raw data'!$C$2:$CZ$3000,MATCH(1,INDEX(('ce raw data'!$A$2:$A$3000=C64)*('ce raw data'!$B$2:$B$3000=$B81),,),0),MATCH(H67,'ce raw data'!$C$1:$CZ$1,0))="","-",INDEX('ce raw data'!$C$2:$CZ$3000,MATCH(1,INDEX(('ce raw data'!$A$2:$A$3000=C64)*('ce raw data'!$B$2:$B$3000=$B81),,),0),MATCH(H67,'ce raw data'!$C$1:$CZ$1,0))),"-")</f>
        <v>-</v>
      </c>
      <c r="I81" s="8" t="str">
        <f>IFERROR(IF(INDEX('ce raw data'!$C$2:$CZ$3000,MATCH(1,INDEX(('ce raw data'!$A$2:$A$3000=C64)*('ce raw data'!$B$2:$B$3000=$B81),,),0),MATCH(I67,'ce raw data'!$C$1:$CZ$1,0))="","-",INDEX('ce raw data'!$C$2:$CZ$3000,MATCH(1,INDEX(('ce raw data'!$A$2:$A$3000=C64)*('ce raw data'!$B$2:$B$3000=$B81),,),0),MATCH(I67,'ce raw data'!$C$1:$CZ$1,0))),"-")</f>
        <v>-</v>
      </c>
      <c r="J81" s="8" t="str">
        <f>IFERROR(IF(INDEX('ce raw data'!$C$2:$CZ$3000,MATCH(1,INDEX(('ce raw data'!$A$2:$A$3000=C64)*('ce raw data'!$B$2:$B$3000=$B81),,),0),MATCH(J67,'ce raw data'!$C$1:$CZ$1,0))="","-",INDEX('ce raw data'!$C$2:$CZ$3000,MATCH(1,INDEX(('ce raw data'!$A$2:$A$3000=C64)*('ce raw data'!$B$2:$B$3000=$B81),,),0),MATCH(J67,'ce raw data'!$C$1:$CZ$1,0))),"-")</f>
        <v>-</v>
      </c>
    </row>
    <row r="82" spans="2:10" hidden="1" x14ac:dyDescent="0.4">
      <c r="B82" s="10"/>
      <c r="C82" s="8" t="str">
        <f>IFERROR(IF(INDEX('ce raw data'!$C$2:$CZ$3000,MATCH(1,INDEX(('ce raw data'!$A$2:$A$3000=C64)*('ce raw data'!$B$2:$B$3000=$B83),,),0),MATCH(SUBSTITUTE(C67,"Allele","Height"),'ce raw data'!$C$1:$CZ$1,0))="","-",INDEX('ce raw data'!$C$2:$CZ$3000,MATCH(1,INDEX(('ce raw data'!$A$2:$A$3000=C64)*('ce raw data'!$B$2:$B$3000=$B83),,),0),MATCH(SUBSTITUTE(C67,"Allele","Height"),'ce raw data'!$C$1:$CZ$1,0))),"-")</f>
        <v>-</v>
      </c>
      <c r="D82" s="8" t="str">
        <f>IFERROR(IF(INDEX('ce raw data'!$C$2:$CZ$3000,MATCH(1,INDEX(('ce raw data'!$A$2:$A$3000=C64)*('ce raw data'!$B$2:$B$3000=$B83),,),0),MATCH(SUBSTITUTE(D67,"Allele","Height"),'ce raw data'!$C$1:$CZ$1,0))="","-",INDEX('ce raw data'!$C$2:$CZ$3000,MATCH(1,INDEX(('ce raw data'!$A$2:$A$3000=C64)*('ce raw data'!$B$2:$B$3000=$B83),,),0),MATCH(SUBSTITUTE(D67,"Allele","Height"),'ce raw data'!$C$1:$CZ$1,0))),"-")</f>
        <v>-</v>
      </c>
      <c r="E82" s="8" t="str">
        <f>IFERROR(IF(INDEX('ce raw data'!$C$2:$CZ$3000,MATCH(1,INDEX(('ce raw data'!$A$2:$A$3000=C64)*('ce raw data'!$B$2:$B$3000=$B83),,),0),MATCH(SUBSTITUTE(E67,"Allele","Height"),'ce raw data'!$C$1:$CZ$1,0))="","-",INDEX('ce raw data'!$C$2:$CZ$3000,MATCH(1,INDEX(('ce raw data'!$A$2:$A$3000=C64)*('ce raw data'!$B$2:$B$3000=$B83),,),0),MATCH(SUBSTITUTE(E67,"Allele","Height"),'ce raw data'!$C$1:$CZ$1,0))),"-")</f>
        <v>-</v>
      </c>
      <c r="F82" s="8" t="str">
        <f>IFERROR(IF(INDEX('ce raw data'!$C$2:$CZ$3000,MATCH(1,INDEX(('ce raw data'!$A$2:$A$3000=C64)*('ce raw data'!$B$2:$B$3000=$B83),,),0),MATCH(SUBSTITUTE(F67,"Allele","Height"),'ce raw data'!$C$1:$CZ$1,0))="","-",INDEX('ce raw data'!$C$2:$CZ$3000,MATCH(1,INDEX(('ce raw data'!$A$2:$A$3000=C64)*('ce raw data'!$B$2:$B$3000=$B83),,),0),MATCH(SUBSTITUTE(F67,"Allele","Height"),'ce raw data'!$C$1:$CZ$1,0))),"-")</f>
        <v>-</v>
      </c>
      <c r="G82" s="8" t="str">
        <f>IFERROR(IF(INDEX('ce raw data'!$C$2:$CZ$3000,MATCH(1,INDEX(('ce raw data'!$A$2:$A$3000=C64)*('ce raw data'!$B$2:$B$3000=$B83),,),0),MATCH(SUBSTITUTE(G67,"Allele","Height"),'ce raw data'!$C$1:$CZ$1,0))="","-",INDEX('ce raw data'!$C$2:$CZ$3000,MATCH(1,INDEX(('ce raw data'!$A$2:$A$3000=C64)*('ce raw data'!$B$2:$B$3000=$B83),,),0),MATCH(SUBSTITUTE(G67,"Allele","Height"),'ce raw data'!$C$1:$CZ$1,0))),"-")</f>
        <v>-</v>
      </c>
      <c r="H82" s="8" t="str">
        <f>IFERROR(IF(INDEX('ce raw data'!$C$2:$CZ$3000,MATCH(1,INDEX(('ce raw data'!$A$2:$A$3000=C64)*('ce raw data'!$B$2:$B$3000=$B83),,),0),MATCH(SUBSTITUTE(H67,"Allele","Height"),'ce raw data'!$C$1:$CZ$1,0))="","-",INDEX('ce raw data'!$C$2:$CZ$3000,MATCH(1,INDEX(('ce raw data'!$A$2:$A$3000=C64)*('ce raw data'!$B$2:$B$3000=$B83),,),0),MATCH(SUBSTITUTE(H67,"Allele","Height"),'ce raw data'!$C$1:$CZ$1,0))),"-")</f>
        <v>-</v>
      </c>
      <c r="I82" s="8" t="str">
        <f>IFERROR(IF(INDEX('ce raw data'!$C$2:$CZ$3000,MATCH(1,INDEX(('ce raw data'!$A$2:$A$3000=C64)*('ce raw data'!$B$2:$B$3000=$B83),,),0),MATCH(SUBSTITUTE(I67,"Allele","Height"),'ce raw data'!$C$1:$CZ$1,0))="","-",INDEX('ce raw data'!$C$2:$CZ$3000,MATCH(1,INDEX(('ce raw data'!$A$2:$A$3000=C64)*('ce raw data'!$B$2:$B$3000=$B83),,),0),MATCH(SUBSTITUTE(I67,"Allele","Height"),'ce raw data'!$C$1:$CZ$1,0))),"-")</f>
        <v>-</v>
      </c>
      <c r="J82" s="8" t="str">
        <f>IFERROR(IF(INDEX('ce raw data'!$C$2:$CZ$3000,MATCH(1,INDEX(('ce raw data'!$A$2:$A$3000=C64)*('ce raw data'!$B$2:$B$3000=$B83),,),0),MATCH(SUBSTITUTE(J67,"Allele","Height"),'ce raw data'!$C$1:$CZ$1,0))="","-",INDEX('ce raw data'!$C$2:$CZ$3000,MATCH(1,INDEX(('ce raw data'!$A$2:$A$3000=C64)*('ce raw data'!$B$2:$B$3000=$B83),,),0),MATCH(SUBSTITUTE(J67,"Allele","Height"),'ce raw data'!$C$1:$CZ$1,0))),"-")</f>
        <v>-</v>
      </c>
    </row>
    <row r="83" spans="2:10" x14ac:dyDescent="0.4">
      <c r="B83" s="11" t="str">
        <f>'Allele Call Table'!$A$85</f>
        <v>D16S539</v>
      </c>
      <c r="C83" s="8" t="str">
        <f>IFERROR(IF(INDEX('ce raw data'!$C$2:$CZ$3000,MATCH(1,INDEX(('ce raw data'!$A$2:$A$3000=C64)*('ce raw data'!$B$2:$B$3000=$B83),,),0),MATCH(C67,'ce raw data'!$C$1:$CZ$1,0))="","-",INDEX('ce raw data'!$C$2:$CZ$3000,MATCH(1,INDEX(('ce raw data'!$A$2:$A$3000=C64)*('ce raw data'!$B$2:$B$3000=$B83),,),0),MATCH(C67,'ce raw data'!$C$1:$CZ$1,0))),"-")</f>
        <v>-</v>
      </c>
      <c r="D83" s="8" t="str">
        <f>IFERROR(IF(INDEX('ce raw data'!$C$2:$CZ$3000,MATCH(1,INDEX(('ce raw data'!$A$2:$A$3000=C64)*('ce raw data'!$B$2:$B$3000=$B83),,),0),MATCH(D67,'ce raw data'!$C$1:$CZ$1,0))="","-",INDEX('ce raw data'!$C$2:$CZ$3000,MATCH(1,INDEX(('ce raw data'!$A$2:$A$3000=C64)*('ce raw data'!$B$2:$B$3000=$B83),,),0),MATCH(D67,'ce raw data'!$C$1:$CZ$1,0))),"-")</f>
        <v>-</v>
      </c>
      <c r="E83" s="8" t="str">
        <f>IFERROR(IF(INDEX('ce raw data'!$C$2:$CZ$3000,MATCH(1,INDEX(('ce raw data'!$A$2:$A$3000=C64)*('ce raw data'!$B$2:$B$3000=$B83),,),0),MATCH(E67,'ce raw data'!$C$1:$CZ$1,0))="","-",INDEX('ce raw data'!$C$2:$CZ$3000,MATCH(1,INDEX(('ce raw data'!$A$2:$A$3000=C64)*('ce raw data'!$B$2:$B$3000=$B83),,),0),MATCH(E67,'ce raw data'!$C$1:$CZ$1,0))),"-")</f>
        <v>-</v>
      </c>
      <c r="F83" s="8" t="str">
        <f>IFERROR(IF(INDEX('ce raw data'!$C$2:$CZ$3000,MATCH(1,INDEX(('ce raw data'!$A$2:$A$3000=C64)*('ce raw data'!$B$2:$B$3000=$B83),,),0),MATCH(F67,'ce raw data'!$C$1:$CZ$1,0))="","-",INDEX('ce raw data'!$C$2:$CZ$3000,MATCH(1,INDEX(('ce raw data'!$A$2:$A$3000=C64)*('ce raw data'!$B$2:$B$3000=$B83),,),0),MATCH(F67,'ce raw data'!$C$1:$CZ$1,0))),"-")</f>
        <v>-</v>
      </c>
      <c r="G83" s="8" t="str">
        <f>IFERROR(IF(INDEX('ce raw data'!$C$2:$CZ$3000,MATCH(1,INDEX(('ce raw data'!$A$2:$A$3000=C64)*('ce raw data'!$B$2:$B$3000=$B83),,),0),MATCH(G67,'ce raw data'!$C$1:$CZ$1,0))="","-",INDEX('ce raw data'!$C$2:$CZ$3000,MATCH(1,INDEX(('ce raw data'!$A$2:$A$3000=C64)*('ce raw data'!$B$2:$B$3000=$B83),,),0),MATCH(G67,'ce raw data'!$C$1:$CZ$1,0))),"-")</f>
        <v>-</v>
      </c>
      <c r="H83" s="8" t="str">
        <f>IFERROR(IF(INDEX('ce raw data'!$C$2:$CZ$3000,MATCH(1,INDEX(('ce raw data'!$A$2:$A$3000=C64)*('ce raw data'!$B$2:$B$3000=$B83),,),0),MATCH(H67,'ce raw data'!$C$1:$CZ$1,0))="","-",INDEX('ce raw data'!$C$2:$CZ$3000,MATCH(1,INDEX(('ce raw data'!$A$2:$A$3000=C64)*('ce raw data'!$B$2:$B$3000=$B83),,),0),MATCH(H67,'ce raw data'!$C$1:$CZ$1,0))),"-")</f>
        <v>-</v>
      </c>
      <c r="I83" s="8" t="str">
        <f>IFERROR(IF(INDEX('ce raw data'!$C$2:$CZ$3000,MATCH(1,INDEX(('ce raw data'!$A$2:$A$3000=C64)*('ce raw data'!$B$2:$B$3000=$B83),,),0),MATCH(I67,'ce raw data'!$C$1:$CZ$1,0))="","-",INDEX('ce raw data'!$C$2:$CZ$3000,MATCH(1,INDEX(('ce raw data'!$A$2:$A$3000=C64)*('ce raw data'!$B$2:$B$3000=$B83),,),0),MATCH(I67,'ce raw data'!$C$1:$CZ$1,0))),"-")</f>
        <v>-</v>
      </c>
      <c r="J83" s="8" t="str">
        <f>IFERROR(IF(INDEX('ce raw data'!$C$2:$CZ$3000,MATCH(1,INDEX(('ce raw data'!$A$2:$A$3000=C64)*('ce raw data'!$B$2:$B$3000=$B83),,),0),MATCH(J67,'ce raw data'!$C$1:$CZ$1,0))="","-",INDEX('ce raw data'!$C$2:$CZ$3000,MATCH(1,INDEX(('ce raw data'!$A$2:$A$3000=C64)*('ce raw data'!$B$2:$B$3000=$B83),,),0),MATCH(J67,'ce raw data'!$C$1:$CZ$1,0))),"-")</f>
        <v>-</v>
      </c>
    </row>
    <row r="84" spans="2:10" hidden="1" x14ac:dyDescent="0.4">
      <c r="B84" s="11"/>
      <c r="C84" s="8" t="str">
        <f>IFERROR(IF(INDEX('ce raw data'!$C$2:$CZ$3000,MATCH(1,INDEX(('ce raw data'!$A$2:$A$3000=C64)*('ce raw data'!$B$2:$B$3000=$B85),,),0),MATCH(SUBSTITUTE(C67,"Allele","Height"),'ce raw data'!$C$1:$CZ$1,0))="","-",INDEX('ce raw data'!$C$2:$CZ$3000,MATCH(1,INDEX(('ce raw data'!$A$2:$A$3000=C64)*('ce raw data'!$B$2:$B$3000=$B85),,),0),MATCH(SUBSTITUTE(C67,"Allele","Height"),'ce raw data'!$C$1:$CZ$1,0))),"-")</f>
        <v>-</v>
      </c>
      <c r="D84" s="8" t="str">
        <f>IFERROR(IF(INDEX('ce raw data'!$C$2:$CZ$3000,MATCH(1,INDEX(('ce raw data'!$A$2:$A$3000=C64)*('ce raw data'!$B$2:$B$3000=$B85),,),0),MATCH(SUBSTITUTE(D67,"Allele","Height"),'ce raw data'!$C$1:$CZ$1,0))="","-",INDEX('ce raw data'!$C$2:$CZ$3000,MATCH(1,INDEX(('ce raw data'!$A$2:$A$3000=C64)*('ce raw data'!$B$2:$B$3000=$B85),,),0),MATCH(SUBSTITUTE(D67,"Allele","Height"),'ce raw data'!$C$1:$CZ$1,0))),"-")</f>
        <v>-</v>
      </c>
      <c r="E84" s="8" t="str">
        <f>IFERROR(IF(INDEX('ce raw data'!$C$2:$CZ$3000,MATCH(1,INDEX(('ce raw data'!$A$2:$A$3000=C64)*('ce raw data'!$B$2:$B$3000=$B85),,),0),MATCH(SUBSTITUTE(E67,"Allele","Height"),'ce raw data'!$C$1:$CZ$1,0))="","-",INDEX('ce raw data'!$C$2:$CZ$3000,MATCH(1,INDEX(('ce raw data'!$A$2:$A$3000=C64)*('ce raw data'!$B$2:$B$3000=$B85),,),0),MATCH(SUBSTITUTE(E67,"Allele","Height"),'ce raw data'!$C$1:$CZ$1,0))),"-")</f>
        <v>-</v>
      </c>
      <c r="F84" s="8" t="str">
        <f>IFERROR(IF(INDEX('ce raw data'!$C$2:$CZ$3000,MATCH(1,INDEX(('ce raw data'!$A$2:$A$3000=C64)*('ce raw data'!$B$2:$B$3000=$B85),,),0),MATCH(SUBSTITUTE(F67,"Allele","Height"),'ce raw data'!$C$1:$CZ$1,0))="","-",INDEX('ce raw data'!$C$2:$CZ$3000,MATCH(1,INDEX(('ce raw data'!$A$2:$A$3000=C64)*('ce raw data'!$B$2:$B$3000=$B85),,),0),MATCH(SUBSTITUTE(F67,"Allele","Height"),'ce raw data'!$C$1:$CZ$1,0))),"-")</f>
        <v>-</v>
      </c>
      <c r="G84" s="8" t="str">
        <f>IFERROR(IF(INDEX('ce raw data'!$C$2:$CZ$3000,MATCH(1,INDEX(('ce raw data'!$A$2:$A$3000=C64)*('ce raw data'!$B$2:$B$3000=$B85),,),0),MATCH(SUBSTITUTE(G67,"Allele","Height"),'ce raw data'!$C$1:$CZ$1,0))="","-",INDEX('ce raw data'!$C$2:$CZ$3000,MATCH(1,INDEX(('ce raw data'!$A$2:$A$3000=C64)*('ce raw data'!$B$2:$B$3000=$B85),,),0),MATCH(SUBSTITUTE(G67,"Allele","Height"),'ce raw data'!$C$1:$CZ$1,0))),"-")</f>
        <v>-</v>
      </c>
      <c r="H84" s="8" t="str">
        <f>IFERROR(IF(INDEX('ce raw data'!$C$2:$CZ$3000,MATCH(1,INDEX(('ce raw data'!$A$2:$A$3000=C64)*('ce raw data'!$B$2:$B$3000=$B85),,),0),MATCH(SUBSTITUTE(H67,"Allele","Height"),'ce raw data'!$C$1:$CZ$1,0))="","-",INDEX('ce raw data'!$C$2:$CZ$3000,MATCH(1,INDEX(('ce raw data'!$A$2:$A$3000=C64)*('ce raw data'!$B$2:$B$3000=$B85),,),0),MATCH(SUBSTITUTE(H67,"Allele","Height"),'ce raw data'!$C$1:$CZ$1,0))),"-")</f>
        <v>-</v>
      </c>
      <c r="I84" s="8" t="str">
        <f>IFERROR(IF(INDEX('ce raw data'!$C$2:$CZ$3000,MATCH(1,INDEX(('ce raw data'!$A$2:$A$3000=C64)*('ce raw data'!$B$2:$B$3000=$B85),,),0),MATCH(SUBSTITUTE(I67,"Allele","Height"),'ce raw data'!$C$1:$CZ$1,0))="","-",INDEX('ce raw data'!$C$2:$CZ$3000,MATCH(1,INDEX(('ce raw data'!$A$2:$A$3000=C64)*('ce raw data'!$B$2:$B$3000=$B85),,),0),MATCH(SUBSTITUTE(I67,"Allele","Height"),'ce raw data'!$C$1:$CZ$1,0))),"-")</f>
        <v>-</v>
      </c>
      <c r="J84" s="8" t="str">
        <f>IFERROR(IF(INDEX('ce raw data'!$C$2:$CZ$3000,MATCH(1,INDEX(('ce raw data'!$A$2:$A$3000=C64)*('ce raw data'!$B$2:$B$3000=$B85),,),0),MATCH(SUBSTITUTE(J67,"Allele","Height"),'ce raw data'!$C$1:$CZ$1,0))="","-",INDEX('ce raw data'!$C$2:$CZ$3000,MATCH(1,INDEX(('ce raw data'!$A$2:$A$3000=C64)*('ce raw data'!$B$2:$B$3000=$B85),,),0),MATCH(SUBSTITUTE(J67,"Allele","Height"),'ce raw data'!$C$1:$CZ$1,0))),"-")</f>
        <v>-</v>
      </c>
    </row>
    <row r="85" spans="2:10" x14ac:dyDescent="0.4">
      <c r="B85" s="11" t="str">
        <f>'Allele Call Table'!$A$87</f>
        <v>D18S51</v>
      </c>
      <c r="C85" s="8" t="str">
        <f>IFERROR(IF(INDEX('ce raw data'!$C$2:$CZ$3000,MATCH(1,INDEX(('ce raw data'!$A$2:$A$3000=C64)*('ce raw data'!$B$2:$B$3000=$B85),,),0),MATCH(C67,'ce raw data'!$C$1:$CZ$1,0))="","-",INDEX('ce raw data'!$C$2:$CZ$3000,MATCH(1,INDEX(('ce raw data'!$A$2:$A$3000=C64)*('ce raw data'!$B$2:$B$3000=$B85),,),0),MATCH(C67,'ce raw data'!$C$1:$CZ$1,0))),"-")</f>
        <v>-</v>
      </c>
      <c r="D85" s="8" t="str">
        <f>IFERROR(IF(INDEX('ce raw data'!$C$2:$CZ$3000,MATCH(1,INDEX(('ce raw data'!$A$2:$A$3000=C64)*('ce raw data'!$B$2:$B$3000=$B85),,),0),MATCH(D67,'ce raw data'!$C$1:$CZ$1,0))="","-",INDEX('ce raw data'!$C$2:$CZ$3000,MATCH(1,INDEX(('ce raw data'!$A$2:$A$3000=C64)*('ce raw data'!$B$2:$B$3000=$B85),,),0),MATCH(D67,'ce raw data'!$C$1:$CZ$1,0))),"-")</f>
        <v>-</v>
      </c>
      <c r="E85" s="8" t="str">
        <f>IFERROR(IF(INDEX('ce raw data'!$C$2:$CZ$3000,MATCH(1,INDEX(('ce raw data'!$A$2:$A$3000=C64)*('ce raw data'!$B$2:$B$3000=$B85),,),0),MATCH(E67,'ce raw data'!$C$1:$CZ$1,0))="","-",INDEX('ce raw data'!$C$2:$CZ$3000,MATCH(1,INDEX(('ce raw data'!$A$2:$A$3000=C64)*('ce raw data'!$B$2:$B$3000=$B85),,),0),MATCH(E67,'ce raw data'!$C$1:$CZ$1,0))),"-")</f>
        <v>-</v>
      </c>
      <c r="F85" s="8" t="str">
        <f>IFERROR(IF(INDEX('ce raw data'!$C$2:$CZ$3000,MATCH(1,INDEX(('ce raw data'!$A$2:$A$3000=C64)*('ce raw data'!$B$2:$B$3000=$B85),,),0),MATCH(F67,'ce raw data'!$C$1:$CZ$1,0))="","-",INDEX('ce raw data'!$C$2:$CZ$3000,MATCH(1,INDEX(('ce raw data'!$A$2:$A$3000=C64)*('ce raw data'!$B$2:$B$3000=$B85),,),0),MATCH(F67,'ce raw data'!$C$1:$CZ$1,0))),"-")</f>
        <v>-</v>
      </c>
      <c r="G85" s="8" t="str">
        <f>IFERROR(IF(INDEX('ce raw data'!$C$2:$CZ$3000,MATCH(1,INDEX(('ce raw data'!$A$2:$A$3000=C64)*('ce raw data'!$B$2:$B$3000=$B85),,),0),MATCH(G67,'ce raw data'!$C$1:$CZ$1,0))="","-",INDEX('ce raw data'!$C$2:$CZ$3000,MATCH(1,INDEX(('ce raw data'!$A$2:$A$3000=C64)*('ce raw data'!$B$2:$B$3000=$B85),,),0),MATCH(G67,'ce raw data'!$C$1:$CZ$1,0))),"-")</f>
        <v>-</v>
      </c>
      <c r="H85" s="8" t="str">
        <f>IFERROR(IF(INDEX('ce raw data'!$C$2:$CZ$3000,MATCH(1,INDEX(('ce raw data'!$A$2:$A$3000=C64)*('ce raw data'!$B$2:$B$3000=$B85),,),0),MATCH(H67,'ce raw data'!$C$1:$CZ$1,0))="","-",INDEX('ce raw data'!$C$2:$CZ$3000,MATCH(1,INDEX(('ce raw data'!$A$2:$A$3000=C64)*('ce raw data'!$B$2:$B$3000=$B85),,),0),MATCH(H67,'ce raw data'!$C$1:$CZ$1,0))),"-")</f>
        <v>-</v>
      </c>
      <c r="I85" s="8" t="str">
        <f>IFERROR(IF(INDEX('ce raw data'!$C$2:$CZ$3000,MATCH(1,INDEX(('ce raw data'!$A$2:$A$3000=C64)*('ce raw data'!$B$2:$B$3000=$B85),,),0),MATCH(I67,'ce raw data'!$C$1:$CZ$1,0))="","-",INDEX('ce raw data'!$C$2:$CZ$3000,MATCH(1,INDEX(('ce raw data'!$A$2:$A$3000=C64)*('ce raw data'!$B$2:$B$3000=$B85),,),0),MATCH(I67,'ce raw data'!$C$1:$CZ$1,0))),"-")</f>
        <v>-</v>
      </c>
      <c r="J85" s="8" t="str">
        <f>IFERROR(IF(INDEX('ce raw data'!$C$2:$CZ$3000,MATCH(1,INDEX(('ce raw data'!$A$2:$A$3000=C64)*('ce raw data'!$B$2:$B$3000=$B85),,),0),MATCH(J67,'ce raw data'!$C$1:$CZ$1,0))="","-",INDEX('ce raw data'!$C$2:$CZ$3000,MATCH(1,INDEX(('ce raw data'!$A$2:$A$3000=C64)*('ce raw data'!$B$2:$B$3000=$B85),,),0),MATCH(J67,'ce raw data'!$C$1:$CZ$1,0))),"-")</f>
        <v>-</v>
      </c>
    </row>
    <row r="86" spans="2:10" hidden="1" x14ac:dyDescent="0.4">
      <c r="B86" s="11"/>
      <c r="C86" s="8" t="str">
        <f>IFERROR(IF(INDEX('ce raw data'!$C$2:$CZ$3000,MATCH(1,INDEX(('ce raw data'!$A$2:$A$3000=C64)*('ce raw data'!$B$2:$B$3000=$B87),,),0),MATCH(SUBSTITUTE(C67,"Allele","Height"),'ce raw data'!$C$1:$CZ$1,0))="","-",INDEX('ce raw data'!$C$2:$CZ$3000,MATCH(1,INDEX(('ce raw data'!$A$2:$A$3000=C64)*('ce raw data'!$B$2:$B$3000=$B87),,),0),MATCH(SUBSTITUTE(C67,"Allele","Height"),'ce raw data'!$C$1:$CZ$1,0))),"-")</f>
        <v>-</v>
      </c>
      <c r="D86" s="8" t="str">
        <f>IFERROR(IF(INDEX('ce raw data'!$C$2:$CZ$3000,MATCH(1,INDEX(('ce raw data'!$A$2:$A$3000=C64)*('ce raw data'!$B$2:$B$3000=$B87),,),0),MATCH(SUBSTITUTE(D67,"Allele","Height"),'ce raw data'!$C$1:$CZ$1,0))="","-",INDEX('ce raw data'!$C$2:$CZ$3000,MATCH(1,INDEX(('ce raw data'!$A$2:$A$3000=C64)*('ce raw data'!$B$2:$B$3000=$B87),,),0),MATCH(SUBSTITUTE(D67,"Allele","Height"),'ce raw data'!$C$1:$CZ$1,0))),"-")</f>
        <v>-</v>
      </c>
      <c r="E86" s="8" t="str">
        <f>IFERROR(IF(INDEX('ce raw data'!$C$2:$CZ$3000,MATCH(1,INDEX(('ce raw data'!$A$2:$A$3000=C64)*('ce raw data'!$B$2:$B$3000=$B87),,),0),MATCH(SUBSTITUTE(E67,"Allele","Height"),'ce raw data'!$C$1:$CZ$1,0))="","-",INDEX('ce raw data'!$C$2:$CZ$3000,MATCH(1,INDEX(('ce raw data'!$A$2:$A$3000=C64)*('ce raw data'!$B$2:$B$3000=$B87),,),0),MATCH(SUBSTITUTE(E67,"Allele","Height"),'ce raw data'!$C$1:$CZ$1,0))),"-")</f>
        <v>-</v>
      </c>
      <c r="F86" s="8" t="str">
        <f>IFERROR(IF(INDEX('ce raw data'!$C$2:$CZ$3000,MATCH(1,INDEX(('ce raw data'!$A$2:$A$3000=C64)*('ce raw data'!$B$2:$B$3000=$B87),,),0),MATCH(SUBSTITUTE(F67,"Allele","Height"),'ce raw data'!$C$1:$CZ$1,0))="","-",INDEX('ce raw data'!$C$2:$CZ$3000,MATCH(1,INDEX(('ce raw data'!$A$2:$A$3000=C64)*('ce raw data'!$B$2:$B$3000=$B87),,),0),MATCH(SUBSTITUTE(F67,"Allele","Height"),'ce raw data'!$C$1:$CZ$1,0))),"-")</f>
        <v>-</v>
      </c>
      <c r="G86" s="8" t="str">
        <f>IFERROR(IF(INDEX('ce raw data'!$C$2:$CZ$3000,MATCH(1,INDEX(('ce raw data'!$A$2:$A$3000=C64)*('ce raw data'!$B$2:$B$3000=$B87),,),0),MATCH(SUBSTITUTE(G67,"Allele","Height"),'ce raw data'!$C$1:$CZ$1,0))="","-",INDEX('ce raw data'!$C$2:$CZ$3000,MATCH(1,INDEX(('ce raw data'!$A$2:$A$3000=C64)*('ce raw data'!$B$2:$B$3000=$B87),,),0),MATCH(SUBSTITUTE(G67,"Allele","Height"),'ce raw data'!$C$1:$CZ$1,0))),"-")</f>
        <v>-</v>
      </c>
      <c r="H86" s="8" t="str">
        <f>IFERROR(IF(INDEX('ce raw data'!$C$2:$CZ$3000,MATCH(1,INDEX(('ce raw data'!$A$2:$A$3000=C64)*('ce raw data'!$B$2:$B$3000=$B87),,),0),MATCH(SUBSTITUTE(H67,"Allele","Height"),'ce raw data'!$C$1:$CZ$1,0))="","-",INDEX('ce raw data'!$C$2:$CZ$3000,MATCH(1,INDEX(('ce raw data'!$A$2:$A$3000=C64)*('ce raw data'!$B$2:$B$3000=$B87),,),0),MATCH(SUBSTITUTE(H67,"Allele","Height"),'ce raw data'!$C$1:$CZ$1,0))),"-")</f>
        <v>-</v>
      </c>
      <c r="I86" s="8" t="str">
        <f>IFERROR(IF(INDEX('ce raw data'!$C$2:$CZ$3000,MATCH(1,INDEX(('ce raw data'!$A$2:$A$3000=C64)*('ce raw data'!$B$2:$B$3000=$B87),,),0),MATCH(SUBSTITUTE(I67,"Allele","Height"),'ce raw data'!$C$1:$CZ$1,0))="","-",INDEX('ce raw data'!$C$2:$CZ$3000,MATCH(1,INDEX(('ce raw data'!$A$2:$A$3000=C64)*('ce raw data'!$B$2:$B$3000=$B87),,),0),MATCH(SUBSTITUTE(I67,"Allele","Height"),'ce raw data'!$C$1:$CZ$1,0))),"-")</f>
        <v>-</v>
      </c>
      <c r="J86" s="8" t="str">
        <f>IFERROR(IF(INDEX('ce raw data'!$C$2:$CZ$3000,MATCH(1,INDEX(('ce raw data'!$A$2:$A$3000=C64)*('ce raw data'!$B$2:$B$3000=$B87),,),0),MATCH(SUBSTITUTE(J67,"Allele","Height"),'ce raw data'!$C$1:$CZ$1,0))="","-",INDEX('ce raw data'!$C$2:$CZ$3000,MATCH(1,INDEX(('ce raw data'!$A$2:$A$3000=C64)*('ce raw data'!$B$2:$B$3000=$B87),,),0),MATCH(SUBSTITUTE(J67,"Allele","Height"),'ce raw data'!$C$1:$CZ$1,0))),"-")</f>
        <v>-</v>
      </c>
    </row>
    <row r="87" spans="2:10" x14ac:dyDescent="0.4">
      <c r="B87" s="11" t="str">
        <f>'Allele Call Table'!$A$89</f>
        <v>D2S1338</v>
      </c>
      <c r="C87" s="8" t="str">
        <f>IFERROR(IF(INDEX('ce raw data'!$C$2:$CZ$3000,MATCH(1,INDEX(('ce raw data'!$A$2:$A$3000=C64)*('ce raw data'!$B$2:$B$3000=$B87),,),0),MATCH(C67,'ce raw data'!$C$1:$CZ$1,0))="","-",INDEX('ce raw data'!$C$2:$CZ$3000,MATCH(1,INDEX(('ce raw data'!$A$2:$A$3000=C64)*('ce raw data'!$B$2:$B$3000=$B87),,),0),MATCH(C67,'ce raw data'!$C$1:$CZ$1,0))),"-")</f>
        <v>-</v>
      </c>
      <c r="D87" s="8" t="str">
        <f>IFERROR(IF(INDEX('ce raw data'!$C$2:$CZ$3000,MATCH(1,INDEX(('ce raw data'!$A$2:$A$3000=C64)*('ce raw data'!$B$2:$B$3000=$B87),,),0),MATCH(D67,'ce raw data'!$C$1:$CZ$1,0))="","-",INDEX('ce raw data'!$C$2:$CZ$3000,MATCH(1,INDEX(('ce raw data'!$A$2:$A$3000=C64)*('ce raw data'!$B$2:$B$3000=$B87),,),0),MATCH(D67,'ce raw data'!$C$1:$CZ$1,0))),"-")</f>
        <v>-</v>
      </c>
      <c r="E87" s="8" t="str">
        <f>IFERROR(IF(INDEX('ce raw data'!$C$2:$CZ$3000,MATCH(1,INDEX(('ce raw data'!$A$2:$A$3000=C64)*('ce raw data'!$B$2:$B$3000=$B87),,),0),MATCH(E67,'ce raw data'!$C$1:$CZ$1,0))="","-",INDEX('ce raw data'!$C$2:$CZ$3000,MATCH(1,INDEX(('ce raw data'!$A$2:$A$3000=C64)*('ce raw data'!$B$2:$B$3000=$B87),,),0),MATCH(E67,'ce raw data'!$C$1:$CZ$1,0))),"-")</f>
        <v>-</v>
      </c>
      <c r="F87" s="8" t="str">
        <f>IFERROR(IF(INDEX('ce raw data'!$C$2:$CZ$3000,MATCH(1,INDEX(('ce raw data'!$A$2:$A$3000=C64)*('ce raw data'!$B$2:$B$3000=$B87),,),0),MATCH(F67,'ce raw data'!$C$1:$CZ$1,0))="","-",INDEX('ce raw data'!$C$2:$CZ$3000,MATCH(1,INDEX(('ce raw data'!$A$2:$A$3000=C64)*('ce raw data'!$B$2:$B$3000=$B87),,),0),MATCH(F67,'ce raw data'!$C$1:$CZ$1,0))),"-")</f>
        <v>-</v>
      </c>
      <c r="G87" s="8" t="str">
        <f>IFERROR(IF(INDEX('ce raw data'!$C$2:$CZ$3000,MATCH(1,INDEX(('ce raw data'!$A$2:$A$3000=C64)*('ce raw data'!$B$2:$B$3000=$B87),,),0),MATCH(G67,'ce raw data'!$C$1:$CZ$1,0))="","-",INDEX('ce raw data'!$C$2:$CZ$3000,MATCH(1,INDEX(('ce raw data'!$A$2:$A$3000=C64)*('ce raw data'!$B$2:$B$3000=$B87),,),0),MATCH(G67,'ce raw data'!$C$1:$CZ$1,0))),"-")</f>
        <v>-</v>
      </c>
      <c r="H87" s="8" t="str">
        <f>IFERROR(IF(INDEX('ce raw data'!$C$2:$CZ$3000,MATCH(1,INDEX(('ce raw data'!$A$2:$A$3000=C64)*('ce raw data'!$B$2:$B$3000=$B87),,),0),MATCH(H67,'ce raw data'!$C$1:$CZ$1,0))="","-",INDEX('ce raw data'!$C$2:$CZ$3000,MATCH(1,INDEX(('ce raw data'!$A$2:$A$3000=C64)*('ce raw data'!$B$2:$B$3000=$B87),,),0),MATCH(H67,'ce raw data'!$C$1:$CZ$1,0))),"-")</f>
        <v>-</v>
      </c>
      <c r="I87" s="8" t="str">
        <f>IFERROR(IF(INDEX('ce raw data'!$C$2:$CZ$3000,MATCH(1,INDEX(('ce raw data'!$A$2:$A$3000=C64)*('ce raw data'!$B$2:$B$3000=$B87),,),0),MATCH(I67,'ce raw data'!$C$1:$CZ$1,0))="","-",INDEX('ce raw data'!$C$2:$CZ$3000,MATCH(1,INDEX(('ce raw data'!$A$2:$A$3000=C64)*('ce raw data'!$B$2:$B$3000=$B87),,),0),MATCH(I67,'ce raw data'!$C$1:$CZ$1,0))),"-")</f>
        <v>-</v>
      </c>
      <c r="J87" s="8" t="str">
        <f>IFERROR(IF(INDEX('ce raw data'!$C$2:$CZ$3000,MATCH(1,INDEX(('ce raw data'!$A$2:$A$3000=C64)*('ce raw data'!$B$2:$B$3000=$B87),,),0),MATCH(J67,'ce raw data'!$C$1:$CZ$1,0))="","-",INDEX('ce raw data'!$C$2:$CZ$3000,MATCH(1,INDEX(('ce raw data'!$A$2:$A$3000=C64)*('ce raw data'!$B$2:$B$3000=$B87),,),0),MATCH(J67,'ce raw data'!$C$1:$CZ$1,0))),"-")</f>
        <v>-</v>
      </c>
    </row>
    <row r="88" spans="2:10" hidden="1" x14ac:dyDescent="0.4">
      <c r="B88" s="11"/>
      <c r="C88" s="8" t="str">
        <f>IFERROR(IF(INDEX('ce raw data'!$C$2:$CZ$3000,MATCH(1,INDEX(('ce raw data'!$A$2:$A$3000=C64)*('ce raw data'!$B$2:$B$3000=$B89),,),0),MATCH(SUBSTITUTE(C67,"Allele","Height"),'ce raw data'!$C$1:$CZ$1,0))="","-",INDEX('ce raw data'!$C$2:$CZ$3000,MATCH(1,INDEX(('ce raw data'!$A$2:$A$3000=C64)*('ce raw data'!$B$2:$B$3000=$B89),,),0),MATCH(SUBSTITUTE(C67,"Allele","Height"),'ce raw data'!$C$1:$CZ$1,0))),"-")</f>
        <v>-</v>
      </c>
      <c r="D88" s="8" t="str">
        <f>IFERROR(IF(INDEX('ce raw data'!$C$2:$CZ$3000,MATCH(1,INDEX(('ce raw data'!$A$2:$A$3000=C64)*('ce raw data'!$B$2:$B$3000=$B89),,),0),MATCH(SUBSTITUTE(D67,"Allele","Height"),'ce raw data'!$C$1:$CZ$1,0))="","-",INDEX('ce raw data'!$C$2:$CZ$3000,MATCH(1,INDEX(('ce raw data'!$A$2:$A$3000=C64)*('ce raw data'!$B$2:$B$3000=$B89),,),0),MATCH(SUBSTITUTE(D67,"Allele","Height"),'ce raw data'!$C$1:$CZ$1,0))),"-")</f>
        <v>-</v>
      </c>
      <c r="E88" s="8" t="str">
        <f>IFERROR(IF(INDEX('ce raw data'!$C$2:$CZ$3000,MATCH(1,INDEX(('ce raw data'!$A$2:$A$3000=C64)*('ce raw data'!$B$2:$B$3000=$B89),,),0),MATCH(SUBSTITUTE(E67,"Allele","Height"),'ce raw data'!$C$1:$CZ$1,0))="","-",INDEX('ce raw data'!$C$2:$CZ$3000,MATCH(1,INDEX(('ce raw data'!$A$2:$A$3000=C64)*('ce raw data'!$B$2:$B$3000=$B89),,),0),MATCH(SUBSTITUTE(E67,"Allele","Height"),'ce raw data'!$C$1:$CZ$1,0))),"-")</f>
        <v>-</v>
      </c>
      <c r="F88" s="8" t="str">
        <f>IFERROR(IF(INDEX('ce raw data'!$C$2:$CZ$3000,MATCH(1,INDEX(('ce raw data'!$A$2:$A$3000=C64)*('ce raw data'!$B$2:$B$3000=$B89),,),0),MATCH(SUBSTITUTE(F67,"Allele","Height"),'ce raw data'!$C$1:$CZ$1,0))="","-",INDEX('ce raw data'!$C$2:$CZ$3000,MATCH(1,INDEX(('ce raw data'!$A$2:$A$3000=C64)*('ce raw data'!$B$2:$B$3000=$B89),,),0),MATCH(SUBSTITUTE(F67,"Allele","Height"),'ce raw data'!$C$1:$CZ$1,0))),"-")</f>
        <v>-</v>
      </c>
      <c r="G88" s="8" t="str">
        <f>IFERROR(IF(INDEX('ce raw data'!$C$2:$CZ$3000,MATCH(1,INDEX(('ce raw data'!$A$2:$A$3000=C64)*('ce raw data'!$B$2:$B$3000=$B89),,),0),MATCH(SUBSTITUTE(G67,"Allele","Height"),'ce raw data'!$C$1:$CZ$1,0))="","-",INDEX('ce raw data'!$C$2:$CZ$3000,MATCH(1,INDEX(('ce raw data'!$A$2:$A$3000=C64)*('ce raw data'!$B$2:$B$3000=$B89),,),0),MATCH(SUBSTITUTE(G67,"Allele","Height"),'ce raw data'!$C$1:$CZ$1,0))),"-")</f>
        <v>-</v>
      </c>
      <c r="H88" s="8" t="str">
        <f>IFERROR(IF(INDEX('ce raw data'!$C$2:$CZ$3000,MATCH(1,INDEX(('ce raw data'!$A$2:$A$3000=C64)*('ce raw data'!$B$2:$B$3000=$B89),,),0),MATCH(SUBSTITUTE(H67,"Allele","Height"),'ce raw data'!$C$1:$CZ$1,0))="","-",INDEX('ce raw data'!$C$2:$CZ$3000,MATCH(1,INDEX(('ce raw data'!$A$2:$A$3000=C64)*('ce raw data'!$B$2:$B$3000=$B89),,),0),MATCH(SUBSTITUTE(H67,"Allele","Height"),'ce raw data'!$C$1:$CZ$1,0))),"-")</f>
        <v>-</v>
      </c>
      <c r="I88" s="8" t="str">
        <f>IFERROR(IF(INDEX('ce raw data'!$C$2:$CZ$3000,MATCH(1,INDEX(('ce raw data'!$A$2:$A$3000=C64)*('ce raw data'!$B$2:$B$3000=$B89),,),0),MATCH(SUBSTITUTE(I67,"Allele","Height"),'ce raw data'!$C$1:$CZ$1,0))="","-",INDEX('ce raw data'!$C$2:$CZ$3000,MATCH(1,INDEX(('ce raw data'!$A$2:$A$3000=C64)*('ce raw data'!$B$2:$B$3000=$B89),,),0),MATCH(SUBSTITUTE(I67,"Allele","Height"),'ce raw data'!$C$1:$CZ$1,0))),"-")</f>
        <v>-</v>
      </c>
      <c r="J88" s="8" t="str">
        <f>IFERROR(IF(INDEX('ce raw data'!$C$2:$CZ$3000,MATCH(1,INDEX(('ce raw data'!$A$2:$A$3000=C64)*('ce raw data'!$B$2:$B$3000=$B89),,),0),MATCH(SUBSTITUTE(J67,"Allele","Height"),'ce raw data'!$C$1:$CZ$1,0))="","-",INDEX('ce raw data'!$C$2:$CZ$3000,MATCH(1,INDEX(('ce raw data'!$A$2:$A$3000=C64)*('ce raw data'!$B$2:$B$3000=$B89),,),0),MATCH(SUBSTITUTE(J67,"Allele","Height"),'ce raw data'!$C$1:$CZ$1,0))),"-")</f>
        <v>-</v>
      </c>
    </row>
    <row r="89" spans="2:10" x14ac:dyDescent="0.4">
      <c r="B89" s="11" t="str">
        <f>'Allele Call Table'!$A$91</f>
        <v>CSF1PO</v>
      </c>
      <c r="C89" s="8" t="str">
        <f>IFERROR(IF(INDEX('ce raw data'!$C$2:$CZ$3000,MATCH(1,INDEX(('ce raw data'!$A$2:$A$3000=C64)*('ce raw data'!$B$2:$B$3000=$B89),,),0),MATCH(C67,'ce raw data'!$C$1:$CZ$1,0))="","-",INDEX('ce raw data'!$C$2:$CZ$3000,MATCH(1,INDEX(('ce raw data'!$A$2:$A$3000=C64)*('ce raw data'!$B$2:$B$3000=$B89),,),0),MATCH(C67,'ce raw data'!$C$1:$CZ$1,0))),"-")</f>
        <v>-</v>
      </c>
      <c r="D89" s="8" t="str">
        <f>IFERROR(IF(INDEX('ce raw data'!$C$2:$CZ$3000,MATCH(1,INDEX(('ce raw data'!$A$2:$A$3000=C64)*('ce raw data'!$B$2:$B$3000=$B89),,),0),MATCH(D67,'ce raw data'!$C$1:$CZ$1,0))="","-",INDEX('ce raw data'!$C$2:$CZ$3000,MATCH(1,INDEX(('ce raw data'!$A$2:$A$3000=C64)*('ce raw data'!$B$2:$B$3000=$B89),,),0),MATCH(D67,'ce raw data'!$C$1:$CZ$1,0))),"-")</f>
        <v>-</v>
      </c>
      <c r="E89" s="8" t="str">
        <f>IFERROR(IF(INDEX('ce raw data'!$C$2:$CZ$3000,MATCH(1,INDEX(('ce raw data'!$A$2:$A$3000=C64)*('ce raw data'!$B$2:$B$3000=$B89),,),0),MATCH(E67,'ce raw data'!$C$1:$CZ$1,0))="","-",INDEX('ce raw data'!$C$2:$CZ$3000,MATCH(1,INDEX(('ce raw data'!$A$2:$A$3000=C64)*('ce raw data'!$B$2:$B$3000=$B89),,),0),MATCH(E67,'ce raw data'!$C$1:$CZ$1,0))),"-")</f>
        <v>-</v>
      </c>
      <c r="F89" s="8" t="str">
        <f>IFERROR(IF(INDEX('ce raw data'!$C$2:$CZ$3000,MATCH(1,INDEX(('ce raw data'!$A$2:$A$3000=C64)*('ce raw data'!$B$2:$B$3000=$B89),,),0),MATCH(F67,'ce raw data'!$C$1:$CZ$1,0))="","-",INDEX('ce raw data'!$C$2:$CZ$3000,MATCH(1,INDEX(('ce raw data'!$A$2:$A$3000=C64)*('ce raw data'!$B$2:$B$3000=$B89),,),0),MATCH(F67,'ce raw data'!$C$1:$CZ$1,0))),"-")</f>
        <v>-</v>
      </c>
      <c r="G89" s="8" t="str">
        <f>IFERROR(IF(INDEX('ce raw data'!$C$2:$CZ$3000,MATCH(1,INDEX(('ce raw data'!$A$2:$A$3000=C64)*('ce raw data'!$B$2:$B$3000=$B89),,),0),MATCH(G67,'ce raw data'!$C$1:$CZ$1,0))="","-",INDEX('ce raw data'!$C$2:$CZ$3000,MATCH(1,INDEX(('ce raw data'!$A$2:$A$3000=C64)*('ce raw data'!$B$2:$B$3000=$B89),,),0),MATCH(G67,'ce raw data'!$C$1:$CZ$1,0))),"-")</f>
        <v>-</v>
      </c>
      <c r="H89" s="8" t="str">
        <f>IFERROR(IF(INDEX('ce raw data'!$C$2:$CZ$3000,MATCH(1,INDEX(('ce raw data'!$A$2:$A$3000=C64)*('ce raw data'!$B$2:$B$3000=$B89),,),0),MATCH(H67,'ce raw data'!$C$1:$CZ$1,0))="","-",INDEX('ce raw data'!$C$2:$CZ$3000,MATCH(1,INDEX(('ce raw data'!$A$2:$A$3000=C64)*('ce raw data'!$B$2:$B$3000=$B89),,),0),MATCH(H67,'ce raw data'!$C$1:$CZ$1,0))),"-")</f>
        <v>-</v>
      </c>
      <c r="I89" s="8" t="str">
        <f>IFERROR(IF(INDEX('ce raw data'!$C$2:$CZ$3000,MATCH(1,INDEX(('ce raw data'!$A$2:$A$3000=C64)*('ce raw data'!$B$2:$B$3000=$B89),,),0),MATCH(I67,'ce raw data'!$C$1:$CZ$1,0))="","-",INDEX('ce raw data'!$C$2:$CZ$3000,MATCH(1,INDEX(('ce raw data'!$A$2:$A$3000=C64)*('ce raw data'!$B$2:$B$3000=$B89),,),0),MATCH(I67,'ce raw data'!$C$1:$CZ$1,0))),"-")</f>
        <v>-</v>
      </c>
      <c r="J89" s="8" t="str">
        <f>IFERROR(IF(INDEX('ce raw data'!$C$2:$CZ$3000,MATCH(1,INDEX(('ce raw data'!$A$2:$A$3000=C64)*('ce raw data'!$B$2:$B$3000=$B89),,),0),MATCH(J67,'ce raw data'!$C$1:$CZ$1,0))="","-",INDEX('ce raw data'!$C$2:$CZ$3000,MATCH(1,INDEX(('ce raw data'!$A$2:$A$3000=C64)*('ce raw data'!$B$2:$B$3000=$B89),,),0),MATCH(J67,'ce raw data'!$C$1:$CZ$1,0))),"-")</f>
        <v>-</v>
      </c>
    </row>
    <row r="90" spans="2:10" hidden="1" x14ac:dyDescent="0.4">
      <c r="B90" s="11"/>
      <c r="C90" s="8" t="str">
        <f>IFERROR(IF(INDEX('ce raw data'!$C$2:$CZ$3000,MATCH(1,INDEX(('ce raw data'!$A$2:$A$3000=C64)*('ce raw data'!$B$2:$B$3000=$B91),,),0),MATCH(SUBSTITUTE(C67,"Allele","Height"),'ce raw data'!$C$1:$CZ$1,0))="","-",INDEX('ce raw data'!$C$2:$CZ$3000,MATCH(1,INDEX(('ce raw data'!$A$2:$A$3000=C64)*('ce raw data'!$B$2:$B$3000=$B91),,),0),MATCH(SUBSTITUTE(C67,"Allele","Height"),'ce raw data'!$C$1:$CZ$1,0))),"-")</f>
        <v>-</v>
      </c>
      <c r="D90" s="8" t="str">
        <f>IFERROR(IF(INDEX('ce raw data'!$C$2:$CZ$3000,MATCH(1,INDEX(('ce raw data'!$A$2:$A$3000=C64)*('ce raw data'!$B$2:$B$3000=$B91),,),0),MATCH(SUBSTITUTE(D67,"Allele","Height"),'ce raw data'!$C$1:$CZ$1,0))="","-",INDEX('ce raw data'!$C$2:$CZ$3000,MATCH(1,INDEX(('ce raw data'!$A$2:$A$3000=C64)*('ce raw data'!$B$2:$B$3000=$B91),,),0),MATCH(SUBSTITUTE(D67,"Allele","Height"),'ce raw data'!$C$1:$CZ$1,0))),"-")</f>
        <v>-</v>
      </c>
      <c r="E90" s="8" t="str">
        <f>IFERROR(IF(INDEX('ce raw data'!$C$2:$CZ$3000,MATCH(1,INDEX(('ce raw data'!$A$2:$A$3000=C64)*('ce raw data'!$B$2:$B$3000=$B91),,),0),MATCH(SUBSTITUTE(E67,"Allele","Height"),'ce raw data'!$C$1:$CZ$1,0))="","-",INDEX('ce raw data'!$C$2:$CZ$3000,MATCH(1,INDEX(('ce raw data'!$A$2:$A$3000=C64)*('ce raw data'!$B$2:$B$3000=$B91),,),0),MATCH(SUBSTITUTE(E67,"Allele","Height"),'ce raw data'!$C$1:$CZ$1,0))),"-")</f>
        <v>-</v>
      </c>
      <c r="F90" s="8" t="str">
        <f>IFERROR(IF(INDEX('ce raw data'!$C$2:$CZ$3000,MATCH(1,INDEX(('ce raw data'!$A$2:$A$3000=C64)*('ce raw data'!$B$2:$B$3000=$B91),,),0),MATCH(SUBSTITUTE(F67,"Allele","Height"),'ce raw data'!$C$1:$CZ$1,0))="","-",INDEX('ce raw data'!$C$2:$CZ$3000,MATCH(1,INDEX(('ce raw data'!$A$2:$A$3000=C64)*('ce raw data'!$B$2:$B$3000=$B91),,),0),MATCH(SUBSTITUTE(F67,"Allele","Height"),'ce raw data'!$C$1:$CZ$1,0))),"-")</f>
        <v>-</v>
      </c>
      <c r="G90" s="8" t="str">
        <f>IFERROR(IF(INDEX('ce raw data'!$C$2:$CZ$3000,MATCH(1,INDEX(('ce raw data'!$A$2:$A$3000=C64)*('ce raw data'!$B$2:$B$3000=$B91),,),0),MATCH(SUBSTITUTE(G67,"Allele","Height"),'ce raw data'!$C$1:$CZ$1,0))="","-",INDEX('ce raw data'!$C$2:$CZ$3000,MATCH(1,INDEX(('ce raw data'!$A$2:$A$3000=C64)*('ce raw data'!$B$2:$B$3000=$B91),,),0),MATCH(SUBSTITUTE(G67,"Allele","Height"),'ce raw data'!$C$1:$CZ$1,0))),"-")</f>
        <v>-</v>
      </c>
      <c r="H90" s="8" t="str">
        <f>IFERROR(IF(INDEX('ce raw data'!$C$2:$CZ$3000,MATCH(1,INDEX(('ce raw data'!$A$2:$A$3000=C64)*('ce raw data'!$B$2:$B$3000=$B91),,),0),MATCH(SUBSTITUTE(H67,"Allele","Height"),'ce raw data'!$C$1:$CZ$1,0))="","-",INDEX('ce raw data'!$C$2:$CZ$3000,MATCH(1,INDEX(('ce raw data'!$A$2:$A$3000=C64)*('ce raw data'!$B$2:$B$3000=$B91),,),0),MATCH(SUBSTITUTE(H67,"Allele","Height"),'ce raw data'!$C$1:$CZ$1,0))),"-")</f>
        <v>-</v>
      </c>
      <c r="I90" s="8" t="str">
        <f>IFERROR(IF(INDEX('ce raw data'!$C$2:$CZ$3000,MATCH(1,INDEX(('ce raw data'!$A$2:$A$3000=C64)*('ce raw data'!$B$2:$B$3000=$B91),,),0),MATCH(SUBSTITUTE(I67,"Allele","Height"),'ce raw data'!$C$1:$CZ$1,0))="","-",INDEX('ce raw data'!$C$2:$CZ$3000,MATCH(1,INDEX(('ce raw data'!$A$2:$A$3000=C64)*('ce raw data'!$B$2:$B$3000=$B91),,),0),MATCH(SUBSTITUTE(I67,"Allele","Height"),'ce raw data'!$C$1:$CZ$1,0))),"-")</f>
        <v>-</v>
      </c>
      <c r="J90" s="8" t="str">
        <f>IFERROR(IF(INDEX('ce raw data'!$C$2:$CZ$3000,MATCH(1,INDEX(('ce raw data'!$A$2:$A$3000=C64)*('ce raw data'!$B$2:$B$3000=$B91),,),0),MATCH(SUBSTITUTE(J67,"Allele","Height"),'ce raw data'!$C$1:$CZ$1,0))="","-",INDEX('ce raw data'!$C$2:$CZ$3000,MATCH(1,INDEX(('ce raw data'!$A$2:$A$3000=C64)*('ce raw data'!$B$2:$B$3000=$B91),,),0),MATCH(SUBSTITUTE(J67,"Allele","Height"),'ce raw data'!$C$1:$CZ$1,0))),"-")</f>
        <v>-</v>
      </c>
    </row>
    <row r="91" spans="2:10" x14ac:dyDescent="0.4">
      <c r="B91" s="11" t="str">
        <f>'Allele Call Table'!$A$93</f>
        <v>Penta D</v>
      </c>
      <c r="C91" s="8" t="str">
        <f>IFERROR(IF(INDEX('ce raw data'!$C$2:$CZ$3000,MATCH(1,INDEX(('ce raw data'!$A$2:$A$3000=C64)*('ce raw data'!$B$2:$B$3000=$B91),,),0),MATCH(C67,'ce raw data'!$C$1:$CZ$1,0))="","-",INDEX('ce raw data'!$C$2:$CZ$3000,MATCH(1,INDEX(('ce raw data'!$A$2:$A$3000=C64)*('ce raw data'!$B$2:$B$3000=$B91),,),0),MATCH(C67,'ce raw data'!$C$1:$CZ$1,0))),"-")</f>
        <v>-</v>
      </c>
      <c r="D91" s="8" t="str">
        <f>IFERROR(IF(INDEX('ce raw data'!$C$2:$CZ$3000,MATCH(1,INDEX(('ce raw data'!$A$2:$A$3000=C64)*('ce raw data'!$B$2:$B$3000=$B91),,),0),MATCH(D67,'ce raw data'!$C$1:$CZ$1,0))="","-",INDEX('ce raw data'!$C$2:$CZ$3000,MATCH(1,INDEX(('ce raw data'!$A$2:$A$3000=C64)*('ce raw data'!$B$2:$B$3000=$B91),,),0),MATCH(D67,'ce raw data'!$C$1:$CZ$1,0))),"-")</f>
        <v>-</v>
      </c>
      <c r="E91" s="8" t="str">
        <f>IFERROR(IF(INDEX('ce raw data'!$C$2:$CZ$3000,MATCH(1,INDEX(('ce raw data'!$A$2:$A$3000=C64)*('ce raw data'!$B$2:$B$3000=$B91),,),0),MATCH(E67,'ce raw data'!$C$1:$CZ$1,0))="","-",INDEX('ce raw data'!$C$2:$CZ$3000,MATCH(1,INDEX(('ce raw data'!$A$2:$A$3000=C64)*('ce raw data'!$B$2:$B$3000=$B91),,),0),MATCH(E67,'ce raw data'!$C$1:$CZ$1,0))),"-")</f>
        <v>-</v>
      </c>
      <c r="F91" s="8" t="str">
        <f>IFERROR(IF(INDEX('ce raw data'!$C$2:$CZ$3000,MATCH(1,INDEX(('ce raw data'!$A$2:$A$3000=C64)*('ce raw data'!$B$2:$B$3000=$B91),,),0),MATCH(F67,'ce raw data'!$C$1:$CZ$1,0))="","-",INDEX('ce raw data'!$C$2:$CZ$3000,MATCH(1,INDEX(('ce raw data'!$A$2:$A$3000=C64)*('ce raw data'!$B$2:$B$3000=$B91),,),0),MATCH(F67,'ce raw data'!$C$1:$CZ$1,0))),"-")</f>
        <v>-</v>
      </c>
      <c r="G91" s="8" t="str">
        <f>IFERROR(IF(INDEX('ce raw data'!$C$2:$CZ$3000,MATCH(1,INDEX(('ce raw data'!$A$2:$A$3000=C64)*('ce raw data'!$B$2:$B$3000=$B91),,),0),MATCH(G67,'ce raw data'!$C$1:$CZ$1,0))="","-",INDEX('ce raw data'!$C$2:$CZ$3000,MATCH(1,INDEX(('ce raw data'!$A$2:$A$3000=C64)*('ce raw data'!$B$2:$B$3000=$B91),,),0),MATCH(G67,'ce raw data'!$C$1:$CZ$1,0))),"-")</f>
        <v>-</v>
      </c>
      <c r="H91" s="8" t="str">
        <f>IFERROR(IF(INDEX('ce raw data'!$C$2:$CZ$3000,MATCH(1,INDEX(('ce raw data'!$A$2:$A$3000=C64)*('ce raw data'!$B$2:$B$3000=$B91),,),0),MATCH(H67,'ce raw data'!$C$1:$CZ$1,0))="","-",INDEX('ce raw data'!$C$2:$CZ$3000,MATCH(1,INDEX(('ce raw data'!$A$2:$A$3000=C64)*('ce raw data'!$B$2:$B$3000=$B91),,),0),MATCH(H67,'ce raw data'!$C$1:$CZ$1,0))),"-")</f>
        <v>-</v>
      </c>
      <c r="I91" s="8" t="str">
        <f>IFERROR(IF(INDEX('ce raw data'!$C$2:$CZ$3000,MATCH(1,INDEX(('ce raw data'!$A$2:$A$3000=C64)*('ce raw data'!$B$2:$B$3000=$B91),,),0),MATCH(I67,'ce raw data'!$C$1:$CZ$1,0))="","-",INDEX('ce raw data'!$C$2:$CZ$3000,MATCH(1,INDEX(('ce raw data'!$A$2:$A$3000=C64)*('ce raw data'!$B$2:$B$3000=$B91),,),0),MATCH(I67,'ce raw data'!$C$1:$CZ$1,0))),"-")</f>
        <v>-</v>
      </c>
      <c r="J91" s="8" t="str">
        <f>IFERROR(IF(INDEX('ce raw data'!$C$2:$CZ$3000,MATCH(1,INDEX(('ce raw data'!$A$2:$A$3000=C64)*('ce raw data'!$B$2:$B$3000=$B91),,),0),MATCH(J67,'ce raw data'!$C$1:$CZ$1,0))="","-",INDEX('ce raw data'!$C$2:$CZ$3000,MATCH(1,INDEX(('ce raw data'!$A$2:$A$3000=C64)*('ce raw data'!$B$2:$B$3000=$B91),,),0),MATCH(J67,'ce raw data'!$C$1:$CZ$1,0))),"-")</f>
        <v>-</v>
      </c>
    </row>
    <row r="92" spans="2:10" hidden="1" x14ac:dyDescent="0.4">
      <c r="B92" s="10"/>
      <c r="C92" s="8" t="str">
        <f>IFERROR(IF(INDEX('ce raw data'!$C$2:$CZ$3000,MATCH(1,INDEX(('ce raw data'!$A$2:$A$3000=C64)*('ce raw data'!$B$2:$B$3000=$B93),,),0),MATCH(SUBSTITUTE(C67,"Allele","Height"),'ce raw data'!$C$1:$CZ$1,0))="","-",INDEX('ce raw data'!$C$2:$CZ$3000,MATCH(1,INDEX(('ce raw data'!$A$2:$A$3000=C64)*('ce raw data'!$B$2:$B$3000=$B93),,),0),MATCH(SUBSTITUTE(C67,"Allele","Height"),'ce raw data'!$C$1:$CZ$1,0))),"-")</f>
        <v>-</v>
      </c>
      <c r="D92" s="8" t="str">
        <f>IFERROR(IF(INDEX('ce raw data'!$C$2:$CZ$3000,MATCH(1,INDEX(('ce raw data'!$A$2:$A$3000=C64)*('ce raw data'!$B$2:$B$3000=$B93),,),0),MATCH(SUBSTITUTE(D67,"Allele","Height"),'ce raw data'!$C$1:$CZ$1,0))="","-",INDEX('ce raw data'!$C$2:$CZ$3000,MATCH(1,INDEX(('ce raw data'!$A$2:$A$3000=C64)*('ce raw data'!$B$2:$B$3000=$B93),,),0),MATCH(SUBSTITUTE(D67,"Allele","Height"),'ce raw data'!$C$1:$CZ$1,0))),"-")</f>
        <v>-</v>
      </c>
      <c r="E92" s="8" t="str">
        <f>IFERROR(IF(INDEX('ce raw data'!$C$2:$CZ$3000,MATCH(1,INDEX(('ce raw data'!$A$2:$A$3000=C64)*('ce raw data'!$B$2:$B$3000=$B93),,),0),MATCH(SUBSTITUTE(E67,"Allele","Height"),'ce raw data'!$C$1:$CZ$1,0))="","-",INDEX('ce raw data'!$C$2:$CZ$3000,MATCH(1,INDEX(('ce raw data'!$A$2:$A$3000=C64)*('ce raw data'!$B$2:$B$3000=$B93),,),0),MATCH(SUBSTITUTE(E67,"Allele","Height"),'ce raw data'!$C$1:$CZ$1,0))),"-")</f>
        <v>-</v>
      </c>
      <c r="F92" s="8" t="str">
        <f>IFERROR(IF(INDEX('ce raw data'!$C$2:$CZ$3000,MATCH(1,INDEX(('ce raw data'!$A$2:$A$3000=C64)*('ce raw data'!$B$2:$B$3000=$B93),,),0),MATCH(SUBSTITUTE(F67,"Allele","Height"),'ce raw data'!$C$1:$CZ$1,0))="","-",INDEX('ce raw data'!$C$2:$CZ$3000,MATCH(1,INDEX(('ce raw data'!$A$2:$A$3000=C64)*('ce raw data'!$B$2:$B$3000=$B93),,),0),MATCH(SUBSTITUTE(F67,"Allele","Height"),'ce raw data'!$C$1:$CZ$1,0))),"-")</f>
        <v>-</v>
      </c>
      <c r="G92" s="8" t="str">
        <f>IFERROR(IF(INDEX('ce raw data'!$C$2:$CZ$3000,MATCH(1,INDEX(('ce raw data'!$A$2:$A$3000=C64)*('ce raw data'!$B$2:$B$3000=$B93),,),0),MATCH(SUBSTITUTE(G67,"Allele","Height"),'ce raw data'!$C$1:$CZ$1,0))="","-",INDEX('ce raw data'!$C$2:$CZ$3000,MATCH(1,INDEX(('ce raw data'!$A$2:$A$3000=C64)*('ce raw data'!$B$2:$B$3000=$B93),,),0),MATCH(SUBSTITUTE(G67,"Allele","Height"),'ce raw data'!$C$1:$CZ$1,0))),"-")</f>
        <v>-</v>
      </c>
      <c r="H92" s="8" t="str">
        <f>IFERROR(IF(INDEX('ce raw data'!$C$2:$CZ$3000,MATCH(1,INDEX(('ce raw data'!$A$2:$A$3000=C64)*('ce raw data'!$B$2:$B$3000=$B93),,),0),MATCH(SUBSTITUTE(H67,"Allele","Height"),'ce raw data'!$C$1:$CZ$1,0))="","-",INDEX('ce raw data'!$C$2:$CZ$3000,MATCH(1,INDEX(('ce raw data'!$A$2:$A$3000=C64)*('ce raw data'!$B$2:$B$3000=$B93),,),0),MATCH(SUBSTITUTE(H67,"Allele","Height"),'ce raw data'!$C$1:$CZ$1,0))),"-")</f>
        <v>-</v>
      </c>
      <c r="I92" s="8" t="str">
        <f>IFERROR(IF(INDEX('ce raw data'!$C$2:$CZ$3000,MATCH(1,INDEX(('ce raw data'!$A$2:$A$3000=C64)*('ce raw data'!$B$2:$B$3000=$B93),,),0),MATCH(SUBSTITUTE(I67,"Allele","Height"),'ce raw data'!$C$1:$CZ$1,0))="","-",INDEX('ce raw data'!$C$2:$CZ$3000,MATCH(1,INDEX(('ce raw data'!$A$2:$A$3000=C64)*('ce raw data'!$B$2:$B$3000=$B93),,),0),MATCH(SUBSTITUTE(I67,"Allele","Height"),'ce raw data'!$C$1:$CZ$1,0))),"-")</f>
        <v>-</v>
      </c>
      <c r="J92" s="8" t="str">
        <f>IFERROR(IF(INDEX('ce raw data'!$C$2:$CZ$3000,MATCH(1,INDEX(('ce raw data'!$A$2:$A$3000=C64)*('ce raw data'!$B$2:$B$3000=$B93),,),0),MATCH(SUBSTITUTE(J67,"Allele","Height"),'ce raw data'!$C$1:$CZ$1,0))="","-",INDEX('ce raw data'!$C$2:$CZ$3000,MATCH(1,INDEX(('ce raw data'!$A$2:$A$3000=C64)*('ce raw data'!$B$2:$B$3000=$B93),,),0),MATCH(SUBSTITUTE(J67,"Allele","Height"),'ce raw data'!$C$1:$CZ$1,0))),"-")</f>
        <v>-</v>
      </c>
    </row>
    <row r="93" spans="2:10" x14ac:dyDescent="0.4">
      <c r="B93" s="14" t="str">
        <f>'Allele Call Table'!$A$95</f>
        <v>TH01</v>
      </c>
      <c r="C93" s="8" t="str">
        <f>IFERROR(IF(INDEX('ce raw data'!$C$2:$CZ$3000,MATCH(1,INDEX(('ce raw data'!$A$2:$A$3000=C64)*('ce raw data'!$B$2:$B$3000=$B93),,),0),MATCH(C67,'ce raw data'!$C$1:$CZ$1,0))="","-",INDEX('ce raw data'!$C$2:$CZ$3000,MATCH(1,INDEX(('ce raw data'!$A$2:$A$3000=C64)*('ce raw data'!$B$2:$B$3000=$B93),,),0),MATCH(C67,'ce raw data'!$C$1:$CZ$1,0))),"-")</f>
        <v>-</v>
      </c>
      <c r="D93" s="8" t="str">
        <f>IFERROR(IF(INDEX('ce raw data'!$C$2:$CZ$3000,MATCH(1,INDEX(('ce raw data'!$A$2:$A$3000=C64)*('ce raw data'!$B$2:$B$3000=$B93),,),0),MATCH(D67,'ce raw data'!$C$1:$CZ$1,0))="","-",INDEX('ce raw data'!$C$2:$CZ$3000,MATCH(1,INDEX(('ce raw data'!$A$2:$A$3000=C64)*('ce raw data'!$B$2:$B$3000=$B93),,),0),MATCH(D67,'ce raw data'!$C$1:$CZ$1,0))),"-")</f>
        <v>-</v>
      </c>
      <c r="E93" s="8" t="str">
        <f>IFERROR(IF(INDEX('ce raw data'!$C$2:$CZ$3000,MATCH(1,INDEX(('ce raw data'!$A$2:$A$3000=C64)*('ce raw data'!$B$2:$B$3000=$B93),,),0),MATCH(E67,'ce raw data'!$C$1:$CZ$1,0))="","-",INDEX('ce raw data'!$C$2:$CZ$3000,MATCH(1,INDEX(('ce raw data'!$A$2:$A$3000=C64)*('ce raw data'!$B$2:$B$3000=$B93),,),0),MATCH(E67,'ce raw data'!$C$1:$CZ$1,0))),"-")</f>
        <v>-</v>
      </c>
      <c r="F93" s="8" t="str">
        <f>IFERROR(IF(INDEX('ce raw data'!$C$2:$CZ$3000,MATCH(1,INDEX(('ce raw data'!$A$2:$A$3000=C64)*('ce raw data'!$B$2:$B$3000=$B93),,),0),MATCH(F67,'ce raw data'!$C$1:$CZ$1,0))="","-",INDEX('ce raw data'!$C$2:$CZ$3000,MATCH(1,INDEX(('ce raw data'!$A$2:$A$3000=C64)*('ce raw data'!$B$2:$B$3000=$B93),,),0),MATCH(F67,'ce raw data'!$C$1:$CZ$1,0))),"-")</f>
        <v>-</v>
      </c>
      <c r="G93" s="8" t="str">
        <f>IFERROR(IF(INDEX('ce raw data'!$C$2:$CZ$3000,MATCH(1,INDEX(('ce raw data'!$A$2:$A$3000=C64)*('ce raw data'!$B$2:$B$3000=$B93),,),0),MATCH(G67,'ce raw data'!$C$1:$CZ$1,0))="","-",INDEX('ce raw data'!$C$2:$CZ$3000,MATCH(1,INDEX(('ce raw data'!$A$2:$A$3000=C64)*('ce raw data'!$B$2:$B$3000=$B93),,),0),MATCH(G67,'ce raw data'!$C$1:$CZ$1,0))),"-")</f>
        <v>-</v>
      </c>
      <c r="H93" s="8" t="str">
        <f>IFERROR(IF(INDEX('ce raw data'!$C$2:$CZ$3000,MATCH(1,INDEX(('ce raw data'!$A$2:$A$3000=C64)*('ce raw data'!$B$2:$B$3000=$B93),,),0),MATCH(H67,'ce raw data'!$C$1:$CZ$1,0))="","-",INDEX('ce raw data'!$C$2:$CZ$3000,MATCH(1,INDEX(('ce raw data'!$A$2:$A$3000=C64)*('ce raw data'!$B$2:$B$3000=$B93),,),0),MATCH(H67,'ce raw data'!$C$1:$CZ$1,0))),"-")</f>
        <v>-</v>
      </c>
      <c r="I93" s="8" t="str">
        <f>IFERROR(IF(INDEX('ce raw data'!$C$2:$CZ$3000,MATCH(1,INDEX(('ce raw data'!$A$2:$A$3000=C64)*('ce raw data'!$B$2:$B$3000=$B93),,),0),MATCH(I67,'ce raw data'!$C$1:$CZ$1,0))="","-",INDEX('ce raw data'!$C$2:$CZ$3000,MATCH(1,INDEX(('ce raw data'!$A$2:$A$3000=C64)*('ce raw data'!$B$2:$B$3000=$B93),,),0),MATCH(I67,'ce raw data'!$C$1:$CZ$1,0))),"-")</f>
        <v>-</v>
      </c>
      <c r="J93" s="8" t="str">
        <f>IFERROR(IF(INDEX('ce raw data'!$C$2:$CZ$3000,MATCH(1,INDEX(('ce raw data'!$A$2:$A$3000=C64)*('ce raw data'!$B$2:$B$3000=$B93),,),0),MATCH(J67,'ce raw data'!$C$1:$CZ$1,0))="","-",INDEX('ce raw data'!$C$2:$CZ$3000,MATCH(1,INDEX(('ce raw data'!$A$2:$A$3000=C64)*('ce raw data'!$B$2:$B$3000=$B93),,),0),MATCH(J67,'ce raw data'!$C$1:$CZ$1,0))),"-")</f>
        <v>-</v>
      </c>
    </row>
    <row r="94" spans="2:10" hidden="1" x14ac:dyDescent="0.4">
      <c r="B94" s="14"/>
      <c r="C94" s="8" t="str">
        <f>IFERROR(IF(INDEX('ce raw data'!$C$2:$CZ$3000,MATCH(1,INDEX(('ce raw data'!$A$2:$A$3000=C64)*('ce raw data'!$B$2:$B$3000=$B95),,),0),MATCH(SUBSTITUTE(C67,"Allele","Height"),'ce raw data'!$C$1:$CZ$1,0))="","-",INDEX('ce raw data'!$C$2:$CZ$3000,MATCH(1,INDEX(('ce raw data'!$A$2:$A$3000=C64)*('ce raw data'!$B$2:$B$3000=$B95),,),0),MATCH(SUBSTITUTE(C67,"Allele","Height"),'ce raw data'!$C$1:$CZ$1,0))),"-")</f>
        <v>-</v>
      </c>
      <c r="D94" s="8" t="str">
        <f>IFERROR(IF(INDEX('ce raw data'!$C$2:$CZ$3000,MATCH(1,INDEX(('ce raw data'!$A$2:$A$3000=C64)*('ce raw data'!$B$2:$B$3000=$B95),,),0),MATCH(SUBSTITUTE(D67,"Allele","Height"),'ce raw data'!$C$1:$CZ$1,0))="","-",INDEX('ce raw data'!$C$2:$CZ$3000,MATCH(1,INDEX(('ce raw data'!$A$2:$A$3000=C64)*('ce raw data'!$B$2:$B$3000=$B95),,),0),MATCH(SUBSTITUTE(D67,"Allele","Height"),'ce raw data'!$C$1:$CZ$1,0))),"-")</f>
        <v>-</v>
      </c>
      <c r="E94" s="8" t="str">
        <f>IFERROR(IF(INDEX('ce raw data'!$C$2:$CZ$3000,MATCH(1,INDEX(('ce raw data'!$A$2:$A$3000=C64)*('ce raw data'!$B$2:$B$3000=$B95),,),0),MATCH(SUBSTITUTE(E67,"Allele","Height"),'ce raw data'!$C$1:$CZ$1,0))="","-",INDEX('ce raw data'!$C$2:$CZ$3000,MATCH(1,INDEX(('ce raw data'!$A$2:$A$3000=C64)*('ce raw data'!$B$2:$B$3000=$B95),,),0),MATCH(SUBSTITUTE(E67,"Allele","Height"),'ce raw data'!$C$1:$CZ$1,0))),"-")</f>
        <v>-</v>
      </c>
      <c r="F94" s="8" t="str">
        <f>IFERROR(IF(INDEX('ce raw data'!$C$2:$CZ$3000,MATCH(1,INDEX(('ce raw data'!$A$2:$A$3000=C64)*('ce raw data'!$B$2:$B$3000=$B95),,),0),MATCH(SUBSTITUTE(F67,"Allele","Height"),'ce raw data'!$C$1:$CZ$1,0))="","-",INDEX('ce raw data'!$C$2:$CZ$3000,MATCH(1,INDEX(('ce raw data'!$A$2:$A$3000=C64)*('ce raw data'!$B$2:$B$3000=$B95),,),0),MATCH(SUBSTITUTE(F67,"Allele","Height"),'ce raw data'!$C$1:$CZ$1,0))),"-")</f>
        <v>-</v>
      </c>
      <c r="G94" s="8" t="str">
        <f>IFERROR(IF(INDEX('ce raw data'!$C$2:$CZ$3000,MATCH(1,INDEX(('ce raw data'!$A$2:$A$3000=C64)*('ce raw data'!$B$2:$B$3000=$B95),,),0),MATCH(SUBSTITUTE(G67,"Allele","Height"),'ce raw data'!$C$1:$CZ$1,0))="","-",INDEX('ce raw data'!$C$2:$CZ$3000,MATCH(1,INDEX(('ce raw data'!$A$2:$A$3000=C64)*('ce raw data'!$B$2:$B$3000=$B95),,),0),MATCH(SUBSTITUTE(G67,"Allele","Height"),'ce raw data'!$C$1:$CZ$1,0))),"-")</f>
        <v>-</v>
      </c>
      <c r="H94" s="8" t="str">
        <f>IFERROR(IF(INDEX('ce raw data'!$C$2:$CZ$3000,MATCH(1,INDEX(('ce raw data'!$A$2:$A$3000=C64)*('ce raw data'!$B$2:$B$3000=$B95),,),0),MATCH(SUBSTITUTE(H67,"Allele","Height"),'ce raw data'!$C$1:$CZ$1,0))="","-",INDEX('ce raw data'!$C$2:$CZ$3000,MATCH(1,INDEX(('ce raw data'!$A$2:$A$3000=C64)*('ce raw data'!$B$2:$B$3000=$B95),,),0),MATCH(SUBSTITUTE(H67,"Allele","Height"),'ce raw data'!$C$1:$CZ$1,0))),"-")</f>
        <v>-</v>
      </c>
      <c r="I94" s="8" t="str">
        <f>IFERROR(IF(INDEX('ce raw data'!$C$2:$CZ$3000,MATCH(1,INDEX(('ce raw data'!$A$2:$A$3000=C64)*('ce raw data'!$B$2:$B$3000=$B95),,),0),MATCH(SUBSTITUTE(I67,"Allele","Height"),'ce raw data'!$C$1:$CZ$1,0))="","-",INDEX('ce raw data'!$C$2:$CZ$3000,MATCH(1,INDEX(('ce raw data'!$A$2:$A$3000=C64)*('ce raw data'!$B$2:$B$3000=$B95),,),0),MATCH(SUBSTITUTE(I67,"Allele","Height"),'ce raw data'!$C$1:$CZ$1,0))),"-")</f>
        <v>-</v>
      </c>
      <c r="J94" s="8" t="str">
        <f>IFERROR(IF(INDEX('ce raw data'!$C$2:$CZ$3000,MATCH(1,INDEX(('ce raw data'!$A$2:$A$3000=C64)*('ce raw data'!$B$2:$B$3000=$B95),,),0),MATCH(SUBSTITUTE(J67,"Allele","Height"),'ce raw data'!$C$1:$CZ$1,0))="","-",INDEX('ce raw data'!$C$2:$CZ$3000,MATCH(1,INDEX(('ce raw data'!$A$2:$A$3000=C64)*('ce raw data'!$B$2:$B$3000=$B95),,),0),MATCH(SUBSTITUTE(J67,"Allele","Height"),'ce raw data'!$C$1:$CZ$1,0))),"-")</f>
        <v>-</v>
      </c>
    </row>
    <row r="95" spans="2:10" x14ac:dyDescent="0.4">
      <c r="B95" s="14" t="str">
        <f>'Allele Call Table'!$A$97</f>
        <v>vWA</v>
      </c>
      <c r="C95" s="8" t="str">
        <f>IFERROR(IF(INDEX('ce raw data'!$C$2:$CZ$3000,MATCH(1,INDEX(('ce raw data'!$A$2:$A$3000=C64)*('ce raw data'!$B$2:$B$3000=$B95),,),0),MATCH(C67,'ce raw data'!$C$1:$CZ$1,0))="","-",INDEX('ce raw data'!$C$2:$CZ$3000,MATCH(1,INDEX(('ce raw data'!$A$2:$A$3000=C64)*('ce raw data'!$B$2:$B$3000=$B95),,),0),MATCH(C67,'ce raw data'!$C$1:$CZ$1,0))),"-")</f>
        <v>-</v>
      </c>
      <c r="D95" s="8" t="str">
        <f>IFERROR(IF(INDEX('ce raw data'!$C$2:$CZ$3000,MATCH(1,INDEX(('ce raw data'!$A$2:$A$3000=C64)*('ce raw data'!$B$2:$B$3000=$B95),,),0),MATCH(D67,'ce raw data'!$C$1:$CZ$1,0))="","-",INDEX('ce raw data'!$C$2:$CZ$3000,MATCH(1,INDEX(('ce raw data'!$A$2:$A$3000=C64)*('ce raw data'!$B$2:$B$3000=$B95),,),0),MATCH(D67,'ce raw data'!$C$1:$CZ$1,0))),"-")</f>
        <v>-</v>
      </c>
      <c r="E95" s="8" t="str">
        <f>IFERROR(IF(INDEX('ce raw data'!$C$2:$CZ$3000,MATCH(1,INDEX(('ce raw data'!$A$2:$A$3000=C64)*('ce raw data'!$B$2:$B$3000=$B95),,),0),MATCH(E67,'ce raw data'!$C$1:$CZ$1,0))="","-",INDEX('ce raw data'!$C$2:$CZ$3000,MATCH(1,INDEX(('ce raw data'!$A$2:$A$3000=C64)*('ce raw data'!$B$2:$B$3000=$B95),,),0),MATCH(E67,'ce raw data'!$C$1:$CZ$1,0))),"-")</f>
        <v>-</v>
      </c>
      <c r="F95" s="8" t="str">
        <f>IFERROR(IF(INDEX('ce raw data'!$C$2:$CZ$3000,MATCH(1,INDEX(('ce raw data'!$A$2:$A$3000=C64)*('ce raw data'!$B$2:$B$3000=$B95),,),0),MATCH(F67,'ce raw data'!$C$1:$CZ$1,0))="","-",INDEX('ce raw data'!$C$2:$CZ$3000,MATCH(1,INDEX(('ce raw data'!$A$2:$A$3000=C64)*('ce raw data'!$B$2:$B$3000=$B95),,),0),MATCH(F67,'ce raw data'!$C$1:$CZ$1,0))),"-")</f>
        <v>-</v>
      </c>
      <c r="G95" s="8" t="str">
        <f>IFERROR(IF(INDEX('ce raw data'!$C$2:$CZ$3000,MATCH(1,INDEX(('ce raw data'!$A$2:$A$3000=C64)*('ce raw data'!$B$2:$B$3000=$B95),,),0),MATCH(G67,'ce raw data'!$C$1:$CZ$1,0))="","-",INDEX('ce raw data'!$C$2:$CZ$3000,MATCH(1,INDEX(('ce raw data'!$A$2:$A$3000=C64)*('ce raw data'!$B$2:$B$3000=$B95),,),0),MATCH(G67,'ce raw data'!$C$1:$CZ$1,0))),"-")</f>
        <v>-</v>
      </c>
      <c r="H95" s="8" t="str">
        <f>IFERROR(IF(INDEX('ce raw data'!$C$2:$CZ$3000,MATCH(1,INDEX(('ce raw data'!$A$2:$A$3000=C64)*('ce raw data'!$B$2:$B$3000=$B95),,),0),MATCH(H67,'ce raw data'!$C$1:$CZ$1,0))="","-",INDEX('ce raw data'!$C$2:$CZ$3000,MATCH(1,INDEX(('ce raw data'!$A$2:$A$3000=C64)*('ce raw data'!$B$2:$B$3000=$B95),,),0),MATCH(H67,'ce raw data'!$C$1:$CZ$1,0))),"-")</f>
        <v>-</v>
      </c>
      <c r="I95" s="8" t="str">
        <f>IFERROR(IF(INDEX('ce raw data'!$C$2:$CZ$3000,MATCH(1,INDEX(('ce raw data'!$A$2:$A$3000=C64)*('ce raw data'!$B$2:$B$3000=$B95),,),0),MATCH(I67,'ce raw data'!$C$1:$CZ$1,0))="","-",INDEX('ce raw data'!$C$2:$CZ$3000,MATCH(1,INDEX(('ce raw data'!$A$2:$A$3000=C64)*('ce raw data'!$B$2:$B$3000=$B95),,),0),MATCH(I67,'ce raw data'!$C$1:$CZ$1,0))),"-")</f>
        <v>-</v>
      </c>
      <c r="J95" s="8" t="str">
        <f>IFERROR(IF(INDEX('ce raw data'!$C$2:$CZ$3000,MATCH(1,INDEX(('ce raw data'!$A$2:$A$3000=C64)*('ce raw data'!$B$2:$B$3000=$B95),,),0),MATCH(J67,'ce raw data'!$C$1:$CZ$1,0))="","-",INDEX('ce raw data'!$C$2:$CZ$3000,MATCH(1,INDEX(('ce raw data'!$A$2:$A$3000=C64)*('ce raw data'!$B$2:$B$3000=$B95),,),0),MATCH(J67,'ce raw data'!$C$1:$CZ$1,0))),"-")</f>
        <v>-</v>
      </c>
    </row>
    <row r="96" spans="2:10" hidden="1" x14ac:dyDescent="0.4">
      <c r="B96" s="14"/>
      <c r="C96" s="8" t="str">
        <f>IFERROR(IF(INDEX('ce raw data'!$C$2:$CZ$3000,MATCH(1,INDEX(('ce raw data'!$A$2:$A$3000=C64)*('ce raw data'!$B$2:$B$3000=$B97),,),0),MATCH(SUBSTITUTE(C67,"Allele","Height"),'ce raw data'!$C$1:$CZ$1,0))="","-",INDEX('ce raw data'!$C$2:$CZ$3000,MATCH(1,INDEX(('ce raw data'!$A$2:$A$3000=C64)*('ce raw data'!$B$2:$B$3000=$B97),,),0),MATCH(SUBSTITUTE(C67,"Allele","Height"),'ce raw data'!$C$1:$CZ$1,0))),"-")</f>
        <v>-</v>
      </c>
      <c r="D96" s="8" t="str">
        <f>IFERROR(IF(INDEX('ce raw data'!$C$2:$CZ$3000,MATCH(1,INDEX(('ce raw data'!$A$2:$A$3000=C64)*('ce raw data'!$B$2:$B$3000=$B97),,),0),MATCH(SUBSTITUTE(D67,"Allele","Height"),'ce raw data'!$C$1:$CZ$1,0))="","-",INDEX('ce raw data'!$C$2:$CZ$3000,MATCH(1,INDEX(('ce raw data'!$A$2:$A$3000=C64)*('ce raw data'!$B$2:$B$3000=$B97),,),0),MATCH(SUBSTITUTE(D67,"Allele","Height"),'ce raw data'!$C$1:$CZ$1,0))),"-")</f>
        <v>-</v>
      </c>
      <c r="E96" s="8" t="str">
        <f>IFERROR(IF(INDEX('ce raw data'!$C$2:$CZ$3000,MATCH(1,INDEX(('ce raw data'!$A$2:$A$3000=C64)*('ce raw data'!$B$2:$B$3000=$B97),,),0),MATCH(SUBSTITUTE(E67,"Allele","Height"),'ce raw data'!$C$1:$CZ$1,0))="","-",INDEX('ce raw data'!$C$2:$CZ$3000,MATCH(1,INDEX(('ce raw data'!$A$2:$A$3000=C64)*('ce raw data'!$B$2:$B$3000=$B97),,),0),MATCH(SUBSTITUTE(E67,"Allele","Height"),'ce raw data'!$C$1:$CZ$1,0))),"-")</f>
        <v>-</v>
      </c>
      <c r="F96" s="8" t="str">
        <f>IFERROR(IF(INDEX('ce raw data'!$C$2:$CZ$3000,MATCH(1,INDEX(('ce raw data'!$A$2:$A$3000=C64)*('ce raw data'!$B$2:$B$3000=$B97),,),0),MATCH(SUBSTITUTE(F67,"Allele","Height"),'ce raw data'!$C$1:$CZ$1,0))="","-",INDEX('ce raw data'!$C$2:$CZ$3000,MATCH(1,INDEX(('ce raw data'!$A$2:$A$3000=C64)*('ce raw data'!$B$2:$B$3000=$B97),,),0),MATCH(SUBSTITUTE(F67,"Allele","Height"),'ce raw data'!$C$1:$CZ$1,0))),"-")</f>
        <v>-</v>
      </c>
      <c r="G96" s="8" t="str">
        <f>IFERROR(IF(INDEX('ce raw data'!$C$2:$CZ$3000,MATCH(1,INDEX(('ce raw data'!$A$2:$A$3000=C64)*('ce raw data'!$B$2:$B$3000=$B97),,),0),MATCH(SUBSTITUTE(G67,"Allele","Height"),'ce raw data'!$C$1:$CZ$1,0))="","-",INDEX('ce raw data'!$C$2:$CZ$3000,MATCH(1,INDEX(('ce raw data'!$A$2:$A$3000=C64)*('ce raw data'!$B$2:$B$3000=$B97),,),0),MATCH(SUBSTITUTE(G67,"Allele","Height"),'ce raw data'!$C$1:$CZ$1,0))),"-")</f>
        <v>-</v>
      </c>
      <c r="H96" s="8" t="str">
        <f>IFERROR(IF(INDEX('ce raw data'!$C$2:$CZ$3000,MATCH(1,INDEX(('ce raw data'!$A$2:$A$3000=C64)*('ce raw data'!$B$2:$B$3000=$B97),,),0),MATCH(SUBSTITUTE(H67,"Allele","Height"),'ce raw data'!$C$1:$CZ$1,0))="","-",INDEX('ce raw data'!$C$2:$CZ$3000,MATCH(1,INDEX(('ce raw data'!$A$2:$A$3000=C64)*('ce raw data'!$B$2:$B$3000=$B97),,),0),MATCH(SUBSTITUTE(H67,"Allele","Height"),'ce raw data'!$C$1:$CZ$1,0))),"-")</f>
        <v>-</v>
      </c>
      <c r="I96" s="8" t="str">
        <f>IFERROR(IF(INDEX('ce raw data'!$C$2:$CZ$3000,MATCH(1,INDEX(('ce raw data'!$A$2:$A$3000=C64)*('ce raw data'!$B$2:$B$3000=$B97),,),0),MATCH(SUBSTITUTE(I67,"Allele","Height"),'ce raw data'!$C$1:$CZ$1,0))="","-",INDEX('ce raw data'!$C$2:$CZ$3000,MATCH(1,INDEX(('ce raw data'!$A$2:$A$3000=C64)*('ce raw data'!$B$2:$B$3000=$B97),,),0),MATCH(SUBSTITUTE(I67,"Allele","Height"),'ce raw data'!$C$1:$CZ$1,0))),"-")</f>
        <v>-</v>
      </c>
      <c r="J96" s="8" t="str">
        <f>IFERROR(IF(INDEX('ce raw data'!$C$2:$CZ$3000,MATCH(1,INDEX(('ce raw data'!$A$2:$A$3000=C64)*('ce raw data'!$B$2:$B$3000=$B97),,),0),MATCH(SUBSTITUTE(J67,"Allele","Height"),'ce raw data'!$C$1:$CZ$1,0))="","-",INDEX('ce raw data'!$C$2:$CZ$3000,MATCH(1,INDEX(('ce raw data'!$A$2:$A$3000=C64)*('ce raw data'!$B$2:$B$3000=$B97),,),0),MATCH(SUBSTITUTE(J67,"Allele","Height"),'ce raw data'!$C$1:$CZ$1,0))),"-")</f>
        <v>-</v>
      </c>
    </row>
    <row r="97" spans="2:10" x14ac:dyDescent="0.4">
      <c r="B97" s="14" t="str">
        <f>'Allele Call Table'!$A$99</f>
        <v>D21S11</v>
      </c>
      <c r="C97" s="8" t="str">
        <f>IFERROR(IF(INDEX('ce raw data'!$C$2:$CZ$3000,MATCH(1,INDEX(('ce raw data'!$A$2:$A$3000=C64)*('ce raw data'!$B$2:$B$3000=$B97),,),0),MATCH(C67,'ce raw data'!$C$1:$CZ$1,0))="","-",INDEX('ce raw data'!$C$2:$CZ$3000,MATCH(1,INDEX(('ce raw data'!$A$2:$A$3000=C64)*('ce raw data'!$B$2:$B$3000=$B97),,),0),MATCH(C67,'ce raw data'!$C$1:$CZ$1,0))),"-")</f>
        <v>-</v>
      </c>
      <c r="D97" s="8" t="str">
        <f>IFERROR(IF(INDEX('ce raw data'!$C$2:$CZ$3000,MATCH(1,INDEX(('ce raw data'!$A$2:$A$3000=C64)*('ce raw data'!$B$2:$B$3000=$B97),,),0),MATCH(D67,'ce raw data'!$C$1:$CZ$1,0))="","-",INDEX('ce raw data'!$C$2:$CZ$3000,MATCH(1,INDEX(('ce raw data'!$A$2:$A$3000=C64)*('ce raw data'!$B$2:$B$3000=$B97),,),0),MATCH(D67,'ce raw data'!$C$1:$CZ$1,0))),"-")</f>
        <v>-</v>
      </c>
      <c r="E97" s="8" t="str">
        <f>IFERROR(IF(INDEX('ce raw data'!$C$2:$CZ$3000,MATCH(1,INDEX(('ce raw data'!$A$2:$A$3000=C64)*('ce raw data'!$B$2:$B$3000=$B97),,),0),MATCH(E67,'ce raw data'!$C$1:$CZ$1,0))="","-",INDEX('ce raw data'!$C$2:$CZ$3000,MATCH(1,INDEX(('ce raw data'!$A$2:$A$3000=C64)*('ce raw data'!$B$2:$B$3000=$B97),,),0),MATCH(E67,'ce raw data'!$C$1:$CZ$1,0))),"-")</f>
        <v>-</v>
      </c>
      <c r="F97" s="8" t="str">
        <f>IFERROR(IF(INDEX('ce raw data'!$C$2:$CZ$3000,MATCH(1,INDEX(('ce raw data'!$A$2:$A$3000=C64)*('ce raw data'!$B$2:$B$3000=$B97),,),0),MATCH(F67,'ce raw data'!$C$1:$CZ$1,0))="","-",INDEX('ce raw data'!$C$2:$CZ$3000,MATCH(1,INDEX(('ce raw data'!$A$2:$A$3000=C64)*('ce raw data'!$B$2:$B$3000=$B97),,),0),MATCH(F67,'ce raw data'!$C$1:$CZ$1,0))),"-")</f>
        <v>-</v>
      </c>
      <c r="G97" s="8" t="str">
        <f>IFERROR(IF(INDEX('ce raw data'!$C$2:$CZ$3000,MATCH(1,INDEX(('ce raw data'!$A$2:$A$3000=C64)*('ce raw data'!$B$2:$B$3000=$B97),,),0),MATCH(G67,'ce raw data'!$C$1:$CZ$1,0))="","-",INDEX('ce raw data'!$C$2:$CZ$3000,MATCH(1,INDEX(('ce raw data'!$A$2:$A$3000=C64)*('ce raw data'!$B$2:$B$3000=$B97),,),0),MATCH(G67,'ce raw data'!$C$1:$CZ$1,0))),"-")</f>
        <v>-</v>
      </c>
      <c r="H97" s="8" t="str">
        <f>IFERROR(IF(INDEX('ce raw data'!$C$2:$CZ$3000,MATCH(1,INDEX(('ce raw data'!$A$2:$A$3000=C64)*('ce raw data'!$B$2:$B$3000=$B97),,),0),MATCH(H67,'ce raw data'!$C$1:$CZ$1,0))="","-",INDEX('ce raw data'!$C$2:$CZ$3000,MATCH(1,INDEX(('ce raw data'!$A$2:$A$3000=C64)*('ce raw data'!$B$2:$B$3000=$B97),,),0),MATCH(H67,'ce raw data'!$C$1:$CZ$1,0))),"-")</f>
        <v>-</v>
      </c>
      <c r="I97" s="8" t="str">
        <f>IFERROR(IF(INDEX('ce raw data'!$C$2:$CZ$3000,MATCH(1,INDEX(('ce raw data'!$A$2:$A$3000=C64)*('ce raw data'!$B$2:$B$3000=$B97),,),0),MATCH(I67,'ce raw data'!$C$1:$CZ$1,0))="","-",INDEX('ce raw data'!$C$2:$CZ$3000,MATCH(1,INDEX(('ce raw data'!$A$2:$A$3000=C64)*('ce raw data'!$B$2:$B$3000=$B97),,),0),MATCH(I67,'ce raw data'!$C$1:$CZ$1,0))),"-")</f>
        <v>-</v>
      </c>
      <c r="J97" s="8" t="str">
        <f>IFERROR(IF(INDEX('ce raw data'!$C$2:$CZ$3000,MATCH(1,INDEX(('ce raw data'!$A$2:$A$3000=C64)*('ce raw data'!$B$2:$B$3000=$B97),,),0),MATCH(J67,'ce raw data'!$C$1:$CZ$1,0))="","-",INDEX('ce raw data'!$C$2:$CZ$3000,MATCH(1,INDEX(('ce raw data'!$A$2:$A$3000=C64)*('ce raw data'!$B$2:$B$3000=$B97),,),0),MATCH(J67,'ce raw data'!$C$1:$CZ$1,0))),"-")</f>
        <v>-</v>
      </c>
    </row>
    <row r="98" spans="2:10" hidden="1" x14ac:dyDescent="0.4">
      <c r="B98" s="14"/>
      <c r="C98" s="8" t="str">
        <f>IFERROR(IF(INDEX('ce raw data'!$C$2:$CZ$3000,MATCH(1,INDEX(('ce raw data'!$A$2:$A$3000=C64)*('ce raw data'!$B$2:$B$3000=$B99),,),0),MATCH(SUBSTITUTE(C67,"Allele","Height"),'ce raw data'!$C$1:$CZ$1,0))="","-",INDEX('ce raw data'!$C$2:$CZ$3000,MATCH(1,INDEX(('ce raw data'!$A$2:$A$3000=C64)*('ce raw data'!$B$2:$B$3000=$B99),,),0),MATCH(SUBSTITUTE(C67,"Allele","Height"),'ce raw data'!$C$1:$CZ$1,0))),"-")</f>
        <v>-</v>
      </c>
      <c r="D98" s="8" t="str">
        <f>IFERROR(IF(INDEX('ce raw data'!$C$2:$CZ$3000,MATCH(1,INDEX(('ce raw data'!$A$2:$A$3000=C64)*('ce raw data'!$B$2:$B$3000=$B99),,),0),MATCH(SUBSTITUTE(D67,"Allele","Height"),'ce raw data'!$C$1:$CZ$1,0))="","-",INDEX('ce raw data'!$C$2:$CZ$3000,MATCH(1,INDEX(('ce raw data'!$A$2:$A$3000=C64)*('ce raw data'!$B$2:$B$3000=$B99),,),0),MATCH(SUBSTITUTE(D67,"Allele","Height"),'ce raw data'!$C$1:$CZ$1,0))),"-")</f>
        <v>-</v>
      </c>
      <c r="E98" s="8" t="str">
        <f>IFERROR(IF(INDEX('ce raw data'!$C$2:$CZ$3000,MATCH(1,INDEX(('ce raw data'!$A$2:$A$3000=C64)*('ce raw data'!$B$2:$B$3000=$B99),,),0),MATCH(SUBSTITUTE(E67,"Allele","Height"),'ce raw data'!$C$1:$CZ$1,0))="","-",INDEX('ce raw data'!$C$2:$CZ$3000,MATCH(1,INDEX(('ce raw data'!$A$2:$A$3000=C64)*('ce raw data'!$B$2:$B$3000=$B99),,),0),MATCH(SUBSTITUTE(E67,"Allele","Height"),'ce raw data'!$C$1:$CZ$1,0))),"-")</f>
        <v>-</v>
      </c>
      <c r="F98" s="8" t="str">
        <f>IFERROR(IF(INDEX('ce raw data'!$C$2:$CZ$3000,MATCH(1,INDEX(('ce raw data'!$A$2:$A$3000=C64)*('ce raw data'!$B$2:$B$3000=$B99),,),0),MATCH(SUBSTITUTE(F67,"Allele","Height"),'ce raw data'!$C$1:$CZ$1,0))="","-",INDEX('ce raw data'!$C$2:$CZ$3000,MATCH(1,INDEX(('ce raw data'!$A$2:$A$3000=C64)*('ce raw data'!$B$2:$B$3000=$B99),,),0),MATCH(SUBSTITUTE(F67,"Allele","Height"),'ce raw data'!$C$1:$CZ$1,0))),"-")</f>
        <v>-</v>
      </c>
      <c r="G98" s="8" t="str">
        <f>IFERROR(IF(INDEX('ce raw data'!$C$2:$CZ$3000,MATCH(1,INDEX(('ce raw data'!$A$2:$A$3000=C64)*('ce raw data'!$B$2:$B$3000=$B99),,),0),MATCH(SUBSTITUTE(G67,"Allele","Height"),'ce raw data'!$C$1:$CZ$1,0))="","-",INDEX('ce raw data'!$C$2:$CZ$3000,MATCH(1,INDEX(('ce raw data'!$A$2:$A$3000=C64)*('ce raw data'!$B$2:$B$3000=$B99),,),0),MATCH(SUBSTITUTE(G67,"Allele","Height"),'ce raw data'!$C$1:$CZ$1,0))),"-")</f>
        <v>-</v>
      </c>
      <c r="H98" s="8" t="str">
        <f>IFERROR(IF(INDEX('ce raw data'!$C$2:$CZ$3000,MATCH(1,INDEX(('ce raw data'!$A$2:$A$3000=C64)*('ce raw data'!$B$2:$B$3000=$B99),,),0),MATCH(SUBSTITUTE(H67,"Allele","Height"),'ce raw data'!$C$1:$CZ$1,0))="","-",INDEX('ce raw data'!$C$2:$CZ$3000,MATCH(1,INDEX(('ce raw data'!$A$2:$A$3000=C64)*('ce raw data'!$B$2:$B$3000=$B99),,),0),MATCH(SUBSTITUTE(H67,"Allele","Height"),'ce raw data'!$C$1:$CZ$1,0))),"-")</f>
        <v>-</v>
      </c>
      <c r="I98" s="8" t="str">
        <f>IFERROR(IF(INDEX('ce raw data'!$C$2:$CZ$3000,MATCH(1,INDEX(('ce raw data'!$A$2:$A$3000=C64)*('ce raw data'!$B$2:$B$3000=$B99),,),0),MATCH(SUBSTITUTE(I67,"Allele","Height"),'ce raw data'!$C$1:$CZ$1,0))="","-",INDEX('ce raw data'!$C$2:$CZ$3000,MATCH(1,INDEX(('ce raw data'!$A$2:$A$3000=C64)*('ce raw data'!$B$2:$B$3000=$B99),,),0),MATCH(SUBSTITUTE(I67,"Allele","Height"),'ce raw data'!$C$1:$CZ$1,0))),"-")</f>
        <v>-</v>
      </c>
      <c r="J98" s="8" t="str">
        <f>IFERROR(IF(INDEX('ce raw data'!$C$2:$CZ$3000,MATCH(1,INDEX(('ce raw data'!$A$2:$A$3000=C64)*('ce raw data'!$B$2:$B$3000=$B99),,),0),MATCH(SUBSTITUTE(J67,"Allele","Height"),'ce raw data'!$C$1:$CZ$1,0))="","-",INDEX('ce raw data'!$C$2:$CZ$3000,MATCH(1,INDEX(('ce raw data'!$A$2:$A$3000=C64)*('ce raw data'!$B$2:$B$3000=$B99),,),0),MATCH(SUBSTITUTE(J67,"Allele","Height"),'ce raw data'!$C$1:$CZ$1,0))),"-")</f>
        <v>-</v>
      </c>
    </row>
    <row r="99" spans="2:10" x14ac:dyDescent="0.4">
      <c r="B99" s="14" t="str">
        <f>'Allele Call Table'!$A$101</f>
        <v>D7S820</v>
      </c>
      <c r="C99" s="8" t="str">
        <f>IFERROR(IF(INDEX('ce raw data'!$C$2:$CZ$3000,MATCH(1,INDEX(('ce raw data'!$A$2:$A$3000=C64)*('ce raw data'!$B$2:$B$3000=$B99),,),0),MATCH(C67,'ce raw data'!$C$1:$CZ$1,0))="","-",INDEX('ce raw data'!$C$2:$CZ$3000,MATCH(1,INDEX(('ce raw data'!$A$2:$A$3000=C64)*('ce raw data'!$B$2:$B$3000=$B99),,),0),MATCH(C67,'ce raw data'!$C$1:$CZ$1,0))),"-")</f>
        <v>-</v>
      </c>
      <c r="D99" s="8" t="str">
        <f>IFERROR(IF(INDEX('ce raw data'!$C$2:$CZ$3000,MATCH(1,INDEX(('ce raw data'!$A$2:$A$3000=C64)*('ce raw data'!$B$2:$B$3000=$B99),,),0),MATCH(D67,'ce raw data'!$C$1:$CZ$1,0))="","-",INDEX('ce raw data'!$C$2:$CZ$3000,MATCH(1,INDEX(('ce raw data'!$A$2:$A$3000=C64)*('ce raw data'!$B$2:$B$3000=$B99),,),0),MATCH(D67,'ce raw data'!$C$1:$CZ$1,0))),"-")</f>
        <v>-</v>
      </c>
      <c r="E99" s="8" t="str">
        <f>IFERROR(IF(INDEX('ce raw data'!$C$2:$CZ$3000,MATCH(1,INDEX(('ce raw data'!$A$2:$A$3000=C64)*('ce raw data'!$B$2:$B$3000=$B99),,),0),MATCH(E67,'ce raw data'!$C$1:$CZ$1,0))="","-",INDEX('ce raw data'!$C$2:$CZ$3000,MATCH(1,INDEX(('ce raw data'!$A$2:$A$3000=C64)*('ce raw data'!$B$2:$B$3000=$B99),,),0),MATCH(E67,'ce raw data'!$C$1:$CZ$1,0))),"-")</f>
        <v>-</v>
      </c>
      <c r="F99" s="8" t="str">
        <f>IFERROR(IF(INDEX('ce raw data'!$C$2:$CZ$3000,MATCH(1,INDEX(('ce raw data'!$A$2:$A$3000=C64)*('ce raw data'!$B$2:$B$3000=$B99),,),0),MATCH(F67,'ce raw data'!$C$1:$CZ$1,0))="","-",INDEX('ce raw data'!$C$2:$CZ$3000,MATCH(1,INDEX(('ce raw data'!$A$2:$A$3000=C64)*('ce raw data'!$B$2:$B$3000=$B99),,),0),MATCH(F67,'ce raw data'!$C$1:$CZ$1,0))),"-")</f>
        <v>-</v>
      </c>
      <c r="G99" s="8" t="str">
        <f>IFERROR(IF(INDEX('ce raw data'!$C$2:$CZ$3000,MATCH(1,INDEX(('ce raw data'!$A$2:$A$3000=C64)*('ce raw data'!$B$2:$B$3000=$B99),,),0),MATCH(G67,'ce raw data'!$C$1:$CZ$1,0))="","-",INDEX('ce raw data'!$C$2:$CZ$3000,MATCH(1,INDEX(('ce raw data'!$A$2:$A$3000=C64)*('ce raw data'!$B$2:$B$3000=$B99),,),0),MATCH(G67,'ce raw data'!$C$1:$CZ$1,0))),"-")</f>
        <v>-</v>
      </c>
      <c r="H99" s="8" t="str">
        <f>IFERROR(IF(INDEX('ce raw data'!$C$2:$CZ$3000,MATCH(1,INDEX(('ce raw data'!$A$2:$A$3000=C64)*('ce raw data'!$B$2:$B$3000=$B99),,),0),MATCH(H67,'ce raw data'!$C$1:$CZ$1,0))="","-",INDEX('ce raw data'!$C$2:$CZ$3000,MATCH(1,INDEX(('ce raw data'!$A$2:$A$3000=C64)*('ce raw data'!$B$2:$B$3000=$B99),,),0),MATCH(H67,'ce raw data'!$C$1:$CZ$1,0))),"-")</f>
        <v>-</v>
      </c>
      <c r="I99" s="8" t="str">
        <f>IFERROR(IF(INDEX('ce raw data'!$C$2:$CZ$3000,MATCH(1,INDEX(('ce raw data'!$A$2:$A$3000=C64)*('ce raw data'!$B$2:$B$3000=$B99),,),0),MATCH(I67,'ce raw data'!$C$1:$CZ$1,0))="","-",INDEX('ce raw data'!$C$2:$CZ$3000,MATCH(1,INDEX(('ce raw data'!$A$2:$A$3000=C64)*('ce raw data'!$B$2:$B$3000=$B99),,),0),MATCH(I67,'ce raw data'!$C$1:$CZ$1,0))),"-")</f>
        <v>-</v>
      </c>
      <c r="J99" s="8" t="str">
        <f>IFERROR(IF(INDEX('ce raw data'!$C$2:$CZ$3000,MATCH(1,INDEX(('ce raw data'!$A$2:$A$3000=C64)*('ce raw data'!$B$2:$B$3000=$B99),,),0),MATCH(J67,'ce raw data'!$C$1:$CZ$1,0))="","-",INDEX('ce raw data'!$C$2:$CZ$3000,MATCH(1,INDEX(('ce raw data'!$A$2:$A$3000=C64)*('ce raw data'!$B$2:$B$3000=$B99),,),0),MATCH(J67,'ce raw data'!$C$1:$CZ$1,0))),"-")</f>
        <v>-</v>
      </c>
    </row>
    <row r="100" spans="2:10" hidden="1" x14ac:dyDescent="0.4">
      <c r="B100" s="14"/>
      <c r="C100" s="8" t="str">
        <f>IFERROR(IF(INDEX('ce raw data'!$C$2:$CZ$3000,MATCH(1,INDEX(('ce raw data'!$A$2:$A$3000=C64)*('ce raw data'!$B$2:$B$3000=$B101),,),0),MATCH(SUBSTITUTE(C67,"Allele","Height"),'ce raw data'!$C$1:$CZ$1,0))="","-",INDEX('ce raw data'!$C$2:$CZ$3000,MATCH(1,INDEX(('ce raw data'!$A$2:$A$3000=C64)*('ce raw data'!$B$2:$B$3000=$B101),,),0),MATCH(SUBSTITUTE(C67,"Allele","Height"),'ce raw data'!$C$1:$CZ$1,0))),"-")</f>
        <v>-</v>
      </c>
      <c r="D100" s="8" t="str">
        <f>IFERROR(IF(INDEX('ce raw data'!$C$2:$CZ$3000,MATCH(1,INDEX(('ce raw data'!$A$2:$A$3000=C64)*('ce raw data'!$B$2:$B$3000=$B101),,),0),MATCH(SUBSTITUTE(D67,"Allele","Height"),'ce raw data'!$C$1:$CZ$1,0))="","-",INDEX('ce raw data'!$C$2:$CZ$3000,MATCH(1,INDEX(('ce raw data'!$A$2:$A$3000=C64)*('ce raw data'!$B$2:$B$3000=$B101),,),0),MATCH(SUBSTITUTE(D67,"Allele","Height"),'ce raw data'!$C$1:$CZ$1,0))),"-")</f>
        <v>-</v>
      </c>
      <c r="E100" s="8" t="str">
        <f>IFERROR(IF(INDEX('ce raw data'!$C$2:$CZ$3000,MATCH(1,INDEX(('ce raw data'!$A$2:$A$3000=C64)*('ce raw data'!$B$2:$B$3000=$B101),,),0),MATCH(SUBSTITUTE(E67,"Allele","Height"),'ce raw data'!$C$1:$CZ$1,0))="","-",INDEX('ce raw data'!$C$2:$CZ$3000,MATCH(1,INDEX(('ce raw data'!$A$2:$A$3000=C64)*('ce raw data'!$B$2:$B$3000=$B101),,),0),MATCH(SUBSTITUTE(E67,"Allele","Height"),'ce raw data'!$C$1:$CZ$1,0))),"-")</f>
        <v>-</v>
      </c>
      <c r="F100" s="8" t="str">
        <f>IFERROR(IF(INDEX('ce raw data'!$C$2:$CZ$3000,MATCH(1,INDEX(('ce raw data'!$A$2:$A$3000=C64)*('ce raw data'!$B$2:$B$3000=$B101),,),0),MATCH(SUBSTITUTE(F67,"Allele","Height"),'ce raw data'!$C$1:$CZ$1,0))="","-",INDEX('ce raw data'!$C$2:$CZ$3000,MATCH(1,INDEX(('ce raw data'!$A$2:$A$3000=C64)*('ce raw data'!$B$2:$B$3000=$B101),,),0),MATCH(SUBSTITUTE(F67,"Allele","Height"),'ce raw data'!$C$1:$CZ$1,0))),"-")</f>
        <v>-</v>
      </c>
      <c r="G100" s="8" t="str">
        <f>IFERROR(IF(INDEX('ce raw data'!$C$2:$CZ$3000,MATCH(1,INDEX(('ce raw data'!$A$2:$A$3000=C64)*('ce raw data'!$B$2:$B$3000=$B101),,),0),MATCH(SUBSTITUTE(G67,"Allele","Height"),'ce raw data'!$C$1:$CZ$1,0))="","-",INDEX('ce raw data'!$C$2:$CZ$3000,MATCH(1,INDEX(('ce raw data'!$A$2:$A$3000=C64)*('ce raw data'!$B$2:$B$3000=$B101),,),0),MATCH(SUBSTITUTE(G67,"Allele","Height"),'ce raw data'!$C$1:$CZ$1,0))),"-")</f>
        <v>-</v>
      </c>
      <c r="H100" s="8" t="str">
        <f>IFERROR(IF(INDEX('ce raw data'!$C$2:$CZ$3000,MATCH(1,INDEX(('ce raw data'!$A$2:$A$3000=C64)*('ce raw data'!$B$2:$B$3000=$B101),,),0),MATCH(SUBSTITUTE(H67,"Allele","Height"),'ce raw data'!$C$1:$CZ$1,0))="","-",INDEX('ce raw data'!$C$2:$CZ$3000,MATCH(1,INDEX(('ce raw data'!$A$2:$A$3000=C64)*('ce raw data'!$B$2:$B$3000=$B101),,),0),MATCH(SUBSTITUTE(H67,"Allele","Height"),'ce raw data'!$C$1:$CZ$1,0))),"-")</f>
        <v>-</v>
      </c>
      <c r="I100" s="8" t="str">
        <f>IFERROR(IF(INDEX('ce raw data'!$C$2:$CZ$3000,MATCH(1,INDEX(('ce raw data'!$A$2:$A$3000=C64)*('ce raw data'!$B$2:$B$3000=$B101),,),0),MATCH(SUBSTITUTE(I67,"Allele","Height"),'ce raw data'!$C$1:$CZ$1,0))="","-",INDEX('ce raw data'!$C$2:$CZ$3000,MATCH(1,INDEX(('ce raw data'!$A$2:$A$3000=C64)*('ce raw data'!$B$2:$B$3000=$B101),,),0),MATCH(SUBSTITUTE(I67,"Allele","Height"),'ce raw data'!$C$1:$CZ$1,0))),"-")</f>
        <v>-</v>
      </c>
      <c r="J100" s="8" t="str">
        <f>IFERROR(IF(INDEX('ce raw data'!$C$2:$CZ$3000,MATCH(1,INDEX(('ce raw data'!$A$2:$A$3000=C64)*('ce raw data'!$B$2:$B$3000=$B101),,),0),MATCH(SUBSTITUTE(J67,"Allele","Height"),'ce raw data'!$C$1:$CZ$1,0))="","-",INDEX('ce raw data'!$C$2:$CZ$3000,MATCH(1,INDEX(('ce raw data'!$A$2:$A$3000=C64)*('ce raw data'!$B$2:$B$3000=$B101),,),0),MATCH(SUBSTITUTE(J67,"Allele","Height"),'ce raw data'!$C$1:$CZ$1,0))),"-")</f>
        <v>-</v>
      </c>
    </row>
    <row r="101" spans="2:10" x14ac:dyDescent="0.4">
      <c r="B101" s="14" t="str">
        <f>'Allele Call Table'!$A$103</f>
        <v>D5S818</v>
      </c>
      <c r="C101" s="8" t="str">
        <f>IFERROR(IF(INDEX('ce raw data'!$C$2:$CZ$3000,MATCH(1,INDEX(('ce raw data'!$A$2:$A$3000=C64)*('ce raw data'!$B$2:$B$3000=$B101),,),0),MATCH(C67,'ce raw data'!$C$1:$CZ$1,0))="","-",INDEX('ce raw data'!$C$2:$CZ$3000,MATCH(1,INDEX(('ce raw data'!$A$2:$A$3000=C64)*('ce raw data'!$B$2:$B$3000=$B101),,),0),MATCH(C67,'ce raw data'!$C$1:$CZ$1,0))),"-")</f>
        <v>-</v>
      </c>
      <c r="D101" s="8" t="str">
        <f>IFERROR(IF(INDEX('ce raw data'!$C$2:$CZ$3000,MATCH(1,INDEX(('ce raw data'!$A$2:$A$3000=C64)*('ce raw data'!$B$2:$B$3000=$B101),,),0),MATCH(D67,'ce raw data'!$C$1:$CZ$1,0))="","-",INDEX('ce raw data'!$C$2:$CZ$3000,MATCH(1,INDEX(('ce raw data'!$A$2:$A$3000=C64)*('ce raw data'!$B$2:$B$3000=$B101),,),0),MATCH(D67,'ce raw data'!$C$1:$CZ$1,0))),"-")</f>
        <v>-</v>
      </c>
      <c r="E101" s="8" t="str">
        <f>IFERROR(IF(INDEX('ce raw data'!$C$2:$CZ$3000,MATCH(1,INDEX(('ce raw data'!$A$2:$A$3000=C64)*('ce raw data'!$B$2:$B$3000=$B101),,),0),MATCH(E67,'ce raw data'!$C$1:$CZ$1,0))="","-",INDEX('ce raw data'!$C$2:$CZ$3000,MATCH(1,INDEX(('ce raw data'!$A$2:$A$3000=C64)*('ce raw data'!$B$2:$B$3000=$B101),,),0),MATCH(E67,'ce raw data'!$C$1:$CZ$1,0))),"-")</f>
        <v>-</v>
      </c>
      <c r="F101" s="8" t="str">
        <f>IFERROR(IF(INDEX('ce raw data'!$C$2:$CZ$3000,MATCH(1,INDEX(('ce raw data'!$A$2:$A$3000=C64)*('ce raw data'!$B$2:$B$3000=$B101),,),0),MATCH(F67,'ce raw data'!$C$1:$CZ$1,0))="","-",INDEX('ce raw data'!$C$2:$CZ$3000,MATCH(1,INDEX(('ce raw data'!$A$2:$A$3000=C64)*('ce raw data'!$B$2:$B$3000=$B101),,),0),MATCH(F67,'ce raw data'!$C$1:$CZ$1,0))),"-")</f>
        <v>-</v>
      </c>
      <c r="G101" s="8" t="str">
        <f>IFERROR(IF(INDEX('ce raw data'!$C$2:$CZ$3000,MATCH(1,INDEX(('ce raw data'!$A$2:$A$3000=C64)*('ce raw data'!$B$2:$B$3000=$B101),,),0),MATCH(G67,'ce raw data'!$C$1:$CZ$1,0))="","-",INDEX('ce raw data'!$C$2:$CZ$3000,MATCH(1,INDEX(('ce raw data'!$A$2:$A$3000=C64)*('ce raw data'!$B$2:$B$3000=$B101),,),0),MATCH(G67,'ce raw data'!$C$1:$CZ$1,0))),"-")</f>
        <v>-</v>
      </c>
      <c r="H101" s="8" t="str">
        <f>IFERROR(IF(INDEX('ce raw data'!$C$2:$CZ$3000,MATCH(1,INDEX(('ce raw data'!$A$2:$A$3000=C64)*('ce raw data'!$B$2:$B$3000=$B101),,),0),MATCH(H67,'ce raw data'!$C$1:$CZ$1,0))="","-",INDEX('ce raw data'!$C$2:$CZ$3000,MATCH(1,INDEX(('ce raw data'!$A$2:$A$3000=C64)*('ce raw data'!$B$2:$B$3000=$B101),,),0),MATCH(H67,'ce raw data'!$C$1:$CZ$1,0))),"-")</f>
        <v>-</v>
      </c>
      <c r="I101" s="8" t="str">
        <f>IFERROR(IF(INDEX('ce raw data'!$C$2:$CZ$3000,MATCH(1,INDEX(('ce raw data'!$A$2:$A$3000=C64)*('ce raw data'!$B$2:$B$3000=$B101),,),0),MATCH(I67,'ce raw data'!$C$1:$CZ$1,0))="","-",INDEX('ce raw data'!$C$2:$CZ$3000,MATCH(1,INDEX(('ce raw data'!$A$2:$A$3000=C64)*('ce raw data'!$B$2:$B$3000=$B101),,),0),MATCH(I67,'ce raw data'!$C$1:$CZ$1,0))),"-")</f>
        <v>-</v>
      </c>
      <c r="J101" s="8" t="str">
        <f>IFERROR(IF(INDEX('ce raw data'!$C$2:$CZ$3000,MATCH(1,INDEX(('ce raw data'!$A$2:$A$3000=C64)*('ce raw data'!$B$2:$B$3000=$B101),,),0),MATCH(J67,'ce raw data'!$C$1:$CZ$1,0))="","-",INDEX('ce raw data'!$C$2:$CZ$3000,MATCH(1,INDEX(('ce raw data'!$A$2:$A$3000=C64)*('ce raw data'!$B$2:$B$3000=$B101),,),0),MATCH(J67,'ce raw data'!$C$1:$CZ$1,0))),"-")</f>
        <v>-</v>
      </c>
    </row>
    <row r="102" spans="2:10" hidden="1" x14ac:dyDescent="0.4">
      <c r="B102" s="14"/>
      <c r="C102" s="8" t="str">
        <f>IFERROR(IF(INDEX('ce raw data'!$C$2:$CZ$3000,MATCH(1,INDEX(('ce raw data'!$A$2:$A$3000=C64)*('ce raw data'!$B$2:$B$3000=$B103),,),0),MATCH(SUBSTITUTE(C67,"Allele","Height"),'ce raw data'!$C$1:$CZ$1,0))="","-",INDEX('ce raw data'!$C$2:$CZ$3000,MATCH(1,INDEX(('ce raw data'!$A$2:$A$3000=C64)*('ce raw data'!$B$2:$B$3000=$B103),,),0),MATCH(SUBSTITUTE(C67,"Allele","Height"),'ce raw data'!$C$1:$CZ$1,0))),"-")</f>
        <v>-</v>
      </c>
      <c r="D102" s="8" t="str">
        <f>IFERROR(IF(INDEX('ce raw data'!$C$2:$CZ$3000,MATCH(1,INDEX(('ce raw data'!$A$2:$A$3000=C64)*('ce raw data'!$B$2:$B$3000=$B103),,),0),MATCH(SUBSTITUTE(D67,"Allele","Height"),'ce raw data'!$C$1:$CZ$1,0))="","-",INDEX('ce raw data'!$C$2:$CZ$3000,MATCH(1,INDEX(('ce raw data'!$A$2:$A$3000=C64)*('ce raw data'!$B$2:$B$3000=$B103),,),0),MATCH(SUBSTITUTE(D67,"Allele","Height"),'ce raw data'!$C$1:$CZ$1,0))),"-")</f>
        <v>-</v>
      </c>
      <c r="E102" s="8" t="str">
        <f>IFERROR(IF(INDEX('ce raw data'!$C$2:$CZ$3000,MATCH(1,INDEX(('ce raw data'!$A$2:$A$3000=C64)*('ce raw data'!$B$2:$B$3000=$B103),,),0),MATCH(SUBSTITUTE(E67,"Allele","Height"),'ce raw data'!$C$1:$CZ$1,0))="","-",INDEX('ce raw data'!$C$2:$CZ$3000,MATCH(1,INDEX(('ce raw data'!$A$2:$A$3000=C64)*('ce raw data'!$B$2:$B$3000=$B103),,),0),MATCH(SUBSTITUTE(E67,"Allele","Height"),'ce raw data'!$C$1:$CZ$1,0))),"-")</f>
        <v>-</v>
      </c>
      <c r="F102" s="8" t="str">
        <f>IFERROR(IF(INDEX('ce raw data'!$C$2:$CZ$3000,MATCH(1,INDEX(('ce raw data'!$A$2:$A$3000=C64)*('ce raw data'!$B$2:$B$3000=$B103),,),0),MATCH(SUBSTITUTE(F67,"Allele","Height"),'ce raw data'!$C$1:$CZ$1,0))="","-",INDEX('ce raw data'!$C$2:$CZ$3000,MATCH(1,INDEX(('ce raw data'!$A$2:$A$3000=C64)*('ce raw data'!$B$2:$B$3000=$B103),,),0),MATCH(SUBSTITUTE(F67,"Allele","Height"),'ce raw data'!$C$1:$CZ$1,0))),"-")</f>
        <v>-</v>
      </c>
      <c r="G102" s="8" t="str">
        <f>IFERROR(IF(INDEX('ce raw data'!$C$2:$CZ$3000,MATCH(1,INDEX(('ce raw data'!$A$2:$A$3000=C64)*('ce raw data'!$B$2:$B$3000=$B103),,),0),MATCH(SUBSTITUTE(G67,"Allele","Height"),'ce raw data'!$C$1:$CZ$1,0))="","-",INDEX('ce raw data'!$C$2:$CZ$3000,MATCH(1,INDEX(('ce raw data'!$A$2:$A$3000=C64)*('ce raw data'!$B$2:$B$3000=$B103),,),0),MATCH(SUBSTITUTE(G67,"Allele","Height"),'ce raw data'!$C$1:$CZ$1,0))),"-")</f>
        <v>-</v>
      </c>
      <c r="H102" s="8" t="str">
        <f>IFERROR(IF(INDEX('ce raw data'!$C$2:$CZ$3000,MATCH(1,INDEX(('ce raw data'!$A$2:$A$3000=C64)*('ce raw data'!$B$2:$B$3000=$B103),,),0),MATCH(SUBSTITUTE(H67,"Allele","Height"),'ce raw data'!$C$1:$CZ$1,0))="","-",INDEX('ce raw data'!$C$2:$CZ$3000,MATCH(1,INDEX(('ce raw data'!$A$2:$A$3000=C64)*('ce raw data'!$B$2:$B$3000=$B103),,),0),MATCH(SUBSTITUTE(H67,"Allele","Height"),'ce raw data'!$C$1:$CZ$1,0))),"-")</f>
        <v>-</v>
      </c>
      <c r="I102" s="8" t="str">
        <f>IFERROR(IF(INDEX('ce raw data'!$C$2:$CZ$3000,MATCH(1,INDEX(('ce raw data'!$A$2:$A$3000=C64)*('ce raw data'!$B$2:$B$3000=$B103),,),0),MATCH(SUBSTITUTE(I67,"Allele","Height"),'ce raw data'!$C$1:$CZ$1,0))="","-",INDEX('ce raw data'!$C$2:$CZ$3000,MATCH(1,INDEX(('ce raw data'!$A$2:$A$3000=C64)*('ce raw data'!$B$2:$B$3000=$B103),,),0),MATCH(SUBSTITUTE(I67,"Allele","Height"),'ce raw data'!$C$1:$CZ$1,0))),"-")</f>
        <v>-</v>
      </c>
      <c r="J102" s="8" t="str">
        <f>IFERROR(IF(INDEX('ce raw data'!$C$2:$CZ$3000,MATCH(1,INDEX(('ce raw data'!$A$2:$A$3000=C64)*('ce raw data'!$B$2:$B$3000=$B103),,),0),MATCH(SUBSTITUTE(J67,"Allele","Height"),'ce raw data'!$C$1:$CZ$1,0))="","-",INDEX('ce raw data'!$C$2:$CZ$3000,MATCH(1,INDEX(('ce raw data'!$A$2:$A$3000=C64)*('ce raw data'!$B$2:$B$3000=$B103),,),0),MATCH(SUBSTITUTE(J67,"Allele","Height"),'ce raw data'!$C$1:$CZ$1,0))),"-")</f>
        <v>-</v>
      </c>
    </row>
    <row r="103" spans="2:10" x14ac:dyDescent="0.4">
      <c r="B103" s="14" t="str">
        <f>'Allele Call Table'!$A$105</f>
        <v>TPOX</v>
      </c>
      <c r="C103" s="8" t="str">
        <f>IFERROR(IF(INDEX('ce raw data'!$C$2:$CZ$3000,MATCH(1,INDEX(('ce raw data'!$A$2:$A$3000=C64)*('ce raw data'!$B$2:$B$3000=$B103),,),0),MATCH(C67,'ce raw data'!$C$1:$CZ$1,0))="","-",INDEX('ce raw data'!$C$2:$CZ$3000,MATCH(1,INDEX(('ce raw data'!$A$2:$A$3000=C64)*('ce raw data'!$B$2:$B$3000=$B103),,),0),MATCH(C67,'ce raw data'!$C$1:$CZ$1,0))),"-")</f>
        <v>-</v>
      </c>
      <c r="D103" s="8" t="str">
        <f>IFERROR(IF(INDEX('ce raw data'!$C$2:$CZ$3000,MATCH(1,INDEX(('ce raw data'!$A$2:$A$3000=C64)*('ce raw data'!$B$2:$B$3000=$B103),,),0),MATCH(D67,'ce raw data'!$C$1:$CZ$1,0))="","-",INDEX('ce raw data'!$C$2:$CZ$3000,MATCH(1,INDEX(('ce raw data'!$A$2:$A$3000=C64)*('ce raw data'!$B$2:$B$3000=$B103),,),0),MATCH(D67,'ce raw data'!$C$1:$CZ$1,0))),"-")</f>
        <v>-</v>
      </c>
      <c r="E103" s="8" t="str">
        <f>IFERROR(IF(INDEX('ce raw data'!$C$2:$CZ$3000,MATCH(1,INDEX(('ce raw data'!$A$2:$A$3000=C64)*('ce raw data'!$B$2:$B$3000=$B103),,),0),MATCH(E67,'ce raw data'!$C$1:$CZ$1,0))="","-",INDEX('ce raw data'!$C$2:$CZ$3000,MATCH(1,INDEX(('ce raw data'!$A$2:$A$3000=C64)*('ce raw data'!$B$2:$B$3000=$B103),,),0),MATCH(E67,'ce raw data'!$C$1:$CZ$1,0))),"-")</f>
        <v>-</v>
      </c>
      <c r="F103" s="8" t="str">
        <f>IFERROR(IF(INDEX('ce raw data'!$C$2:$CZ$3000,MATCH(1,INDEX(('ce raw data'!$A$2:$A$3000=C64)*('ce raw data'!$B$2:$B$3000=$B103),,),0),MATCH(F67,'ce raw data'!$C$1:$CZ$1,0))="","-",INDEX('ce raw data'!$C$2:$CZ$3000,MATCH(1,INDEX(('ce raw data'!$A$2:$A$3000=C64)*('ce raw data'!$B$2:$B$3000=$B103),,),0),MATCH(F67,'ce raw data'!$C$1:$CZ$1,0))),"-")</f>
        <v>-</v>
      </c>
      <c r="G103" s="8" t="str">
        <f>IFERROR(IF(INDEX('ce raw data'!$C$2:$CZ$3000,MATCH(1,INDEX(('ce raw data'!$A$2:$A$3000=C64)*('ce raw data'!$B$2:$B$3000=$B103),,),0),MATCH(G67,'ce raw data'!$C$1:$CZ$1,0))="","-",INDEX('ce raw data'!$C$2:$CZ$3000,MATCH(1,INDEX(('ce raw data'!$A$2:$A$3000=C64)*('ce raw data'!$B$2:$B$3000=$B103),,),0),MATCH(G67,'ce raw data'!$C$1:$CZ$1,0))),"-")</f>
        <v>-</v>
      </c>
      <c r="H103" s="8" t="str">
        <f>IFERROR(IF(INDEX('ce raw data'!$C$2:$CZ$3000,MATCH(1,INDEX(('ce raw data'!$A$2:$A$3000=C64)*('ce raw data'!$B$2:$B$3000=$B103),,),0),MATCH(H67,'ce raw data'!$C$1:$CZ$1,0))="","-",INDEX('ce raw data'!$C$2:$CZ$3000,MATCH(1,INDEX(('ce raw data'!$A$2:$A$3000=C64)*('ce raw data'!$B$2:$B$3000=$B103),,),0),MATCH(H67,'ce raw data'!$C$1:$CZ$1,0))),"-")</f>
        <v>-</v>
      </c>
      <c r="I103" s="8" t="str">
        <f>IFERROR(IF(INDEX('ce raw data'!$C$2:$CZ$3000,MATCH(1,INDEX(('ce raw data'!$A$2:$A$3000=C64)*('ce raw data'!$B$2:$B$3000=$B103),,),0),MATCH(I67,'ce raw data'!$C$1:$CZ$1,0))="","-",INDEX('ce raw data'!$C$2:$CZ$3000,MATCH(1,INDEX(('ce raw data'!$A$2:$A$3000=C64)*('ce raw data'!$B$2:$B$3000=$B103),,),0),MATCH(I67,'ce raw data'!$C$1:$CZ$1,0))),"-")</f>
        <v>-</v>
      </c>
      <c r="J103" s="8" t="str">
        <f>IFERROR(IF(INDEX('ce raw data'!$C$2:$CZ$3000,MATCH(1,INDEX(('ce raw data'!$A$2:$A$3000=C64)*('ce raw data'!$B$2:$B$3000=$B103),,),0),MATCH(J67,'ce raw data'!$C$1:$CZ$1,0))="","-",INDEX('ce raw data'!$C$2:$CZ$3000,MATCH(1,INDEX(('ce raw data'!$A$2:$A$3000=C64)*('ce raw data'!$B$2:$B$3000=$B103),,),0),MATCH(J67,'ce raw data'!$C$1:$CZ$1,0))),"-")</f>
        <v>-</v>
      </c>
    </row>
    <row r="104" spans="2:10" hidden="1" x14ac:dyDescent="0.4">
      <c r="B104" s="10"/>
      <c r="C104" s="8" t="str">
        <f>IFERROR(IF(INDEX('ce raw data'!$C$2:$CZ$3000,MATCH(1,INDEX(('ce raw data'!$A$2:$A$3000=C64)*('ce raw data'!$B$2:$B$3000=$B105),,),0),MATCH(SUBSTITUTE(C67,"Allele","Height"),'ce raw data'!$C$1:$CZ$1,0))="","-",INDEX('ce raw data'!$C$2:$CZ$3000,MATCH(1,INDEX(('ce raw data'!$A$2:$A$3000=C64)*('ce raw data'!$B$2:$B$3000=$B105),,),0),MATCH(SUBSTITUTE(C67,"Allele","Height"),'ce raw data'!$C$1:$CZ$1,0))),"-")</f>
        <v>-</v>
      </c>
      <c r="D104" s="8" t="str">
        <f>IFERROR(IF(INDEX('ce raw data'!$C$2:$CZ$3000,MATCH(1,INDEX(('ce raw data'!$A$2:$A$3000=C64)*('ce raw data'!$B$2:$B$3000=$B105),,),0),MATCH(SUBSTITUTE(D67,"Allele","Height"),'ce raw data'!$C$1:$CZ$1,0))="","-",INDEX('ce raw data'!$C$2:$CZ$3000,MATCH(1,INDEX(('ce raw data'!$A$2:$A$3000=C64)*('ce raw data'!$B$2:$B$3000=$B105),,),0),MATCH(SUBSTITUTE(D67,"Allele","Height"),'ce raw data'!$C$1:$CZ$1,0))),"-")</f>
        <v>-</v>
      </c>
      <c r="E104" s="8" t="str">
        <f>IFERROR(IF(INDEX('ce raw data'!$C$2:$CZ$3000,MATCH(1,INDEX(('ce raw data'!$A$2:$A$3000=C64)*('ce raw data'!$B$2:$B$3000=$B105),,),0),MATCH(SUBSTITUTE(E67,"Allele","Height"),'ce raw data'!$C$1:$CZ$1,0))="","-",INDEX('ce raw data'!$C$2:$CZ$3000,MATCH(1,INDEX(('ce raw data'!$A$2:$A$3000=C64)*('ce raw data'!$B$2:$B$3000=$B105),,),0),MATCH(SUBSTITUTE(E67,"Allele","Height"),'ce raw data'!$C$1:$CZ$1,0))),"-")</f>
        <v>-</v>
      </c>
      <c r="F104" s="8" t="str">
        <f>IFERROR(IF(INDEX('ce raw data'!$C$2:$CZ$3000,MATCH(1,INDEX(('ce raw data'!$A$2:$A$3000=C64)*('ce raw data'!$B$2:$B$3000=$B105),,),0),MATCH(SUBSTITUTE(F67,"Allele","Height"),'ce raw data'!$C$1:$CZ$1,0))="","-",INDEX('ce raw data'!$C$2:$CZ$3000,MATCH(1,INDEX(('ce raw data'!$A$2:$A$3000=C64)*('ce raw data'!$B$2:$B$3000=$B105),,),0),MATCH(SUBSTITUTE(F67,"Allele","Height"),'ce raw data'!$C$1:$CZ$1,0))),"-")</f>
        <v>-</v>
      </c>
      <c r="G104" s="8" t="str">
        <f>IFERROR(IF(INDEX('ce raw data'!$C$2:$CZ$3000,MATCH(1,INDEX(('ce raw data'!$A$2:$A$3000=C64)*('ce raw data'!$B$2:$B$3000=$B105),,),0),MATCH(SUBSTITUTE(G67,"Allele","Height"),'ce raw data'!$C$1:$CZ$1,0))="","-",INDEX('ce raw data'!$C$2:$CZ$3000,MATCH(1,INDEX(('ce raw data'!$A$2:$A$3000=C64)*('ce raw data'!$B$2:$B$3000=$B105),,),0),MATCH(SUBSTITUTE(G67,"Allele","Height"),'ce raw data'!$C$1:$CZ$1,0))),"-")</f>
        <v>-</v>
      </c>
      <c r="H104" s="8" t="str">
        <f>IFERROR(IF(INDEX('ce raw data'!$C$2:$CZ$3000,MATCH(1,INDEX(('ce raw data'!$A$2:$A$3000=C64)*('ce raw data'!$B$2:$B$3000=$B105),,),0),MATCH(SUBSTITUTE(H67,"Allele","Height"),'ce raw data'!$C$1:$CZ$1,0))="","-",INDEX('ce raw data'!$C$2:$CZ$3000,MATCH(1,INDEX(('ce raw data'!$A$2:$A$3000=C64)*('ce raw data'!$B$2:$B$3000=$B105),,),0),MATCH(SUBSTITUTE(H67,"Allele","Height"),'ce raw data'!$C$1:$CZ$1,0))),"-")</f>
        <v>-</v>
      </c>
      <c r="I104" s="8" t="str">
        <f>IFERROR(IF(INDEX('ce raw data'!$C$2:$CZ$3000,MATCH(1,INDEX(('ce raw data'!$A$2:$A$3000=C64)*('ce raw data'!$B$2:$B$3000=$B105),,),0),MATCH(SUBSTITUTE(I67,"Allele","Height"),'ce raw data'!$C$1:$CZ$1,0))="","-",INDEX('ce raw data'!$C$2:$CZ$3000,MATCH(1,INDEX(('ce raw data'!$A$2:$A$3000=C64)*('ce raw data'!$B$2:$B$3000=$B105),,),0),MATCH(SUBSTITUTE(I67,"Allele","Height"),'ce raw data'!$C$1:$CZ$1,0))),"-")</f>
        <v>-</v>
      </c>
      <c r="J104" s="8" t="str">
        <f>IFERROR(IF(INDEX('ce raw data'!$C$2:$CZ$3000,MATCH(1,INDEX(('ce raw data'!$A$2:$A$3000=C64)*('ce raw data'!$B$2:$B$3000=$B105),,),0),MATCH(SUBSTITUTE(J67,"Allele","Height"),'ce raw data'!$C$1:$CZ$1,0))="","-",INDEX('ce raw data'!$C$2:$CZ$3000,MATCH(1,INDEX(('ce raw data'!$A$2:$A$3000=C64)*('ce raw data'!$B$2:$B$3000=$B105),,),0),MATCH(SUBSTITUTE(J67,"Allele","Height"),'ce raw data'!$C$1:$CZ$1,0))),"-")</f>
        <v>-</v>
      </c>
    </row>
    <row r="105" spans="2:10" x14ac:dyDescent="0.4">
      <c r="B105" s="12" t="str">
        <f>'Allele Call Table'!$A$107</f>
        <v>D8S1179</v>
      </c>
      <c r="C105" s="8" t="str">
        <f>IFERROR(IF(INDEX('ce raw data'!$C$2:$CZ$3000,MATCH(1,INDEX(('ce raw data'!$A$2:$A$3000=C64)*('ce raw data'!$B$2:$B$3000=$B105),,),0),MATCH(C67,'ce raw data'!$C$1:$CZ$1,0))="","-",INDEX('ce raw data'!$C$2:$CZ$3000,MATCH(1,INDEX(('ce raw data'!$A$2:$A$3000=C64)*('ce raw data'!$B$2:$B$3000=$B105),,),0),MATCH(C67,'ce raw data'!$C$1:$CZ$1,0))),"-")</f>
        <v>-</v>
      </c>
      <c r="D105" s="8" t="str">
        <f>IFERROR(IF(INDEX('ce raw data'!$C$2:$CZ$3000,MATCH(1,INDEX(('ce raw data'!$A$2:$A$3000=C64)*('ce raw data'!$B$2:$B$3000=$B105),,),0),MATCH(D67,'ce raw data'!$C$1:$CZ$1,0))="","-",INDEX('ce raw data'!$C$2:$CZ$3000,MATCH(1,INDEX(('ce raw data'!$A$2:$A$3000=C64)*('ce raw data'!$B$2:$B$3000=$B105),,),0),MATCH(D67,'ce raw data'!$C$1:$CZ$1,0))),"-")</f>
        <v>-</v>
      </c>
      <c r="E105" s="8" t="str">
        <f>IFERROR(IF(INDEX('ce raw data'!$C$2:$CZ$3000,MATCH(1,INDEX(('ce raw data'!$A$2:$A$3000=C64)*('ce raw data'!$B$2:$B$3000=$B105),,),0),MATCH(E67,'ce raw data'!$C$1:$CZ$1,0))="","-",INDEX('ce raw data'!$C$2:$CZ$3000,MATCH(1,INDEX(('ce raw data'!$A$2:$A$3000=C64)*('ce raw data'!$B$2:$B$3000=$B105),,),0),MATCH(E67,'ce raw data'!$C$1:$CZ$1,0))),"-")</f>
        <v>-</v>
      </c>
      <c r="F105" s="8" t="str">
        <f>IFERROR(IF(INDEX('ce raw data'!$C$2:$CZ$3000,MATCH(1,INDEX(('ce raw data'!$A$2:$A$3000=C64)*('ce raw data'!$B$2:$B$3000=$B105),,),0),MATCH(F67,'ce raw data'!$C$1:$CZ$1,0))="","-",INDEX('ce raw data'!$C$2:$CZ$3000,MATCH(1,INDEX(('ce raw data'!$A$2:$A$3000=C64)*('ce raw data'!$B$2:$B$3000=$B105),,),0),MATCH(F67,'ce raw data'!$C$1:$CZ$1,0))),"-")</f>
        <v>-</v>
      </c>
      <c r="G105" s="8" t="str">
        <f>IFERROR(IF(INDEX('ce raw data'!$C$2:$CZ$3000,MATCH(1,INDEX(('ce raw data'!$A$2:$A$3000=C64)*('ce raw data'!$B$2:$B$3000=$B105),,),0),MATCH(G67,'ce raw data'!$C$1:$CZ$1,0))="","-",INDEX('ce raw data'!$C$2:$CZ$3000,MATCH(1,INDEX(('ce raw data'!$A$2:$A$3000=C64)*('ce raw data'!$B$2:$B$3000=$B105),,),0),MATCH(G67,'ce raw data'!$C$1:$CZ$1,0))),"-")</f>
        <v>-</v>
      </c>
      <c r="H105" s="8" t="str">
        <f>IFERROR(IF(INDEX('ce raw data'!$C$2:$CZ$3000,MATCH(1,INDEX(('ce raw data'!$A$2:$A$3000=C64)*('ce raw data'!$B$2:$B$3000=$B105),,),0),MATCH(H67,'ce raw data'!$C$1:$CZ$1,0))="","-",INDEX('ce raw data'!$C$2:$CZ$3000,MATCH(1,INDEX(('ce raw data'!$A$2:$A$3000=C64)*('ce raw data'!$B$2:$B$3000=$B105),,),0),MATCH(H67,'ce raw data'!$C$1:$CZ$1,0))),"-")</f>
        <v>-</v>
      </c>
      <c r="I105" s="8" t="str">
        <f>IFERROR(IF(INDEX('ce raw data'!$C$2:$CZ$3000,MATCH(1,INDEX(('ce raw data'!$A$2:$A$3000=C64)*('ce raw data'!$B$2:$B$3000=$B105),,),0),MATCH(I67,'ce raw data'!$C$1:$CZ$1,0))="","-",INDEX('ce raw data'!$C$2:$CZ$3000,MATCH(1,INDEX(('ce raw data'!$A$2:$A$3000=C64)*('ce raw data'!$B$2:$B$3000=$B105),,),0),MATCH(I67,'ce raw data'!$C$1:$CZ$1,0))),"-")</f>
        <v>-</v>
      </c>
      <c r="J105" s="8" t="str">
        <f>IFERROR(IF(INDEX('ce raw data'!$C$2:$CZ$3000,MATCH(1,INDEX(('ce raw data'!$A$2:$A$3000=C64)*('ce raw data'!$B$2:$B$3000=$B105),,),0),MATCH(J67,'ce raw data'!$C$1:$CZ$1,0))="","-",INDEX('ce raw data'!$C$2:$CZ$3000,MATCH(1,INDEX(('ce raw data'!$A$2:$A$3000=C64)*('ce raw data'!$B$2:$B$3000=$B105),,),0),MATCH(J67,'ce raw data'!$C$1:$CZ$1,0))),"-")</f>
        <v>-</v>
      </c>
    </row>
    <row r="106" spans="2:10" hidden="1" x14ac:dyDescent="0.4">
      <c r="B106" s="12"/>
      <c r="C106" s="8" t="str">
        <f>IFERROR(IF(INDEX('ce raw data'!$C$2:$CZ$3000,MATCH(1,INDEX(('ce raw data'!$A$2:$A$3000=C64)*('ce raw data'!$B$2:$B$3000=$B107),,),0),MATCH(SUBSTITUTE(C67,"Allele","Height"),'ce raw data'!$C$1:$CZ$1,0))="","-",INDEX('ce raw data'!$C$2:$CZ$3000,MATCH(1,INDEX(('ce raw data'!$A$2:$A$3000=C64)*('ce raw data'!$B$2:$B$3000=$B107),,),0),MATCH(SUBSTITUTE(C67,"Allele","Height"),'ce raw data'!$C$1:$CZ$1,0))),"-")</f>
        <v>-</v>
      </c>
      <c r="D106" s="8" t="str">
        <f>IFERROR(IF(INDEX('ce raw data'!$C$2:$CZ$3000,MATCH(1,INDEX(('ce raw data'!$A$2:$A$3000=C64)*('ce raw data'!$B$2:$B$3000=$B107),,),0),MATCH(SUBSTITUTE(D67,"Allele","Height"),'ce raw data'!$C$1:$CZ$1,0))="","-",INDEX('ce raw data'!$C$2:$CZ$3000,MATCH(1,INDEX(('ce raw data'!$A$2:$A$3000=C64)*('ce raw data'!$B$2:$B$3000=$B107),,),0),MATCH(SUBSTITUTE(D67,"Allele","Height"),'ce raw data'!$C$1:$CZ$1,0))),"-")</f>
        <v>-</v>
      </c>
      <c r="E106" s="8" t="str">
        <f>IFERROR(IF(INDEX('ce raw data'!$C$2:$CZ$3000,MATCH(1,INDEX(('ce raw data'!$A$2:$A$3000=C64)*('ce raw data'!$B$2:$B$3000=$B107),,),0),MATCH(SUBSTITUTE(E67,"Allele","Height"),'ce raw data'!$C$1:$CZ$1,0))="","-",INDEX('ce raw data'!$C$2:$CZ$3000,MATCH(1,INDEX(('ce raw data'!$A$2:$A$3000=C64)*('ce raw data'!$B$2:$B$3000=$B107),,),0),MATCH(SUBSTITUTE(E67,"Allele","Height"),'ce raw data'!$C$1:$CZ$1,0))),"-")</f>
        <v>-</v>
      </c>
      <c r="F106" s="8" t="str">
        <f>IFERROR(IF(INDEX('ce raw data'!$C$2:$CZ$3000,MATCH(1,INDEX(('ce raw data'!$A$2:$A$3000=C64)*('ce raw data'!$B$2:$B$3000=$B107),,),0),MATCH(SUBSTITUTE(F67,"Allele","Height"),'ce raw data'!$C$1:$CZ$1,0))="","-",INDEX('ce raw data'!$C$2:$CZ$3000,MATCH(1,INDEX(('ce raw data'!$A$2:$A$3000=C64)*('ce raw data'!$B$2:$B$3000=$B107),,),0),MATCH(SUBSTITUTE(F67,"Allele","Height"),'ce raw data'!$C$1:$CZ$1,0))),"-")</f>
        <v>-</v>
      </c>
      <c r="G106" s="8" t="str">
        <f>IFERROR(IF(INDEX('ce raw data'!$C$2:$CZ$3000,MATCH(1,INDEX(('ce raw data'!$A$2:$A$3000=C64)*('ce raw data'!$B$2:$B$3000=$B107),,),0),MATCH(SUBSTITUTE(G67,"Allele","Height"),'ce raw data'!$C$1:$CZ$1,0))="","-",INDEX('ce raw data'!$C$2:$CZ$3000,MATCH(1,INDEX(('ce raw data'!$A$2:$A$3000=C64)*('ce raw data'!$B$2:$B$3000=$B107),,),0),MATCH(SUBSTITUTE(G67,"Allele","Height"),'ce raw data'!$C$1:$CZ$1,0))),"-")</f>
        <v>-</v>
      </c>
      <c r="H106" s="8" t="str">
        <f>IFERROR(IF(INDEX('ce raw data'!$C$2:$CZ$3000,MATCH(1,INDEX(('ce raw data'!$A$2:$A$3000=C64)*('ce raw data'!$B$2:$B$3000=$B107),,),0),MATCH(SUBSTITUTE(H67,"Allele","Height"),'ce raw data'!$C$1:$CZ$1,0))="","-",INDEX('ce raw data'!$C$2:$CZ$3000,MATCH(1,INDEX(('ce raw data'!$A$2:$A$3000=C64)*('ce raw data'!$B$2:$B$3000=$B107),,),0),MATCH(SUBSTITUTE(H67,"Allele","Height"),'ce raw data'!$C$1:$CZ$1,0))),"-")</f>
        <v>-</v>
      </c>
      <c r="I106" s="8" t="str">
        <f>IFERROR(IF(INDEX('ce raw data'!$C$2:$CZ$3000,MATCH(1,INDEX(('ce raw data'!$A$2:$A$3000=C64)*('ce raw data'!$B$2:$B$3000=$B107),,),0),MATCH(SUBSTITUTE(I67,"Allele","Height"),'ce raw data'!$C$1:$CZ$1,0))="","-",INDEX('ce raw data'!$C$2:$CZ$3000,MATCH(1,INDEX(('ce raw data'!$A$2:$A$3000=C64)*('ce raw data'!$B$2:$B$3000=$B107),,),0),MATCH(SUBSTITUTE(I67,"Allele","Height"),'ce raw data'!$C$1:$CZ$1,0))),"-")</f>
        <v>-</v>
      </c>
      <c r="J106" s="8" t="str">
        <f>IFERROR(IF(INDEX('ce raw data'!$C$2:$CZ$3000,MATCH(1,INDEX(('ce raw data'!$A$2:$A$3000=C64)*('ce raw data'!$B$2:$B$3000=$B107),,),0),MATCH(SUBSTITUTE(J67,"Allele","Height"),'ce raw data'!$C$1:$CZ$1,0))="","-",INDEX('ce raw data'!$C$2:$CZ$3000,MATCH(1,INDEX(('ce raw data'!$A$2:$A$3000=C64)*('ce raw data'!$B$2:$B$3000=$B107),,),0),MATCH(SUBSTITUTE(J67,"Allele","Height"),'ce raw data'!$C$1:$CZ$1,0))),"-")</f>
        <v>-</v>
      </c>
    </row>
    <row r="107" spans="2:10" x14ac:dyDescent="0.4">
      <c r="B107" s="12" t="str">
        <f>'Allele Call Table'!$A$109</f>
        <v>D12S391</v>
      </c>
      <c r="C107" s="8" t="str">
        <f>IFERROR(IF(INDEX('ce raw data'!$C$2:$CZ$3000,MATCH(1,INDEX(('ce raw data'!$A$2:$A$3000=C64)*('ce raw data'!$B$2:$B$3000=$B107),,),0),MATCH(C67,'ce raw data'!$C$1:$CZ$1,0))="","-",INDEX('ce raw data'!$C$2:$CZ$3000,MATCH(1,INDEX(('ce raw data'!$A$2:$A$3000=C64)*('ce raw data'!$B$2:$B$3000=$B107),,),0),MATCH(C67,'ce raw data'!$C$1:$CZ$1,0))),"-")</f>
        <v>-</v>
      </c>
      <c r="D107" s="8" t="str">
        <f>IFERROR(IF(INDEX('ce raw data'!$C$2:$CZ$3000,MATCH(1,INDEX(('ce raw data'!$A$2:$A$3000=C64)*('ce raw data'!$B$2:$B$3000=$B107),,),0),MATCH(D67,'ce raw data'!$C$1:$CZ$1,0))="","-",INDEX('ce raw data'!$C$2:$CZ$3000,MATCH(1,INDEX(('ce raw data'!$A$2:$A$3000=C64)*('ce raw data'!$B$2:$B$3000=$B107),,),0),MATCH(D67,'ce raw data'!$C$1:$CZ$1,0))),"-")</f>
        <v>-</v>
      </c>
      <c r="E107" s="8" t="str">
        <f>IFERROR(IF(INDEX('ce raw data'!$C$2:$CZ$3000,MATCH(1,INDEX(('ce raw data'!$A$2:$A$3000=C64)*('ce raw data'!$B$2:$B$3000=$B107),,),0),MATCH(E67,'ce raw data'!$C$1:$CZ$1,0))="","-",INDEX('ce raw data'!$C$2:$CZ$3000,MATCH(1,INDEX(('ce raw data'!$A$2:$A$3000=C64)*('ce raw data'!$B$2:$B$3000=$B107),,),0),MATCH(E67,'ce raw data'!$C$1:$CZ$1,0))),"-")</f>
        <v>-</v>
      </c>
      <c r="F107" s="8" t="str">
        <f>IFERROR(IF(INDEX('ce raw data'!$C$2:$CZ$3000,MATCH(1,INDEX(('ce raw data'!$A$2:$A$3000=C64)*('ce raw data'!$B$2:$B$3000=$B107),,),0),MATCH(F67,'ce raw data'!$C$1:$CZ$1,0))="","-",INDEX('ce raw data'!$C$2:$CZ$3000,MATCH(1,INDEX(('ce raw data'!$A$2:$A$3000=C64)*('ce raw data'!$B$2:$B$3000=$B107),,),0),MATCH(F67,'ce raw data'!$C$1:$CZ$1,0))),"-")</f>
        <v>-</v>
      </c>
      <c r="G107" s="8" t="str">
        <f>IFERROR(IF(INDEX('ce raw data'!$C$2:$CZ$3000,MATCH(1,INDEX(('ce raw data'!$A$2:$A$3000=C64)*('ce raw data'!$B$2:$B$3000=$B107),,),0),MATCH(G67,'ce raw data'!$C$1:$CZ$1,0))="","-",INDEX('ce raw data'!$C$2:$CZ$3000,MATCH(1,INDEX(('ce raw data'!$A$2:$A$3000=C64)*('ce raw data'!$B$2:$B$3000=$B107),,),0),MATCH(G67,'ce raw data'!$C$1:$CZ$1,0))),"-")</f>
        <v>-</v>
      </c>
      <c r="H107" s="8" t="str">
        <f>IFERROR(IF(INDEX('ce raw data'!$C$2:$CZ$3000,MATCH(1,INDEX(('ce raw data'!$A$2:$A$3000=C64)*('ce raw data'!$B$2:$B$3000=$B107),,),0),MATCH(H67,'ce raw data'!$C$1:$CZ$1,0))="","-",INDEX('ce raw data'!$C$2:$CZ$3000,MATCH(1,INDEX(('ce raw data'!$A$2:$A$3000=C64)*('ce raw data'!$B$2:$B$3000=$B107),,),0),MATCH(H67,'ce raw data'!$C$1:$CZ$1,0))),"-")</f>
        <v>-</v>
      </c>
      <c r="I107" s="8" t="str">
        <f>IFERROR(IF(INDEX('ce raw data'!$C$2:$CZ$3000,MATCH(1,INDEX(('ce raw data'!$A$2:$A$3000=C64)*('ce raw data'!$B$2:$B$3000=$B107),,),0),MATCH(I67,'ce raw data'!$C$1:$CZ$1,0))="","-",INDEX('ce raw data'!$C$2:$CZ$3000,MATCH(1,INDEX(('ce raw data'!$A$2:$A$3000=C64)*('ce raw data'!$B$2:$B$3000=$B107),,),0),MATCH(I67,'ce raw data'!$C$1:$CZ$1,0))),"-")</f>
        <v>-</v>
      </c>
      <c r="J107" s="8" t="str">
        <f>IFERROR(IF(INDEX('ce raw data'!$C$2:$CZ$3000,MATCH(1,INDEX(('ce raw data'!$A$2:$A$3000=C64)*('ce raw data'!$B$2:$B$3000=$B107),,),0),MATCH(J67,'ce raw data'!$C$1:$CZ$1,0))="","-",INDEX('ce raw data'!$C$2:$CZ$3000,MATCH(1,INDEX(('ce raw data'!$A$2:$A$3000=C64)*('ce raw data'!$B$2:$B$3000=$B107),,),0),MATCH(J67,'ce raw data'!$C$1:$CZ$1,0))),"-")</f>
        <v>-</v>
      </c>
    </row>
    <row r="108" spans="2:10" hidden="1" x14ac:dyDescent="0.4">
      <c r="B108" s="12"/>
      <c r="C108" s="8" t="str">
        <f>IFERROR(IF(INDEX('ce raw data'!$C$2:$CZ$3000,MATCH(1,INDEX(('ce raw data'!$A$2:$A$3000=C64)*('ce raw data'!$B$2:$B$3000=$B109),,),0),MATCH(SUBSTITUTE(C67,"Allele","Height"),'ce raw data'!$C$1:$CZ$1,0))="","-",INDEX('ce raw data'!$C$2:$CZ$3000,MATCH(1,INDEX(('ce raw data'!$A$2:$A$3000=C64)*('ce raw data'!$B$2:$B$3000=$B109),,),0),MATCH(SUBSTITUTE(C67,"Allele","Height"),'ce raw data'!$C$1:$CZ$1,0))),"-")</f>
        <v>-</v>
      </c>
      <c r="D108" s="8" t="str">
        <f>IFERROR(IF(INDEX('ce raw data'!$C$2:$CZ$3000,MATCH(1,INDEX(('ce raw data'!$A$2:$A$3000=C64)*('ce raw data'!$B$2:$B$3000=$B109),,),0),MATCH(SUBSTITUTE(D67,"Allele","Height"),'ce raw data'!$C$1:$CZ$1,0))="","-",INDEX('ce raw data'!$C$2:$CZ$3000,MATCH(1,INDEX(('ce raw data'!$A$2:$A$3000=C64)*('ce raw data'!$B$2:$B$3000=$B109),,),0),MATCH(SUBSTITUTE(D67,"Allele","Height"),'ce raw data'!$C$1:$CZ$1,0))),"-")</f>
        <v>-</v>
      </c>
      <c r="E108" s="8" t="str">
        <f>IFERROR(IF(INDEX('ce raw data'!$C$2:$CZ$3000,MATCH(1,INDEX(('ce raw data'!$A$2:$A$3000=C64)*('ce raw data'!$B$2:$B$3000=$B109),,),0),MATCH(SUBSTITUTE(E67,"Allele","Height"),'ce raw data'!$C$1:$CZ$1,0))="","-",INDEX('ce raw data'!$C$2:$CZ$3000,MATCH(1,INDEX(('ce raw data'!$A$2:$A$3000=C64)*('ce raw data'!$B$2:$B$3000=$B109),,),0),MATCH(SUBSTITUTE(E67,"Allele","Height"),'ce raw data'!$C$1:$CZ$1,0))),"-")</f>
        <v>-</v>
      </c>
      <c r="F108" s="8" t="str">
        <f>IFERROR(IF(INDEX('ce raw data'!$C$2:$CZ$3000,MATCH(1,INDEX(('ce raw data'!$A$2:$A$3000=C64)*('ce raw data'!$B$2:$B$3000=$B109),,),0),MATCH(SUBSTITUTE(F67,"Allele","Height"),'ce raw data'!$C$1:$CZ$1,0))="","-",INDEX('ce raw data'!$C$2:$CZ$3000,MATCH(1,INDEX(('ce raw data'!$A$2:$A$3000=C64)*('ce raw data'!$B$2:$B$3000=$B109),,),0),MATCH(SUBSTITUTE(F67,"Allele","Height"),'ce raw data'!$C$1:$CZ$1,0))),"-")</f>
        <v>-</v>
      </c>
      <c r="G108" s="8" t="str">
        <f>IFERROR(IF(INDEX('ce raw data'!$C$2:$CZ$3000,MATCH(1,INDEX(('ce raw data'!$A$2:$A$3000=C64)*('ce raw data'!$B$2:$B$3000=$B109),,),0),MATCH(SUBSTITUTE(G67,"Allele","Height"),'ce raw data'!$C$1:$CZ$1,0))="","-",INDEX('ce raw data'!$C$2:$CZ$3000,MATCH(1,INDEX(('ce raw data'!$A$2:$A$3000=C64)*('ce raw data'!$B$2:$B$3000=$B109),,),0),MATCH(SUBSTITUTE(G67,"Allele","Height"),'ce raw data'!$C$1:$CZ$1,0))),"-")</f>
        <v>-</v>
      </c>
      <c r="H108" s="8" t="str">
        <f>IFERROR(IF(INDEX('ce raw data'!$C$2:$CZ$3000,MATCH(1,INDEX(('ce raw data'!$A$2:$A$3000=C64)*('ce raw data'!$B$2:$B$3000=$B109),,),0),MATCH(SUBSTITUTE(H67,"Allele","Height"),'ce raw data'!$C$1:$CZ$1,0))="","-",INDEX('ce raw data'!$C$2:$CZ$3000,MATCH(1,INDEX(('ce raw data'!$A$2:$A$3000=C64)*('ce raw data'!$B$2:$B$3000=$B109),,),0),MATCH(SUBSTITUTE(H67,"Allele","Height"),'ce raw data'!$C$1:$CZ$1,0))),"-")</f>
        <v>-</v>
      </c>
      <c r="I108" s="8" t="str">
        <f>IFERROR(IF(INDEX('ce raw data'!$C$2:$CZ$3000,MATCH(1,INDEX(('ce raw data'!$A$2:$A$3000=C64)*('ce raw data'!$B$2:$B$3000=$B109),,),0),MATCH(SUBSTITUTE(I67,"Allele","Height"),'ce raw data'!$C$1:$CZ$1,0))="","-",INDEX('ce raw data'!$C$2:$CZ$3000,MATCH(1,INDEX(('ce raw data'!$A$2:$A$3000=C64)*('ce raw data'!$B$2:$B$3000=$B109),,),0),MATCH(SUBSTITUTE(I67,"Allele","Height"),'ce raw data'!$C$1:$CZ$1,0))),"-")</f>
        <v>-</v>
      </c>
      <c r="J108" s="8" t="str">
        <f>IFERROR(IF(INDEX('ce raw data'!$C$2:$CZ$3000,MATCH(1,INDEX(('ce raw data'!$A$2:$A$3000=C64)*('ce raw data'!$B$2:$B$3000=$B109),,),0),MATCH(SUBSTITUTE(J67,"Allele","Height"),'ce raw data'!$C$1:$CZ$1,0))="","-",INDEX('ce raw data'!$C$2:$CZ$3000,MATCH(1,INDEX(('ce raw data'!$A$2:$A$3000=C64)*('ce raw data'!$B$2:$B$3000=$B109),,),0),MATCH(SUBSTITUTE(J67,"Allele","Height"),'ce raw data'!$C$1:$CZ$1,0))),"-")</f>
        <v>-</v>
      </c>
    </row>
    <row r="109" spans="2:10" x14ac:dyDescent="0.4">
      <c r="B109" s="12" t="str">
        <f>'Allele Call Table'!$A$111</f>
        <v>D19S433</v>
      </c>
      <c r="C109" s="8" t="str">
        <f>IFERROR(IF(INDEX('ce raw data'!$C$2:$CZ$3000,MATCH(1,INDEX(('ce raw data'!$A$2:$A$3000=C64)*('ce raw data'!$B$2:$B$3000=$B109),,),0),MATCH(C67,'ce raw data'!$C$1:$CZ$1,0))="","-",INDEX('ce raw data'!$C$2:$CZ$3000,MATCH(1,INDEX(('ce raw data'!$A$2:$A$3000=C64)*('ce raw data'!$B$2:$B$3000=$B109),,),0),MATCH(C67,'ce raw data'!$C$1:$CZ$1,0))),"-")</f>
        <v>-</v>
      </c>
      <c r="D109" s="8" t="str">
        <f>IFERROR(IF(INDEX('ce raw data'!$C$2:$CZ$3000,MATCH(1,INDEX(('ce raw data'!$A$2:$A$3000=C64)*('ce raw data'!$B$2:$B$3000=$B109),,),0),MATCH(D67,'ce raw data'!$C$1:$CZ$1,0))="","-",INDEX('ce raw data'!$C$2:$CZ$3000,MATCH(1,INDEX(('ce raw data'!$A$2:$A$3000=C64)*('ce raw data'!$B$2:$B$3000=$B109),,),0),MATCH(D67,'ce raw data'!$C$1:$CZ$1,0))),"-")</f>
        <v>-</v>
      </c>
      <c r="E109" s="8" t="str">
        <f>IFERROR(IF(INDEX('ce raw data'!$C$2:$CZ$3000,MATCH(1,INDEX(('ce raw data'!$A$2:$A$3000=C64)*('ce raw data'!$B$2:$B$3000=$B109),,),0),MATCH(E67,'ce raw data'!$C$1:$CZ$1,0))="","-",INDEX('ce raw data'!$C$2:$CZ$3000,MATCH(1,INDEX(('ce raw data'!$A$2:$A$3000=C64)*('ce raw data'!$B$2:$B$3000=$B109),,),0),MATCH(E67,'ce raw data'!$C$1:$CZ$1,0))),"-")</f>
        <v>-</v>
      </c>
      <c r="F109" s="8" t="str">
        <f>IFERROR(IF(INDEX('ce raw data'!$C$2:$CZ$3000,MATCH(1,INDEX(('ce raw data'!$A$2:$A$3000=C64)*('ce raw data'!$B$2:$B$3000=$B109),,),0),MATCH(F67,'ce raw data'!$C$1:$CZ$1,0))="","-",INDEX('ce raw data'!$C$2:$CZ$3000,MATCH(1,INDEX(('ce raw data'!$A$2:$A$3000=C64)*('ce raw data'!$B$2:$B$3000=$B109),,),0),MATCH(F67,'ce raw data'!$C$1:$CZ$1,0))),"-")</f>
        <v>-</v>
      </c>
      <c r="G109" s="8" t="str">
        <f>IFERROR(IF(INDEX('ce raw data'!$C$2:$CZ$3000,MATCH(1,INDEX(('ce raw data'!$A$2:$A$3000=C64)*('ce raw data'!$B$2:$B$3000=$B109),,),0),MATCH(G67,'ce raw data'!$C$1:$CZ$1,0))="","-",INDEX('ce raw data'!$C$2:$CZ$3000,MATCH(1,INDEX(('ce raw data'!$A$2:$A$3000=C64)*('ce raw data'!$B$2:$B$3000=$B109),,),0),MATCH(G67,'ce raw data'!$C$1:$CZ$1,0))),"-")</f>
        <v>-</v>
      </c>
      <c r="H109" s="8" t="str">
        <f>IFERROR(IF(INDEX('ce raw data'!$C$2:$CZ$3000,MATCH(1,INDEX(('ce raw data'!$A$2:$A$3000=C64)*('ce raw data'!$B$2:$B$3000=$B109),,),0),MATCH(H67,'ce raw data'!$C$1:$CZ$1,0))="","-",INDEX('ce raw data'!$C$2:$CZ$3000,MATCH(1,INDEX(('ce raw data'!$A$2:$A$3000=C64)*('ce raw data'!$B$2:$B$3000=$B109),,),0),MATCH(H67,'ce raw data'!$C$1:$CZ$1,0))),"-")</f>
        <v>-</v>
      </c>
      <c r="I109" s="8" t="str">
        <f>IFERROR(IF(INDEX('ce raw data'!$C$2:$CZ$3000,MATCH(1,INDEX(('ce raw data'!$A$2:$A$3000=C64)*('ce raw data'!$B$2:$B$3000=$B109),,),0),MATCH(I67,'ce raw data'!$C$1:$CZ$1,0))="","-",INDEX('ce raw data'!$C$2:$CZ$3000,MATCH(1,INDEX(('ce raw data'!$A$2:$A$3000=C64)*('ce raw data'!$B$2:$B$3000=$B109),,),0),MATCH(I67,'ce raw data'!$C$1:$CZ$1,0))),"-")</f>
        <v>-</v>
      </c>
      <c r="J109" s="8" t="str">
        <f>IFERROR(IF(INDEX('ce raw data'!$C$2:$CZ$3000,MATCH(1,INDEX(('ce raw data'!$A$2:$A$3000=C64)*('ce raw data'!$B$2:$B$3000=$B109),,),0),MATCH(J67,'ce raw data'!$C$1:$CZ$1,0))="","-",INDEX('ce raw data'!$C$2:$CZ$3000,MATCH(1,INDEX(('ce raw data'!$A$2:$A$3000=C64)*('ce raw data'!$B$2:$B$3000=$B109),,),0),MATCH(J67,'ce raw data'!$C$1:$CZ$1,0))),"-")</f>
        <v>-</v>
      </c>
    </row>
    <row r="110" spans="2:10" hidden="1" x14ac:dyDescent="0.4">
      <c r="B110" s="12"/>
      <c r="C110" s="8" t="str">
        <f>IFERROR(IF(INDEX('ce raw data'!$C$2:$CZ$3000,MATCH(1,INDEX(('ce raw data'!$A$2:$A$3000=C64)*('ce raw data'!$B$2:$B$3000=$B111),,),0),MATCH(SUBSTITUTE(C67,"Allele","Height"),'ce raw data'!$C$1:$CZ$1,0))="","-",INDEX('ce raw data'!$C$2:$CZ$3000,MATCH(1,INDEX(('ce raw data'!$A$2:$A$3000=C64)*('ce raw data'!$B$2:$B$3000=$B111),,),0),MATCH(SUBSTITUTE(C67,"Allele","Height"),'ce raw data'!$C$1:$CZ$1,0))),"-")</f>
        <v>-</v>
      </c>
      <c r="D110" s="8" t="str">
        <f>IFERROR(IF(INDEX('ce raw data'!$C$2:$CZ$3000,MATCH(1,INDEX(('ce raw data'!$A$2:$A$3000=C64)*('ce raw data'!$B$2:$B$3000=$B111),,),0),MATCH(SUBSTITUTE(D67,"Allele","Height"),'ce raw data'!$C$1:$CZ$1,0))="","-",INDEX('ce raw data'!$C$2:$CZ$3000,MATCH(1,INDEX(('ce raw data'!$A$2:$A$3000=C64)*('ce raw data'!$B$2:$B$3000=$B111),,),0),MATCH(SUBSTITUTE(D67,"Allele","Height"),'ce raw data'!$C$1:$CZ$1,0))),"-")</f>
        <v>-</v>
      </c>
      <c r="E110" s="8" t="str">
        <f>IFERROR(IF(INDEX('ce raw data'!$C$2:$CZ$3000,MATCH(1,INDEX(('ce raw data'!$A$2:$A$3000=C64)*('ce raw data'!$B$2:$B$3000=$B111),,),0),MATCH(SUBSTITUTE(E67,"Allele","Height"),'ce raw data'!$C$1:$CZ$1,0))="","-",INDEX('ce raw data'!$C$2:$CZ$3000,MATCH(1,INDEX(('ce raw data'!$A$2:$A$3000=C64)*('ce raw data'!$B$2:$B$3000=$B111),,),0),MATCH(SUBSTITUTE(E67,"Allele","Height"),'ce raw data'!$C$1:$CZ$1,0))),"-")</f>
        <v>-</v>
      </c>
      <c r="F110" s="8" t="str">
        <f>IFERROR(IF(INDEX('ce raw data'!$C$2:$CZ$3000,MATCH(1,INDEX(('ce raw data'!$A$2:$A$3000=C64)*('ce raw data'!$B$2:$B$3000=$B111),,),0),MATCH(SUBSTITUTE(F67,"Allele","Height"),'ce raw data'!$C$1:$CZ$1,0))="","-",INDEX('ce raw data'!$C$2:$CZ$3000,MATCH(1,INDEX(('ce raw data'!$A$2:$A$3000=C64)*('ce raw data'!$B$2:$B$3000=$B111),,),0),MATCH(SUBSTITUTE(F67,"Allele","Height"),'ce raw data'!$C$1:$CZ$1,0))),"-")</f>
        <v>-</v>
      </c>
      <c r="G110" s="8" t="str">
        <f>IFERROR(IF(INDEX('ce raw data'!$C$2:$CZ$3000,MATCH(1,INDEX(('ce raw data'!$A$2:$A$3000=C64)*('ce raw data'!$B$2:$B$3000=$B111),,),0),MATCH(SUBSTITUTE(G67,"Allele","Height"),'ce raw data'!$C$1:$CZ$1,0))="","-",INDEX('ce raw data'!$C$2:$CZ$3000,MATCH(1,INDEX(('ce raw data'!$A$2:$A$3000=C64)*('ce raw data'!$B$2:$B$3000=$B111),,),0),MATCH(SUBSTITUTE(G67,"Allele","Height"),'ce raw data'!$C$1:$CZ$1,0))),"-")</f>
        <v>-</v>
      </c>
      <c r="H110" s="8" t="str">
        <f>IFERROR(IF(INDEX('ce raw data'!$C$2:$CZ$3000,MATCH(1,INDEX(('ce raw data'!$A$2:$A$3000=C64)*('ce raw data'!$B$2:$B$3000=$B111),,),0),MATCH(SUBSTITUTE(H67,"Allele","Height"),'ce raw data'!$C$1:$CZ$1,0))="","-",INDEX('ce raw data'!$C$2:$CZ$3000,MATCH(1,INDEX(('ce raw data'!$A$2:$A$3000=C64)*('ce raw data'!$B$2:$B$3000=$B111),,),0),MATCH(SUBSTITUTE(H67,"Allele","Height"),'ce raw data'!$C$1:$CZ$1,0))),"-")</f>
        <v>-</v>
      </c>
      <c r="I110" s="8" t="str">
        <f>IFERROR(IF(INDEX('ce raw data'!$C$2:$CZ$3000,MATCH(1,INDEX(('ce raw data'!$A$2:$A$3000=C64)*('ce raw data'!$B$2:$B$3000=$B111),,),0),MATCH(SUBSTITUTE(I67,"Allele","Height"),'ce raw data'!$C$1:$CZ$1,0))="","-",INDEX('ce raw data'!$C$2:$CZ$3000,MATCH(1,INDEX(('ce raw data'!$A$2:$A$3000=C64)*('ce raw data'!$B$2:$B$3000=$B111),,),0),MATCH(SUBSTITUTE(I67,"Allele","Height"),'ce raw data'!$C$1:$CZ$1,0))),"-")</f>
        <v>-</v>
      </c>
      <c r="J110" s="8" t="str">
        <f>IFERROR(IF(INDEX('ce raw data'!$C$2:$CZ$3000,MATCH(1,INDEX(('ce raw data'!$A$2:$A$3000=C64)*('ce raw data'!$B$2:$B$3000=$B111),,),0),MATCH(SUBSTITUTE(J67,"Allele","Height"),'ce raw data'!$C$1:$CZ$1,0))="","-",INDEX('ce raw data'!$C$2:$CZ$3000,MATCH(1,INDEX(('ce raw data'!$A$2:$A$3000=C64)*('ce raw data'!$B$2:$B$3000=$B111),,),0),MATCH(SUBSTITUTE(J67,"Allele","Height"),'ce raw data'!$C$1:$CZ$1,0))),"-")</f>
        <v>-</v>
      </c>
    </row>
    <row r="111" spans="2:10" x14ac:dyDescent="0.4">
      <c r="B111" s="12" t="str">
        <f>'Allele Call Table'!$A$113</f>
        <v>SE33</v>
      </c>
      <c r="C111" s="8" t="str">
        <f>IFERROR(IF(INDEX('ce raw data'!$C$2:$CZ$3000,MATCH(1,INDEX(('ce raw data'!$A$2:$A$3000=C64)*('ce raw data'!$B$2:$B$3000=$B111),,),0),MATCH(C67,'ce raw data'!$C$1:$CZ$1,0))="","-",INDEX('ce raw data'!$C$2:$CZ$3000,MATCH(1,INDEX(('ce raw data'!$A$2:$A$3000=C64)*('ce raw data'!$B$2:$B$3000=$B111),,),0),MATCH(C67,'ce raw data'!$C$1:$CZ$1,0))),"-")</f>
        <v>-</v>
      </c>
      <c r="D111" s="8" t="str">
        <f>IFERROR(IF(INDEX('ce raw data'!$C$2:$CZ$3000,MATCH(1,INDEX(('ce raw data'!$A$2:$A$3000=C64)*('ce raw data'!$B$2:$B$3000=$B111),,),0),MATCH(D67,'ce raw data'!$C$1:$CZ$1,0))="","-",INDEX('ce raw data'!$C$2:$CZ$3000,MATCH(1,INDEX(('ce raw data'!$A$2:$A$3000=C64)*('ce raw data'!$B$2:$B$3000=$B111),,),0),MATCH(D67,'ce raw data'!$C$1:$CZ$1,0))),"-")</f>
        <v>-</v>
      </c>
      <c r="E111" s="8" t="str">
        <f>IFERROR(IF(INDEX('ce raw data'!$C$2:$CZ$3000,MATCH(1,INDEX(('ce raw data'!$A$2:$A$3000=C64)*('ce raw data'!$B$2:$B$3000=$B111),,),0),MATCH(E67,'ce raw data'!$C$1:$CZ$1,0))="","-",INDEX('ce raw data'!$C$2:$CZ$3000,MATCH(1,INDEX(('ce raw data'!$A$2:$A$3000=C64)*('ce raw data'!$B$2:$B$3000=$B111),,),0),MATCH(E67,'ce raw data'!$C$1:$CZ$1,0))),"-")</f>
        <v>-</v>
      </c>
      <c r="F111" s="8" t="str">
        <f>IFERROR(IF(INDEX('ce raw data'!$C$2:$CZ$3000,MATCH(1,INDEX(('ce raw data'!$A$2:$A$3000=C64)*('ce raw data'!$B$2:$B$3000=$B111),,),0),MATCH(F67,'ce raw data'!$C$1:$CZ$1,0))="","-",INDEX('ce raw data'!$C$2:$CZ$3000,MATCH(1,INDEX(('ce raw data'!$A$2:$A$3000=C64)*('ce raw data'!$B$2:$B$3000=$B111),,),0),MATCH(F67,'ce raw data'!$C$1:$CZ$1,0))),"-")</f>
        <v>-</v>
      </c>
      <c r="G111" s="8" t="str">
        <f>IFERROR(IF(INDEX('ce raw data'!$C$2:$CZ$3000,MATCH(1,INDEX(('ce raw data'!$A$2:$A$3000=C64)*('ce raw data'!$B$2:$B$3000=$B111),,),0),MATCH(G67,'ce raw data'!$C$1:$CZ$1,0))="","-",INDEX('ce raw data'!$C$2:$CZ$3000,MATCH(1,INDEX(('ce raw data'!$A$2:$A$3000=C64)*('ce raw data'!$B$2:$B$3000=$B111),,),0),MATCH(G67,'ce raw data'!$C$1:$CZ$1,0))),"-")</f>
        <v>-</v>
      </c>
      <c r="H111" s="8" t="str">
        <f>IFERROR(IF(INDEX('ce raw data'!$C$2:$CZ$3000,MATCH(1,INDEX(('ce raw data'!$A$2:$A$3000=C64)*('ce raw data'!$B$2:$B$3000=$B111),,),0),MATCH(H67,'ce raw data'!$C$1:$CZ$1,0))="","-",INDEX('ce raw data'!$C$2:$CZ$3000,MATCH(1,INDEX(('ce raw data'!$A$2:$A$3000=C64)*('ce raw data'!$B$2:$B$3000=$B111),,),0),MATCH(H67,'ce raw data'!$C$1:$CZ$1,0))),"-")</f>
        <v>-</v>
      </c>
      <c r="I111" s="8" t="str">
        <f>IFERROR(IF(INDEX('ce raw data'!$C$2:$CZ$3000,MATCH(1,INDEX(('ce raw data'!$A$2:$A$3000=C64)*('ce raw data'!$B$2:$B$3000=$B111),,),0),MATCH(I67,'ce raw data'!$C$1:$CZ$1,0))="","-",INDEX('ce raw data'!$C$2:$CZ$3000,MATCH(1,INDEX(('ce raw data'!$A$2:$A$3000=C64)*('ce raw data'!$B$2:$B$3000=$B111),,),0),MATCH(I67,'ce raw data'!$C$1:$CZ$1,0))),"-")</f>
        <v>-</v>
      </c>
      <c r="J111" s="8" t="str">
        <f>IFERROR(IF(INDEX('ce raw data'!$C$2:$CZ$3000,MATCH(1,INDEX(('ce raw data'!$A$2:$A$3000=C64)*('ce raw data'!$B$2:$B$3000=$B111),,),0),MATCH(J67,'ce raw data'!$C$1:$CZ$1,0))="","-",INDEX('ce raw data'!$C$2:$CZ$3000,MATCH(1,INDEX(('ce raw data'!$A$2:$A$3000=C64)*('ce raw data'!$B$2:$B$3000=$B111),,),0),MATCH(J67,'ce raw data'!$C$1:$CZ$1,0))),"-")</f>
        <v>-</v>
      </c>
    </row>
    <row r="112" spans="2:10" hidden="1" x14ac:dyDescent="0.4">
      <c r="B112" s="12"/>
      <c r="C112" s="8" t="str">
        <f>IFERROR(IF(INDEX('ce raw data'!$C$2:$CZ$3000,MATCH(1,INDEX(('ce raw data'!$A$2:$A$3000=C64)*('ce raw data'!$B$2:$B$3000=$B113),,),0),MATCH(SUBSTITUTE(C67,"Allele","Height"),'ce raw data'!$C$1:$CZ$1,0))="","-",INDEX('ce raw data'!$C$2:$CZ$3000,MATCH(1,INDEX(('ce raw data'!$A$2:$A$3000=C64)*('ce raw data'!$B$2:$B$3000=$B113),,),0),MATCH(SUBSTITUTE(C67,"Allele","Height"),'ce raw data'!$C$1:$CZ$1,0))),"-")</f>
        <v>-</v>
      </c>
      <c r="D112" s="8" t="str">
        <f>IFERROR(IF(INDEX('ce raw data'!$C$2:$CZ$3000,MATCH(1,INDEX(('ce raw data'!$A$2:$A$3000=C64)*('ce raw data'!$B$2:$B$3000=$B113),,),0),MATCH(SUBSTITUTE(D67,"Allele","Height"),'ce raw data'!$C$1:$CZ$1,0))="","-",INDEX('ce raw data'!$C$2:$CZ$3000,MATCH(1,INDEX(('ce raw data'!$A$2:$A$3000=C64)*('ce raw data'!$B$2:$B$3000=$B113),,),0),MATCH(SUBSTITUTE(D67,"Allele","Height"),'ce raw data'!$C$1:$CZ$1,0))),"-")</f>
        <v>-</v>
      </c>
      <c r="E112" s="8" t="str">
        <f>IFERROR(IF(INDEX('ce raw data'!$C$2:$CZ$3000,MATCH(1,INDEX(('ce raw data'!$A$2:$A$3000=C64)*('ce raw data'!$B$2:$B$3000=$B113),,),0),MATCH(SUBSTITUTE(E67,"Allele","Height"),'ce raw data'!$C$1:$CZ$1,0))="","-",INDEX('ce raw data'!$C$2:$CZ$3000,MATCH(1,INDEX(('ce raw data'!$A$2:$A$3000=C64)*('ce raw data'!$B$2:$B$3000=$B113),,),0),MATCH(SUBSTITUTE(E67,"Allele","Height"),'ce raw data'!$C$1:$CZ$1,0))),"-")</f>
        <v>-</v>
      </c>
      <c r="F112" s="8" t="str">
        <f>IFERROR(IF(INDEX('ce raw data'!$C$2:$CZ$3000,MATCH(1,INDEX(('ce raw data'!$A$2:$A$3000=C64)*('ce raw data'!$B$2:$B$3000=$B113),,),0),MATCH(SUBSTITUTE(F67,"Allele","Height"),'ce raw data'!$C$1:$CZ$1,0))="","-",INDEX('ce raw data'!$C$2:$CZ$3000,MATCH(1,INDEX(('ce raw data'!$A$2:$A$3000=C64)*('ce raw data'!$B$2:$B$3000=$B113),,),0),MATCH(SUBSTITUTE(F67,"Allele","Height"),'ce raw data'!$C$1:$CZ$1,0))),"-")</f>
        <v>-</v>
      </c>
      <c r="G112" s="8" t="str">
        <f>IFERROR(IF(INDEX('ce raw data'!$C$2:$CZ$3000,MATCH(1,INDEX(('ce raw data'!$A$2:$A$3000=C64)*('ce raw data'!$B$2:$B$3000=$B113),,),0),MATCH(SUBSTITUTE(G67,"Allele","Height"),'ce raw data'!$C$1:$CZ$1,0))="","-",INDEX('ce raw data'!$C$2:$CZ$3000,MATCH(1,INDEX(('ce raw data'!$A$2:$A$3000=C64)*('ce raw data'!$B$2:$B$3000=$B113),,),0),MATCH(SUBSTITUTE(G67,"Allele","Height"),'ce raw data'!$C$1:$CZ$1,0))),"-")</f>
        <v>-</v>
      </c>
      <c r="H112" s="8" t="str">
        <f>IFERROR(IF(INDEX('ce raw data'!$C$2:$CZ$3000,MATCH(1,INDEX(('ce raw data'!$A$2:$A$3000=C64)*('ce raw data'!$B$2:$B$3000=$B113),,),0),MATCH(SUBSTITUTE(H67,"Allele","Height"),'ce raw data'!$C$1:$CZ$1,0))="","-",INDEX('ce raw data'!$C$2:$CZ$3000,MATCH(1,INDEX(('ce raw data'!$A$2:$A$3000=C64)*('ce raw data'!$B$2:$B$3000=$B113),,),0),MATCH(SUBSTITUTE(H67,"Allele","Height"),'ce raw data'!$C$1:$CZ$1,0))),"-")</f>
        <v>-</v>
      </c>
      <c r="I112" s="8" t="str">
        <f>IFERROR(IF(INDEX('ce raw data'!$C$2:$CZ$3000,MATCH(1,INDEX(('ce raw data'!$A$2:$A$3000=C64)*('ce raw data'!$B$2:$B$3000=$B113),,),0),MATCH(SUBSTITUTE(I67,"Allele","Height"),'ce raw data'!$C$1:$CZ$1,0))="","-",INDEX('ce raw data'!$C$2:$CZ$3000,MATCH(1,INDEX(('ce raw data'!$A$2:$A$3000=C64)*('ce raw data'!$B$2:$B$3000=$B113),,),0),MATCH(SUBSTITUTE(I67,"Allele","Height"),'ce raw data'!$C$1:$CZ$1,0))),"-")</f>
        <v>-</v>
      </c>
      <c r="J112" s="8" t="str">
        <f>IFERROR(IF(INDEX('ce raw data'!$C$2:$CZ$3000,MATCH(1,INDEX(('ce raw data'!$A$2:$A$3000=C64)*('ce raw data'!$B$2:$B$3000=$B113),,),0),MATCH(SUBSTITUTE(J67,"Allele","Height"),'ce raw data'!$C$1:$CZ$1,0))="","-",INDEX('ce raw data'!$C$2:$CZ$3000,MATCH(1,INDEX(('ce raw data'!$A$2:$A$3000=C64)*('ce raw data'!$B$2:$B$3000=$B113),,),0),MATCH(SUBSTITUTE(J67,"Allele","Height"),'ce raw data'!$C$1:$CZ$1,0))),"-")</f>
        <v>-</v>
      </c>
    </row>
    <row r="113" spans="2:10" x14ac:dyDescent="0.4">
      <c r="B113" s="12" t="str">
        <f>'Allele Call Table'!$A$115</f>
        <v>D22S1045</v>
      </c>
      <c r="C113" s="8" t="str">
        <f>IFERROR(IF(INDEX('ce raw data'!$C$2:$CZ$3000,MATCH(1,INDEX(('ce raw data'!$A$2:$A$3000=C64)*('ce raw data'!$B$2:$B$3000=$B113),,),0),MATCH(C67,'ce raw data'!$C$1:$CZ$1,0))="","-",INDEX('ce raw data'!$C$2:$CZ$3000,MATCH(1,INDEX(('ce raw data'!$A$2:$A$3000=C64)*('ce raw data'!$B$2:$B$3000=$B113),,),0),MATCH(C67,'ce raw data'!$C$1:$CZ$1,0))),"-")</f>
        <v>-</v>
      </c>
      <c r="D113" s="8" t="str">
        <f>IFERROR(IF(INDEX('ce raw data'!$C$2:$CZ$3000,MATCH(1,INDEX(('ce raw data'!$A$2:$A$3000=C64)*('ce raw data'!$B$2:$B$3000=$B113),,),0),MATCH(D67,'ce raw data'!$C$1:$CZ$1,0))="","-",INDEX('ce raw data'!$C$2:$CZ$3000,MATCH(1,INDEX(('ce raw data'!$A$2:$A$3000=C64)*('ce raw data'!$B$2:$B$3000=$B113),,),0),MATCH(D67,'ce raw data'!$C$1:$CZ$1,0))),"-")</f>
        <v>-</v>
      </c>
      <c r="E113" s="8" t="str">
        <f>IFERROR(IF(INDEX('ce raw data'!$C$2:$CZ$3000,MATCH(1,INDEX(('ce raw data'!$A$2:$A$3000=C64)*('ce raw data'!$B$2:$B$3000=$B113),,),0),MATCH(E67,'ce raw data'!$C$1:$CZ$1,0))="","-",INDEX('ce raw data'!$C$2:$CZ$3000,MATCH(1,INDEX(('ce raw data'!$A$2:$A$3000=C64)*('ce raw data'!$B$2:$B$3000=$B113),,),0),MATCH(E67,'ce raw data'!$C$1:$CZ$1,0))),"-")</f>
        <v>-</v>
      </c>
      <c r="F113" s="8" t="str">
        <f>IFERROR(IF(INDEX('ce raw data'!$C$2:$CZ$3000,MATCH(1,INDEX(('ce raw data'!$A$2:$A$3000=C64)*('ce raw data'!$B$2:$B$3000=$B113),,),0),MATCH(F67,'ce raw data'!$C$1:$CZ$1,0))="","-",INDEX('ce raw data'!$C$2:$CZ$3000,MATCH(1,INDEX(('ce raw data'!$A$2:$A$3000=C64)*('ce raw data'!$B$2:$B$3000=$B113),,),0),MATCH(F67,'ce raw data'!$C$1:$CZ$1,0))),"-")</f>
        <v>-</v>
      </c>
      <c r="G113" s="8" t="str">
        <f>IFERROR(IF(INDEX('ce raw data'!$C$2:$CZ$3000,MATCH(1,INDEX(('ce raw data'!$A$2:$A$3000=C64)*('ce raw data'!$B$2:$B$3000=$B113),,),0),MATCH(G67,'ce raw data'!$C$1:$CZ$1,0))="","-",INDEX('ce raw data'!$C$2:$CZ$3000,MATCH(1,INDEX(('ce raw data'!$A$2:$A$3000=C64)*('ce raw data'!$B$2:$B$3000=$B113),,),0),MATCH(G67,'ce raw data'!$C$1:$CZ$1,0))),"-")</f>
        <v>-</v>
      </c>
      <c r="H113" s="8" t="str">
        <f>IFERROR(IF(INDEX('ce raw data'!$C$2:$CZ$3000,MATCH(1,INDEX(('ce raw data'!$A$2:$A$3000=C64)*('ce raw data'!$B$2:$B$3000=$B113),,),0),MATCH(H67,'ce raw data'!$C$1:$CZ$1,0))="","-",INDEX('ce raw data'!$C$2:$CZ$3000,MATCH(1,INDEX(('ce raw data'!$A$2:$A$3000=C64)*('ce raw data'!$B$2:$B$3000=$B113),,),0),MATCH(H67,'ce raw data'!$C$1:$CZ$1,0))),"-")</f>
        <v>-</v>
      </c>
      <c r="I113" s="8" t="str">
        <f>IFERROR(IF(INDEX('ce raw data'!$C$2:$CZ$3000,MATCH(1,INDEX(('ce raw data'!$A$2:$A$3000=C64)*('ce raw data'!$B$2:$B$3000=$B113),,),0),MATCH(I67,'ce raw data'!$C$1:$CZ$1,0))="","-",INDEX('ce raw data'!$C$2:$CZ$3000,MATCH(1,INDEX(('ce raw data'!$A$2:$A$3000=C64)*('ce raw data'!$B$2:$B$3000=$B113),,),0),MATCH(I67,'ce raw data'!$C$1:$CZ$1,0))),"-")</f>
        <v>-</v>
      </c>
      <c r="J113" s="8" t="str">
        <f>IFERROR(IF(INDEX('ce raw data'!$C$2:$CZ$3000,MATCH(1,INDEX(('ce raw data'!$A$2:$A$3000=C64)*('ce raw data'!$B$2:$B$3000=$B113),,),0),MATCH(J67,'ce raw data'!$C$1:$CZ$1,0))="","-",INDEX('ce raw data'!$C$2:$CZ$3000,MATCH(1,INDEX(('ce raw data'!$A$2:$A$3000=C64)*('ce raw data'!$B$2:$B$3000=$B113),,),0),MATCH(J67,'ce raw data'!$C$1:$CZ$1,0))),"-")</f>
        <v>-</v>
      </c>
    </row>
    <row r="114" spans="2:10" hidden="1" x14ac:dyDescent="0.4">
      <c r="B114" s="10"/>
      <c r="C114" s="8" t="str">
        <f>IFERROR(IF(INDEX('ce raw data'!$C$2:$CZ$3000,MATCH(1,INDEX(('ce raw data'!$A$2:$A$3000=C64)*('ce raw data'!$B$2:$B$3000=$B115),,),0),MATCH(SUBSTITUTE(C67,"Allele","Height"),'ce raw data'!$C$1:$CZ$1,0))="","-",INDEX('ce raw data'!$C$2:$CZ$3000,MATCH(1,INDEX(('ce raw data'!$A$2:$A$3000=C64)*('ce raw data'!$B$2:$B$3000=$B115),,),0),MATCH(SUBSTITUTE(C67,"Allele","Height"),'ce raw data'!$C$1:$CZ$1,0))),"-")</f>
        <v>-</v>
      </c>
      <c r="D114" s="8" t="str">
        <f>IFERROR(IF(INDEX('ce raw data'!$C$2:$CZ$3000,MATCH(1,INDEX(('ce raw data'!$A$2:$A$3000=C64)*('ce raw data'!$B$2:$B$3000=$B115),,),0),MATCH(SUBSTITUTE(D67,"Allele","Height"),'ce raw data'!$C$1:$CZ$1,0))="","-",INDEX('ce raw data'!$C$2:$CZ$3000,MATCH(1,INDEX(('ce raw data'!$A$2:$A$3000=C64)*('ce raw data'!$B$2:$B$3000=$B115),,),0),MATCH(SUBSTITUTE(D67,"Allele","Height"),'ce raw data'!$C$1:$CZ$1,0))),"-")</f>
        <v>-</v>
      </c>
      <c r="E114" s="8" t="str">
        <f>IFERROR(IF(INDEX('ce raw data'!$C$2:$CZ$3000,MATCH(1,INDEX(('ce raw data'!$A$2:$A$3000=C64)*('ce raw data'!$B$2:$B$3000=$B115),,),0),MATCH(SUBSTITUTE(E67,"Allele","Height"),'ce raw data'!$C$1:$CZ$1,0))="","-",INDEX('ce raw data'!$C$2:$CZ$3000,MATCH(1,INDEX(('ce raw data'!$A$2:$A$3000=C64)*('ce raw data'!$B$2:$B$3000=$B115),,),0),MATCH(SUBSTITUTE(E67,"Allele","Height"),'ce raw data'!$C$1:$CZ$1,0))),"-")</f>
        <v>-</v>
      </c>
      <c r="F114" s="8" t="str">
        <f>IFERROR(IF(INDEX('ce raw data'!$C$2:$CZ$3000,MATCH(1,INDEX(('ce raw data'!$A$2:$A$3000=C64)*('ce raw data'!$B$2:$B$3000=$B115),,),0),MATCH(SUBSTITUTE(F67,"Allele","Height"),'ce raw data'!$C$1:$CZ$1,0))="","-",INDEX('ce raw data'!$C$2:$CZ$3000,MATCH(1,INDEX(('ce raw data'!$A$2:$A$3000=C64)*('ce raw data'!$B$2:$B$3000=$B115),,),0),MATCH(SUBSTITUTE(F67,"Allele","Height"),'ce raw data'!$C$1:$CZ$1,0))),"-")</f>
        <v>-</v>
      </c>
      <c r="G114" s="8" t="str">
        <f>IFERROR(IF(INDEX('ce raw data'!$C$2:$CZ$3000,MATCH(1,INDEX(('ce raw data'!$A$2:$A$3000=C64)*('ce raw data'!$B$2:$B$3000=$B115),,),0),MATCH(SUBSTITUTE(G67,"Allele","Height"),'ce raw data'!$C$1:$CZ$1,0))="","-",INDEX('ce raw data'!$C$2:$CZ$3000,MATCH(1,INDEX(('ce raw data'!$A$2:$A$3000=C64)*('ce raw data'!$B$2:$B$3000=$B115),,),0),MATCH(SUBSTITUTE(G67,"Allele","Height"),'ce raw data'!$C$1:$CZ$1,0))),"-")</f>
        <v>-</v>
      </c>
      <c r="H114" s="8" t="str">
        <f>IFERROR(IF(INDEX('ce raw data'!$C$2:$CZ$3000,MATCH(1,INDEX(('ce raw data'!$A$2:$A$3000=C64)*('ce raw data'!$B$2:$B$3000=$B115),,),0),MATCH(SUBSTITUTE(H67,"Allele","Height"),'ce raw data'!$C$1:$CZ$1,0))="","-",INDEX('ce raw data'!$C$2:$CZ$3000,MATCH(1,INDEX(('ce raw data'!$A$2:$A$3000=C64)*('ce raw data'!$B$2:$B$3000=$B115),,),0),MATCH(SUBSTITUTE(H67,"Allele","Height"),'ce raw data'!$C$1:$CZ$1,0))),"-")</f>
        <v>-</v>
      </c>
      <c r="I114" s="8" t="str">
        <f>IFERROR(IF(INDEX('ce raw data'!$C$2:$CZ$3000,MATCH(1,INDEX(('ce raw data'!$A$2:$A$3000=C64)*('ce raw data'!$B$2:$B$3000=$B115),,),0),MATCH(SUBSTITUTE(I67,"Allele","Height"),'ce raw data'!$C$1:$CZ$1,0))="","-",INDEX('ce raw data'!$C$2:$CZ$3000,MATCH(1,INDEX(('ce raw data'!$A$2:$A$3000=C64)*('ce raw data'!$B$2:$B$3000=$B115),,),0),MATCH(SUBSTITUTE(I67,"Allele","Height"),'ce raw data'!$C$1:$CZ$1,0))),"-")</f>
        <v>-</v>
      </c>
      <c r="J114" s="8" t="str">
        <f>IFERROR(IF(INDEX('ce raw data'!$C$2:$CZ$3000,MATCH(1,INDEX(('ce raw data'!$A$2:$A$3000=C64)*('ce raw data'!$B$2:$B$3000=$B115),,),0),MATCH(SUBSTITUTE(J67,"Allele","Height"),'ce raw data'!$C$1:$CZ$1,0))="","-",INDEX('ce raw data'!$C$2:$CZ$3000,MATCH(1,INDEX(('ce raw data'!$A$2:$A$3000=C64)*('ce raw data'!$B$2:$B$3000=$B115),,),0),MATCH(SUBSTITUTE(J67,"Allele","Height"),'ce raw data'!$C$1:$CZ$1,0))),"-")</f>
        <v>-</v>
      </c>
    </row>
    <row r="115" spans="2:10" x14ac:dyDescent="0.4">
      <c r="B115" s="13" t="str">
        <f>'Allele Call Table'!$A$117</f>
        <v>DYS391</v>
      </c>
      <c r="C115" s="8" t="str">
        <f>IFERROR(IF(INDEX('ce raw data'!$C$2:$CZ$3000,MATCH(1,INDEX(('ce raw data'!$A$2:$A$3000=C64)*('ce raw data'!$B$2:$B$3000=$B115),,),0),MATCH(C67,'ce raw data'!$C$1:$CZ$1,0))="","-",INDEX('ce raw data'!$C$2:$CZ$3000,MATCH(1,INDEX(('ce raw data'!$A$2:$A$3000=C64)*('ce raw data'!$B$2:$B$3000=$B115),,),0),MATCH(C67,'ce raw data'!$C$1:$CZ$1,0))),"-")</f>
        <v>-</v>
      </c>
      <c r="D115" s="8" t="str">
        <f>IFERROR(IF(INDEX('ce raw data'!$C$2:$CZ$3000,MATCH(1,INDEX(('ce raw data'!$A$2:$A$3000=C64)*('ce raw data'!$B$2:$B$3000=$B115),,),0),MATCH(D67,'ce raw data'!$C$1:$CZ$1,0))="","-",INDEX('ce raw data'!$C$2:$CZ$3000,MATCH(1,INDEX(('ce raw data'!$A$2:$A$3000=C64)*('ce raw data'!$B$2:$B$3000=$B115),,),0),MATCH(D67,'ce raw data'!$C$1:$CZ$1,0))),"-")</f>
        <v>-</v>
      </c>
      <c r="E115" s="8" t="str">
        <f>IFERROR(IF(INDEX('ce raw data'!$C$2:$CZ$3000,MATCH(1,INDEX(('ce raw data'!$A$2:$A$3000=C64)*('ce raw data'!$B$2:$B$3000=$B115),,),0),MATCH(E67,'ce raw data'!$C$1:$CZ$1,0))="","-",INDEX('ce raw data'!$C$2:$CZ$3000,MATCH(1,INDEX(('ce raw data'!$A$2:$A$3000=C64)*('ce raw data'!$B$2:$B$3000=$B115),,),0),MATCH(E67,'ce raw data'!$C$1:$CZ$1,0))),"-")</f>
        <v>-</v>
      </c>
      <c r="F115" s="8" t="str">
        <f>IFERROR(IF(INDEX('ce raw data'!$C$2:$CZ$3000,MATCH(1,INDEX(('ce raw data'!$A$2:$A$3000=C64)*('ce raw data'!$B$2:$B$3000=$B115),,),0),MATCH(F67,'ce raw data'!$C$1:$CZ$1,0))="","-",INDEX('ce raw data'!$C$2:$CZ$3000,MATCH(1,INDEX(('ce raw data'!$A$2:$A$3000=C64)*('ce raw data'!$B$2:$B$3000=$B115),,),0),MATCH(F67,'ce raw data'!$C$1:$CZ$1,0))),"-")</f>
        <v>-</v>
      </c>
      <c r="G115" s="8" t="str">
        <f>IFERROR(IF(INDEX('ce raw data'!$C$2:$CZ$3000,MATCH(1,INDEX(('ce raw data'!$A$2:$A$3000=C64)*('ce raw data'!$B$2:$B$3000=$B115),,),0),MATCH(G67,'ce raw data'!$C$1:$CZ$1,0))="","-",INDEX('ce raw data'!$C$2:$CZ$3000,MATCH(1,INDEX(('ce raw data'!$A$2:$A$3000=C64)*('ce raw data'!$B$2:$B$3000=$B115),,),0),MATCH(G67,'ce raw data'!$C$1:$CZ$1,0))),"-")</f>
        <v>-</v>
      </c>
      <c r="H115" s="8" t="str">
        <f>IFERROR(IF(INDEX('ce raw data'!$C$2:$CZ$3000,MATCH(1,INDEX(('ce raw data'!$A$2:$A$3000=C64)*('ce raw data'!$B$2:$B$3000=$B115),,),0),MATCH(H67,'ce raw data'!$C$1:$CZ$1,0))="","-",INDEX('ce raw data'!$C$2:$CZ$3000,MATCH(1,INDEX(('ce raw data'!$A$2:$A$3000=C64)*('ce raw data'!$B$2:$B$3000=$B115),,),0),MATCH(H67,'ce raw data'!$C$1:$CZ$1,0))),"-")</f>
        <v>-</v>
      </c>
      <c r="I115" s="8" t="str">
        <f>IFERROR(IF(INDEX('ce raw data'!$C$2:$CZ$3000,MATCH(1,INDEX(('ce raw data'!$A$2:$A$3000=C64)*('ce raw data'!$B$2:$B$3000=$B115),,),0),MATCH(I67,'ce raw data'!$C$1:$CZ$1,0))="","-",INDEX('ce raw data'!$C$2:$CZ$3000,MATCH(1,INDEX(('ce raw data'!$A$2:$A$3000=C64)*('ce raw data'!$B$2:$B$3000=$B115),,),0),MATCH(I67,'ce raw data'!$C$1:$CZ$1,0))),"-")</f>
        <v>-</v>
      </c>
      <c r="J115" s="8" t="str">
        <f>IFERROR(IF(INDEX('ce raw data'!$C$2:$CZ$3000,MATCH(1,INDEX(('ce raw data'!$A$2:$A$3000=C64)*('ce raw data'!$B$2:$B$3000=$B115),,),0),MATCH(J67,'ce raw data'!$C$1:$CZ$1,0))="","-",INDEX('ce raw data'!$C$2:$CZ$3000,MATCH(1,INDEX(('ce raw data'!$A$2:$A$3000=C64)*('ce raw data'!$B$2:$B$3000=$B115),,),0),MATCH(J67,'ce raw data'!$C$1:$CZ$1,0))),"-")</f>
        <v>-</v>
      </c>
    </row>
    <row r="116" spans="2:10" hidden="1" x14ac:dyDescent="0.4">
      <c r="B116" s="13"/>
      <c r="C116" s="8" t="str">
        <f>IFERROR(IF(INDEX('ce raw data'!$C$2:$CZ$3000,MATCH(1,INDEX(('ce raw data'!$A$2:$A$3000=C64)*('ce raw data'!$B$2:$B$3000=$B117),,),0),MATCH(SUBSTITUTE(C67,"Allele","Height"),'ce raw data'!$C$1:$CZ$1,0))="","-",INDEX('ce raw data'!$C$2:$CZ$3000,MATCH(1,INDEX(('ce raw data'!$A$2:$A$3000=C64)*('ce raw data'!$B$2:$B$3000=$B117),,),0),MATCH(SUBSTITUTE(C67,"Allele","Height"),'ce raw data'!$C$1:$CZ$1,0))),"-")</f>
        <v>-</v>
      </c>
      <c r="D116" s="8" t="str">
        <f>IFERROR(IF(INDEX('ce raw data'!$C$2:$CZ$3000,MATCH(1,INDEX(('ce raw data'!$A$2:$A$3000=C64)*('ce raw data'!$B$2:$B$3000=$B117),,),0),MATCH(SUBSTITUTE(D67,"Allele","Height"),'ce raw data'!$C$1:$CZ$1,0))="","-",INDEX('ce raw data'!$C$2:$CZ$3000,MATCH(1,INDEX(('ce raw data'!$A$2:$A$3000=C64)*('ce raw data'!$B$2:$B$3000=$B117),,),0),MATCH(SUBSTITUTE(D67,"Allele","Height"),'ce raw data'!$C$1:$CZ$1,0))),"-")</f>
        <v>-</v>
      </c>
      <c r="E116" s="8" t="str">
        <f>IFERROR(IF(INDEX('ce raw data'!$C$2:$CZ$3000,MATCH(1,INDEX(('ce raw data'!$A$2:$A$3000=C64)*('ce raw data'!$B$2:$B$3000=$B117),,),0),MATCH(SUBSTITUTE(E67,"Allele","Height"),'ce raw data'!$C$1:$CZ$1,0))="","-",INDEX('ce raw data'!$C$2:$CZ$3000,MATCH(1,INDEX(('ce raw data'!$A$2:$A$3000=C64)*('ce raw data'!$B$2:$B$3000=$B117),,),0),MATCH(SUBSTITUTE(E67,"Allele","Height"),'ce raw data'!$C$1:$CZ$1,0))),"-")</f>
        <v>-</v>
      </c>
      <c r="F116" s="8" t="str">
        <f>IFERROR(IF(INDEX('ce raw data'!$C$2:$CZ$3000,MATCH(1,INDEX(('ce raw data'!$A$2:$A$3000=C64)*('ce raw data'!$B$2:$B$3000=$B117),,),0),MATCH(SUBSTITUTE(F67,"Allele","Height"),'ce raw data'!$C$1:$CZ$1,0))="","-",INDEX('ce raw data'!$C$2:$CZ$3000,MATCH(1,INDEX(('ce raw data'!$A$2:$A$3000=C64)*('ce raw data'!$B$2:$B$3000=$B117),,),0),MATCH(SUBSTITUTE(F67,"Allele","Height"),'ce raw data'!$C$1:$CZ$1,0))),"-")</f>
        <v>-</v>
      </c>
      <c r="G116" s="8" t="str">
        <f>IFERROR(IF(INDEX('ce raw data'!$C$2:$CZ$3000,MATCH(1,INDEX(('ce raw data'!$A$2:$A$3000=C64)*('ce raw data'!$B$2:$B$3000=$B117),,),0),MATCH(SUBSTITUTE(G67,"Allele","Height"),'ce raw data'!$C$1:$CZ$1,0))="","-",INDEX('ce raw data'!$C$2:$CZ$3000,MATCH(1,INDEX(('ce raw data'!$A$2:$A$3000=C64)*('ce raw data'!$B$2:$B$3000=$B117),,),0),MATCH(SUBSTITUTE(G67,"Allele","Height"),'ce raw data'!$C$1:$CZ$1,0))),"-")</f>
        <v>-</v>
      </c>
      <c r="H116" s="8" t="str">
        <f>IFERROR(IF(INDEX('ce raw data'!$C$2:$CZ$3000,MATCH(1,INDEX(('ce raw data'!$A$2:$A$3000=C64)*('ce raw data'!$B$2:$B$3000=$B117),,),0),MATCH(SUBSTITUTE(H67,"Allele","Height"),'ce raw data'!$C$1:$CZ$1,0))="","-",INDEX('ce raw data'!$C$2:$CZ$3000,MATCH(1,INDEX(('ce raw data'!$A$2:$A$3000=C64)*('ce raw data'!$B$2:$B$3000=$B117),,),0),MATCH(SUBSTITUTE(H67,"Allele","Height"),'ce raw data'!$C$1:$CZ$1,0))),"-")</f>
        <v>-</v>
      </c>
      <c r="I116" s="8" t="str">
        <f>IFERROR(IF(INDEX('ce raw data'!$C$2:$CZ$3000,MATCH(1,INDEX(('ce raw data'!$A$2:$A$3000=C64)*('ce raw data'!$B$2:$B$3000=$B117),,),0),MATCH(SUBSTITUTE(I67,"Allele","Height"),'ce raw data'!$C$1:$CZ$1,0))="","-",INDEX('ce raw data'!$C$2:$CZ$3000,MATCH(1,INDEX(('ce raw data'!$A$2:$A$3000=C64)*('ce raw data'!$B$2:$B$3000=$B117),,),0),MATCH(SUBSTITUTE(I67,"Allele","Height"),'ce raw data'!$C$1:$CZ$1,0))),"-")</f>
        <v>-</v>
      </c>
      <c r="J116" s="8" t="str">
        <f>IFERROR(IF(INDEX('ce raw data'!$C$2:$CZ$3000,MATCH(1,INDEX(('ce raw data'!$A$2:$A$3000=C64)*('ce raw data'!$B$2:$B$3000=$B117),,),0),MATCH(SUBSTITUTE(J67,"Allele","Height"),'ce raw data'!$C$1:$CZ$1,0))="","-",INDEX('ce raw data'!$C$2:$CZ$3000,MATCH(1,INDEX(('ce raw data'!$A$2:$A$3000=C64)*('ce raw data'!$B$2:$B$3000=$B117),,),0),MATCH(SUBSTITUTE(J67,"Allele","Height"),'ce raw data'!$C$1:$CZ$1,0))),"-")</f>
        <v>-</v>
      </c>
    </row>
    <row r="117" spans="2:10" x14ac:dyDescent="0.4">
      <c r="B117" s="13" t="str">
        <f>'Allele Call Table'!$A$119</f>
        <v>FGA</v>
      </c>
      <c r="C117" s="8" t="str">
        <f>IFERROR(IF(INDEX('ce raw data'!$C$2:$CZ$3000,MATCH(1,INDEX(('ce raw data'!$A$2:$A$3000=C64)*('ce raw data'!$B$2:$B$3000=$B117),,),0),MATCH(C67,'ce raw data'!$C$1:$CZ$1,0))="","-",INDEX('ce raw data'!$C$2:$CZ$3000,MATCH(1,INDEX(('ce raw data'!$A$2:$A$3000=C64)*('ce raw data'!$B$2:$B$3000=$B117),,),0),MATCH(C67,'ce raw data'!$C$1:$CZ$1,0))),"-")</f>
        <v>-</v>
      </c>
      <c r="D117" s="8" t="str">
        <f>IFERROR(IF(INDEX('ce raw data'!$C$2:$CZ$3000,MATCH(1,INDEX(('ce raw data'!$A$2:$A$3000=C64)*('ce raw data'!$B$2:$B$3000=$B117),,),0),MATCH(D67,'ce raw data'!$C$1:$CZ$1,0))="","-",INDEX('ce raw data'!$C$2:$CZ$3000,MATCH(1,INDEX(('ce raw data'!$A$2:$A$3000=C64)*('ce raw data'!$B$2:$B$3000=$B117),,),0),MATCH(D67,'ce raw data'!$C$1:$CZ$1,0))),"-")</f>
        <v>-</v>
      </c>
      <c r="E117" s="8" t="str">
        <f>IFERROR(IF(INDEX('ce raw data'!$C$2:$CZ$3000,MATCH(1,INDEX(('ce raw data'!$A$2:$A$3000=C64)*('ce raw data'!$B$2:$B$3000=$B117),,),0),MATCH(E67,'ce raw data'!$C$1:$CZ$1,0))="","-",INDEX('ce raw data'!$C$2:$CZ$3000,MATCH(1,INDEX(('ce raw data'!$A$2:$A$3000=C64)*('ce raw data'!$B$2:$B$3000=$B117),,),0),MATCH(E67,'ce raw data'!$C$1:$CZ$1,0))),"-")</f>
        <v>-</v>
      </c>
      <c r="F117" s="8" t="str">
        <f>IFERROR(IF(INDEX('ce raw data'!$C$2:$CZ$3000,MATCH(1,INDEX(('ce raw data'!$A$2:$A$3000=C64)*('ce raw data'!$B$2:$B$3000=$B117),,),0),MATCH(F67,'ce raw data'!$C$1:$CZ$1,0))="","-",INDEX('ce raw data'!$C$2:$CZ$3000,MATCH(1,INDEX(('ce raw data'!$A$2:$A$3000=C64)*('ce raw data'!$B$2:$B$3000=$B117),,),0),MATCH(F67,'ce raw data'!$C$1:$CZ$1,0))),"-")</f>
        <v>-</v>
      </c>
      <c r="G117" s="8" t="str">
        <f>IFERROR(IF(INDEX('ce raw data'!$C$2:$CZ$3000,MATCH(1,INDEX(('ce raw data'!$A$2:$A$3000=C64)*('ce raw data'!$B$2:$B$3000=$B117),,),0),MATCH(G67,'ce raw data'!$C$1:$CZ$1,0))="","-",INDEX('ce raw data'!$C$2:$CZ$3000,MATCH(1,INDEX(('ce raw data'!$A$2:$A$3000=C64)*('ce raw data'!$B$2:$B$3000=$B117),,),0),MATCH(G67,'ce raw data'!$C$1:$CZ$1,0))),"-")</f>
        <v>-</v>
      </c>
      <c r="H117" s="8" t="str">
        <f>IFERROR(IF(INDEX('ce raw data'!$C$2:$CZ$3000,MATCH(1,INDEX(('ce raw data'!$A$2:$A$3000=C64)*('ce raw data'!$B$2:$B$3000=$B117),,),0),MATCH(H67,'ce raw data'!$C$1:$CZ$1,0))="","-",INDEX('ce raw data'!$C$2:$CZ$3000,MATCH(1,INDEX(('ce raw data'!$A$2:$A$3000=C64)*('ce raw data'!$B$2:$B$3000=$B117),,),0),MATCH(H67,'ce raw data'!$C$1:$CZ$1,0))),"-")</f>
        <v>-</v>
      </c>
      <c r="I117" s="8" t="str">
        <f>IFERROR(IF(INDEX('ce raw data'!$C$2:$CZ$3000,MATCH(1,INDEX(('ce raw data'!$A$2:$A$3000=C64)*('ce raw data'!$B$2:$B$3000=$B117),,),0),MATCH(I67,'ce raw data'!$C$1:$CZ$1,0))="","-",INDEX('ce raw data'!$C$2:$CZ$3000,MATCH(1,INDEX(('ce raw data'!$A$2:$A$3000=C64)*('ce raw data'!$B$2:$B$3000=$B117),,),0),MATCH(I67,'ce raw data'!$C$1:$CZ$1,0))),"-")</f>
        <v>-</v>
      </c>
      <c r="J117" s="8" t="str">
        <f>IFERROR(IF(INDEX('ce raw data'!$C$2:$CZ$3000,MATCH(1,INDEX(('ce raw data'!$A$2:$A$3000=C64)*('ce raw data'!$B$2:$B$3000=$B117),,),0),MATCH(J67,'ce raw data'!$C$1:$CZ$1,0))="","-",INDEX('ce raw data'!$C$2:$CZ$3000,MATCH(1,INDEX(('ce raw data'!$A$2:$A$3000=C64)*('ce raw data'!$B$2:$B$3000=$B117),,),0),MATCH(J67,'ce raw data'!$C$1:$CZ$1,0))),"-")</f>
        <v>-</v>
      </c>
    </row>
    <row r="118" spans="2:10" hidden="1" x14ac:dyDescent="0.4">
      <c r="B118" s="13"/>
      <c r="C118" s="8" t="str">
        <f>IFERROR(IF(INDEX('ce raw data'!$C$2:$CZ$3000,MATCH(1,INDEX(('ce raw data'!$A$2:$A$3000=C64)*('ce raw data'!$B$2:$B$3000=$B119),,),0),MATCH(SUBSTITUTE(C67,"Allele","Height"),'ce raw data'!$C$1:$CZ$1,0))="","-",INDEX('ce raw data'!$C$2:$CZ$3000,MATCH(1,INDEX(('ce raw data'!$A$2:$A$3000=C64)*('ce raw data'!$B$2:$B$3000=$B119),,),0),MATCH(SUBSTITUTE(C67,"Allele","Height"),'ce raw data'!$C$1:$CZ$1,0))),"-")</f>
        <v>-</v>
      </c>
      <c r="D118" s="8" t="str">
        <f>IFERROR(IF(INDEX('ce raw data'!$C$2:$CZ$3000,MATCH(1,INDEX(('ce raw data'!$A$2:$A$3000=C64)*('ce raw data'!$B$2:$B$3000=$B119),,),0),MATCH(SUBSTITUTE(D67,"Allele","Height"),'ce raw data'!$C$1:$CZ$1,0))="","-",INDEX('ce raw data'!$C$2:$CZ$3000,MATCH(1,INDEX(('ce raw data'!$A$2:$A$3000=C64)*('ce raw data'!$B$2:$B$3000=$B119),,),0),MATCH(SUBSTITUTE(D67,"Allele","Height"),'ce raw data'!$C$1:$CZ$1,0))),"-")</f>
        <v>-</v>
      </c>
      <c r="E118" s="8" t="str">
        <f>IFERROR(IF(INDEX('ce raw data'!$C$2:$CZ$3000,MATCH(1,INDEX(('ce raw data'!$A$2:$A$3000=C64)*('ce raw data'!$B$2:$B$3000=$B119),,),0),MATCH(SUBSTITUTE(E67,"Allele","Height"),'ce raw data'!$C$1:$CZ$1,0))="","-",INDEX('ce raw data'!$C$2:$CZ$3000,MATCH(1,INDEX(('ce raw data'!$A$2:$A$3000=C64)*('ce raw data'!$B$2:$B$3000=$B119),,),0),MATCH(SUBSTITUTE(E67,"Allele","Height"),'ce raw data'!$C$1:$CZ$1,0))),"-")</f>
        <v>-</v>
      </c>
      <c r="F118" s="8" t="str">
        <f>IFERROR(IF(INDEX('ce raw data'!$C$2:$CZ$3000,MATCH(1,INDEX(('ce raw data'!$A$2:$A$3000=C64)*('ce raw data'!$B$2:$B$3000=$B119),,),0),MATCH(SUBSTITUTE(F67,"Allele","Height"),'ce raw data'!$C$1:$CZ$1,0))="","-",INDEX('ce raw data'!$C$2:$CZ$3000,MATCH(1,INDEX(('ce raw data'!$A$2:$A$3000=C64)*('ce raw data'!$B$2:$B$3000=$B119),,),0),MATCH(SUBSTITUTE(F67,"Allele","Height"),'ce raw data'!$C$1:$CZ$1,0))),"-")</f>
        <v>-</v>
      </c>
      <c r="G118" s="8" t="str">
        <f>IFERROR(IF(INDEX('ce raw data'!$C$2:$CZ$3000,MATCH(1,INDEX(('ce raw data'!$A$2:$A$3000=C64)*('ce raw data'!$B$2:$B$3000=$B119),,),0),MATCH(SUBSTITUTE(G67,"Allele","Height"),'ce raw data'!$C$1:$CZ$1,0))="","-",INDEX('ce raw data'!$C$2:$CZ$3000,MATCH(1,INDEX(('ce raw data'!$A$2:$A$3000=C64)*('ce raw data'!$B$2:$B$3000=$B119),,),0),MATCH(SUBSTITUTE(G67,"Allele","Height"),'ce raw data'!$C$1:$CZ$1,0))),"-")</f>
        <v>-</v>
      </c>
      <c r="H118" s="8" t="str">
        <f>IFERROR(IF(INDEX('ce raw data'!$C$2:$CZ$3000,MATCH(1,INDEX(('ce raw data'!$A$2:$A$3000=C64)*('ce raw data'!$B$2:$B$3000=$B119),,),0),MATCH(SUBSTITUTE(H67,"Allele","Height"),'ce raw data'!$C$1:$CZ$1,0))="","-",INDEX('ce raw data'!$C$2:$CZ$3000,MATCH(1,INDEX(('ce raw data'!$A$2:$A$3000=C64)*('ce raw data'!$B$2:$B$3000=$B119),,),0),MATCH(SUBSTITUTE(H67,"Allele","Height"),'ce raw data'!$C$1:$CZ$1,0))),"-")</f>
        <v>-</v>
      </c>
      <c r="I118" s="8" t="str">
        <f>IFERROR(IF(INDEX('ce raw data'!$C$2:$CZ$3000,MATCH(1,INDEX(('ce raw data'!$A$2:$A$3000=C64)*('ce raw data'!$B$2:$B$3000=$B119),,),0),MATCH(SUBSTITUTE(I67,"Allele","Height"),'ce raw data'!$C$1:$CZ$1,0))="","-",INDEX('ce raw data'!$C$2:$CZ$3000,MATCH(1,INDEX(('ce raw data'!$A$2:$A$3000=C64)*('ce raw data'!$B$2:$B$3000=$B119),,),0),MATCH(SUBSTITUTE(I67,"Allele","Height"),'ce raw data'!$C$1:$CZ$1,0))),"-")</f>
        <v>-</v>
      </c>
      <c r="J118" s="8" t="str">
        <f>IFERROR(IF(INDEX('ce raw data'!$C$2:$CZ$3000,MATCH(1,INDEX(('ce raw data'!$A$2:$A$3000=C64)*('ce raw data'!$B$2:$B$3000=$B119),,),0),MATCH(SUBSTITUTE(J67,"Allele","Height"),'ce raw data'!$C$1:$CZ$1,0))="","-",INDEX('ce raw data'!$C$2:$CZ$3000,MATCH(1,INDEX(('ce raw data'!$A$2:$A$3000=C64)*('ce raw data'!$B$2:$B$3000=$B119),,),0),MATCH(SUBSTITUTE(J67,"Allele","Height"),'ce raw data'!$C$1:$CZ$1,0))),"-")</f>
        <v>-</v>
      </c>
    </row>
    <row r="119" spans="2:10" x14ac:dyDescent="0.4">
      <c r="B119" s="13" t="str">
        <f>'Allele Call Table'!$A$121</f>
        <v>DYS576</v>
      </c>
      <c r="C119" s="8" t="str">
        <f>IFERROR(IF(INDEX('ce raw data'!$C$2:$CZ$3000,MATCH(1,INDEX(('ce raw data'!$A$2:$A$3000=C64)*('ce raw data'!$B$2:$B$3000=$B119),,),0),MATCH(C67,'ce raw data'!$C$1:$CZ$1,0))="","-",INDEX('ce raw data'!$C$2:$CZ$3000,MATCH(1,INDEX(('ce raw data'!$A$2:$A$3000=C64)*('ce raw data'!$B$2:$B$3000=$B119),,),0),MATCH(C67,'ce raw data'!$C$1:$CZ$1,0))),"-")</f>
        <v>-</v>
      </c>
      <c r="D119" s="8" t="str">
        <f>IFERROR(IF(INDEX('ce raw data'!$C$2:$CZ$3000,MATCH(1,INDEX(('ce raw data'!$A$2:$A$3000=C64)*('ce raw data'!$B$2:$B$3000=$B119),,),0),MATCH(D67,'ce raw data'!$C$1:$CZ$1,0))="","-",INDEX('ce raw data'!$C$2:$CZ$3000,MATCH(1,INDEX(('ce raw data'!$A$2:$A$3000=C64)*('ce raw data'!$B$2:$B$3000=$B119),,),0),MATCH(D67,'ce raw data'!$C$1:$CZ$1,0))),"-")</f>
        <v>-</v>
      </c>
      <c r="E119" s="8" t="str">
        <f>IFERROR(IF(INDEX('ce raw data'!$C$2:$CZ$3000,MATCH(1,INDEX(('ce raw data'!$A$2:$A$3000=C64)*('ce raw data'!$B$2:$B$3000=$B119),,),0),MATCH(E67,'ce raw data'!$C$1:$CZ$1,0))="","-",INDEX('ce raw data'!$C$2:$CZ$3000,MATCH(1,INDEX(('ce raw data'!$A$2:$A$3000=C64)*('ce raw data'!$B$2:$B$3000=$B119),,),0),MATCH(E67,'ce raw data'!$C$1:$CZ$1,0))),"-")</f>
        <v>-</v>
      </c>
      <c r="F119" s="8" t="str">
        <f>IFERROR(IF(INDEX('ce raw data'!$C$2:$CZ$3000,MATCH(1,INDEX(('ce raw data'!$A$2:$A$3000=C64)*('ce raw data'!$B$2:$B$3000=$B119),,),0),MATCH(F67,'ce raw data'!$C$1:$CZ$1,0))="","-",INDEX('ce raw data'!$C$2:$CZ$3000,MATCH(1,INDEX(('ce raw data'!$A$2:$A$3000=C64)*('ce raw data'!$B$2:$B$3000=$B119),,),0),MATCH(F67,'ce raw data'!$C$1:$CZ$1,0))),"-")</f>
        <v>-</v>
      </c>
      <c r="G119" s="8" t="str">
        <f>IFERROR(IF(INDEX('ce raw data'!$C$2:$CZ$3000,MATCH(1,INDEX(('ce raw data'!$A$2:$A$3000=C64)*('ce raw data'!$B$2:$B$3000=$B119),,),0),MATCH(G67,'ce raw data'!$C$1:$CZ$1,0))="","-",INDEX('ce raw data'!$C$2:$CZ$3000,MATCH(1,INDEX(('ce raw data'!$A$2:$A$3000=C64)*('ce raw data'!$B$2:$B$3000=$B119),,),0),MATCH(G67,'ce raw data'!$C$1:$CZ$1,0))),"-")</f>
        <v>-</v>
      </c>
      <c r="H119" s="8" t="str">
        <f>IFERROR(IF(INDEX('ce raw data'!$C$2:$CZ$3000,MATCH(1,INDEX(('ce raw data'!$A$2:$A$3000=C64)*('ce raw data'!$B$2:$B$3000=$B119),,),0),MATCH(H67,'ce raw data'!$C$1:$CZ$1,0))="","-",INDEX('ce raw data'!$C$2:$CZ$3000,MATCH(1,INDEX(('ce raw data'!$A$2:$A$3000=C64)*('ce raw data'!$B$2:$B$3000=$B119),,),0),MATCH(H67,'ce raw data'!$C$1:$CZ$1,0))),"-")</f>
        <v>-</v>
      </c>
      <c r="I119" s="8" t="str">
        <f>IFERROR(IF(INDEX('ce raw data'!$C$2:$CZ$3000,MATCH(1,INDEX(('ce raw data'!$A$2:$A$3000=C64)*('ce raw data'!$B$2:$B$3000=$B119),,),0),MATCH(I67,'ce raw data'!$C$1:$CZ$1,0))="","-",INDEX('ce raw data'!$C$2:$CZ$3000,MATCH(1,INDEX(('ce raw data'!$A$2:$A$3000=C64)*('ce raw data'!$B$2:$B$3000=$B119),,),0),MATCH(I67,'ce raw data'!$C$1:$CZ$1,0))),"-")</f>
        <v>-</v>
      </c>
      <c r="J119" s="8" t="str">
        <f>IFERROR(IF(INDEX('ce raw data'!$C$2:$CZ$3000,MATCH(1,INDEX(('ce raw data'!$A$2:$A$3000=C64)*('ce raw data'!$B$2:$B$3000=$B119),,),0),MATCH(J67,'ce raw data'!$C$1:$CZ$1,0))="","-",INDEX('ce raw data'!$C$2:$CZ$3000,MATCH(1,INDEX(('ce raw data'!$A$2:$A$3000=C64)*('ce raw data'!$B$2:$B$3000=$B119),,),0),MATCH(J67,'ce raw data'!$C$1:$CZ$1,0))),"-")</f>
        <v>-</v>
      </c>
    </row>
    <row r="120" spans="2:10" hidden="1" x14ac:dyDescent="0.4">
      <c r="B120" s="13"/>
      <c r="C120" s="8" t="str">
        <f>IFERROR(IF(INDEX('ce raw data'!$C$2:$CZ$3000,MATCH(1,INDEX(('ce raw data'!$A$2:$A$3000=C64)*('ce raw data'!$B$2:$B$3000=$B121),,),0),MATCH(SUBSTITUTE(C67,"Allele","Height"),'ce raw data'!$C$1:$CZ$1,0))="","-",INDEX('ce raw data'!$C$2:$CZ$3000,MATCH(1,INDEX(('ce raw data'!$A$2:$A$3000=C64)*('ce raw data'!$B$2:$B$3000=$B121),,),0),MATCH(SUBSTITUTE(C67,"Allele","Height"),'ce raw data'!$C$1:$CZ$1,0))),"-")</f>
        <v>-</v>
      </c>
      <c r="D120" s="8" t="str">
        <f>IFERROR(IF(INDEX('ce raw data'!$C$2:$CZ$3000,MATCH(1,INDEX(('ce raw data'!$A$2:$A$3000=C64)*('ce raw data'!$B$2:$B$3000=$B121),,),0),MATCH(SUBSTITUTE(D67,"Allele","Height"),'ce raw data'!$C$1:$CZ$1,0))="","-",INDEX('ce raw data'!$C$2:$CZ$3000,MATCH(1,INDEX(('ce raw data'!$A$2:$A$3000=C64)*('ce raw data'!$B$2:$B$3000=$B121),,),0),MATCH(SUBSTITUTE(D67,"Allele","Height"),'ce raw data'!$C$1:$CZ$1,0))),"-")</f>
        <v>-</v>
      </c>
      <c r="E120" s="8" t="str">
        <f>IFERROR(IF(INDEX('ce raw data'!$C$2:$CZ$3000,MATCH(1,INDEX(('ce raw data'!$A$2:$A$3000=C64)*('ce raw data'!$B$2:$B$3000=$B121),,),0),MATCH(SUBSTITUTE(E67,"Allele","Height"),'ce raw data'!$C$1:$CZ$1,0))="","-",INDEX('ce raw data'!$C$2:$CZ$3000,MATCH(1,INDEX(('ce raw data'!$A$2:$A$3000=C64)*('ce raw data'!$B$2:$B$3000=$B121),,),0),MATCH(SUBSTITUTE(E67,"Allele","Height"),'ce raw data'!$C$1:$CZ$1,0))),"-")</f>
        <v>-</v>
      </c>
      <c r="F120" s="8" t="str">
        <f>IFERROR(IF(INDEX('ce raw data'!$C$2:$CZ$3000,MATCH(1,INDEX(('ce raw data'!$A$2:$A$3000=C64)*('ce raw data'!$B$2:$B$3000=$B121),,),0),MATCH(SUBSTITUTE(F67,"Allele","Height"),'ce raw data'!$C$1:$CZ$1,0))="","-",INDEX('ce raw data'!$C$2:$CZ$3000,MATCH(1,INDEX(('ce raw data'!$A$2:$A$3000=C64)*('ce raw data'!$B$2:$B$3000=$B121),,),0),MATCH(SUBSTITUTE(F67,"Allele","Height"),'ce raw data'!$C$1:$CZ$1,0))),"-")</f>
        <v>-</v>
      </c>
      <c r="G120" s="8" t="str">
        <f>IFERROR(IF(INDEX('ce raw data'!$C$2:$CZ$3000,MATCH(1,INDEX(('ce raw data'!$A$2:$A$3000=C64)*('ce raw data'!$B$2:$B$3000=$B121),,),0),MATCH(SUBSTITUTE(G67,"Allele","Height"),'ce raw data'!$C$1:$CZ$1,0))="","-",INDEX('ce raw data'!$C$2:$CZ$3000,MATCH(1,INDEX(('ce raw data'!$A$2:$A$3000=C64)*('ce raw data'!$B$2:$B$3000=$B121),,),0),MATCH(SUBSTITUTE(G67,"Allele","Height"),'ce raw data'!$C$1:$CZ$1,0))),"-")</f>
        <v>-</v>
      </c>
      <c r="H120" s="8" t="str">
        <f>IFERROR(IF(INDEX('ce raw data'!$C$2:$CZ$3000,MATCH(1,INDEX(('ce raw data'!$A$2:$A$3000=C64)*('ce raw data'!$B$2:$B$3000=$B121),,),0),MATCH(SUBSTITUTE(H67,"Allele","Height"),'ce raw data'!$C$1:$CZ$1,0))="","-",INDEX('ce raw data'!$C$2:$CZ$3000,MATCH(1,INDEX(('ce raw data'!$A$2:$A$3000=C64)*('ce raw data'!$B$2:$B$3000=$B121),,),0),MATCH(SUBSTITUTE(H67,"Allele","Height"),'ce raw data'!$C$1:$CZ$1,0))),"-")</f>
        <v>-</v>
      </c>
      <c r="I120" s="8" t="str">
        <f>IFERROR(IF(INDEX('ce raw data'!$C$2:$CZ$3000,MATCH(1,INDEX(('ce raw data'!$A$2:$A$3000=C64)*('ce raw data'!$B$2:$B$3000=$B121),,),0),MATCH(SUBSTITUTE(I67,"Allele","Height"),'ce raw data'!$C$1:$CZ$1,0))="","-",INDEX('ce raw data'!$C$2:$CZ$3000,MATCH(1,INDEX(('ce raw data'!$A$2:$A$3000=C64)*('ce raw data'!$B$2:$B$3000=$B121),,),0),MATCH(SUBSTITUTE(I67,"Allele","Height"),'ce raw data'!$C$1:$CZ$1,0))),"-")</f>
        <v>-</v>
      </c>
      <c r="J120" s="8" t="str">
        <f>IFERROR(IF(INDEX('ce raw data'!$C$2:$CZ$3000,MATCH(1,INDEX(('ce raw data'!$A$2:$A$3000=C64)*('ce raw data'!$B$2:$B$3000=$B121),,),0),MATCH(SUBSTITUTE(J67,"Allele","Height"),'ce raw data'!$C$1:$CZ$1,0))="","-",INDEX('ce raw data'!$C$2:$CZ$3000,MATCH(1,INDEX(('ce raw data'!$A$2:$A$3000=C64)*('ce raw data'!$B$2:$B$3000=$B121),,),0),MATCH(SUBSTITUTE(J67,"Allele","Height"),'ce raw data'!$C$1:$CZ$1,0))),"-")</f>
        <v>-</v>
      </c>
    </row>
    <row r="121" spans="2:10" x14ac:dyDescent="0.4">
      <c r="B121" s="13" t="str">
        <f>'Allele Call Table'!$A$123</f>
        <v>DYS570</v>
      </c>
      <c r="C121" s="8" t="str">
        <f>IFERROR(IF(INDEX('ce raw data'!$C$2:$CZ$3000,MATCH(1,INDEX(('ce raw data'!$A$2:$A$3000=C64)*('ce raw data'!$B$2:$B$3000=$B121),,),0),MATCH(C67,'ce raw data'!$C$1:$CZ$1,0))="","-",INDEX('ce raw data'!$C$2:$CZ$3000,MATCH(1,INDEX(('ce raw data'!$A$2:$A$3000=C64)*('ce raw data'!$B$2:$B$3000=$B121),,),0),MATCH(C67,'ce raw data'!$C$1:$CZ$1,0))),"-")</f>
        <v>-</v>
      </c>
      <c r="D121" s="8" t="str">
        <f>IFERROR(IF(INDEX('ce raw data'!$C$2:$CZ$3000,MATCH(1,INDEX(('ce raw data'!$A$2:$A$3000=C64)*('ce raw data'!$B$2:$B$3000=$B121),,),0),MATCH(D67,'ce raw data'!$C$1:$CZ$1,0))="","-",INDEX('ce raw data'!$C$2:$CZ$3000,MATCH(1,INDEX(('ce raw data'!$A$2:$A$3000=C64)*('ce raw data'!$B$2:$B$3000=$B121),,),0),MATCH(D67,'ce raw data'!$C$1:$CZ$1,0))),"-")</f>
        <v>-</v>
      </c>
      <c r="E121" s="8" t="str">
        <f>IFERROR(IF(INDEX('ce raw data'!$C$2:$CZ$3000,MATCH(1,INDEX(('ce raw data'!$A$2:$A$3000=C64)*('ce raw data'!$B$2:$B$3000=$B121),,),0),MATCH(E67,'ce raw data'!$C$1:$CZ$1,0))="","-",INDEX('ce raw data'!$C$2:$CZ$3000,MATCH(1,INDEX(('ce raw data'!$A$2:$A$3000=C64)*('ce raw data'!$B$2:$B$3000=$B121),,),0),MATCH(E67,'ce raw data'!$C$1:$CZ$1,0))),"-")</f>
        <v>-</v>
      </c>
      <c r="F121" s="8" t="str">
        <f>IFERROR(IF(INDEX('ce raw data'!$C$2:$CZ$3000,MATCH(1,INDEX(('ce raw data'!$A$2:$A$3000=C64)*('ce raw data'!$B$2:$B$3000=$B121),,),0),MATCH(F67,'ce raw data'!$C$1:$CZ$1,0))="","-",INDEX('ce raw data'!$C$2:$CZ$3000,MATCH(1,INDEX(('ce raw data'!$A$2:$A$3000=C64)*('ce raw data'!$B$2:$B$3000=$B121),,),0),MATCH(F67,'ce raw data'!$C$1:$CZ$1,0))),"-")</f>
        <v>-</v>
      </c>
      <c r="G121" s="8" t="str">
        <f>IFERROR(IF(INDEX('ce raw data'!$C$2:$CZ$3000,MATCH(1,INDEX(('ce raw data'!$A$2:$A$3000=C64)*('ce raw data'!$B$2:$B$3000=$B121),,),0),MATCH(G67,'ce raw data'!$C$1:$CZ$1,0))="","-",INDEX('ce raw data'!$C$2:$CZ$3000,MATCH(1,INDEX(('ce raw data'!$A$2:$A$3000=C64)*('ce raw data'!$B$2:$B$3000=$B121),,),0),MATCH(G67,'ce raw data'!$C$1:$CZ$1,0))),"-")</f>
        <v>-</v>
      </c>
      <c r="H121" s="8" t="str">
        <f>IFERROR(IF(INDEX('ce raw data'!$C$2:$CZ$3000,MATCH(1,INDEX(('ce raw data'!$A$2:$A$3000=C64)*('ce raw data'!$B$2:$B$3000=$B121),,),0),MATCH(H67,'ce raw data'!$C$1:$CZ$1,0))="","-",INDEX('ce raw data'!$C$2:$CZ$3000,MATCH(1,INDEX(('ce raw data'!$A$2:$A$3000=C64)*('ce raw data'!$B$2:$B$3000=$B121),,),0),MATCH(H67,'ce raw data'!$C$1:$CZ$1,0))),"-")</f>
        <v>-</v>
      </c>
      <c r="I121" s="8" t="str">
        <f>IFERROR(IF(INDEX('ce raw data'!$C$2:$CZ$3000,MATCH(1,INDEX(('ce raw data'!$A$2:$A$3000=C64)*('ce raw data'!$B$2:$B$3000=$B121),,),0),MATCH(I67,'ce raw data'!$C$1:$CZ$1,0))="","-",INDEX('ce raw data'!$C$2:$CZ$3000,MATCH(1,INDEX(('ce raw data'!$A$2:$A$3000=C64)*('ce raw data'!$B$2:$B$3000=$B121),,),0),MATCH(I67,'ce raw data'!$C$1:$CZ$1,0))),"-")</f>
        <v>-</v>
      </c>
      <c r="J121" s="8" t="str">
        <f>IFERROR(IF(INDEX('ce raw data'!$C$2:$CZ$3000,MATCH(1,INDEX(('ce raw data'!$A$2:$A$3000=C64)*('ce raw data'!$B$2:$B$3000=$B121),,),0),MATCH(J67,'ce raw data'!$C$1:$CZ$1,0))="","-",INDEX('ce raw data'!$C$2:$CZ$3000,MATCH(1,INDEX(('ce raw data'!$A$2:$A$3000=C64)*('ce raw data'!$B$2:$B$3000=$B121),,),0),MATCH(J67,'ce raw data'!$C$1:$CZ$1,0))),"-")</f>
        <v>-</v>
      </c>
    </row>
    <row r="126" spans="2:10" x14ac:dyDescent="0.4">
      <c r="B126" s="27" t="s">
        <v>1</v>
      </c>
      <c r="C126" s="3">
        <f ca="1">TODAY()</f>
        <v>44028</v>
      </c>
      <c r="D126" s="18"/>
      <c r="E126" s="37" t="s">
        <v>2</v>
      </c>
      <c r="F126" s="37"/>
      <c r="G126" s="4" t="str">
        <f>G$1</f>
        <v/>
      </c>
      <c r="J126" s="1"/>
    </row>
    <row r="127" spans="2:10" x14ac:dyDescent="0.4">
      <c r="B127" s="5" t="s">
        <v>4</v>
      </c>
      <c r="C127" s="36" t="str">
        <f>IF(INDEX('ce raw data'!$A:$A,2+27*2)="","blank",INDEX('ce raw data'!$A:$A,2+27*2))</f>
        <v>blank</v>
      </c>
      <c r="D127" s="36"/>
      <c r="E127" s="36"/>
      <c r="F127" s="36"/>
      <c r="G127" s="36"/>
      <c r="H127" s="36"/>
      <c r="I127" s="36"/>
      <c r="J127" s="36"/>
    </row>
    <row r="128" spans="2:10" ht="24.6" x14ac:dyDescent="0.4">
      <c r="B128" s="6" t="s">
        <v>5</v>
      </c>
      <c r="C128" s="36"/>
      <c r="D128" s="36"/>
      <c r="E128" s="36"/>
      <c r="F128" s="36"/>
      <c r="G128" s="36"/>
      <c r="H128" s="36"/>
      <c r="I128" s="36"/>
      <c r="J128" s="36"/>
    </row>
    <row r="129" spans="2:10" x14ac:dyDescent="0.4">
      <c r="B129" s="7"/>
      <c r="C129" s="39"/>
      <c r="D129" s="39"/>
      <c r="E129" s="39"/>
      <c r="F129" s="39"/>
      <c r="G129" s="39"/>
      <c r="H129" s="39"/>
      <c r="I129" s="39"/>
      <c r="J129" s="39"/>
    </row>
    <row r="130" spans="2:10" x14ac:dyDescent="0.4">
      <c r="B130" s="5" t="s">
        <v>7</v>
      </c>
      <c r="C130" s="21" t="s">
        <v>8</v>
      </c>
      <c r="D130" s="21" t="s">
        <v>9</v>
      </c>
      <c r="E130" s="21" t="s">
        <v>40</v>
      </c>
      <c r="F130" s="21" t="s">
        <v>41</v>
      </c>
      <c r="G130" s="21" t="s">
        <v>42</v>
      </c>
      <c r="H130" s="21" t="s">
        <v>43</v>
      </c>
      <c r="I130" s="21" t="s">
        <v>44</v>
      </c>
      <c r="J130" s="21" t="s">
        <v>45</v>
      </c>
    </row>
    <row r="131" spans="2:10" ht="20.25" hidden="1" customHeight="1" x14ac:dyDescent="0.4">
      <c r="B131" s="28"/>
      <c r="C131" s="28" t="str">
        <f>IFERROR(IF(INDEX('ce raw data'!$C$2:$CZ$3000,MATCH(1,INDEX(('ce raw data'!$A$2:$A$3000=C127)*('ce raw data'!$B$2:$B$3000=$B132),,),0),MATCH(SUBSTITUTE(C130,"Allele","Height"),'ce raw data'!$C$1:$CZ$1,0))="","-",INDEX('ce raw data'!$C$2:$CZ$3000,MATCH(1,INDEX(('ce raw data'!$A$2:$A$3000=C127)*('ce raw data'!$B$2:$B$3000=$B132),,),0),MATCH(SUBSTITUTE(C130,"Allele","Height"),'ce raw data'!$C$1:$CZ$1,0))),"-")</f>
        <v>-</v>
      </c>
      <c r="D131" s="28" t="str">
        <f>IFERROR(IF(INDEX('ce raw data'!$C$2:$CZ$3000,MATCH(1,INDEX(('ce raw data'!$A$2:$A$3000=C127)*('ce raw data'!$B$2:$B$3000=$B132),,),0),MATCH(SUBSTITUTE(D130,"Allele","Height"),'ce raw data'!$C$1:$CZ$1,0))="","-",INDEX('ce raw data'!$C$2:$CZ$3000,MATCH(1,INDEX(('ce raw data'!$A$2:$A$3000=C127)*('ce raw data'!$B$2:$B$3000=$B132),,),0),MATCH(SUBSTITUTE(D130,"Allele","Height"),'ce raw data'!$C$1:$CZ$1,0))),"-")</f>
        <v>-</v>
      </c>
      <c r="E131" s="28" t="str">
        <f>IFERROR(IF(INDEX('ce raw data'!$C$2:$CZ$3000,MATCH(1,INDEX(('ce raw data'!$A$2:$A$3000=C127)*('ce raw data'!$B$2:$B$3000=$B132),,),0),MATCH(SUBSTITUTE(E130,"Allele","Height"),'ce raw data'!$C$1:$CZ$1,0))="","-",INDEX('ce raw data'!$C$2:$CZ$3000,MATCH(1,INDEX(('ce raw data'!$A$2:$A$3000=C127)*('ce raw data'!$B$2:$B$3000=$B132),,),0),MATCH(SUBSTITUTE(E130,"Allele","Height"),'ce raw data'!$C$1:$CZ$1,0))),"-")</f>
        <v>-</v>
      </c>
      <c r="F131" s="28" t="str">
        <f>IFERROR(IF(INDEX('ce raw data'!$C$2:$CZ$3000,MATCH(1,INDEX(('ce raw data'!$A$2:$A$3000=C127)*('ce raw data'!$B$2:$B$3000=$B132),,),0),MATCH(SUBSTITUTE(F130,"Allele","Height"),'ce raw data'!$C$1:$CZ$1,0))="","-",INDEX('ce raw data'!$C$2:$CZ$3000,MATCH(1,INDEX(('ce raw data'!$A$2:$A$3000=C127)*('ce raw data'!$B$2:$B$3000=$B132),,),0),MATCH(SUBSTITUTE(F130,"Allele","Height"),'ce raw data'!$C$1:$CZ$1,0))),"-")</f>
        <v>-</v>
      </c>
      <c r="G131" s="28" t="str">
        <f>IFERROR(IF(INDEX('ce raw data'!$C$2:$CZ$3000,MATCH(1,INDEX(('ce raw data'!$A$2:$A$3000=C127)*('ce raw data'!$B$2:$B$3000=$B132),,),0),MATCH(SUBSTITUTE(G130,"Allele","Height"),'ce raw data'!$C$1:$CZ$1,0))="","-",INDEX('ce raw data'!$C$2:$CZ$3000,MATCH(1,INDEX(('ce raw data'!$A$2:$A$3000=C127)*('ce raw data'!$B$2:$B$3000=$B132),,),0),MATCH(SUBSTITUTE(G130,"Allele","Height"),'ce raw data'!$C$1:$CZ$1,0))),"-")</f>
        <v>-</v>
      </c>
      <c r="H131" s="28" t="str">
        <f>IFERROR(IF(INDEX('ce raw data'!$C$2:$CZ$3000,MATCH(1,INDEX(('ce raw data'!$A$2:$A$3000=C127)*('ce raw data'!$B$2:$B$3000=$B132),,),0),MATCH(SUBSTITUTE(H130,"Allele","Height"),'ce raw data'!$C$1:$CZ$1,0))="","-",INDEX('ce raw data'!$C$2:$CZ$3000,MATCH(1,INDEX(('ce raw data'!$A$2:$A$3000=C127)*('ce raw data'!$B$2:$B$3000=$B132),,),0),MATCH(SUBSTITUTE(H130,"Allele","Height"),'ce raw data'!$C$1:$CZ$1,0))),"-")</f>
        <v>-</v>
      </c>
      <c r="I131" s="28" t="str">
        <f>IFERROR(IF(INDEX('ce raw data'!$C$2:$CZ$3000,MATCH(1,INDEX(('ce raw data'!$A$2:$A$3000=C127)*('ce raw data'!$B$2:$B$3000=$B132),,),0),MATCH(SUBSTITUTE(I130,"Allele","Height"),'ce raw data'!$C$1:$CZ$1,0))="","-",INDEX('ce raw data'!$C$2:$CZ$3000,MATCH(1,INDEX(('ce raw data'!$A$2:$A$3000=C127)*('ce raw data'!$B$2:$B$3000=$B132),,),0),MATCH(SUBSTITUTE(I130,"Allele","Height"),'ce raw data'!$C$1:$CZ$1,0))),"-")</f>
        <v>-</v>
      </c>
      <c r="J131" s="28" t="str">
        <f>IFERROR(IF(INDEX('ce raw data'!$C$2:$CZ$3000,MATCH(1,INDEX(('ce raw data'!$A$2:$A$3000=C127)*('ce raw data'!$B$2:$B$3000=$B132),,),0),MATCH(SUBSTITUTE(J130,"Allele","Height"),'ce raw data'!$C$1:$CZ$1,0))="","-",INDEX('ce raw data'!$C$2:$CZ$3000,MATCH(1,INDEX(('ce raw data'!$A$2:$A$3000=C127)*('ce raw data'!$B$2:$B$3000=$B132),,),0),MATCH(SUBSTITUTE(J130,"Allele","Height"),'ce raw data'!$C$1:$CZ$1,0))),"-")</f>
        <v>-</v>
      </c>
    </row>
    <row r="132" spans="2:10" x14ac:dyDescent="0.4">
      <c r="B132" s="10" t="str">
        <f>'Allele Call Table'!$A$71</f>
        <v>AMEL</v>
      </c>
      <c r="C132" s="8" t="str">
        <f>IFERROR(IF(INDEX('ce raw data'!$C$2:$CZ$3000,MATCH(1,INDEX(('ce raw data'!$A$2:$A$3000=C127)*('ce raw data'!$B$2:$B$3000=$B132),,),0),MATCH(C130,'ce raw data'!$C$1:$CZ$1,0))="","-",INDEX('ce raw data'!$C$2:$CZ$3000,MATCH(1,INDEX(('ce raw data'!$A$2:$A$3000=C127)*('ce raw data'!$B$2:$B$3000=$B132),,),0),MATCH(C130,'ce raw data'!$C$1:$CZ$1,0))),"-")</f>
        <v>-</v>
      </c>
      <c r="D132" s="8" t="str">
        <f>IFERROR(IF(INDEX('ce raw data'!$C$2:$CZ$3000,MATCH(1,INDEX(('ce raw data'!$A$2:$A$3000=C127)*('ce raw data'!$B$2:$B$3000=$B132),,),0),MATCH(D130,'ce raw data'!$C$1:$CZ$1,0))="","-",INDEX('ce raw data'!$C$2:$CZ$3000,MATCH(1,INDEX(('ce raw data'!$A$2:$A$3000=C127)*('ce raw data'!$B$2:$B$3000=$B132),,),0),MATCH(D130,'ce raw data'!$C$1:$CZ$1,0))),"-")</f>
        <v>-</v>
      </c>
      <c r="E132" s="8" t="str">
        <f>IFERROR(IF(INDEX('ce raw data'!$C$2:$CZ$3000,MATCH(1,INDEX(('ce raw data'!$A$2:$A$3000=C127)*('ce raw data'!$B$2:$B$3000=$B132),,),0),MATCH(E130,'ce raw data'!$C$1:$CZ$1,0))="","-",INDEX('ce raw data'!$C$2:$CZ$3000,MATCH(1,INDEX(('ce raw data'!$A$2:$A$3000=C127)*('ce raw data'!$B$2:$B$3000=$B132),,),0),MATCH(E130,'ce raw data'!$C$1:$CZ$1,0))),"-")</f>
        <v>-</v>
      </c>
      <c r="F132" s="8" t="str">
        <f>IFERROR(IF(INDEX('ce raw data'!$C$2:$CZ$3000,MATCH(1,INDEX(('ce raw data'!$A$2:$A$3000=C127)*('ce raw data'!$B$2:$B$3000=$B132),,),0),MATCH(F130,'ce raw data'!$C$1:$CZ$1,0))="","-",INDEX('ce raw data'!$C$2:$CZ$3000,MATCH(1,INDEX(('ce raw data'!$A$2:$A$3000=C127)*('ce raw data'!$B$2:$B$3000=$B132),,),0),MATCH(F130,'ce raw data'!$C$1:$CZ$1,0))),"-")</f>
        <v>-</v>
      </c>
      <c r="G132" s="8" t="str">
        <f>IFERROR(IF(INDEX('ce raw data'!$C$2:$CZ$3000,MATCH(1,INDEX(('ce raw data'!$A$2:$A$3000=C127)*('ce raw data'!$B$2:$B$3000=$B132),,),0),MATCH(G130,'ce raw data'!$C$1:$CZ$1,0))="","-",INDEX('ce raw data'!$C$2:$CZ$3000,MATCH(1,INDEX(('ce raw data'!$A$2:$A$3000=C127)*('ce raw data'!$B$2:$B$3000=$B132),,),0),MATCH(G130,'ce raw data'!$C$1:$CZ$1,0))),"-")</f>
        <v>-</v>
      </c>
      <c r="H132" s="8" t="str">
        <f>IFERROR(IF(INDEX('ce raw data'!$C$2:$CZ$3000,MATCH(1,INDEX(('ce raw data'!$A$2:$A$3000=C127)*('ce raw data'!$B$2:$B$3000=$B132),,),0),MATCH(H130,'ce raw data'!$C$1:$CZ$1,0))="","-",INDEX('ce raw data'!$C$2:$CZ$3000,MATCH(1,INDEX(('ce raw data'!$A$2:$A$3000=C127)*('ce raw data'!$B$2:$B$3000=$B132),,),0),MATCH(H130,'ce raw data'!$C$1:$CZ$1,0))),"-")</f>
        <v>-</v>
      </c>
      <c r="I132" s="8" t="str">
        <f>IFERROR(IF(INDEX('ce raw data'!$C$2:$CZ$3000,MATCH(1,INDEX(('ce raw data'!$A$2:$A$3000=C127)*('ce raw data'!$B$2:$B$3000=$B132),,),0),MATCH(I130,'ce raw data'!$C$1:$CZ$1,0))="","-",INDEX('ce raw data'!$C$2:$CZ$3000,MATCH(1,INDEX(('ce raw data'!$A$2:$A$3000=C127)*('ce raw data'!$B$2:$B$3000=$B132),,),0),MATCH(I130,'ce raw data'!$C$1:$CZ$1,0))),"-")</f>
        <v>-</v>
      </c>
      <c r="J132" s="8" t="str">
        <f>IFERROR(IF(INDEX('ce raw data'!$C$2:$CZ$3000,MATCH(1,INDEX(('ce raw data'!$A$2:$A$3000=C127)*('ce raw data'!$B$2:$B$3000=$B132),,),0),MATCH(J130,'ce raw data'!$C$1:$CZ$1,0))="","-",INDEX('ce raw data'!$C$2:$CZ$3000,MATCH(1,INDEX(('ce raw data'!$A$2:$A$3000=C127)*('ce raw data'!$B$2:$B$3000=$B132),,),0),MATCH(J130,'ce raw data'!$C$1:$CZ$1,0))),"-")</f>
        <v>-</v>
      </c>
    </row>
    <row r="133" spans="2:10" ht="20.25" hidden="1" customHeight="1" x14ac:dyDescent="0.4">
      <c r="B133" s="10"/>
      <c r="C133" s="8" t="str">
        <f>IFERROR(IF(INDEX('ce raw data'!$C$2:$CZ$3000,MATCH(1,INDEX(('ce raw data'!$A$2:$A$3000=C127)*('ce raw data'!$B$2:$B$3000=$B134),,),0),MATCH(SUBSTITUTE(C130,"Allele","Height"),'ce raw data'!$C$1:$CZ$1,0))="","-",INDEX('ce raw data'!$C$2:$CZ$3000,MATCH(1,INDEX(('ce raw data'!$A$2:$A$3000=C127)*('ce raw data'!$B$2:$B$3000=$B134),,),0),MATCH(SUBSTITUTE(C130,"Allele","Height"),'ce raw data'!$C$1:$CZ$1,0))),"-")</f>
        <v>-</v>
      </c>
      <c r="D133" s="8" t="str">
        <f>IFERROR(IF(INDEX('ce raw data'!$C$2:$CZ$3000,MATCH(1,INDEX(('ce raw data'!$A$2:$A$3000=C127)*('ce raw data'!$B$2:$B$3000=$B134),,),0),MATCH(SUBSTITUTE(D130,"Allele","Height"),'ce raw data'!$C$1:$CZ$1,0))="","-",INDEX('ce raw data'!$C$2:$CZ$3000,MATCH(1,INDEX(('ce raw data'!$A$2:$A$3000=C127)*('ce raw data'!$B$2:$B$3000=$B134),,),0),MATCH(SUBSTITUTE(D130,"Allele","Height"),'ce raw data'!$C$1:$CZ$1,0))),"-")</f>
        <v>-</v>
      </c>
      <c r="E133" s="8" t="str">
        <f>IFERROR(IF(INDEX('ce raw data'!$C$2:$CZ$3000,MATCH(1,INDEX(('ce raw data'!$A$2:$A$3000=C127)*('ce raw data'!$B$2:$B$3000=$B134),,),0),MATCH(SUBSTITUTE(E130,"Allele","Height"),'ce raw data'!$C$1:$CZ$1,0))="","-",INDEX('ce raw data'!$C$2:$CZ$3000,MATCH(1,INDEX(('ce raw data'!$A$2:$A$3000=C127)*('ce raw data'!$B$2:$B$3000=$B134),,),0),MATCH(SUBSTITUTE(E130,"Allele","Height"),'ce raw data'!$C$1:$CZ$1,0))),"-")</f>
        <v>-</v>
      </c>
      <c r="F133" s="8" t="str">
        <f>IFERROR(IF(INDEX('ce raw data'!$C$2:$CZ$3000,MATCH(1,INDEX(('ce raw data'!$A$2:$A$3000=C127)*('ce raw data'!$B$2:$B$3000=$B134),,),0),MATCH(SUBSTITUTE(F130,"Allele","Height"),'ce raw data'!$C$1:$CZ$1,0))="","-",INDEX('ce raw data'!$C$2:$CZ$3000,MATCH(1,INDEX(('ce raw data'!$A$2:$A$3000=C127)*('ce raw data'!$B$2:$B$3000=$B134),,),0),MATCH(SUBSTITUTE(F130,"Allele","Height"),'ce raw data'!$C$1:$CZ$1,0))),"-")</f>
        <v>-</v>
      </c>
      <c r="G133" s="8" t="str">
        <f>IFERROR(IF(INDEX('ce raw data'!$C$2:$CZ$3000,MATCH(1,INDEX(('ce raw data'!$A$2:$A$3000=C127)*('ce raw data'!$B$2:$B$3000=$B134),,),0),MATCH(SUBSTITUTE(G130,"Allele","Height"),'ce raw data'!$C$1:$CZ$1,0))="","-",INDEX('ce raw data'!$C$2:$CZ$3000,MATCH(1,INDEX(('ce raw data'!$A$2:$A$3000=C127)*('ce raw data'!$B$2:$B$3000=$B134),,),0),MATCH(SUBSTITUTE(G130,"Allele","Height"),'ce raw data'!$C$1:$CZ$1,0))),"-")</f>
        <v>-</v>
      </c>
      <c r="H133" s="8" t="str">
        <f>IFERROR(IF(INDEX('ce raw data'!$C$2:$CZ$3000,MATCH(1,INDEX(('ce raw data'!$A$2:$A$3000=C127)*('ce raw data'!$B$2:$B$3000=$B134),,),0),MATCH(SUBSTITUTE(H130,"Allele","Height"),'ce raw data'!$C$1:$CZ$1,0))="","-",INDEX('ce raw data'!$C$2:$CZ$3000,MATCH(1,INDEX(('ce raw data'!$A$2:$A$3000=C127)*('ce raw data'!$B$2:$B$3000=$B134),,),0),MATCH(SUBSTITUTE(H130,"Allele","Height"),'ce raw data'!$C$1:$CZ$1,0))),"-")</f>
        <v>-</v>
      </c>
      <c r="I133" s="8" t="str">
        <f>IFERROR(IF(INDEX('ce raw data'!$C$2:$CZ$3000,MATCH(1,INDEX(('ce raw data'!$A$2:$A$3000=C127)*('ce raw data'!$B$2:$B$3000=$B134),,),0),MATCH(SUBSTITUTE(I130,"Allele","Height"),'ce raw data'!$C$1:$CZ$1,0))="","-",INDEX('ce raw data'!$C$2:$CZ$3000,MATCH(1,INDEX(('ce raw data'!$A$2:$A$3000=C127)*('ce raw data'!$B$2:$B$3000=$B134),,),0),MATCH(SUBSTITUTE(I130,"Allele","Height"),'ce raw data'!$C$1:$CZ$1,0))),"-")</f>
        <v>-</v>
      </c>
      <c r="J133" s="8" t="str">
        <f>IFERROR(IF(INDEX('ce raw data'!$C$2:$CZ$3000,MATCH(1,INDEX(('ce raw data'!$A$2:$A$3000=C127)*('ce raw data'!$B$2:$B$3000=$B134),,),0),MATCH(SUBSTITUTE(J130,"Allele","Height"),'ce raw data'!$C$1:$CZ$1,0))="","-",INDEX('ce raw data'!$C$2:$CZ$3000,MATCH(1,INDEX(('ce raw data'!$A$2:$A$3000=C127)*('ce raw data'!$B$2:$B$3000=$B134),,),0),MATCH(SUBSTITUTE(J130,"Allele","Height"),'ce raw data'!$C$1:$CZ$1,0))),"-")</f>
        <v>-</v>
      </c>
    </row>
    <row r="134" spans="2:10" x14ac:dyDescent="0.4">
      <c r="B134" s="10" t="str">
        <f>'Allele Call Table'!$A$73</f>
        <v>D3S1358</v>
      </c>
      <c r="C134" s="8" t="str">
        <f>IFERROR(IF(INDEX('ce raw data'!$C$2:$CZ$3000,MATCH(1,INDEX(('ce raw data'!$A$2:$A$3000=C127)*('ce raw data'!$B$2:$B$3000=$B134),,),0),MATCH(C130,'ce raw data'!$C$1:$CZ$1,0))="","-",INDEX('ce raw data'!$C$2:$CZ$3000,MATCH(1,INDEX(('ce raw data'!$A$2:$A$3000=C127)*('ce raw data'!$B$2:$B$3000=$B134),,),0),MATCH(C130,'ce raw data'!$C$1:$CZ$1,0))),"-")</f>
        <v>-</v>
      </c>
      <c r="D134" s="8" t="str">
        <f>IFERROR(IF(INDEX('ce raw data'!$C$2:$CZ$3000,MATCH(1,INDEX(('ce raw data'!$A$2:$A$3000=C127)*('ce raw data'!$B$2:$B$3000=$B134),,),0),MATCH(D130,'ce raw data'!$C$1:$CZ$1,0))="","-",INDEX('ce raw data'!$C$2:$CZ$3000,MATCH(1,INDEX(('ce raw data'!$A$2:$A$3000=C127)*('ce raw data'!$B$2:$B$3000=$B134),,),0),MATCH(D130,'ce raw data'!$C$1:$CZ$1,0))),"-")</f>
        <v>-</v>
      </c>
      <c r="E134" s="8" t="str">
        <f>IFERROR(IF(INDEX('ce raw data'!$C$2:$CZ$3000,MATCH(1,INDEX(('ce raw data'!$A$2:$A$3000=C127)*('ce raw data'!$B$2:$B$3000=$B134),,),0),MATCH(E130,'ce raw data'!$C$1:$CZ$1,0))="","-",INDEX('ce raw data'!$C$2:$CZ$3000,MATCH(1,INDEX(('ce raw data'!$A$2:$A$3000=C127)*('ce raw data'!$B$2:$B$3000=$B134),,),0),MATCH(E130,'ce raw data'!$C$1:$CZ$1,0))),"-")</f>
        <v>-</v>
      </c>
      <c r="F134" s="8" t="str">
        <f>IFERROR(IF(INDEX('ce raw data'!$C$2:$CZ$3000,MATCH(1,INDEX(('ce raw data'!$A$2:$A$3000=C127)*('ce raw data'!$B$2:$B$3000=$B134),,),0),MATCH(F130,'ce raw data'!$C$1:$CZ$1,0))="","-",INDEX('ce raw data'!$C$2:$CZ$3000,MATCH(1,INDEX(('ce raw data'!$A$2:$A$3000=C127)*('ce raw data'!$B$2:$B$3000=$B134),,),0),MATCH(F130,'ce raw data'!$C$1:$CZ$1,0))),"-")</f>
        <v>-</v>
      </c>
      <c r="G134" s="8" t="str">
        <f>IFERROR(IF(INDEX('ce raw data'!$C$2:$CZ$3000,MATCH(1,INDEX(('ce raw data'!$A$2:$A$3000=C127)*('ce raw data'!$B$2:$B$3000=$B134),,),0),MATCH(G130,'ce raw data'!$C$1:$CZ$1,0))="","-",INDEX('ce raw data'!$C$2:$CZ$3000,MATCH(1,INDEX(('ce raw data'!$A$2:$A$3000=C127)*('ce raw data'!$B$2:$B$3000=$B134),,),0),MATCH(G130,'ce raw data'!$C$1:$CZ$1,0))),"-")</f>
        <v>-</v>
      </c>
      <c r="H134" s="8" t="str">
        <f>IFERROR(IF(INDEX('ce raw data'!$C$2:$CZ$3000,MATCH(1,INDEX(('ce raw data'!$A$2:$A$3000=C127)*('ce raw data'!$B$2:$B$3000=$B134),,),0),MATCH(H130,'ce raw data'!$C$1:$CZ$1,0))="","-",INDEX('ce raw data'!$C$2:$CZ$3000,MATCH(1,INDEX(('ce raw data'!$A$2:$A$3000=C127)*('ce raw data'!$B$2:$B$3000=$B134),,),0),MATCH(H130,'ce raw data'!$C$1:$CZ$1,0))),"-")</f>
        <v>-</v>
      </c>
      <c r="I134" s="8" t="str">
        <f>IFERROR(IF(INDEX('ce raw data'!$C$2:$CZ$3000,MATCH(1,INDEX(('ce raw data'!$A$2:$A$3000=C127)*('ce raw data'!$B$2:$B$3000=$B134),,),0),MATCH(I130,'ce raw data'!$C$1:$CZ$1,0))="","-",INDEX('ce raw data'!$C$2:$CZ$3000,MATCH(1,INDEX(('ce raw data'!$A$2:$A$3000=C127)*('ce raw data'!$B$2:$B$3000=$B134),,),0),MATCH(I130,'ce raw data'!$C$1:$CZ$1,0))),"-")</f>
        <v>-</v>
      </c>
      <c r="J134" s="8" t="str">
        <f>IFERROR(IF(INDEX('ce raw data'!$C$2:$CZ$3000,MATCH(1,INDEX(('ce raw data'!$A$2:$A$3000=C127)*('ce raw data'!$B$2:$B$3000=$B134),,),0),MATCH(J130,'ce raw data'!$C$1:$CZ$1,0))="","-",INDEX('ce raw data'!$C$2:$CZ$3000,MATCH(1,INDEX(('ce raw data'!$A$2:$A$3000=C127)*('ce raw data'!$B$2:$B$3000=$B134),,),0),MATCH(J130,'ce raw data'!$C$1:$CZ$1,0))),"-")</f>
        <v>-</v>
      </c>
    </row>
    <row r="135" spans="2:10" ht="20.25" hidden="1" customHeight="1" x14ac:dyDescent="0.4">
      <c r="B135" s="10"/>
      <c r="C135" s="8" t="str">
        <f>IFERROR(IF(INDEX('ce raw data'!$C$2:$CZ$3000,MATCH(1,INDEX(('ce raw data'!$A$2:$A$3000=C127)*('ce raw data'!$B$2:$B$3000=$B136),,),0),MATCH(SUBSTITUTE(C130,"Allele","Height"),'ce raw data'!$C$1:$CZ$1,0))="","-",INDEX('ce raw data'!$C$2:$CZ$3000,MATCH(1,INDEX(('ce raw data'!$A$2:$A$3000=C127)*('ce raw data'!$B$2:$B$3000=$B136),,),0),MATCH(SUBSTITUTE(C130,"Allele","Height"),'ce raw data'!$C$1:$CZ$1,0))),"-")</f>
        <v>-</v>
      </c>
      <c r="D135" s="8" t="str">
        <f>IFERROR(IF(INDEX('ce raw data'!$C$2:$CZ$3000,MATCH(1,INDEX(('ce raw data'!$A$2:$A$3000=C127)*('ce raw data'!$B$2:$B$3000=$B136),,),0),MATCH(SUBSTITUTE(D130,"Allele","Height"),'ce raw data'!$C$1:$CZ$1,0))="","-",INDEX('ce raw data'!$C$2:$CZ$3000,MATCH(1,INDEX(('ce raw data'!$A$2:$A$3000=C127)*('ce raw data'!$B$2:$B$3000=$B136),,),0),MATCH(SUBSTITUTE(D130,"Allele","Height"),'ce raw data'!$C$1:$CZ$1,0))),"-")</f>
        <v>-</v>
      </c>
      <c r="E135" s="8" t="str">
        <f>IFERROR(IF(INDEX('ce raw data'!$C$2:$CZ$3000,MATCH(1,INDEX(('ce raw data'!$A$2:$A$3000=C127)*('ce raw data'!$B$2:$B$3000=$B136),,),0),MATCH(SUBSTITUTE(E130,"Allele","Height"),'ce raw data'!$C$1:$CZ$1,0))="","-",INDEX('ce raw data'!$C$2:$CZ$3000,MATCH(1,INDEX(('ce raw data'!$A$2:$A$3000=C127)*('ce raw data'!$B$2:$B$3000=$B136),,),0),MATCH(SUBSTITUTE(E130,"Allele","Height"),'ce raw data'!$C$1:$CZ$1,0))),"-")</f>
        <v>-</v>
      </c>
      <c r="F135" s="8" t="str">
        <f>IFERROR(IF(INDEX('ce raw data'!$C$2:$CZ$3000,MATCH(1,INDEX(('ce raw data'!$A$2:$A$3000=C127)*('ce raw data'!$B$2:$B$3000=$B136),,),0),MATCH(SUBSTITUTE(F130,"Allele","Height"),'ce raw data'!$C$1:$CZ$1,0))="","-",INDEX('ce raw data'!$C$2:$CZ$3000,MATCH(1,INDEX(('ce raw data'!$A$2:$A$3000=C127)*('ce raw data'!$B$2:$B$3000=$B136),,),0),MATCH(SUBSTITUTE(F130,"Allele","Height"),'ce raw data'!$C$1:$CZ$1,0))),"-")</f>
        <v>-</v>
      </c>
      <c r="G135" s="8" t="str">
        <f>IFERROR(IF(INDEX('ce raw data'!$C$2:$CZ$3000,MATCH(1,INDEX(('ce raw data'!$A$2:$A$3000=C127)*('ce raw data'!$B$2:$B$3000=$B136),,),0),MATCH(SUBSTITUTE(G130,"Allele","Height"),'ce raw data'!$C$1:$CZ$1,0))="","-",INDEX('ce raw data'!$C$2:$CZ$3000,MATCH(1,INDEX(('ce raw data'!$A$2:$A$3000=C127)*('ce raw data'!$B$2:$B$3000=$B136),,),0),MATCH(SUBSTITUTE(G130,"Allele","Height"),'ce raw data'!$C$1:$CZ$1,0))),"-")</f>
        <v>-</v>
      </c>
      <c r="H135" s="8" t="str">
        <f>IFERROR(IF(INDEX('ce raw data'!$C$2:$CZ$3000,MATCH(1,INDEX(('ce raw data'!$A$2:$A$3000=C127)*('ce raw data'!$B$2:$B$3000=$B136),,),0),MATCH(SUBSTITUTE(H130,"Allele","Height"),'ce raw data'!$C$1:$CZ$1,0))="","-",INDEX('ce raw data'!$C$2:$CZ$3000,MATCH(1,INDEX(('ce raw data'!$A$2:$A$3000=C127)*('ce raw data'!$B$2:$B$3000=$B136),,),0),MATCH(SUBSTITUTE(H130,"Allele","Height"),'ce raw data'!$C$1:$CZ$1,0))),"-")</f>
        <v>-</v>
      </c>
      <c r="I135" s="8" t="str">
        <f>IFERROR(IF(INDEX('ce raw data'!$C$2:$CZ$3000,MATCH(1,INDEX(('ce raw data'!$A$2:$A$3000=C127)*('ce raw data'!$B$2:$B$3000=$B136),,),0),MATCH(SUBSTITUTE(I130,"Allele","Height"),'ce raw data'!$C$1:$CZ$1,0))="","-",INDEX('ce raw data'!$C$2:$CZ$3000,MATCH(1,INDEX(('ce raw data'!$A$2:$A$3000=C127)*('ce raw data'!$B$2:$B$3000=$B136),,),0),MATCH(SUBSTITUTE(I130,"Allele","Height"),'ce raw data'!$C$1:$CZ$1,0))),"-")</f>
        <v>-</v>
      </c>
      <c r="J135" s="8" t="str">
        <f>IFERROR(IF(INDEX('ce raw data'!$C$2:$CZ$3000,MATCH(1,INDEX(('ce raw data'!$A$2:$A$3000=C127)*('ce raw data'!$B$2:$B$3000=$B136),,),0),MATCH(SUBSTITUTE(J130,"Allele","Height"),'ce raw data'!$C$1:$CZ$1,0))="","-",INDEX('ce raw data'!$C$2:$CZ$3000,MATCH(1,INDEX(('ce raw data'!$A$2:$A$3000=C127)*('ce raw data'!$B$2:$B$3000=$B136),,),0),MATCH(SUBSTITUTE(J130,"Allele","Height"),'ce raw data'!$C$1:$CZ$1,0))),"-")</f>
        <v>-</v>
      </c>
    </row>
    <row r="136" spans="2:10" x14ac:dyDescent="0.4">
      <c r="B136" s="10" t="str">
        <f>'Allele Call Table'!$A$75</f>
        <v>D1S1656</v>
      </c>
      <c r="C136" s="8" t="str">
        <f>IFERROR(IF(INDEX('ce raw data'!$C$2:$CZ$3000,MATCH(1,INDEX(('ce raw data'!$A$2:$A$3000=C127)*('ce raw data'!$B$2:$B$3000=$B136),,),0),MATCH(C130,'ce raw data'!$C$1:$CZ$1,0))="","-",INDEX('ce raw data'!$C$2:$CZ$3000,MATCH(1,INDEX(('ce raw data'!$A$2:$A$3000=C127)*('ce raw data'!$B$2:$B$3000=$B136),,),0),MATCH(C130,'ce raw data'!$C$1:$CZ$1,0))),"-")</f>
        <v>-</v>
      </c>
      <c r="D136" s="8" t="str">
        <f>IFERROR(IF(INDEX('ce raw data'!$C$2:$CZ$3000,MATCH(1,INDEX(('ce raw data'!$A$2:$A$3000=C127)*('ce raw data'!$B$2:$B$3000=$B136),,),0),MATCH(D130,'ce raw data'!$C$1:$CZ$1,0))="","-",INDEX('ce raw data'!$C$2:$CZ$3000,MATCH(1,INDEX(('ce raw data'!$A$2:$A$3000=C127)*('ce raw data'!$B$2:$B$3000=$B136),,),0),MATCH(D130,'ce raw data'!$C$1:$CZ$1,0))),"-")</f>
        <v>-</v>
      </c>
      <c r="E136" s="8" t="str">
        <f>IFERROR(IF(INDEX('ce raw data'!$C$2:$CZ$3000,MATCH(1,INDEX(('ce raw data'!$A$2:$A$3000=C127)*('ce raw data'!$B$2:$B$3000=$B136),,),0),MATCH(E130,'ce raw data'!$C$1:$CZ$1,0))="","-",INDEX('ce raw data'!$C$2:$CZ$3000,MATCH(1,INDEX(('ce raw data'!$A$2:$A$3000=C127)*('ce raw data'!$B$2:$B$3000=$B136),,),0),MATCH(E130,'ce raw data'!$C$1:$CZ$1,0))),"-")</f>
        <v>-</v>
      </c>
      <c r="F136" s="8" t="str">
        <f>IFERROR(IF(INDEX('ce raw data'!$C$2:$CZ$3000,MATCH(1,INDEX(('ce raw data'!$A$2:$A$3000=C127)*('ce raw data'!$B$2:$B$3000=$B136),,),0),MATCH(F130,'ce raw data'!$C$1:$CZ$1,0))="","-",INDEX('ce raw data'!$C$2:$CZ$3000,MATCH(1,INDEX(('ce raw data'!$A$2:$A$3000=C127)*('ce raw data'!$B$2:$B$3000=$B136),,),0),MATCH(F130,'ce raw data'!$C$1:$CZ$1,0))),"-")</f>
        <v>-</v>
      </c>
      <c r="G136" s="8" t="str">
        <f>IFERROR(IF(INDEX('ce raw data'!$C$2:$CZ$3000,MATCH(1,INDEX(('ce raw data'!$A$2:$A$3000=C127)*('ce raw data'!$B$2:$B$3000=$B136),,),0),MATCH(G130,'ce raw data'!$C$1:$CZ$1,0))="","-",INDEX('ce raw data'!$C$2:$CZ$3000,MATCH(1,INDEX(('ce raw data'!$A$2:$A$3000=C127)*('ce raw data'!$B$2:$B$3000=$B136),,),0),MATCH(G130,'ce raw data'!$C$1:$CZ$1,0))),"-")</f>
        <v>-</v>
      </c>
      <c r="H136" s="8" t="str">
        <f>IFERROR(IF(INDEX('ce raw data'!$C$2:$CZ$3000,MATCH(1,INDEX(('ce raw data'!$A$2:$A$3000=C127)*('ce raw data'!$B$2:$B$3000=$B136),,),0),MATCH(H130,'ce raw data'!$C$1:$CZ$1,0))="","-",INDEX('ce raw data'!$C$2:$CZ$3000,MATCH(1,INDEX(('ce raw data'!$A$2:$A$3000=C127)*('ce raw data'!$B$2:$B$3000=$B136),,),0),MATCH(H130,'ce raw data'!$C$1:$CZ$1,0))),"-")</f>
        <v>-</v>
      </c>
      <c r="I136" s="8" t="str">
        <f>IFERROR(IF(INDEX('ce raw data'!$C$2:$CZ$3000,MATCH(1,INDEX(('ce raw data'!$A$2:$A$3000=C127)*('ce raw data'!$B$2:$B$3000=$B136),,),0),MATCH(I130,'ce raw data'!$C$1:$CZ$1,0))="","-",INDEX('ce raw data'!$C$2:$CZ$3000,MATCH(1,INDEX(('ce raw data'!$A$2:$A$3000=C127)*('ce raw data'!$B$2:$B$3000=$B136),,),0),MATCH(I130,'ce raw data'!$C$1:$CZ$1,0))),"-")</f>
        <v>-</v>
      </c>
      <c r="J136" s="8" t="str">
        <f>IFERROR(IF(INDEX('ce raw data'!$C$2:$CZ$3000,MATCH(1,INDEX(('ce raw data'!$A$2:$A$3000=C127)*('ce raw data'!$B$2:$B$3000=$B136),,),0),MATCH(J130,'ce raw data'!$C$1:$CZ$1,0))="","-",INDEX('ce raw data'!$C$2:$CZ$3000,MATCH(1,INDEX(('ce raw data'!$A$2:$A$3000=C127)*('ce raw data'!$B$2:$B$3000=$B136),,),0),MATCH(J130,'ce raw data'!$C$1:$CZ$1,0))),"-")</f>
        <v>-</v>
      </c>
    </row>
    <row r="137" spans="2:10" ht="20.25" hidden="1" customHeight="1" x14ac:dyDescent="0.4">
      <c r="B137" s="10"/>
      <c r="C137" s="8" t="str">
        <f>IFERROR(IF(INDEX('ce raw data'!$C$2:$CZ$3000,MATCH(1,INDEX(('ce raw data'!$A$2:$A$3000=C127)*('ce raw data'!$B$2:$B$3000=$B138),,),0),MATCH(SUBSTITUTE(C130,"Allele","Height"),'ce raw data'!$C$1:$CZ$1,0))="","-",INDEX('ce raw data'!$C$2:$CZ$3000,MATCH(1,INDEX(('ce raw data'!$A$2:$A$3000=C127)*('ce raw data'!$B$2:$B$3000=$B138),,),0),MATCH(SUBSTITUTE(C130,"Allele","Height"),'ce raw data'!$C$1:$CZ$1,0))),"-")</f>
        <v>-</v>
      </c>
      <c r="D137" s="8" t="str">
        <f>IFERROR(IF(INDEX('ce raw data'!$C$2:$CZ$3000,MATCH(1,INDEX(('ce raw data'!$A$2:$A$3000=C127)*('ce raw data'!$B$2:$B$3000=$B138),,),0),MATCH(SUBSTITUTE(D130,"Allele","Height"),'ce raw data'!$C$1:$CZ$1,0))="","-",INDEX('ce raw data'!$C$2:$CZ$3000,MATCH(1,INDEX(('ce raw data'!$A$2:$A$3000=C127)*('ce raw data'!$B$2:$B$3000=$B138),,),0),MATCH(SUBSTITUTE(D130,"Allele","Height"),'ce raw data'!$C$1:$CZ$1,0))),"-")</f>
        <v>-</v>
      </c>
      <c r="E137" s="8" t="str">
        <f>IFERROR(IF(INDEX('ce raw data'!$C$2:$CZ$3000,MATCH(1,INDEX(('ce raw data'!$A$2:$A$3000=C127)*('ce raw data'!$B$2:$B$3000=$B138),,),0),MATCH(SUBSTITUTE(E130,"Allele","Height"),'ce raw data'!$C$1:$CZ$1,0))="","-",INDEX('ce raw data'!$C$2:$CZ$3000,MATCH(1,INDEX(('ce raw data'!$A$2:$A$3000=C127)*('ce raw data'!$B$2:$B$3000=$B138),,),0),MATCH(SUBSTITUTE(E130,"Allele","Height"),'ce raw data'!$C$1:$CZ$1,0))),"-")</f>
        <v>-</v>
      </c>
      <c r="F137" s="8" t="str">
        <f>IFERROR(IF(INDEX('ce raw data'!$C$2:$CZ$3000,MATCH(1,INDEX(('ce raw data'!$A$2:$A$3000=C127)*('ce raw data'!$B$2:$B$3000=$B138),,),0),MATCH(SUBSTITUTE(F130,"Allele","Height"),'ce raw data'!$C$1:$CZ$1,0))="","-",INDEX('ce raw data'!$C$2:$CZ$3000,MATCH(1,INDEX(('ce raw data'!$A$2:$A$3000=C127)*('ce raw data'!$B$2:$B$3000=$B138),,),0),MATCH(SUBSTITUTE(F130,"Allele","Height"),'ce raw data'!$C$1:$CZ$1,0))),"-")</f>
        <v>-</v>
      </c>
      <c r="G137" s="8" t="str">
        <f>IFERROR(IF(INDEX('ce raw data'!$C$2:$CZ$3000,MATCH(1,INDEX(('ce raw data'!$A$2:$A$3000=C127)*('ce raw data'!$B$2:$B$3000=$B138),,),0),MATCH(SUBSTITUTE(G130,"Allele","Height"),'ce raw data'!$C$1:$CZ$1,0))="","-",INDEX('ce raw data'!$C$2:$CZ$3000,MATCH(1,INDEX(('ce raw data'!$A$2:$A$3000=C127)*('ce raw data'!$B$2:$B$3000=$B138),,),0),MATCH(SUBSTITUTE(G130,"Allele","Height"),'ce raw data'!$C$1:$CZ$1,0))),"-")</f>
        <v>-</v>
      </c>
      <c r="H137" s="8" t="str">
        <f>IFERROR(IF(INDEX('ce raw data'!$C$2:$CZ$3000,MATCH(1,INDEX(('ce raw data'!$A$2:$A$3000=C127)*('ce raw data'!$B$2:$B$3000=$B138),,),0),MATCH(SUBSTITUTE(H130,"Allele","Height"),'ce raw data'!$C$1:$CZ$1,0))="","-",INDEX('ce raw data'!$C$2:$CZ$3000,MATCH(1,INDEX(('ce raw data'!$A$2:$A$3000=C127)*('ce raw data'!$B$2:$B$3000=$B138),,),0),MATCH(SUBSTITUTE(H130,"Allele","Height"),'ce raw data'!$C$1:$CZ$1,0))),"-")</f>
        <v>-</v>
      </c>
      <c r="I137" s="8" t="str">
        <f>IFERROR(IF(INDEX('ce raw data'!$C$2:$CZ$3000,MATCH(1,INDEX(('ce raw data'!$A$2:$A$3000=C127)*('ce raw data'!$B$2:$B$3000=$B138),,),0),MATCH(SUBSTITUTE(I130,"Allele","Height"),'ce raw data'!$C$1:$CZ$1,0))="","-",INDEX('ce raw data'!$C$2:$CZ$3000,MATCH(1,INDEX(('ce raw data'!$A$2:$A$3000=C127)*('ce raw data'!$B$2:$B$3000=$B138),,),0),MATCH(SUBSTITUTE(I130,"Allele","Height"),'ce raw data'!$C$1:$CZ$1,0))),"-")</f>
        <v>-</v>
      </c>
      <c r="J137" s="8" t="str">
        <f>IFERROR(IF(INDEX('ce raw data'!$C$2:$CZ$3000,MATCH(1,INDEX(('ce raw data'!$A$2:$A$3000=C127)*('ce raw data'!$B$2:$B$3000=$B138),,),0),MATCH(SUBSTITUTE(J130,"Allele","Height"),'ce raw data'!$C$1:$CZ$1,0))="","-",INDEX('ce raw data'!$C$2:$CZ$3000,MATCH(1,INDEX(('ce raw data'!$A$2:$A$3000=C127)*('ce raw data'!$B$2:$B$3000=$B138),,),0),MATCH(SUBSTITUTE(J130,"Allele","Height"),'ce raw data'!$C$1:$CZ$1,0))),"-")</f>
        <v>-</v>
      </c>
    </row>
    <row r="138" spans="2:10" x14ac:dyDescent="0.4">
      <c r="B138" s="10" t="str">
        <f>'Allele Call Table'!$A$77</f>
        <v>D2S441</v>
      </c>
      <c r="C138" s="8" t="str">
        <f>IFERROR(IF(INDEX('ce raw data'!$C$2:$CZ$3000,MATCH(1,INDEX(('ce raw data'!$A$2:$A$3000=C127)*('ce raw data'!$B$2:$B$3000=$B138),,),0),MATCH(C130,'ce raw data'!$C$1:$CZ$1,0))="","-",INDEX('ce raw data'!$C$2:$CZ$3000,MATCH(1,INDEX(('ce raw data'!$A$2:$A$3000=C127)*('ce raw data'!$B$2:$B$3000=$B138),,),0),MATCH(C130,'ce raw data'!$C$1:$CZ$1,0))),"-")</f>
        <v>-</v>
      </c>
      <c r="D138" s="8" t="str">
        <f>IFERROR(IF(INDEX('ce raw data'!$C$2:$CZ$3000,MATCH(1,INDEX(('ce raw data'!$A$2:$A$3000=C127)*('ce raw data'!$B$2:$B$3000=$B138),,),0),MATCH(D130,'ce raw data'!$C$1:$CZ$1,0))="","-",INDEX('ce raw data'!$C$2:$CZ$3000,MATCH(1,INDEX(('ce raw data'!$A$2:$A$3000=C127)*('ce raw data'!$B$2:$B$3000=$B138),,),0),MATCH(D130,'ce raw data'!$C$1:$CZ$1,0))),"-")</f>
        <v>-</v>
      </c>
      <c r="E138" s="8" t="str">
        <f>IFERROR(IF(INDEX('ce raw data'!$C$2:$CZ$3000,MATCH(1,INDEX(('ce raw data'!$A$2:$A$3000=C127)*('ce raw data'!$B$2:$B$3000=$B138),,),0),MATCH(E130,'ce raw data'!$C$1:$CZ$1,0))="","-",INDEX('ce raw data'!$C$2:$CZ$3000,MATCH(1,INDEX(('ce raw data'!$A$2:$A$3000=C127)*('ce raw data'!$B$2:$B$3000=$B138),,),0),MATCH(E130,'ce raw data'!$C$1:$CZ$1,0))),"-")</f>
        <v>-</v>
      </c>
      <c r="F138" s="8" t="str">
        <f>IFERROR(IF(INDEX('ce raw data'!$C$2:$CZ$3000,MATCH(1,INDEX(('ce raw data'!$A$2:$A$3000=C127)*('ce raw data'!$B$2:$B$3000=$B138),,),0),MATCH(F130,'ce raw data'!$C$1:$CZ$1,0))="","-",INDEX('ce raw data'!$C$2:$CZ$3000,MATCH(1,INDEX(('ce raw data'!$A$2:$A$3000=C127)*('ce raw data'!$B$2:$B$3000=$B138),,),0),MATCH(F130,'ce raw data'!$C$1:$CZ$1,0))),"-")</f>
        <v>-</v>
      </c>
      <c r="G138" s="8" t="str">
        <f>IFERROR(IF(INDEX('ce raw data'!$C$2:$CZ$3000,MATCH(1,INDEX(('ce raw data'!$A$2:$A$3000=C127)*('ce raw data'!$B$2:$B$3000=$B138),,),0),MATCH(G130,'ce raw data'!$C$1:$CZ$1,0))="","-",INDEX('ce raw data'!$C$2:$CZ$3000,MATCH(1,INDEX(('ce raw data'!$A$2:$A$3000=C127)*('ce raw data'!$B$2:$B$3000=$B138),,),0),MATCH(G130,'ce raw data'!$C$1:$CZ$1,0))),"-")</f>
        <v>-</v>
      </c>
      <c r="H138" s="8" t="str">
        <f>IFERROR(IF(INDEX('ce raw data'!$C$2:$CZ$3000,MATCH(1,INDEX(('ce raw data'!$A$2:$A$3000=C127)*('ce raw data'!$B$2:$B$3000=$B138),,),0),MATCH(H130,'ce raw data'!$C$1:$CZ$1,0))="","-",INDEX('ce raw data'!$C$2:$CZ$3000,MATCH(1,INDEX(('ce raw data'!$A$2:$A$3000=C127)*('ce raw data'!$B$2:$B$3000=$B138),,),0),MATCH(H130,'ce raw data'!$C$1:$CZ$1,0))),"-")</f>
        <v>-</v>
      </c>
      <c r="I138" s="8" t="str">
        <f>IFERROR(IF(INDEX('ce raw data'!$C$2:$CZ$3000,MATCH(1,INDEX(('ce raw data'!$A$2:$A$3000=C127)*('ce raw data'!$B$2:$B$3000=$B138),,),0),MATCH(I130,'ce raw data'!$C$1:$CZ$1,0))="","-",INDEX('ce raw data'!$C$2:$CZ$3000,MATCH(1,INDEX(('ce raw data'!$A$2:$A$3000=C127)*('ce raw data'!$B$2:$B$3000=$B138),,),0),MATCH(I130,'ce raw data'!$C$1:$CZ$1,0))),"-")</f>
        <v>-</v>
      </c>
      <c r="J138" s="8" t="str">
        <f>IFERROR(IF(INDEX('ce raw data'!$C$2:$CZ$3000,MATCH(1,INDEX(('ce raw data'!$A$2:$A$3000=C127)*('ce raw data'!$B$2:$B$3000=$B138),,),0),MATCH(J130,'ce raw data'!$C$1:$CZ$1,0))="","-",INDEX('ce raw data'!$C$2:$CZ$3000,MATCH(1,INDEX(('ce raw data'!$A$2:$A$3000=C127)*('ce raw data'!$B$2:$B$3000=$B138),,),0),MATCH(J130,'ce raw data'!$C$1:$CZ$1,0))),"-")</f>
        <v>-</v>
      </c>
    </row>
    <row r="139" spans="2:10" hidden="1" x14ac:dyDescent="0.4">
      <c r="B139" s="10"/>
      <c r="C139" s="8" t="str">
        <f>IFERROR(IF(INDEX('ce raw data'!$C$2:$CZ$3000,MATCH(1,INDEX(('ce raw data'!$A$2:$A$3000=C127)*('ce raw data'!$B$2:$B$3000=$B140),,),0),MATCH(SUBSTITUTE(C130,"Allele","Height"),'ce raw data'!$C$1:$CZ$1,0))="","-",INDEX('ce raw data'!$C$2:$CZ$3000,MATCH(1,INDEX(('ce raw data'!$A$2:$A$3000=C127)*('ce raw data'!$B$2:$B$3000=$B140),,),0),MATCH(SUBSTITUTE(C130,"Allele","Height"),'ce raw data'!$C$1:$CZ$1,0))),"-")</f>
        <v>-</v>
      </c>
      <c r="D139" s="8" t="str">
        <f>IFERROR(IF(INDEX('ce raw data'!$C$2:$CZ$3000,MATCH(1,INDEX(('ce raw data'!$A$2:$A$3000=C127)*('ce raw data'!$B$2:$B$3000=$B140),,),0),MATCH(SUBSTITUTE(D130,"Allele","Height"),'ce raw data'!$C$1:$CZ$1,0))="","-",INDEX('ce raw data'!$C$2:$CZ$3000,MATCH(1,INDEX(('ce raw data'!$A$2:$A$3000=C127)*('ce raw data'!$B$2:$B$3000=$B140),,),0),MATCH(SUBSTITUTE(D130,"Allele","Height"),'ce raw data'!$C$1:$CZ$1,0))),"-")</f>
        <v>-</v>
      </c>
      <c r="E139" s="8" t="str">
        <f>IFERROR(IF(INDEX('ce raw data'!$C$2:$CZ$3000,MATCH(1,INDEX(('ce raw data'!$A$2:$A$3000=C127)*('ce raw data'!$B$2:$B$3000=$B140),,),0),MATCH(SUBSTITUTE(E130,"Allele","Height"),'ce raw data'!$C$1:$CZ$1,0))="","-",INDEX('ce raw data'!$C$2:$CZ$3000,MATCH(1,INDEX(('ce raw data'!$A$2:$A$3000=C127)*('ce raw data'!$B$2:$B$3000=$B140),,),0),MATCH(SUBSTITUTE(E130,"Allele","Height"),'ce raw data'!$C$1:$CZ$1,0))),"-")</f>
        <v>-</v>
      </c>
      <c r="F139" s="8" t="str">
        <f>IFERROR(IF(INDEX('ce raw data'!$C$2:$CZ$3000,MATCH(1,INDEX(('ce raw data'!$A$2:$A$3000=C127)*('ce raw data'!$B$2:$B$3000=$B140),,),0),MATCH(SUBSTITUTE(F130,"Allele","Height"),'ce raw data'!$C$1:$CZ$1,0))="","-",INDEX('ce raw data'!$C$2:$CZ$3000,MATCH(1,INDEX(('ce raw data'!$A$2:$A$3000=C127)*('ce raw data'!$B$2:$B$3000=$B140),,),0),MATCH(SUBSTITUTE(F130,"Allele","Height"),'ce raw data'!$C$1:$CZ$1,0))),"-")</f>
        <v>-</v>
      </c>
      <c r="G139" s="8" t="str">
        <f>IFERROR(IF(INDEX('ce raw data'!$C$2:$CZ$3000,MATCH(1,INDEX(('ce raw data'!$A$2:$A$3000=C127)*('ce raw data'!$B$2:$B$3000=$B140),,),0),MATCH(SUBSTITUTE(G130,"Allele","Height"),'ce raw data'!$C$1:$CZ$1,0))="","-",INDEX('ce raw data'!$C$2:$CZ$3000,MATCH(1,INDEX(('ce raw data'!$A$2:$A$3000=C127)*('ce raw data'!$B$2:$B$3000=$B140),,),0),MATCH(SUBSTITUTE(G130,"Allele","Height"),'ce raw data'!$C$1:$CZ$1,0))),"-")</f>
        <v>-</v>
      </c>
      <c r="H139" s="8" t="str">
        <f>IFERROR(IF(INDEX('ce raw data'!$C$2:$CZ$3000,MATCH(1,INDEX(('ce raw data'!$A$2:$A$3000=C127)*('ce raw data'!$B$2:$B$3000=$B140),,),0),MATCH(SUBSTITUTE(H130,"Allele","Height"),'ce raw data'!$C$1:$CZ$1,0))="","-",INDEX('ce raw data'!$C$2:$CZ$3000,MATCH(1,INDEX(('ce raw data'!$A$2:$A$3000=C127)*('ce raw data'!$B$2:$B$3000=$B140),,),0),MATCH(SUBSTITUTE(H130,"Allele","Height"),'ce raw data'!$C$1:$CZ$1,0))),"-")</f>
        <v>-</v>
      </c>
      <c r="I139" s="8" t="str">
        <f>IFERROR(IF(INDEX('ce raw data'!$C$2:$CZ$3000,MATCH(1,INDEX(('ce raw data'!$A$2:$A$3000=C127)*('ce raw data'!$B$2:$B$3000=$B140),,),0),MATCH(SUBSTITUTE(I130,"Allele","Height"),'ce raw data'!$C$1:$CZ$1,0))="","-",INDEX('ce raw data'!$C$2:$CZ$3000,MATCH(1,INDEX(('ce raw data'!$A$2:$A$3000=C127)*('ce raw data'!$B$2:$B$3000=$B140),,),0),MATCH(SUBSTITUTE(I130,"Allele","Height"),'ce raw data'!$C$1:$CZ$1,0))),"-")</f>
        <v>-</v>
      </c>
      <c r="J139" s="8" t="str">
        <f>IFERROR(IF(INDEX('ce raw data'!$C$2:$CZ$3000,MATCH(1,INDEX(('ce raw data'!$A$2:$A$3000=C127)*('ce raw data'!$B$2:$B$3000=$B140),,),0),MATCH(SUBSTITUTE(J130,"Allele","Height"),'ce raw data'!$C$1:$CZ$1,0))="","-",INDEX('ce raw data'!$C$2:$CZ$3000,MATCH(1,INDEX(('ce raw data'!$A$2:$A$3000=C127)*('ce raw data'!$B$2:$B$3000=$B140),,),0),MATCH(SUBSTITUTE(J130,"Allele","Height"),'ce raw data'!$C$1:$CZ$1,0))),"-")</f>
        <v>-</v>
      </c>
    </row>
    <row r="140" spans="2:10" x14ac:dyDescent="0.4">
      <c r="B140" s="10" t="str">
        <f>'Allele Call Table'!$A$79</f>
        <v>D10S1248</v>
      </c>
      <c r="C140" s="8" t="str">
        <f>IFERROR(IF(INDEX('ce raw data'!$C$2:$CZ$3000,MATCH(1,INDEX(('ce raw data'!$A$2:$A$3000=C127)*('ce raw data'!$B$2:$B$3000=$B140),,),0),MATCH(C130,'ce raw data'!$C$1:$CZ$1,0))="","-",INDEX('ce raw data'!$C$2:$CZ$3000,MATCH(1,INDEX(('ce raw data'!$A$2:$A$3000=C127)*('ce raw data'!$B$2:$B$3000=$B140),,),0),MATCH(C130,'ce raw data'!$C$1:$CZ$1,0))),"-")</f>
        <v>-</v>
      </c>
      <c r="D140" s="8" t="str">
        <f>IFERROR(IF(INDEX('ce raw data'!$C$2:$CZ$3000,MATCH(1,INDEX(('ce raw data'!$A$2:$A$3000=C127)*('ce raw data'!$B$2:$B$3000=$B140),,),0),MATCH(D130,'ce raw data'!$C$1:$CZ$1,0))="","-",INDEX('ce raw data'!$C$2:$CZ$3000,MATCH(1,INDEX(('ce raw data'!$A$2:$A$3000=C127)*('ce raw data'!$B$2:$B$3000=$B140),,),0),MATCH(D130,'ce raw data'!$C$1:$CZ$1,0))),"-")</f>
        <v>-</v>
      </c>
      <c r="E140" s="8" t="str">
        <f>IFERROR(IF(INDEX('ce raw data'!$C$2:$CZ$3000,MATCH(1,INDEX(('ce raw data'!$A$2:$A$3000=C127)*('ce raw data'!$B$2:$B$3000=$B140),,),0),MATCH(E130,'ce raw data'!$C$1:$CZ$1,0))="","-",INDEX('ce raw data'!$C$2:$CZ$3000,MATCH(1,INDEX(('ce raw data'!$A$2:$A$3000=C127)*('ce raw data'!$B$2:$B$3000=$B140),,),0),MATCH(E130,'ce raw data'!$C$1:$CZ$1,0))),"-")</f>
        <v>-</v>
      </c>
      <c r="F140" s="8" t="str">
        <f>IFERROR(IF(INDEX('ce raw data'!$C$2:$CZ$3000,MATCH(1,INDEX(('ce raw data'!$A$2:$A$3000=C127)*('ce raw data'!$B$2:$B$3000=$B140),,),0),MATCH(F130,'ce raw data'!$C$1:$CZ$1,0))="","-",INDEX('ce raw data'!$C$2:$CZ$3000,MATCH(1,INDEX(('ce raw data'!$A$2:$A$3000=C127)*('ce raw data'!$B$2:$B$3000=$B140),,),0),MATCH(F130,'ce raw data'!$C$1:$CZ$1,0))),"-")</f>
        <v>-</v>
      </c>
      <c r="G140" s="8" t="str">
        <f>IFERROR(IF(INDEX('ce raw data'!$C$2:$CZ$3000,MATCH(1,INDEX(('ce raw data'!$A$2:$A$3000=C127)*('ce raw data'!$B$2:$B$3000=$B140),,),0),MATCH(G130,'ce raw data'!$C$1:$CZ$1,0))="","-",INDEX('ce raw data'!$C$2:$CZ$3000,MATCH(1,INDEX(('ce raw data'!$A$2:$A$3000=C127)*('ce raw data'!$B$2:$B$3000=$B140),,),0),MATCH(G130,'ce raw data'!$C$1:$CZ$1,0))),"-")</f>
        <v>-</v>
      </c>
      <c r="H140" s="8" t="str">
        <f>IFERROR(IF(INDEX('ce raw data'!$C$2:$CZ$3000,MATCH(1,INDEX(('ce raw data'!$A$2:$A$3000=C127)*('ce raw data'!$B$2:$B$3000=$B140),,),0),MATCH(H130,'ce raw data'!$C$1:$CZ$1,0))="","-",INDEX('ce raw data'!$C$2:$CZ$3000,MATCH(1,INDEX(('ce raw data'!$A$2:$A$3000=C127)*('ce raw data'!$B$2:$B$3000=$B140),,),0),MATCH(H130,'ce raw data'!$C$1:$CZ$1,0))),"-")</f>
        <v>-</v>
      </c>
      <c r="I140" s="8" t="str">
        <f>IFERROR(IF(INDEX('ce raw data'!$C$2:$CZ$3000,MATCH(1,INDEX(('ce raw data'!$A$2:$A$3000=C127)*('ce raw data'!$B$2:$B$3000=$B140),,),0),MATCH(I130,'ce raw data'!$C$1:$CZ$1,0))="","-",INDEX('ce raw data'!$C$2:$CZ$3000,MATCH(1,INDEX(('ce raw data'!$A$2:$A$3000=C127)*('ce raw data'!$B$2:$B$3000=$B140),,),0),MATCH(I130,'ce raw data'!$C$1:$CZ$1,0))),"-")</f>
        <v>-</v>
      </c>
      <c r="J140" s="8" t="str">
        <f>IFERROR(IF(INDEX('ce raw data'!$C$2:$CZ$3000,MATCH(1,INDEX(('ce raw data'!$A$2:$A$3000=C127)*('ce raw data'!$B$2:$B$3000=$B140),,),0),MATCH(J130,'ce raw data'!$C$1:$CZ$1,0))="","-",INDEX('ce raw data'!$C$2:$CZ$3000,MATCH(1,INDEX(('ce raw data'!$A$2:$A$3000=C127)*('ce raw data'!$B$2:$B$3000=$B140),,),0),MATCH(J130,'ce raw data'!$C$1:$CZ$1,0))),"-")</f>
        <v>-</v>
      </c>
    </row>
    <row r="141" spans="2:10" ht="20.25" hidden="1" customHeight="1" x14ac:dyDescent="0.4">
      <c r="B141" s="10"/>
      <c r="C141" s="8" t="str">
        <f>IFERROR(IF(INDEX('ce raw data'!$C$2:$CZ$3000,MATCH(1,INDEX(('ce raw data'!$A$2:$A$3000=C127)*('ce raw data'!$B$2:$B$3000=$B142),,),0),MATCH(SUBSTITUTE(C130,"Allele","Height"),'ce raw data'!$C$1:$CZ$1,0))="","-",INDEX('ce raw data'!$C$2:$CZ$3000,MATCH(1,INDEX(('ce raw data'!$A$2:$A$3000=C127)*('ce raw data'!$B$2:$B$3000=$B142),,),0),MATCH(SUBSTITUTE(C130,"Allele","Height"),'ce raw data'!$C$1:$CZ$1,0))),"-")</f>
        <v>-</v>
      </c>
      <c r="D141" s="8" t="str">
        <f>IFERROR(IF(INDEX('ce raw data'!$C$2:$CZ$3000,MATCH(1,INDEX(('ce raw data'!$A$2:$A$3000=C127)*('ce raw data'!$B$2:$B$3000=$B142),,),0),MATCH(SUBSTITUTE(D130,"Allele","Height"),'ce raw data'!$C$1:$CZ$1,0))="","-",INDEX('ce raw data'!$C$2:$CZ$3000,MATCH(1,INDEX(('ce raw data'!$A$2:$A$3000=C127)*('ce raw data'!$B$2:$B$3000=$B142),,),0),MATCH(SUBSTITUTE(D130,"Allele","Height"),'ce raw data'!$C$1:$CZ$1,0))),"-")</f>
        <v>-</v>
      </c>
      <c r="E141" s="8" t="str">
        <f>IFERROR(IF(INDEX('ce raw data'!$C$2:$CZ$3000,MATCH(1,INDEX(('ce raw data'!$A$2:$A$3000=C127)*('ce raw data'!$B$2:$B$3000=$B142),,),0),MATCH(SUBSTITUTE(E130,"Allele","Height"),'ce raw data'!$C$1:$CZ$1,0))="","-",INDEX('ce raw data'!$C$2:$CZ$3000,MATCH(1,INDEX(('ce raw data'!$A$2:$A$3000=C127)*('ce raw data'!$B$2:$B$3000=$B142),,),0),MATCH(SUBSTITUTE(E130,"Allele","Height"),'ce raw data'!$C$1:$CZ$1,0))),"-")</f>
        <v>-</v>
      </c>
      <c r="F141" s="8" t="str">
        <f>IFERROR(IF(INDEX('ce raw data'!$C$2:$CZ$3000,MATCH(1,INDEX(('ce raw data'!$A$2:$A$3000=C127)*('ce raw data'!$B$2:$B$3000=$B142),,),0),MATCH(SUBSTITUTE(F130,"Allele","Height"),'ce raw data'!$C$1:$CZ$1,0))="","-",INDEX('ce raw data'!$C$2:$CZ$3000,MATCH(1,INDEX(('ce raw data'!$A$2:$A$3000=C127)*('ce raw data'!$B$2:$B$3000=$B142),,),0),MATCH(SUBSTITUTE(F130,"Allele","Height"),'ce raw data'!$C$1:$CZ$1,0))),"-")</f>
        <v>-</v>
      </c>
      <c r="G141" s="8" t="str">
        <f>IFERROR(IF(INDEX('ce raw data'!$C$2:$CZ$3000,MATCH(1,INDEX(('ce raw data'!$A$2:$A$3000=C127)*('ce raw data'!$B$2:$B$3000=$B142),,),0),MATCH(SUBSTITUTE(G130,"Allele","Height"),'ce raw data'!$C$1:$CZ$1,0))="","-",INDEX('ce raw data'!$C$2:$CZ$3000,MATCH(1,INDEX(('ce raw data'!$A$2:$A$3000=C127)*('ce raw data'!$B$2:$B$3000=$B142),,),0),MATCH(SUBSTITUTE(G130,"Allele","Height"),'ce raw data'!$C$1:$CZ$1,0))),"-")</f>
        <v>-</v>
      </c>
      <c r="H141" s="8" t="str">
        <f>IFERROR(IF(INDEX('ce raw data'!$C$2:$CZ$3000,MATCH(1,INDEX(('ce raw data'!$A$2:$A$3000=C127)*('ce raw data'!$B$2:$B$3000=$B142),,),0),MATCH(SUBSTITUTE(H130,"Allele","Height"),'ce raw data'!$C$1:$CZ$1,0))="","-",INDEX('ce raw data'!$C$2:$CZ$3000,MATCH(1,INDEX(('ce raw data'!$A$2:$A$3000=C127)*('ce raw data'!$B$2:$B$3000=$B142),,),0),MATCH(SUBSTITUTE(H130,"Allele","Height"),'ce raw data'!$C$1:$CZ$1,0))),"-")</f>
        <v>-</v>
      </c>
      <c r="I141" s="8" t="str">
        <f>IFERROR(IF(INDEX('ce raw data'!$C$2:$CZ$3000,MATCH(1,INDEX(('ce raw data'!$A$2:$A$3000=C127)*('ce raw data'!$B$2:$B$3000=$B142),,),0),MATCH(SUBSTITUTE(I130,"Allele","Height"),'ce raw data'!$C$1:$CZ$1,0))="","-",INDEX('ce raw data'!$C$2:$CZ$3000,MATCH(1,INDEX(('ce raw data'!$A$2:$A$3000=C127)*('ce raw data'!$B$2:$B$3000=$B142),,),0),MATCH(SUBSTITUTE(I130,"Allele","Height"),'ce raw data'!$C$1:$CZ$1,0))),"-")</f>
        <v>-</v>
      </c>
      <c r="J141" s="8" t="str">
        <f>IFERROR(IF(INDEX('ce raw data'!$C$2:$CZ$3000,MATCH(1,INDEX(('ce raw data'!$A$2:$A$3000=C127)*('ce raw data'!$B$2:$B$3000=$B142),,),0),MATCH(SUBSTITUTE(J130,"Allele","Height"),'ce raw data'!$C$1:$CZ$1,0))="","-",INDEX('ce raw data'!$C$2:$CZ$3000,MATCH(1,INDEX(('ce raw data'!$A$2:$A$3000=C127)*('ce raw data'!$B$2:$B$3000=$B142),,),0),MATCH(SUBSTITUTE(J130,"Allele","Height"),'ce raw data'!$C$1:$CZ$1,0))),"-")</f>
        <v>-</v>
      </c>
    </row>
    <row r="142" spans="2:10" x14ac:dyDescent="0.4">
      <c r="B142" s="10" t="str">
        <f>'Allele Call Table'!$A$81</f>
        <v>D13S317</v>
      </c>
      <c r="C142" s="8" t="str">
        <f>IFERROR(IF(INDEX('ce raw data'!$C$2:$CZ$3000,MATCH(1,INDEX(('ce raw data'!$A$2:$A$3000=C127)*('ce raw data'!$B$2:$B$3000=$B142),,),0),MATCH(C130,'ce raw data'!$C$1:$CZ$1,0))="","-",INDEX('ce raw data'!$C$2:$CZ$3000,MATCH(1,INDEX(('ce raw data'!$A$2:$A$3000=C127)*('ce raw data'!$B$2:$B$3000=$B142),,),0),MATCH(C130,'ce raw data'!$C$1:$CZ$1,0))),"-")</f>
        <v>-</v>
      </c>
      <c r="D142" s="8" t="str">
        <f>IFERROR(IF(INDEX('ce raw data'!$C$2:$CZ$3000,MATCH(1,INDEX(('ce raw data'!$A$2:$A$3000=C127)*('ce raw data'!$B$2:$B$3000=$B142),,),0),MATCH(D130,'ce raw data'!$C$1:$CZ$1,0))="","-",INDEX('ce raw data'!$C$2:$CZ$3000,MATCH(1,INDEX(('ce raw data'!$A$2:$A$3000=C127)*('ce raw data'!$B$2:$B$3000=$B142),,),0),MATCH(D130,'ce raw data'!$C$1:$CZ$1,0))),"-")</f>
        <v>-</v>
      </c>
      <c r="E142" s="8" t="str">
        <f>IFERROR(IF(INDEX('ce raw data'!$C$2:$CZ$3000,MATCH(1,INDEX(('ce raw data'!$A$2:$A$3000=C127)*('ce raw data'!$B$2:$B$3000=$B142),,),0),MATCH(E130,'ce raw data'!$C$1:$CZ$1,0))="","-",INDEX('ce raw data'!$C$2:$CZ$3000,MATCH(1,INDEX(('ce raw data'!$A$2:$A$3000=C127)*('ce raw data'!$B$2:$B$3000=$B142),,),0),MATCH(E130,'ce raw data'!$C$1:$CZ$1,0))),"-")</f>
        <v>-</v>
      </c>
      <c r="F142" s="8" t="str">
        <f>IFERROR(IF(INDEX('ce raw data'!$C$2:$CZ$3000,MATCH(1,INDEX(('ce raw data'!$A$2:$A$3000=C127)*('ce raw data'!$B$2:$B$3000=$B142),,),0),MATCH(F130,'ce raw data'!$C$1:$CZ$1,0))="","-",INDEX('ce raw data'!$C$2:$CZ$3000,MATCH(1,INDEX(('ce raw data'!$A$2:$A$3000=C127)*('ce raw data'!$B$2:$B$3000=$B142),,),0),MATCH(F130,'ce raw data'!$C$1:$CZ$1,0))),"-")</f>
        <v>-</v>
      </c>
      <c r="G142" s="8" t="str">
        <f>IFERROR(IF(INDEX('ce raw data'!$C$2:$CZ$3000,MATCH(1,INDEX(('ce raw data'!$A$2:$A$3000=C127)*('ce raw data'!$B$2:$B$3000=$B142),,),0),MATCH(G130,'ce raw data'!$C$1:$CZ$1,0))="","-",INDEX('ce raw data'!$C$2:$CZ$3000,MATCH(1,INDEX(('ce raw data'!$A$2:$A$3000=C127)*('ce raw data'!$B$2:$B$3000=$B142),,),0),MATCH(G130,'ce raw data'!$C$1:$CZ$1,0))),"-")</f>
        <v>-</v>
      </c>
      <c r="H142" s="8" t="str">
        <f>IFERROR(IF(INDEX('ce raw data'!$C$2:$CZ$3000,MATCH(1,INDEX(('ce raw data'!$A$2:$A$3000=C127)*('ce raw data'!$B$2:$B$3000=$B142),,),0),MATCH(H130,'ce raw data'!$C$1:$CZ$1,0))="","-",INDEX('ce raw data'!$C$2:$CZ$3000,MATCH(1,INDEX(('ce raw data'!$A$2:$A$3000=C127)*('ce raw data'!$B$2:$B$3000=$B142),,),0),MATCH(H130,'ce raw data'!$C$1:$CZ$1,0))),"-")</f>
        <v>-</v>
      </c>
      <c r="I142" s="8" t="str">
        <f>IFERROR(IF(INDEX('ce raw data'!$C$2:$CZ$3000,MATCH(1,INDEX(('ce raw data'!$A$2:$A$3000=C127)*('ce raw data'!$B$2:$B$3000=$B142),,),0),MATCH(I130,'ce raw data'!$C$1:$CZ$1,0))="","-",INDEX('ce raw data'!$C$2:$CZ$3000,MATCH(1,INDEX(('ce raw data'!$A$2:$A$3000=C127)*('ce raw data'!$B$2:$B$3000=$B142),,),0),MATCH(I130,'ce raw data'!$C$1:$CZ$1,0))),"-")</f>
        <v>-</v>
      </c>
      <c r="J142" s="8" t="str">
        <f>IFERROR(IF(INDEX('ce raw data'!$C$2:$CZ$3000,MATCH(1,INDEX(('ce raw data'!$A$2:$A$3000=C127)*('ce raw data'!$B$2:$B$3000=$B142),,),0),MATCH(J130,'ce raw data'!$C$1:$CZ$1,0))="","-",INDEX('ce raw data'!$C$2:$CZ$3000,MATCH(1,INDEX(('ce raw data'!$A$2:$A$3000=C127)*('ce raw data'!$B$2:$B$3000=$B142),,),0),MATCH(J130,'ce raw data'!$C$1:$CZ$1,0))),"-")</f>
        <v>-</v>
      </c>
    </row>
    <row r="143" spans="2:10" ht="20.25" hidden="1" customHeight="1" x14ac:dyDescent="0.4">
      <c r="B143" s="10"/>
      <c r="C143" s="8" t="str">
        <f>IFERROR(IF(INDEX('ce raw data'!$C$2:$CZ$3000,MATCH(1,INDEX(('ce raw data'!$A$2:$A$3000=C127)*('ce raw data'!$B$2:$B$3000=$B144),,),0),MATCH(SUBSTITUTE(C130,"Allele","Height"),'ce raw data'!$C$1:$CZ$1,0))="","-",INDEX('ce raw data'!$C$2:$CZ$3000,MATCH(1,INDEX(('ce raw data'!$A$2:$A$3000=C127)*('ce raw data'!$B$2:$B$3000=$B144),,),0),MATCH(SUBSTITUTE(C130,"Allele","Height"),'ce raw data'!$C$1:$CZ$1,0))),"-")</f>
        <v>-</v>
      </c>
      <c r="D143" s="8" t="str">
        <f>IFERROR(IF(INDEX('ce raw data'!$C$2:$CZ$3000,MATCH(1,INDEX(('ce raw data'!$A$2:$A$3000=C127)*('ce raw data'!$B$2:$B$3000=$B144),,),0),MATCH(SUBSTITUTE(D130,"Allele","Height"),'ce raw data'!$C$1:$CZ$1,0))="","-",INDEX('ce raw data'!$C$2:$CZ$3000,MATCH(1,INDEX(('ce raw data'!$A$2:$A$3000=C127)*('ce raw data'!$B$2:$B$3000=$B144),,),0),MATCH(SUBSTITUTE(D130,"Allele","Height"),'ce raw data'!$C$1:$CZ$1,0))),"-")</f>
        <v>-</v>
      </c>
      <c r="E143" s="8" t="str">
        <f>IFERROR(IF(INDEX('ce raw data'!$C$2:$CZ$3000,MATCH(1,INDEX(('ce raw data'!$A$2:$A$3000=C127)*('ce raw data'!$B$2:$B$3000=$B144),,),0),MATCH(SUBSTITUTE(E130,"Allele","Height"),'ce raw data'!$C$1:$CZ$1,0))="","-",INDEX('ce raw data'!$C$2:$CZ$3000,MATCH(1,INDEX(('ce raw data'!$A$2:$A$3000=C127)*('ce raw data'!$B$2:$B$3000=$B144),,),0),MATCH(SUBSTITUTE(E130,"Allele","Height"),'ce raw data'!$C$1:$CZ$1,0))),"-")</f>
        <v>-</v>
      </c>
      <c r="F143" s="8" t="str">
        <f>IFERROR(IF(INDEX('ce raw data'!$C$2:$CZ$3000,MATCH(1,INDEX(('ce raw data'!$A$2:$A$3000=C127)*('ce raw data'!$B$2:$B$3000=$B144),,),0),MATCH(SUBSTITUTE(F130,"Allele","Height"),'ce raw data'!$C$1:$CZ$1,0))="","-",INDEX('ce raw data'!$C$2:$CZ$3000,MATCH(1,INDEX(('ce raw data'!$A$2:$A$3000=C127)*('ce raw data'!$B$2:$B$3000=$B144),,),0),MATCH(SUBSTITUTE(F130,"Allele","Height"),'ce raw data'!$C$1:$CZ$1,0))),"-")</f>
        <v>-</v>
      </c>
      <c r="G143" s="8" t="str">
        <f>IFERROR(IF(INDEX('ce raw data'!$C$2:$CZ$3000,MATCH(1,INDEX(('ce raw data'!$A$2:$A$3000=C127)*('ce raw data'!$B$2:$B$3000=$B144),,),0),MATCH(SUBSTITUTE(G130,"Allele","Height"),'ce raw data'!$C$1:$CZ$1,0))="","-",INDEX('ce raw data'!$C$2:$CZ$3000,MATCH(1,INDEX(('ce raw data'!$A$2:$A$3000=C127)*('ce raw data'!$B$2:$B$3000=$B144),,),0),MATCH(SUBSTITUTE(G130,"Allele","Height"),'ce raw data'!$C$1:$CZ$1,0))),"-")</f>
        <v>-</v>
      </c>
      <c r="H143" s="8" t="str">
        <f>IFERROR(IF(INDEX('ce raw data'!$C$2:$CZ$3000,MATCH(1,INDEX(('ce raw data'!$A$2:$A$3000=C127)*('ce raw data'!$B$2:$B$3000=$B144),,),0),MATCH(SUBSTITUTE(H130,"Allele","Height"),'ce raw data'!$C$1:$CZ$1,0))="","-",INDEX('ce raw data'!$C$2:$CZ$3000,MATCH(1,INDEX(('ce raw data'!$A$2:$A$3000=C127)*('ce raw data'!$B$2:$B$3000=$B144),,),0),MATCH(SUBSTITUTE(H130,"Allele","Height"),'ce raw data'!$C$1:$CZ$1,0))),"-")</f>
        <v>-</v>
      </c>
      <c r="I143" s="8" t="str">
        <f>IFERROR(IF(INDEX('ce raw data'!$C$2:$CZ$3000,MATCH(1,INDEX(('ce raw data'!$A$2:$A$3000=C127)*('ce raw data'!$B$2:$B$3000=$B144),,),0),MATCH(SUBSTITUTE(I130,"Allele","Height"),'ce raw data'!$C$1:$CZ$1,0))="","-",INDEX('ce raw data'!$C$2:$CZ$3000,MATCH(1,INDEX(('ce raw data'!$A$2:$A$3000=C127)*('ce raw data'!$B$2:$B$3000=$B144),,),0),MATCH(SUBSTITUTE(I130,"Allele","Height"),'ce raw data'!$C$1:$CZ$1,0))),"-")</f>
        <v>-</v>
      </c>
      <c r="J143" s="8" t="str">
        <f>IFERROR(IF(INDEX('ce raw data'!$C$2:$CZ$3000,MATCH(1,INDEX(('ce raw data'!$A$2:$A$3000=C127)*('ce raw data'!$B$2:$B$3000=$B144),,),0),MATCH(SUBSTITUTE(J130,"Allele","Height"),'ce raw data'!$C$1:$CZ$1,0))="","-",INDEX('ce raw data'!$C$2:$CZ$3000,MATCH(1,INDEX(('ce raw data'!$A$2:$A$3000=C127)*('ce raw data'!$B$2:$B$3000=$B144),,),0),MATCH(SUBSTITUTE(J130,"Allele","Height"),'ce raw data'!$C$1:$CZ$1,0))),"-")</f>
        <v>-</v>
      </c>
    </row>
    <row r="144" spans="2:10" x14ac:dyDescent="0.4">
      <c r="B144" s="10" t="str">
        <f>'Allele Call Table'!$A$83</f>
        <v>Penta E</v>
      </c>
      <c r="C144" s="8" t="str">
        <f>IFERROR(IF(INDEX('ce raw data'!$C$2:$CZ$3000,MATCH(1,INDEX(('ce raw data'!$A$2:$A$3000=C127)*('ce raw data'!$B$2:$B$3000=$B144),,),0),MATCH(C130,'ce raw data'!$C$1:$CZ$1,0))="","-",INDEX('ce raw data'!$C$2:$CZ$3000,MATCH(1,INDEX(('ce raw data'!$A$2:$A$3000=C127)*('ce raw data'!$B$2:$B$3000=$B144),,),0),MATCH(C130,'ce raw data'!$C$1:$CZ$1,0))),"-")</f>
        <v>-</v>
      </c>
      <c r="D144" s="8" t="str">
        <f>IFERROR(IF(INDEX('ce raw data'!$C$2:$CZ$3000,MATCH(1,INDEX(('ce raw data'!$A$2:$A$3000=C127)*('ce raw data'!$B$2:$B$3000=$B144),,),0),MATCH(D130,'ce raw data'!$C$1:$CZ$1,0))="","-",INDEX('ce raw data'!$C$2:$CZ$3000,MATCH(1,INDEX(('ce raw data'!$A$2:$A$3000=C127)*('ce raw data'!$B$2:$B$3000=$B144),,),0),MATCH(D130,'ce raw data'!$C$1:$CZ$1,0))),"-")</f>
        <v>-</v>
      </c>
      <c r="E144" s="8" t="str">
        <f>IFERROR(IF(INDEX('ce raw data'!$C$2:$CZ$3000,MATCH(1,INDEX(('ce raw data'!$A$2:$A$3000=C127)*('ce raw data'!$B$2:$B$3000=$B144),,),0),MATCH(E130,'ce raw data'!$C$1:$CZ$1,0))="","-",INDEX('ce raw data'!$C$2:$CZ$3000,MATCH(1,INDEX(('ce raw data'!$A$2:$A$3000=C127)*('ce raw data'!$B$2:$B$3000=$B144),,),0),MATCH(E130,'ce raw data'!$C$1:$CZ$1,0))),"-")</f>
        <v>-</v>
      </c>
      <c r="F144" s="8" t="str">
        <f>IFERROR(IF(INDEX('ce raw data'!$C$2:$CZ$3000,MATCH(1,INDEX(('ce raw data'!$A$2:$A$3000=C127)*('ce raw data'!$B$2:$B$3000=$B144),,),0),MATCH(F130,'ce raw data'!$C$1:$CZ$1,0))="","-",INDEX('ce raw data'!$C$2:$CZ$3000,MATCH(1,INDEX(('ce raw data'!$A$2:$A$3000=C127)*('ce raw data'!$B$2:$B$3000=$B144),,),0),MATCH(F130,'ce raw data'!$C$1:$CZ$1,0))),"-")</f>
        <v>-</v>
      </c>
      <c r="G144" s="8" t="str">
        <f>IFERROR(IF(INDEX('ce raw data'!$C$2:$CZ$3000,MATCH(1,INDEX(('ce raw data'!$A$2:$A$3000=C127)*('ce raw data'!$B$2:$B$3000=$B144),,),0),MATCH(G130,'ce raw data'!$C$1:$CZ$1,0))="","-",INDEX('ce raw data'!$C$2:$CZ$3000,MATCH(1,INDEX(('ce raw data'!$A$2:$A$3000=C127)*('ce raw data'!$B$2:$B$3000=$B144),,),0),MATCH(G130,'ce raw data'!$C$1:$CZ$1,0))),"-")</f>
        <v>-</v>
      </c>
      <c r="H144" s="8" t="str">
        <f>IFERROR(IF(INDEX('ce raw data'!$C$2:$CZ$3000,MATCH(1,INDEX(('ce raw data'!$A$2:$A$3000=C127)*('ce raw data'!$B$2:$B$3000=$B144),,),0),MATCH(H130,'ce raw data'!$C$1:$CZ$1,0))="","-",INDEX('ce raw data'!$C$2:$CZ$3000,MATCH(1,INDEX(('ce raw data'!$A$2:$A$3000=C127)*('ce raw data'!$B$2:$B$3000=$B144),,),0),MATCH(H130,'ce raw data'!$C$1:$CZ$1,0))),"-")</f>
        <v>-</v>
      </c>
      <c r="I144" s="8" t="str">
        <f>IFERROR(IF(INDEX('ce raw data'!$C$2:$CZ$3000,MATCH(1,INDEX(('ce raw data'!$A$2:$A$3000=C127)*('ce raw data'!$B$2:$B$3000=$B144),,),0),MATCH(I130,'ce raw data'!$C$1:$CZ$1,0))="","-",INDEX('ce raw data'!$C$2:$CZ$3000,MATCH(1,INDEX(('ce raw data'!$A$2:$A$3000=C127)*('ce raw data'!$B$2:$B$3000=$B144),,),0),MATCH(I130,'ce raw data'!$C$1:$CZ$1,0))),"-")</f>
        <v>-</v>
      </c>
      <c r="J144" s="8" t="str">
        <f>IFERROR(IF(INDEX('ce raw data'!$C$2:$CZ$3000,MATCH(1,INDEX(('ce raw data'!$A$2:$A$3000=C127)*('ce raw data'!$B$2:$B$3000=$B144),,),0),MATCH(J130,'ce raw data'!$C$1:$CZ$1,0))="","-",INDEX('ce raw data'!$C$2:$CZ$3000,MATCH(1,INDEX(('ce raw data'!$A$2:$A$3000=C127)*('ce raw data'!$B$2:$B$3000=$B144),,),0),MATCH(J130,'ce raw data'!$C$1:$CZ$1,0))),"-")</f>
        <v>-</v>
      </c>
    </row>
    <row r="145" spans="2:10" ht="20.25" hidden="1" customHeight="1" x14ac:dyDescent="0.4">
      <c r="B145" s="10"/>
      <c r="C145" s="8" t="str">
        <f>IFERROR(IF(INDEX('ce raw data'!$C$2:$CZ$3000,MATCH(1,INDEX(('ce raw data'!$A$2:$A$3000=C127)*('ce raw data'!$B$2:$B$3000=$B146),,),0),MATCH(SUBSTITUTE(C130,"Allele","Height"),'ce raw data'!$C$1:$CZ$1,0))="","-",INDEX('ce raw data'!$C$2:$CZ$3000,MATCH(1,INDEX(('ce raw data'!$A$2:$A$3000=C127)*('ce raw data'!$B$2:$B$3000=$B146),,),0),MATCH(SUBSTITUTE(C130,"Allele","Height"),'ce raw data'!$C$1:$CZ$1,0))),"-")</f>
        <v>-</v>
      </c>
      <c r="D145" s="8" t="str">
        <f>IFERROR(IF(INDEX('ce raw data'!$C$2:$CZ$3000,MATCH(1,INDEX(('ce raw data'!$A$2:$A$3000=C127)*('ce raw data'!$B$2:$B$3000=$B146),,),0),MATCH(SUBSTITUTE(D130,"Allele","Height"),'ce raw data'!$C$1:$CZ$1,0))="","-",INDEX('ce raw data'!$C$2:$CZ$3000,MATCH(1,INDEX(('ce raw data'!$A$2:$A$3000=C127)*('ce raw data'!$B$2:$B$3000=$B146),,),0),MATCH(SUBSTITUTE(D130,"Allele","Height"),'ce raw data'!$C$1:$CZ$1,0))),"-")</f>
        <v>-</v>
      </c>
      <c r="E145" s="8" t="str">
        <f>IFERROR(IF(INDEX('ce raw data'!$C$2:$CZ$3000,MATCH(1,INDEX(('ce raw data'!$A$2:$A$3000=C127)*('ce raw data'!$B$2:$B$3000=$B146),,),0),MATCH(SUBSTITUTE(E130,"Allele","Height"),'ce raw data'!$C$1:$CZ$1,0))="","-",INDEX('ce raw data'!$C$2:$CZ$3000,MATCH(1,INDEX(('ce raw data'!$A$2:$A$3000=C127)*('ce raw data'!$B$2:$B$3000=$B146),,),0),MATCH(SUBSTITUTE(E130,"Allele","Height"),'ce raw data'!$C$1:$CZ$1,0))),"-")</f>
        <v>-</v>
      </c>
      <c r="F145" s="8" t="str">
        <f>IFERROR(IF(INDEX('ce raw data'!$C$2:$CZ$3000,MATCH(1,INDEX(('ce raw data'!$A$2:$A$3000=C127)*('ce raw data'!$B$2:$B$3000=$B146),,),0),MATCH(SUBSTITUTE(F130,"Allele","Height"),'ce raw data'!$C$1:$CZ$1,0))="","-",INDEX('ce raw data'!$C$2:$CZ$3000,MATCH(1,INDEX(('ce raw data'!$A$2:$A$3000=C127)*('ce raw data'!$B$2:$B$3000=$B146),,),0),MATCH(SUBSTITUTE(F130,"Allele","Height"),'ce raw data'!$C$1:$CZ$1,0))),"-")</f>
        <v>-</v>
      </c>
      <c r="G145" s="8" t="str">
        <f>IFERROR(IF(INDEX('ce raw data'!$C$2:$CZ$3000,MATCH(1,INDEX(('ce raw data'!$A$2:$A$3000=C127)*('ce raw data'!$B$2:$B$3000=$B146),,),0),MATCH(SUBSTITUTE(G130,"Allele","Height"),'ce raw data'!$C$1:$CZ$1,0))="","-",INDEX('ce raw data'!$C$2:$CZ$3000,MATCH(1,INDEX(('ce raw data'!$A$2:$A$3000=C127)*('ce raw data'!$B$2:$B$3000=$B146),,),0),MATCH(SUBSTITUTE(G130,"Allele","Height"),'ce raw data'!$C$1:$CZ$1,0))),"-")</f>
        <v>-</v>
      </c>
      <c r="H145" s="8" t="str">
        <f>IFERROR(IF(INDEX('ce raw data'!$C$2:$CZ$3000,MATCH(1,INDEX(('ce raw data'!$A$2:$A$3000=C127)*('ce raw data'!$B$2:$B$3000=$B146),,),0),MATCH(SUBSTITUTE(H130,"Allele","Height"),'ce raw data'!$C$1:$CZ$1,0))="","-",INDEX('ce raw data'!$C$2:$CZ$3000,MATCH(1,INDEX(('ce raw data'!$A$2:$A$3000=C127)*('ce raw data'!$B$2:$B$3000=$B146),,),0),MATCH(SUBSTITUTE(H130,"Allele","Height"),'ce raw data'!$C$1:$CZ$1,0))),"-")</f>
        <v>-</v>
      </c>
      <c r="I145" s="8" t="str">
        <f>IFERROR(IF(INDEX('ce raw data'!$C$2:$CZ$3000,MATCH(1,INDEX(('ce raw data'!$A$2:$A$3000=C127)*('ce raw data'!$B$2:$B$3000=$B146),,),0),MATCH(SUBSTITUTE(I130,"Allele","Height"),'ce raw data'!$C$1:$CZ$1,0))="","-",INDEX('ce raw data'!$C$2:$CZ$3000,MATCH(1,INDEX(('ce raw data'!$A$2:$A$3000=C127)*('ce raw data'!$B$2:$B$3000=$B146),,),0),MATCH(SUBSTITUTE(I130,"Allele","Height"),'ce raw data'!$C$1:$CZ$1,0))),"-")</f>
        <v>-</v>
      </c>
      <c r="J145" s="8" t="str">
        <f>IFERROR(IF(INDEX('ce raw data'!$C$2:$CZ$3000,MATCH(1,INDEX(('ce raw data'!$A$2:$A$3000=C127)*('ce raw data'!$B$2:$B$3000=$B146),,),0),MATCH(SUBSTITUTE(J130,"Allele","Height"),'ce raw data'!$C$1:$CZ$1,0))="","-",INDEX('ce raw data'!$C$2:$CZ$3000,MATCH(1,INDEX(('ce raw data'!$A$2:$A$3000=C127)*('ce raw data'!$B$2:$B$3000=$B146),,),0),MATCH(SUBSTITUTE(J130,"Allele","Height"),'ce raw data'!$C$1:$CZ$1,0))),"-")</f>
        <v>-</v>
      </c>
    </row>
    <row r="146" spans="2:10" x14ac:dyDescent="0.4">
      <c r="B146" s="11" t="str">
        <f>'Allele Call Table'!$A$85</f>
        <v>D16S539</v>
      </c>
      <c r="C146" s="8" t="str">
        <f>IFERROR(IF(INDEX('ce raw data'!$C$2:$CZ$3000,MATCH(1,INDEX(('ce raw data'!$A$2:$A$3000=C127)*('ce raw data'!$B$2:$B$3000=$B146),,),0),MATCH(C130,'ce raw data'!$C$1:$CZ$1,0))="","-",INDEX('ce raw data'!$C$2:$CZ$3000,MATCH(1,INDEX(('ce raw data'!$A$2:$A$3000=C127)*('ce raw data'!$B$2:$B$3000=$B146),,),0),MATCH(C130,'ce raw data'!$C$1:$CZ$1,0))),"-")</f>
        <v>-</v>
      </c>
      <c r="D146" s="8" t="str">
        <f>IFERROR(IF(INDEX('ce raw data'!$C$2:$CZ$3000,MATCH(1,INDEX(('ce raw data'!$A$2:$A$3000=C127)*('ce raw data'!$B$2:$B$3000=$B146),,),0),MATCH(D130,'ce raw data'!$C$1:$CZ$1,0))="","-",INDEX('ce raw data'!$C$2:$CZ$3000,MATCH(1,INDEX(('ce raw data'!$A$2:$A$3000=C127)*('ce raw data'!$B$2:$B$3000=$B146),,),0),MATCH(D130,'ce raw data'!$C$1:$CZ$1,0))),"-")</f>
        <v>-</v>
      </c>
      <c r="E146" s="8" t="str">
        <f>IFERROR(IF(INDEX('ce raw data'!$C$2:$CZ$3000,MATCH(1,INDEX(('ce raw data'!$A$2:$A$3000=C127)*('ce raw data'!$B$2:$B$3000=$B146),,),0),MATCH(E130,'ce raw data'!$C$1:$CZ$1,0))="","-",INDEX('ce raw data'!$C$2:$CZ$3000,MATCH(1,INDEX(('ce raw data'!$A$2:$A$3000=C127)*('ce raw data'!$B$2:$B$3000=$B146),,),0),MATCH(E130,'ce raw data'!$C$1:$CZ$1,0))),"-")</f>
        <v>-</v>
      </c>
      <c r="F146" s="8" t="str">
        <f>IFERROR(IF(INDEX('ce raw data'!$C$2:$CZ$3000,MATCH(1,INDEX(('ce raw data'!$A$2:$A$3000=C127)*('ce raw data'!$B$2:$B$3000=$B146),,),0),MATCH(F130,'ce raw data'!$C$1:$CZ$1,0))="","-",INDEX('ce raw data'!$C$2:$CZ$3000,MATCH(1,INDEX(('ce raw data'!$A$2:$A$3000=C127)*('ce raw data'!$B$2:$B$3000=$B146),,),0),MATCH(F130,'ce raw data'!$C$1:$CZ$1,0))),"-")</f>
        <v>-</v>
      </c>
      <c r="G146" s="8" t="str">
        <f>IFERROR(IF(INDEX('ce raw data'!$C$2:$CZ$3000,MATCH(1,INDEX(('ce raw data'!$A$2:$A$3000=C127)*('ce raw data'!$B$2:$B$3000=$B146),,),0),MATCH(G130,'ce raw data'!$C$1:$CZ$1,0))="","-",INDEX('ce raw data'!$C$2:$CZ$3000,MATCH(1,INDEX(('ce raw data'!$A$2:$A$3000=C127)*('ce raw data'!$B$2:$B$3000=$B146),,),0),MATCH(G130,'ce raw data'!$C$1:$CZ$1,0))),"-")</f>
        <v>-</v>
      </c>
      <c r="H146" s="8" t="str">
        <f>IFERROR(IF(INDEX('ce raw data'!$C$2:$CZ$3000,MATCH(1,INDEX(('ce raw data'!$A$2:$A$3000=C127)*('ce raw data'!$B$2:$B$3000=$B146),,),0),MATCH(H130,'ce raw data'!$C$1:$CZ$1,0))="","-",INDEX('ce raw data'!$C$2:$CZ$3000,MATCH(1,INDEX(('ce raw data'!$A$2:$A$3000=C127)*('ce raw data'!$B$2:$B$3000=$B146),,),0),MATCH(H130,'ce raw data'!$C$1:$CZ$1,0))),"-")</f>
        <v>-</v>
      </c>
      <c r="I146" s="8" t="str">
        <f>IFERROR(IF(INDEX('ce raw data'!$C$2:$CZ$3000,MATCH(1,INDEX(('ce raw data'!$A$2:$A$3000=C127)*('ce raw data'!$B$2:$B$3000=$B146),,),0),MATCH(I130,'ce raw data'!$C$1:$CZ$1,0))="","-",INDEX('ce raw data'!$C$2:$CZ$3000,MATCH(1,INDEX(('ce raw data'!$A$2:$A$3000=C127)*('ce raw data'!$B$2:$B$3000=$B146),,),0),MATCH(I130,'ce raw data'!$C$1:$CZ$1,0))),"-")</f>
        <v>-</v>
      </c>
      <c r="J146" s="8" t="str">
        <f>IFERROR(IF(INDEX('ce raw data'!$C$2:$CZ$3000,MATCH(1,INDEX(('ce raw data'!$A$2:$A$3000=C127)*('ce raw data'!$B$2:$B$3000=$B146),,),0),MATCH(J130,'ce raw data'!$C$1:$CZ$1,0))="","-",INDEX('ce raw data'!$C$2:$CZ$3000,MATCH(1,INDEX(('ce raw data'!$A$2:$A$3000=C127)*('ce raw data'!$B$2:$B$3000=$B146),,),0),MATCH(J130,'ce raw data'!$C$1:$CZ$1,0))),"-")</f>
        <v>-</v>
      </c>
    </row>
    <row r="147" spans="2:10" ht="20.25" hidden="1" customHeight="1" x14ac:dyDescent="0.4">
      <c r="B147" s="11"/>
      <c r="C147" s="8" t="str">
        <f>IFERROR(IF(INDEX('ce raw data'!$C$2:$CZ$3000,MATCH(1,INDEX(('ce raw data'!$A$2:$A$3000=C127)*('ce raw data'!$B$2:$B$3000=$B148),,),0),MATCH(SUBSTITUTE(C130,"Allele","Height"),'ce raw data'!$C$1:$CZ$1,0))="","-",INDEX('ce raw data'!$C$2:$CZ$3000,MATCH(1,INDEX(('ce raw data'!$A$2:$A$3000=C127)*('ce raw data'!$B$2:$B$3000=$B148),,),0),MATCH(SUBSTITUTE(C130,"Allele","Height"),'ce raw data'!$C$1:$CZ$1,0))),"-")</f>
        <v>-</v>
      </c>
      <c r="D147" s="8" t="str">
        <f>IFERROR(IF(INDEX('ce raw data'!$C$2:$CZ$3000,MATCH(1,INDEX(('ce raw data'!$A$2:$A$3000=C127)*('ce raw data'!$B$2:$B$3000=$B148),,),0),MATCH(SUBSTITUTE(D130,"Allele","Height"),'ce raw data'!$C$1:$CZ$1,0))="","-",INDEX('ce raw data'!$C$2:$CZ$3000,MATCH(1,INDEX(('ce raw data'!$A$2:$A$3000=C127)*('ce raw data'!$B$2:$B$3000=$B148),,),0),MATCH(SUBSTITUTE(D130,"Allele","Height"),'ce raw data'!$C$1:$CZ$1,0))),"-")</f>
        <v>-</v>
      </c>
      <c r="E147" s="8" t="str">
        <f>IFERROR(IF(INDEX('ce raw data'!$C$2:$CZ$3000,MATCH(1,INDEX(('ce raw data'!$A$2:$A$3000=C127)*('ce raw data'!$B$2:$B$3000=$B148),,),0),MATCH(SUBSTITUTE(E130,"Allele","Height"),'ce raw data'!$C$1:$CZ$1,0))="","-",INDEX('ce raw data'!$C$2:$CZ$3000,MATCH(1,INDEX(('ce raw data'!$A$2:$A$3000=C127)*('ce raw data'!$B$2:$B$3000=$B148),,),0),MATCH(SUBSTITUTE(E130,"Allele","Height"),'ce raw data'!$C$1:$CZ$1,0))),"-")</f>
        <v>-</v>
      </c>
      <c r="F147" s="8" t="str">
        <f>IFERROR(IF(INDEX('ce raw data'!$C$2:$CZ$3000,MATCH(1,INDEX(('ce raw data'!$A$2:$A$3000=C127)*('ce raw data'!$B$2:$B$3000=$B148),,),0),MATCH(SUBSTITUTE(F130,"Allele","Height"),'ce raw data'!$C$1:$CZ$1,0))="","-",INDEX('ce raw data'!$C$2:$CZ$3000,MATCH(1,INDEX(('ce raw data'!$A$2:$A$3000=C127)*('ce raw data'!$B$2:$B$3000=$B148),,),0),MATCH(SUBSTITUTE(F130,"Allele","Height"),'ce raw data'!$C$1:$CZ$1,0))),"-")</f>
        <v>-</v>
      </c>
      <c r="G147" s="8" t="str">
        <f>IFERROR(IF(INDEX('ce raw data'!$C$2:$CZ$3000,MATCH(1,INDEX(('ce raw data'!$A$2:$A$3000=C127)*('ce raw data'!$B$2:$B$3000=$B148),,),0),MATCH(SUBSTITUTE(G130,"Allele","Height"),'ce raw data'!$C$1:$CZ$1,0))="","-",INDEX('ce raw data'!$C$2:$CZ$3000,MATCH(1,INDEX(('ce raw data'!$A$2:$A$3000=C127)*('ce raw data'!$B$2:$B$3000=$B148),,),0),MATCH(SUBSTITUTE(G130,"Allele","Height"),'ce raw data'!$C$1:$CZ$1,0))),"-")</f>
        <v>-</v>
      </c>
      <c r="H147" s="8" t="str">
        <f>IFERROR(IF(INDEX('ce raw data'!$C$2:$CZ$3000,MATCH(1,INDEX(('ce raw data'!$A$2:$A$3000=C127)*('ce raw data'!$B$2:$B$3000=$B148),,),0),MATCH(SUBSTITUTE(H130,"Allele","Height"),'ce raw data'!$C$1:$CZ$1,0))="","-",INDEX('ce raw data'!$C$2:$CZ$3000,MATCH(1,INDEX(('ce raw data'!$A$2:$A$3000=C127)*('ce raw data'!$B$2:$B$3000=$B148),,),0),MATCH(SUBSTITUTE(H130,"Allele","Height"),'ce raw data'!$C$1:$CZ$1,0))),"-")</f>
        <v>-</v>
      </c>
      <c r="I147" s="8" t="str">
        <f>IFERROR(IF(INDEX('ce raw data'!$C$2:$CZ$3000,MATCH(1,INDEX(('ce raw data'!$A$2:$A$3000=C127)*('ce raw data'!$B$2:$B$3000=$B148),,),0),MATCH(SUBSTITUTE(I130,"Allele","Height"),'ce raw data'!$C$1:$CZ$1,0))="","-",INDEX('ce raw data'!$C$2:$CZ$3000,MATCH(1,INDEX(('ce raw data'!$A$2:$A$3000=C127)*('ce raw data'!$B$2:$B$3000=$B148),,),0),MATCH(SUBSTITUTE(I130,"Allele","Height"),'ce raw data'!$C$1:$CZ$1,0))),"-")</f>
        <v>-</v>
      </c>
      <c r="J147" s="8" t="str">
        <f>IFERROR(IF(INDEX('ce raw data'!$C$2:$CZ$3000,MATCH(1,INDEX(('ce raw data'!$A$2:$A$3000=C127)*('ce raw data'!$B$2:$B$3000=$B148),,),0),MATCH(SUBSTITUTE(J130,"Allele","Height"),'ce raw data'!$C$1:$CZ$1,0))="","-",INDEX('ce raw data'!$C$2:$CZ$3000,MATCH(1,INDEX(('ce raw data'!$A$2:$A$3000=C127)*('ce raw data'!$B$2:$B$3000=$B148),,),0),MATCH(SUBSTITUTE(J130,"Allele","Height"),'ce raw data'!$C$1:$CZ$1,0))),"-")</f>
        <v>-</v>
      </c>
    </row>
    <row r="148" spans="2:10" x14ac:dyDescent="0.4">
      <c r="B148" s="11" t="str">
        <f>'Allele Call Table'!$A$87</f>
        <v>D18S51</v>
      </c>
      <c r="C148" s="8" t="str">
        <f>IFERROR(IF(INDEX('ce raw data'!$C$2:$CZ$3000,MATCH(1,INDEX(('ce raw data'!$A$2:$A$3000=C127)*('ce raw data'!$B$2:$B$3000=$B148),,),0),MATCH(C130,'ce raw data'!$C$1:$CZ$1,0))="","-",INDEX('ce raw data'!$C$2:$CZ$3000,MATCH(1,INDEX(('ce raw data'!$A$2:$A$3000=C127)*('ce raw data'!$B$2:$B$3000=$B148),,),0),MATCH(C130,'ce raw data'!$C$1:$CZ$1,0))),"-")</f>
        <v>-</v>
      </c>
      <c r="D148" s="8" t="str">
        <f>IFERROR(IF(INDEX('ce raw data'!$C$2:$CZ$3000,MATCH(1,INDEX(('ce raw data'!$A$2:$A$3000=C127)*('ce raw data'!$B$2:$B$3000=$B148),,),0),MATCH(D130,'ce raw data'!$C$1:$CZ$1,0))="","-",INDEX('ce raw data'!$C$2:$CZ$3000,MATCH(1,INDEX(('ce raw data'!$A$2:$A$3000=C127)*('ce raw data'!$B$2:$B$3000=$B148),,),0),MATCH(D130,'ce raw data'!$C$1:$CZ$1,0))),"-")</f>
        <v>-</v>
      </c>
      <c r="E148" s="8" t="str">
        <f>IFERROR(IF(INDEX('ce raw data'!$C$2:$CZ$3000,MATCH(1,INDEX(('ce raw data'!$A$2:$A$3000=C127)*('ce raw data'!$B$2:$B$3000=$B148),,),0),MATCH(E130,'ce raw data'!$C$1:$CZ$1,0))="","-",INDEX('ce raw data'!$C$2:$CZ$3000,MATCH(1,INDEX(('ce raw data'!$A$2:$A$3000=C127)*('ce raw data'!$B$2:$B$3000=$B148),,),0),MATCH(E130,'ce raw data'!$C$1:$CZ$1,0))),"-")</f>
        <v>-</v>
      </c>
      <c r="F148" s="8" t="str">
        <f>IFERROR(IF(INDEX('ce raw data'!$C$2:$CZ$3000,MATCH(1,INDEX(('ce raw data'!$A$2:$A$3000=C127)*('ce raw data'!$B$2:$B$3000=$B148),,),0),MATCH(F130,'ce raw data'!$C$1:$CZ$1,0))="","-",INDEX('ce raw data'!$C$2:$CZ$3000,MATCH(1,INDEX(('ce raw data'!$A$2:$A$3000=C127)*('ce raw data'!$B$2:$B$3000=$B148),,),0),MATCH(F130,'ce raw data'!$C$1:$CZ$1,0))),"-")</f>
        <v>-</v>
      </c>
      <c r="G148" s="8" t="str">
        <f>IFERROR(IF(INDEX('ce raw data'!$C$2:$CZ$3000,MATCH(1,INDEX(('ce raw data'!$A$2:$A$3000=C127)*('ce raw data'!$B$2:$B$3000=$B148),,),0),MATCH(G130,'ce raw data'!$C$1:$CZ$1,0))="","-",INDEX('ce raw data'!$C$2:$CZ$3000,MATCH(1,INDEX(('ce raw data'!$A$2:$A$3000=C127)*('ce raw data'!$B$2:$B$3000=$B148),,),0),MATCH(G130,'ce raw data'!$C$1:$CZ$1,0))),"-")</f>
        <v>-</v>
      </c>
      <c r="H148" s="8" t="str">
        <f>IFERROR(IF(INDEX('ce raw data'!$C$2:$CZ$3000,MATCH(1,INDEX(('ce raw data'!$A$2:$A$3000=C127)*('ce raw data'!$B$2:$B$3000=$B148),,),0),MATCH(H130,'ce raw data'!$C$1:$CZ$1,0))="","-",INDEX('ce raw data'!$C$2:$CZ$3000,MATCH(1,INDEX(('ce raw data'!$A$2:$A$3000=C127)*('ce raw data'!$B$2:$B$3000=$B148),,),0),MATCH(H130,'ce raw data'!$C$1:$CZ$1,0))),"-")</f>
        <v>-</v>
      </c>
      <c r="I148" s="8" t="str">
        <f>IFERROR(IF(INDEX('ce raw data'!$C$2:$CZ$3000,MATCH(1,INDEX(('ce raw data'!$A$2:$A$3000=C127)*('ce raw data'!$B$2:$B$3000=$B148),,),0),MATCH(I130,'ce raw data'!$C$1:$CZ$1,0))="","-",INDEX('ce raw data'!$C$2:$CZ$3000,MATCH(1,INDEX(('ce raw data'!$A$2:$A$3000=C127)*('ce raw data'!$B$2:$B$3000=$B148),,),0),MATCH(I130,'ce raw data'!$C$1:$CZ$1,0))),"-")</f>
        <v>-</v>
      </c>
      <c r="J148" s="8" t="str">
        <f>IFERROR(IF(INDEX('ce raw data'!$C$2:$CZ$3000,MATCH(1,INDEX(('ce raw data'!$A$2:$A$3000=C127)*('ce raw data'!$B$2:$B$3000=$B148),,),0),MATCH(J130,'ce raw data'!$C$1:$CZ$1,0))="","-",INDEX('ce raw data'!$C$2:$CZ$3000,MATCH(1,INDEX(('ce raw data'!$A$2:$A$3000=C127)*('ce raw data'!$B$2:$B$3000=$B148),,),0),MATCH(J130,'ce raw data'!$C$1:$CZ$1,0))),"-")</f>
        <v>-</v>
      </c>
    </row>
    <row r="149" spans="2:10" ht="20.25" hidden="1" customHeight="1" x14ac:dyDescent="0.4">
      <c r="B149" s="11"/>
      <c r="C149" s="8" t="str">
        <f>IFERROR(IF(INDEX('ce raw data'!$C$2:$CZ$3000,MATCH(1,INDEX(('ce raw data'!$A$2:$A$3000=C127)*('ce raw data'!$B$2:$B$3000=$B150),,),0),MATCH(SUBSTITUTE(C130,"Allele","Height"),'ce raw data'!$C$1:$CZ$1,0))="","-",INDEX('ce raw data'!$C$2:$CZ$3000,MATCH(1,INDEX(('ce raw data'!$A$2:$A$3000=C127)*('ce raw data'!$B$2:$B$3000=$B150),,),0),MATCH(SUBSTITUTE(C130,"Allele","Height"),'ce raw data'!$C$1:$CZ$1,0))),"-")</f>
        <v>-</v>
      </c>
      <c r="D149" s="8" t="str">
        <f>IFERROR(IF(INDEX('ce raw data'!$C$2:$CZ$3000,MATCH(1,INDEX(('ce raw data'!$A$2:$A$3000=C127)*('ce raw data'!$B$2:$B$3000=$B150),,),0),MATCH(SUBSTITUTE(D130,"Allele","Height"),'ce raw data'!$C$1:$CZ$1,0))="","-",INDEX('ce raw data'!$C$2:$CZ$3000,MATCH(1,INDEX(('ce raw data'!$A$2:$A$3000=C127)*('ce raw data'!$B$2:$B$3000=$B150),,),0),MATCH(SUBSTITUTE(D130,"Allele","Height"),'ce raw data'!$C$1:$CZ$1,0))),"-")</f>
        <v>-</v>
      </c>
      <c r="E149" s="8" t="str">
        <f>IFERROR(IF(INDEX('ce raw data'!$C$2:$CZ$3000,MATCH(1,INDEX(('ce raw data'!$A$2:$A$3000=C127)*('ce raw data'!$B$2:$B$3000=$B150),,),0),MATCH(SUBSTITUTE(E130,"Allele","Height"),'ce raw data'!$C$1:$CZ$1,0))="","-",INDEX('ce raw data'!$C$2:$CZ$3000,MATCH(1,INDEX(('ce raw data'!$A$2:$A$3000=C127)*('ce raw data'!$B$2:$B$3000=$B150),,),0),MATCH(SUBSTITUTE(E130,"Allele","Height"),'ce raw data'!$C$1:$CZ$1,0))),"-")</f>
        <v>-</v>
      </c>
      <c r="F149" s="8" t="str">
        <f>IFERROR(IF(INDEX('ce raw data'!$C$2:$CZ$3000,MATCH(1,INDEX(('ce raw data'!$A$2:$A$3000=C127)*('ce raw data'!$B$2:$B$3000=$B150),,),0),MATCH(SUBSTITUTE(F130,"Allele","Height"),'ce raw data'!$C$1:$CZ$1,0))="","-",INDEX('ce raw data'!$C$2:$CZ$3000,MATCH(1,INDEX(('ce raw data'!$A$2:$A$3000=C127)*('ce raw data'!$B$2:$B$3000=$B150),,),0),MATCH(SUBSTITUTE(F130,"Allele","Height"),'ce raw data'!$C$1:$CZ$1,0))),"-")</f>
        <v>-</v>
      </c>
      <c r="G149" s="8" t="str">
        <f>IFERROR(IF(INDEX('ce raw data'!$C$2:$CZ$3000,MATCH(1,INDEX(('ce raw data'!$A$2:$A$3000=C127)*('ce raw data'!$B$2:$B$3000=$B150),,),0),MATCH(SUBSTITUTE(G130,"Allele","Height"),'ce raw data'!$C$1:$CZ$1,0))="","-",INDEX('ce raw data'!$C$2:$CZ$3000,MATCH(1,INDEX(('ce raw data'!$A$2:$A$3000=C127)*('ce raw data'!$B$2:$B$3000=$B150),,),0),MATCH(SUBSTITUTE(G130,"Allele","Height"),'ce raw data'!$C$1:$CZ$1,0))),"-")</f>
        <v>-</v>
      </c>
      <c r="H149" s="8" t="str">
        <f>IFERROR(IF(INDEX('ce raw data'!$C$2:$CZ$3000,MATCH(1,INDEX(('ce raw data'!$A$2:$A$3000=C127)*('ce raw data'!$B$2:$B$3000=$B150),,),0),MATCH(SUBSTITUTE(H130,"Allele","Height"),'ce raw data'!$C$1:$CZ$1,0))="","-",INDEX('ce raw data'!$C$2:$CZ$3000,MATCH(1,INDEX(('ce raw data'!$A$2:$A$3000=C127)*('ce raw data'!$B$2:$B$3000=$B150),,),0),MATCH(SUBSTITUTE(H130,"Allele","Height"),'ce raw data'!$C$1:$CZ$1,0))),"-")</f>
        <v>-</v>
      </c>
      <c r="I149" s="8" t="str">
        <f>IFERROR(IF(INDEX('ce raw data'!$C$2:$CZ$3000,MATCH(1,INDEX(('ce raw data'!$A$2:$A$3000=C127)*('ce raw data'!$B$2:$B$3000=$B150),,),0),MATCH(SUBSTITUTE(I130,"Allele","Height"),'ce raw data'!$C$1:$CZ$1,0))="","-",INDEX('ce raw data'!$C$2:$CZ$3000,MATCH(1,INDEX(('ce raw data'!$A$2:$A$3000=C127)*('ce raw data'!$B$2:$B$3000=$B150),,),0),MATCH(SUBSTITUTE(I130,"Allele","Height"),'ce raw data'!$C$1:$CZ$1,0))),"-")</f>
        <v>-</v>
      </c>
      <c r="J149" s="8" t="str">
        <f>IFERROR(IF(INDEX('ce raw data'!$C$2:$CZ$3000,MATCH(1,INDEX(('ce raw data'!$A$2:$A$3000=C127)*('ce raw data'!$B$2:$B$3000=$B150),,),0),MATCH(SUBSTITUTE(J130,"Allele","Height"),'ce raw data'!$C$1:$CZ$1,0))="","-",INDEX('ce raw data'!$C$2:$CZ$3000,MATCH(1,INDEX(('ce raw data'!$A$2:$A$3000=C127)*('ce raw data'!$B$2:$B$3000=$B150),,),0),MATCH(SUBSTITUTE(J130,"Allele","Height"),'ce raw data'!$C$1:$CZ$1,0))),"-")</f>
        <v>-</v>
      </c>
    </row>
    <row r="150" spans="2:10" x14ac:dyDescent="0.4">
      <c r="B150" s="11" t="str">
        <f>'Allele Call Table'!$A$89</f>
        <v>D2S1338</v>
      </c>
      <c r="C150" s="8" t="str">
        <f>IFERROR(IF(INDEX('ce raw data'!$C$2:$CZ$3000,MATCH(1,INDEX(('ce raw data'!$A$2:$A$3000=C127)*('ce raw data'!$B$2:$B$3000=$B150),,),0),MATCH(C130,'ce raw data'!$C$1:$CZ$1,0))="","-",INDEX('ce raw data'!$C$2:$CZ$3000,MATCH(1,INDEX(('ce raw data'!$A$2:$A$3000=C127)*('ce raw data'!$B$2:$B$3000=$B150),,),0),MATCH(C130,'ce raw data'!$C$1:$CZ$1,0))),"-")</f>
        <v>-</v>
      </c>
      <c r="D150" s="8" t="str">
        <f>IFERROR(IF(INDEX('ce raw data'!$C$2:$CZ$3000,MATCH(1,INDEX(('ce raw data'!$A$2:$A$3000=C127)*('ce raw data'!$B$2:$B$3000=$B150),,),0),MATCH(D130,'ce raw data'!$C$1:$CZ$1,0))="","-",INDEX('ce raw data'!$C$2:$CZ$3000,MATCH(1,INDEX(('ce raw data'!$A$2:$A$3000=C127)*('ce raw data'!$B$2:$B$3000=$B150),,),0),MATCH(D130,'ce raw data'!$C$1:$CZ$1,0))),"-")</f>
        <v>-</v>
      </c>
      <c r="E150" s="8" t="str">
        <f>IFERROR(IF(INDEX('ce raw data'!$C$2:$CZ$3000,MATCH(1,INDEX(('ce raw data'!$A$2:$A$3000=C127)*('ce raw data'!$B$2:$B$3000=$B150),,),0),MATCH(E130,'ce raw data'!$C$1:$CZ$1,0))="","-",INDEX('ce raw data'!$C$2:$CZ$3000,MATCH(1,INDEX(('ce raw data'!$A$2:$A$3000=C127)*('ce raw data'!$B$2:$B$3000=$B150),,),0),MATCH(E130,'ce raw data'!$C$1:$CZ$1,0))),"-")</f>
        <v>-</v>
      </c>
      <c r="F150" s="8" t="str">
        <f>IFERROR(IF(INDEX('ce raw data'!$C$2:$CZ$3000,MATCH(1,INDEX(('ce raw data'!$A$2:$A$3000=C127)*('ce raw data'!$B$2:$B$3000=$B150),,),0),MATCH(F130,'ce raw data'!$C$1:$CZ$1,0))="","-",INDEX('ce raw data'!$C$2:$CZ$3000,MATCH(1,INDEX(('ce raw data'!$A$2:$A$3000=C127)*('ce raw data'!$B$2:$B$3000=$B150),,),0),MATCH(F130,'ce raw data'!$C$1:$CZ$1,0))),"-")</f>
        <v>-</v>
      </c>
      <c r="G150" s="8" t="str">
        <f>IFERROR(IF(INDEX('ce raw data'!$C$2:$CZ$3000,MATCH(1,INDEX(('ce raw data'!$A$2:$A$3000=C127)*('ce raw data'!$B$2:$B$3000=$B150),,),0),MATCH(G130,'ce raw data'!$C$1:$CZ$1,0))="","-",INDEX('ce raw data'!$C$2:$CZ$3000,MATCH(1,INDEX(('ce raw data'!$A$2:$A$3000=C127)*('ce raw data'!$B$2:$B$3000=$B150),,),0),MATCH(G130,'ce raw data'!$C$1:$CZ$1,0))),"-")</f>
        <v>-</v>
      </c>
      <c r="H150" s="8" t="str">
        <f>IFERROR(IF(INDEX('ce raw data'!$C$2:$CZ$3000,MATCH(1,INDEX(('ce raw data'!$A$2:$A$3000=C127)*('ce raw data'!$B$2:$B$3000=$B150),,),0),MATCH(H130,'ce raw data'!$C$1:$CZ$1,0))="","-",INDEX('ce raw data'!$C$2:$CZ$3000,MATCH(1,INDEX(('ce raw data'!$A$2:$A$3000=C127)*('ce raw data'!$B$2:$B$3000=$B150),,),0),MATCH(H130,'ce raw data'!$C$1:$CZ$1,0))),"-")</f>
        <v>-</v>
      </c>
      <c r="I150" s="8" t="str">
        <f>IFERROR(IF(INDEX('ce raw data'!$C$2:$CZ$3000,MATCH(1,INDEX(('ce raw data'!$A$2:$A$3000=C127)*('ce raw data'!$B$2:$B$3000=$B150),,),0),MATCH(I130,'ce raw data'!$C$1:$CZ$1,0))="","-",INDEX('ce raw data'!$C$2:$CZ$3000,MATCH(1,INDEX(('ce raw data'!$A$2:$A$3000=C127)*('ce raw data'!$B$2:$B$3000=$B150),,),0),MATCH(I130,'ce raw data'!$C$1:$CZ$1,0))),"-")</f>
        <v>-</v>
      </c>
      <c r="J150" s="8" t="str">
        <f>IFERROR(IF(INDEX('ce raw data'!$C$2:$CZ$3000,MATCH(1,INDEX(('ce raw data'!$A$2:$A$3000=C127)*('ce raw data'!$B$2:$B$3000=$B150),,),0),MATCH(J130,'ce raw data'!$C$1:$CZ$1,0))="","-",INDEX('ce raw data'!$C$2:$CZ$3000,MATCH(1,INDEX(('ce raw data'!$A$2:$A$3000=C127)*('ce raw data'!$B$2:$B$3000=$B150),,),0),MATCH(J130,'ce raw data'!$C$1:$CZ$1,0))),"-")</f>
        <v>-</v>
      </c>
    </row>
    <row r="151" spans="2:10" ht="20.25" hidden="1" customHeight="1" x14ac:dyDescent="0.4">
      <c r="B151" s="11"/>
      <c r="C151" s="8" t="str">
        <f>IFERROR(IF(INDEX('ce raw data'!$C$2:$CZ$3000,MATCH(1,INDEX(('ce raw data'!$A$2:$A$3000=C127)*('ce raw data'!$B$2:$B$3000=$B152),,),0),MATCH(SUBSTITUTE(C130,"Allele","Height"),'ce raw data'!$C$1:$CZ$1,0))="","-",INDEX('ce raw data'!$C$2:$CZ$3000,MATCH(1,INDEX(('ce raw data'!$A$2:$A$3000=C127)*('ce raw data'!$B$2:$B$3000=$B152),,),0),MATCH(SUBSTITUTE(C130,"Allele","Height"),'ce raw data'!$C$1:$CZ$1,0))),"-")</f>
        <v>-</v>
      </c>
      <c r="D151" s="8" t="str">
        <f>IFERROR(IF(INDEX('ce raw data'!$C$2:$CZ$3000,MATCH(1,INDEX(('ce raw data'!$A$2:$A$3000=C127)*('ce raw data'!$B$2:$B$3000=$B152),,),0),MATCH(SUBSTITUTE(D130,"Allele","Height"),'ce raw data'!$C$1:$CZ$1,0))="","-",INDEX('ce raw data'!$C$2:$CZ$3000,MATCH(1,INDEX(('ce raw data'!$A$2:$A$3000=C127)*('ce raw data'!$B$2:$B$3000=$B152),,),0),MATCH(SUBSTITUTE(D130,"Allele","Height"),'ce raw data'!$C$1:$CZ$1,0))),"-")</f>
        <v>-</v>
      </c>
      <c r="E151" s="8" t="str">
        <f>IFERROR(IF(INDEX('ce raw data'!$C$2:$CZ$3000,MATCH(1,INDEX(('ce raw data'!$A$2:$A$3000=C127)*('ce raw data'!$B$2:$B$3000=$B152),,),0),MATCH(SUBSTITUTE(E130,"Allele","Height"),'ce raw data'!$C$1:$CZ$1,0))="","-",INDEX('ce raw data'!$C$2:$CZ$3000,MATCH(1,INDEX(('ce raw data'!$A$2:$A$3000=C127)*('ce raw data'!$B$2:$B$3000=$B152),,),0),MATCH(SUBSTITUTE(E130,"Allele","Height"),'ce raw data'!$C$1:$CZ$1,0))),"-")</f>
        <v>-</v>
      </c>
      <c r="F151" s="8" t="str">
        <f>IFERROR(IF(INDEX('ce raw data'!$C$2:$CZ$3000,MATCH(1,INDEX(('ce raw data'!$A$2:$A$3000=C127)*('ce raw data'!$B$2:$B$3000=$B152),,),0),MATCH(SUBSTITUTE(F130,"Allele","Height"),'ce raw data'!$C$1:$CZ$1,0))="","-",INDEX('ce raw data'!$C$2:$CZ$3000,MATCH(1,INDEX(('ce raw data'!$A$2:$A$3000=C127)*('ce raw data'!$B$2:$B$3000=$B152),,),0),MATCH(SUBSTITUTE(F130,"Allele","Height"),'ce raw data'!$C$1:$CZ$1,0))),"-")</f>
        <v>-</v>
      </c>
      <c r="G151" s="8" t="str">
        <f>IFERROR(IF(INDEX('ce raw data'!$C$2:$CZ$3000,MATCH(1,INDEX(('ce raw data'!$A$2:$A$3000=C127)*('ce raw data'!$B$2:$B$3000=$B152),,),0),MATCH(SUBSTITUTE(G130,"Allele","Height"),'ce raw data'!$C$1:$CZ$1,0))="","-",INDEX('ce raw data'!$C$2:$CZ$3000,MATCH(1,INDEX(('ce raw data'!$A$2:$A$3000=C127)*('ce raw data'!$B$2:$B$3000=$B152),,),0),MATCH(SUBSTITUTE(G130,"Allele","Height"),'ce raw data'!$C$1:$CZ$1,0))),"-")</f>
        <v>-</v>
      </c>
      <c r="H151" s="8" t="str">
        <f>IFERROR(IF(INDEX('ce raw data'!$C$2:$CZ$3000,MATCH(1,INDEX(('ce raw data'!$A$2:$A$3000=C127)*('ce raw data'!$B$2:$B$3000=$B152),,),0),MATCH(SUBSTITUTE(H130,"Allele","Height"),'ce raw data'!$C$1:$CZ$1,0))="","-",INDEX('ce raw data'!$C$2:$CZ$3000,MATCH(1,INDEX(('ce raw data'!$A$2:$A$3000=C127)*('ce raw data'!$B$2:$B$3000=$B152),,),0),MATCH(SUBSTITUTE(H130,"Allele","Height"),'ce raw data'!$C$1:$CZ$1,0))),"-")</f>
        <v>-</v>
      </c>
      <c r="I151" s="8" t="str">
        <f>IFERROR(IF(INDEX('ce raw data'!$C$2:$CZ$3000,MATCH(1,INDEX(('ce raw data'!$A$2:$A$3000=C127)*('ce raw data'!$B$2:$B$3000=$B152),,),0),MATCH(SUBSTITUTE(I130,"Allele","Height"),'ce raw data'!$C$1:$CZ$1,0))="","-",INDEX('ce raw data'!$C$2:$CZ$3000,MATCH(1,INDEX(('ce raw data'!$A$2:$A$3000=C127)*('ce raw data'!$B$2:$B$3000=$B152),,),0),MATCH(SUBSTITUTE(I130,"Allele","Height"),'ce raw data'!$C$1:$CZ$1,0))),"-")</f>
        <v>-</v>
      </c>
      <c r="J151" s="8" t="str">
        <f>IFERROR(IF(INDEX('ce raw data'!$C$2:$CZ$3000,MATCH(1,INDEX(('ce raw data'!$A$2:$A$3000=C127)*('ce raw data'!$B$2:$B$3000=$B152),,),0),MATCH(SUBSTITUTE(J130,"Allele","Height"),'ce raw data'!$C$1:$CZ$1,0))="","-",INDEX('ce raw data'!$C$2:$CZ$3000,MATCH(1,INDEX(('ce raw data'!$A$2:$A$3000=C127)*('ce raw data'!$B$2:$B$3000=$B152),,),0),MATCH(SUBSTITUTE(J130,"Allele","Height"),'ce raw data'!$C$1:$CZ$1,0))),"-")</f>
        <v>-</v>
      </c>
    </row>
    <row r="152" spans="2:10" x14ac:dyDescent="0.4">
      <c r="B152" s="11" t="str">
        <f>'Allele Call Table'!$A$91</f>
        <v>CSF1PO</v>
      </c>
      <c r="C152" s="8" t="str">
        <f>IFERROR(IF(INDEX('ce raw data'!$C$2:$CZ$3000,MATCH(1,INDEX(('ce raw data'!$A$2:$A$3000=C127)*('ce raw data'!$B$2:$B$3000=$B152),,),0),MATCH(C130,'ce raw data'!$C$1:$CZ$1,0))="","-",INDEX('ce raw data'!$C$2:$CZ$3000,MATCH(1,INDEX(('ce raw data'!$A$2:$A$3000=C127)*('ce raw data'!$B$2:$B$3000=$B152),,),0),MATCH(C130,'ce raw data'!$C$1:$CZ$1,0))),"-")</f>
        <v>-</v>
      </c>
      <c r="D152" s="8" t="str">
        <f>IFERROR(IF(INDEX('ce raw data'!$C$2:$CZ$3000,MATCH(1,INDEX(('ce raw data'!$A$2:$A$3000=C127)*('ce raw data'!$B$2:$B$3000=$B152),,),0),MATCH(D130,'ce raw data'!$C$1:$CZ$1,0))="","-",INDEX('ce raw data'!$C$2:$CZ$3000,MATCH(1,INDEX(('ce raw data'!$A$2:$A$3000=C127)*('ce raw data'!$B$2:$B$3000=$B152),,),0),MATCH(D130,'ce raw data'!$C$1:$CZ$1,0))),"-")</f>
        <v>-</v>
      </c>
      <c r="E152" s="8" t="str">
        <f>IFERROR(IF(INDEX('ce raw data'!$C$2:$CZ$3000,MATCH(1,INDEX(('ce raw data'!$A$2:$A$3000=C127)*('ce raw data'!$B$2:$B$3000=$B152),,),0),MATCH(E130,'ce raw data'!$C$1:$CZ$1,0))="","-",INDEX('ce raw data'!$C$2:$CZ$3000,MATCH(1,INDEX(('ce raw data'!$A$2:$A$3000=C127)*('ce raw data'!$B$2:$B$3000=$B152),,),0),MATCH(E130,'ce raw data'!$C$1:$CZ$1,0))),"-")</f>
        <v>-</v>
      </c>
      <c r="F152" s="8" t="str">
        <f>IFERROR(IF(INDEX('ce raw data'!$C$2:$CZ$3000,MATCH(1,INDEX(('ce raw data'!$A$2:$A$3000=C127)*('ce raw data'!$B$2:$B$3000=$B152),,),0),MATCH(F130,'ce raw data'!$C$1:$CZ$1,0))="","-",INDEX('ce raw data'!$C$2:$CZ$3000,MATCH(1,INDEX(('ce raw data'!$A$2:$A$3000=C127)*('ce raw data'!$B$2:$B$3000=$B152),,),0),MATCH(F130,'ce raw data'!$C$1:$CZ$1,0))),"-")</f>
        <v>-</v>
      </c>
      <c r="G152" s="8" t="str">
        <f>IFERROR(IF(INDEX('ce raw data'!$C$2:$CZ$3000,MATCH(1,INDEX(('ce raw data'!$A$2:$A$3000=C127)*('ce raw data'!$B$2:$B$3000=$B152),,),0),MATCH(G130,'ce raw data'!$C$1:$CZ$1,0))="","-",INDEX('ce raw data'!$C$2:$CZ$3000,MATCH(1,INDEX(('ce raw data'!$A$2:$A$3000=C127)*('ce raw data'!$B$2:$B$3000=$B152),,),0),MATCH(G130,'ce raw data'!$C$1:$CZ$1,0))),"-")</f>
        <v>-</v>
      </c>
      <c r="H152" s="8" t="str">
        <f>IFERROR(IF(INDEX('ce raw data'!$C$2:$CZ$3000,MATCH(1,INDEX(('ce raw data'!$A$2:$A$3000=C127)*('ce raw data'!$B$2:$B$3000=$B152),,),0),MATCH(H130,'ce raw data'!$C$1:$CZ$1,0))="","-",INDEX('ce raw data'!$C$2:$CZ$3000,MATCH(1,INDEX(('ce raw data'!$A$2:$A$3000=C127)*('ce raw data'!$B$2:$B$3000=$B152),,),0),MATCH(H130,'ce raw data'!$C$1:$CZ$1,0))),"-")</f>
        <v>-</v>
      </c>
      <c r="I152" s="8" t="str">
        <f>IFERROR(IF(INDEX('ce raw data'!$C$2:$CZ$3000,MATCH(1,INDEX(('ce raw data'!$A$2:$A$3000=C127)*('ce raw data'!$B$2:$B$3000=$B152),,),0),MATCH(I130,'ce raw data'!$C$1:$CZ$1,0))="","-",INDEX('ce raw data'!$C$2:$CZ$3000,MATCH(1,INDEX(('ce raw data'!$A$2:$A$3000=C127)*('ce raw data'!$B$2:$B$3000=$B152),,),0),MATCH(I130,'ce raw data'!$C$1:$CZ$1,0))),"-")</f>
        <v>-</v>
      </c>
      <c r="J152" s="8" t="str">
        <f>IFERROR(IF(INDEX('ce raw data'!$C$2:$CZ$3000,MATCH(1,INDEX(('ce raw data'!$A$2:$A$3000=C127)*('ce raw data'!$B$2:$B$3000=$B152),,),0),MATCH(J130,'ce raw data'!$C$1:$CZ$1,0))="","-",INDEX('ce raw data'!$C$2:$CZ$3000,MATCH(1,INDEX(('ce raw data'!$A$2:$A$3000=C127)*('ce raw data'!$B$2:$B$3000=$B152),,),0),MATCH(J130,'ce raw data'!$C$1:$CZ$1,0))),"-")</f>
        <v>-</v>
      </c>
    </row>
    <row r="153" spans="2:10" ht="20.25" hidden="1" customHeight="1" x14ac:dyDescent="0.4">
      <c r="B153" s="11"/>
      <c r="C153" s="8" t="str">
        <f>IFERROR(IF(INDEX('ce raw data'!$C$2:$CZ$3000,MATCH(1,INDEX(('ce raw data'!$A$2:$A$3000=C127)*('ce raw data'!$B$2:$B$3000=$B154),,),0),MATCH(SUBSTITUTE(C130,"Allele","Height"),'ce raw data'!$C$1:$CZ$1,0))="","-",INDEX('ce raw data'!$C$2:$CZ$3000,MATCH(1,INDEX(('ce raw data'!$A$2:$A$3000=C127)*('ce raw data'!$B$2:$B$3000=$B154),,),0),MATCH(SUBSTITUTE(C130,"Allele","Height"),'ce raw data'!$C$1:$CZ$1,0))),"-")</f>
        <v>-</v>
      </c>
      <c r="D153" s="8" t="str">
        <f>IFERROR(IF(INDEX('ce raw data'!$C$2:$CZ$3000,MATCH(1,INDEX(('ce raw data'!$A$2:$A$3000=C127)*('ce raw data'!$B$2:$B$3000=$B154),,),0),MATCH(SUBSTITUTE(D130,"Allele","Height"),'ce raw data'!$C$1:$CZ$1,0))="","-",INDEX('ce raw data'!$C$2:$CZ$3000,MATCH(1,INDEX(('ce raw data'!$A$2:$A$3000=C127)*('ce raw data'!$B$2:$B$3000=$B154),,),0),MATCH(SUBSTITUTE(D130,"Allele","Height"),'ce raw data'!$C$1:$CZ$1,0))),"-")</f>
        <v>-</v>
      </c>
      <c r="E153" s="8" t="str">
        <f>IFERROR(IF(INDEX('ce raw data'!$C$2:$CZ$3000,MATCH(1,INDEX(('ce raw data'!$A$2:$A$3000=C127)*('ce raw data'!$B$2:$B$3000=$B154),,),0),MATCH(SUBSTITUTE(E130,"Allele","Height"),'ce raw data'!$C$1:$CZ$1,0))="","-",INDEX('ce raw data'!$C$2:$CZ$3000,MATCH(1,INDEX(('ce raw data'!$A$2:$A$3000=C127)*('ce raw data'!$B$2:$B$3000=$B154),,),0),MATCH(SUBSTITUTE(E130,"Allele","Height"),'ce raw data'!$C$1:$CZ$1,0))),"-")</f>
        <v>-</v>
      </c>
      <c r="F153" s="8" t="str">
        <f>IFERROR(IF(INDEX('ce raw data'!$C$2:$CZ$3000,MATCH(1,INDEX(('ce raw data'!$A$2:$A$3000=C127)*('ce raw data'!$B$2:$B$3000=$B154),,),0),MATCH(SUBSTITUTE(F130,"Allele","Height"),'ce raw data'!$C$1:$CZ$1,0))="","-",INDEX('ce raw data'!$C$2:$CZ$3000,MATCH(1,INDEX(('ce raw data'!$A$2:$A$3000=C127)*('ce raw data'!$B$2:$B$3000=$B154),,),0),MATCH(SUBSTITUTE(F130,"Allele","Height"),'ce raw data'!$C$1:$CZ$1,0))),"-")</f>
        <v>-</v>
      </c>
      <c r="G153" s="8" t="str">
        <f>IFERROR(IF(INDEX('ce raw data'!$C$2:$CZ$3000,MATCH(1,INDEX(('ce raw data'!$A$2:$A$3000=C127)*('ce raw data'!$B$2:$B$3000=$B154),,),0),MATCH(SUBSTITUTE(G130,"Allele","Height"),'ce raw data'!$C$1:$CZ$1,0))="","-",INDEX('ce raw data'!$C$2:$CZ$3000,MATCH(1,INDEX(('ce raw data'!$A$2:$A$3000=C127)*('ce raw data'!$B$2:$B$3000=$B154),,),0),MATCH(SUBSTITUTE(G130,"Allele","Height"),'ce raw data'!$C$1:$CZ$1,0))),"-")</f>
        <v>-</v>
      </c>
      <c r="H153" s="8" t="str">
        <f>IFERROR(IF(INDEX('ce raw data'!$C$2:$CZ$3000,MATCH(1,INDEX(('ce raw data'!$A$2:$A$3000=C127)*('ce raw data'!$B$2:$B$3000=$B154),,),0),MATCH(SUBSTITUTE(H130,"Allele","Height"),'ce raw data'!$C$1:$CZ$1,0))="","-",INDEX('ce raw data'!$C$2:$CZ$3000,MATCH(1,INDEX(('ce raw data'!$A$2:$A$3000=C127)*('ce raw data'!$B$2:$B$3000=$B154),,),0),MATCH(SUBSTITUTE(H130,"Allele","Height"),'ce raw data'!$C$1:$CZ$1,0))),"-")</f>
        <v>-</v>
      </c>
      <c r="I153" s="8" t="str">
        <f>IFERROR(IF(INDEX('ce raw data'!$C$2:$CZ$3000,MATCH(1,INDEX(('ce raw data'!$A$2:$A$3000=C127)*('ce raw data'!$B$2:$B$3000=$B154),,),0),MATCH(SUBSTITUTE(I130,"Allele","Height"),'ce raw data'!$C$1:$CZ$1,0))="","-",INDEX('ce raw data'!$C$2:$CZ$3000,MATCH(1,INDEX(('ce raw data'!$A$2:$A$3000=C127)*('ce raw data'!$B$2:$B$3000=$B154),,),0),MATCH(SUBSTITUTE(I130,"Allele","Height"),'ce raw data'!$C$1:$CZ$1,0))),"-")</f>
        <v>-</v>
      </c>
      <c r="J153" s="8" t="str">
        <f>IFERROR(IF(INDEX('ce raw data'!$C$2:$CZ$3000,MATCH(1,INDEX(('ce raw data'!$A$2:$A$3000=C127)*('ce raw data'!$B$2:$B$3000=$B154),,),0),MATCH(SUBSTITUTE(J130,"Allele","Height"),'ce raw data'!$C$1:$CZ$1,0))="","-",INDEX('ce raw data'!$C$2:$CZ$3000,MATCH(1,INDEX(('ce raw data'!$A$2:$A$3000=C127)*('ce raw data'!$B$2:$B$3000=$B154),,),0),MATCH(SUBSTITUTE(J130,"Allele","Height"),'ce raw data'!$C$1:$CZ$1,0))),"-")</f>
        <v>-</v>
      </c>
    </row>
    <row r="154" spans="2:10" x14ac:dyDescent="0.4">
      <c r="B154" s="11" t="str">
        <f>'Allele Call Table'!$A$93</f>
        <v>Penta D</v>
      </c>
      <c r="C154" s="8" t="str">
        <f>IFERROR(IF(INDEX('ce raw data'!$C$2:$CZ$3000,MATCH(1,INDEX(('ce raw data'!$A$2:$A$3000=C127)*('ce raw data'!$B$2:$B$3000=$B154),,),0),MATCH(C130,'ce raw data'!$C$1:$CZ$1,0))="","-",INDEX('ce raw data'!$C$2:$CZ$3000,MATCH(1,INDEX(('ce raw data'!$A$2:$A$3000=C127)*('ce raw data'!$B$2:$B$3000=$B154),,),0),MATCH(C130,'ce raw data'!$C$1:$CZ$1,0))),"-")</f>
        <v>-</v>
      </c>
      <c r="D154" s="8" t="str">
        <f>IFERROR(IF(INDEX('ce raw data'!$C$2:$CZ$3000,MATCH(1,INDEX(('ce raw data'!$A$2:$A$3000=C127)*('ce raw data'!$B$2:$B$3000=$B154),,),0),MATCH(D130,'ce raw data'!$C$1:$CZ$1,0))="","-",INDEX('ce raw data'!$C$2:$CZ$3000,MATCH(1,INDEX(('ce raw data'!$A$2:$A$3000=C127)*('ce raw data'!$B$2:$B$3000=$B154),,),0),MATCH(D130,'ce raw data'!$C$1:$CZ$1,0))),"-")</f>
        <v>-</v>
      </c>
      <c r="E154" s="8" t="str">
        <f>IFERROR(IF(INDEX('ce raw data'!$C$2:$CZ$3000,MATCH(1,INDEX(('ce raw data'!$A$2:$A$3000=C127)*('ce raw data'!$B$2:$B$3000=$B154),,),0),MATCH(E130,'ce raw data'!$C$1:$CZ$1,0))="","-",INDEX('ce raw data'!$C$2:$CZ$3000,MATCH(1,INDEX(('ce raw data'!$A$2:$A$3000=C127)*('ce raw data'!$B$2:$B$3000=$B154),,),0),MATCH(E130,'ce raw data'!$C$1:$CZ$1,0))),"-")</f>
        <v>-</v>
      </c>
      <c r="F154" s="8" t="str">
        <f>IFERROR(IF(INDEX('ce raw data'!$C$2:$CZ$3000,MATCH(1,INDEX(('ce raw data'!$A$2:$A$3000=C127)*('ce raw data'!$B$2:$B$3000=$B154),,),0),MATCH(F130,'ce raw data'!$C$1:$CZ$1,0))="","-",INDEX('ce raw data'!$C$2:$CZ$3000,MATCH(1,INDEX(('ce raw data'!$A$2:$A$3000=C127)*('ce raw data'!$B$2:$B$3000=$B154),,),0),MATCH(F130,'ce raw data'!$C$1:$CZ$1,0))),"-")</f>
        <v>-</v>
      </c>
      <c r="G154" s="8" t="str">
        <f>IFERROR(IF(INDEX('ce raw data'!$C$2:$CZ$3000,MATCH(1,INDEX(('ce raw data'!$A$2:$A$3000=C127)*('ce raw data'!$B$2:$B$3000=$B154),,),0),MATCH(G130,'ce raw data'!$C$1:$CZ$1,0))="","-",INDEX('ce raw data'!$C$2:$CZ$3000,MATCH(1,INDEX(('ce raw data'!$A$2:$A$3000=C127)*('ce raw data'!$B$2:$B$3000=$B154),,),0),MATCH(G130,'ce raw data'!$C$1:$CZ$1,0))),"-")</f>
        <v>-</v>
      </c>
      <c r="H154" s="8" t="str">
        <f>IFERROR(IF(INDEX('ce raw data'!$C$2:$CZ$3000,MATCH(1,INDEX(('ce raw data'!$A$2:$A$3000=C127)*('ce raw data'!$B$2:$B$3000=$B154),,),0),MATCH(H130,'ce raw data'!$C$1:$CZ$1,0))="","-",INDEX('ce raw data'!$C$2:$CZ$3000,MATCH(1,INDEX(('ce raw data'!$A$2:$A$3000=C127)*('ce raw data'!$B$2:$B$3000=$B154),,),0),MATCH(H130,'ce raw data'!$C$1:$CZ$1,0))),"-")</f>
        <v>-</v>
      </c>
      <c r="I154" s="8" t="str">
        <f>IFERROR(IF(INDEX('ce raw data'!$C$2:$CZ$3000,MATCH(1,INDEX(('ce raw data'!$A$2:$A$3000=C127)*('ce raw data'!$B$2:$B$3000=$B154),,),0),MATCH(I130,'ce raw data'!$C$1:$CZ$1,0))="","-",INDEX('ce raw data'!$C$2:$CZ$3000,MATCH(1,INDEX(('ce raw data'!$A$2:$A$3000=C127)*('ce raw data'!$B$2:$B$3000=$B154),,),0),MATCH(I130,'ce raw data'!$C$1:$CZ$1,0))),"-")</f>
        <v>-</v>
      </c>
      <c r="J154" s="8" t="str">
        <f>IFERROR(IF(INDEX('ce raw data'!$C$2:$CZ$3000,MATCH(1,INDEX(('ce raw data'!$A$2:$A$3000=C127)*('ce raw data'!$B$2:$B$3000=$B154),,),0),MATCH(J130,'ce raw data'!$C$1:$CZ$1,0))="","-",INDEX('ce raw data'!$C$2:$CZ$3000,MATCH(1,INDEX(('ce raw data'!$A$2:$A$3000=C127)*('ce raw data'!$B$2:$B$3000=$B154),,),0),MATCH(J130,'ce raw data'!$C$1:$CZ$1,0))),"-")</f>
        <v>-</v>
      </c>
    </row>
    <row r="155" spans="2:10" ht="20.25" hidden="1" customHeight="1" x14ac:dyDescent="0.4">
      <c r="B155" s="10"/>
      <c r="C155" s="8" t="str">
        <f>IFERROR(IF(INDEX('ce raw data'!$C$2:$CZ$3000,MATCH(1,INDEX(('ce raw data'!$A$2:$A$3000=C127)*('ce raw data'!$B$2:$B$3000=$B156),,),0),MATCH(SUBSTITUTE(C130,"Allele","Height"),'ce raw data'!$C$1:$CZ$1,0))="","-",INDEX('ce raw data'!$C$2:$CZ$3000,MATCH(1,INDEX(('ce raw data'!$A$2:$A$3000=C127)*('ce raw data'!$B$2:$B$3000=$B156),,),0),MATCH(SUBSTITUTE(C130,"Allele","Height"),'ce raw data'!$C$1:$CZ$1,0))),"-")</f>
        <v>-</v>
      </c>
      <c r="D155" s="8" t="str">
        <f>IFERROR(IF(INDEX('ce raw data'!$C$2:$CZ$3000,MATCH(1,INDEX(('ce raw data'!$A$2:$A$3000=C127)*('ce raw data'!$B$2:$B$3000=$B156),,),0),MATCH(SUBSTITUTE(D130,"Allele","Height"),'ce raw data'!$C$1:$CZ$1,0))="","-",INDEX('ce raw data'!$C$2:$CZ$3000,MATCH(1,INDEX(('ce raw data'!$A$2:$A$3000=C127)*('ce raw data'!$B$2:$B$3000=$B156),,),0),MATCH(SUBSTITUTE(D130,"Allele","Height"),'ce raw data'!$C$1:$CZ$1,0))),"-")</f>
        <v>-</v>
      </c>
      <c r="E155" s="8" t="str">
        <f>IFERROR(IF(INDEX('ce raw data'!$C$2:$CZ$3000,MATCH(1,INDEX(('ce raw data'!$A$2:$A$3000=C127)*('ce raw data'!$B$2:$B$3000=$B156),,),0),MATCH(SUBSTITUTE(E130,"Allele","Height"),'ce raw data'!$C$1:$CZ$1,0))="","-",INDEX('ce raw data'!$C$2:$CZ$3000,MATCH(1,INDEX(('ce raw data'!$A$2:$A$3000=C127)*('ce raw data'!$B$2:$B$3000=$B156),,),0),MATCH(SUBSTITUTE(E130,"Allele","Height"),'ce raw data'!$C$1:$CZ$1,0))),"-")</f>
        <v>-</v>
      </c>
      <c r="F155" s="8" t="str">
        <f>IFERROR(IF(INDEX('ce raw data'!$C$2:$CZ$3000,MATCH(1,INDEX(('ce raw data'!$A$2:$A$3000=C127)*('ce raw data'!$B$2:$B$3000=$B156),,),0),MATCH(SUBSTITUTE(F130,"Allele","Height"),'ce raw data'!$C$1:$CZ$1,0))="","-",INDEX('ce raw data'!$C$2:$CZ$3000,MATCH(1,INDEX(('ce raw data'!$A$2:$A$3000=C127)*('ce raw data'!$B$2:$B$3000=$B156),,),0),MATCH(SUBSTITUTE(F130,"Allele","Height"),'ce raw data'!$C$1:$CZ$1,0))),"-")</f>
        <v>-</v>
      </c>
      <c r="G155" s="8" t="str">
        <f>IFERROR(IF(INDEX('ce raw data'!$C$2:$CZ$3000,MATCH(1,INDEX(('ce raw data'!$A$2:$A$3000=C127)*('ce raw data'!$B$2:$B$3000=$B156),,),0),MATCH(SUBSTITUTE(G130,"Allele","Height"),'ce raw data'!$C$1:$CZ$1,0))="","-",INDEX('ce raw data'!$C$2:$CZ$3000,MATCH(1,INDEX(('ce raw data'!$A$2:$A$3000=C127)*('ce raw data'!$B$2:$B$3000=$B156),,),0),MATCH(SUBSTITUTE(G130,"Allele","Height"),'ce raw data'!$C$1:$CZ$1,0))),"-")</f>
        <v>-</v>
      </c>
      <c r="H155" s="8" t="str">
        <f>IFERROR(IF(INDEX('ce raw data'!$C$2:$CZ$3000,MATCH(1,INDEX(('ce raw data'!$A$2:$A$3000=C127)*('ce raw data'!$B$2:$B$3000=$B156),,),0),MATCH(SUBSTITUTE(H130,"Allele","Height"),'ce raw data'!$C$1:$CZ$1,0))="","-",INDEX('ce raw data'!$C$2:$CZ$3000,MATCH(1,INDEX(('ce raw data'!$A$2:$A$3000=C127)*('ce raw data'!$B$2:$B$3000=$B156),,),0),MATCH(SUBSTITUTE(H130,"Allele","Height"),'ce raw data'!$C$1:$CZ$1,0))),"-")</f>
        <v>-</v>
      </c>
      <c r="I155" s="8" t="str">
        <f>IFERROR(IF(INDEX('ce raw data'!$C$2:$CZ$3000,MATCH(1,INDEX(('ce raw data'!$A$2:$A$3000=C127)*('ce raw data'!$B$2:$B$3000=$B156),,),0),MATCH(SUBSTITUTE(I130,"Allele","Height"),'ce raw data'!$C$1:$CZ$1,0))="","-",INDEX('ce raw data'!$C$2:$CZ$3000,MATCH(1,INDEX(('ce raw data'!$A$2:$A$3000=C127)*('ce raw data'!$B$2:$B$3000=$B156),,),0),MATCH(SUBSTITUTE(I130,"Allele","Height"),'ce raw data'!$C$1:$CZ$1,0))),"-")</f>
        <v>-</v>
      </c>
      <c r="J155" s="8" t="str">
        <f>IFERROR(IF(INDEX('ce raw data'!$C$2:$CZ$3000,MATCH(1,INDEX(('ce raw data'!$A$2:$A$3000=C127)*('ce raw data'!$B$2:$B$3000=$B156),,),0),MATCH(SUBSTITUTE(J130,"Allele","Height"),'ce raw data'!$C$1:$CZ$1,0))="","-",INDEX('ce raw data'!$C$2:$CZ$3000,MATCH(1,INDEX(('ce raw data'!$A$2:$A$3000=C127)*('ce raw data'!$B$2:$B$3000=$B156),,),0),MATCH(SUBSTITUTE(J130,"Allele","Height"),'ce raw data'!$C$1:$CZ$1,0))),"-")</f>
        <v>-</v>
      </c>
    </row>
    <row r="156" spans="2:10" x14ac:dyDescent="0.4">
      <c r="B156" s="14" t="str">
        <f>'Allele Call Table'!$A$95</f>
        <v>TH01</v>
      </c>
      <c r="C156" s="8" t="str">
        <f>IFERROR(IF(INDEX('ce raw data'!$C$2:$CZ$3000,MATCH(1,INDEX(('ce raw data'!$A$2:$A$3000=C127)*('ce raw data'!$B$2:$B$3000=$B156),,),0),MATCH(C130,'ce raw data'!$C$1:$CZ$1,0))="","-",INDEX('ce raw data'!$C$2:$CZ$3000,MATCH(1,INDEX(('ce raw data'!$A$2:$A$3000=C127)*('ce raw data'!$B$2:$B$3000=$B156),,),0),MATCH(C130,'ce raw data'!$C$1:$CZ$1,0))),"-")</f>
        <v>-</v>
      </c>
      <c r="D156" s="8" t="str">
        <f>IFERROR(IF(INDEX('ce raw data'!$C$2:$CZ$3000,MATCH(1,INDEX(('ce raw data'!$A$2:$A$3000=C127)*('ce raw data'!$B$2:$B$3000=$B156),,),0),MATCH(D130,'ce raw data'!$C$1:$CZ$1,0))="","-",INDEX('ce raw data'!$C$2:$CZ$3000,MATCH(1,INDEX(('ce raw data'!$A$2:$A$3000=C127)*('ce raw data'!$B$2:$B$3000=$B156),,),0),MATCH(D130,'ce raw data'!$C$1:$CZ$1,0))),"-")</f>
        <v>-</v>
      </c>
      <c r="E156" s="8" t="str">
        <f>IFERROR(IF(INDEX('ce raw data'!$C$2:$CZ$3000,MATCH(1,INDEX(('ce raw data'!$A$2:$A$3000=C127)*('ce raw data'!$B$2:$B$3000=$B156),,),0),MATCH(E130,'ce raw data'!$C$1:$CZ$1,0))="","-",INDEX('ce raw data'!$C$2:$CZ$3000,MATCH(1,INDEX(('ce raw data'!$A$2:$A$3000=C127)*('ce raw data'!$B$2:$B$3000=$B156),,),0),MATCH(E130,'ce raw data'!$C$1:$CZ$1,0))),"-")</f>
        <v>-</v>
      </c>
      <c r="F156" s="8" t="str">
        <f>IFERROR(IF(INDEX('ce raw data'!$C$2:$CZ$3000,MATCH(1,INDEX(('ce raw data'!$A$2:$A$3000=C127)*('ce raw data'!$B$2:$B$3000=$B156),,),0),MATCH(F130,'ce raw data'!$C$1:$CZ$1,0))="","-",INDEX('ce raw data'!$C$2:$CZ$3000,MATCH(1,INDEX(('ce raw data'!$A$2:$A$3000=C127)*('ce raw data'!$B$2:$B$3000=$B156),,),0),MATCH(F130,'ce raw data'!$C$1:$CZ$1,0))),"-")</f>
        <v>-</v>
      </c>
      <c r="G156" s="8" t="str">
        <f>IFERROR(IF(INDEX('ce raw data'!$C$2:$CZ$3000,MATCH(1,INDEX(('ce raw data'!$A$2:$A$3000=C127)*('ce raw data'!$B$2:$B$3000=$B156),,),0),MATCH(G130,'ce raw data'!$C$1:$CZ$1,0))="","-",INDEX('ce raw data'!$C$2:$CZ$3000,MATCH(1,INDEX(('ce raw data'!$A$2:$A$3000=C127)*('ce raw data'!$B$2:$B$3000=$B156),,),0),MATCH(G130,'ce raw data'!$C$1:$CZ$1,0))),"-")</f>
        <v>-</v>
      </c>
      <c r="H156" s="8" t="str">
        <f>IFERROR(IF(INDEX('ce raw data'!$C$2:$CZ$3000,MATCH(1,INDEX(('ce raw data'!$A$2:$A$3000=C127)*('ce raw data'!$B$2:$B$3000=$B156),,),0),MATCH(H130,'ce raw data'!$C$1:$CZ$1,0))="","-",INDEX('ce raw data'!$C$2:$CZ$3000,MATCH(1,INDEX(('ce raw data'!$A$2:$A$3000=C127)*('ce raw data'!$B$2:$B$3000=$B156),,),0),MATCH(H130,'ce raw data'!$C$1:$CZ$1,0))),"-")</f>
        <v>-</v>
      </c>
      <c r="I156" s="8" t="str">
        <f>IFERROR(IF(INDEX('ce raw data'!$C$2:$CZ$3000,MATCH(1,INDEX(('ce raw data'!$A$2:$A$3000=C127)*('ce raw data'!$B$2:$B$3000=$B156),,),0),MATCH(I130,'ce raw data'!$C$1:$CZ$1,0))="","-",INDEX('ce raw data'!$C$2:$CZ$3000,MATCH(1,INDEX(('ce raw data'!$A$2:$A$3000=C127)*('ce raw data'!$B$2:$B$3000=$B156),,),0),MATCH(I130,'ce raw data'!$C$1:$CZ$1,0))),"-")</f>
        <v>-</v>
      </c>
      <c r="J156" s="8" t="str">
        <f>IFERROR(IF(INDEX('ce raw data'!$C$2:$CZ$3000,MATCH(1,INDEX(('ce raw data'!$A$2:$A$3000=C127)*('ce raw data'!$B$2:$B$3000=$B156),,),0),MATCH(J130,'ce raw data'!$C$1:$CZ$1,0))="","-",INDEX('ce raw data'!$C$2:$CZ$3000,MATCH(1,INDEX(('ce raw data'!$A$2:$A$3000=C127)*('ce raw data'!$B$2:$B$3000=$B156),,),0),MATCH(J130,'ce raw data'!$C$1:$CZ$1,0))),"-")</f>
        <v>-</v>
      </c>
    </row>
    <row r="157" spans="2:10" ht="20.25" hidden="1" customHeight="1" x14ac:dyDescent="0.4">
      <c r="B157" s="14"/>
      <c r="C157" s="8" t="str">
        <f>IFERROR(IF(INDEX('ce raw data'!$C$2:$CZ$3000,MATCH(1,INDEX(('ce raw data'!$A$2:$A$3000=C127)*('ce raw data'!$B$2:$B$3000=$B158),,),0),MATCH(SUBSTITUTE(C130,"Allele","Height"),'ce raw data'!$C$1:$CZ$1,0))="","-",INDEX('ce raw data'!$C$2:$CZ$3000,MATCH(1,INDEX(('ce raw data'!$A$2:$A$3000=C127)*('ce raw data'!$B$2:$B$3000=$B158),,),0),MATCH(SUBSTITUTE(C130,"Allele","Height"),'ce raw data'!$C$1:$CZ$1,0))),"-")</f>
        <v>-</v>
      </c>
      <c r="D157" s="8" t="str">
        <f>IFERROR(IF(INDEX('ce raw data'!$C$2:$CZ$3000,MATCH(1,INDEX(('ce raw data'!$A$2:$A$3000=C127)*('ce raw data'!$B$2:$B$3000=$B158),,),0),MATCH(SUBSTITUTE(D130,"Allele","Height"),'ce raw data'!$C$1:$CZ$1,0))="","-",INDEX('ce raw data'!$C$2:$CZ$3000,MATCH(1,INDEX(('ce raw data'!$A$2:$A$3000=C127)*('ce raw data'!$B$2:$B$3000=$B158),,),0),MATCH(SUBSTITUTE(D130,"Allele","Height"),'ce raw data'!$C$1:$CZ$1,0))),"-")</f>
        <v>-</v>
      </c>
      <c r="E157" s="8" t="str">
        <f>IFERROR(IF(INDEX('ce raw data'!$C$2:$CZ$3000,MATCH(1,INDEX(('ce raw data'!$A$2:$A$3000=C127)*('ce raw data'!$B$2:$B$3000=$B158),,),0),MATCH(SUBSTITUTE(E130,"Allele","Height"),'ce raw data'!$C$1:$CZ$1,0))="","-",INDEX('ce raw data'!$C$2:$CZ$3000,MATCH(1,INDEX(('ce raw data'!$A$2:$A$3000=C127)*('ce raw data'!$B$2:$B$3000=$B158),,),0),MATCH(SUBSTITUTE(E130,"Allele","Height"),'ce raw data'!$C$1:$CZ$1,0))),"-")</f>
        <v>-</v>
      </c>
      <c r="F157" s="8" t="str">
        <f>IFERROR(IF(INDEX('ce raw data'!$C$2:$CZ$3000,MATCH(1,INDEX(('ce raw data'!$A$2:$A$3000=C127)*('ce raw data'!$B$2:$B$3000=$B158),,),0),MATCH(SUBSTITUTE(F130,"Allele","Height"),'ce raw data'!$C$1:$CZ$1,0))="","-",INDEX('ce raw data'!$C$2:$CZ$3000,MATCH(1,INDEX(('ce raw data'!$A$2:$A$3000=C127)*('ce raw data'!$B$2:$B$3000=$B158),,),0),MATCH(SUBSTITUTE(F130,"Allele","Height"),'ce raw data'!$C$1:$CZ$1,0))),"-")</f>
        <v>-</v>
      </c>
      <c r="G157" s="8" t="str">
        <f>IFERROR(IF(INDEX('ce raw data'!$C$2:$CZ$3000,MATCH(1,INDEX(('ce raw data'!$A$2:$A$3000=C127)*('ce raw data'!$B$2:$B$3000=$B158),,),0),MATCH(SUBSTITUTE(G130,"Allele","Height"),'ce raw data'!$C$1:$CZ$1,0))="","-",INDEX('ce raw data'!$C$2:$CZ$3000,MATCH(1,INDEX(('ce raw data'!$A$2:$A$3000=C127)*('ce raw data'!$B$2:$B$3000=$B158),,),0),MATCH(SUBSTITUTE(G130,"Allele","Height"),'ce raw data'!$C$1:$CZ$1,0))),"-")</f>
        <v>-</v>
      </c>
      <c r="H157" s="8" t="str">
        <f>IFERROR(IF(INDEX('ce raw data'!$C$2:$CZ$3000,MATCH(1,INDEX(('ce raw data'!$A$2:$A$3000=C127)*('ce raw data'!$B$2:$B$3000=$B158),,),0),MATCH(SUBSTITUTE(H130,"Allele","Height"),'ce raw data'!$C$1:$CZ$1,0))="","-",INDEX('ce raw data'!$C$2:$CZ$3000,MATCH(1,INDEX(('ce raw data'!$A$2:$A$3000=C127)*('ce raw data'!$B$2:$B$3000=$B158),,),0),MATCH(SUBSTITUTE(H130,"Allele","Height"),'ce raw data'!$C$1:$CZ$1,0))),"-")</f>
        <v>-</v>
      </c>
      <c r="I157" s="8" t="str">
        <f>IFERROR(IF(INDEX('ce raw data'!$C$2:$CZ$3000,MATCH(1,INDEX(('ce raw data'!$A$2:$A$3000=C127)*('ce raw data'!$B$2:$B$3000=$B158),,),0),MATCH(SUBSTITUTE(I130,"Allele","Height"),'ce raw data'!$C$1:$CZ$1,0))="","-",INDEX('ce raw data'!$C$2:$CZ$3000,MATCH(1,INDEX(('ce raw data'!$A$2:$A$3000=C127)*('ce raw data'!$B$2:$B$3000=$B158),,),0),MATCH(SUBSTITUTE(I130,"Allele","Height"),'ce raw data'!$C$1:$CZ$1,0))),"-")</f>
        <v>-</v>
      </c>
      <c r="J157" s="8" t="str">
        <f>IFERROR(IF(INDEX('ce raw data'!$C$2:$CZ$3000,MATCH(1,INDEX(('ce raw data'!$A$2:$A$3000=C127)*('ce raw data'!$B$2:$B$3000=$B158),,),0),MATCH(SUBSTITUTE(J130,"Allele","Height"),'ce raw data'!$C$1:$CZ$1,0))="","-",INDEX('ce raw data'!$C$2:$CZ$3000,MATCH(1,INDEX(('ce raw data'!$A$2:$A$3000=C127)*('ce raw data'!$B$2:$B$3000=$B158),,),0),MATCH(SUBSTITUTE(J130,"Allele","Height"),'ce raw data'!$C$1:$CZ$1,0))),"-")</f>
        <v>-</v>
      </c>
    </row>
    <row r="158" spans="2:10" x14ac:dyDescent="0.4">
      <c r="B158" s="14" t="str">
        <f>'Allele Call Table'!$A$97</f>
        <v>vWA</v>
      </c>
      <c r="C158" s="8" t="str">
        <f>IFERROR(IF(INDEX('ce raw data'!$C$2:$CZ$3000,MATCH(1,INDEX(('ce raw data'!$A$2:$A$3000=C127)*('ce raw data'!$B$2:$B$3000=$B158),,),0),MATCH(C130,'ce raw data'!$C$1:$CZ$1,0))="","-",INDEX('ce raw data'!$C$2:$CZ$3000,MATCH(1,INDEX(('ce raw data'!$A$2:$A$3000=C127)*('ce raw data'!$B$2:$B$3000=$B158),,),0),MATCH(C130,'ce raw data'!$C$1:$CZ$1,0))),"-")</f>
        <v>-</v>
      </c>
      <c r="D158" s="8" t="str">
        <f>IFERROR(IF(INDEX('ce raw data'!$C$2:$CZ$3000,MATCH(1,INDEX(('ce raw data'!$A$2:$A$3000=C127)*('ce raw data'!$B$2:$B$3000=$B158),,),0),MATCH(D130,'ce raw data'!$C$1:$CZ$1,0))="","-",INDEX('ce raw data'!$C$2:$CZ$3000,MATCH(1,INDEX(('ce raw data'!$A$2:$A$3000=C127)*('ce raw data'!$B$2:$B$3000=$B158),,),0),MATCH(D130,'ce raw data'!$C$1:$CZ$1,0))),"-")</f>
        <v>-</v>
      </c>
      <c r="E158" s="8" t="str">
        <f>IFERROR(IF(INDEX('ce raw data'!$C$2:$CZ$3000,MATCH(1,INDEX(('ce raw data'!$A$2:$A$3000=C127)*('ce raw data'!$B$2:$B$3000=$B158),,),0),MATCH(E130,'ce raw data'!$C$1:$CZ$1,0))="","-",INDEX('ce raw data'!$C$2:$CZ$3000,MATCH(1,INDEX(('ce raw data'!$A$2:$A$3000=C127)*('ce raw data'!$B$2:$B$3000=$B158),,),0),MATCH(E130,'ce raw data'!$C$1:$CZ$1,0))),"-")</f>
        <v>-</v>
      </c>
      <c r="F158" s="8" t="str">
        <f>IFERROR(IF(INDEX('ce raw data'!$C$2:$CZ$3000,MATCH(1,INDEX(('ce raw data'!$A$2:$A$3000=C127)*('ce raw data'!$B$2:$B$3000=$B158),,),0),MATCH(F130,'ce raw data'!$C$1:$CZ$1,0))="","-",INDEX('ce raw data'!$C$2:$CZ$3000,MATCH(1,INDEX(('ce raw data'!$A$2:$A$3000=C127)*('ce raw data'!$B$2:$B$3000=$B158),,),0),MATCH(F130,'ce raw data'!$C$1:$CZ$1,0))),"-")</f>
        <v>-</v>
      </c>
      <c r="G158" s="8" t="str">
        <f>IFERROR(IF(INDEX('ce raw data'!$C$2:$CZ$3000,MATCH(1,INDEX(('ce raw data'!$A$2:$A$3000=C127)*('ce raw data'!$B$2:$B$3000=$B158),,),0),MATCH(G130,'ce raw data'!$C$1:$CZ$1,0))="","-",INDEX('ce raw data'!$C$2:$CZ$3000,MATCH(1,INDEX(('ce raw data'!$A$2:$A$3000=C127)*('ce raw data'!$B$2:$B$3000=$B158),,),0),MATCH(G130,'ce raw data'!$C$1:$CZ$1,0))),"-")</f>
        <v>-</v>
      </c>
      <c r="H158" s="8" t="str">
        <f>IFERROR(IF(INDEX('ce raw data'!$C$2:$CZ$3000,MATCH(1,INDEX(('ce raw data'!$A$2:$A$3000=C127)*('ce raw data'!$B$2:$B$3000=$B158),,),0),MATCH(H130,'ce raw data'!$C$1:$CZ$1,0))="","-",INDEX('ce raw data'!$C$2:$CZ$3000,MATCH(1,INDEX(('ce raw data'!$A$2:$A$3000=C127)*('ce raw data'!$B$2:$B$3000=$B158),,),0),MATCH(H130,'ce raw data'!$C$1:$CZ$1,0))),"-")</f>
        <v>-</v>
      </c>
      <c r="I158" s="8" t="str">
        <f>IFERROR(IF(INDEX('ce raw data'!$C$2:$CZ$3000,MATCH(1,INDEX(('ce raw data'!$A$2:$A$3000=C127)*('ce raw data'!$B$2:$B$3000=$B158),,),0),MATCH(I130,'ce raw data'!$C$1:$CZ$1,0))="","-",INDEX('ce raw data'!$C$2:$CZ$3000,MATCH(1,INDEX(('ce raw data'!$A$2:$A$3000=C127)*('ce raw data'!$B$2:$B$3000=$B158),,),0),MATCH(I130,'ce raw data'!$C$1:$CZ$1,0))),"-")</f>
        <v>-</v>
      </c>
      <c r="J158" s="8" t="str">
        <f>IFERROR(IF(INDEX('ce raw data'!$C$2:$CZ$3000,MATCH(1,INDEX(('ce raw data'!$A$2:$A$3000=C127)*('ce raw data'!$B$2:$B$3000=$B158),,),0),MATCH(J130,'ce raw data'!$C$1:$CZ$1,0))="","-",INDEX('ce raw data'!$C$2:$CZ$3000,MATCH(1,INDEX(('ce raw data'!$A$2:$A$3000=C127)*('ce raw data'!$B$2:$B$3000=$B158),,),0),MATCH(J130,'ce raw data'!$C$1:$CZ$1,0))),"-")</f>
        <v>-</v>
      </c>
    </row>
    <row r="159" spans="2:10" ht="20.25" hidden="1" customHeight="1" x14ac:dyDescent="0.4">
      <c r="B159" s="14"/>
      <c r="C159" s="8" t="str">
        <f>IFERROR(IF(INDEX('ce raw data'!$C$2:$CZ$3000,MATCH(1,INDEX(('ce raw data'!$A$2:$A$3000=C127)*('ce raw data'!$B$2:$B$3000=$B160),,),0),MATCH(SUBSTITUTE(C130,"Allele","Height"),'ce raw data'!$C$1:$CZ$1,0))="","-",INDEX('ce raw data'!$C$2:$CZ$3000,MATCH(1,INDEX(('ce raw data'!$A$2:$A$3000=C127)*('ce raw data'!$B$2:$B$3000=$B160),,),0),MATCH(SUBSTITUTE(C130,"Allele","Height"),'ce raw data'!$C$1:$CZ$1,0))),"-")</f>
        <v>-</v>
      </c>
      <c r="D159" s="8" t="str">
        <f>IFERROR(IF(INDEX('ce raw data'!$C$2:$CZ$3000,MATCH(1,INDEX(('ce raw data'!$A$2:$A$3000=C127)*('ce raw data'!$B$2:$B$3000=$B160),,),0),MATCH(SUBSTITUTE(D130,"Allele","Height"),'ce raw data'!$C$1:$CZ$1,0))="","-",INDEX('ce raw data'!$C$2:$CZ$3000,MATCH(1,INDEX(('ce raw data'!$A$2:$A$3000=C127)*('ce raw data'!$B$2:$B$3000=$B160),,),0),MATCH(SUBSTITUTE(D130,"Allele","Height"),'ce raw data'!$C$1:$CZ$1,0))),"-")</f>
        <v>-</v>
      </c>
      <c r="E159" s="8" t="str">
        <f>IFERROR(IF(INDEX('ce raw data'!$C$2:$CZ$3000,MATCH(1,INDEX(('ce raw data'!$A$2:$A$3000=C127)*('ce raw data'!$B$2:$B$3000=$B160),,),0),MATCH(SUBSTITUTE(E130,"Allele","Height"),'ce raw data'!$C$1:$CZ$1,0))="","-",INDEX('ce raw data'!$C$2:$CZ$3000,MATCH(1,INDEX(('ce raw data'!$A$2:$A$3000=C127)*('ce raw data'!$B$2:$B$3000=$B160),,),0),MATCH(SUBSTITUTE(E130,"Allele","Height"),'ce raw data'!$C$1:$CZ$1,0))),"-")</f>
        <v>-</v>
      </c>
      <c r="F159" s="8" t="str">
        <f>IFERROR(IF(INDEX('ce raw data'!$C$2:$CZ$3000,MATCH(1,INDEX(('ce raw data'!$A$2:$A$3000=C127)*('ce raw data'!$B$2:$B$3000=$B160),,),0),MATCH(SUBSTITUTE(F130,"Allele","Height"),'ce raw data'!$C$1:$CZ$1,0))="","-",INDEX('ce raw data'!$C$2:$CZ$3000,MATCH(1,INDEX(('ce raw data'!$A$2:$A$3000=C127)*('ce raw data'!$B$2:$B$3000=$B160),,),0),MATCH(SUBSTITUTE(F130,"Allele","Height"),'ce raw data'!$C$1:$CZ$1,0))),"-")</f>
        <v>-</v>
      </c>
      <c r="G159" s="8" t="str">
        <f>IFERROR(IF(INDEX('ce raw data'!$C$2:$CZ$3000,MATCH(1,INDEX(('ce raw data'!$A$2:$A$3000=C127)*('ce raw data'!$B$2:$B$3000=$B160),,),0),MATCH(SUBSTITUTE(G130,"Allele","Height"),'ce raw data'!$C$1:$CZ$1,0))="","-",INDEX('ce raw data'!$C$2:$CZ$3000,MATCH(1,INDEX(('ce raw data'!$A$2:$A$3000=C127)*('ce raw data'!$B$2:$B$3000=$B160),,),0),MATCH(SUBSTITUTE(G130,"Allele","Height"),'ce raw data'!$C$1:$CZ$1,0))),"-")</f>
        <v>-</v>
      </c>
      <c r="H159" s="8" t="str">
        <f>IFERROR(IF(INDEX('ce raw data'!$C$2:$CZ$3000,MATCH(1,INDEX(('ce raw data'!$A$2:$A$3000=C127)*('ce raw data'!$B$2:$B$3000=$B160),,),0),MATCH(SUBSTITUTE(H130,"Allele","Height"),'ce raw data'!$C$1:$CZ$1,0))="","-",INDEX('ce raw data'!$C$2:$CZ$3000,MATCH(1,INDEX(('ce raw data'!$A$2:$A$3000=C127)*('ce raw data'!$B$2:$B$3000=$B160),,),0),MATCH(SUBSTITUTE(H130,"Allele","Height"),'ce raw data'!$C$1:$CZ$1,0))),"-")</f>
        <v>-</v>
      </c>
      <c r="I159" s="8" t="str">
        <f>IFERROR(IF(INDEX('ce raw data'!$C$2:$CZ$3000,MATCH(1,INDEX(('ce raw data'!$A$2:$A$3000=C127)*('ce raw data'!$B$2:$B$3000=$B160),,),0),MATCH(SUBSTITUTE(I130,"Allele","Height"),'ce raw data'!$C$1:$CZ$1,0))="","-",INDEX('ce raw data'!$C$2:$CZ$3000,MATCH(1,INDEX(('ce raw data'!$A$2:$A$3000=C127)*('ce raw data'!$B$2:$B$3000=$B160),,),0),MATCH(SUBSTITUTE(I130,"Allele","Height"),'ce raw data'!$C$1:$CZ$1,0))),"-")</f>
        <v>-</v>
      </c>
      <c r="J159" s="8" t="str">
        <f>IFERROR(IF(INDEX('ce raw data'!$C$2:$CZ$3000,MATCH(1,INDEX(('ce raw data'!$A$2:$A$3000=C127)*('ce raw data'!$B$2:$B$3000=$B160),,),0),MATCH(SUBSTITUTE(J130,"Allele","Height"),'ce raw data'!$C$1:$CZ$1,0))="","-",INDEX('ce raw data'!$C$2:$CZ$3000,MATCH(1,INDEX(('ce raw data'!$A$2:$A$3000=C127)*('ce raw data'!$B$2:$B$3000=$B160),,),0),MATCH(SUBSTITUTE(J130,"Allele","Height"),'ce raw data'!$C$1:$CZ$1,0))),"-")</f>
        <v>-</v>
      </c>
    </row>
    <row r="160" spans="2:10" x14ac:dyDescent="0.4">
      <c r="B160" s="14" t="str">
        <f>'Allele Call Table'!$A$99</f>
        <v>D21S11</v>
      </c>
      <c r="C160" s="8" t="str">
        <f>IFERROR(IF(INDEX('ce raw data'!$C$2:$CZ$3000,MATCH(1,INDEX(('ce raw data'!$A$2:$A$3000=C127)*('ce raw data'!$B$2:$B$3000=$B160),,),0),MATCH(C130,'ce raw data'!$C$1:$CZ$1,0))="","-",INDEX('ce raw data'!$C$2:$CZ$3000,MATCH(1,INDEX(('ce raw data'!$A$2:$A$3000=C127)*('ce raw data'!$B$2:$B$3000=$B160),,),0),MATCH(C130,'ce raw data'!$C$1:$CZ$1,0))),"-")</f>
        <v>-</v>
      </c>
      <c r="D160" s="8" t="str">
        <f>IFERROR(IF(INDEX('ce raw data'!$C$2:$CZ$3000,MATCH(1,INDEX(('ce raw data'!$A$2:$A$3000=C127)*('ce raw data'!$B$2:$B$3000=$B160),,),0),MATCH(D130,'ce raw data'!$C$1:$CZ$1,0))="","-",INDEX('ce raw data'!$C$2:$CZ$3000,MATCH(1,INDEX(('ce raw data'!$A$2:$A$3000=C127)*('ce raw data'!$B$2:$B$3000=$B160),,),0),MATCH(D130,'ce raw data'!$C$1:$CZ$1,0))),"-")</f>
        <v>-</v>
      </c>
      <c r="E160" s="8" t="str">
        <f>IFERROR(IF(INDEX('ce raw data'!$C$2:$CZ$3000,MATCH(1,INDEX(('ce raw data'!$A$2:$A$3000=C127)*('ce raw data'!$B$2:$B$3000=$B160),,),0),MATCH(E130,'ce raw data'!$C$1:$CZ$1,0))="","-",INDEX('ce raw data'!$C$2:$CZ$3000,MATCH(1,INDEX(('ce raw data'!$A$2:$A$3000=C127)*('ce raw data'!$B$2:$B$3000=$B160),,),0),MATCH(E130,'ce raw data'!$C$1:$CZ$1,0))),"-")</f>
        <v>-</v>
      </c>
      <c r="F160" s="8" t="str">
        <f>IFERROR(IF(INDEX('ce raw data'!$C$2:$CZ$3000,MATCH(1,INDEX(('ce raw data'!$A$2:$A$3000=C127)*('ce raw data'!$B$2:$B$3000=$B160),,),0),MATCH(F130,'ce raw data'!$C$1:$CZ$1,0))="","-",INDEX('ce raw data'!$C$2:$CZ$3000,MATCH(1,INDEX(('ce raw data'!$A$2:$A$3000=C127)*('ce raw data'!$B$2:$B$3000=$B160),,),0),MATCH(F130,'ce raw data'!$C$1:$CZ$1,0))),"-")</f>
        <v>-</v>
      </c>
      <c r="G160" s="8" t="str">
        <f>IFERROR(IF(INDEX('ce raw data'!$C$2:$CZ$3000,MATCH(1,INDEX(('ce raw data'!$A$2:$A$3000=C127)*('ce raw data'!$B$2:$B$3000=$B160),,),0),MATCH(G130,'ce raw data'!$C$1:$CZ$1,0))="","-",INDEX('ce raw data'!$C$2:$CZ$3000,MATCH(1,INDEX(('ce raw data'!$A$2:$A$3000=C127)*('ce raw data'!$B$2:$B$3000=$B160),,),0),MATCH(G130,'ce raw data'!$C$1:$CZ$1,0))),"-")</f>
        <v>-</v>
      </c>
      <c r="H160" s="8" t="str">
        <f>IFERROR(IF(INDEX('ce raw data'!$C$2:$CZ$3000,MATCH(1,INDEX(('ce raw data'!$A$2:$A$3000=C127)*('ce raw data'!$B$2:$B$3000=$B160),,),0),MATCH(H130,'ce raw data'!$C$1:$CZ$1,0))="","-",INDEX('ce raw data'!$C$2:$CZ$3000,MATCH(1,INDEX(('ce raw data'!$A$2:$A$3000=C127)*('ce raw data'!$B$2:$B$3000=$B160),,),0),MATCH(H130,'ce raw data'!$C$1:$CZ$1,0))),"-")</f>
        <v>-</v>
      </c>
      <c r="I160" s="8" t="str">
        <f>IFERROR(IF(INDEX('ce raw data'!$C$2:$CZ$3000,MATCH(1,INDEX(('ce raw data'!$A$2:$A$3000=C127)*('ce raw data'!$B$2:$B$3000=$B160),,),0),MATCH(I130,'ce raw data'!$C$1:$CZ$1,0))="","-",INDEX('ce raw data'!$C$2:$CZ$3000,MATCH(1,INDEX(('ce raw data'!$A$2:$A$3000=C127)*('ce raw data'!$B$2:$B$3000=$B160),,),0),MATCH(I130,'ce raw data'!$C$1:$CZ$1,0))),"-")</f>
        <v>-</v>
      </c>
      <c r="J160" s="8" t="str">
        <f>IFERROR(IF(INDEX('ce raw data'!$C$2:$CZ$3000,MATCH(1,INDEX(('ce raw data'!$A$2:$A$3000=C127)*('ce raw data'!$B$2:$B$3000=$B160),,),0),MATCH(J130,'ce raw data'!$C$1:$CZ$1,0))="","-",INDEX('ce raw data'!$C$2:$CZ$3000,MATCH(1,INDEX(('ce raw data'!$A$2:$A$3000=C127)*('ce raw data'!$B$2:$B$3000=$B160),,),0),MATCH(J130,'ce raw data'!$C$1:$CZ$1,0))),"-")</f>
        <v>-</v>
      </c>
    </row>
    <row r="161" spans="2:10" ht="20.25" hidden="1" customHeight="1" x14ac:dyDescent="0.4">
      <c r="B161" s="14"/>
      <c r="C161" s="8" t="str">
        <f>IFERROR(IF(INDEX('ce raw data'!$C$2:$CZ$3000,MATCH(1,INDEX(('ce raw data'!$A$2:$A$3000=C127)*('ce raw data'!$B$2:$B$3000=$B162),,),0),MATCH(SUBSTITUTE(C130,"Allele","Height"),'ce raw data'!$C$1:$CZ$1,0))="","-",INDEX('ce raw data'!$C$2:$CZ$3000,MATCH(1,INDEX(('ce raw data'!$A$2:$A$3000=C127)*('ce raw data'!$B$2:$B$3000=$B162),,),0),MATCH(SUBSTITUTE(C130,"Allele","Height"),'ce raw data'!$C$1:$CZ$1,0))),"-")</f>
        <v>-</v>
      </c>
      <c r="D161" s="8" t="str">
        <f>IFERROR(IF(INDEX('ce raw data'!$C$2:$CZ$3000,MATCH(1,INDEX(('ce raw data'!$A$2:$A$3000=C127)*('ce raw data'!$B$2:$B$3000=$B162),,),0),MATCH(SUBSTITUTE(D130,"Allele","Height"),'ce raw data'!$C$1:$CZ$1,0))="","-",INDEX('ce raw data'!$C$2:$CZ$3000,MATCH(1,INDEX(('ce raw data'!$A$2:$A$3000=C127)*('ce raw data'!$B$2:$B$3000=$B162),,),0),MATCH(SUBSTITUTE(D130,"Allele","Height"),'ce raw data'!$C$1:$CZ$1,0))),"-")</f>
        <v>-</v>
      </c>
      <c r="E161" s="8" t="str">
        <f>IFERROR(IF(INDEX('ce raw data'!$C$2:$CZ$3000,MATCH(1,INDEX(('ce raw data'!$A$2:$A$3000=C127)*('ce raw data'!$B$2:$B$3000=$B162),,),0),MATCH(SUBSTITUTE(E130,"Allele","Height"),'ce raw data'!$C$1:$CZ$1,0))="","-",INDEX('ce raw data'!$C$2:$CZ$3000,MATCH(1,INDEX(('ce raw data'!$A$2:$A$3000=C127)*('ce raw data'!$B$2:$B$3000=$B162),,),0),MATCH(SUBSTITUTE(E130,"Allele","Height"),'ce raw data'!$C$1:$CZ$1,0))),"-")</f>
        <v>-</v>
      </c>
      <c r="F161" s="8" t="str">
        <f>IFERROR(IF(INDEX('ce raw data'!$C$2:$CZ$3000,MATCH(1,INDEX(('ce raw data'!$A$2:$A$3000=C127)*('ce raw data'!$B$2:$B$3000=$B162),,),0),MATCH(SUBSTITUTE(F130,"Allele","Height"),'ce raw data'!$C$1:$CZ$1,0))="","-",INDEX('ce raw data'!$C$2:$CZ$3000,MATCH(1,INDEX(('ce raw data'!$A$2:$A$3000=C127)*('ce raw data'!$B$2:$B$3000=$B162),,),0),MATCH(SUBSTITUTE(F130,"Allele","Height"),'ce raw data'!$C$1:$CZ$1,0))),"-")</f>
        <v>-</v>
      </c>
      <c r="G161" s="8" t="str">
        <f>IFERROR(IF(INDEX('ce raw data'!$C$2:$CZ$3000,MATCH(1,INDEX(('ce raw data'!$A$2:$A$3000=C127)*('ce raw data'!$B$2:$B$3000=$B162),,),0),MATCH(SUBSTITUTE(G130,"Allele","Height"),'ce raw data'!$C$1:$CZ$1,0))="","-",INDEX('ce raw data'!$C$2:$CZ$3000,MATCH(1,INDEX(('ce raw data'!$A$2:$A$3000=C127)*('ce raw data'!$B$2:$B$3000=$B162),,),0),MATCH(SUBSTITUTE(G130,"Allele","Height"),'ce raw data'!$C$1:$CZ$1,0))),"-")</f>
        <v>-</v>
      </c>
      <c r="H161" s="8" t="str">
        <f>IFERROR(IF(INDEX('ce raw data'!$C$2:$CZ$3000,MATCH(1,INDEX(('ce raw data'!$A$2:$A$3000=C127)*('ce raw data'!$B$2:$B$3000=$B162),,),0),MATCH(SUBSTITUTE(H130,"Allele","Height"),'ce raw data'!$C$1:$CZ$1,0))="","-",INDEX('ce raw data'!$C$2:$CZ$3000,MATCH(1,INDEX(('ce raw data'!$A$2:$A$3000=C127)*('ce raw data'!$B$2:$B$3000=$B162),,),0),MATCH(SUBSTITUTE(H130,"Allele","Height"),'ce raw data'!$C$1:$CZ$1,0))),"-")</f>
        <v>-</v>
      </c>
      <c r="I161" s="8" t="str">
        <f>IFERROR(IF(INDEX('ce raw data'!$C$2:$CZ$3000,MATCH(1,INDEX(('ce raw data'!$A$2:$A$3000=C127)*('ce raw data'!$B$2:$B$3000=$B162),,),0),MATCH(SUBSTITUTE(I130,"Allele","Height"),'ce raw data'!$C$1:$CZ$1,0))="","-",INDEX('ce raw data'!$C$2:$CZ$3000,MATCH(1,INDEX(('ce raw data'!$A$2:$A$3000=C127)*('ce raw data'!$B$2:$B$3000=$B162),,),0),MATCH(SUBSTITUTE(I130,"Allele","Height"),'ce raw data'!$C$1:$CZ$1,0))),"-")</f>
        <v>-</v>
      </c>
      <c r="J161" s="8" t="str">
        <f>IFERROR(IF(INDEX('ce raw data'!$C$2:$CZ$3000,MATCH(1,INDEX(('ce raw data'!$A$2:$A$3000=C127)*('ce raw data'!$B$2:$B$3000=$B162),,),0),MATCH(SUBSTITUTE(J130,"Allele","Height"),'ce raw data'!$C$1:$CZ$1,0))="","-",INDEX('ce raw data'!$C$2:$CZ$3000,MATCH(1,INDEX(('ce raw data'!$A$2:$A$3000=C127)*('ce raw data'!$B$2:$B$3000=$B162),,),0),MATCH(SUBSTITUTE(J130,"Allele","Height"),'ce raw data'!$C$1:$CZ$1,0))),"-")</f>
        <v>-</v>
      </c>
    </row>
    <row r="162" spans="2:10" x14ac:dyDescent="0.4">
      <c r="B162" s="14" t="str">
        <f>'Allele Call Table'!$A$101</f>
        <v>D7S820</v>
      </c>
      <c r="C162" s="8" t="str">
        <f>IFERROR(IF(INDEX('ce raw data'!$C$2:$CZ$3000,MATCH(1,INDEX(('ce raw data'!$A$2:$A$3000=C127)*('ce raw data'!$B$2:$B$3000=$B162),,),0),MATCH(C130,'ce raw data'!$C$1:$CZ$1,0))="","-",INDEX('ce raw data'!$C$2:$CZ$3000,MATCH(1,INDEX(('ce raw data'!$A$2:$A$3000=C127)*('ce raw data'!$B$2:$B$3000=$B162),,),0),MATCH(C130,'ce raw data'!$C$1:$CZ$1,0))),"-")</f>
        <v>-</v>
      </c>
      <c r="D162" s="8" t="str">
        <f>IFERROR(IF(INDEX('ce raw data'!$C$2:$CZ$3000,MATCH(1,INDEX(('ce raw data'!$A$2:$A$3000=C127)*('ce raw data'!$B$2:$B$3000=$B162),,),0),MATCH(D130,'ce raw data'!$C$1:$CZ$1,0))="","-",INDEX('ce raw data'!$C$2:$CZ$3000,MATCH(1,INDEX(('ce raw data'!$A$2:$A$3000=C127)*('ce raw data'!$B$2:$B$3000=$B162),,),0),MATCH(D130,'ce raw data'!$C$1:$CZ$1,0))),"-")</f>
        <v>-</v>
      </c>
      <c r="E162" s="8" t="str">
        <f>IFERROR(IF(INDEX('ce raw data'!$C$2:$CZ$3000,MATCH(1,INDEX(('ce raw data'!$A$2:$A$3000=C127)*('ce raw data'!$B$2:$B$3000=$B162),,),0),MATCH(E130,'ce raw data'!$C$1:$CZ$1,0))="","-",INDEX('ce raw data'!$C$2:$CZ$3000,MATCH(1,INDEX(('ce raw data'!$A$2:$A$3000=C127)*('ce raw data'!$B$2:$B$3000=$B162),,),0),MATCH(E130,'ce raw data'!$C$1:$CZ$1,0))),"-")</f>
        <v>-</v>
      </c>
      <c r="F162" s="8" t="str">
        <f>IFERROR(IF(INDEX('ce raw data'!$C$2:$CZ$3000,MATCH(1,INDEX(('ce raw data'!$A$2:$A$3000=C127)*('ce raw data'!$B$2:$B$3000=$B162),,),0),MATCH(F130,'ce raw data'!$C$1:$CZ$1,0))="","-",INDEX('ce raw data'!$C$2:$CZ$3000,MATCH(1,INDEX(('ce raw data'!$A$2:$A$3000=C127)*('ce raw data'!$B$2:$B$3000=$B162),,),0),MATCH(F130,'ce raw data'!$C$1:$CZ$1,0))),"-")</f>
        <v>-</v>
      </c>
      <c r="G162" s="8" t="str">
        <f>IFERROR(IF(INDEX('ce raw data'!$C$2:$CZ$3000,MATCH(1,INDEX(('ce raw data'!$A$2:$A$3000=C127)*('ce raw data'!$B$2:$B$3000=$B162),,),0),MATCH(G130,'ce raw data'!$C$1:$CZ$1,0))="","-",INDEX('ce raw data'!$C$2:$CZ$3000,MATCH(1,INDEX(('ce raw data'!$A$2:$A$3000=C127)*('ce raw data'!$B$2:$B$3000=$B162),,),0),MATCH(G130,'ce raw data'!$C$1:$CZ$1,0))),"-")</f>
        <v>-</v>
      </c>
      <c r="H162" s="8" t="str">
        <f>IFERROR(IF(INDEX('ce raw data'!$C$2:$CZ$3000,MATCH(1,INDEX(('ce raw data'!$A$2:$A$3000=C127)*('ce raw data'!$B$2:$B$3000=$B162),,),0),MATCH(H130,'ce raw data'!$C$1:$CZ$1,0))="","-",INDEX('ce raw data'!$C$2:$CZ$3000,MATCH(1,INDEX(('ce raw data'!$A$2:$A$3000=C127)*('ce raw data'!$B$2:$B$3000=$B162),,),0),MATCH(H130,'ce raw data'!$C$1:$CZ$1,0))),"-")</f>
        <v>-</v>
      </c>
      <c r="I162" s="8" t="str">
        <f>IFERROR(IF(INDEX('ce raw data'!$C$2:$CZ$3000,MATCH(1,INDEX(('ce raw data'!$A$2:$A$3000=C127)*('ce raw data'!$B$2:$B$3000=$B162),,),0),MATCH(I130,'ce raw data'!$C$1:$CZ$1,0))="","-",INDEX('ce raw data'!$C$2:$CZ$3000,MATCH(1,INDEX(('ce raw data'!$A$2:$A$3000=C127)*('ce raw data'!$B$2:$B$3000=$B162),,),0),MATCH(I130,'ce raw data'!$C$1:$CZ$1,0))),"-")</f>
        <v>-</v>
      </c>
      <c r="J162" s="8" t="str">
        <f>IFERROR(IF(INDEX('ce raw data'!$C$2:$CZ$3000,MATCH(1,INDEX(('ce raw data'!$A$2:$A$3000=C127)*('ce raw data'!$B$2:$B$3000=$B162),,),0),MATCH(J130,'ce raw data'!$C$1:$CZ$1,0))="","-",INDEX('ce raw data'!$C$2:$CZ$3000,MATCH(1,INDEX(('ce raw data'!$A$2:$A$3000=C127)*('ce raw data'!$B$2:$B$3000=$B162),,),0),MATCH(J130,'ce raw data'!$C$1:$CZ$1,0))),"-")</f>
        <v>-</v>
      </c>
    </row>
    <row r="163" spans="2:10" ht="20.25" hidden="1" customHeight="1" x14ac:dyDescent="0.4">
      <c r="B163" s="14"/>
      <c r="C163" s="8" t="str">
        <f>IFERROR(IF(INDEX('ce raw data'!$C$2:$CZ$3000,MATCH(1,INDEX(('ce raw data'!$A$2:$A$3000=C127)*('ce raw data'!$B$2:$B$3000=$B164),,),0),MATCH(SUBSTITUTE(C130,"Allele","Height"),'ce raw data'!$C$1:$CZ$1,0))="","-",INDEX('ce raw data'!$C$2:$CZ$3000,MATCH(1,INDEX(('ce raw data'!$A$2:$A$3000=C127)*('ce raw data'!$B$2:$B$3000=$B164),,),0),MATCH(SUBSTITUTE(C130,"Allele","Height"),'ce raw data'!$C$1:$CZ$1,0))),"-")</f>
        <v>-</v>
      </c>
      <c r="D163" s="8" t="str">
        <f>IFERROR(IF(INDEX('ce raw data'!$C$2:$CZ$3000,MATCH(1,INDEX(('ce raw data'!$A$2:$A$3000=C127)*('ce raw data'!$B$2:$B$3000=$B164),,),0),MATCH(SUBSTITUTE(D130,"Allele","Height"),'ce raw data'!$C$1:$CZ$1,0))="","-",INDEX('ce raw data'!$C$2:$CZ$3000,MATCH(1,INDEX(('ce raw data'!$A$2:$A$3000=C127)*('ce raw data'!$B$2:$B$3000=$B164),,),0),MATCH(SUBSTITUTE(D130,"Allele","Height"),'ce raw data'!$C$1:$CZ$1,0))),"-")</f>
        <v>-</v>
      </c>
      <c r="E163" s="8" t="str">
        <f>IFERROR(IF(INDEX('ce raw data'!$C$2:$CZ$3000,MATCH(1,INDEX(('ce raw data'!$A$2:$A$3000=C127)*('ce raw data'!$B$2:$B$3000=$B164),,),0),MATCH(SUBSTITUTE(E130,"Allele","Height"),'ce raw data'!$C$1:$CZ$1,0))="","-",INDEX('ce raw data'!$C$2:$CZ$3000,MATCH(1,INDEX(('ce raw data'!$A$2:$A$3000=C127)*('ce raw data'!$B$2:$B$3000=$B164),,),0),MATCH(SUBSTITUTE(E130,"Allele","Height"),'ce raw data'!$C$1:$CZ$1,0))),"-")</f>
        <v>-</v>
      </c>
      <c r="F163" s="8" t="str">
        <f>IFERROR(IF(INDEX('ce raw data'!$C$2:$CZ$3000,MATCH(1,INDEX(('ce raw data'!$A$2:$A$3000=C127)*('ce raw data'!$B$2:$B$3000=$B164),,),0),MATCH(SUBSTITUTE(F130,"Allele","Height"),'ce raw data'!$C$1:$CZ$1,0))="","-",INDEX('ce raw data'!$C$2:$CZ$3000,MATCH(1,INDEX(('ce raw data'!$A$2:$A$3000=C127)*('ce raw data'!$B$2:$B$3000=$B164),,),0),MATCH(SUBSTITUTE(F130,"Allele","Height"),'ce raw data'!$C$1:$CZ$1,0))),"-")</f>
        <v>-</v>
      </c>
      <c r="G163" s="8" t="str">
        <f>IFERROR(IF(INDEX('ce raw data'!$C$2:$CZ$3000,MATCH(1,INDEX(('ce raw data'!$A$2:$A$3000=C127)*('ce raw data'!$B$2:$B$3000=$B164),,),0),MATCH(SUBSTITUTE(G130,"Allele","Height"),'ce raw data'!$C$1:$CZ$1,0))="","-",INDEX('ce raw data'!$C$2:$CZ$3000,MATCH(1,INDEX(('ce raw data'!$A$2:$A$3000=C127)*('ce raw data'!$B$2:$B$3000=$B164),,),0),MATCH(SUBSTITUTE(G130,"Allele","Height"),'ce raw data'!$C$1:$CZ$1,0))),"-")</f>
        <v>-</v>
      </c>
      <c r="H163" s="8" t="str">
        <f>IFERROR(IF(INDEX('ce raw data'!$C$2:$CZ$3000,MATCH(1,INDEX(('ce raw data'!$A$2:$A$3000=C127)*('ce raw data'!$B$2:$B$3000=$B164),,),0),MATCH(SUBSTITUTE(H130,"Allele","Height"),'ce raw data'!$C$1:$CZ$1,0))="","-",INDEX('ce raw data'!$C$2:$CZ$3000,MATCH(1,INDEX(('ce raw data'!$A$2:$A$3000=C127)*('ce raw data'!$B$2:$B$3000=$B164),,),0),MATCH(SUBSTITUTE(H130,"Allele","Height"),'ce raw data'!$C$1:$CZ$1,0))),"-")</f>
        <v>-</v>
      </c>
      <c r="I163" s="8" t="str">
        <f>IFERROR(IF(INDEX('ce raw data'!$C$2:$CZ$3000,MATCH(1,INDEX(('ce raw data'!$A$2:$A$3000=C127)*('ce raw data'!$B$2:$B$3000=$B164),,),0),MATCH(SUBSTITUTE(I130,"Allele","Height"),'ce raw data'!$C$1:$CZ$1,0))="","-",INDEX('ce raw data'!$C$2:$CZ$3000,MATCH(1,INDEX(('ce raw data'!$A$2:$A$3000=C127)*('ce raw data'!$B$2:$B$3000=$B164),,),0),MATCH(SUBSTITUTE(I130,"Allele","Height"),'ce raw data'!$C$1:$CZ$1,0))),"-")</f>
        <v>-</v>
      </c>
      <c r="J163" s="8" t="str">
        <f>IFERROR(IF(INDEX('ce raw data'!$C$2:$CZ$3000,MATCH(1,INDEX(('ce raw data'!$A$2:$A$3000=C127)*('ce raw data'!$B$2:$B$3000=$B164),,),0),MATCH(SUBSTITUTE(J130,"Allele","Height"),'ce raw data'!$C$1:$CZ$1,0))="","-",INDEX('ce raw data'!$C$2:$CZ$3000,MATCH(1,INDEX(('ce raw data'!$A$2:$A$3000=C127)*('ce raw data'!$B$2:$B$3000=$B164),,),0),MATCH(SUBSTITUTE(J130,"Allele","Height"),'ce raw data'!$C$1:$CZ$1,0))),"-")</f>
        <v>-</v>
      </c>
    </row>
    <row r="164" spans="2:10" x14ac:dyDescent="0.4">
      <c r="B164" s="14" t="str">
        <f>'Allele Call Table'!$A$103</f>
        <v>D5S818</v>
      </c>
      <c r="C164" s="8" t="str">
        <f>IFERROR(IF(INDEX('ce raw data'!$C$2:$CZ$3000,MATCH(1,INDEX(('ce raw data'!$A$2:$A$3000=C127)*('ce raw data'!$B$2:$B$3000=$B164),,),0),MATCH(C130,'ce raw data'!$C$1:$CZ$1,0))="","-",INDEX('ce raw data'!$C$2:$CZ$3000,MATCH(1,INDEX(('ce raw data'!$A$2:$A$3000=C127)*('ce raw data'!$B$2:$B$3000=$B164),,),0),MATCH(C130,'ce raw data'!$C$1:$CZ$1,0))),"-")</f>
        <v>-</v>
      </c>
      <c r="D164" s="8" t="str">
        <f>IFERROR(IF(INDEX('ce raw data'!$C$2:$CZ$3000,MATCH(1,INDEX(('ce raw data'!$A$2:$A$3000=C127)*('ce raw data'!$B$2:$B$3000=$B164),,),0),MATCH(D130,'ce raw data'!$C$1:$CZ$1,0))="","-",INDEX('ce raw data'!$C$2:$CZ$3000,MATCH(1,INDEX(('ce raw data'!$A$2:$A$3000=C127)*('ce raw data'!$B$2:$B$3000=$B164),,),0),MATCH(D130,'ce raw data'!$C$1:$CZ$1,0))),"-")</f>
        <v>-</v>
      </c>
      <c r="E164" s="8" t="str">
        <f>IFERROR(IF(INDEX('ce raw data'!$C$2:$CZ$3000,MATCH(1,INDEX(('ce raw data'!$A$2:$A$3000=C127)*('ce raw data'!$B$2:$B$3000=$B164),,),0),MATCH(E130,'ce raw data'!$C$1:$CZ$1,0))="","-",INDEX('ce raw data'!$C$2:$CZ$3000,MATCH(1,INDEX(('ce raw data'!$A$2:$A$3000=C127)*('ce raw data'!$B$2:$B$3000=$B164),,),0),MATCH(E130,'ce raw data'!$C$1:$CZ$1,0))),"-")</f>
        <v>-</v>
      </c>
      <c r="F164" s="8" t="str">
        <f>IFERROR(IF(INDEX('ce raw data'!$C$2:$CZ$3000,MATCH(1,INDEX(('ce raw data'!$A$2:$A$3000=C127)*('ce raw data'!$B$2:$B$3000=$B164),,),0),MATCH(F130,'ce raw data'!$C$1:$CZ$1,0))="","-",INDEX('ce raw data'!$C$2:$CZ$3000,MATCH(1,INDEX(('ce raw data'!$A$2:$A$3000=C127)*('ce raw data'!$B$2:$B$3000=$B164),,),0),MATCH(F130,'ce raw data'!$C$1:$CZ$1,0))),"-")</f>
        <v>-</v>
      </c>
      <c r="G164" s="8" t="str">
        <f>IFERROR(IF(INDEX('ce raw data'!$C$2:$CZ$3000,MATCH(1,INDEX(('ce raw data'!$A$2:$A$3000=C127)*('ce raw data'!$B$2:$B$3000=$B164),,),0),MATCH(G130,'ce raw data'!$C$1:$CZ$1,0))="","-",INDEX('ce raw data'!$C$2:$CZ$3000,MATCH(1,INDEX(('ce raw data'!$A$2:$A$3000=C127)*('ce raw data'!$B$2:$B$3000=$B164),,),0),MATCH(G130,'ce raw data'!$C$1:$CZ$1,0))),"-")</f>
        <v>-</v>
      </c>
      <c r="H164" s="8" t="str">
        <f>IFERROR(IF(INDEX('ce raw data'!$C$2:$CZ$3000,MATCH(1,INDEX(('ce raw data'!$A$2:$A$3000=C127)*('ce raw data'!$B$2:$B$3000=$B164),,),0),MATCH(H130,'ce raw data'!$C$1:$CZ$1,0))="","-",INDEX('ce raw data'!$C$2:$CZ$3000,MATCH(1,INDEX(('ce raw data'!$A$2:$A$3000=C127)*('ce raw data'!$B$2:$B$3000=$B164),,),0),MATCH(H130,'ce raw data'!$C$1:$CZ$1,0))),"-")</f>
        <v>-</v>
      </c>
      <c r="I164" s="8" t="str">
        <f>IFERROR(IF(INDEX('ce raw data'!$C$2:$CZ$3000,MATCH(1,INDEX(('ce raw data'!$A$2:$A$3000=C127)*('ce raw data'!$B$2:$B$3000=$B164),,),0),MATCH(I130,'ce raw data'!$C$1:$CZ$1,0))="","-",INDEX('ce raw data'!$C$2:$CZ$3000,MATCH(1,INDEX(('ce raw data'!$A$2:$A$3000=C127)*('ce raw data'!$B$2:$B$3000=$B164),,),0),MATCH(I130,'ce raw data'!$C$1:$CZ$1,0))),"-")</f>
        <v>-</v>
      </c>
      <c r="J164" s="8" t="str">
        <f>IFERROR(IF(INDEX('ce raw data'!$C$2:$CZ$3000,MATCH(1,INDEX(('ce raw data'!$A$2:$A$3000=C127)*('ce raw data'!$B$2:$B$3000=$B164),,),0),MATCH(J130,'ce raw data'!$C$1:$CZ$1,0))="","-",INDEX('ce raw data'!$C$2:$CZ$3000,MATCH(1,INDEX(('ce raw data'!$A$2:$A$3000=C127)*('ce raw data'!$B$2:$B$3000=$B164),,),0),MATCH(J130,'ce raw data'!$C$1:$CZ$1,0))),"-")</f>
        <v>-</v>
      </c>
    </row>
    <row r="165" spans="2:10" ht="20.25" hidden="1" customHeight="1" x14ac:dyDescent="0.4">
      <c r="B165" s="14"/>
      <c r="C165" s="8" t="str">
        <f>IFERROR(IF(INDEX('ce raw data'!$C$2:$CZ$3000,MATCH(1,INDEX(('ce raw data'!$A$2:$A$3000=C127)*('ce raw data'!$B$2:$B$3000=$B166),,),0),MATCH(SUBSTITUTE(C130,"Allele","Height"),'ce raw data'!$C$1:$CZ$1,0))="","-",INDEX('ce raw data'!$C$2:$CZ$3000,MATCH(1,INDEX(('ce raw data'!$A$2:$A$3000=C127)*('ce raw data'!$B$2:$B$3000=$B166),,),0),MATCH(SUBSTITUTE(C130,"Allele","Height"),'ce raw data'!$C$1:$CZ$1,0))),"-")</f>
        <v>-</v>
      </c>
      <c r="D165" s="8" t="str">
        <f>IFERROR(IF(INDEX('ce raw data'!$C$2:$CZ$3000,MATCH(1,INDEX(('ce raw data'!$A$2:$A$3000=C127)*('ce raw data'!$B$2:$B$3000=$B166),,),0),MATCH(SUBSTITUTE(D130,"Allele","Height"),'ce raw data'!$C$1:$CZ$1,0))="","-",INDEX('ce raw data'!$C$2:$CZ$3000,MATCH(1,INDEX(('ce raw data'!$A$2:$A$3000=C127)*('ce raw data'!$B$2:$B$3000=$B166),,),0),MATCH(SUBSTITUTE(D130,"Allele","Height"),'ce raw data'!$C$1:$CZ$1,0))),"-")</f>
        <v>-</v>
      </c>
      <c r="E165" s="8" t="str">
        <f>IFERROR(IF(INDEX('ce raw data'!$C$2:$CZ$3000,MATCH(1,INDEX(('ce raw data'!$A$2:$A$3000=C127)*('ce raw data'!$B$2:$B$3000=$B166),,),0),MATCH(SUBSTITUTE(E130,"Allele","Height"),'ce raw data'!$C$1:$CZ$1,0))="","-",INDEX('ce raw data'!$C$2:$CZ$3000,MATCH(1,INDEX(('ce raw data'!$A$2:$A$3000=C127)*('ce raw data'!$B$2:$B$3000=$B166),,),0),MATCH(SUBSTITUTE(E130,"Allele","Height"),'ce raw data'!$C$1:$CZ$1,0))),"-")</f>
        <v>-</v>
      </c>
      <c r="F165" s="8" t="str">
        <f>IFERROR(IF(INDEX('ce raw data'!$C$2:$CZ$3000,MATCH(1,INDEX(('ce raw data'!$A$2:$A$3000=C127)*('ce raw data'!$B$2:$B$3000=$B166),,),0),MATCH(SUBSTITUTE(F130,"Allele","Height"),'ce raw data'!$C$1:$CZ$1,0))="","-",INDEX('ce raw data'!$C$2:$CZ$3000,MATCH(1,INDEX(('ce raw data'!$A$2:$A$3000=C127)*('ce raw data'!$B$2:$B$3000=$B166),,),0),MATCH(SUBSTITUTE(F130,"Allele","Height"),'ce raw data'!$C$1:$CZ$1,0))),"-")</f>
        <v>-</v>
      </c>
      <c r="G165" s="8" t="str">
        <f>IFERROR(IF(INDEX('ce raw data'!$C$2:$CZ$3000,MATCH(1,INDEX(('ce raw data'!$A$2:$A$3000=C127)*('ce raw data'!$B$2:$B$3000=$B166),,),0),MATCH(SUBSTITUTE(G130,"Allele","Height"),'ce raw data'!$C$1:$CZ$1,0))="","-",INDEX('ce raw data'!$C$2:$CZ$3000,MATCH(1,INDEX(('ce raw data'!$A$2:$A$3000=C127)*('ce raw data'!$B$2:$B$3000=$B166),,),0),MATCH(SUBSTITUTE(G130,"Allele","Height"),'ce raw data'!$C$1:$CZ$1,0))),"-")</f>
        <v>-</v>
      </c>
      <c r="H165" s="8" t="str">
        <f>IFERROR(IF(INDEX('ce raw data'!$C$2:$CZ$3000,MATCH(1,INDEX(('ce raw data'!$A$2:$A$3000=C127)*('ce raw data'!$B$2:$B$3000=$B166),,),0),MATCH(SUBSTITUTE(H130,"Allele","Height"),'ce raw data'!$C$1:$CZ$1,0))="","-",INDEX('ce raw data'!$C$2:$CZ$3000,MATCH(1,INDEX(('ce raw data'!$A$2:$A$3000=C127)*('ce raw data'!$B$2:$B$3000=$B166),,),0),MATCH(SUBSTITUTE(H130,"Allele","Height"),'ce raw data'!$C$1:$CZ$1,0))),"-")</f>
        <v>-</v>
      </c>
      <c r="I165" s="8" t="str">
        <f>IFERROR(IF(INDEX('ce raw data'!$C$2:$CZ$3000,MATCH(1,INDEX(('ce raw data'!$A$2:$A$3000=C127)*('ce raw data'!$B$2:$B$3000=$B166),,),0),MATCH(SUBSTITUTE(I130,"Allele","Height"),'ce raw data'!$C$1:$CZ$1,0))="","-",INDEX('ce raw data'!$C$2:$CZ$3000,MATCH(1,INDEX(('ce raw data'!$A$2:$A$3000=C127)*('ce raw data'!$B$2:$B$3000=$B166),,),0),MATCH(SUBSTITUTE(I130,"Allele","Height"),'ce raw data'!$C$1:$CZ$1,0))),"-")</f>
        <v>-</v>
      </c>
      <c r="J165" s="8" t="str">
        <f>IFERROR(IF(INDEX('ce raw data'!$C$2:$CZ$3000,MATCH(1,INDEX(('ce raw data'!$A$2:$A$3000=C127)*('ce raw data'!$B$2:$B$3000=$B166),,),0),MATCH(SUBSTITUTE(J130,"Allele","Height"),'ce raw data'!$C$1:$CZ$1,0))="","-",INDEX('ce raw data'!$C$2:$CZ$3000,MATCH(1,INDEX(('ce raw data'!$A$2:$A$3000=C127)*('ce raw data'!$B$2:$B$3000=$B166),,),0),MATCH(SUBSTITUTE(J130,"Allele","Height"),'ce raw data'!$C$1:$CZ$1,0))),"-")</f>
        <v>-</v>
      </c>
    </row>
    <row r="166" spans="2:10" x14ac:dyDescent="0.4">
      <c r="B166" s="14" t="str">
        <f>'Allele Call Table'!$A$105</f>
        <v>TPOX</v>
      </c>
      <c r="C166" s="8" t="str">
        <f>IFERROR(IF(INDEX('ce raw data'!$C$2:$CZ$3000,MATCH(1,INDEX(('ce raw data'!$A$2:$A$3000=C127)*('ce raw data'!$B$2:$B$3000=$B166),,),0),MATCH(C130,'ce raw data'!$C$1:$CZ$1,0))="","-",INDEX('ce raw data'!$C$2:$CZ$3000,MATCH(1,INDEX(('ce raw data'!$A$2:$A$3000=C127)*('ce raw data'!$B$2:$B$3000=$B166),,),0),MATCH(C130,'ce raw data'!$C$1:$CZ$1,0))),"-")</f>
        <v>-</v>
      </c>
      <c r="D166" s="8" t="str">
        <f>IFERROR(IF(INDEX('ce raw data'!$C$2:$CZ$3000,MATCH(1,INDEX(('ce raw data'!$A$2:$A$3000=C127)*('ce raw data'!$B$2:$B$3000=$B166),,),0),MATCH(D130,'ce raw data'!$C$1:$CZ$1,0))="","-",INDEX('ce raw data'!$C$2:$CZ$3000,MATCH(1,INDEX(('ce raw data'!$A$2:$A$3000=C127)*('ce raw data'!$B$2:$B$3000=$B166),,),0),MATCH(D130,'ce raw data'!$C$1:$CZ$1,0))),"-")</f>
        <v>-</v>
      </c>
      <c r="E166" s="8" t="str">
        <f>IFERROR(IF(INDEX('ce raw data'!$C$2:$CZ$3000,MATCH(1,INDEX(('ce raw data'!$A$2:$A$3000=C127)*('ce raw data'!$B$2:$B$3000=$B166),,),0),MATCH(E130,'ce raw data'!$C$1:$CZ$1,0))="","-",INDEX('ce raw data'!$C$2:$CZ$3000,MATCH(1,INDEX(('ce raw data'!$A$2:$A$3000=C127)*('ce raw data'!$B$2:$B$3000=$B166),,),0),MATCH(E130,'ce raw data'!$C$1:$CZ$1,0))),"-")</f>
        <v>-</v>
      </c>
      <c r="F166" s="8" t="str">
        <f>IFERROR(IF(INDEX('ce raw data'!$C$2:$CZ$3000,MATCH(1,INDEX(('ce raw data'!$A$2:$A$3000=C127)*('ce raw data'!$B$2:$B$3000=$B166),,),0),MATCH(F130,'ce raw data'!$C$1:$CZ$1,0))="","-",INDEX('ce raw data'!$C$2:$CZ$3000,MATCH(1,INDEX(('ce raw data'!$A$2:$A$3000=C127)*('ce raw data'!$B$2:$B$3000=$B166),,),0),MATCH(F130,'ce raw data'!$C$1:$CZ$1,0))),"-")</f>
        <v>-</v>
      </c>
      <c r="G166" s="8" t="str">
        <f>IFERROR(IF(INDEX('ce raw data'!$C$2:$CZ$3000,MATCH(1,INDEX(('ce raw data'!$A$2:$A$3000=C127)*('ce raw data'!$B$2:$B$3000=$B166),,),0),MATCH(G130,'ce raw data'!$C$1:$CZ$1,0))="","-",INDEX('ce raw data'!$C$2:$CZ$3000,MATCH(1,INDEX(('ce raw data'!$A$2:$A$3000=C127)*('ce raw data'!$B$2:$B$3000=$B166),,),0),MATCH(G130,'ce raw data'!$C$1:$CZ$1,0))),"-")</f>
        <v>-</v>
      </c>
      <c r="H166" s="8" t="str">
        <f>IFERROR(IF(INDEX('ce raw data'!$C$2:$CZ$3000,MATCH(1,INDEX(('ce raw data'!$A$2:$A$3000=C127)*('ce raw data'!$B$2:$B$3000=$B166),,),0),MATCH(H130,'ce raw data'!$C$1:$CZ$1,0))="","-",INDEX('ce raw data'!$C$2:$CZ$3000,MATCH(1,INDEX(('ce raw data'!$A$2:$A$3000=C127)*('ce raw data'!$B$2:$B$3000=$B166),,),0),MATCH(H130,'ce raw data'!$C$1:$CZ$1,0))),"-")</f>
        <v>-</v>
      </c>
      <c r="I166" s="8" t="str">
        <f>IFERROR(IF(INDEX('ce raw data'!$C$2:$CZ$3000,MATCH(1,INDEX(('ce raw data'!$A$2:$A$3000=C127)*('ce raw data'!$B$2:$B$3000=$B166),,),0),MATCH(I130,'ce raw data'!$C$1:$CZ$1,0))="","-",INDEX('ce raw data'!$C$2:$CZ$3000,MATCH(1,INDEX(('ce raw data'!$A$2:$A$3000=C127)*('ce raw data'!$B$2:$B$3000=$B166),,),0),MATCH(I130,'ce raw data'!$C$1:$CZ$1,0))),"-")</f>
        <v>-</v>
      </c>
      <c r="J166" s="8" t="str">
        <f>IFERROR(IF(INDEX('ce raw data'!$C$2:$CZ$3000,MATCH(1,INDEX(('ce raw data'!$A$2:$A$3000=C127)*('ce raw data'!$B$2:$B$3000=$B166),,),0),MATCH(J130,'ce raw data'!$C$1:$CZ$1,0))="","-",INDEX('ce raw data'!$C$2:$CZ$3000,MATCH(1,INDEX(('ce raw data'!$A$2:$A$3000=C127)*('ce raw data'!$B$2:$B$3000=$B166),,),0),MATCH(J130,'ce raw data'!$C$1:$CZ$1,0))),"-")</f>
        <v>-</v>
      </c>
    </row>
    <row r="167" spans="2:10" ht="20.25" hidden="1" customHeight="1" x14ac:dyDescent="0.4">
      <c r="B167" s="10"/>
      <c r="C167" s="8" t="str">
        <f>IFERROR(IF(INDEX('ce raw data'!$C$2:$CZ$3000,MATCH(1,INDEX(('ce raw data'!$A$2:$A$3000=C127)*('ce raw data'!$B$2:$B$3000=$B168),,),0),MATCH(SUBSTITUTE(C130,"Allele","Height"),'ce raw data'!$C$1:$CZ$1,0))="","-",INDEX('ce raw data'!$C$2:$CZ$3000,MATCH(1,INDEX(('ce raw data'!$A$2:$A$3000=C127)*('ce raw data'!$B$2:$B$3000=$B168),,),0),MATCH(SUBSTITUTE(C130,"Allele","Height"),'ce raw data'!$C$1:$CZ$1,0))),"-")</f>
        <v>-</v>
      </c>
      <c r="D167" s="8" t="str">
        <f>IFERROR(IF(INDEX('ce raw data'!$C$2:$CZ$3000,MATCH(1,INDEX(('ce raw data'!$A$2:$A$3000=C127)*('ce raw data'!$B$2:$B$3000=$B168),,),0),MATCH(SUBSTITUTE(D130,"Allele","Height"),'ce raw data'!$C$1:$CZ$1,0))="","-",INDEX('ce raw data'!$C$2:$CZ$3000,MATCH(1,INDEX(('ce raw data'!$A$2:$A$3000=C127)*('ce raw data'!$B$2:$B$3000=$B168),,),0),MATCH(SUBSTITUTE(D130,"Allele","Height"),'ce raw data'!$C$1:$CZ$1,0))),"-")</f>
        <v>-</v>
      </c>
      <c r="E167" s="8" t="str">
        <f>IFERROR(IF(INDEX('ce raw data'!$C$2:$CZ$3000,MATCH(1,INDEX(('ce raw data'!$A$2:$A$3000=C127)*('ce raw data'!$B$2:$B$3000=$B168),,),0),MATCH(SUBSTITUTE(E130,"Allele","Height"),'ce raw data'!$C$1:$CZ$1,0))="","-",INDEX('ce raw data'!$C$2:$CZ$3000,MATCH(1,INDEX(('ce raw data'!$A$2:$A$3000=C127)*('ce raw data'!$B$2:$B$3000=$B168),,),0),MATCH(SUBSTITUTE(E130,"Allele","Height"),'ce raw data'!$C$1:$CZ$1,0))),"-")</f>
        <v>-</v>
      </c>
      <c r="F167" s="8" t="str">
        <f>IFERROR(IF(INDEX('ce raw data'!$C$2:$CZ$3000,MATCH(1,INDEX(('ce raw data'!$A$2:$A$3000=C127)*('ce raw data'!$B$2:$B$3000=$B168),,),0),MATCH(SUBSTITUTE(F130,"Allele","Height"),'ce raw data'!$C$1:$CZ$1,0))="","-",INDEX('ce raw data'!$C$2:$CZ$3000,MATCH(1,INDEX(('ce raw data'!$A$2:$A$3000=C127)*('ce raw data'!$B$2:$B$3000=$B168),,),0),MATCH(SUBSTITUTE(F130,"Allele","Height"),'ce raw data'!$C$1:$CZ$1,0))),"-")</f>
        <v>-</v>
      </c>
      <c r="G167" s="8" t="str">
        <f>IFERROR(IF(INDEX('ce raw data'!$C$2:$CZ$3000,MATCH(1,INDEX(('ce raw data'!$A$2:$A$3000=C127)*('ce raw data'!$B$2:$B$3000=$B168),,),0),MATCH(SUBSTITUTE(G130,"Allele","Height"),'ce raw data'!$C$1:$CZ$1,0))="","-",INDEX('ce raw data'!$C$2:$CZ$3000,MATCH(1,INDEX(('ce raw data'!$A$2:$A$3000=C127)*('ce raw data'!$B$2:$B$3000=$B168),,),0),MATCH(SUBSTITUTE(G130,"Allele","Height"),'ce raw data'!$C$1:$CZ$1,0))),"-")</f>
        <v>-</v>
      </c>
      <c r="H167" s="8" t="str">
        <f>IFERROR(IF(INDEX('ce raw data'!$C$2:$CZ$3000,MATCH(1,INDEX(('ce raw data'!$A$2:$A$3000=C127)*('ce raw data'!$B$2:$B$3000=$B168),,),0),MATCH(SUBSTITUTE(H130,"Allele","Height"),'ce raw data'!$C$1:$CZ$1,0))="","-",INDEX('ce raw data'!$C$2:$CZ$3000,MATCH(1,INDEX(('ce raw data'!$A$2:$A$3000=C127)*('ce raw data'!$B$2:$B$3000=$B168),,),0),MATCH(SUBSTITUTE(H130,"Allele","Height"),'ce raw data'!$C$1:$CZ$1,0))),"-")</f>
        <v>-</v>
      </c>
      <c r="I167" s="8" t="str">
        <f>IFERROR(IF(INDEX('ce raw data'!$C$2:$CZ$3000,MATCH(1,INDEX(('ce raw data'!$A$2:$A$3000=C127)*('ce raw data'!$B$2:$B$3000=$B168),,),0),MATCH(SUBSTITUTE(I130,"Allele","Height"),'ce raw data'!$C$1:$CZ$1,0))="","-",INDEX('ce raw data'!$C$2:$CZ$3000,MATCH(1,INDEX(('ce raw data'!$A$2:$A$3000=C127)*('ce raw data'!$B$2:$B$3000=$B168),,),0),MATCH(SUBSTITUTE(I130,"Allele","Height"),'ce raw data'!$C$1:$CZ$1,0))),"-")</f>
        <v>-</v>
      </c>
      <c r="J167" s="8" t="str">
        <f>IFERROR(IF(INDEX('ce raw data'!$C$2:$CZ$3000,MATCH(1,INDEX(('ce raw data'!$A$2:$A$3000=C127)*('ce raw data'!$B$2:$B$3000=$B168),,),0),MATCH(SUBSTITUTE(J130,"Allele","Height"),'ce raw data'!$C$1:$CZ$1,0))="","-",INDEX('ce raw data'!$C$2:$CZ$3000,MATCH(1,INDEX(('ce raw data'!$A$2:$A$3000=C127)*('ce raw data'!$B$2:$B$3000=$B168),,),0),MATCH(SUBSTITUTE(J130,"Allele","Height"),'ce raw data'!$C$1:$CZ$1,0))),"-")</f>
        <v>-</v>
      </c>
    </row>
    <row r="168" spans="2:10" x14ac:dyDescent="0.4">
      <c r="B168" s="12" t="str">
        <f>'Allele Call Table'!$A$107</f>
        <v>D8S1179</v>
      </c>
      <c r="C168" s="8" t="str">
        <f>IFERROR(IF(INDEX('ce raw data'!$C$2:$CZ$3000,MATCH(1,INDEX(('ce raw data'!$A$2:$A$3000=C127)*('ce raw data'!$B$2:$B$3000=$B168),,),0),MATCH(C130,'ce raw data'!$C$1:$CZ$1,0))="","-",INDEX('ce raw data'!$C$2:$CZ$3000,MATCH(1,INDEX(('ce raw data'!$A$2:$A$3000=C127)*('ce raw data'!$B$2:$B$3000=$B168),,),0),MATCH(C130,'ce raw data'!$C$1:$CZ$1,0))),"-")</f>
        <v>-</v>
      </c>
      <c r="D168" s="8" t="str">
        <f>IFERROR(IF(INDEX('ce raw data'!$C$2:$CZ$3000,MATCH(1,INDEX(('ce raw data'!$A$2:$A$3000=C127)*('ce raw data'!$B$2:$B$3000=$B168),,),0),MATCH(D130,'ce raw data'!$C$1:$CZ$1,0))="","-",INDEX('ce raw data'!$C$2:$CZ$3000,MATCH(1,INDEX(('ce raw data'!$A$2:$A$3000=C127)*('ce raw data'!$B$2:$B$3000=$B168),,),0),MATCH(D130,'ce raw data'!$C$1:$CZ$1,0))),"-")</f>
        <v>-</v>
      </c>
      <c r="E168" s="8" t="str">
        <f>IFERROR(IF(INDEX('ce raw data'!$C$2:$CZ$3000,MATCH(1,INDEX(('ce raw data'!$A$2:$A$3000=C127)*('ce raw data'!$B$2:$B$3000=$B168),,),0),MATCH(E130,'ce raw data'!$C$1:$CZ$1,0))="","-",INDEX('ce raw data'!$C$2:$CZ$3000,MATCH(1,INDEX(('ce raw data'!$A$2:$A$3000=C127)*('ce raw data'!$B$2:$B$3000=$B168),,),0),MATCH(E130,'ce raw data'!$C$1:$CZ$1,0))),"-")</f>
        <v>-</v>
      </c>
      <c r="F168" s="8" t="str">
        <f>IFERROR(IF(INDEX('ce raw data'!$C$2:$CZ$3000,MATCH(1,INDEX(('ce raw data'!$A$2:$A$3000=C127)*('ce raw data'!$B$2:$B$3000=$B168),,),0),MATCH(F130,'ce raw data'!$C$1:$CZ$1,0))="","-",INDEX('ce raw data'!$C$2:$CZ$3000,MATCH(1,INDEX(('ce raw data'!$A$2:$A$3000=C127)*('ce raw data'!$B$2:$B$3000=$B168),,),0),MATCH(F130,'ce raw data'!$C$1:$CZ$1,0))),"-")</f>
        <v>-</v>
      </c>
      <c r="G168" s="8" t="str">
        <f>IFERROR(IF(INDEX('ce raw data'!$C$2:$CZ$3000,MATCH(1,INDEX(('ce raw data'!$A$2:$A$3000=C127)*('ce raw data'!$B$2:$B$3000=$B168),,),0),MATCH(G130,'ce raw data'!$C$1:$CZ$1,0))="","-",INDEX('ce raw data'!$C$2:$CZ$3000,MATCH(1,INDEX(('ce raw data'!$A$2:$A$3000=C127)*('ce raw data'!$B$2:$B$3000=$B168),,),0),MATCH(G130,'ce raw data'!$C$1:$CZ$1,0))),"-")</f>
        <v>-</v>
      </c>
      <c r="H168" s="8" t="str">
        <f>IFERROR(IF(INDEX('ce raw data'!$C$2:$CZ$3000,MATCH(1,INDEX(('ce raw data'!$A$2:$A$3000=C127)*('ce raw data'!$B$2:$B$3000=$B168),,),0),MATCH(H130,'ce raw data'!$C$1:$CZ$1,0))="","-",INDEX('ce raw data'!$C$2:$CZ$3000,MATCH(1,INDEX(('ce raw data'!$A$2:$A$3000=C127)*('ce raw data'!$B$2:$B$3000=$B168),,),0),MATCH(H130,'ce raw data'!$C$1:$CZ$1,0))),"-")</f>
        <v>-</v>
      </c>
      <c r="I168" s="8" t="str">
        <f>IFERROR(IF(INDEX('ce raw data'!$C$2:$CZ$3000,MATCH(1,INDEX(('ce raw data'!$A$2:$A$3000=C127)*('ce raw data'!$B$2:$B$3000=$B168),,),0),MATCH(I130,'ce raw data'!$C$1:$CZ$1,0))="","-",INDEX('ce raw data'!$C$2:$CZ$3000,MATCH(1,INDEX(('ce raw data'!$A$2:$A$3000=C127)*('ce raw data'!$B$2:$B$3000=$B168),,),0),MATCH(I130,'ce raw data'!$C$1:$CZ$1,0))),"-")</f>
        <v>-</v>
      </c>
      <c r="J168" s="8" t="str">
        <f>IFERROR(IF(INDEX('ce raw data'!$C$2:$CZ$3000,MATCH(1,INDEX(('ce raw data'!$A$2:$A$3000=C127)*('ce raw data'!$B$2:$B$3000=$B168),,),0),MATCH(J130,'ce raw data'!$C$1:$CZ$1,0))="","-",INDEX('ce raw data'!$C$2:$CZ$3000,MATCH(1,INDEX(('ce raw data'!$A$2:$A$3000=C127)*('ce raw data'!$B$2:$B$3000=$B168),,),0),MATCH(J130,'ce raw data'!$C$1:$CZ$1,0))),"-")</f>
        <v>-</v>
      </c>
    </row>
    <row r="169" spans="2:10" ht="20.25" hidden="1" customHeight="1" x14ac:dyDescent="0.4">
      <c r="B169" s="12"/>
      <c r="C169" s="8" t="str">
        <f>IFERROR(IF(INDEX('ce raw data'!$C$2:$CZ$3000,MATCH(1,INDEX(('ce raw data'!$A$2:$A$3000=C127)*('ce raw data'!$B$2:$B$3000=$B170),,),0),MATCH(SUBSTITUTE(C130,"Allele","Height"),'ce raw data'!$C$1:$CZ$1,0))="","-",INDEX('ce raw data'!$C$2:$CZ$3000,MATCH(1,INDEX(('ce raw data'!$A$2:$A$3000=C127)*('ce raw data'!$B$2:$B$3000=$B170),,),0),MATCH(SUBSTITUTE(C130,"Allele","Height"),'ce raw data'!$C$1:$CZ$1,0))),"-")</f>
        <v>-</v>
      </c>
      <c r="D169" s="8" t="str">
        <f>IFERROR(IF(INDEX('ce raw data'!$C$2:$CZ$3000,MATCH(1,INDEX(('ce raw data'!$A$2:$A$3000=C127)*('ce raw data'!$B$2:$B$3000=$B170),,),0),MATCH(SUBSTITUTE(D130,"Allele","Height"),'ce raw data'!$C$1:$CZ$1,0))="","-",INDEX('ce raw data'!$C$2:$CZ$3000,MATCH(1,INDEX(('ce raw data'!$A$2:$A$3000=C127)*('ce raw data'!$B$2:$B$3000=$B170),,),0),MATCH(SUBSTITUTE(D130,"Allele","Height"),'ce raw data'!$C$1:$CZ$1,0))),"-")</f>
        <v>-</v>
      </c>
      <c r="E169" s="8" t="str">
        <f>IFERROR(IF(INDEX('ce raw data'!$C$2:$CZ$3000,MATCH(1,INDEX(('ce raw data'!$A$2:$A$3000=C127)*('ce raw data'!$B$2:$B$3000=$B170),,),0),MATCH(SUBSTITUTE(E130,"Allele","Height"),'ce raw data'!$C$1:$CZ$1,0))="","-",INDEX('ce raw data'!$C$2:$CZ$3000,MATCH(1,INDEX(('ce raw data'!$A$2:$A$3000=C127)*('ce raw data'!$B$2:$B$3000=$B170),,),0),MATCH(SUBSTITUTE(E130,"Allele","Height"),'ce raw data'!$C$1:$CZ$1,0))),"-")</f>
        <v>-</v>
      </c>
      <c r="F169" s="8" t="str">
        <f>IFERROR(IF(INDEX('ce raw data'!$C$2:$CZ$3000,MATCH(1,INDEX(('ce raw data'!$A$2:$A$3000=C127)*('ce raw data'!$B$2:$B$3000=$B170),,),0),MATCH(SUBSTITUTE(F130,"Allele","Height"),'ce raw data'!$C$1:$CZ$1,0))="","-",INDEX('ce raw data'!$C$2:$CZ$3000,MATCH(1,INDEX(('ce raw data'!$A$2:$A$3000=C127)*('ce raw data'!$B$2:$B$3000=$B170),,),0),MATCH(SUBSTITUTE(F130,"Allele","Height"),'ce raw data'!$C$1:$CZ$1,0))),"-")</f>
        <v>-</v>
      </c>
      <c r="G169" s="8" t="str">
        <f>IFERROR(IF(INDEX('ce raw data'!$C$2:$CZ$3000,MATCH(1,INDEX(('ce raw data'!$A$2:$A$3000=C127)*('ce raw data'!$B$2:$B$3000=$B170),,),0),MATCH(SUBSTITUTE(G130,"Allele","Height"),'ce raw data'!$C$1:$CZ$1,0))="","-",INDEX('ce raw data'!$C$2:$CZ$3000,MATCH(1,INDEX(('ce raw data'!$A$2:$A$3000=C127)*('ce raw data'!$B$2:$B$3000=$B170),,),0),MATCH(SUBSTITUTE(G130,"Allele","Height"),'ce raw data'!$C$1:$CZ$1,0))),"-")</f>
        <v>-</v>
      </c>
      <c r="H169" s="8" t="str">
        <f>IFERROR(IF(INDEX('ce raw data'!$C$2:$CZ$3000,MATCH(1,INDEX(('ce raw data'!$A$2:$A$3000=C127)*('ce raw data'!$B$2:$B$3000=$B170),,),0),MATCH(SUBSTITUTE(H130,"Allele","Height"),'ce raw data'!$C$1:$CZ$1,0))="","-",INDEX('ce raw data'!$C$2:$CZ$3000,MATCH(1,INDEX(('ce raw data'!$A$2:$A$3000=C127)*('ce raw data'!$B$2:$B$3000=$B170),,),0),MATCH(SUBSTITUTE(H130,"Allele","Height"),'ce raw data'!$C$1:$CZ$1,0))),"-")</f>
        <v>-</v>
      </c>
      <c r="I169" s="8" t="str">
        <f>IFERROR(IF(INDEX('ce raw data'!$C$2:$CZ$3000,MATCH(1,INDEX(('ce raw data'!$A$2:$A$3000=C127)*('ce raw data'!$B$2:$B$3000=$B170),,),0),MATCH(SUBSTITUTE(I130,"Allele","Height"),'ce raw data'!$C$1:$CZ$1,0))="","-",INDEX('ce raw data'!$C$2:$CZ$3000,MATCH(1,INDEX(('ce raw data'!$A$2:$A$3000=C127)*('ce raw data'!$B$2:$B$3000=$B170),,),0),MATCH(SUBSTITUTE(I130,"Allele","Height"),'ce raw data'!$C$1:$CZ$1,0))),"-")</f>
        <v>-</v>
      </c>
      <c r="J169" s="8" t="str">
        <f>IFERROR(IF(INDEX('ce raw data'!$C$2:$CZ$3000,MATCH(1,INDEX(('ce raw data'!$A$2:$A$3000=C127)*('ce raw data'!$B$2:$B$3000=$B170),,),0),MATCH(SUBSTITUTE(J130,"Allele","Height"),'ce raw data'!$C$1:$CZ$1,0))="","-",INDEX('ce raw data'!$C$2:$CZ$3000,MATCH(1,INDEX(('ce raw data'!$A$2:$A$3000=C127)*('ce raw data'!$B$2:$B$3000=$B170),,),0),MATCH(SUBSTITUTE(J130,"Allele","Height"),'ce raw data'!$C$1:$CZ$1,0))),"-")</f>
        <v>-</v>
      </c>
    </row>
    <row r="170" spans="2:10" x14ac:dyDescent="0.4">
      <c r="B170" s="12" t="str">
        <f>'Allele Call Table'!$A$109</f>
        <v>D12S391</v>
      </c>
      <c r="C170" s="8" t="str">
        <f>IFERROR(IF(INDEX('ce raw data'!$C$2:$CZ$3000,MATCH(1,INDEX(('ce raw data'!$A$2:$A$3000=C127)*('ce raw data'!$B$2:$B$3000=$B170),,),0),MATCH(C130,'ce raw data'!$C$1:$CZ$1,0))="","-",INDEX('ce raw data'!$C$2:$CZ$3000,MATCH(1,INDEX(('ce raw data'!$A$2:$A$3000=C127)*('ce raw data'!$B$2:$B$3000=$B170),,),0),MATCH(C130,'ce raw data'!$C$1:$CZ$1,0))),"-")</f>
        <v>-</v>
      </c>
      <c r="D170" s="8" t="str">
        <f>IFERROR(IF(INDEX('ce raw data'!$C$2:$CZ$3000,MATCH(1,INDEX(('ce raw data'!$A$2:$A$3000=C127)*('ce raw data'!$B$2:$B$3000=$B170),,),0),MATCH(D130,'ce raw data'!$C$1:$CZ$1,0))="","-",INDEX('ce raw data'!$C$2:$CZ$3000,MATCH(1,INDEX(('ce raw data'!$A$2:$A$3000=C127)*('ce raw data'!$B$2:$B$3000=$B170),,),0),MATCH(D130,'ce raw data'!$C$1:$CZ$1,0))),"-")</f>
        <v>-</v>
      </c>
      <c r="E170" s="8" t="str">
        <f>IFERROR(IF(INDEX('ce raw data'!$C$2:$CZ$3000,MATCH(1,INDEX(('ce raw data'!$A$2:$A$3000=C127)*('ce raw data'!$B$2:$B$3000=$B170),,),0),MATCH(E130,'ce raw data'!$C$1:$CZ$1,0))="","-",INDEX('ce raw data'!$C$2:$CZ$3000,MATCH(1,INDEX(('ce raw data'!$A$2:$A$3000=C127)*('ce raw data'!$B$2:$B$3000=$B170),,),0),MATCH(E130,'ce raw data'!$C$1:$CZ$1,0))),"-")</f>
        <v>-</v>
      </c>
      <c r="F170" s="8" t="str">
        <f>IFERROR(IF(INDEX('ce raw data'!$C$2:$CZ$3000,MATCH(1,INDEX(('ce raw data'!$A$2:$A$3000=C127)*('ce raw data'!$B$2:$B$3000=$B170),,),0),MATCH(F130,'ce raw data'!$C$1:$CZ$1,0))="","-",INDEX('ce raw data'!$C$2:$CZ$3000,MATCH(1,INDEX(('ce raw data'!$A$2:$A$3000=C127)*('ce raw data'!$B$2:$B$3000=$B170),,),0),MATCH(F130,'ce raw data'!$C$1:$CZ$1,0))),"-")</f>
        <v>-</v>
      </c>
      <c r="G170" s="8" t="str">
        <f>IFERROR(IF(INDEX('ce raw data'!$C$2:$CZ$3000,MATCH(1,INDEX(('ce raw data'!$A$2:$A$3000=C127)*('ce raw data'!$B$2:$B$3000=$B170),,),0),MATCH(G130,'ce raw data'!$C$1:$CZ$1,0))="","-",INDEX('ce raw data'!$C$2:$CZ$3000,MATCH(1,INDEX(('ce raw data'!$A$2:$A$3000=C127)*('ce raw data'!$B$2:$B$3000=$B170),,),0),MATCH(G130,'ce raw data'!$C$1:$CZ$1,0))),"-")</f>
        <v>-</v>
      </c>
      <c r="H170" s="8" t="str">
        <f>IFERROR(IF(INDEX('ce raw data'!$C$2:$CZ$3000,MATCH(1,INDEX(('ce raw data'!$A$2:$A$3000=C127)*('ce raw data'!$B$2:$B$3000=$B170),,),0),MATCH(H130,'ce raw data'!$C$1:$CZ$1,0))="","-",INDEX('ce raw data'!$C$2:$CZ$3000,MATCH(1,INDEX(('ce raw data'!$A$2:$A$3000=C127)*('ce raw data'!$B$2:$B$3000=$B170),,),0),MATCH(H130,'ce raw data'!$C$1:$CZ$1,0))),"-")</f>
        <v>-</v>
      </c>
      <c r="I170" s="8" t="str">
        <f>IFERROR(IF(INDEX('ce raw data'!$C$2:$CZ$3000,MATCH(1,INDEX(('ce raw data'!$A$2:$A$3000=C127)*('ce raw data'!$B$2:$B$3000=$B170),,),0),MATCH(I130,'ce raw data'!$C$1:$CZ$1,0))="","-",INDEX('ce raw data'!$C$2:$CZ$3000,MATCH(1,INDEX(('ce raw data'!$A$2:$A$3000=C127)*('ce raw data'!$B$2:$B$3000=$B170),,),0),MATCH(I130,'ce raw data'!$C$1:$CZ$1,0))),"-")</f>
        <v>-</v>
      </c>
      <c r="J170" s="8" t="str">
        <f>IFERROR(IF(INDEX('ce raw data'!$C$2:$CZ$3000,MATCH(1,INDEX(('ce raw data'!$A$2:$A$3000=C127)*('ce raw data'!$B$2:$B$3000=$B170),,),0),MATCH(J130,'ce raw data'!$C$1:$CZ$1,0))="","-",INDEX('ce raw data'!$C$2:$CZ$3000,MATCH(1,INDEX(('ce raw data'!$A$2:$A$3000=C127)*('ce raw data'!$B$2:$B$3000=$B170),,),0),MATCH(J130,'ce raw data'!$C$1:$CZ$1,0))),"-")</f>
        <v>-</v>
      </c>
    </row>
    <row r="171" spans="2:10" ht="20.25" hidden="1" customHeight="1" x14ac:dyDescent="0.4">
      <c r="B171" s="12"/>
      <c r="C171" s="8" t="str">
        <f>IFERROR(IF(INDEX('ce raw data'!$C$2:$CZ$3000,MATCH(1,INDEX(('ce raw data'!$A$2:$A$3000=C127)*('ce raw data'!$B$2:$B$3000=$B172),,),0),MATCH(SUBSTITUTE(C130,"Allele","Height"),'ce raw data'!$C$1:$CZ$1,0))="","-",INDEX('ce raw data'!$C$2:$CZ$3000,MATCH(1,INDEX(('ce raw data'!$A$2:$A$3000=C127)*('ce raw data'!$B$2:$B$3000=$B172),,),0),MATCH(SUBSTITUTE(C130,"Allele","Height"),'ce raw data'!$C$1:$CZ$1,0))),"-")</f>
        <v>-</v>
      </c>
      <c r="D171" s="8" t="str">
        <f>IFERROR(IF(INDEX('ce raw data'!$C$2:$CZ$3000,MATCH(1,INDEX(('ce raw data'!$A$2:$A$3000=C127)*('ce raw data'!$B$2:$B$3000=$B172),,),0),MATCH(SUBSTITUTE(D130,"Allele","Height"),'ce raw data'!$C$1:$CZ$1,0))="","-",INDEX('ce raw data'!$C$2:$CZ$3000,MATCH(1,INDEX(('ce raw data'!$A$2:$A$3000=C127)*('ce raw data'!$B$2:$B$3000=$B172),,),0),MATCH(SUBSTITUTE(D130,"Allele","Height"),'ce raw data'!$C$1:$CZ$1,0))),"-")</f>
        <v>-</v>
      </c>
      <c r="E171" s="8" t="str">
        <f>IFERROR(IF(INDEX('ce raw data'!$C$2:$CZ$3000,MATCH(1,INDEX(('ce raw data'!$A$2:$A$3000=C127)*('ce raw data'!$B$2:$B$3000=$B172),,),0),MATCH(SUBSTITUTE(E130,"Allele","Height"),'ce raw data'!$C$1:$CZ$1,0))="","-",INDEX('ce raw data'!$C$2:$CZ$3000,MATCH(1,INDEX(('ce raw data'!$A$2:$A$3000=C127)*('ce raw data'!$B$2:$B$3000=$B172),,),0),MATCH(SUBSTITUTE(E130,"Allele","Height"),'ce raw data'!$C$1:$CZ$1,0))),"-")</f>
        <v>-</v>
      </c>
      <c r="F171" s="8" t="str">
        <f>IFERROR(IF(INDEX('ce raw data'!$C$2:$CZ$3000,MATCH(1,INDEX(('ce raw data'!$A$2:$A$3000=C127)*('ce raw data'!$B$2:$B$3000=$B172),,),0),MATCH(SUBSTITUTE(F130,"Allele","Height"),'ce raw data'!$C$1:$CZ$1,0))="","-",INDEX('ce raw data'!$C$2:$CZ$3000,MATCH(1,INDEX(('ce raw data'!$A$2:$A$3000=C127)*('ce raw data'!$B$2:$B$3000=$B172),,),0),MATCH(SUBSTITUTE(F130,"Allele","Height"),'ce raw data'!$C$1:$CZ$1,0))),"-")</f>
        <v>-</v>
      </c>
      <c r="G171" s="8" t="str">
        <f>IFERROR(IF(INDEX('ce raw data'!$C$2:$CZ$3000,MATCH(1,INDEX(('ce raw data'!$A$2:$A$3000=C127)*('ce raw data'!$B$2:$B$3000=$B172),,),0),MATCH(SUBSTITUTE(G130,"Allele","Height"),'ce raw data'!$C$1:$CZ$1,0))="","-",INDEX('ce raw data'!$C$2:$CZ$3000,MATCH(1,INDEX(('ce raw data'!$A$2:$A$3000=C127)*('ce raw data'!$B$2:$B$3000=$B172),,),0),MATCH(SUBSTITUTE(G130,"Allele","Height"),'ce raw data'!$C$1:$CZ$1,0))),"-")</f>
        <v>-</v>
      </c>
      <c r="H171" s="8" t="str">
        <f>IFERROR(IF(INDEX('ce raw data'!$C$2:$CZ$3000,MATCH(1,INDEX(('ce raw data'!$A$2:$A$3000=C127)*('ce raw data'!$B$2:$B$3000=$B172),,),0),MATCH(SUBSTITUTE(H130,"Allele","Height"),'ce raw data'!$C$1:$CZ$1,0))="","-",INDEX('ce raw data'!$C$2:$CZ$3000,MATCH(1,INDEX(('ce raw data'!$A$2:$A$3000=C127)*('ce raw data'!$B$2:$B$3000=$B172),,),0),MATCH(SUBSTITUTE(H130,"Allele","Height"),'ce raw data'!$C$1:$CZ$1,0))),"-")</f>
        <v>-</v>
      </c>
      <c r="I171" s="8" t="str">
        <f>IFERROR(IF(INDEX('ce raw data'!$C$2:$CZ$3000,MATCH(1,INDEX(('ce raw data'!$A$2:$A$3000=C127)*('ce raw data'!$B$2:$B$3000=$B172),,),0),MATCH(SUBSTITUTE(I130,"Allele","Height"),'ce raw data'!$C$1:$CZ$1,0))="","-",INDEX('ce raw data'!$C$2:$CZ$3000,MATCH(1,INDEX(('ce raw data'!$A$2:$A$3000=C127)*('ce raw data'!$B$2:$B$3000=$B172),,),0),MATCH(SUBSTITUTE(I130,"Allele","Height"),'ce raw data'!$C$1:$CZ$1,0))),"-")</f>
        <v>-</v>
      </c>
      <c r="J171" s="8" t="str">
        <f>IFERROR(IF(INDEX('ce raw data'!$C$2:$CZ$3000,MATCH(1,INDEX(('ce raw data'!$A$2:$A$3000=C127)*('ce raw data'!$B$2:$B$3000=$B172),,),0),MATCH(SUBSTITUTE(J130,"Allele","Height"),'ce raw data'!$C$1:$CZ$1,0))="","-",INDEX('ce raw data'!$C$2:$CZ$3000,MATCH(1,INDEX(('ce raw data'!$A$2:$A$3000=C127)*('ce raw data'!$B$2:$B$3000=$B172),,),0),MATCH(SUBSTITUTE(J130,"Allele","Height"),'ce raw data'!$C$1:$CZ$1,0))),"-")</f>
        <v>-</v>
      </c>
    </row>
    <row r="172" spans="2:10" x14ac:dyDescent="0.4">
      <c r="B172" s="12" t="str">
        <f>'Allele Call Table'!$A$111</f>
        <v>D19S433</v>
      </c>
      <c r="C172" s="8" t="str">
        <f>IFERROR(IF(INDEX('ce raw data'!$C$2:$CZ$3000,MATCH(1,INDEX(('ce raw data'!$A$2:$A$3000=C127)*('ce raw data'!$B$2:$B$3000=$B172),,),0),MATCH(C130,'ce raw data'!$C$1:$CZ$1,0))="","-",INDEX('ce raw data'!$C$2:$CZ$3000,MATCH(1,INDEX(('ce raw data'!$A$2:$A$3000=C127)*('ce raw data'!$B$2:$B$3000=$B172),,),0),MATCH(C130,'ce raw data'!$C$1:$CZ$1,0))),"-")</f>
        <v>-</v>
      </c>
      <c r="D172" s="8" t="str">
        <f>IFERROR(IF(INDEX('ce raw data'!$C$2:$CZ$3000,MATCH(1,INDEX(('ce raw data'!$A$2:$A$3000=C127)*('ce raw data'!$B$2:$B$3000=$B172),,),0),MATCH(D130,'ce raw data'!$C$1:$CZ$1,0))="","-",INDEX('ce raw data'!$C$2:$CZ$3000,MATCH(1,INDEX(('ce raw data'!$A$2:$A$3000=C127)*('ce raw data'!$B$2:$B$3000=$B172),,),0),MATCH(D130,'ce raw data'!$C$1:$CZ$1,0))),"-")</f>
        <v>-</v>
      </c>
      <c r="E172" s="8" t="str">
        <f>IFERROR(IF(INDEX('ce raw data'!$C$2:$CZ$3000,MATCH(1,INDEX(('ce raw data'!$A$2:$A$3000=C127)*('ce raw data'!$B$2:$B$3000=$B172),,),0),MATCH(E130,'ce raw data'!$C$1:$CZ$1,0))="","-",INDEX('ce raw data'!$C$2:$CZ$3000,MATCH(1,INDEX(('ce raw data'!$A$2:$A$3000=C127)*('ce raw data'!$B$2:$B$3000=$B172),,),0),MATCH(E130,'ce raw data'!$C$1:$CZ$1,0))),"-")</f>
        <v>-</v>
      </c>
      <c r="F172" s="8" t="str">
        <f>IFERROR(IF(INDEX('ce raw data'!$C$2:$CZ$3000,MATCH(1,INDEX(('ce raw data'!$A$2:$A$3000=C127)*('ce raw data'!$B$2:$B$3000=$B172),,),0),MATCH(F130,'ce raw data'!$C$1:$CZ$1,0))="","-",INDEX('ce raw data'!$C$2:$CZ$3000,MATCH(1,INDEX(('ce raw data'!$A$2:$A$3000=C127)*('ce raw data'!$B$2:$B$3000=$B172),,),0),MATCH(F130,'ce raw data'!$C$1:$CZ$1,0))),"-")</f>
        <v>-</v>
      </c>
      <c r="G172" s="8" t="str">
        <f>IFERROR(IF(INDEX('ce raw data'!$C$2:$CZ$3000,MATCH(1,INDEX(('ce raw data'!$A$2:$A$3000=C127)*('ce raw data'!$B$2:$B$3000=$B172),,),0),MATCH(G130,'ce raw data'!$C$1:$CZ$1,0))="","-",INDEX('ce raw data'!$C$2:$CZ$3000,MATCH(1,INDEX(('ce raw data'!$A$2:$A$3000=C127)*('ce raw data'!$B$2:$B$3000=$B172),,),0),MATCH(G130,'ce raw data'!$C$1:$CZ$1,0))),"-")</f>
        <v>-</v>
      </c>
      <c r="H172" s="8" t="str">
        <f>IFERROR(IF(INDEX('ce raw data'!$C$2:$CZ$3000,MATCH(1,INDEX(('ce raw data'!$A$2:$A$3000=C127)*('ce raw data'!$B$2:$B$3000=$B172),,),0),MATCH(H130,'ce raw data'!$C$1:$CZ$1,0))="","-",INDEX('ce raw data'!$C$2:$CZ$3000,MATCH(1,INDEX(('ce raw data'!$A$2:$A$3000=C127)*('ce raw data'!$B$2:$B$3000=$B172),,),0),MATCH(H130,'ce raw data'!$C$1:$CZ$1,0))),"-")</f>
        <v>-</v>
      </c>
      <c r="I172" s="8" t="str">
        <f>IFERROR(IF(INDEX('ce raw data'!$C$2:$CZ$3000,MATCH(1,INDEX(('ce raw data'!$A$2:$A$3000=C127)*('ce raw data'!$B$2:$B$3000=$B172),,),0),MATCH(I130,'ce raw data'!$C$1:$CZ$1,0))="","-",INDEX('ce raw data'!$C$2:$CZ$3000,MATCH(1,INDEX(('ce raw data'!$A$2:$A$3000=C127)*('ce raw data'!$B$2:$B$3000=$B172),,),0),MATCH(I130,'ce raw data'!$C$1:$CZ$1,0))),"-")</f>
        <v>-</v>
      </c>
      <c r="J172" s="8" t="str">
        <f>IFERROR(IF(INDEX('ce raw data'!$C$2:$CZ$3000,MATCH(1,INDEX(('ce raw data'!$A$2:$A$3000=C127)*('ce raw data'!$B$2:$B$3000=$B172),,),0),MATCH(J130,'ce raw data'!$C$1:$CZ$1,0))="","-",INDEX('ce raw data'!$C$2:$CZ$3000,MATCH(1,INDEX(('ce raw data'!$A$2:$A$3000=C127)*('ce raw data'!$B$2:$B$3000=$B172),,),0),MATCH(J130,'ce raw data'!$C$1:$CZ$1,0))),"-")</f>
        <v>-</v>
      </c>
    </row>
    <row r="173" spans="2:10" ht="20.25" hidden="1" customHeight="1" x14ac:dyDescent="0.4">
      <c r="B173" s="12"/>
      <c r="C173" s="8" t="str">
        <f>IFERROR(IF(INDEX('ce raw data'!$C$2:$CZ$3000,MATCH(1,INDEX(('ce raw data'!$A$2:$A$3000=C127)*('ce raw data'!$B$2:$B$3000=$B174),,),0),MATCH(SUBSTITUTE(C130,"Allele","Height"),'ce raw data'!$C$1:$CZ$1,0))="","-",INDEX('ce raw data'!$C$2:$CZ$3000,MATCH(1,INDEX(('ce raw data'!$A$2:$A$3000=C127)*('ce raw data'!$B$2:$B$3000=$B174),,),0),MATCH(SUBSTITUTE(C130,"Allele","Height"),'ce raw data'!$C$1:$CZ$1,0))),"-")</f>
        <v>-</v>
      </c>
      <c r="D173" s="8" t="str">
        <f>IFERROR(IF(INDEX('ce raw data'!$C$2:$CZ$3000,MATCH(1,INDEX(('ce raw data'!$A$2:$A$3000=C127)*('ce raw data'!$B$2:$B$3000=$B174),,),0),MATCH(SUBSTITUTE(D130,"Allele","Height"),'ce raw data'!$C$1:$CZ$1,0))="","-",INDEX('ce raw data'!$C$2:$CZ$3000,MATCH(1,INDEX(('ce raw data'!$A$2:$A$3000=C127)*('ce raw data'!$B$2:$B$3000=$B174),,),0),MATCH(SUBSTITUTE(D130,"Allele","Height"),'ce raw data'!$C$1:$CZ$1,0))),"-")</f>
        <v>-</v>
      </c>
      <c r="E173" s="8" t="str">
        <f>IFERROR(IF(INDEX('ce raw data'!$C$2:$CZ$3000,MATCH(1,INDEX(('ce raw data'!$A$2:$A$3000=C127)*('ce raw data'!$B$2:$B$3000=$B174),,),0),MATCH(SUBSTITUTE(E130,"Allele","Height"),'ce raw data'!$C$1:$CZ$1,0))="","-",INDEX('ce raw data'!$C$2:$CZ$3000,MATCH(1,INDEX(('ce raw data'!$A$2:$A$3000=C127)*('ce raw data'!$B$2:$B$3000=$B174),,),0),MATCH(SUBSTITUTE(E130,"Allele","Height"),'ce raw data'!$C$1:$CZ$1,0))),"-")</f>
        <v>-</v>
      </c>
      <c r="F173" s="8" t="str">
        <f>IFERROR(IF(INDEX('ce raw data'!$C$2:$CZ$3000,MATCH(1,INDEX(('ce raw data'!$A$2:$A$3000=C127)*('ce raw data'!$B$2:$B$3000=$B174),,),0),MATCH(SUBSTITUTE(F130,"Allele","Height"),'ce raw data'!$C$1:$CZ$1,0))="","-",INDEX('ce raw data'!$C$2:$CZ$3000,MATCH(1,INDEX(('ce raw data'!$A$2:$A$3000=C127)*('ce raw data'!$B$2:$B$3000=$B174),,),0),MATCH(SUBSTITUTE(F130,"Allele","Height"),'ce raw data'!$C$1:$CZ$1,0))),"-")</f>
        <v>-</v>
      </c>
      <c r="G173" s="8" t="str">
        <f>IFERROR(IF(INDEX('ce raw data'!$C$2:$CZ$3000,MATCH(1,INDEX(('ce raw data'!$A$2:$A$3000=C127)*('ce raw data'!$B$2:$B$3000=$B174),,),0),MATCH(SUBSTITUTE(G130,"Allele","Height"),'ce raw data'!$C$1:$CZ$1,0))="","-",INDEX('ce raw data'!$C$2:$CZ$3000,MATCH(1,INDEX(('ce raw data'!$A$2:$A$3000=C127)*('ce raw data'!$B$2:$B$3000=$B174),,),0),MATCH(SUBSTITUTE(G130,"Allele","Height"),'ce raw data'!$C$1:$CZ$1,0))),"-")</f>
        <v>-</v>
      </c>
      <c r="H173" s="8" t="str">
        <f>IFERROR(IF(INDEX('ce raw data'!$C$2:$CZ$3000,MATCH(1,INDEX(('ce raw data'!$A$2:$A$3000=C127)*('ce raw data'!$B$2:$B$3000=$B174),,),0),MATCH(SUBSTITUTE(H130,"Allele","Height"),'ce raw data'!$C$1:$CZ$1,0))="","-",INDEX('ce raw data'!$C$2:$CZ$3000,MATCH(1,INDEX(('ce raw data'!$A$2:$A$3000=C127)*('ce raw data'!$B$2:$B$3000=$B174),,),0),MATCH(SUBSTITUTE(H130,"Allele","Height"),'ce raw data'!$C$1:$CZ$1,0))),"-")</f>
        <v>-</v>
      </c>
      <c r="I173" s="8" t="str">
        <f>IFERROR(IF(INDEX('ce raw data'!$C$2:$CZ$3000,MATCH(1,INDEX(('ce raw data'!$A$2:$A$3000=C127)*('ce raw data'!$B$2:$B$3000=$B174),,),0),MATCH(SUBSTITUTE(I130,"Allele","Height"),'ce raw data'!$C$1:$CZ$1,0))="","-",INDEX('ce raw data'!$C$2:$CZ$3000,MATCH(1,INDEX(('ce raw data'!$A$2:$A$3000=C127)*('ce raw data'!$B$2:$B$3000=$B174),,),0),MATCH(SUBSTITUTE(I130,"Allele","Height"),'ce raw data'!$C$1:$CZ$1,0))),"-")</f>
        <v>-</v>
      </c>
      <c r="J173" s="8" t="str">
        <f>IFERROR(IF(INDEX('ce raw data'!$C$2:$CZ$3000,MATCH(1,INDEX(('ce raw data'!$A$2:$A$3000=C127)*('ce raw data'!$B$2:$B$3000=$B174),,),0),MATCH(SUBSTITUTE(J130,"Allele","Height"),'ce raw data'!$C$1:$CZ$1,0))="","-",INDEX('ce raw data'!$C$2:$CZ$3000,MATCH(1,INDEX(('ce raw data'!$A$2:$A$3000=C127)*('ce raw data'!$B$2:$B$3000=$B174),,),0),MATCH(SUBSTITUTE(J130,"Allele","Height"),'ce raw data'!$C$1:$CZ$1,0))),"-")</f>
        <v>-</v>
      </c>
    </row>
    <row r="174" spans="2:10" x14ac:dyDescent="0.4">
      <c r="B174" s="12" t="str">
        <f>'Allele Call Table'!$A$113</f>
        <v>SE33</v>
      </c>
      <c r="C174" s="8" t="str">
        <f>IFERROR(IF(INDEX('ce raw data'!$C$2:$CZ$3000,MATCH(1,INDEX(('ce raw data'!$A$2:$A$3000=C127)*('ce raw data'!$B$2:$B$3000=$B174),,),0),MATCH(C130,'ce raw data'!$C$1:$CZ$1,0))="","-",INDEX('ce raw data'!$C$2:$CZ$3000,MATCH(1,INDEX(('ce raw data'!$A$2:$A$3000=C127)*('ce raw data'!$B$2:$B$3000=$B174),,),0),MATCH(C130,'ce raw data'!$C$1:$CZ$1,0))),"-")</f>
        <v>-</v>
      </c>
      <c r="D174" s="8" t="str">
        <f>IFERROR(IF(INDEX('ce raw data'!$C$2:$CZ$3000,MATCH(1,INDEX(('ce raw data'!$A$2:$A$3000=C127)*('ce raw data'!$B$2:$B$3000=$B174),,),0),MATCH(D130,'ce raw data'!$C$1:$CZ$1,0))="","-",INDEX('ce raw data'!$C$2:$CZ$3000,MATCH(1,INDEX(('ce raw data'!$A$2:$A$3000=C127)*('ce raw data'!$B$2:$B$3000=$B174),,),0),MATCH(D130,'ce raw data'!$C$1:$CZ$1,0))),"-")</f>
        <v>-</v>
      </c>
      <c r="E174" s="8" t="str">
        <f>IFERROR(IF(INDEX('ce raw data'!$C$2:$CZ$3000,MATCH(1,INDEX(('ce raw data'!$A$2:$A$3000=C127)*('ce raw data'!$B$2:$B$3000=$B174),,),0),MATCH(E130,'ce raw data'!$C$1:$CZ$1,0))="","-",INDEX('ce raw data'!$C$2:$CZ$3000,MATCH(1,INDEX(('ce raw data'!$A$2:$A$3000=C127)*('ce raw data'!$B$2:$B$3000=$B174),,),0),MATCH(E130,'ce raw data'!$C$1:$CZ$1,0))),"-")</f>
        <v>-</v>
      </c>
      <c r="F174" s="8" t="str">
        <f>IFERROR(IF(INDEX('ce raw data'!$C$2:$CZ$3000,MATCH(1,INDEX(('ce raw data'!$A$2:$A$3000=C127)*('ce raw data'!$B$2:$B$3000=$B174),,),0),MATCH(F130,'ce raw data'!$C$1:$CZ$1,0))="","-",INDEX('ce raw data'!$C$2:$CZ$3000,MATCH(1,INDEX(('ce raw data'!$A$2:$A$3000=C127)*('ce raw data'!$B$2:$B$3000=$B174),,),0),MATCH(F130,'ce raw data'!$C$1:$CZ$1,0))),"-")</f>
        <v>-</v>
      </c>
      <c r="G174" s="8" t="str">
        <f>IFERROR(IF(INDEX('ce raw data'!$C$2:$CZ$3000,MATCH(1,INDEX(('ce raw data'!$A$2:$A$3000=C127)*('ce raw data'!$B$2:$B$3000=$B174),,),0),MATCH(G130,'ce raw data'!$C$1:$CZ$1,0))="","-",INDEX('ce raw data'!$C$2:$CZ$3000,MATCH(1,INDEX(('ce raw data'!$A$2:$A$3000=C127)*('ce raw data'!$B$2:$B$3000=$B174),,),0),MATCH(G130,'ce raw data'!$C$1:$CZ$1,0))),"-")</f>
        <v>-</v>
      </c>
      <c r="H174" s="8" t="str">
        <f>IFERROR(IF(INDEX('ce raw data'!$C$2:$CZ$3000,MATCH(1,INDEX(('ce raw data'!$A$2:$A$3000=C127)*('ce raw data'!$B$2:$B$3000=$B174),,),0),MATCH(H130,'ce raw data'!$C$1:$CZ$1,0))="","-",INDEX('ce raw data'!$C$2:$CZ$3000,MATCH(1,INDEX(('ce raw data'!$A$2:$A$3000=C127)*('ce raw data'!$B$2:$B$3000=$B174),,),0),MATCH(H130,'ce raw data'!$C$1:$CZ$1,0))),"-")</f>
        <v>-</v>
      </c>
      <c r="I174" s="8" t="str">
        <f>IFERROR(IF(INDEX('ce raw data'!$C$2:$CZ$3000,MATCH(1,INDEX(('ce raw data'!$A$2:$A$3000=C127)*('ce raw data'!$B$2:$B$3000=$B174),,),0),MATCH(I130,'ce raw data'!$C$1:$CZ$1,0))="","-",INDEX('ce raw data'!$C$2:$CZ$3000,MATCH(1,INDEX(('ce raw data'!$A$2:$A$3000=C127)*('ce raw data'!$B$2:$B$3000=$B174),,),0),MATCH(I130,'ce raw data'!$C$1:$CZ$1,0))),"-")</f>
        <v>-</v>
      </c>
      <c r="J174" s="8" t="str">
        <f>IFERROR(IF(INDEX('ce raw data'!$C$2:$CZ$3000,MATCH(1,INDEX(('ce raw data'!$A$2:$A$3000=C127)*('ce raw data'!$B$2:$B$3000=$B174),,),0),MATCH(J130,'ce raw data'!$C$1:$CZ$1,0))="","-",INDEX('ce raw data'!$C$2:$CZ$3000,MATCH(1,INDEX(('ce raw data'!$A$2:$A$3000=C127)*('ce raw data'!$B$2:$B$3000=$B174),,),0),MATCH(J130,'ce raw data'!$C$1:$CZ$1,0))),"-")</f>
        <v>-</v>
      </c>
    </row>
    <row r="175" spans="2:10" ht="20.25" hidden="1" customHeight="1" x14ac:dyDescent="0.4">
      <c r="B175" s="12"/>
      <c r="C175" s="8" t="str">
        <f>IFERROR(IF(INDEX('ce raw data'!$C$2:$CZ$3000,MATCH(1,INDEX(('ce raw data'!$A$2:$A$3000=C127)*('ce raw data'!$B$2:$B$3000=$B176),,),0),MATCH(SUBSTITUTE(C130,"Allele","Height"),'ce raw data'!$C$1:$CZ$1,0))="","-",INDEX('ce raw data'!$C$2:$CZ$3000,MATCH(1,INDEX(('ce raw data'!$A$2:$A$3000=C127)*('ce raw data'!$B$2:$B$3000=$B176),,),0),MATCH(SUBSTITUTE(C130,"Allele","Height"),'ce raw data'!$C$1:$CZ$1,0))),"-")</f>
        <v>-</v>
      </c>
      <c r="D175" s="8" t="str">
        <f>IFERROR(IF(INDEX('ce raw data'!$C$2:$CZ$3000,MATCH(1,INDEX(('ce raw data'!$A$2:$A$3000=C127)*('ce raw data'!$B$2:$B$3000=$B176),,),0),MATCH(SUBSTITUTE(D130,"Allele","Height"),'ce raw data'!$C$1:$CZ$1,0))="","-",INDEX('ce raw data'!$C$2:$CZ$3000,MATCH(1,INDEX(('ce raw data'!$A$2:$A$3000=C127)*('ce raw data'!$B$2:$B$3000=$B176),,),0),MATCH(SUBSTITUTE(D130,"Allele","Height"),'ce raw data'!$C$1:$CZ$1,0))),"-")</f>
        <v>-</v>
      </c>
      <c r="E175" s="8" t="str">
        <f>IFERROR(IF(INDEX('ce raw data'!$C$2:$CZ$3000,MATCH(1,INDEX(('ce raw data'!$A$2:$A$3000=C127)*('ce raw data'!$B$2:$B$3000=$B176),,),0),MATCH(SUBSTITUTE(E130,"Allele","Height"),'ce raw data'!$C$1:$CZ$1,0))="","-",INDEX('ce raw data'!$C$2:$CZ$3000,MATCH(1,INDEX(('ce raw data'!$A$2:$A$3000=C127)*('ce raw data'!$B$2:$B$3000=$B176),,),0),MATCH(SUBSTITUTE(E130,"Allele","Height"),'ce raw data'!$C$1:$CZ$1,0))),"-")</f>
        <v>-</v>
      </c>
      <c r="F175" s="8" t="str">
        <f>IFERROR(IF(INDEX('ce raw data'!$C$2:$CZ$3000,MATCH(1,INDEX(('ce raw data'!$A$2:$A$3000=C127)*('ce raw data'!$B$2:$B$3000=$B176),,),0),MATCH(SUBSTITUTE(F130,"Allele","Height"),'ce raw data'!$C$1:$CZ$1,0))="","-",INDEX('ce raw data'!$C$2:$CZ$3000,MATCH(1,INDEX(('ce raw data'!$A$2:$A$3000=C127)*('ce raw data'!$B$2:$B$3000=$B176),,),0),MATCH(SUBSTITUTE(F130,"Allele","Height"),'ce raw data'!$C$1:$CZ$1,0))),"-")</f>
        <v>-</v>
      </c>
      <c r="G175" s="8" t="str">
        <f>IFERROR(IF(INDEX('ce raw data'!$C$2:$CZ$3000,MATCH(1,INDEX(('ce raw data'!$A$2:$A$3000=C127)*('ce raw data'!$B$2:$B$3000=$B176),,),0),MATCH(SUBSTITUTE(G130,"Allele","Height"),'ce raw data'!$C$1:$CZ$1,0))="","-",INDEX('ce raw data'!$C$2:$CZ$3000,MATCH(1,INDEX(('ce raw data'!$A$2:$A$3000=C127)*('ce raw data'!$B$2:$B$3000=$B176),,),0),MATCH(SUBSTITUTE(G130,"Allele","Height"),'ce raw data'!$C$1:$CZ$1,0))),"-")</f>
        <v>-</v>
      </c>
      <c r="H175" s="8" t="str">
        <f>IFERROR(IF(INDEX('ce raw data'!$C$2:$CZ$3000,MATCH(1,INDEX(('ce raw data'!$A$2:$A$3000=C127)*('ce raw data'!$B$2:$B$3000=$B176),,),0),MATCH(SUBSTITUTE(H130,"Allele","Height"),'ce raw data'!$C$1:$CZ$1,0))="","-",INDEX('ce raw data'!$C$2:$CZ$3000,MATCH(1,INDEX(('ce raw data'!$A$2:$A$3000=C127)*('ce raw data'!$B$2:$B$3000=$B176),,),0),MATCH(SUBSTITUTE(H130,"Allele","Height"),'ce raw data'!$C$1:$CZ$1,0))),"-")</f>
        <v>-</v>
      </c>
      <c r="I175" s="8" t="str">
        <f>IFERROR(IF(INDEX('ce raw data'!$C$2:$CZ$3000,MATCH(1,INDEX(('ce raw data'!$A$2:$A$3000=C127)*('ce raw data'!$B$2:$B$3000=$B176),,),0),MATCH(SUBSTITUTE(I130,"Allele","Height"),'ce raw data'!$C$1:$CZ$1,0))="","-",INDEX('ce raw data'!$C$2:$CZ$3000,MATCH(1,INDEX(('ce raw data'!$A$2:$A$3000=C127)*('ce raw data'!$B$2:$B$3000=$B176),,),0),MATCH(SUBSTITUTE(I130,"Allele","Height"),'ce raw data'!$C$1:$CZ$1,0))),"-")</f>
        <v>-</v>
      </c>
      <c r="J175" s="8" t="str">
        <f>IFERROR(IF(INDEX('ce raw data'!$C$2:$CZ$3000,MATCH(1,INDEX(('ce raw data'!$A$2:$A$3000=C127)*('ce raw data'!$B$2:$B$3000=$B176),,),0),MATCH(SUBSTITUTE(J130,"Allele","Height"),'ce raw data'!$C$1:$CZ$1,0))="","-",INDEX('ce raw data'!$C$2:$CZ$3000,MATCH(1,INDEX(('ce raw data'!$A$2:$A$3000=C127)*('ce raw data'!$B$2:$B$3000=$B176),,),0),MATCH(SUBSTITUTE(J130,"Allele","Height"),'ce raw data'!$C$1:$CZ$1,0))),"-")</f>
        <v>-</v>
      </c>
    </row>
    <row r="176" spans="2:10" x14ac:dyDescent="0.4">
      <c r="B176" s="12" t="str">
        <f>'Allele Call Table'!$A$115</f>
        <v>D22S1045</v>
      </c>
      <c r="C176" s="8" t="str">
        <f>IFERROR(IF(INDEX('ce raw data'!$C$2:$CZ$3000,MATCH(1,INDEX(('ce raw data'!$A$2:$A$3000=C127)*('ce raw data'!$B$2:$B$3000=$B176),,),0),MATCH(C130,'ce raw data'!$C$1:$CZ$1,0))="","-",INDEX('ce raw data'!$C$2:$CZ$3000,MATCH(1,INDEX(('ce raw data'!$A$2:$A$3000=C127)*('ce raw data'!$B$2:$B$3000=$B176),,),0),MATCH(C130,'ce raw data'!$C$1:$CZ$1,0))),"-")</f>
        <v>-</v>
      </c>
      <c r="D176" s="8" t="str">
        <f>IFERROR(IF(INDEX('ce raw data'!$C$2:$CZ$3000,MATCH(1,INDEX(('ce raw data'!$A$2:$A$3000=C127)*('ce raw data'!$B$2:$B$3000=$B176),,),0),MATCH(D130,'ce raw data'!$C$1:$CZ$1,0))="","-",INDEX('ce raw data'!$C$2:$CZ$3000,MATCH(1,INDEX(('ce raw data'!$A$2:$A$3000=C127)*('ce raw data'!$B$2:$B$3000=$B176),,),0),MATCH(D130,'ce raw data'!$C$1:$CZ$1,0))),"-")</f>
        <v>-</v>
      </c>
      <c r="E176" s="8" t="str">
        <f>IFERROR(IF(INDEX('ce raw data'!$C$2:$CZ$3000,MATCH(1,INDEX(('ce raw data'!$A$2:$A$3000=C127)*('ce raw data'!$B$2:$B$3000=$B176),,),0),MATCH(E130,'ce raw data'!$C$1:$CZ$1,0))="","-",INDEX('ce raw data'!$C$2:$CZ$3000,MATCH(1,INDEX(('ce raw data'!$A$2:$A$3000=C127)*('ce raw data'!$B$2:$B$3000=$B176),,),0),MATCH(E130,'ce raw data'!$C$1:$CZ$1,0))),"-")</f>
        <v>-</v>
      </c>
      <c r="F176" s="8" t="str">
        <f>IFERROR(IF(INDEX('ce raw data'!$C$2:$CZ$3000,MATCH(1,INDEX(('ce raw data'!$A$2:$A$3000=C127)*('ce raw data'!$B$2:$B$3000=$B176),,),0),MATCH(F130,'ce raw data'!$C$1:$CZ$1,0))="","-",INDEX('ce raw data'!$C$2:$CZ$3000,MATCH(1,INDEX(('ce raw data'!$A$2:$A$3000=C127)*('ce raw data'!$B$2:$B$3000=$B176),,),0),MATCH(F130,'ce raw data'!$C$1:$CZ$1,0))),"-")</f>
        <v>-</v>
      </c>
      <c r="G176" s="8" t="str">
        <f>IFERROR(IF(INDEX('ce raw data'!$C$2:$CZ$3000,MATCH(1,INDEX(('ce raw data'!$A$2:$A$3000=C127)*('ce raw data'!$B$2:$B$3000=$B176),,),0),MATCH(G130,'ce raw data'!$C$1:$CZ$1,0))="","-",INDEX('ce raw data'!$C$2:$CZ$3000,MATCH(1,INDEX(('ce raw data'!$A$2:$A$3000=C127)*('ce raw data'!$B$2:$B$3000=$B176),,),0),MATCH(G130,'ce raw data'!$C$1:$CZ$1,0))),"-")</f>
        <v>-</v>
      </c>
      <c r="H176" s="8" t="str">
        <f>IFERROR(IF(INDEX('ce raw data'!$C$2:$CZ$3000,MATCH(1,INDEX(('ce raw data'!$A$2:$A$3000=C127)*('ce raw data'!$B$2:$B$3000=$B176),,),0),MATCH(H130,'ce raw data'!$C$1:$CZ$1,0))="","-",INDEX('ce raw data'!$C$2:$CZ$3000,MATCH(1,INDEX(('ce raw data'!$A$2:$A$3000=C127)*('ce raw data'!$B$2:$B$3000=$B176),,),0),MATCH(H130,'ce raw data'!$C$1:$CZ$1,0))),"-")</f>
        <v>-</v>
      </c>
      <c r="I176" s="8" t="str">
        <f>IFERROR(IF(INDEX('ce raw data'!$C$2:$CZ$3000,MATCH(1,INDEX(('ce raw data'!$A$2:$A$3000=C127)*('ce raw data'!$B$2:$B$3000=$B176),,),0),MATCH(I130,'ce raw data'!$C$1:$CZ$1,0))="","-",INDEX('ce raw data'!$C$2:$CZ$3000,MATCH(1,INDEX(('ce raw data'!$A$2:$A$3000=C127)*('ce raw data'!$B$2:$B$3000=$B176),,),0),MATCH(I130,'ce raw data'!$C$1:$CZ$1,0))),"-")</f>
        <v>-</v>
      </c>
      <c r="J176" s="8" t="str">
        <f>IFERROR(IF(INDEX('ce raw data'!$C$2:$CZ$3000,MATCH(1,INDEX(('ce raw data'!$A$2:$A$3000=C127)*('ce raw data'!$B$2:$B$3000=$B176),,),0),MATCH(J130,'ce raw data'!$C$1:$CZ$1,0))="","-",INDEX('ce raw data'!$C$2:$CZ$3000,MATCH(1,INDEX(('ce raw data'!$A$2:$A$3000=C127)*('ce raw data'!$B$2:$B$3000=$B176),,),0),MATCH(J130,'ce raw data'!$C$1:$CZ$1,0))),"-")</f>
        <v>-</v>
      </c>
    </row>
    <row r="177" spans="2:10" ht="20.25" hidden="1" customHeight="1" x14ac:dyDescent="0.4">
      <c r="B177" s="10"/>
      <c r="C177" s="8" t="str">
        <f>IFERROR(IF(INDEX('ce raw data'!$C$2:$CZ$3000,MATCH(1,INDEX(('ce raw data'!$A$2:$A$3000=C127)*('ce raw data'!$B$2:$B$3000=$B178),,),0),MATCH(SUBSTITUTE(C130,"Allele","Height"),'ce raw data'!$C$1:$CZ$1,0))="","-",INDEX('ce raw data'!$C$2:$CZ$3000,MATCH(1,INDEX(('ce raw data'!$A$2:$A$3000=C127)*('ce raw data'!$B$2:$B$3000=$B178),,),0),MATCH(SUBSTITUTE(C130,"Allele","Height"),'ce raw data'!$C$1:$CZ$1,0))),"-")</f>
        <v>-</v>
      </c>
      <c r="D177" s="8" t="str">
        <f>IFERROR(IF(INDEX('ce raw data'!$C$2:$CZ$3000,MATCH(1,INDEX(('ce raw data'!$A$2:$A$3000=C127)*('ce raw data'!$B$2:$B$3000=$B178),,),0),MATCH(SUBSTITUTE(D130,"Allele","Height"),'ce raw data'!$C$1:$CZ$1,0))="","-",INDEX('ce raw data'!$C$2:$CZ$3000,MATCH(1,INDEX(('ce raw data'!$A$2:$A$3000=C127)*('ce raw data'!$B$2:$B$3000=$B178),,),0),MATCH(SUBSTITUTE(D130,"Allele","Height"),'ce raw data'!$C$1:$CZ$1,0))),"-")</f>
        <v>-</v>
      </c>
      <c r="E177" s="8" t="str">
        <f>IFERROR(IF(INDEX('ce raw data'!$C$2:$CZ$3000,MATCH(1,INDEX(('ce raw data'!$A$2:$A$3000=C127)*('ce raw data'!$B$2:$B$3000=$B178),,),0),MATCH(SUBSTITUTE(E130,"Allele","Height"),'ce raw data'!$C$1:$CZ$1,0))="","-",INDEX('ce raw data'!$C$2:$CZ$3000,MATCH(1,INDEX(('ce raw data'!$A$2:$A$3000=C127)*('ce raw data'!$B$2:$B$3000=$B178),,),0),MATCH(SUBSTITUTE(E130,"Allele","Height"),'ce raw data'!$C$1:$CZ$1,0))),"-")</f>
        <v>-</v>
      </c>
      <c r="F177" s="8" t="str">
        <f>IFERROR(IF(INDEX('ce raw data'!$C$2:$CZ$3000,MATCH(1,INDEX(('ce raw data'!$A$2:$A$3000=C127)*('ce raw data'!$B$2:$B$3000=$B178),,),0),MATCH(SUBSTITUTE(F130,"Allele","Height"),'ce raw data'!$C$1:$CZ$1,0))="","-",INDEX('ce raw data'!$C$2:$CZ$3000,MATCH(1,INDEX(('ce raw data'!$A$2:$A$3000=C127)*('ce raw data'!$B$2:$B$3000=$B178),,),0),MATCH(SUBSTITUTE(F130,"Allele","Height"),'ce raw data'!$C$1:$CZ$1,0))),"-")</f>
        <v>-</v>
      </c>
      <c r="G177" s="8" t="str">
        <f>IFERROR(IF(INDEX('ce raw data'!$C$2:$CZ$3000,MATCH(1,INDEX(('ce raw data'!$A$2:$A$3000=C127)*('ce raw data'!$B$2:$B$3000=$B178),,),0),MATCH(SUBSTITUTE(G130,"Allele","Height"),'ce raw data'!$C$1:$CZ$1,0))="","-",INDEX('ce raw data'!$C$2:$CZ$3000,MATCH(1,INDEX(('ce raw data'!$A$2:$A$3000=C127)*('ce raw data'!$B$2:$B$3000=$B178),,),0),MATCH(SUBSTITUTE(G130,"Allele","Height"),'ce raw data'!$C$1:$CZ$1,0))),"-")</f>
        <v>-</v>
      </c>
      <c r="H177" s="8" t="str">
        <f>IFERROR(IF(INDEX('ce raw data'!$C$2:$CZ$3000,MATCH(1,INDEX(('ce raw data'!$A$2:$A$3000=C127)*('ce raw data'!$B$2:$B$3000=$B178),,),0),MATCH(SUBSTITUTE(H130,"Allele","Height"),'ce raw data'!$C$1:$CZ$1,0))="","-",INDEX('ce raw data'!$C$2:$CZ$3000,MATCH(1,INDEX(('ce raw data'!$A$2:$A$3000=C127)*('ce raw data'!$B$2:$B$3000=$B178),,),0),MATCH(SUBSTITUTE(H130,"Allele","Height"),'ce raw data'!$C$1:$CZ$1,0))),"-")</f>
        <v>-</v>
      </c>
      <c r="I177" s="8" t="str">
        <f>IFERROR(IF(INDEX('ce raw data'!$C$2:$CZ$3000,MATCH(1,INDEX(('ce raw data'!$A$2:$A$3000=C127)*('ce raw data'!$B$2:$B$3000=$B178),,),0),MATCH(SUBSTITUTE(I130,"Allele","Height"),'ce raw data'!$C$1:$CZ$1,0))="","-",INDEX('ce raw data'!$C$2:$CZ$3000,MATCH(1,INDEX(('ce raw data'!$A$2:$A$3000=C127)*('ce raw data'!$B$2:$B$3000=$B178),,),0),MATCH(SUBSTITUTE(I130,"Allele","Height"),'ce raw data'!$C$1:$CZ$1,0))),"-")</f>
        <v>-</v>
      </c>
      <c r="J177" s="8" t="str">
        <f>IFERROR(IF(INDEX('ce raw data'!$C$2:$CZ$3000,MATCH(1,INDEX(('ce raw data'!$A$2:$A$3000=C127)*('ce raw data'!$B$2:$B$3000=$B178),,),0),MATCH(SUBSTITUTE(J130,"Allele","Height"),'ce raw data'!$C$1:$CZ$1,0))="","-",INDEX('ce raw data'!$C$2:$CZ$3000,MATCH(1,INDEX(('ce raw data'!$A$2:$A$3000=C127)*('ce raw data'!$B$2:$B$3000=$B178),,),0),MATCH(SUBSTITUTE(J130,"Allele","Height"),'ce raw data'!$C$1:$CZ$1,0))),"-")</f>
        <v>-</v>
      </c>
    </row>
    <row r="178" spans="2:10" x14ac:dyDescent="0.4">
      <c r="B178" s="13" t="str">
        <f>'Allele Call Table'!$A$117</f>
        <v>DYS391</v>
      </c>
      <c r="C178" s="8" t="str">
        <f>IFERROR(IF(INDEX('ce raw data'!$C$2:$CZ$3000,MATCH(1,INDEX(('ce raw data'!$A$2:$A$3000=C127)*('ce raw data'!$B$2:$B$3000=$B178),,),0),MATCH(C130,'ce raw data'!$C$1:$CZ$1,0))="","-",INDEX('ce raw data'!$C$2:$CZ$3000,MATCH(1,INDEX(('ce raw data'!$A$2:$A$3000=C127)*('ce raw data'!$B$2:$B$3000=$B178),,),0),MATCH(C130,'ce raw data'!$C$1:$CZ$1,0))),"-")</f>
        <v>-</v>
      </c>
      <c r="D178" s="8" t="str">
        <f>IFERROR(IF(INDEX('ce raw data'!$C$2:$CZ$3000,MATCH(1,INDEX(('ce raw data'!$A$2:$A$3000=C127)*('ce raw data'!$B$2:$B$3000=$B178),,),0),MATCH(D130,'ce raw data'!$C$1:$CZ$1,0))="","-",INDEX('ce raw data'!$C$2:$CZ$3000,MATCH(1,INDEX(('ce raw data'!$A$2:$A$3000=C127)*('ce raw data'!$B$2:$B$3000=$B178),,),0),MATCH(D130,'ce raw data'!$C$1:$CZ$1,0))),"-")</f>
        <v>-</v>
      </c>
      <c r="E178" s="8" t="str">
        <f>IFERROR(IF(INDEX('ce raw data'!$C$2:$CZ$3000,MATCH(1,INDEX(('ce raw data'!$A$2:$A$3000=C127)*('ce raw data'!$B$2:$B$3000=$B178),,),0),MATCH(E130,'ce raw data'!$C$1:$CZ$1,0))="","-",INDEX('ce raw data'!$C$2:$CZ$3000,MATCH(1,INDEX(('ce raw data'!$A$2:$A$3000=C127)*('ce raw data'!$B$2:$B$3000=$B178),,),0),MATCH(E130,'ce raw data'!$C$1:$CZ$1,0))),"-")</f>
        <v>-</v>
      </c>
      <c r="F178" s="8" t="str">
        <f>IFERROR(IF(INDEX('ce raw data'!$C$2:$CZ$3000,MATCH(1,INDEX(('ce raw data'!$A$2:$A$3000=C127)*('ce raw data'!$B$2:$B$3000=$B178),,),0),MATCH(F130,'ce raw data'!$C$1:$CZ$1,0))="","-",INDEX('ce raw data'!$C$2:$CZ$3000,MATCH(1,INDEX(('ce raw data'!$A$2:$A$3000=C127)*('ce raw data'!$B$2:$B$3000=$B178),,),0),MATCH(F130,'ce raw data'!$C$1:$CZ$1,0))),"-")</f>
        <v>-</v>
      </c>
      <c r="G178" s="8" t="str">
        <f>IFERROR(IF(INDEX('ce raw data'!$C$2:$CZ$3000,MATCH(1,INDEX(('ce raw data'!$A$2:$A$3000=C127)*('ce raw data'!$B$2:$B$3000=$B178),,),0),MATCH(G130,'ce raw data'!$C$1:$CZ$1,0))="","-",INDEX('ce raw data'!$C$2:$CZ$3000,MATCH(1,INDEX(('ce raw data'!$A$2:$A$3000=C127)*('ce raw data'!$B$2:$B$3000=$B178),,),0),MATCH(G130,'ce raw data'!$C$1:$CZ$1,0))),"-")</f>
        <v>-</v>
      </c>
      <c r="H178" s="8" t="str">
        <f>IFERROR(IF(INDEX('ce raw data'!$C$2:$CZ$3000,MATCH(1,INDEX(('ce raw data'!$A$2:$A$3000=C127)*('ce raw data'!$B$2:$B$3000=$B178),,),0),MATCH(H130,'ce raw data'!$C$1:$CZ$1,0))="","-",INDEX('ce raw data'!$C$2:$CZ$3000,MATCH(1,INDEX(('ce raw data'!$A$2:$A$3000=C127)*('ce raw data'!$B$2:$B$3000=$B178),,),0),MATCH(H130,'ce raw data'!$C$1:$CZ$1,0))),"-")</f>
        <v>-</v>
      </c>
      <c r="I178" s="8" t="str">
        <f>IFERROR(IF(INDEX('ce raw data'!$C$2:$CZ$3000,MATCH(1,INDEX(('ce raw data'!$A$2:$A$3000=C127)*('ce raw data'!$B$2:$B$3000=$B178),,),0),MATCH(I130,'ce raw data'!$C$1:$CZ$1,0))="","-",INDEX('ce raw data'!$C$2:$CZ$3000,MATCH(1,INDEX(('ce raw data'!$A$2:$A$3000=C127)*('ce raw data'!$B$2:$B$3000=$B178),,),0),MATCH(I130,'ce raw data'!$C$1:$CZ$1,0))),"-")</f>
        <v>-</v>
      </c>
      <c r="J178" s="8" t="str">
        <f>IFERROR(IF(INDEX('ce raw data'!$C$2:$CZ$3000,MATCH(1,INDEX(('ce raw data'!$A$2:$A$3000=C127)*('ce raw data'!$B$2:$B$3000=$B178),,),0),MATCH(J130,'ce raw data'!$C$1:$CZ$1,0))="","-",INDEX('ce raw data'!$C$2:$CZ$3000,MATCH(1,INDEX(('ce raw data'!$A$2:$A$3000=C127)*('ce raw data'!$B$2:$B$3000=$B178),,),0),MATCH(J130,'ce raw data'!$C$1:$CZ$1,0))),"-")</f>
        <v>-</v>
      </c>
    </row>
    <row r="179" spans="2:10" ht="20.25" hidden="1" customHeight="1" x14ac:dyDescent="0.4">
      <c r="B179" s="13"/>
      <c r="C179" s="8" t="str">
        <f>IFERROR(IF(INDEX('ce raw data'!$C$2:$CZ$3000,MATCH(1,INDEX(('ce raw data'!$A$2:$A$3000=C127)*('ce raw data'!$B$2:$B$3000=$B180),,),0),MATCH(SUBSTITUTE(C130,"Allele","Height"),'ce raw data'!$C$1:$CZ$1,0))="","-",INDEX('ce raw data'!$C$2:$CZ$3000,MATCH(1,INDEX(('ce raw data'!$A$2:$A$3000=C127)*('ce raw data'!$B$2:$B$3000=$B180),,),0),MATCH(SUBSTITUTE(C130,"Allele","Height"),'ce raw data'!$C$1:$CZ$1,0))),"-")</f>
        <v>-</v>
      </c>
      <c r="D179" s="8" t="str">
        <f>IFERROR(IF(INDEX('ce raw data'!$C$2:$CZ$3000,MATCH(1,INDEX(('ce raw data'!$A$2:$A$3000=C127)*('ce raw data'!$B$2:$B$3000=$B180),,),0),MATCH(SUBSTITUTE(D130,"Allele","Height"),'ce raw data'!$C$1:$CZ$1,0))="","-",INDEX('ce raw data'!$C$2:$CZ$3000,MATCH(1,INDEX(('ce raw data'!$A$2:$A$3000=C127)*('ce raw data'!$B$2:$B$3000=$B180),,),0),MATCH(SUBSTITUTE(D130,"Allele","Height"),'ce raw data'!$C$1:$CZ$1,0))),"-")</f>
        <v>-</v>
      </c>
      <c r="E179" s="8" t="str">
        <f>IFERROR(IF(INDEX('ce raw data'!$C$2:$CZ$3000,MATCH(1,INDEX(('ce raw data'!$A$2:$A$3000=C127)*('ce raw data'!$B$2:$B$3000=$B180),,),0),MATCH(SUBSTITUTE(E130,"Allele","Height"),'ce raw data'!$C$1:$CZ$1,0))="","-",INDEX('ce raw data'!$C$2:$CZ$3000,MATCH(1,INDEX(('ce raw data'!$A$2:$A$3000=C127)*('ce raw data'!$B$2:$B$3000=$B180),,),0),MATCH(SUBSTITUTE(E130,"Allele","Height"),'ce raw data'!$C$1:$CZ$1,0))),"-")</f>
        <v>-</v>
      </c>
      <c r="F179" s="8" t="str">
        <f>IFERROR(IF(INDEX('ce raw data'!$C$2:$CZ$3000,MATCH(1,INDEX(('ce raw data'!$A$2:$A$3000=C127)*('ce raw data'!$B$2:$B$3000=$B180),,),0),MATCH(SUBSTITUTE(F130,"Allele","Height"),'ce raw data'!$C$1:$CZ$1,0))="","-",INDEX('ce raw data'!$C$2:$CZ$3000,MATCH(1,INDEX(('ce raw data'!$A$2:$A$3000=C127)*('ce raw data'!$B$2:$B$3000=$B180),,),0),MATCH(SUBSTITUTE(F130,"Allele","Height"),'ce raw data'!$C$1:$CZ$1,0))),"-")</f>
        <v>-</v>
      </c>
      <c r="G179" s="8" t="str">
        <f>IFERROR(IF(INDEX('ce raw data'!$C$2:$CZ$3000,MATCH(1,INDEX(('ce raw data'!$A$2:$A$3000=C127)*('ce raw data'!$B$2:$B$3000=$B180),,),0),MATCH(SUBSTITUTE(G130,"Allele","Height"),'ce raw data'!$C$1:$CZ$1,0))="","-",INDEX('ce raw data'!$C$2:$CZ$3000,MATCH(1,INDEX(('ce raw data'!$A$2:$A$3000=C127)*('ce raw data'!$B$2:$B$3000=$B180),,),0),MATCH(SUBSTITUTE(G130,"Allele","Height"),'ce raw data'!$C$1:$CZ$1,0))),"-")</f>
        <v>-</v>
      </c>
      <c r="H179" s="8" t="str">
        <f>IFERROR(IF(INDEX('ce raw data'!$C$2:$CZ$3000,MATCH(1,INDEX(('ce raw data'!$A$2:$A$3000=C127)*('ce raw data'!$B$2:$B$3000=$B180),,),0),MATCH(SUBSTITUTE(H130,"Allele","Height"),'ce raw data'!$C$1:$CZ$1,0))="","-",INDEX('ce raw data'!$C$2:$CZ$3000,MATCH(1,INDEX(('ce raw data'!$A$2:$A$3000=C127)*('ce raw data'!$B$2:$B$3000=$B180),,),0),MATCH(SUBSTITUTE(H130,"Allele","Height"),'ce raw data'!$C$1:$CZ$1,0))),"-")</f>
        <v>-</v>
      </c>
      <c r="I179" s="8" t="str">
        <f>IFERROR(IF(INDEX('ce raw data'!$C$2:$CZ$3000,MATCH(1,INDEX(('ce raw data'!$A$2:$A$3000=C127)*('ce raw data'!$B$2:$B$3000=$B180),,),0),MATCH(SUBSTITUTE(I130,"Allele","Height"),'ce raw data'!$C$1:$CZ$1,0))="","-",INDEX('ce raw data'!$C$2:$CZ$3000,MATCH(1,INDEX(('ce raw data'!$A$2:$A$3000=C127)*('ce raw data'!$B$2:$B$3000=$B180),,),0),MATCH(SUBSTITUTE(I130,"Allele","Height"),'ce raw data'!$C$1:$CZ$1,0))),"-")</f>
        <v>-</v>
      </c>
      <c r="J179" s="8" t="str">
        <f>IFERROR(IF(INDEX('ce raw data'!$C$2:$CZ$3000,MATCH(1,INDEX(('ce raw data'!$A$2:$A$3000=C127)*('ce raw data'!$B$2:$B$3000=$B180),,),0),MATCH(SUBSTITUTE(J130,"Allele","Height"),'ce raw data'!$C$1:$CZ$1,0))="","-",INDEX('ce raw data'!$C$2:$CZ$3000,MATCH(1,INDEX(('ce raw data'!$A$2:$A$3000=C127)*('ce raw data'!$B$2:$B$3000=$B180),,),0),MATCH(SUBSTITUTE(J130,"Allele","Height"),'ce raw data'!$C$1:$CZ$1,0))),"-")</f>
        <v>-</v>
      </c>
    </row>
    <row r="180" spans="2:10" x14ac:dyDescent="0.4">
      <c r="B180" s="13" t="str">
        <f>'Allele Call Table'!$A$119</f>
        <v>FGA</v>
      </c>
      <c r="C180" s="8" t="str">
        <f>IFERROR(IF(INDEX('ce raw data'!$C$2:$CZ$3000,MATCH(1,INDEX(('ce raw data'!$A$2:$A$3000=C127)*('ce raw data'!$B$2:$B$3000=$B180),,),0),MATCH(C130,'ce raw data'!$C$1:$CZ$1,0))="","-",INDEX('ce raw data'!$C$2:$CZ$3000,MATCH(1,INDEX(('ce raw data'!$A$2:$A$3000=C127)*('ce raw data'!$B$2:$B$3000=$B180),,),0),MATCH(C130,'ce raw data'!$C$1:$CZ$1,0))),"-")</f>
        <v>-</v>
      </c>
      <c r="D180" s="8" t="str">
        <f>IFERROR(IF(INDEX('ce raw data'!$C$2:$CZ$3000,MATCH(1,INDEX(('ce raw data'!$A$2:$A$3000=C127)*('ce raw data'!$B$2:$B$3000=$B180),,),0),MATCH(D130,'ce raw data'!$C$1:$CZ$1,0))="","-",INDEX('ce raw data'!$C$2:$CZ$3000,MATCH(1,INDEX(('ce raw data'!$A$2:$A$3000=C127)*('ce raw data'!$B$2:$B$3000=$B180),,),0),MATCH(D130,'ce raw data'!$C$1:$CZ$1,0))),"-")</f>
        <v>-</v>
      </c>
      <c r="E180" s="8" t="str">
        <f>IFERROR(IF(INDEX('ce raw data'!$C$2:$CZ$3000,MATCH(1,INDEX(('ce raw data'!$A$2:$A$3000=C127)*('ce raw data'!$B$2:$B$3000=$B180),,),0),MATCH(E130,'ce raw data'!$C$1:$CZ$1,0))="","-",INDEX('ce raw data'!$C$2:$CZ$3000,MATCH(1,INDEX(('ce raw data'!$A$2:$A$3000=C127)*('ce raw data'!$B$2:$B$3000=$B180),,),0),MATCH(E130,'ce raw data'!$C$1:$CZ$1,0))),"-")</f>
        <v>-</v>
      </c>
      <c r="F180" s="8" t="str">
        <f>IFERROR(IF(INDEX('ce raw data'!$C$2:$CZ$3000,MATCH(1,INDEX(('ce raw data'!$A$2:$A$3000=C127)*('ce raw data'!$B$2:$B$3000=$B180),,),0),MATCH(F130,'ce raw data'!$C$1:$CZ$1,0))="","-",INDEX('ce raw data'!$C$2:$CZ$3000,MATCH(1,INDEX(('ce raw data'!$A$2:$A$3000=C127)*('ce raw data'!$B$2:$B$3000=$B180),,),0),MATCH(F130,'ce raw data'!$C$1:$CZ$1,0))),"-")</f>
        <v>-</v>
      </c>
      <c r="G180" s="8" t="str">
        <f>IFERROR(IF(INDEX('ce raw data'!$C$2:$CZ$3000,MATCH(1,INDEX(('ce raw data'!$A$2:$A$3000=C127)*('ce raw data'!$B$2:$B$3000=$B180),,),0),MATCH(G130,'ce raw data'!$C$1:$CZ$1,0))="","-",INDEX('ce raw data'!$C$2:$CZ$3000,MATCH(1,INDEX(('ce raw data'!$A$2:$A$3000=C127)*('ce raw data'!$B$2:$B$3000=$B180),,),0),MATCH(G130,'ce raw data'!$C$1:$CZ$1,0))),"-")</f>
        <v>-</v>
      </c>
      <c r="H180" s="8" t="str">
        <f>IFERROR(IF(INDEX('ce raw data'!$C$2:$CZ$3000,MATCH(1,INDEX(('ce raw data'!$A$2:$A$3000=C127)*('ce raw data'!$B$2:$B$3000=$B180),,),0),MATCH(H130,'ce raw data'!$C$1:$CZ$1,0))="","-",INDEX('ce raw data'!$C$2:$CZ$3000,MATCH(1,INDEX(('ce raw data'!$A$2:$A$3000=C127)*('ce raw data'!$B$2:$B$3000=$B180),,),0),MATCH(H130,'ce raw data'!$C$1:$CZ$1,0))),"-")</f>
        <v>-</v>
      </c>
      <c r="I180" s="8" t="str">
        <f>IFERROR(IF(INDEX('ce raw data'!$C$2:$CZ$3000,MATCH(1,INDEX(('ce raw data'!$A$2:$A$3000=C127)*('ce raw data'!$B$2:$B$3000=$B180),,),0),MATCH(I130,'ce raw data'!$C$1:$CZ$1,0))="","-",INDEX('ce raw data'!$C$2:$CZ$3000,MATCH(1,INDEX(('ce raw data'!$A$2:$A$3000=C127)*('ce raw data'!$B$2:$B$3000=$B180),,),0),MATCH(I130,'ce raw data'!$C$1:$CZ$1,0))),"-")</f>
        <v>-</v>
      </c>
      <c r="J180" s="8" t="str">
        <f>IFERROR(IF(INDEX('ce raw data'!$C$2:$CZ$3000,MATCH(1,INDEX(('ce raw data'!$A$2:$A$3000=C127)*('ce raw data'!$B$2:$B$3000=$B180),,),0),MATCH(J130,'ce raw data'!$C$1:$CZ$1,0))="","-",INDEX('ce raw data'!$C$2:$CZ$3000,MATCH(1,INDEX(('ce raw data'!$A$2:$A$3000=C127)*('ce raw data'!$B$2:$B$3000=$B180),,),0),MATCH(J130,'ce raw data'!$C$1:$CZ$1,0))),"-")</f>
        <v>-</v>
      </c>
    </row>
    <row r="181" spans="2:10" ht="20.25" hidden="1" customHeight="1" x14ac:dyDescent="0.4">
      <c r="B181" s="13"/>
      <c r="C181" s="8" t="str">
        <f>IFERROR(IF(INDEX('ce raw data'!$C$2:$CZ$3000,MATCH(1,INDEX(('ce raw data'!$A$2:$A$3000=C127)*('ce raw data'!$B$2:$B$3000=$B182),,),0),MATCH(SUBSTITUTE(C130,"Allele","Height"),'ce raw data'!$C$1:$CZ$1,0))="","-",INDEX('ce raw data'!$C$2:$CZ$3000,MATCH(1,INDEX(('ce raw data'!$A$2:$A$3000=C127)*('ce raw data'!$B$2:$B$3000=$B182),,),0),MATCH(SUBSTITUTE(C130,"Allele","Height"),'ce raw data'!$C$1:$CZ$1,0))),"-")</f>
        <v>-</v>
      </c>
      <c r="D181" s="8" t="str">
        <f>IFERROR(IF(INDEX('ce raw data'!$C$2:$CZ$3000,MATCH(1,INDEX(('ce raw data'!$A$2:$A$3000=C127)*('ce raw data'!$B$2:$B$3000=$B182),,),0),MATCH(SUBSTITUTE(D130,"Allele","Height"),'ce raw data'!$C$1:$CZ$1,0))="","-",INDEX('ce raw data'!$C$2:$CZ$3000,MATCH(1,INDEX(('ce raw data'!$A$2:$A$3000=C127)*('ce raw data'!$B$2:$B$3000=$B182),,),0),MATCH(SUBSTITUTE(D130,"Allele","Height"),'ce raw data'!$C$1:$CZ$1,0))),"-")</f>
        <v>-</v>
      </c>
      <c r="E181" s="8" t="str">
        <f>IFERROR(IF(INDEX('ce raw data'!$C$2:$CZ$3000,MATCH(1,INDEX(('ce raw data'!$A$2:$A$3000=C127)*('ce raw data'!$B$2:$B$3000=$B182),,),0),MATCH(SUBSTITUTE(E130,"Allele","Height"),'ce raw data'!$C$1:$CZ$1,0))="","-",INDEX('ce raw data'!$C$2:$CZ$3000,MATCH(1,INDEX(('ce raw data'!$A$2:$A$3000=C127)*('ce raw data'!$B$2:$B$3000=$B182),,),0),MATCH(SUBSTITUTE(E130,"Allele","Height"),'ce raw data'!$C$1:$CZ$1,0))),"-")</f>
        <v>-</v>
      </c>
      <c r="F181" s="8" t="str">
        <f>IFERROR(IF(INDEX('ce raw data'!$C$2:$CZ$3000,MATCH(1,INDEX(('ce raw data'!$A$2:$A$3000=C127)*('ce raw data'!$B$2:$B$3000=$B182),,),0),MATCH(SUBSTITUTE(F130,"Allele","Height"),'ce raw data'!$C$1:$CZ$1,0))="","-",INDEX('ce raw data'!$C$2:$CZ$3000,MATCH(1,INDEX(('ce raw data'!$A$2:$A$3000=C127)*('ce raw data'!$B$2:$B$3000=$B182),,),0),MATCH(SUBSTITUTE(F130,"Allele","Height"),'ce raw data'!$C$1:$CZ$1,0))),"-")</f>
        <v>-</v>
      </c>
      <c r="G181" s="8" t="str">
        <f>IFERROR(IF(INDEX('ce raw data'!$C$2:$CZ$3000,MATCH(1,INDEX(('ce raw data'!$A$2:$A$3000=C127)*('ce raw data'!$B$2:$B$3000=$B182),,),0),MATCH(SUBSTITUTE(G130,"Allele","Height"),'ce raw data'!$C$1:$CZ$1,0))="","-",INDEX('ce raw data'!$C$2:$CZ$3000,MATCH(1,INDEX(('ce raw data'!$A$2:$A$3000=C127)*('ce raw data'!$B$2:$B$3000=$B182),,),0),MATCH(SUBSTITUTE(G130,"Allele","Height"),'ce raw data'!$C$1:$CZ$1,0))),"-")</f>
        <v>-</v>
      </c>
      <c r="H181" s="8" t="str">
        <f>IFERROR(IF(INDEX('ce raw data'!$C$2:$CZ$3000,MATCH(1,INDEX(('ce raw data'!$A$2:$A$3000=C127)*('ce raw data'!$B$2:$B$3000=$B182),,),0),MATCH(SUBSTITUTE(H130,"Allele","Height"),'ce raw data'!$C$1:$CZ$1,0))="","-",INDEX('ce raw data'!$C$2:$CZ$3000,MATCH(1,INDEX(('ce raw data'!$A$2:$A$3000=C127)*('ce raw data'!$B$2:$B$3000=$B182),,),0),MATCH(SUBSTITUTE(H130,"Allele","Height"),'ce raw data'!$C$1:$CZ$1,0))),"-")</f>
        <v>-</v>
      </c>
      <c r="I181" s="8" t="str">
        <f>IFERROR(IF(INDEX('ce raw data'!$C$2:$CZ$3000,MATCH(1,INDEX(('ce raw data'!$A$2:$A$3000=C127)*('ce raw data'!$B$2:$B$3000=$B182),,),0),MATCH(SUBSTITUTE(I130,"Allele","Height"),'ce raw data'!$C$1:$CZ$1,0))="","-",INDEX('ce raw data'!$C$2:$CZ$3000,MATCH(1,INDEX(('ce raw data'!$A$2:$A$3000=C127)*('ce raw data'!$B$2:$B$3000=$B182),,),0),MATCH(SUBSTITUTE(I130,"Allele","Height"),'ce raw data'!$C$1:$CZ$1,0))),"-")</f>
        <v>-</v>
      </c>
      <c r="J181" s="8" t="str">
        <f>IFERROR(IF(INDEX('ce raw data'!$C$2:$CZ$3000,MATCH(1,INDEX(('ce raw data'!$A$2:$A$3000=C127)*('ce raw data'!$B$2:$B$3000=$B182),,),0),MATCH(SUBSTITUTE(J130,"Allele","Height"),'ce raw data'!$C$1:$CZ$1,0))="","-",INDEX('ce raw data'!$C$2:$CZ$3000,MATCH(1,INDEX(('ce raw data'!$A$2:$A$3000=C127)*('ce raw data'!$B$2:$B$3000=$B182),,),0),MATCH(SUBSTITUTE(J130,"Allele","Height"),'ce raw data'!$C$1:$CZ$1,0))),"-")</f>
        <v>-</v>
      </c>
    </row>
    <row r="182" spans="2:10" x14ac:dyDescent="0.4">
      <c r="B182" s="13" t="str">
        <f>'Allele Call Table'!$A$121</f>
        <v>DYS576</v>
      </c>
      <c r="C182" s="8" t="str">
        <f>IFERROR(IF(INDEX('ce raw data'!$C$2:$CZ$3000,MATCH(1,INDEX(('ce raw data'!$A$2:$A$3000=C127)*('ce raw data'!$B$2:$B$3000=$B182),,),0),MATCH(C130,'ce raw data'!$C$1:$CZ$1,0))="","-",INDEX('ce raw data'!$C$2:$CZ$3000,MATCH(1,INDEX(('ce raw data'!$A$2:$A$3000=C127)*('ce raw data'!$B$2:$B$3000=$B182),,),0),MATCH(C130,'ce raw data'!$C$1:$CZ$1,0))),"-")</f>
        <v>-</v>
      </c>
      <c r="D182" s="8" t="str">
        <f>IFERROR(IF(INDEX('ce raw data'!$C$2:$CZ$3000,MATCH(1,INDEX(('ce raw data'!$A$2:$A$3000=C127)*('ce raw data'!$B$2:$B$3000=$B182),,),0),MATCH(D130,'ce raw data'!$C$1:$CZ$1,0))="","-",INDEX('ce raw data'!$C$2:$CZ$3000,MATCH(1,INDEX(('ce raw data'!$A$2:$A$3000=C127)*('ce raw data'!$B$2:$B$3000=$B182),,),0),MATCH(D130,'ce raw data'!$C$1:$CZ$1,0))),"-")</f>
        <v>-</v>
      </c>
      <c r="E182" s="8" t="str">
        <f>IFERROR(IF(INDEX('ce raw data'!$C$2:$CZ$3000,MATCH(1,INDEX(('ce raw data'!$A$2:$A$3000=C127)*('ce raw data'!$B$2:$B$3000=$B182),,),0),MATCH(E130,'ce raw data'!$C$1:$CZ$1,0))="","-",INDEX('ce raw data'!$C$2:$CZ$3000,MATCH(1,INDEX(('ce raw data'!$A$2:$A$3000=C127)*('ce raw data'!$B$2:$B$3000=$B182),,),0),MATCH(E130,'ce raw data'!$C$1:$CZ$1,0))),"-")</f>
        <v>-</v>
      </c>
      <c r="F182" s="8" t="str">
        <f>IFERROR(IF(INDEX('ce raw data'!$C$2:$CZ$3000,MATCH(1,INDEX(('ce raw data'!$A$2:$A$3000=C127)*('ce raw data'!$B$2:$B$3000=$B182),,),0),MATCH(F130,'ce raw data'!$C$1:$CZ$1,0))="","-",INDEX('ce raw data'!$C$2:$CZ$3000,MATCH(1,INDEX(('ce raw data'!$A$2:$A$3000=C127)*('ce raw data'!$B$2:$B$3000=$B182),,),0),MATCH(F130,'ce raw data'!$C$1:$CZ$1,0))),"-")</f>
        <v>-</v>
      </c>
      <c r="G182" s="8" t="str">
        <f>IFERROR(IF(INDEX('ce raw data'!$C$2:$CZ$3000,MATCH(1,INDEX(('ce raw data'!$A$2:$A$3000=C127)*('ce raw data'!$B$2:$B$3000=$B182),,),0),MATCH(G130,'ce raw data'!$C$1:$CZ$1,0))="","-",INDEX('ce raw data'!$C$2:$CZ$3000,MATCH(1,INDEX(('ce raw data'!$A$2:$A$3000=C127)*('ce raw data'!$B$2:$B$3000=$B182),,),0),MATCH(G130,'ce raw data'!$C$1:$CZ$1,0))),"-")</f>
        <v>-</v>
      </c>
      <c r="H182" s="8" t="str">
        <f>IFERROR(IF(INDEX('ce raw data'!$C$2:$CZ$3000,MATCH(1,INDEX(('ce raw data'!$A$2:$A$3000=C127)*('ce raw data'!$B$2:$B$3000=$B182),,),0),MATCH(H130,'ce raw data'!$C$1:$CZ$1,0))="","-",INDEX('ce raw data'!$C$2:$CZ$3000,MATCH(1,INDEX(('ce raw data'!$A$2:$A$3000=C127)*('ce raw data'!$B$2:$B$3000=$B182),,),0),MATCH(H130,'ce raw data'!$C$1:$CZ$1,0))),"-")</f>
        <v>-</v>
      </c>
      <c r="I182" s="8" t="str">
        <f>IFERROR(IF(INDEX('ce raw data'!$C$2:$CZ$3000,MATCH(1,INDEX(('ce raw data'!$A$2:$A$3000=C127)*('ce raw data'!$B$2:$B$3000=$B182),,),0),MATCH(I130,'ce raw data'!$C$1:$CZ$1,0))="","-",INDEX('ce raw data'!$C$2:$CZ$3000,MATCH(1,INDEX(('ce raw data'!$A$2:$A$3000=C127)*('ce raw data'!$B$2:$B$3000=$B182),,),0),MATCH(I130,'ce raw data'!$C$1:$CZ$1,0))),"-")</f>
        <v>-</v>
      </c>
      <c r="J182" s="8" t="str">
        <f>IFERROR(IF(INDEX('ce raw data'!$C$2:$CZ$3000,MATCH(1,INDEX(('ce raw data'!$A$2:$A$3000=C127)*('ce raw data'!$B$2:$B$3000=$B182),,),0),MATCH(J130,'ce raw data'!$C$1:$CZ$1,0))="","-",INDEX('ce raw data'!$C$2:$CZ$3000,MATCH(1,INDEX(('ce raw data'!$A$2:$A$3000=C127)*('ce raw data'!$B$2:$B$3000=$B182),,),0),MATCH(J130,'ce raw data'!$C$1:$CZ$1,0))),"-")</f>
        <v>-</v>
      </c>
    </row>
    <row r="183" spans="2:10" ht="20.25" hidden="1" customHeight="1" x14ac:dyDescent="0.4">
      <c r="B183" s="13"/>
      <c r="C183" s="8" t="str">
        <f>IFERROR(IF(INDEX('ce raw data'!$C$2:$CZ$3000,MATCH(1,INDEX(('ce raw data'!$A$2:$A$3000=C127)*('ce raw data'!$B$2:$B$3000=$B184),,),0),MATCH(SUBSTITUTE(C130,"Allele","Height"),'ce raw data'!$C$1:$CZ$1,0))="","-",INDEX('ce raw data'!$C$2:$CZ$3000,MATCH(1,INDEX(('ce raw data'!$A$2:$A$3000=C127)*('ce raw data'!$B$2:$B$3000=$B184),,),0),MATCH(SUBSTITUTE(C130,"Allele","Height"),'ce raw data'!$C$1:$CZ$1,0))),"-")</f>
        <v>-</v>
      </c>
      <c r="D183" s="8" t="str">
        <f>IFERROR(IF(INDEX('ce raw data'!$C$2:$CZ$3000,MATCH(1,INDEX(('ce raw data'!$A$2:$A$3000=C127)*('ce raw data'!$B$2:$B$3000=$B184),,),0),MATCH(SUBSTITUTE(D130,"Allele","Height"),'ce raw data'!$C$1:$CZ$1,0))="","-",INDEX('ce raw data'!$C$2:$CZ$3000,MATCH(1,INDEX(('ce raw data'!$A$2:$A$3000=C127)*('ce raw data'!$B$2:$B$3000=$B184),,),0),MATCH(SUBSTITUTE(D130,"Allele","Height"),'ce raw data'!$C$1:$CZ$1,0))),"-")</f>
        <v>-</v>
      </c>
      <c r="E183" s="8" t="str">
        <f>IFERROR(IF(INDEX('ce raw data'!$C$2:$CZ$3000,MATCH(1,INDEX(('ce raw data'!$A$2:$A$3000=C127)*('ce raw data'!$B$2:$B$3000=$B184),,),0),MATCH(SUBSTITUTE(E130,"Allele","Height"),'ce raw data'!$C$1:$CZ$1,0))="","-",INDEX('ce raw data'!$C$2:$CZ$3000,MATCH(1,INDEX(('ce raw data'!$A$2:$A$3000=C127)*('ce raw data'!$B$2:$B$3000=$B184),,),0),MATCH(SUBSTITUTE(E130,"Allele","Height"),'ce raw data'!$C$1:$CZ$1,0))),"-")</f>
        <v>-</v>
      </c>
      <c r="F183" s="8" t="str">
        <f>IFERROR(IF(INDEX('ce raw data'!$C$2:$CZ$3000,MATCH(1,INDEX(('ce raw data'!$A$2:$A$3000=C127)*('ce raw data'!$B$2:$B$3000=$B184),,),0),MATCH(SUBSTITUTE(F130,"Allele","Height"),'ce raw data'!$C$1:$CZ$1,0))="","-",INDEX('ce raw data'!$C$2:$CZ$3000,MATCH(1,INDEX(('ce raw data'!$A$2:$A$3000=C127)*('ce raw data'!$B$2:$B$3000=$B184),,),0),MATCH(SUBSTITUTE(F130,"Allele","Height"),'ce raw data'!$C$1:$CZ$1,0))),"-")</f>
        <v>-</v>
      </c>
      <c r="G183" s="8" t="str">
        <f>IFERROR(IF(INDEX('ce raw data'!$C$2:$CZ$3000,MATCH(1,INDEX(('ce raw data'!$A$2:$A$3000=C127)*('ce raw data'!$B$2:$B$3000=$B184),,),0),MATCH(SUBSTITUTE(G130,"Allele","Height"),'ce raw data'!$C$1:$CZ$1,0))="","-",INDEX('ce raw data'!$C$2:$CZ$3000,MATCH(1,INDEX(('ce raw data'!$A$2:$A$3000=C127)*('ce raw data'!$B$2:$B$3000=$B184),,),0),MATCH(SUBSTITUTE(G130,"Allele","Height"),'ce raw data'!$C$1:$CZ$1,0))),"-")</f>
        <v>-</v>
      </c>
      <c r="H183" s="8" t="str">
        <f>IFERROR(IF(INDEX('ce raw data'!$C$2:$CZ$3000,MATCH(1,INDEX(('ce raw data'!$A$2:$A$3000=C127)*('ce raw data'!$B$2:$B$3000=$B184),,),0),MATCH(SUBSTITUTE(H130,"Allele","Height"),'ce raw data'!$C$1:$CZ$1,0))="","-",INDEX('ce raw data'!$C$2:$CZ$3000,MATCH(1,INDEX(('ce raw data'!$A$2:$A$3000=C127)*('ce raw data'!$B$2:$B$3000=$B184),,),0),MATCH(SUBSTITUTE(H130,"Allele","Height"),'ce raw data'!$C$1:$CZ$1,0))),"-")</f>
        <v>-</v>
      </c>
      <c r="I183" s="8" t="str">
        <f>IFERROR(IF(INDEX('ce raw data'!$C$2:$CZ$3000,MATCH(1,INDEX(('ce raw data'!$A$2:$A$3000=C127)*('ce raw data'!$B$2:$B$3000=$B184),,),0),MATCH(SUBSTITUTE(I130,"Allele","Height"),'ce raw data'!$C$1:$CZ$1,0))="","-",INDEX('ce raw data'!$C$2:$CZ$3000,MATCH(1,INDEX(('ce raw data'!$A$2:$A$3000=C127)*('ce raw data'!$B$2:$B$3000=$B184),,),0),MATCH(SUBSTITUTE(I130,"Allele","Height"),'ce raw data'!$C$1:$CZ$1,0))),"-")</f>
        <v>-</v>
      </c>
      <c r="J183" s="8" t="str">
        <f>IFERROR(IF(INDEX('ce raw data'!$C$2:$CZ$3000,MATCH(1,INDEX(('ce raw data'!$A$2:$A$3000=C127)*('ce raw data'!$B$2:$B$3000=$B184),,),0),MATCH(SUBSTITUTE(J130,"Allele","Height"),'ce raw data'!$C$1:$CZ$1,0))="","-",INDEX('ce raw data'!$C$2:$CZ$3000,MATCH(1,INDEX(('ce raw data'!$A$2:$A$3000=C127)*('ce raw data'!$B$2:$B$3000=$B184),,),0),MATCH(SUBSTITUTE(J130,"Allele","Height"),'ce raw data'!$C$1:$CZ$1,0))),"-")</f>
        <v>-</v>
      </c>
    </row>
    <row r="184" spans="2:10" x14ac:dyDescent="0.4">
      <c r="B184" s="13" t="str">
        <f>'Allele Call Table'!$A$123</f>
        <v>DYS570</v>
      </c>
      <c r="C184" s="8" t="str">
        <f>IFERROR(IF(INDEX('ce raw data'!$C$2:$CZ$3000,MATCH(1,INDEX(('ce raw data'!$A$2:$A$3000=C127)*('ce raw data'!$B$2:$B$3000=$B184),,),0),MATCH(C130,'ce raw data'!$C$1:$CZ$1,0))="","-",INDEX('ce raw data'!$C$2:$CZ$3000,MATCH(1,INDEX(('ce raw data'!$A$2:$A$3000=C127)*('ce raw data'!$B$2:$B$3000=$B184),,),0),MATCH(C130,'ce raw data'!$C$1:$CZ$1,0))),"-")</f>
        <v>-</v>
      </c>
      <c r="D184" s="8" t="str">
        <f>IFERROR(IF(INDEX('ce raw data'!$C$2:$CZ$3000,MATCH(1,INDEX(('ce raw data'!$A$2:$A$3000=C127)*('ce raw data'!$B$2:$B$3000=$B184),,),0),MATCH(D130,'ce raw data'!$C$1:$CZ$1,0))="","-",INDEX('ce raw data'!$C$2:$CZ$3000,MATCH(1,INDEX(('ce raw data'!$A$2:$A$3000=C127)*('ce raw data'!$B$2:$B$3000=$B184),,),0),MATCH(D130,'ce raw data'!$C$1:$CZ$1,0))),"-")</f>
        <v>-</v>
      </c>
      <c r="E184" s="8" t="str">
        <f>IFERROR(IF(INDEX('ce raw data'!$C$2:$CZ$3000,MATCH(1,INDEX(('ce raw data'!$A$2:$A$3000=C127)*('ce raw data'!$B$2:$B$3000=$B184),,),0),MATCH(E130,'ce raw data'!$C$1:$CZ$1,0))="","-",INDEX('ce raw data'!$C$2:$CZ$3000,MATCH(1,INDEX(('ce raw data'!$A$2:$A$3000=C127)*('ce raw data'!$B$2:$B$3000=$B184),,),0),MATCH(E130,'ce raw data'!$C$1:$CZ$1,0))),"-")</f>
        <v>-</v>
      </c>
      <c r="F184" s="8" t="str">
        <f>IFERROR(IF(INDEX('ce raw data'!$C$2:$CZ$3000,MATCH(1,INDEX(('ce raw data'!$A$2:$A$3000=C127)*('ce raw data'!$B$2:$B$3000=$B184),,),0),MATCH(F130,'ce raw data'!$C$1:$CZ$1,0))="","-",INDEX('ce raw data'!$C$2:$CZ$3000,MATCH(1,INDEX(('ce raw data'!$A$2:$A$3000=C127)*('ce raw data'!$B$2:$B$3000=$B184),,),0),MATCH(F130,'ce raw data'!$C$1:$CZ$1,0))),"-")</f>
        <v>-</v>
      </c>
      <c r="G184" s="8" t="str">
        <f>IFERROR(IF(INDEX('ce raw data'!$C$2:$CZ$3000,MATCH(1,INDEX(('ce raw data'!$A$2:$A$3000=C127)*('ce raw data'!$B$2:$B$3000=$B184),,),0),MATCH(G130,'ce raw data'!$C$1:$CZ$1,0))="","-",INDEX('ce raw data'!$C$2:$CZ$3000,MATCH(1,INDEX(('ce raw data'!$A$2:$A$3000=C127)*('ce raw data'!$B$2:$B$3000=$B184),,),0),MATCH(G130,'ce raw data'!$C$1:$CZ$1,0))),"-")</f>
        <v>-</v>
      </c>
      <c r="H184" s="8" t="str">
        <f>IFERROR(IF(INDEX('ce raw data'!$C$2:$CZ$3000,MATCH(1,INDEX(('ce raw data'!$A$2:$A$3000=C127)*('ce raw data'!$B$2:$B$3000=$B184),,),0),MATCH(H130,'ce raw data'!$C$1:$CZ$1,0))="","-",INDEX('ce raw data'!$C$2:$CZ$3000,MATCH(1,INDEX(('ce raw data'!$A$2:$A$3000=C127)*('ce raw data'!$B$2:$B$3000=$B184),,),0),MATCH(H130,'ce raw data'!$C$1:$CZ$1,0))),"-")</f>
        <v>-</v>
      </c>
      <c r="I184" s="8" t="str">
        <f>IFERROR(IF(INDEX('ce raw data'!$C$2:$CZ$3000,MATCH(1,INDEX(('ce raw data'!$A$2:$A$3000=C127)*('ce raw data'!$B$2:$B$3000=$B184),,),0),MATCH(I130,'ce raw data'!$C$1:$CZ$1,0))="","-",INDEX('ce raw data'!$C$2:$CZ$3000,MATCH(1,INDEX(('ce raw data'!$A$2:$A$3000=C127)*('ce raw data'!$B$2:$B$3000=$B184),,),0),MATCH(I130,'ce raw data'!$C$1:$CZ$1,0))),"-")</f>
        <v>-</v>
      </c>
      <c r="J184" s="8" t="str">
        <f>IFERROR(IF(INDEX('ce raw data'!$C$2:$CZ$3000,MATCH(1,INDEX(('ce raw data'!$A$2:$A$3000=C127)*('ce raw data'!$B$2:$B$3000=$B184),,),0),MATCH(J130,'ce raw data'!$C$1:$CZ$1,0))="","-",INDEX('ce raw data'!$C$2:$CZ$3000,MATCH(1,INDEX(('ce raw data'!$A$2:$A$3000=C127)*('ce raw data'!$B$2:$B$3000=$B184),,),0),MATCH(J130,'ce raw data'!$C$1:$CZ$1,0))),"-")</f>
        <v>-</v>
      </c>
    </row>
    <row r="188" spans="2:10" x14ac:dyDescent="0.4">
      <c r="B188" s="4"/>
      <c r="C188" s="3"/>
      <c r="D188" s="18"/>
      <c r="E188" s="18"/>
      <c r="F188" s="18"/>
      <c r="G188" s="4"/>
      <c r="J188" s="1"/>
    </row>
    <row r="189" spans="2:10" x14ac:dyDescent="0.4">
      <c r="B189" s="5" t="s">
        <v>4</v>
      </c>
      <c r="C189" s="36" t="str">
        <f>IF(INDEX('ce raw data'!$A:$A,2+27*3)="","blank",INDEX('ce raw data'!$A:$A,2+27*3))</f>
        <v>blank</v>
      </c>
      <c r="D189" s="36"/>
      <c r="E189" s="36"/>
      <c r="F189" s="36"/>
      <c r="G189" s="36"/>
      <c r="H189" s="36"/>
      <c r="I189" s="36"/>
      <c r="J189" s="36"/>
    </row>
    <row r="190" spans="2:10" ht="24.6" x14ac:dyDescent="0.4">
      <c r="B190" s="6" t="s">
        <v>5</v>
      </c>
      <c r="C190" s="36"/>
      <c r="D190" s="36"/>
      <c r="E190" s="36"/>
      <c r="F190" s="36"/>
      <c r="G190" s="36"/>
      <c r="H190" s="36"/>
      <c r="I190" s="36"/>
      <c r="J190" s="36"/>
    </row>
    <row r="191" spans="2:10" x14ac:dyDescent="0.4">
      <c r="B191" s="7"/>
      <c r="C191" s="39"/>
      <c r="D191" s="39"/>
      <c r="E191" s="39"/>
      <c r="F191" s="39"/>
      <c r="G191" s="39"/>
      <c r="H191" s="39"/>
      <c r="I191" s="39"/>
      <c r="J191" s="39"/>
    </row>
    <row r="192" spans="2:10" x14ac:dyDescent="0.4">
      <c r="B192" s="5" t="s">
        <v>7</v>
      </c>
      <c r="C192" s="21" t="s">
        <v>8</v>
      </c>
      <c r="D192" s="21" t="s">
        <v>9</v>
      </c>
      <c r="E192" s="21" t="s">
        <v>40</v>
      </c>
      <c r="F192" s="21" t="s">
        <v>41</v>
      </c>
      <c r="G192" s="21" t="s">
        <v>42</v>
      </c>
      <c r="H192" s="21" t="s">
        <v>43</v>
      </c>
      <c r="I192" s="21" t="s">
        <v>44</v>
      </c>
      <c r="J192" s="21" t="s">
        <v>45</v>
      </c>
    </row>
    <row r="193" spans="2:10" hidden="1" x14ac:dyDescent="0.4">
      <c r="B193" s="28"/>
      <c r="C193" s="28" t="str">
        <f>IFERROR(IF(INDEX('ce raw data'!$C$2:$CZ$3000,MATCH(1,INDEX(('ce raw data'!$A$2:$A$3000=C189)*('ce raw data'!$B$2:$B$3000=$B194),,),0),MATCH(SUBSTITUTE(C192,"Allele","Height"),'ce raw data'!$C$1:$CZ$1,0))="","-",INDEX('ce raw data'!$C$2:$CZ$3000,MATCH(1,INDEX(('ce raw data'!$A$2:$A$3000=C189)*('ce raw data'!$B$2:$B$3000=$B194),,),0),MATCH(SUBSTITUTE(C192,"Allele","Height"),'ce raw data'!$C$1:$CZ$1,0))),"-")</f>
        <v>-</v>
      </c>
      <c r="D193" s="28" t="str">
        <f>IFERROR(IF(INDEX('ce raw data'!$C$2:$CZ$3000,MATCH(1,INDEX(('ce raw data'!$A$2:$A$3000=C189)*('ce raw data'!$B$2:$B$3000=$B194),,),0),MATCH(SUBSTITUTE(D192,"Allele","Height"),'ce raw data'!$C$1:$CZ$1,0))="","-",INDEX('ce raw data'!$C$2:$CZ$3000,MATCH(1,INDEX(('ce raw data'!$A$2:$A$3000=C189)*('ce raw data'!$B$2:$B$3000=$B194),,),0),MATCH(SUBSTITUTE(D192,"Allele","Height"),'ce raw data'!$C$1:$CZ$1,0))),"-")</f>
        <v>-</v>
      </c>
      <c r="E193" s="28" t="str">
        <f>IFERROR(IF(INDEX('ce raw data'!$C$2:$CZ$3000,MATCH(1,INDEX(('ce raw data'!$A$2:$A$3000=C189)*('ce raw data'!$B$2:$B$3000=$B194),,),0),MATCH(SUBSTITUTE(E192,"Allele","Height"),'ce raw data'!$C$1:$CZ$1,0))="","-",INDEX('ce raw data'!$C$2:$CZ$3000,MATCH(1,INDEX(('ce raw data'!$A$2:$A$3000=C189)*('ce raw data'!$B$2:$B$3000=$B194),,),0),MATCH(SUBSTITUTE(E192,"Allele","Height"),'ce raw data'!$C$1:$CZ$1,0))),"-")</f>
        <v>-</v>
      </c>
      <c r="F193" s="28" t="str">
        <f>IFERROR(IF(INDEX('ce raw data'!$C$2:$CZ$3000,MATCH(1,INDEX(('ce raw data'!$A$2:$A$3000=C189)*('ce raw data'!$B$2:$B$3000=$B194),,),0),MATCH(SUBSTITUTE(F192,"Allele","Height"),'ce raw data'!$C$1:$CZ$1,0))="","-",INDEX('ce raw data'!$C$2:$CZ$3000,MATCH(1,INDEX(('ce raw data'!$A$2:$A$3000=C189)*('ce raw data'!$B$2:$B$3000=$B194),,),0),MATCH(SUBSTITUTE(F192,"Allele","Height"),'ce raw data'!$C$1:$CZ$1,0))),"-")</f>
        <v>-</v>
      </c>
      <c r="G193" s="28" t="str">
        <f>IFERROR(IF(INDEX('ce raw data'!$C$2:$CZ$3000,MATCH(1,INDEX(('ce raw data'!$A$2:$A$3000=C189)*('ce raw data'!$B$2:$B$3000=$B194),,),0),MATCH(SUBSTITUTE(G192,"Allele","Height"),'ce raw data'!$C$1:$CZ$1,0))="","-",INDEX('ce raw data'!$C$2:$CZ$3000,MATCH(1,INDEX(('ce raw data'!$A$2:$A$3000=C189)*('ce raw data'!$B$2:$B$3000=$B194),,),0),MATCH(SUBSTITUTE(G192,"Allele","Height"),'ce raw data'!$C$1:$CZ$1,0))),"-")</f>
        <v>-</v>
      </c>
      <c r="H193" s="28" t="str">
        <f>IFERROR(IF(INDEX('ce raw data'!$C$2:$CZ$3000,MATCH(1,INDEX(('ce raw data'!$A$2:$A$3000=C189)*('ce raw data'!$B$2:$B$3000=$B194),,),0),MATCH(SUBSTITUTE(H192,"Allele","Height"),'ce raw data'!$C$1:$CZ$1,0))="","-",INDEX('ce raw data'!$C$2:$CZ$3000,MATCH(1,INDEX(('ce raw data'!$A$2:$A$3000=C189)*('ce raw data'!$B$2:$B$3000=$B194),,),0),MATCH(SUBSTITUTE(H192,"Allele","Height"),'ce raw data'!$C$1:$CZ$1,0))),"-")</f>
        <v>-</v>
      </c>
      <c r="I193" s="28" t="str">
        <f>IFERROR(IF(INDEX('ce raw data'!$C$2:$CZ$3000,MATCH(1,INDEX(('ce raw data'!$A$2:$A$3000=C189)*('ce raw data'!$B$2:$B$3000=$B194),,),0),MATCH(SUBSTITUTE(I192,"Allele","Height"),'ce raw data'!$C$1:$CZ$1,0))="","-",INDEX('ce raw data'!$C$2:$CZ$3000,MATCH(1,INDEX(('ce raw data'!$A$2:$A$3000=C189)*('ce raw data'!$B$2:$B$3000=$B194),,),0),MATCH(SUBSTITUTE(I192,"Allele","Height"),'ce raw data'!$C$1:$CZ$1,0))),"-")</f>
        <v>-</v>
      </c>
      <c r="J193" s="28" t="str">
        <f>IFERROR(IF(INDEX('ce raw data'!$C$2:$CZ$3000,MATCH(1,INDEX(('ce raw data'!$A$2:$A$3000=C189)*('ce raw data'!$B$2:$B$3000=$B194),,),0),MATCH(SUBSTITUTE(J192,"Allele","Height"),'ce raw data'!$C$1:$CZ$1,0))="","-",INDEX('ce raw data'!$C$2:$CZ$3000,MATCH(1,INDEX(('ce raw data'!$A$2:$A$3000=C189)*('ce raw data'!$B$2:$B$3000=$B194),,),0),MATCH(SUBSTITUTE(J192,"Allele","Height"),'ce raw data'!$C$1:$CZ$1,0))),"-")</f>
        <v>-</v>
      </c>
    </row>
    <row r="194" spans="2:10" x14ac:dyDescent="0.4">
      <c r="B194" s="10" t="str">
        <f>'Allele Call Table'!$A$71</f>
        <v>AMEL</v>
      </c>
      <c r="C194" s="8" t="str">
        <f>IFERROR(IF(INDEX('ce raw data'!$C$2:$CZ$3000,MATCH(1,INDEX(('ce raw data'!$A$2:$A$3000=C189)*('ce raw data'!$B$2:$B$3000=$B194),,),0),MATCH(C192,'ce raw data'!$C$1:$CZ$1,0))="","-",INDEX('ce raw data'!$C$2:$CZ$3000,MATCH(1,INDEX(('ce raw data'!$A$2:$A$3000=C189)*('ce raw data'!$B$2:$B$3000=$B194),,),0),MATCH(C192,'ce raw data'!$C$1:$CZ$1,0))),"-")</f>
        <v>-</v>
      </c>
      <c r="D194" s="8" t="str">
        <f>IFERROR(IF(INDEX('ce raw data'!$C$2:$CZ$3000,MATCH(1,INDEX(('ce raw data'!$A$2:$A$3000=C189)*('ce raw data'!$B$2:$B$3000=$B194),,),0),MATCH(D192,'ce raw data'!$C$1:$CZ$1,0))="","-",INDEX('ce raw data'!$C$2:$CZ$3000,MATCH(1,INDEX(('ce raw data'!$A$2:$A$3000=C189)*('ce raw data'!$B$2:$B$3000=$B194),,),0),MATCH(D192,'ce raw data'!$C$1:$CZ$1,0))),"-")</f>
        <v>-</v>
      </c>
      <c r="E194" s="8" t="str">
        <f>IFERROR(IF(INDEX('ce raw data'!$C$2:$CZ$3000,MATCH(1,INDEX(('ce raw data'!$A$2:$A$3000=C189)*('ce raw data'!$B$2:$B$3000=$B194),,),0),MATCH(E192,'ce raw data'!$C$1:$CZ$1,0))="","-",INDEX('ce raw data'!$C$2:$CZ$3000,MATCH(1,INDEX(('ce raw data'!$A$2:$A$3000=C189)*('ce raw data'!$B$2:$B$3000=$B194),,),0),MATCH(E192,'ce raw data'!$C$1:$CZ$1,0))),"-")</f>
        <v>-</v>
      </c>
      <c r="F194" s="8" t="str">
        <f>IFERROR(IF(INDEX('ce raw data'!$C$2:$CZ$3000,MATCH(1,INDEX(('ce raw data'!$A$2:$A$3000=C189)*('ce raw data'!$B$2:$B$3000=$B194),,),0),MATCH(F192,'ce raw data'!$C$1:$CZ$1,0))="","-",INDEX('ce raw data'!$C$2:$CZ$3000,MATCH(1,INDEX(('ce raw data'!$A$2:$A$3000=C189)*('ce raw data'!$B$2:$B$3000=$B194),,),0),MATCH(F192,'ce raw data'!$C$1:$CZ$1,0))),"-")</f>
        <v>-</v>
      </c>
      <c r="G194" s="8" t="str">
        <f>IFERROR(IF(INDEX('ce raw data'!$C$2:$CZ$3000,MATCH(1,INDEX(('ce raw data'!$A$2:$A$3000=C189)*('ce raw data'!$B$2:$B$3000=$B194),,),0),MATCH(G192,'ce raw data'!$C$1:$CZ$1,0))="","-",INDEX('ce raw data'!$C$2:$CZ$3000,MATCH(1,INDEX(('ce raw data'!$A$2:$A$3000=C189)*('ce raw data'!$B$2:$B$3000=$B194),,),0),MATCH(G192,'ce raw data'!$C$1:$CZ$1,0))),"-")</f>
        <v>-</v>
      </c>
      <c r="H194" s="8" t="str">
        <f>IFERROR(IF(INDEX('ce raw data'!$C$2:$CZ$3000,MATCH(1,INDEX(('ce raw data'!$A$2:$A$3000=C189)*('ce raw data'!$B$2:$B$3000=$B194),,),0),MATCH(H192,'ce raw data'!$C$1:$CZ$1,0))="","-",INDEX('ce raw data'!$C$2:$CZ$3000,MATCH(1,INDEX(('ce raw data'!$A$2:$A$3000=C189)*('ce raw data'!$B$2:$B$3000=$B194),,),0),MATCH(H192,'ce raw data'!$C$1:$CZ$1,0))),"-")</f>
        <v>-</v>
      </c>
      <c r="I194" s="8" t="str">
        <f>IFERROR(IF(INDEX('ce raw data'!$C$2:$CZ$3000,MATCH(1,INDEX(('ce raw data'!$A$2:$A$3000=C189)*('ce raw data'!$B$2:$B$3000=$B194),,),0),MATCH(I192,'ce raw data'!$C$1:$CZ$1,0))="","-",INDEX('ce raw data'!$C$2:$CZ$3000,MATCH(1,INDEX(('ce raw data'!$A$2:$A$3000=C189)*('ce raw data'!$B$2:$B$3000=$B194),,),0),MATCH(I192,'ce raw data'!$C$1:$CZ$1,0))),"-")</f>
        <v>-</v>
      </c>
      <c r="J194" s="8" t="str">
        <f>IFERROR(IF(INDEX('ce raw data'!$C$2:$CZ$3000,MATCH(1,INDEX(('ce raw data'!$A$2:$A$3000=C189)*('ce raw data'!$B$2:$B$3000=$B194),,),0),MATCH(J192,'ce raw data'!$C$1:$CZ$1,0))="","-",INDEX('ce raw data'!$C$2:$CZ$3000,MATCH(1,INDEX(('ce raw data'!$A$2:$A$3000=C189)*('ce raw data'!$B$2:$B$3000=$B194),,),0),MATCH(J192,'ce raw data'!$C$1:$CZ$1,0))),"-")</f>
        <v>-</v>
      </c>
    </row>
    <row r="195" spans="2:10" hidden="1" x14ac:dyDescent="0.4">
      <c r="B195" s="10"/>
      <c r="C195" s="8" t="str">
        <f>IFERROR(IF(INDEX('ce raw data'!$C$2:$CZ$3000,MATCH(1,INDEX(('ce raw data'!$A$2:$A$3000=C189)*('ce raw data'!$B$2:$B$3000=$B196),,),0),MATCH(SUBSTITUTE(C192,"Allele","Height"),'ce raw data'!$C$1:$CZ$1,0))="","-",INDEX('ce raw data'!$C$2:$CZ$3000,MATCH(1,INDEX(('ce raw data'!$A$2:$A$3000=C189)*('ce raw data'!$B$2:$B$3000=$B196),,),0),MATCH(SUBSTITUTE(C192,"Allele","Height"),'ce raw data'!$C$1:$CZ$1,0))),"-")</f>
        <v>-</v>
      </c>
      <c r="D195" s="8" t="str">
        <f>IFERROR(IF(INDEX('ce raw data'!$C$2:$CZ$3000,MATCH(1,INDEX(('ce raw data'!$A$2:$A$3000=C189)*('ce raw data'!$B$2:$B$3000=$B196),,),0),MATCH(SUBSTITUTE(D192,"Allele","Height"),'ce raw data'!$C$1:$CZ$1,0))="","-",INDEX('ce raw data'!$C$2:$CZ$3000,MATCH(1,INDEX(('ce raw data'!$A$2:$A$3000=C189)*('ce raw data'!$B$2:$B$3000=$B196),,),0),MATCH(SUBSTITUTE(D192,"Allele","Height"),'ce raw data'!$C$1:$CZ$1,0))),"-")</f>
        <v>-</v>
      </c>
      <c r="E195" s="8" t="str">
        <f>IFERROR(IF(INDEX('ce raw data'!$C$2:$CZ$3000,MATCH(1,INDEX(('ce raw data'!$A$2:$A$3000=C189)*('ce raw data'!$B$2:$B$3000=$B196),,),0),MATCH(SUBSTITUTE(E192,"Allele","Height"),'ce raw data'!$C$1:$CZ$1,0))="","-",INDEX('ce raw data'!$C$2:$CZ$3000,MATCH(1,INDEX(('ce raw data'!$A$2:$A$3000=C189)*('ce raw data'!$B$2:$B$3000=$B196),,),0),MATCH(SUBSTITUTE(E192,"Allele","Height"),'ce raw data'!$C$1:$CZ$1,0))),"-")</f>
        <v>-</v>
      </c>
      <c r="F195" s="8" t="str">
        <f>IFERROR(IF(INDEX('ce raw data'!$C$2:$CZ$3000,MATCH(1,INDEX(('ce raw data'!$A$2:$A$3000=C189)*('ce raw data'!$B$2:$B$3000=$B196),,),0),MATCH(SUBSTITUTE(F192,"Allele","Height"),'ce raw data'!$C$1:$CZ$1,0))="","-",INDEX('ce raw data'!$C$2:$CZ$3000,MATCH(1,INDEX(('ce raw data'!$A$2:$A$3000=C189)*('ce raw data'!$B$2:$B$3000=$B196),,),0),MATCH(SUBSTITUTE(F192,"Allele","Height"),'ce raw data'!$C$1:$CZ$1,0))),"-")</f>
        <v>-</v>
      </c>
      <c r="G195" s="8" t="str">
        <f>IFERROR(IF(INDEX('ce raw data'!$C$2:$CZ$3000,MATCH(1,INDEX(('ce raw data'!$A$2:$A$3000=C189)*('ce raw data'!$B$2:$B$3000=$B196),,),0),MATCH(SUBSTITUTE(G192,"Allele","Height"),'ce raw data'!$C$1:$CZ$1,0))="","-",INDEX('ce raw data'!$C$2:$CZ$3000,MATCH(1,INDEX(('ce raw data'!$A$2:$A$3000=C189)*('ce raw data'!$B$2:$B$3000=$B196),,),0),MATCH(SUBSTITUTE(G192,"Allele","Height"),'ce raw data'!$C$1:$CZ$1,0))),"-")</f>
        <v>-</v>
      </c>
      <c r="H195" s="8" t="str">
        <f>IFERROR(IF(INDEX('ce raw data'!$C$2:$CZ$3000,MATCH(1,INDEX(('ce raw data'!$A$2:$A$3000=C189)*('ce raw data'!$B$2:$B$3000=$B196),,),0),MATCH(SUBSTITUTE(H192,"Allele","Height"),'ce raw data'!$C$1:$CZ$1,0))="","-",INDEX('ce raw data'!$C$2:$CZ$3000,MATCH(1,INDEX(('ce raw data'!$A$2:$A$3000=C189)*('ce raw data'!$B$2:$B$3000=$B196),,),0),MATCH(SUBSTITUTE(H192,"Allele","Height"),'ce raw data'!$C$1:$CZ$1,0))),"-")</f>
        <v>-</v>
      </c>
      <c r="I195" s="8" t="str">
        <f>IFERROR(IF(INDEX('ce raw data'!$C$2:$CZ$3000,MATCH(1,INDEX(('ce raw data'!$A$2:$A$3000=C189)*('ce raw data'!$B$2:$B$3000=$B196),,),0),MATCH(SUBSTITUTE(I192,"Allele","Height"),'ce raw data'!$C$1:$CZ$1,0))="","-",INDEX('ce raw data'!$C$2:$CZ$3000,MATCH(1,INDEX(('ce raw data'!$A$2:$A$3000=C189)*('ce raw data'!$B$2:$B$3000=$B196),,),0),MATCH(SUBSTITUTE(I192,"Allele","Height"),'ce raw data'!$C$1:$CZ$1,0))),"-")</f>
        <v>-</v>
      </c>
      <c r="J195" s="8" t="str">
        <f>IFERROR(IF(INDEX('ce raw data'!$C$2:$CZ$3000,MATCH(1,INDEX(('ce raw data'!$A$2:$A$3000=C189)*('ce raw data'!$B$2:$B$3000=$B196),,),0),MATCH(SUBSTITUTE(J192,"Allele","Height"),'ce raw data'!$C$1:$CZ$1,0))="","-",INDEX('ce raw data'!$C$2:$CZ$3000,MATCH(1,INDEX(('ce raw data'!$A$2:$A$3000=C189)*('ce raw data'!$B$2:$B$3000=$B196),,),0),MATCH(SUBSTITUTE(J192,"Allele","Height"),'ce raw data'!$C$1:$CZ$1,0))),"-")</f>
        <v>-</v>
      </c>
    </row>
    <row r="196" spans="2:10" x14ac:dyDescent="0.4">
      <c r="B196" s="10" t="str">
        <f>'Allele Call Table'!$A$73</f>
        <v>D3S1358</v>
      </c>
      <c r="C196" s="8" t="str">
        <f>IFERROR(IF(INDEX('ce raw data'!$C$2:$CZ$3000,MATCH(1,INDEX(('ce raw data'!$A$2:$A$3000=C189)*('ce raw data'!$B$2:$B$3000=$B196),,),0),MATCH(C192,'ce raw data'!$C$1:$CZ$1,0))="","-",INDEX('ce raw data'!$C$2:$CZ$3000,MATCH(1,INDEX(('ce raw data'!$A$2:$A$3000=C189)*('ce raw data'!$B$2:$B$3000=$B196),,),0),MATCH(C192,'ce raw data'!$C$1:$CZ$1,0))),"-")</f>
        <v>-</v>
      </c>
      <c r="D196" s="8" t="str">
        <f>IFERROR(IF(INDEX('ce raw data'!$C$2:$CZ$3000,MATCH(1,INDEX(('ce raw data'!$A$2:$A$3000=C189)*('ce raw data'!$B$2:$B$3000=$B196),,),0),MATCH(D192,'ce raw data'!$C$1:$CZ$1,0))="","-",INDEX('ce raw data'!$C$2:$CZ$3000,MATCH(1,INDEX(('ce raw data'!$A$2:$A$3000=C189)*('ce raw data'!$B$2:$B$3000=$B196),,),0),MATCH(D192,'ce raw data'!$C$1:$CZ$1,0))),"-")</f>
        <v>-</v>
      </c>
      <c r="E196" s="8" t="str">
        <f>IFERROR(IF(INDEX('ce raw data'!$C$2:$CZ$3000,MATCH(1,INDEX(('ce raw data'!$A$2:$A$3000=C189)*('ce raw data'!$B$2:$B$3000=$B196),,),0),MATCH(E192,'ce raw data'!$C$1:$CZ$1,0))="","-",INDEX('ce raw data'!$C$2:$CZ$3000,MATCH(1,INDEX(('ce raw data'!$A$2:$A$3000=C189)*('ce raw data'!$B$2:$B$3000=$B196),,),0),MATCH(E192,'ce raw data'!$C$1:$CZ$1,0))),"-")</f>
        <v>-</v>
      </c>
      <c r="F196" s="8" t="str">
        <f>IFERROR(IF(INDEX('ce raw data'!$C$2:$CZ$3000,MATCH(1,INDEX(('ce raw data'!$A$2:$A$3000=C189)*('ce raw data'!$B$2:$B$3000=$B196),,),0),MATCH(F192,'ce raw data'!$C$1:$CZ$1,0))="","-",INDEX('ce raw data'!$C$2:$CZ$3000,MATCH(1,INDEX(('ce raw data'!$A$2:$A$3000=C189)*('ce raw data'!$B$2:$B$3000=$B196),,),0),MATCH(F192,'ce raw data'!$C$1:$CZ$1,0))),"-")</f>
        <v>-</v>
      </c>
      <c r="G196" s="8" t="str">
        <f>IFERROR(IF(INDEX('ce raw data'!$C$2:$CZ$3000,MATCH(1,INDEX(('ce raw data'!$A$2:$A$3000=C189)*('ce raw data'!$B$2:$B$3000=$B196),,),0),MATCH(G192,'ce raw data'!$C$1:$CZ$1,0))="","-",INDEX('ce raw data'!$C$2:$CZ$3000,MATCH(1,INDEX(('ce raw data'!$A$2:$A$3000=C189)*('ce raw data'!$B$2:$B$3000=$B196),,),0),MATCH(G192,'ce raw data'!$C$1:$CZ$1,0))),"-")</f>
        <v>-</v>
      </c>
      <c r="H196" s="8" t="str">
        <f>IFERROR(IF(INDEX('ce raw data'!$C$2:$CZ$3000,MATCH(1,INDEX(('ce raw data'!$A$2:$A$3000=C189)*('ce raw data'!$B$2:$B$3000=$B196),,),0),MATCH(H192,'ce raw data'!$C$1:$CZ$1,0))="","-",INDEX('ce raw data'!$C$2:$CZ$3000,MATCH(1,INDEX(('ce raw data'!$A$2:$A$3000=C189)*('ce raw data'!$B$2:$B$3000=$B196),,),0),MATCH(H192,'ce raw data'!$C$1:$CZ$1,0))),"-")</f>
        <v>-</v>
      </c>
      <c r="I196" s="8" t="str">
        <f>IFERROR(IF(INDEX('ce raw data'!$C$2:$CZ$3000,MATCH(1,INDEX(('ce raw data'!$A$2:$A$3000=C189)*('ce raw data'!$B$2:$B$3000=$B196),,),0),MATCH(I192,'ce raw data'!$C$1:$CZ$1,0))="","-",INDEX('ce raw data'!$C$2:$CZ$3000,MATCH(1,INDEX(('ce raw data'!$A$2:$A$3000=C189)*('ce raw data'!$B$2:$B$3000=$B196),,),0),MATCH(I192,'ce raw data'!$C$1:$CZ$1,0))),"-")</f>
        <v>-</v>
      </c>
      <c r="J196" s="8" t="str">
        <f>IFERROR(IF(INDEX('ce raw data'!$C$2:$CZ$3000,MATCH(1,INDEX(('ce raw data'!$A$2:$A$3000=C189)*('ce raw data'!$B$2:$B$3000=$B196),,),0),MATCH(J192,'ce raw data'!$C$1:$CZ$1,0))="","-",INDEX('ce raw data'!$C$2:$CZ$3000,MATCH(1,INDEX(('ce raw data'!$A$2:$A$3000=C189)*('ce raw data'!$B$2:$B$3000=$B196),,),0),MATCH(J192,'ce raw data'!$C$1:$CZ$1,0))),"-")</f>
        <v>-</v>
      </c>
    </row>
    <row r="197" spans="2:10" hidden="1" x14ac:dyDescent="0.4">
      <c r="B197" s="10"/>
      <c r="C197" s="8" t="str">
        <f>IFERROR(IF(INDEX('ce raw data'!$C$2:$CZ$3000,MATCH(1,INDEX(('ce raw data'!$A$2:$A$3000=C189)*('ce raw data'!$B$2:$B$3000=$B198),,),0),MATCH(SUBSTITUTE(C192,"Allele","Height"),'ce raw data'!$C$1:$CZ$1,0))="","-",INDEX('ce raw data'!$C$2:$CZ$3000,MATCH(1,INDEX(('ce raw data'!$A$2:$A$3000=C189)*('ce raw data'!$B$2:$B$3000=$B198),,),0),MATCH(SUBSTITUTE(C192,"Allele","Height"),'ce raw data'!$C$1:$CZ$1,0))),"-")</f>
        <v>-</v>
      </c>
      <c r="D197" s="8" t="str">
        <f>IFERROR(IF(INDEX('ce raw data'!$C$2:$CZ$3000,MATCH(1,INDEX(('ce raw data'!$A$2:$A$3000=C189)*('ce raw data'!$B$2:$B$3000=$B198),,),0),MATCH(SUBSTITUTE(D192,"Allele","Height"),'ce raw data'!$C$1:$CZ$1,0))="","-",INDEX('ce raw data'!$C$2:$CZ$3000,MATCH(1,INDEX(('ce raw data'!$A$2:$A$3000=C189)*('ce raw data'!$B$2:$B$3000=$B198),,),0),MATCH(SUBSTITUTE(D192,"Allele","Height"),'ce raw data'!$C$1:$CZ$1,0))),"-")</f>
        <v>-</v>
      </c>
      <c r="E197" s="8" t="str">
        <f>IFERROR(IF(INDEX('ce raw data'!$C$2:$CZ$3000,MATCH(1,INDEX(('ce raw data'!$A$2:$A$3000=C189)*('ce raw data'!$B$2:$B$3000=$B198),,),0),MATCH(SUBSTITUTE(E192,"Allele","Height"),'ce raw data'!$C$1:$CZ$1,0))="","-",INDEX('ce raw data'!$C$2:$CZ$3000,MATCH(1,INDEX(('ce raw data'!$A$2:$A$3000=C189)*('ce raw data'!$B$2:$B$3000=$B198),,),0),MATCH(SUBSTITUTE(E192,"Allele","Height"),'ce raw data'!$C$1:$CZ$1,0))),"-")</f>
        <v>-</v>
      </c>
      <c r="F197" s="8" t="str">
        <f>IFERROR(IF(INDEX('ce raw data'!$C$2:$CZ$3000,MATCH(1,INDEX(('ce raw data'!$A$2:$A$3000=C189)*('ce raw data'!$B$2:$B$3000=$B198),,),0),MATCH(SUBSTITUTE(F192,"Allele","Height"),'ce raw data'!$C$1:$CZ$1,0))="","-",INDEX('ce raw data'!$C$2:$CZ$3000,MATCH(1,INDEX(('ce raw data'!$A$2:$A$3000=C189)*('ce raw data'!$B$2:$B$3000=$B198),,),0),MATCH(SUBSTITUTE(F192,"Allele","Height"),'ce raw data'!$C$1:$CZ$1,0))),"-")</f>
        <v>-</v>
      </c>
      <c r="G197" s="8" t="str">
        <f>IFERROR(IF(INDEX('ce raw data'!$C$2:$CZ$3000,MATCH(1,INDEX(('ce raw data'!$A$2:$A$3000=C189)*('ce raw data'!$B$2:$B$3000=$B198),,),0),MATCH(SUBSTITUTE(G192,"Allele","Height"),'ce raw data'!$C$1:$CZ$1,0))="","-",INDEX('ce raw data'!$C$2:$CZ$3000,MATCH(1,INDEX(('ce raw data'!$A$2:$A$3000=C189)*('ce raw data'!$B$2:$B$3000=$B198),,),0),MATCH(SUBSTITUTE(G192,"Allele","Height"),'ce raw data'!$C$1:$CZ$1,0))),"-")</f>
        <v>-</v>
      </c>
      <c r="H197" s="8" t="str">
        <f>IFERROR(IF(INDEX('ce raw data'!$C$2:$CZ$3000,MATCH(1,INDEX(('ce raw data'!$A$2:$A$3000=C189)*('ce raw data'!$B$2:$B$3000=$B198),,),0),MATCH(SUBSTITUTE(H192,"Allele","Height"),'ce raw data'!$C$1:$CZ$1,0))="","-",INDEX('ce raw data'!$C$2:$CZ$3000,MATCH(1,INDEX(('ce raw data'!$A$2:$A$3000=C189)*('ce raw data'!$B$2:$B$3000=$B198),,),0),MATCH(SUBSTITUTE(H192,"Allele","Height"),'ce raw data'!$C$1:$CZ$1,0))),"-")</f>
        <v>-</v>
      </c>
      <c r="I197" s="8" t="str">
        <f>IFERROR(IF(INDEX('ce raw data'!$C$2:$CZ$3000,MATCH(1,INDEX(('ce raw data'!$A$2:$A$3000=C189)*('ce raw data'!$B$2:$B$3000=$B198),,),0),MATCH(SUBSTITUTE(I192,"Allele","Height"),'ce raw data'!$C$1:$CZ$1,0))="","-",INDEX('ce raw data'!$C$2:$CZ$3000,MATCH(1,INDEX(('ce raw data'!$A$2:$A$3000=C189)*('ce raw data'!$B$2:$B$3000=$B198),,),0),MATCH(SUBSTITUTE(I192,"Allele","Height"),'ce raw data'!$C$1:$CZ$1,0))),"-")</f>
        <v>-</v>
      </c>
      <c r="J197" s="8" t="str">
        <f>IFERROR(IF(INDEX('ce raw data'!$C$2:$CZ$3000,MATCH(1,INDEX(('ce raw data'!$A$2:$A$3000=C189)*('ce raw data'!$B$2:$B$3000=$B198),,),0),MATCH(SUBSTITUTE(J192,"Allele","Height"),'ce raw data'!$C$1:$CZ$1,0))="","-",INDEX('ce raw data'!$C$2:$CZ$3000,MATCH(1,INDEX(('ce raw data'!$A$2:$A$3000=C189)*('ce raw data'!$B$2:$B$3000=$B198),,),0),MATCH(SUBSTITUTE(J192,"Allele","Height"),'ce raw data'!$C$1:$CZ$1,0))),"-")</f>
        <v>-</v>
      </c>
    </row>
    <row r="198" spans="2:10" x14ac:dyDescent="0.4">
      <c r="B198" s="10" t="str">
        <f>'Allele Call Table'!$A$75</f>
        <v>D1S1656</v>
      </c>
      <c r="C198" s="8" t="str">
        <f>IFERROR(IF(INDEX('ce raw data'!$C$2:$CZ$3000,MATCH(1,INDEX(('ce raw data'!$A$2:$A$3000=C189)*('ce raw data'!$B$2:$B$3000=$B198),,),0),MATCH(C192,'ce raw data'!$C$1:$CZ$1,0))="","-",INDEX('ce raw data'!$C$2:$CZ$3000,MATCH(1,INDEX(('ce raw data'!$A$2:$A$3000=C189)*('ce raw data'!$B$2:$B$3000=$B198),,),0),MATCH(C192,'ce raw data'!$C$1:$CZ$1,0))),"-")</f>
        <v>-</v>
      </c>
      <c r="D198" s="8" t="str">
        <f>IFERROR(IF(INDEX('ce raw data'!$C$2:$CZ$3000,MATCH(1,INDEX(('ce raw data'!$A$2:$A$3000=C189)*('ce raw data'!$B$2:$B$3000=$B198),,),0),MATCH(D192,'ce raw data'!$C$1:$CZ$1,0))="","-",INDEX('ce raw data'!$C$2:$CZ$3000,MATCH(1,INDEX(('ce raw data'!$A$2:$A$3000=C189)*('ce raw data'!$B$2:$B$3000=$B198),,),0),MATCH(D192,'ce raw data'!$C$1:$CZ$1,0))),"-")</f>
        <v>-</v>
      </c>
      <c r="E198" s="8" t="str">
        <f>IFERROR(IF(INDEX('ce raw data'!$C$2:$CZ$3000,MATCH(1,INDEX(('ce raw data'!$A$2:$A$3000=C189)*('ce raw data'!$B$2:$B$3000=$B198),,),0),MATCH(E192,'ce raw data'!$C$1:$CZ$1,0))="","-",INDEX('ce raw data'!$C$2:$CZ$3000,MATCH(1,INDEX(('ce raw data'!$A$2:$A$3000=C189)*('ce raw data'!$B$2:$B$3000=$B198),,),0),MATCH(E192,'ce raw data'!$C$1:$CZ$1,0))),"-")</f>
        <v>-</v>
      </c>
      <c r="F198" s="8" t="str">
        <f>IFERROR(IF(INDEX('ce raw data'!$C$2:$CZ$3000,MATCH(1,INDEX(('ce raw data'!$A$2:$A$3000=C189)*('ce raw data'!$B$2:$B$3000=$B198),,),0),MATCH(F192,'ce raw data'!$C$1:$CZ$1,0))="","-",INDEX('ce raw data'!$C$2:$CZ$3000,MATCH(1,INDEX(('ce raw data'!$A$2:$A$3000=C189)*('ce raw data'!$B$2:$B$3000=$B198),,),0),MATCH(F192,'ce raw data'!$C$1:$CZ$1,0))),"-")</f>
        <v>-</v>
      </c>
      <c r="G198" s="8" t="str">
        <f>IFERROR(IF(INDEX('ce raw data'!$C$2:$CZ$3000,MATCH(1,INDEX(('ce raw data'!$A$2:$A$3000=C189)*('ce raw data'!$B$2:$B$3000=$B198),,),0),MATCH(G192,'ce raw data'!$C$1:$CZ$1,0))="","-",INDEX('ce raw data'!$C$2:$CZ$3000,MATCH(1,INDEX(('ce raw data'!$A$2:$A$3000=C189)*('ce raw data'!$B$2:$B$3000=$B198),,),0),MATCH(G192,'ce raw data'!$C$1:$CZ$1,0))),"-")</f>
        <v>-</v>
      </c>
      <c r="H198" s="8" t="str">
        <f>IFERROR(IF(INDEX('ce raw data'!$C$2:$CZ$3000,MATCH(1,INDEX(('ce raw data'!$A$2:$A$3000=C189)*('ce raw data'!$B$2:$B$3000=$B198),,),0),MATCH(H192,'ce raw data'!$C$1:$CZ$1,0))="","-",INDEX('ce raw data'!$C$2:$CZ$3000,MATCH(1,INDEX(('ce raw data'!$A$2:$A$3000=C189)*('ce raw data'!$B$2:$B$3000=$B198),,),0),MATCH(H192,'ce raw data'!$C$1:$CZ$1,0))),"-")</f>
        <v>-</v>
      </c>
      <c r="I198" s="8" t="str">
        <f>IFERROR(IF(INDEX('ce raw data'!$C$2:$CZ$3000,MATCH(1,INDEX(('ce raw data'!$A$2:$A$3000=C189)*('ce raw data'!$B$2:$B$3000=$B198),,),0),MATCH(I192,'ce raw data'!$C$1:$CZ$1,0))="","-",INDEX('ce raw data'!$C$2:$CZ$3000,MATCH(1,INDEX(('ce raw data'!$A$2:$A$3000=C189)*('ce raw data'!$B$2:$B$3000=$B198),,),0),MATCH(I192,'ce raw data'!$C$1:$CZ$1,0))),"-")</f>
        <v>-</v>
      </c>
      <c r="J198" s="8" t="str">
        <f>IFERROR(IF(INDEX('ce raw data'!$C$2:$CZ$3000,MATCH(1,INDEX(('ce raw data'!$A$2:$A$3000=C189)*('ce raw data'!$B$2:$B$3000=$B198),,),0),MATCH(J192,'ce raw data'!$C$1:$CZ$1,0))="","-",INDEX('ce raw data'!$C$2:$CZ$3000,MATCH(1,INDEX(('ce raw data'!$A$2:$A$3000=C189)*('ce raw data'!$B$2:$B$3000=$B198),,),0),MATCH(J192,'ce raw data'!$C$1:$CZ$1,0))),"-")</f>
        <v>-</v>
      </c>
    </row>
    <row r="199" spans="2:10" hidden="1" x14ac:dyDescent="0.4">
      <c r="B199" s="10"/>
      <c r="C199" s="8" t="str">
        <f>IFERROR(IF(INDEX('ce raw data'!$C$2:$CZ$3000,MATCH(1,INDEX(('ce raw data'!$A$2:$A$3000=C189)*('ce raw data'!$B$2:$B$3000=$B200),,),0),MATCH(SUBSTITUTE(C192,"Allele","Height"),'ce raw data'!$C$1:$CZ$1,0))="","-",INDEX('ce raw data'!$C$2:$CZ$3000,MATCH(1,INDEX(('ce raw data'!$A$2:$A$3000=C189)*('ce raw data'!$B$2:$B$3000=$B200),,),0),MATCH(SUBSTITUTE(C192,"Allele","Height"),'ce raw data'!$C$1:$CZ$1,0))),"-")</f>
        <v>-</v>
      </c>
      <c r="D199" s="8" t="str">
        <f>IFERROR(IF(INDEX('ce raw data'!$C$2:$CZ$3000,MATCH(1,INDEX(('ce raw data'!$A$2:$A$3000=C189)*('ce raw data'!$B$2:$B$3000=$B200),,),0),MATCH(SUBSTITUTE(D192,"Allele","Height"),'ce raw data'!$C$1:$CZ$1,0))="","-",INDEX('ce raw data'!$C$2:$CZ$3000,MATCH(1,INDEX(('ce raw data'!$A$2:$A$3000=C189)*('ce raw data'!$B$2:$B$3000=$B200),,),0),MATCH(SUBSTITUTE(D192,"Allele","Height"),'ce raw data'!$C$1:$CZ$1,0))),"-")</f>
        <v>-</v>
      </c>
      <c r="E199" s="8" t="str">
        <f>IFERROR(IF(INDEX('ce raw data'!$C$2:$CZ$3000,MATCH(1,INDEX(('ce raw data'!$A$2:$A$3000=C189)*('ce raw data'!$B$2:$B$3000=$B200),,),0),MATCH(SUBSTITUTE(E192,"Allele","Height"),'ce raw data'!$C$1:$CZ$1,0))="","-",INDEX('ce raw data'!$C$2:$CZ$3000,MATCH(1,INDEX(('ce raw data'!$A$2:$A$3000=C189)*('ce raw data'!$B$2:$B$3000=$B200),,),0),MATCH(SUBSTITUTE(E192,"Allele","Height"),'ce raw data'!$C$1:$CZ$1,0))),"-")</f>
        <v>-</v>
      </c>
      <c r="F199" s="8" t="str">
        <f>IFERROR(IF(INDEX('ce raw data'!$C$2:$CZ$3000,MATCH(1,INDEX(('ce raw data'!$A$2:$A$3000=C189)*('ce raw data'!$B$2:$B$3000=$B200),,),0),MATCH(SUBSTITUTE(F192,"Allele","Height"),'ce raw data'!$C$1:$CZ$1,0))="","-",INDEX('ce raw data'!$C$2:$CZ$3000,MATCH(1,INDEX(('ce raw data'!$A$2:$A$3000=C189)*('ce raw data'!$B$2:$B$3000=$B200),,),0),MATCH(SUBSTITUTE(F192,"Allele","Height"),'ce raw data'!$C$1:$CZ$1,0))),"-")</f>
        <v>-</v>
      </c>
      <c r="G199" s="8" t="str">
        <f>IFERROR(IF(INDEX('ce raw data'!$C$2:$CZ$3000,MATCH(1,INDEX(('ce raw data'!$A$2:$A$3000=C189)*('ce raw data'!$B$2:$B$3000=$B200),,),0),MATCH(SUBSTITUTE(G192,"Allele","Height"),'ce raw data'!$C$1:$CZ$1,0))="","-",INDEX('ce raw data'!$C$2:$CZ$3000,MATCH(1,INDEX(('ce raw data'!$A$2:$A$3000=C189)*('ce raw data'!$B$2:$B$3000=$B200),,),0),MATCH(SUBSTITUTE(G192,"Allele","Height"),'ce raw data'!$C$1:$CZ$1,0))),"-")</f>
        <v>-</v>
      </c>
      <c r="H199" s="8" t="str">
        <f>IFERROR(IF(INDEX('ce raw data'!$C$2:$CZ$3000,MATCH(1,INDEX(('ce raw data'!$A$2:$A$3000=C189)*('ce raw data'!$B$2:$B$3000=$B200),,),0),MATCH(SUBSTITUTE(H192,"Allele","Height"),'ce raw data'!$C$1:$CZ$1,0))="","-",INDEX('ce raw data'!$C$2:$CZ$3000,MATCH(1,INDEX(('ce raw data'!$A$2:$A$3000=C189)*('ce raw data'!$B$2:$B$3000=$B200),,),0),MATCH(SUBSTITUTE(H192,"Allele","Height"),'ce raw data'!$C$1:$CZ$1,0))),"-")</f>
        <v>-</v>
      </c>
      <c r="I199" s="8" t="str">
        <f>IFERROR(IF(INDEX('ce raw data'!$C$2:$CZ$3000,MATCH(1,INDEX(('ce raw data'!$A$2:$A$3000=C189)*('ce raw data'!$B$2:$B$3000=$B200),,),0),MATCH(SUBSTITUTE(I192,"Allele","Height"),'ce raw data'!$C$1:$CZ$1,0))="","-",INDEX('ce raw data'!$C$2:$CZ$3000,MATCH(1,INDEX(('ce raw data'!$A$2:$A$3000=C189)*('ce raw data'!$B$2:$B$3000=$B200),,),0),MATCH(SUBSTITUTE(I192,"Allele","Height"),'ce raw data'!$C$1:$CZ$1,0))),"-")</f>
        <v>-</v>
      </c>
      <c r="J199" s="8" t="str">
        <f>IFERROR(IF(INDEX('ce raw data'!$C$2:$CZ$3000,MATCH(1,INDEX(('ce raw data'!$A$2:$A$3000=C189)*('ce raw data'!$B$2:$B$3000=$B200),,),0),MATCH(SUBSTITUTE(J192,"Allele","Height"),'ce raw data'!$C$1:$CZ$1,0))="","-",INDEX('ce raw data'!$C$2:$CZ$3000,MATCH(1,INDEX(('ce raw data'!$A$2:$A$3000=C189)*('ce raw data'!$B$2:$B$3000=$B200),,),0),MATCH(SUBSTITUTE(J192,"Allele","Height"),'ce raw data'!$C$1:$CZ$1,0))),"-")</f>
        <v>-</v>
      </c>
    </row>
    <row r="200" spans="2:10" x14ac:dyDescent="0.4">
      <c r="B200" s="10" t="str">
        <f>'Allele Call Table'!$A$77</f>
        <v>D2S441</v>
      </c>
      <c r="C200" s="8" t="str">
        <f>IFERROR(IF(INDEX('ce raw data'!$C$2:$CZ$3000,MATCH(1,INDEX(('ce raw data'!$A$2:$A$3000=C189)*('ce raw data'!$B$2:$B$3000=$B200),,),0),MATCH(C192,'ce raw data'!$C$1:$CZ$1,0))="","-",INDEX('ce raw data'!$C$2:$CZ$3000,MATCH(1,INDEX(('ce raw data'!$A$2:$A$3000=C189)*('ce raw data'!$B$2:$B$3000=$B200),,),0),MATCH(C192,'ce raw data'!$C$1:$CZ$1,0))),"-")</f>
        <v>-</v>
      </c>
      <c r="D200" s="8" t="str">
        <f>IFERROR(IF(INDEX('ce raw data'!$C$2:$CZ$3000,MATCH(1,INDEX(('ce raw data'!$A$2:$A$3000=C189)*('ce raw data'!$B$2:$B$3000=$B200),,),0),MATCH(D192,'ce raw data'!$C$1:$CZ$1,0))="","-",INDEX('ce raw data'!$C$2:$CZ$3000,MATCH(1,INDEX(('ce raw data'!$A$2:$A$3000=C189)*('ce raw data'!$B$2:$B$3000=$B200),,),0),MATCH(D192,'ce raw data'!$C$1:$CZ$1,0))),"-")</f>
        <v>-</v>
      </c>
      <c r="E200" s="8" t="str">
        <f>IFERROR(IF(INDEX('ce raw data'!$C$2:$CZ$3000,MATCH(1,INDEX(('ce raw data'!$A$2:$A$3000=C189)*('ce raw data'!$B$2:$B$3000=$B200),,),0),MATCH(E192,'ce raw data'!$C$1:$CZ$1,0))="","-",INDEX('ce raw data'!$C$2:$CZ$3000,MATCH(1,INDEX(('ce raw data'!$A$2:$A$3000=C189)*('ce raw data'!$B$2:$B$3000=$B200),,),0),MATCH(E192,'ce raw data'!$C$1:$CZ$1,0))),"-")</f>
        <v>-</v>
      </c>
      <c r="F200" s="8" t="str">
        <f>IFERROR(IF(INDEX('ce raw data'!$C$2:$CZ$3000,MATCH(1,INDEX(('ce raw data'!$A$2:$A$3000=C189)*('ce raw data'!$B$2:$B$3000=$B200),,),0),MATCH(F192,'ce raw data'!$C$1:$CZ$1,0))="","-",INDEX('ce raw data'!$C$2:$CZ$3000,MATCH(1,INDEX(('ce raw data'!$A$2:$A$3000=C189)*('ce raw data'!$B$2:$B$3000=$B200),,),0),MATCH(F192,'ce raw data'!$C$1:$CZ$1,0))),"-")</f>
        <v>-</v>
      </c>
      <c r="G200" s="8" t="str">
        <f>IFERROR(IF(INDEX('ce raw data'!$C$2:$CZ$3000,MATCH(1,INDEX(('ce raw data'!$A$2:$A$3000=C189)*('ce raw data'!$B$2:$B$3000=$B200),,),0),MATCH(G192,'ce raw data'!$C$1:$CZ$1,0))="","-",INDEX('ce raw data'!$C$2:$CZ$3000,MATCH(1,INDEX(('ce raw data'!$A$2:$A$3000=C189)*('ce raw data'!$B$2:$B$3000=$B200),,),0),MATCH(G192,'ce raw data'!$C$1:$CZ$1,0))),"-")</f>
        <v>-</v>
      </c>
      <c r="H200" s="8" t="str">
        <f>IFERROR(IF(INDEX('ce raw data'!$C$2:$CZ$3000,MATCH(1,INDEX(('ce raw data'!$A$2:$A$3000=C189)*('ce raw data'!$B$2:$B$3000=$B200),,),0),MATCH(H192,'ce raw data'!$C$1:$CZ$1,0))="","-",INDEX('ce raw data'!$C$2:$CZ$3000,MATCH(1,INDEX(('ce raw data'!$A$2:$A$3000=C189)*('ce raw data'!$B$2:$B$3000=$B200),,),0),MATCH(H192,'ce raw data'!$C$1:$CZ$1,0))),"-")</f>
        <v>-</v>
      </c>
      <c r="I200" s="8" t="str">
        <f>IFERROR(IF(INDEX('ce raw data'!$C$2:$CZ$3000,MATCH(1,INDEX(('ce raw data'!$A$2:$A$3000=C189)*('ce raw data'!$B$2:$B$3000=$B200),,),0),MATCH(I192,'ce raw data'!$C$1:$CZ$1,0))="","-",INDEX('ce raw data'!$C$2:$CZ$3000,MATCH(1,INDEX(('ce raw data'!$A$2:$A$3000=C189)*('ce raw data'!$B$2:$B$3000=$B200),,),0),MATCH(I192,'ce raw data'!$C$1:$CZ$1,0))),"-")</f>
        <v>-</v>
      </c>
      <c r="J200" s="8" t="str">
        <f>IFERROR(IF(INDEX('ce raw data'!$C$2:$CZ$3000,MATCH(1,INDEX(('ce raw data'!$A$2:$A$3000=C189)*('ce raw data'!$B$2:$B$3000=$B200),,),0),MATCH(J192,'ce raw data'!$C$1:$CZ$1,0))="","-",INDEX('ce raw data'!$C$2:$CZ$3000,MATCH(1,INDEX(('ce raw data'!$A$2:$A$3000=C189)*('ce raw data'!$B$2:$B$3000=$B200),,),0),MATCH(J192,'ce raw data'!$C$1:$CZ$1,0))),"-")</f>
        <v>-</v>
      </c>
    </row>
    <row r="201" spans="2:10" hidden="1" x14ac:dyDescent="0.4">
      <c r="B201" s="10"/>
      <c r="C201" s="8" t="str">
        <f>IFERROR(IF(INDEX('ce raw data'!$C$2:$CZ$3000,MATCH(1,INDEX(('ce raw data'!$A$2:$A$3000=C189)*('ce raw data'!$B$2:$B$3000=$B202),,),0),MATCH(SUBSTITUTE(C192,"Allele","Height"),'ce raw data'!$C$1:$CZ$1,0))="","-",INDEX('ce raw data'!$C$2:$CZ$3000,MATCH(1,INDEX(('ce raw data'!$A$2:$A$3000=C189)*('ce raw data'!$B$2:$B$3000=$B202),,),0),MATCH(SUBSTITUTE(C192,"Allele","Height"),'ce raw data'!$C$1:$CZ$1,0))),"-")</f>
        <v>-</v>
      </c>
      <c r="D201" s="8" t="str">
        <f>IFERROR(IF(INDEX('ce raw data'!$C$2:$CZ$3000,MATCH(1,INDEX(('ce raw data'!$A$2:$A$3000=C189)*('ce raw data'!$B$2:$B$3000=$B202),,),0),MATCH(SUBSTITUTE(D192,"Allele","Height"),'ce raw data'!$C$1:$CZ$1,0))="","-",INDEX('ce raw data'!$C$2:$CZ$3000,MATCH(1,INDEX(('ce raw data'!$A$2:$A$3000=C189)*('ce raw data'!$B$2:$B$3000=$B202),,),0),MATCH(SUBSTITUTE(D192,"Allele","Height"),'ce raw data'!$C$1:$CZ$1,0))),"-")</f>
        <v>-</v>
      </c>
      <c r="E201" s="8" t="str">
        <f>IFERROR(IF(INDEX('ce raw data'!$C$2:$CZ$3000,MATCH(1,INDEX(('ce raw data'!$A$2:$A$3000=C189)*('ce raw data'!$B$2:$B$3000=$B202),,),0),MATCH(SUBSTITUTE(E192,"Allele","Height"),'ce raw data'!$C$1:$CZ$1,0))="","-",INDEX('ce raw data'!$C$2:$CZ$3000,MATCH(1,INDEX(('ce raw data'!$A$2:$A$3000=C189)*('ce raw data'!$B$2:$B$3000=$B202),,),0),MATCH(SUBSTITUTE(E192,"Allele","Height"),'ce raw data'!$C$1:$CZ$1,0))),"-")</f>
        <v>-</v>
      </c>
      <c r="F201" s="8" t="str">
        <f>IFERROR(IF(INDEX('ce raw data'!$C$2:$CZ$3000,MATCH(1,INDEX(('ce raw data'!$A$2:$A$3000=C189)*('ce raw data'!$B$2:$B$3000=$B202),,),0),MATCH(SUBSTITUTE(F192,"Allele","Height"),'ce raw data'!$C$1:$CZ$1,0))="","-",INDEX('ce raw data'!$C$2:$CZ$3000,MATCH(1,INDEX(('ce raw data'!$A$2:$A$3000=C189)*('ce raw data'!$B$2:$B$3000=$B202),,),0),MATCH(SUBSTITUTE(F192,"Allele","Height"),'ce raw data'!$C$1:$CZ$1,0))),"-")</f>
        <v>-</v>
      </c>
      <c r="G201" s="8" t="str">
        <f>IFERROR(IF(INDEX('ce raw data'!$C$2:$CZ$3000,MATCH(1,INDEX(('ce raw data'!$A$2:$A$3000=C189)*('ce raw data'!$B$2:$B$3000=$B202),,),0),MATCH(SUBSTITUTE(G192,"Allele","Height"),'ce raw data'!$C$1:$CZ$1,0))="","-",INDEX('ce raw data'!$C$2:$CZ$3000,MATCH(1,INDEX(('ce raw data'!$A$2:$A$3000=C189)*('ce raw data'!$B$2:$B$3000=$B202),,),0),MATCH(SUBSTITUTE(G192,"Allele","Height"),'ce raw data'!$C$1:$CZ$1,0))),"-")</f>
        <v>-</v>
      </c>
      <c r="H201" s="8" t="str">
        <f>IFERROR(IF(INDEX('ce raw data'!$C$2:$CZ$3000,MATCH(1,INDEX(('ce raw data'!$A$2:$A$3000=C189)*('ce raw data'!$B$2:$B$3000=$B202),,),0),MATCH(SUBSTITUTE(H192,"Allele","Height"),'ce raw data'!$C$1:$CZ$1,0))="","-",INDEX('ce raw data'!$C$2:$CZ$3000,MATCH(1,INDEX(('ce raw data'!$A$2:$A$3000=C189)*('ce raw data'!$B$2:$B$3000=$B202),,),0),MATCH(SUBSTITUTE(H192,"Allele","Height"),'ce raw data'!$C$1:$CZ$1,0))),"-")</f>
        <v>-</v>
      </c>
      <c r="I201" s="8" t="str">
        <f>IFERROR(IF(INDEX('ce raw data'!$C$2:$CZ$3000,MATCH(1,INDEX(('ce raw data'!$A$2:$A$3000=C189)*('ce raw data'!$B$2:$B$3000=$B202),,),0),MATCH(SUBSTITUTE(I192,"Allele","Height"),'ce raw data'!$C$1:$CZ$1,0))="","-",INDEX('ce raw data'!$C$2:$CZ$3000,MATCH(1,INDEX(('ce raw data'!$A$2:$A$3000=C189)*('ce raw data'!$B$2:$B$3000=$B202),,),0),MATCH(SUBSTITUTE(I192,"Allele","Height"),'ce raw data'!$C$1:$CZ$1,0))),"-")</f>
        <v>-</v>
      </c>
      <c r="J201" s="8" t="str">
        <f>IFERROR(IF(INDEX('ce raw data'!$C$2:$CZ$3000,MATCH(1,INDEX(('ce raw data'!$A$2:$A$3000=C189)*('ce raw data'!$B$2:$B$3000=$B202),,),0),MATCH(SUBSTITUTE(J192,"Allele","Height"),'ce raw data'!$C$1:$CZ$1,0))="","-",INDEX('ce raw data'!$C$2:$CZ$3000,MATCH(1,INDEX(('ce raw data'!$A$2:$A$3000=C189)*('ce raw data'!$B$2:$B$3000=$B202),,),0),MATCH(SUBSTITUTE(J192,"Allele","Height"),'ce raw data'!$C$1:$CZ$1,0))),"-")</f>
        <v>-</v>
      </c>
    </row>
    <row r="202" spans="2:10" x14ac:dyDescent="0.4">
      <c r="B202" s="10" t="str">
        <f>'Allele Call Table'!$A$79</f>
        <v>D10S1248</v>
      </c>
      <c r="C202" s="8" t="str">
        <f>IFERROR(IF(INDEX('ce raw data'!$C$2:$CZ$3000,MATCH(1,INDEX(('ce raw data'!$A$2:$A$3000=C189)*('ce raw data'!$B$2:$B$3000=$B202),,),0),MATCH(C192,'ce raw data'!$C$1:$CZ$1,0))="","-",INDEX('ce raw data'!$C$2:$CZ$3000,MATCH(1,INDEX(('ce raw data'!$A$2:$A$3000=C189)*('ce raw data'!$B$2:$B$3000=$B202),,),0),MATCH(C192,'ce raw data'!$C$1:$CZ$1,0))),"-")</f>
        <v>-</v>
      </c>
      <c r="D202" s="8" t="str">
        <f>IFERROR(IF(INDEX('ce raw data'!$C$2:$CZ$3000,MATCH(1,INDEX(('ce raw data'!$A$2:$A$3000=C189)*('ce raw data'!$B$2:$B$3000=$B202),,),0),MATCH(D192,'ce raw data'!$C$1:$CZ$1,0))="","-",INDEX('ce raw data'!$C$2:$CZ$3000,MATCH(1,INDEX(('ce raw data'!$A$2:$A$3000=C189)*('ce raw data'!$B$2:$B$3000=$B202),,),0),MATCH(D192,'ce raw data'!$C$1:$CZ$1,0))),"-")</f>
        <v>-</v>
      </c>
      <c r="E202" s="8" t="str">
        <f>IFERROR(IF(INDEX('ce raw data'!$C$2:$CZ$3000,MATCH(1,INDEX(('ce raw data'!$A$2:$A$3000=C189)*('ce raw data'!$B$2:$B$3000=$B202),,),0),MATCH(E192,'ce raw data'!$C$1:$CZ$1,0))="","-",INDEX('ce raw data'!$C$2:$CZ$3000,MATCH(1,INDEX(('ce raw data'!$A$2:$A$3000=C189)*('ce raw data'!$B$2:$B$3000=$B202),,),0),MATCH(E192,'ce raw data'!$C$1:$CZ$1,0))),"-")</f>
        <v>-</v>
      </c>
      <c r="F202" s="8" t="str">
        <f>IFERROR(IF(INDEX('ce raw data'!$C$2:$CZ$3000,MATCH(1,INDEX(('ce raw data'!$A$2:$A$3000=C189)*('ce raw data'!$B$2:$B$3000=$B202),,),0),MATCH(F192,'ce raw data'!$C$1:$CZ$1,0))="","-",INDEX('ce raw data'!$C$2:$CZ$3000,MATCH(1,INDEX(('ce raw data'!$A$2:$A$3000=C189)*('ce raw data'!$B$2:$B$3000=$B202),,),0),MATCH(F192,'ce raw data'!$C$1:$CZ$1,0))),"-")</f>
        <v>-</v>
      </c>
      <c r="G202" s="8" t="str">
        <f>IFERROR(IF(INDEX('ce raw data'!$C$2:$CZ$3000,MATCH(1,INDEX(('ce raw data'!$A$2:$A$3000=C189)*('ce raw data'!$B$2:$B$3000=$B202),,),0),MATCH(G192,'ce raw data'!$C$1:$CZ$1,0))="","-",INDEX('ce raw data'!$C$2:$CZ$3000,MATCH(1,INDEX(('ce raw data'!$A$2:$A$3000=C189)*('ce raw data'!$B$2:$B$3000=$B202),,),0),MATCH(G192,'ce raw data'!$C$1:$CZ$1,0))),"-")</f>
        <v>-</v>
      </c>
      <c r="H202" s="8" t="str">
        <f>IFERROR(IF(INDEX('ce raw data'!$C$2:$CZ$3000,MATCH(1,INDEX(('ce raw data'!$A$2:$A$3000=C189)*('ce raw data'!$B$2:$B$3000=$B202),,),0),MATCH(H192,'ce raw data'!$C$1:$CZ$1,0))="","-",INDEX('ce raw data'!$C$2:$CZ$3000,MATCH(1,INDEX(('ce raw data'!$A$2:$A$3000=C189)*('ce raw data'!$B$2:$B$3000=$B202),,),0),MATCH(H192,'ce raw data'!$C$1:$CZ$1,0))),"-")</f>
        <v>-</v>
      </c>
      <c r="I202" s="8" t="str">
        <f>IFERROR(IF(INDEX('ce raw data'!$C$2:$CZ$3000,MATCH(1,INDEX(('ce raw data'!$A$2:$A$3000=C189)*('ce raw data'!$B$2:$B$3000=$B202),,),0),MATCH(I192,'ce raw data'!$C$1:$CZ$1,0))="","-",INDEX('ce raw data'!$C$2:$CZ$3000,MATCH(1,INDEX(('ce raw data'!$A$2:$A$3000=C189)*('ce raw data'!$B$2:$B$3000=$B202),,),0),MATCH(I192,'ce raw data'!$C$1:$CZ$1,0))),"-")</f>
        <v>-</v>
      </c>
      <c r="J202" s="8" t="str">
        <f>IFERROR(IF(INDEX('ce raw data'!$C$2:$CZ$3000,MATCH(1,INDEX(('ce raw data'!$A$2:$A$3000=C189)*('ce raw data'!$B$2:$B$3000=$B202),,),0),MATCH(J192,'ce raw data'!$C$1:$CZ$1,0))="","-",INDEX('ce raw data'!$C$2:$CZ$3000,MATCH(1,INDEX(('ce raw data'!$A$2:$A$3000=C189)*('ce raw data'!$B$2:$B$3000=$B202),,),0),MATCH(J192,'ce raw data'!$C$1:$CZ$1,0))),"-")</f>
        <v>-</v>
      </c>
    </row>
    <row r="203" spans="2:10" hidden="1" x14ac:dyDescent="0.4">
      <c r="B203" s="10"/>
      <c r="C203" s="8" t="str">
        <f>IFERROR(IF(INDEX('ce raw data'!$C$2:$CZ$3000,MATCH(1,INDEX(('ce raw data'!$A$2:$A$3000=C189)*('ce raw data'!$B$2:$B$3000=$B204),,),0),MATCH(SUBSTITUTE(C192,"Allele","Height"),'ce raw data'!$C$1:$CZ$1,0))="","-",INDEX('ce raw data'!$C$2:$CZ$3000,MATCH(1,INDEX(('ce raw data'!$A$2:$A$3000=C189)*('ce raw data'!$B$2:$B$3000=$B204),,),0),MATCH(SUBSTITUTE(C192,"Allele","Height"),'ce raw data'!$C$1:$CZ$1,0))),"-")</f>
        <v>-</v>
      </c>
      <c r="D203" s="8" t="str">
        <f>IFERROR(IF(INDEX('ce raw data'!$C$2:$CZ$3000,MATCH(1,INDEX(('ce raw data'!$A$2:$A$3000=C189)*('ce raw data'!$B$2:$B$3000=$B204),,),0),MATCH(SUBSTITUTE(D192,"Allele","Height"),'ce raw data'!$C$1:$CZ$1,0))="","-",INDEX('ce raw data'!$C$2:$CZ$3000,MATCH(1,INDEX(('ce raw data'!$A$2:$A$3000=C189)*('ce raw data'!$B$2:$B$3000=$B204),,),0),MATCH(SUBSTITUTE(D192,"Allele","Height"),'ce raw data'!$C$1:$CZ$1,0))),"-")</f>
        <v>-</v>
      </c>
      <c r="E203" s="8" t="str">
        <f>IFERROR(IF(INDEX('ce raw data'!$C$2:$CZ$3000,MATCH(1,INDEX(('ce raw data'!$A$2:$A$3000=C189)*('ce raw data'!$B$2:$B$3000=$B204),,),0),MATCH(SUBSTITUTE(E192,"Allele","Height"),'ce raw data'!$C$1:$CZ$1,0))="","-",INDEX('ce raw data'!$C$2:$CZ$3000,MATCH(1,INDEX(('ce raw data'!$A$2:$A$3000=C189)*('ce raw data'!$B$2:$B$3000=$B204),,),0),MATCH(SUBSTITUTE(E192,"Allele","Height"),'ce raw data'!$C$1:$CZ$1,0))),"-")</f>
        <v>-</v>
      </c>
      <c r="F203" s="8" t="str">
        <f>IFERROR(IF(INDEX('ce raw data'!$C$2:$CZ$3000,MATCH(1,INDEX(('ce raw data'!$A$2:$A$3000=C189)*('ce raw data'!$B$2:$B$3000=$B204),,),0),MATCH(SUBSTITUTE(F192,"Allele","Height"),'ce raw data'!$C$1:$CZ$1,0))="","-",INDEX('ce raw data'!$C$2:$CZ$3000,MATCH(1,INDEX(('ce raw data'!$A$2:$A$3000=C189)*('ce raw data'!$B$2:$B$3000=$B204),,),0),MATCH(SUBSTITUTE(F192,"Allele","Height"),'ce raw data'!$C$1:$CZ$1,0))),"-")</f>
        <v>-</v>
      </c>
      <c r="G203" s="8" t="str">
        <f>IFERROR(IF(INDEX('ce raw data'!$C$2:$CZ$3000,MATCH(1,INDEX(('ce raw data'!$A$2:$A$3000=C189)*('ce raw data'!$B$2:$B$3000=$B204),,),0),MATCH(SUBSTITUTE(G192,"Allele","Height"),'ce raw data'!$C$1:$CZ$1,0))="","-",INDEX('ce raw data'!$C$2:$CZ$3000,MATCH(1,INDEX(('ce raw data'!$A$2:$A$3000=C189)*('ce raw data'!$B$2:$B$3000=$B204),,),0),MATCH(SUBSTITUTE(G192,"Allele","Height"),'ce raw data'!$C$1:$CZ$1,0))),"-")</f>
        <v>-</v>
      </c>
      <c r="H203" s="8" t="str">
        <f>IFERROR(IF(INDEX('ce raw data'!$C$2:$CZ$3000,MATCH(1,INDEX(('ce raw data'!$A$2:$A$3000=C189)*('ce raw data'!$B$2:$B$3000=$B204),,),0),MATCH(SUBSTITUTE(H192,"Allele","Height"),'ce raw data'!$C$1:$CZ$1,0))="","-",INDEX('ce raw data'!$C$2:$CZ$3000,MATCH(1,INDEX(('ce raw data'!$A$2:$A$3000=C189)*('ce raw data'!$B$2:$B$3000=$B204),,),0),MATCH(SUBSTITUTE(H192,"Allele","Height"),'ce raw data'!$C$1:$CZ$1,0))),"-")</f>
        <v>-</v>
      </c>
      <c r="I203" s="8" t="str">
        <f>IFERROR(IF(INDEX('ce raw data'!$C$2:$CZ$3000,MATCH(1,INDEX(('ce raw data'!$A$2:$A$3000=C189)*('ce raw data'!$B$2:$B$3000=$B204),,),0),MATCH(SUBSTITUTE(I192,"Allele","Height"),'ce raw data'!$C$1:$CZ$1,0))="","-",INDEX('ce raw data'!$C$2:$CZ$3000,MATCH(1,INDEX(('ce raw data'!$A$2:$A$3000=C189)*('ce raw data'!$B$2:$B$3000=$B204),,),0),MATCH(SUBSTITUTE(I192,"Allele","Height"),'ce raw data'!$C$1:$CZ$1,0))),"-")</f>
        <v>-</v>
      </c>
      <c r="J203" s="8" t="str">
        <f>IFERROR(IF(INDEX('ce raw data'!$C$2:$CZ$3000,MATCH(1,INDEX(('ce raw data'!$A$2:$A$3000=C189)*('ce raw data'!$B$2:$B$3000=$B204),,),0),MATCH(SUBSTITUTE(J192,"Allele","Height"),'ce raw data'!$C$1:$CZ$1,0))="","-",INDEX('ce raw data'!$C$2:$CZ$3000,MATCH(1,INDEX(('ce raw data'!$A$2:$A$3000=C189)*('ce raw data'!$B$2:$B$3000=$B204),,),0),MATCH(SUBSTITUTE(J192,"Allele","Height"),'ce raw data'!$C$1:$CZ$1,0))),"-")</f>
        <v>-</v>
      </c>
    </row>
    <row r="204" spans="2:10" x14ac:dyDescent="0.4">
      <c r="B204" s="10" t="str">
        <f>'Allele Call Table'!$A$81</f>
        <v>D13S317</v>
      </c>
      <c r="C204" s="8" t="str">
        <f>IFERROR(IF(INDEX('ce raw data'!$C$2:$CZ$3000,MATCH(1,INDEX(('ce raw data'!$A$2:$A$3000=C189)*('ce raw data'!$B$2:$B$3000=$B204),,),0),MATCH(C192,'ce raw data'!$C$1:$CZ$1,0))="","-",INDEX('ce raw data'!$C$2:$CZ$3000,MATCH(1,INDEX(('ce raw data'!$A$2:$A$3000=C189)*('ce raw data'!$B$2:$B$3000=$B204),,),0),MATCH(C192,'ce raw data'!$C$1:$CZ$1,0))),"-")</f>
        <v>-</v>
      </c>
      <c r="D204" s="8" t="str">
        <f>IFERROR(IF(INDEX('ce raw data'!$C$2:$CZ$3000,MATCH(1,INDEX(('ce raw data'!$A$2:$A$3000=C189)*('ce raw data'!$B$2:$B$3000=$B204),,),0),MATCH(D192,'ce raw data'!$C$1:$CZ$1,0))="","-",INDEX('ce raw data'!$C$2:$CZ$3000,MATCH(1,INDEX(('ce raw data'!$A$2:$A$3000=C189)*('ce raw data'!$B$2:$B$3000=$B204),,),0),MATCH(D192,'ce raw data'!$C$1:$CZ$1,0))),"-")</f>
        <v>-</v>
      </c>
      <c r="E204" s="8" t="str">
        <f>IFERROR(IF(INDEX('ce raw data'!$C$2:$CZ$3000,MATCH(1,INDEX(('ce raw data'!$A$2:$A$3000=C189)*('ce raw data'!$B$2:$B$3000=$B204),,),0),MATCH(E192,'ce raw data'!$C$1:$CZ$1,0))="","-",INDEX('ce raw data'!$C$2:$CZ$3000,MATCH(1,INDEX(('ce raw data'!$A$2:$A$3000=C189)*('ce raw data'!$B$2:$B$3000=$B204),,),0),MATCH(E192,'ce raw data'!$C$1:$CZ$1,0))),"-")</f>
        <v>-</v>
      </c>
      <c r="F204" s="8" t="str">
        <f>IFERROR(IF(INDEX('ce raw data'!$C$2:$CZ$3000,MATCH(1,INDEX(('ce raw data'!$A$2:$A$3000=C189)*('ce raw data'!$B$2:$B$3000=$B204),,),0),MATCH(F192,'ce raw data'!$C$1:$CZ$1,0))="","-",INDEX('ce raw data'!$C$2:$CZ$3000,MATCH(1,INDEX(('ce raw data'!$A$2:$A$3000=C189)*('ce raw data'!$B$2:$B$3000=$B204),,),0),MATCH(F192,'ce raw data'!$C$1:$CZ$1,0))),"-")</f>
        <v>-</v>
      </c>
      <c r="G204" s="8" t="str">
        <f>IFERROR(IF(INDEX('ce raw data'!$C$2:$CZ$3000,MATCH(1,INDEX(('ce raw data'!$A$2:$A$3000=C189)*('ce raw data'!$B$2:$B$3000=$B204),,),0),MATCH(G192,'ce raw data'!$C$1:$CZ$1,0))="","-",INDEX('ce raw data'!$C$2:$CZ$3000,MATCH(1,INDEX(('ce raw data'!$A$2:$A$3000=C189)*('ce raw data'!$B$2:$B$3000=$B204),,),0),MATCH(G192,'ce raw data'!$C$1:$CZ$1,0))),"-")</f>
        <v>-</v>
      </c>
      <c r="H204" s="8" t="str">
        <f>IFERROR(IF(INDEX('ce raw data'!$C$2:$CZ$3000,MATCH(1,INDEX(('ce raw data'!$A$2:$A$3000=C189)*('ce raw data'!$B$2:$B$3000=$B204),,),0),MATCH(H192,'ce raw data'!$C$1:$CZ$1,0))="","-",INDEX('ce raw data'!$C$2:$CZ$3000,MATCH(1,INDEX(('ce raw data'!$A$2:$A$3000=C189)*('ce raw data'!$B$2:$B$3000=$B204),,),0),MATCH(H192,'ce raw data'!$C$1:$CZ$1,0))),"-")</f>
        <v>-</v>
      </c>
      <c r="I204" s="8" t="str">
        <f>IFERROR(IF(INDEX('ce raw data'!$C$2:$CZ$3000,MATCH(1,INDEX(('ce raw data'!$A$2:$A$3000=C189)*('ce raw data'!$B$2:$B$3000=$B204),,),0),MATCH(I192,'ce raw data'!$C$1:$CZ$1,0))="","-",INDEX('ce raw data'!$C$2:$CZ$3000,MATCH(1,INDEX(('ce raw data'!$A$2:$A$3000=C189)*('ce raw data'!$B$2:$B$3000=$B204),,),0),MATCH(I192,'ce raw data'!$C$1:$CZ$1,0))),"-")</f>
        <v>-</v>
      </c>
      <c r="J204" s="8" t="str">
        <f>IFERROR(IF(INDEX('ce raw data'!$C$2:$CZ$3000,MATCH(1,INDEX(('ce raw data'!$A$2:$A$3000=C189)*('ce raw data'!$B$2:$B$3000=$B204),,),0),MATCH(J192,'ce raw data'!$C$1:$CZ$1,0))="","-",INDEX('ce raw data'!$C$2:$CZ$3000,MATCH(1,INDEX(('ce raw data'!$A$2:$A$3000=C189)*('ce raw data'!$B$2:$B$3000=$B204),,),0),MATCH(J192,'ce raw data'!$C$1:$CZ$1,0))),"-")</f>
        <v>-</v>
      </c>
    </row>
    <row r="205" spans="2:10" hidden="1" x14ac:dyDescent="0.4">
      <c r="B205" s="10"/>
      <c r="C205" s="8" t="str">
        <f>IFERROR(IF(INDEX('ce raw data'!$C$2:$CZ$3000,MATCH(1,INDEX(('ce raw data'!$A$2:$A$3000=C189)*('ce raw data'!$B$2:$B$3000=$B206),,),0),MATCH(SUBSTITUTE(C192,"Allele","Height"),'ce raw data'!$C$1:$CZ$1,0))="","-",INDEX('ce raw data'!$C$2:$CZ$3000,MATCH(1,INDEX(('ce raw data'!$A$2:$A$3000=C189)*('ce raw data'!$B$2:$B$3000=$B206),,),0),MATCH(SUBSTITUTE(C192,"Allele","Height"),'ce raw data'!$C$1:$CZ$1,0))),"-")</f>
        <v>-</v>
      </c>
      <c r="D205" s="8" t="str">
        <f>IFERROR(IF(INDEX('ce raw data'!$C$2:$CZ$3000,MATCH(1,INDEX(('ce raw data'!$A$2:$A$3000=C189)*('ce raw data'!$B$2:$B$3000=$B206),,),0),MATCH(SUBSTITUTE(D192,"Allele","Height"),'ce raw data'!$C$1:$CZ$1,0))="","-",INDEX('ce raw data'!$C$2:$CZ$3000,MATCH(1,INDEX(('ce raw data'!$A$2:$A$3000=C189)*('ce raw data'!$B$2:$B$3000=$B206),,),0),MATCH(SUBSTITUTE(D192,"Allele","Height"),'ce raw data'!$C$1:$CZ$1,0))),"-")</f>
        <v>-</v>
      </c>
      <c r="E205" s="8" t="str">
        <f>IFERROR(IF(INDEX('ce raw data'!$C$2:$CZ$3000,MATCH(1,INDEX(('ce raw data'!$A$2:$A$3000=C189)*('ce raw data'!$B$2:$B$3000=$B206),,),0),MATCH(SUBSTITUTE(E192,"Allele","Height"),'ce raw data'!$C$1:$CZ$1,0))="","-",INDEX('ce raw data'!$C$2:$CZ$3000,MATCH(1,INDEX(('ce raw data'!$A$2:$A$3000=C189)*('ce raw data'!$B$2:$B$3000=$B206),,),0),MATCH(SUBSTITUTE(E192,"Allele","Height"),'ce raw data'!$C$1:$CZ$1,0))),"-")</f>
        <v>-</v>
      </c>
      <c r="F205" s="8" t="str">
        <f>IFERROR(IF(INDEX('ce raw data'!$C$2:$CZ$3000,MATCH(1,INDEX(('ce raw data'!$A$2:$A$3000=C189)*('ce raw data'!$B$2:$B$3000=$B206),,),0),MATCH(SUBSTITUTE(F192,"Allele","Height"),'ce raw data'!$C$1:$CZ$1,0))="","-",INDEX('ce raw data'!$C$2:$CZ$3000,MATCH(1,INDEX(('ce raw data'!$A$2:$A$3000=C189)*('ce raw data'!$B$2:$B$3000=$B206),,),0),MATCH(SUBSTITUTE(F192,"Allele","Height"),'ce raw data'!$C$1:$CZ$1,0))),"-")</f>
        <v>-</v>
      </c>
      <c r="G205" s="8" t="str">
        <f>IFERROR(IF(INDEX('ce raw data'!$C$2:$CZ$3000,MATCH(1,INDEX(('ce raw data'!$A$2:$A$3000=C189)*('ce raw data'!$B$2:$B$3000=$B206),,),0),MATCH(SUBSTITUTE(G192,"Allele","Height"),'ce raw data'!$C$1:$CZ$1,0))="","-",INDEX('ce raw data'!$C$2:$CZ$3000,MATCH(1,INDEX(('ce raw data'!$A$2:$A$3000=C189)*('ce raw data'!$B$2:$B$3000=$B206),,),0),MATCH(SUBSTITUTE(G192,"Allele","Height"),'ce raw data'!$C$1:$CZ$1,0))),"-")</f>
        <v>-</v>
      </c>
      <c r="H205" s="8" t="str">
        <f>IFERROR(IF(INDEX('ce raw data'!$C$2:$CZ$3000,MATCH(1,INDEX(('ce raw data'!$A$2:$A$3000=C189)*('ce raw data'!$B$2:$B$3000=$B206),,),0),MATCH(SUBSTITUTE(H192,"Allele","Height"),'ce raw data'!$C$1:$CZ$1,0))="","-",INDEX('ce raw data'!$C$2:$CZ$3000,MATCH(1,INDEX(('ce raw data'!$A$2:$A$3000=C189)*('ce raw data'!$B$2:$B$3000=$B206),,),0),MATCH(SUBSTITUTE(H192,"Allele","Height"),'ce raw data'!$C$1:$CZ$1,0))),"-")</f>
        <v>-</v>
      </c>
      <c r="I205" s="8" t="str">
        <f>IFERROR(IF(INDEX('ce raw data'!$C$2:$CZ$3000,MATCH(1,INDEX(('ce raw data'!$A$2:$A$3000=C189)*('ce raw data'!$B$2:$B$3000=$B206),,),0),MATCH(SUBSTITUTE(I192,"Allele","Height"),'ce raw data'!$C$1:$CZ$1,0))="","-",INDEX('ce raw data'!$C$2:$CZ$3000,MATCH(1,INDEX(('ce raw data'!$A$2:$A$3000=C189)*('ce raw data'!$B$2:$B$3000=$B206),,),0),MATCH(SUBSTITUTE(I192,"Allele","Height"),'ce raw data'!$C$1:$CZ$1,0))),"-")</f>
        <v>-</v>
      </c>
      <c r="J205" s="8" t="str">
        <f>IFERROR(IF(INDEX('ce raw data'!$C$2:$CZ$3000,MATCH(1,INDEX(('ce raw data'!$A$2:$A$3000=C189)*('ce raw data'!$B$2:$B$3000=$B206),,),0),MATCH(SUBSTITUTE(J192,"Allele","Height"),'ce raw data'!$C$1:$CZ$1,0))="","-",INDEX('ce raw data'!$C$2:$CZ$3000,MATCH(1,INDEX(('ce raw data'!$A$2:$A$3000=C189)*('ce raw data'!$B$2:$B$3000=$B206),,),0),MATCH(SUBSTITUTE(J192,"Allele","Height"),'ce raw data'!$C$1:$CZ$1,0))),"-")</f>
        <v>-</v>
      </c>
    </row>
    <row r="206" spans="2:10" x14ac:dyDescent="0.4">
      <c r="B206" s="10" t="str">
        <f>'Allele Call Table'!$A$83</f>
        <v>Penta E</v>
      </c>
      <c r="C206" s="8" t="str">
        <f>IFERROR(IF(INDEX('ce raw data'!$C$2:$CZ$3000,MATCH(1,INDEX(('ce raw data'!$A$2:$A$3000=C189)*('ce raw data'!$B$2:$B$3000=$B206),,),0),MATCH(C192,'ce raw data'!$C$1:$CZ$1,0))="","-",INDEX('ce raw data'!$C$2:$CZ$3000,MATCH(1,INDEX(('ce raw data'!$A$2:$A$3000=C189)*('ce raw data'!$B$2:$B$3000=$B206),,),0),MATCH(C192,'ce raw data'!$C$1:$CZ$1,0))),"-")</f>
        <v>-</v>
      </c>
      <c r="D206" s="8" t="str">
        <f>IFERROR(IF(INDEX('ce raw data'!$C$2:$CZ$3000,MATCH(1,INDEX(('ce raw data'!$A$2:$A$3000=C189)*('ce raw data'!$B$2:$B$3000=$B206),,),0),MATCH(D192,'ce raw data'!$C$1:$CZ$1,0))="","-",INDEX('ce raw data'!$C$2:$CZ$3000,MATCH(1,INDEX(('ce raw data'!$A$2:$A$3000=C189)*('ce raw data'!$B$2:$B$3000=$B206),,),0),MATCH(D192,'ce raw data'!$C$1:$CZ$1,0))),"-")</f>
        <v>-</v>
      </c>
      <c r="E206" s="8" t="str">
        <f>IFERROR(IF(INDEX('ce raw data'!$C$2:$CZ$3000,MATCH(1,INDEX(('ce raw data'!$A$2:$A$3000=C189)*('ce raw data'!$B$2:$B$3000=$B206),,),0),MATCH(E192,'ce raw data'!$C$1:$CZ$1,0))="","-",INDEX('ce raw data'!$C$2:$CZ$3000,MATCH(1,INDEX(('ce raw data'!$A$2:$A$3000=C189)*('ce raw data'!$B$2:$B$3000=$B206),,),0),MATCH(E192,'ce raw data'!$C$1:$CZ$1,0))),"-")</f>
        <v>-</v>
      </c>
      <c r="F206" s="8" t="str">
        <f>IFERROR(IF(INDEX('ce raw data'!$C$2:$CZ$3000,MATCH(1,INDEX(('ce raw data'!$A$2:$A$3000=C189)*('ce raw data'!$B$2:$B$3000=$B206),,),0),MATCH(F192,'ce raw data'!$C$1:$CZ$1,0))="","-",INDEX('ce raw data'!$C$2:$CZ$3000,MATCH(1,INDEX(('ce raw data'!$A$2:$A$3000=C189)*('ce raw data'!$B$2:$B$3000=$B206),,),0),MATCH(F192,'ce raw data'!$C$1:$CZ$1,0))),"-")</f>
        <v>-</v>
      </c>
      <c r="G206" s="8" t="str">
        <f>IFERROR(IF(INDEX('ce raw data'!$C$2:$CZ$3000,MATCH(1,INDEX(('ce raw data'!$A$2:$A$3000=C189)*('ce raw data'!$B$2:$B$3000=$B206),,),0),MATCH(G192,'ce raw data'!$C$1:$CZ$1,0))="","-",INDEX('ce raw data'!$C$2:$CZ$3000,MATCH(1,INDEX(('ce raw data'!$A$2:$A$3000=C189)*('ce raw data'!$B$2:$B$3000=$B206),,),0),MATCH(G192,'ce raw data'!$C$1:$CZ$1,0))),"-")</f>
        <v>-</v>
      </c>
      <c r="H206" s="8" t="str">
        <f>IFERROR(IF(INDEX('ce raw data'!$C$2:$CZ$3000,MATCH(1,INDEX(('ce raw data'!$A$2:$A$3000=C189)*('ce raw data'!$B$2:$B$3000=$B206),,),0),MATCH(H192,'ce raw data'!$C$1:$CZ$1,0))="","-",INDEX('ce raw data'!$C$2:$CZ$3000,MATCH(1,INDEX(('ce raw data'!$A$2:$A$3000=C189)*('ce raw data'!$B$2:$B$3000=$B206),,),0),MATCH(H192,'ce raw data'!$C$1:$CZ$1,0))),"-")</f>
        <v>-</v>
      </c>
      <c r="I206" s="8" t="str">
        <f>IFERROR(IF(INDEX('ce raw data'!$C$2:$CZ$3000,MATCH(1,INDEX(('ce raw data'!$A$2:$A$3000=C189)*('ce raw data'!$B$2:$B$3000=$B206),,),0),MATCH(I192,'ce raw data'!$C$1:$CZ$1,0))="","-",INDEX('ce raw data'!$C$2:$CZ$3000,MATCH(1,INDEX(('ce raw data'!$A$2:$A$3000=C189)*('ce raw data'!$B$2:$B$3000=$B206),,),0),MATCH(I192,'ce raw data'!$C$1:$CZ$1,0))),"-")</f>
        <v>-</v>
      </c>
      <c r="J206" s="8" t="str">
        <f>IFERROR(IF(INDEX('ce raw data'!$C$2:$CZ$3000,MATCH(1,INDEX(('ce raw data'!$A$2:$A$3000=C189)*('ce raw data'!$B$2:$B$3000=$B206),,),0),MATCH(J192,'ce raw data'!$C$1:$CZ$1,0))="","-",INDEX('ce raw data'!$C$2:$CZ$3000,MATCH(1,INDEX(('ce raw data'!$A$2:$A$3000=C189)*('ce raw data'!$B$2:$B$3000=$B206),,),0),MATCH(J192,'ce raw data'!$C$1:$CZ$1,0))),"-")</f>
        <v>-</v>
      </c>
    </row>
    <row r="207" spans="2:10" hidden="1" x14ac:dyDescent="0.4">
      <c r="B207" s="10"/>
      <c r="C207" s="8" t="str">
        <f>IFERROR(IF(INDEX('ce raw data'!$C$2:$CZ$3000,MATCH(1,INDEX(('ce raw data'!$A$2:$A$3000=C189)*('ce raw data'!$B$2:$B$3000=$B208),,),0),MATCH(SUBSTITUTE(C192,"Allele","Height"),'ce raw data'!$C$1:$CZ$1,0))="","-",INDEX('ce raw data'!$C$2:$CZ$3000,MATCH(1,INDEX(('ce raw data'!$A$2:$A$3000=C189)*('ce raw data'!$B$2:$B$3000=$B208),,),0),MATCH(SUBSTITUTE(C192,"Allele","Height"),'ce raw data'!$C$1:$CZ$1,0))),"-")</f>
        <v>-</v>
      </c>
      <c r="D207" s="8" t="str">
        <f>IFERROR(IF(INDEX('ce raw data'!$C$2:$CZ$3000,MATCH(1,INDEX(('ce raw data'!$A$2:$A$3000=C189)*('ce raw data'!$B$2:$B$3000=$B208),,),0),MATCH(SUBSTITUTE(D192,"Allele","Height"),'ce raw data'!$C$1:$CZ$1,0))="","-",INDEX('ce raw data'!$C$2:$CZ$3000,MATCH(1,INDEX(('ce raw data'!$A$2:$A$3000=C189)*('ce raw data'!$B$2:$B$3000=$B208),,),0),MATCH(SUBSTITUTE(D192,"Allele","Height"),'ce raw data'!$C$1:$CZ$1,0))),"-")</f>
        <v>-</v>
      </c>
      <c r="E207" s="8" t="str">
        <f>IFERROR(IF(INDEX('ce raw data'!$C$2:$CZ$3000,MATCH(1,INDEX(('ce raw data'!$A$2:$A$3000=C189)*('ce raw data'!$B$2:$B$3000=$B208),,),0),MATCH(SUBSTITUTE(E192,"Allele","Height"),'ce raw data'!$C$1:$CZ$1,0))="","-",INDEX('ce raw data'!$C$2:$CZ$3000,MATCH(1,INDEX(('ce raw data'!$A$2:$A$3000=C189)*('ce raw data'!$B$2:$B$3000=$B208),,),0),MATCH(SUBSTITUTE(E192,"Allele","Height"),'ce raw data'!$C$1:$CZ$1,0))),"-")</f>
        <v>-</v>
      </c>
      <c r="F207" s="8" t="str">
        <f>IFERROR(IF(INDEX('ce raw data'!$C$2:$CZ$3000,MATCH(1,INDEX(('ce raw data'!$A$2:$A$3000=C189)*('ce raw data'!$B$2:$B$3000=$B208),,),0),MATCH(SUBSTITUTE(F192,"Allele","Height"),'ce raw data'!$C$1:$CZ$1,0))="","-",INDEX('ce raw data'!$C$2:$CZ$3000,MATCH(1,INDEX(('ce raw data'!$A$2:$A$3000=C189)*('ce raw data'!$B$2:$B$3000=$B208),,),0),MATCH(SUBSTITUTE(F192,"Allele","Height"),'ce raw data'!$C$1:$CZ$1,0))),"-")</f>
        <v>-</v>
      </c>
      <c r="G207" s="8" t="str">
        <f>IFERROR(IF(INDEX('ce raw data'!$C$2:$CZ$3000,MATCH(1,INDEX(('ce raw data'!$A$2:$A$3000=C189)*('ce raw data'!$B$2:$B$3000=$B208),,),0),MATCH(SUBSTITUTE(G192,"Allele","Height"),'ce raw data'!$C$1:$CZ$1,0))="","-",INDEX('ce raw data'!$C$2:$CZ$3000,MATCH(1,INDEX(('ce raw data'!$A$2:$A$3000=C189)*('ce raw data'!$B$2:$B$3000=$B208),,),0),MATCH(SUBSTITUTE(G192,"Allele","Height"),'ce raw data'!$C$1:$CZ$1,0))),"-")</f>
        <v>-</v>
      </c>
      <c r="H207" s="8" t="str">
        <f>IFERROR(IF(INDEX('ce raw data'!$C$2:$CZ$3000,MATCH(1,INDEX(('ce raw data'!$A$2:$A$3000=C189)*('ce raw data'!$B$2:$B$3000=$B208),,),0),MATCH(SUBSTITUTE(H192,"Allele","Height"),'ce raw data'!$C$1:$CZ$1,0))="","-",INDEX('ce raw data'!$C$2:$CZ$3000,MATCH(1,INDEX(('ce raw data'!$A$2:$A$3000=C189)*('ce raw data'!$B$2:$B$3000=$B208),,),0),MATCH(SUBSTITUTE(H192,"Allele","Height"),'ce raw data'!$C$1:$CZ$1,0))),"-")</f>
        <v>-</v>
      </c>
      <c r="I207" s="8" t="str">
        <f>IFERROR(IF(INDEX('ce raw data'!$C$2:$CZ$3000,MATCH(1,INDEX(('ce raw data'!$A$2:$A$3000=C189)*('ce raw data'!$B$2:$B$3000=$B208),,),0),MATCH(SUBSTITUTE(I192,"Allele","Height"),'ce raw data'!$C$1:$CZ$1,0))="","-",INDEX('ce raw data'!$C$2:$CZ$3000,MATCH(1,INDEX(('ce raw data'!$A$2:$A$3000=C189)*('ce raw data'!$B$2:$B$3000=$B208),,),0),MATCH(SUBSTITUTE(I192,"Allele","Height"),'ce raw data'!$C$1:$CZ$1,0))),"-")</f>
        <v>-</v>
      </c>
      <c r="J207" s="8" t="str">
        <f>IFERROR(IF(INDEX('ce raw data'!$C$2:$CZ$3000,MATCH(1,INDEX(('ce raw data'!$A$2:$A$3000=C189)*('ce raw data'!$B$2:$B$3000=$B208),,),0),MATCH(SUBSTITUTE(J192,"Allele","Height"),'ce raw data'!$C$1:$CZ$1,0))="","-",INDEX('ce raw data'!$C$2:$CZ$3000,MATCH(1,INDEX(('ce raw data'!$A$2:$A$3000=C189)*('ce raw data'!$B$2:$B$3000=$B208),,),0),MATCH(SUBSTITUTE(J192,"Allele","Height"),'ce raw data'!$C$1:$CZ$1,0))),"-")</f>
        <v>-</v>
      </c>
    </row>
    <row r="208" spans="2:10" x14ac:dyDescent="0.4">
      <c r="B208" s="11" t="str">
        <f>'Allele Call Table'!$A$85</f>
        <v>D16S539</v>
      </c>
      <c r="C208" s="8" t="str">
        <f>IFERROR(IF(INDEX('ce raw data'!$C$2:$CZ$3000,MATCH(1,INDEX(('ce raw data'!$A$2:$A$3000=C189)*('ce raw data'!$B$2:$B$3000=$B208),,),0),MATCH(C192,'ce raw data'!$C$1:$CZ$1,0))="","-",INDEX('ce raw data'!$C$2:$CZ$3000,MATCH(1,INDEX(('ce raw data'!$A$2:$A$3000=C189)*('ce raw data'!$B$2:$B$3000=$B208),,),0),MATCH(C192,'ce raw data'!$C$1:$CZ$1,0))),"-")</f>
        <v>-</v>
      </c>
      <c r="D208" s="8" t="str">
        <f>IFERROR(IF(INDEX('ce raw data'!$C$2:$CZ$3000,MATCH(1,INDEX(('ce raw data'!$A$2:$A$3000=C189)*('ce raw data'!$B$2:$B$3000=$B208),,),0),MATCH(D192,'ce raw data'!$C$1:$CZ$1,0))="","-",INDEX('ce raw data'!$C$2:$CZ$3000,MATCH(1,INDEX(('ce raw data'!$A$2:$A$3000=C189)*('ce raw data'!$B$2:$B$3000=$B208),,),0),MATCH(D192,'ce raw data'!$C$1:$CZ$1,0))),"-")</f>
        <v>-</v>
      </c>
      <c r="E208" s="8" t="str">
        <f>IFERROR(IF(INDEX('ce raw data'!$C$2:$CZ$3000,MATCH(1,INDEX(('ce raw data'!$A$2:$A$3000=C189)*('ce raw data'!$B$2:$B$3000=$B208),,),0),MATCH(E192,'ce raw data'!$C$1:$CZ$1,0))="","-",INDEX('ce raw data'!$C$2:$CZ$3000,MATCH(1,INDEX(('ce raw data'!$A$2:$A$3000=C189)*('ce raw data'!$B$2:$B$3000=$B208),,),0),MATCH(E192,'ce raw data'!$C$1:$CZ$1,0))),"-")</f>
        <v>-</v>
      </c>
      <c r="F208" s="8" t="str">
        <f>IFERROR(IF(INDEX('ce raw data'!$C$2:$CZ$3000,MATCH(1,INDEX(('ce raw data'!$A$2:$A$3000=C189)*('ce raw data'!$B$2:$B$3000=$B208),,),0),MATCH(F192,'ce raw data'!$C$1:$CZ$1,0))="","-",INDEX('ce raw data'!$C$2:$CZ$3000,MATCH(1,INDEX(('ce raw data'!$A$2:$A$3000=C189)*('ce raw data'!$B$2:$B$3000=$B208),,),0),MATCH(F192,'ce raw data'!$C$1:$CZ$1,0))),"-")</f>
        <v>-</v>
      </c>
      <c r="G208" s="8" t="str">
        <f>IFERROR(IF(INDEX('ce raw data'!$C$2:$CZ$3000,MATCH(1,INDEX(('ce raw data'!$A$2:$A$3000=C189)*('ce raw data'!$B$2:$B$3000=$B208),,),0),MATCH(G192,'ce raw data'!$C$1:$CZ$1,0))="","-",INDEX('ce raw data'!$C$2:$CZ$3000,MATCH(1,INDEX(('ce raw data'!$A$2:$A$3000=C189)*('ce raw data'!$B$2:$B$3000=$B208),,),0),MATCH(G192,'ce raw data'!$C$1:$CZ$1,0))),"-")</f>
        <v>-</v>
      </c>
      <c r="H208" s="8" t="str">
        <f>IFERROR(IF(INDEX('ce raw data'!$C$2:$CZ$3000,MATCH(1,INDEX(('ce raw data'!$A$2:$A$3000=C189)*('ce raw data'!$B$2:$B$3000=$B208),,),0),MATCH(H192,'ce raw data'!$C$1:$CZ$1,0))="","-",INDEX('ce raw data'!$C$2:$CZ$3000,MATCH(1,INDEX(('ce raw data'!$A$2:$A$3000=C189)*('ce raw data'!$B$2:$B$3000=$B208),,),0),MATCH(H192,'ce raw data'!$C$1:$CZ$1,0))),"-")</f>
        <v>-</v>
      </c>
      <c r="I208" s="8" t="str">
        <f>IFERROR(IF(INDEX('ce raw data'!$C$2:$CZ$3000,MATCH(1,INDEX(('ce raw data'!$A$2:$A$3000=C189)*('ce raw data'!$B$2:$B$3000=$B208),,),0),MATCH(I192,'ce raw data'!$C$1:$CZ$1,0))="","-",INDEX('ce raw data'!$C$2:$CZ$3000,MATCH(1,INDEX(('ce raw data'!$A$2:$A$3000=C189)*('ce raw data'!$B$2:$B$3000=$B208),,),0),MATCH(I192,'ce raw data'!$C$1:$CZ$1,0))),"-")</f>
        <v>-</v>
      </c>
      <c r="J208" s="8" t="str">
        <f>IFERROR(IF(INDEX('ce raw data'!$C$2:$CZ$3000,MATCH(1,INDEX(('ce raw data'!$A$2:$A$3000=C189)*('ce raw data'!$B$2:$B$3000=$B208),,),0),MATCH(J192,'ce raw data'!$C$1:$CZ$1,0))="","-",INDEX('ce raw data'!$C$2:$CZ$3000,MATCH(1,INDEX(('ce raw data'!$A$2:$A$3000=C189)*('ce raw data'!$B$2:$B$3000=$B208),,),0),MATCH(J192,'ce raw data'!$C$1:$CZ$1,0))),"-")</f>
        <v>-</v>
      </c>
    </row>
    <row r="209" spans="2:10" hidden="1" x14ac:dyDescent="0.4">
      <c r="B209" s="11"/>
      <c r="C209" s="8" t="str">
        <f>IFERROR(IF(INDEX('ce raw data'!$C$2:$CZ$3000,MATCH(1,INDEX(('ce raw data'!$A$2:$A$3000=C189)*('ce raw data'!$B$2:$B$3000=$B210),,),0),MATCH(SUBSTITUTE(C192,"Allele","Height"),'ce raw data'!$C$1:$CZ$1,0))="","-",INDEX('ce raw data'!$C$2:$CZ$3000,MATCH(1,INDEX(('ce raw data'!$A$2:$A$3000=C189)*('ce raw data'!$B$2:$B$3000=$B210),,),0),MATCH(SUBSTITUTE(C192,"Allele","Height"),'ce raw data'!$C$1:$CZ$1,0))),"-")</f>
        <v>-</v>
      </c>
      <c r="D209" s="8" t="str">
        <f>IFERROR(IF(INDEX('ce raw data'!$C$2:$CZ$3000,MATCH(1,INDEX(('ce raw data'!$A$2:$A$3000=C189)*('ce raw data'!$B$2:$B$3000=$B210),,),0),MATCH(SUBSTITUTE(D192,"Allele","Height"),'ce raw data'!$C$1:$CZ$1,0))="","-",INDEX('ce raw data'!$C$2:$CZ$3000,MATCH(1,INDEX(('ce raw data'!$A$2:$A$3000=C189)*('ce raw data'!$B$2:$B$3000=$B210),,),0),MATCH(SUBSTITUTE(D192,"Allele","Height"),'ce raw data'!$C$1:$CZ$1,0))),"-")</f>
        <v>-</v>
      </c>
      <c r="E209" s="8" t="str">
        <f>IFERROR(IF(INDEX('ce raw data'!$C$2:$CZ$3000,MATCH(1,INDEX(('ce raw data'!$A$2:$A$3000=C189)*('ce raw data'!$B$2:$B$3000=$B210),,),0),MATCH(SUBSTITUTE(E192,"Allele","Height"),'ce raw data'!$C$1:$CZ$1,0))="","-",INDEX('ce raw data'!$C$2:$CZ$3000,MATCH(1,INDEX(('ce raw data'!$A$2:$A$3000=C189)*('ce raw data'!$B$2:$B$3000=$B210),,),0),MATCH(SUBSTITUTE(E192,"Allele","Height"),'ce raw data'!$C$1:$CZ$1,0))),"-")</f>
        <v>-</v>
      </c>
      <c r="F209" s="8" t="str">
        <f>IFERROR(IF(INDEX('ce raw data'!$C$2:$CZ$3000,MATCH(1,INDEX(('ce raw data'!$A$2:$A$3000=C189)*('ce raw data'!$B$2:$B$3000=$B210),,),0),MATCH(SUBSTITUTE(F192,"Allele","Height"),'ce raw data'!$C$1:$CZ$1,0))="","-",INDEX('ce raw data'!$C$2:$CZ$3000,MATCH(1,INDEX(('ce raw data'!$A$2:$A$3000=C189)*('ce raw data'!$B$2:$B$3000=$B210),,),0),MATCH(SUBSTITUTE(F192,"Allele","Height"),'ce raw data'!$C$1:$CZ$1,0))),"-")</f>
        <v>-</v>
      </c>
      <c r="G209" s="8" t="str">
        <f>IFERROR(IF(INDEX('ce raw data'!$C$2:$CZ$3000,MATCH(1,INDEX(('ce raw data'!$A$2:$A$3000=C189)*('ce raw data'!$B$2:$B$3000=$B210),,),0),MATCH(SUBSTITUTE(G192,"Allele","Height"),'ce raw data'!$C$1:$CZ$1,0))="","-",INDEX('ce raw data'!$C$2:$CZ$3000,MATCH(1,INDEX(('ce raw data'!$A$2:$A$3000=C189)*('ce raw data'!$B$2:$B$3000=$B210),,),0),MATCH(SUBSTITUTE(G192,"Allele","Height"),'ce raw data'!$C$1:$CZ$1,0))),"-")</f>
        <v>-</v>
      </c>
      <c r="H209" s="8" t="str">
        <f>IFERROR(IF(INDEX('ce raw data'!$C$2:$CZ$3000,MATCH(1,INDEX(('ce raw data'!$A$2:$A$3000=C189)*('ce raw data'!$B$2:$B$3000=$B210),,),0),MATCH(SUBSTITUTE(H192,"Allele","Height"),'ce raw data'!$C$1:$CZ$1,0))="","-",INDEX('ce raw data'!$C$2:$CZ$3000,MATCH(1,INDEX(('ce raw data'!$A$2:$A$3000=C189)*('ce raw data'!$B$2:$B$3000=$B210),,),0),MATCH(SUBSTITUTE(H192,"Allele","Height"),'ce raw data'!$C$1:$CZ$1,0))),"-")</f>
        <v>-</v>
      </c>
      <c r="I209" s="8" t="str">
        <f>IFERROR(IF(INDEX('ce raw data'!$C$2:$CZ$3000,MATCH(1,INDEX(('ce raw data'!$A$2:$A$3000=C189)*('ce raw data'!$B$2:$B$3000=$B210),,),0),MATCH(SUBSTITUTE(I192,"Allele","Height"),'ce raw data'!$C$1:$CZ$1,0))="","-",INDEX('ce raw data'!$C$2:$CZ$3000,MATCH(1,INDEX(('ce raw data'!$A$2:$A$3000=C189)*('ce raw data'!$B$2:$B$3000=$B210),,),0),MATCH(SUBSTITUTE(I192,"Allele","Height"),'ce raw data'!$C$1:$CZ$1,0))),"-")</f>
        <v>-</v>
      </c>
      <c r="J209" s="8" t="str">
        <f>IFERROR(IF(INDEX('ce raw data'!$C$2:$CZ$3000,MATCH(1,INDEX(('ce raw data'!$A$2:$A$3000=C189)*('ce raw data'!$B$2:$B$3000=$B210),,),0),MATCH(SUBSTITUTE(J192,"Allele","Height"),'ce raw data'!$C$1:$CZ$1,0))="","-",INDEX('ce raw data'!$C$2:$CZ$3000,MATCH(1,INDEX(('ce raw data'!$A$2:$A$3000=C189)*('ce raw data'!$B$2:$B$3000=$B210),,),0),MATCH(SUBSTITUTE(J192,"Allele","Height"),'ce raw data'!$C$1:$CZ$1,0))),"-")</f>
        <v>-</v>
      </c>
    </row>
    <row r="210" spans="2:10" x14ac:dyDescent="0.4">
      <c r="B210" s="11" t="str">
        <f>'Allele Call Table'!$A$87</f>
        <v>D18S51</v>
      </c>
      <c r="C210" s="8" t="str">
        <f>IFERROR(IF(INDEX('ce raw data'!$C$2:$CZ$3000,MATCH(1,INDEX(('ce raw data'!$A$2:$A$3000=C189)*('ce raw data'!$B$2:$B$3000=$B210),,),0),MATCH(C192,'ce raw data'!$C$1:$CZ$1,0))="","-",INDEX('ce raw data'!$C$2:$CZ$3000,MATCH(1,INDEX(('ce raw data'!$A$2:$A$3000=C189)*('ce raw data'!$B$2:$B$3000=$B210),,),0),MATCH(C192,'ce raw data'!$C$1:$CZ$1,0))),"-")</f>
        <v>-</v>
      </c>
      <c r="D210" s="8" t="str">
        <f>IFERROR(IF(INDEX('ce raw data'!$C$2:$CZ$3000,MATCH(1,INDEX(('ce raw data'!$A$2:$A$3000=C189)*('ce raw data'!$B$2:$B$3000=$B210),,),0),MATCH(D192,'ce raw data'!$C$1:$CZ$1,0))="","-",INDEX('ce raw data'!$C$2:$CZ$3000,MATCH(1,INDEX(('ce raw data'!$A$2:$A$3000=C189)*('ce raw data'!$B$2:$B$3000=$B210),,),0),MATCH(D192,'ce raw data'!$C$1:$CZ$1,0))),"-")</f>
        <v>-</v>
      </c>
      <c r="E210" s="8" t="str">
        <f>IFERROR(IF(INDEX('ce raw data'!$C$2:$CZ$3000,MATCH(1,INDEX(('ce raw data'!$A$2:$A$3000=C189)*('ce raw data'!$B$2:$B$3000=$B210),,),0),MATCH(E192,'ce raw data'!$C$1:$CZ$1,0))="","-",INDEX('ce raw data'!$C$2:$CZ$3000,MATCH(1,INDEX(('ce raw data'!$A$2:$A$3000=C189)*('ce raw data'!$B$2:$B$3000=$B210),,),0),MATCH(E192,'ce raw data'!$C$1:$CZ$1,0))),"-")</f>
        <v>-</v>
      </c>
      <c r="F210" s="8" t="str">
        <f>IFERROR(IF(INDEX('ce raw data'!$C$2:$CZ$3000,MATCH(1,INDEX(('ce raw data'!$A$2:$A$3000=C189)*('ce raw data'!$B$2:$B$3000=$B210),,),0),MATCH(F192,'ce raw data'!$C$1:$CZ$1,0))="","-",INDEX('ce raw data'!$C$2:$CZ$3000,MATCH(1,INDEX(('ce raw data'!$A$2:$A$3000=C189)*('ce raw data'!$B$2:$B$3000=$B210),,),0),MATCH(F192,'ce raw data'!$C$1:$CZ$1,0))),"-")</f>
        <v>-</v>
      </c>
      <c r="G210" s="8" t="str">
        <f>IFERROR(IF(INDEX('ce raw data'!$C$2:$CZ$3000,MATCH(1,INDEX(('ce raw data'!$A$2:$A$3000=C189)*('ce raw data'!$B$2:$B$3000=$B210),,),0),MATCH(G192,'ce raw data'!$C$1:$CZ$1,0))="","-",INDEX('ce raw data'!$C$2:$CZ$3000,MATCH(1,INDEX(('ce raw data'!$A$2:$A$3000=C189)*('ce raw data'!$B$2:$B$3000=$B210),,),0),MATCH(G192,'ce raw data'!$C$1:$CZ$1,0))),"-")</f>
        <v>-</v>
      </c>
      <c r="H210" s="8" t="str">
        <f>IFERROR(IF(INDEX('ce raw data'!$C$2:$CZ$3000,MATCH(1,INDEX(('ce raw data'!$A$2:$A$3000=C189)*('ce raw data'!$B$2:$B$3000=$B210),,),0),MATCH(H192,'ce raw data'!$C$1:$CZ$1,0))="","-",INDEX('ce raw data'!$C$2:$CZ$3000,MATCH(1,INDEX(('ce raw data'!$A$2:$A$3000=C189)*('ce raw data'!$B$2:$B$3000=$B210),,),0),MATCH(H192,'ce raw data'!$C$1:$CZ$1,0))),"-")</f>
        <v>-</v>
      </c>
      <c r="I210" s="8" t="str">
        <f>IFERROR(IF(INDEX('ce raw data'!$C$2:$CZ$3000,MATCH(1,INDEX(('ce raw data'!$A$2:$A$3000=C189)*('ce raw data'!$B$2:$B$3000=$B210),,),0),MATCH(I192,'ce raw data'!$C$1:$CZ$1,0))="","-",INDEX('ce raw data'!$C$2:$CZ$3000,MATCH(1,INDEX(('ce raw data'!$A$2:$A$3000=C189)*('ce raw data'!$B$2:$B$3000=$B210),,),0),MATCH(I192,'ce raw data'!$C$1:$CZ$1,0))),"-")</f>
        <v>-</v>
      </c>
      <c r="J210" s="8" t="str">
        <f>IFERROR(IF(INDEX('ce raw data'!$C$2:$CZ$3000,MATCH(1,INDEX(('ce raw data'!$A$2:$A$3000=C189)*('ce raw data'!$B$2:$B$3000=$B210),,),0),MATCH(J192,'ce raw data'!$C$1:$CZ$1,0))="","-",INDEX('ce raw data'!$C$2:$CZ$3000,MATCH(1,INDEX(('ce raw data'!$A$2:$A$3000=C189)*('ce raw data'!$B$2:$B$3000=$B210),,),0),MATCH(J192,'ce raw data'!$C$1:$CZ$1,0))),"-")</f>
        <v>-</v>
      </c>
    </row>
    <row r="211" spans="2:10" hidden="1" x14ac:dyDescent="0.4">
      <c r="B211" s="11"/>
      <c r="C211" s="8" t="str">
        <f>IFERROR(IF(INDEX('ce raw data'!$C$2:$CZ$3000,MATCH(1,INDEX(('ce raw data'!$A$2:$A$3000=C189)*('ce raw data'!$B$2:$B$3000=$B212),,),0),MATCH(SUBSTITUTE(C192,"Allele","Height"),'ce raw data'!$C$1:$CZ$1,0))="","-",INDEX('ce raw data'!$C$2:$CZ$3000,MATCH(1,INDEX(('ce raw data'!$A$2:$A$3000=C189)*('ce raw data'!$B$2:$B$3000=$B212),,),0),MATCH(SUBSTITUTE(C192,"Allele","Height"),'ce raw data'!$C$1:$CZ$1,0))),"-")</f>
        <v>-</v>
      </c>
      <c r="D211" s="8" t="str">
        <f>IFERROR(IF(INDEX('ce raw data'!$C$2:$CZ$3000,MATCH(1,INDEX(('ce raw data'!$A$2:$A$3000=C189)*('ce raw data'!$B$2:$B$3000=$B212),,),0),MATCH(SUBSTITUTE(D192,"Allele","Height"),'ce raw data'!$C$1:$CZ$1,0))="","-",INDEX('ce raw data'!$C$2:$CZ$3000,MATCH(1,INDEX(('ce raw data'!$A$2:$A$3000=C189)*('ce raw data'!$B$2:$B$3000=$B212),,),0),MATCH(SUBSTITUTE(D192,"Allele","Height"),'ce raw data'!$C$1:$CZ$1,0))),"-")</f>
        <v>-</v>
      </c>
      <c r="E211" s="8" t="str">
        <f>IFERROR(IF(INDEX('ce raw data'!$C$2:$CZ$3000,MATCH(1,INDEX(('ce raw data'!$A$2:$A$3000=C189)*('ce raw data'!$B$2:$B$3000=$B212),,),0),MATCH(SUBSTITUTE(E192,"Allele","Height"),'ce raw data'!$C$1:$CZ$1,0))="","-",INDEX('ce raw data'!$C$2:$CZ$3000,MATCH(1,INDEX(('ce raw data'!$A$2:$A$3000=C189)*('ce raw data'!$B$2:$B$3000=$B212),,),0),MATCH(SUBSTITUTE(E192,"Allele","Height"),'ce raw data'!$C$1:$CZ$1,0))),"-")</f>
        <v>-</v>
      </c>
      <c r="F211" s="8" t="str">
        <f>IFERROR(IF(INDEX('ce raw data'!$C$2:$CZ$3000,MATCH(1,INDEX(('ce raw data'!$A$2:$A$3000=C189)*('ce raw data'!$B$2:$B$3000=$B212),,),0),MATCH(SUBSTITUTE(F192,"Allele","Height"),'ce raw data'!$C$1:$CZ$1,0))="","-",INDEX('ce raw data'!$C$2:$CZ$3000,MATCH(1,INDEX(('ce raw data'!$A$2:$A$3000=C189)*('ce raw data'!$B$2:$B$3000=$B212),,),0),MATCH(SUBSTITUTE(F192,"Allele","Height"),'ce raw data'!$C$1:$CZ$1,0))),"-")</f>
        <v>-</v>
      </c>
      <c r="G211" s="8" t="str">
        <f>IFERROR(IF(INDEX('ce raw data'!$C$2:$CZ$3000,MATCH(1,INDEX(('ce raw data'!$A$2:$A$3000=C189)*('ce raw data'!$B$2:$B$3000=$B212),,),0),MATCH(SUBSTITUTE(G192,"Allele","Height"),'ce raw data'!$C$1:$CZ$1,0))="","-",INDEX('ce raw data'!$C$2:$CZ$3000,MATCH(1,INDEX(('ce raw data'!$A$2:$A$3000=C189)*('ce raw data'!$B$2:$B$3000=$B212),,),0),MATCH(SUBSTITUTE(G192,"Allele","Height"),'ce raw data'!$C$1:$CZ$1,0))),"-")</f>
        <v>-</v>
      </c>
      <c r="H211" s="8" t="str">
        <f>IFERROR(IF(INDEX('ce raw data'!$C$2:$CZ$3000,MATCH(1,INDEX(('ce raw data'!$A$2:$A$3000=C189)*('ce raw data'!$B$2:$B$3000=$B212),,),0),MATCH(SUBSTITUTE(H192,"Allele","Height"),'ce raw data'!$C$1:$CZ$1,0))="","-",INDEX('ce raw data'!$C$2:$CZ$3000,MATCH(1,INDEX(('ce raw data'!$A$2:$A$3000=C189)*('ce raw data'!$B$2:$B$3000=$B212),,),0),MATCH(SUBSTITUTE(H192,"Allele","Height"),'ce raw data'!$C$1:$CZ$1,0))),"-")</f>
        <v>-</v>
      </c>
      <c r="I211" s="8" t="str">
        <f>IFERROR(IF(INDEX('ce raw data'!$C$2:$CZ$3000,MATCH(1,INDEX(('ce raw data'!$A$2:$A$3000=C189)*('ce raw data'!$B$2:$B$3000=$B212),,),0),MATCH(SUBSTITUTE(I192,"Allele","Height"),'ce raw data'!$C$1:$CZ$1,0))="","-",INDEX('ce raw data'!$C$2:$CZ$3000,MATCH(1,INDEX(('ce raw data'!$A$2:$A$3000=C189)*('ce raw data'!$B$2:$B$3000=$B212),,),0),MATCH(SUBSTITUTE(I192,"Allele","Height"),'ce raw data'!$C$1:$CZ$1,0))),"-")</f>
        <v>-</v>
      </c>
      <c r="J211" s="8" t="str">
        <f>IFERROR(IF(INDEX('ce raw data'!$C$2:$CZ$3000,MATCH(1,INDEX(('ce raw data'!$A$2:$A$3000=C189)*('ce raw data'!$B$2:$B$3000=$B212),,),0),MATCH(SUBSTITUTE(J192,"Allele","Height"),'ce raw data'!$C$1:$CZ$1,0))="","-",INDEX('ce raw data'!$C$2:$CZ$3000,MATCH(1,INDEX(('ce raw data'!$A$2:$A$3000=C189)*('ce raw data'!$B$2:$B$3000=$B212),,),0),MATCH(SUBSTITUTE(J192,"Allele","Height"),'ce raw data'!$C$1:$CZ$1,0))),"-")</f>
        <v>-</v>
      </c>
    </row>
    <row r="212" spans="2:10" x14ac:dyDescent="0.4">
      <c r="B212" s="11" t="str">
        <f>'Allele Call Table'!$A$89</f>
        <v>D2S1338</v>
      </c>
      <c r="C212" s="8" t="str">
        <f>IFERROR(IF(INDEX('ce raw data'!$C$2:$CZ$3000,MATCH(1,INDEX(('ce raw data'!$A$2:$A$3000=C189)*('ce raw data'!$B$2:$B$3000=$B212),,),0),MATCH(C192,'ce raw data'!$C$1:$CZ$1,0))="","-",INDEX('ce raw data'!$C$2:$CZ$3000,MATCH(1,INDEX(('ce raw data'!$A$2:$A$3000=C189)*('ce raw data'!$B$2:$B$3000=$B212),,),0),MATCH(C192,'ce raw data'!$C$1:$CZ$1,0))),"-")</f>
        <v>-</v>
      </c>
      <c r="D212" s="8" t="str">
        <f>IFERROR(IF(INDEX('ce raw data'!$C$2:$CZ$3000,MATCH(1,INDEX(('ce raw data'!$A$2:$A$3000=C189)*('ce raw data'!$B$2:$B$3000=$B212),,),0),MATCH(D192,'ce raw data'!$C$1:$CZ$1,0))="","-",INDEX('ce raw data'!$C$2:$CZ$3000,MATCH(1,INDEX(('ce raw data'!$A$2:$A$3000=C189)*('ce raw data'!$B$2:$B$3000=$B212),,),0),MATCH(D192,'ce raw data'!$C$1:$CZ$1,0))),"-")</f>
        <v>-</v>
      </c>
      <c r="E212" s="8" t="str">
        <f>IFERROR(IF(INDEX('ce raw data'!$C$2:$CZ$3000,MATCH(1,INDEX(('ce raw data'!$A$2:$A$3000=C189)*('ce raw data'!$B$2:$B$3000=$B212),,),0),MATCH(E192,'ce raw data'!$C$1:$CZ$1,0))="","-",INDEX('ce raw data'!$C$2:$CZ$3000,MATCH(1,INDEX(('ce raw data'!$A$2:$A$3000=C189)*('ce raw data'!$B$2:$B$3000=$B212),,),0),MATCH(E192,'ce raw data'!$C$1:$CZ$1,0))),"-")</f>
        <v>-</v>
      </c>
      <c r="F212" s="8" t="str">
        <f>IFERROR(IF(INDEX('ce raw data'!$C$2:$CZ$3000,MATCH(1,INDEX(('ce raw data'!$A$2:$A$3000=C189)*('ce raw data'!$B$2:$B$3000=$B212),,),0),MATCH(F192,'ce raw data'!$C$1:$CZ$1,0))="","-",INDEX('ce raw data'!$C$2:$CZ$3000,MATCH(1,INDEX(('ce raw data'!$A$2:$A$3000=C189)*('ce raw data'!$B$2:$B$3000=$B212),,),0),MATCH(F192,'ce raw data'!$C$1:$CZ$1,0))),"-")</f>
        <v>-</v>
      </c>
      <c r="G212" s="8" t="str">
        <f>IFERROR(IF(INDEX('ce raw data'!$C$2:$CZ$3000,MATCH(1,INDEX(('ce raw data'!$A$2:$A$3000=C189)*('ce raw data'!$B$2:$B$3000=$B212),,),0),MATCH(G192,'ce raw data'!$C$1:$CZ$1,0))="","-",INDEX('ce raw data'!$C$2:$CZ$3000,MATCH(1,INDEX(('ce raw data'!$A$2:$A$3000=C189)*('ce raw data'!$B$2:$B$3000=$B212),,),0),MATCH(G192,'ce raw data'!$C$1:$CZ$1,0))),"-")</f>
        <v>-</v>
      </c>
      <c r="H212" s="8" t="str">
        <f>IFERROR(IF(INDEX('ce raw data'!$C$2:$CZ$3000,MATCH(1,INDEX(('ce raw data'!$A$2:$A$3000=C189)*('ce raw data'!$B$2:$B$3000=$B212),,),0),MATCH(H192,'ce raw data'!$C$1:$CZ$1,0))="","-",INDEX('ce raw data'!$C$2:$CZ$3000,MATCH(1,INDEX(('ce raw data'!$A$2:$A$3000=C189)*('ce raw data'!$B$2:$B$3000=$B212),,),0),MATCH(H192,'ce raw data'!$C$1:$CZ$1,0))),"-")</f>
        <v>-</v>
      </c>
      <c r="I212" s="8" t="str">
        <f>IFERROR(IF(INDEX('ce raw data'!$C$2:$CZ$3000,MATCH(1,INDEX(('ce raw data'!$A$2:$A$3000=C189)*('ce raw data'!$B$2:$B$3000=$B212),,),0),MATCH(I192,'ce raw data'!$C$1:$CZ$1,0))="","-",INDEX('ce raw data'!$C$2:$CZ$3000,MATCH(1,INDEX(('ce raw data'!$A$2:$A$3000=C189)*('ce raw data'!$B$2:$B$3000=$B212),,),0),MATCH(I192,'ce raw data'!$C$1:$CZ$1,0))),"-")</f>
        <v>-</v>
      </c>
      <c r="J212" s="8" t="str">
        <f>IFERROR(IF(INDEX('ce raw data'!$C$2:$CZ$3000,MATCH(1,INDEX(('ce raw data'!$A$2:$A$3000=C189)*('ce raw data'!$B$2:$B$3000=$B212),,),0),MATCH(J192,'ce raw data'!$C$1:$CZ$1,0))="","-",INDEX('ce raw data'!$C$2:$CZ$3000,MATCH(1,INDEX(('ce raw data'!$A$2:$A$3000=C189)*('ce raw data'!$B$2:$B$3000=$B212),,),0),MATCH(J192,'ce raw data'!$C$1:$CZ$1,0))),"-")</f>
        <v>-</v>
      </c>
    </row>
    <row r="213" spans="2:10" hidden="1" x14ac:dyDescent="0.4">
      <c r="B213" s="11"/>
      <c r="C213" s="8" t="str">
        <f>IFERROR(IF(INDEX('ce raw data'!$C$2:$CZ$3000,MATCH(1,INDEX(('ce raw data'!$A$2:$A$3000=C189)*('ce raw data'!$B$2:$B$3000=$B214),,),0),MATCH(SUBSTITUTE(C192,"Allele","Height"),'ce raw data'!$C$1:$CZ$1,0))="","-",INDEX('ce raw data'!$C$2:$CZ$3000,MATCH(1,INDEX(('ce raw data'!$A$2:$A$3000=C189)*('ce raw data'!$B$2:$B$3000=$B214),,),0),MATCH(SUBSTITUTE(C192,"Allele","Height"),'ce raw data'!$C$1:$CZ$1,0))),"-")</f>
        <v>-</v>
      </c>
      <c r="D213" s="8" t="str">
        <f>IFERROR(IF(INDEX('ce raw data'!$C$2:$CZ$3000,MATCH(1,INDEX(('ce raw data'!$A$2:$A$3000=C189)*('ce raw data'!$B$2:$B$3000=$B214),,),0),MATCH(SUBSTITUTE(D192,"Allele","Height"),'ce raw data'!$C$1:$CZ$1,0))="","-",INDEX('ce raw data'!$C$2:$CZ$3000,MATCH(1,INDEX(('ce raw data'!$A$2:$A$3000=C189)*('ce raw data'!$B$2:$B$3000=$B214),,),0),MATCH(SUBSTITUTE(D192,"Allele","Height"),'ce raw data'!$C$1:$CZ$1,0))),"-")</f>
        <v>-</v>
      </c>
      <c r="E213" s="8" t="str">
        <f>IFERROR(IF(INDEX('ce raw data'!$C$2:$CZ$3000,MATCH(1,INDEX(('ce raw data'!$A$2:$A$3000=C189)*('ce raw data'!$B$2:$B$3000=$B214),,),0),MATCH(SUBSTITUTE(E192,"Allele","Height"),'ce raw data'!$C$1:$CZ$1,0))="","-",INDEX('ce raw data'!$C$2:$CZ$3000,MATCH(1,INDEX(('ce raw data'!$A$2:$A$3000=C189)*('ce raw data'!$B$2:$B$3000=$B214),,),0),MATCH(SUBSTITUTE(E192,"Allele","Height"),'ce raw data'!$C$1:$CZ$1,0))),"-")</f>
        <v>-</v>
      </c>
      <c r="F213" s="8" t="str">
        <f>IFERROR(IF(INDEX('ce raw data'!$C$2:$CZ$3000,MATCH(1,INDEX(('ce raw data'!$A$2:$A$3000=C189)*('ce raw data'!$B$2:$B$3000=$B214),,),0),MATCH(SUBSTITUTE(F192,"Allele","Height"),'ce raw data'!$C$1:$CZ$1,0))="","-",INDEX('ce raw data'!$C$2:$CZ$3000,MATCH(1,INDEX(('ce raw data'!$A$2:$A$3000=C189)*('ce raw data'!$B$2:$B$3000=$B214),,),0),MATCH(SUBSTITUTE(F192,"Allele","Height"),'ce raw data'!$C$1:$CZ$1,0))),"-")</f>
        <v>-</v>
      </c>
      <c r="G213" s="8" t="str">
        <f>IFERROR(IF(INDEX('ce raw data'!$C$2:$CZ$3000,MATCH(1,INDEX(('ce raw data'!$A$2:$A$3000=C189)*('ce raw data'!$B$2:$B$3000=$B214),,),0),MATCH(SUBSTITUTE(G192,"Allele","Height"),'ce raw data'!$C$1:$CZ$1,0))="","-",INDEX('ce raw data'!$C$2:$CZ$3000,MATCH(1,INDEX(('ce raw data'!$A$2:$A$3000=C189)*('ce raw data'!$B$2:$B$3000=$B214),,),0),MATCH(SUBSTITUTE(G192,"Allele","Height"),'ce raw data'!$C$1:$CZ$1,0))),"-")</f>
        <v>-</v>
      </c>
      <c r="H213" s="8" t="str">
        <f>IFERROR(IF(INDEX('ce raw data'!$C$2:$CZ$3000,MATCH(1,INDEX(('ce raw data'!$A$2:$A$3000=C189)*('ce raw data'!$B$2:$B$3000=$B214),,),0),MATCH(SUBSTITUTE(H192,"Allele","Height"),'ce raw data'!$C$1:$CZ$1,0))="","-",INDEX('ce raw data'!$C$2:$CZ$3000,MATCH(1,INDEX(('ce raw data'!$A$2:$A$3000=C189)*('ce raw data'!$B$2:$B$3000=$B214),,),0),MATCH(SUBSTITUTE(H192,"Allele","Height"),'ce raw data'!$C$1:$CZ$1,0))),"-")</f>
        <v>-</v>
      </c>
      <c r="I213" s="8" t="str">
        <f>IFERROR(IF(INDEX('ce raw data'!$C$2:$CZ$3000,MATCH(1,INDEX(('ce raw data'!$A$2:$A$3000=C189)*('ce raw data'!$B$2:$B$3000=$B214),,),0),MATCH(SUBSTITUTE(I192,"Allele","Height"),'ce raw data'!$C$1:$CZ$1,0))="","-",INDEX('ce raw data'!$C$2:$CZ$3000,MATCH(1,INDEX(('ce raw data'!$A$2:$A$3000=C189)*('ce raw data'!$B$2:$B$3000=$B214),,),0),MATCH(SUBSTITUTE(I192,"Allele","Height"),'ce raw data'!$C$1:$CZ$1,0))),"-")</f>
        <v>-</v>
      </c>
      <c r="J213" s="8" t="str">
        <f>IFERROR(IF(INDEX('ce raw data'!$C$2:$CZ$3000,MATCH(1,INDEX(('ce raw data'!$A$2:$A$3000=C189)*('ce raw data'!$B$2:$B$3000=$B214),,),0),MATCH(SUBSTITUTE(J192,"Allele","Height"),'ce raw data'!$C$1:$CZ$1,0))="","-",INDEX('ce raw data'!$C$2:$CZ$3000,MATCH(1,INDEX(('ce raw data'!$A$2:$A$3000=C189)*('ce raw data'!$B$2:$B$3000=$B214),,),0),MATCH(SUBSTITUTE(J192,"Allele","Height"),'ce raw data'!$C$1:$CZ$1,0))),"-")</f>
        <v>-</v>
      </c>
    </row>
    <row r="214" spans="2:10" x14ac:dyDescent="0.4">
      <c r="B214" s="11" t="str">
        <f>'Allele Call Table'!$A$91</f>
        <v>CSF1PO</v>
      </c>
      <c r="C214" s="8" t="str">
        <f>IFERROR(IF(INDEX('ce raw data'!$C$2:$CZ$3000,MATCH(1,INDEX(('ce raw data'!$A$2:$A$3000=C189)*('ce raw data'!$B$2:$B$3000=$B214),,),0),MATCH(C192,'ce raw data'!$C$1:$CZ$1,0))="","-",INDEX('ce raw data'!$C$2:$CZ$3000,MATCH(1,INDEX(('ce raw data'!$A$2:$A$3000=C189)*('ce raw data'!$B$2:$B$3000=$B214),,),0),MATCH(C192,'ce raw data'!$C$1:$CZ$1,0))),"-")</f>
        <v>-</v>
      </c>
      <c r="D214" s="8" t="str">
        <f>IFERROR(IF(INDEX('ce raw data'!$C$2:$CZ$3000,MATCH(1,INDEX(('ce raw data'!$A$2:$A$3000=C189)*('ce raw data'!$B$2:$B$3000=$B214),,),0),MATCH(D192,'ce raw data'!$C$1:$CZ$1,0))="","-",INDEX('ce raw data'!$C$2:$CZ$3000,MATCH(1,INDEX(('ce raw data'!$A$2:$A$3000=C189)*('ce raw data'!$B$2:$B$3000=$B214),,),0),MATCH(D192,'ce raw data'!$C$1:$CZ$1,0))),"-")</f>
        <v>-</v>
      </c>
      <c r="E214" s="8" t="str">
        <f>IFERROR(IF(INDEX('ce raw data'!$C$2:$CZ$3000,MATCH(1,INDEX(('ce raw data'!$A$2:$A$3000=C189)*('ce raw data'!$B$2:$B$3000=$B214),,),0),MATCH(E192,'ce raw data'!$C$1:$CZ$1,0))="","-",INDEX('ce raw data'!$C$2:$CZ$3000,MATCH(1,INDEX(('ce raw data'!$A$2:$A$3000=C189)*('ce raw data'!$B$2:$B$3000=$B214),,),0),MATCH(E192,'ce raw data'!$C$1:$CZ$1,0))),"-")</f>
        <v>-</v>
      </c>
      <c r="F214" s="8" t="str">
        <f>IFERROR(IF(INDEX('ce raw data'!$C$2:$CZ$3000,MATCH(1,INDEX(('ce raw data'!$A$2:$A$3000=C189)*('ce raw data'!$B$2:$B$3000=$B214),,),0),MATCH(F192,'ce raw data'!$C$1:$CZ$1,0))="","-",INDEX('ce raw data'!$C$2:$CZ$3000,MATCH(1,INDEX(('ce raw data'!$A$2:$A$3000=C189)*('ce raw data'!$B$2:$B$3000=$B214),,),0),MATCH(F192,'ce raw data'!$C$1:$CZ$1,0))),"-")</f>
        <v>-</v>
      </c>
      <c r="G214" s="8" t="str">
        <f>IFERROR(IF(INDEX('ce raw data'!$C$2:$CZ$3000,MATCH(1,INDEX(('ce raw data'!$A$2:$A$3000=C189)*('ce raw data'!$B$2:$B$3000=$B214),,),0),MATCH(G192,'ce raw data'!$C$1:$CZ$1,0))="","-",INDEX('ce raw data'!$C$2:$CZ$3000,MATCH(1,INDEX(('ce raw data'!$A$2:$A$3000=C189)*('ce raw data'!$B$2:$B$3000=$B214),,),0),MATCH(G192,'ce raw data'!$C$1:$CZ$1,0))),"-")</f>
        <v>-</v>
      </c>
      <c r="H214" s="8" t="str">
        <f>IFERROR(IF(INDEX('ce raw data'!$C$2:$CZ$3000,MATCH(1,INDEX(('ce raw data'!$A$2:$A$3000=C189)*('ce raw data'!$B$2:$B$3000=$B214),,),0),MATCH(H192,'ce raw data'!$C$1:$CZ$1,0))="","-",INDEX('ce raw data'!$C$2:$CZ$3000,MATCH(1,INDEX(('ce raw data'!$A$2:$A$3000=C189)*('ce raw data'!$B$2:$B$3000=$B214),,),0),MATCH(H192,'ce raw data'!$C$1:$CZ$1,0))),"-")</f>
        <v>-</v>
      </c>
      <c r="I214" s="8" t="str">
        <f>IFERROR(IF(INDEX('ce raw data'!$C$2:$CZ$3000,MATCH(1,INDEX(('ce raw data'!$A$2:$A$3000=C189)*('ce raw data'!$B$2:$B$3000=$B214),,),0),MATCH(I192,'ce raw data'!$C$1:$CZ$1,0))="","-",INDEX('ce raw data'!$C$2:$CZ$3000,MATCH(1,INDEX(('ce raw data'!$A$2:$A$3000=C189)*('ce raw data'!$B$2:$B$3000=$B214),,),0),MATCH(I192,'ce raw data'!$C$1:$CZ$1,0))),"-")</f>
        <v>-</v>
      </c>
      <c r="J214" s="8" t="str">
        <f>IFERROR(IF(INDEX('ce raw data'!$C$2:$CZ$3000,MATCH(1,INDEX(('ce raw data'!$A$2:$A$3000=C189)*('ce raw data'!$B$2:$B$3000=$B214),,),0),MATCH(J192,'ce raw data'!$C$1:$CZ$1,0))="","-",INDEX('ce raw data'!$C$2:$CZ$3000,MATCH(1,INDEX(('ce raw data'!$A$2:$A$3000=C189)*('ce raw data'!$B$2:$B$3000=$B214),,),0),MATCH(J192,'ce raw data'!$C$1:$CZ$1,0))),"-")</f>
        <v>-</v>
      </c>
    </row>
    <row r="215" spans="2:10" hidden="1" x14ac:dyDescent="0.4">
      <c r="B215" s="11"/>
      <c r="C215" s="8" t="str">
        <f>IFERROR(IF(INDEX('ce raw data'!$C$2:$CZ$3000,MATCH(1,INDEX(('ce raw data'!$A$2:$A$3000=C189)*('ce raw data'!$B$2:$B$3000=$B216),,),0),MATCH(SUBSTITUTE(C192,"Allele","Height"),'ce raw data'!$C$1:$CZ$1,0))="","-",INDEX('ce raw data'!$C$2:$CZ$3000,MATCH(1,INDEX(('ce raw data'!$A$2:$A$3000=C189)*('ce raw data'!$B$2:$B$3000=$B216),,),0),MATCH(SUBSTITUTE(C192,"Allele","Height"),'ce raw data'!$C$1:$CZ$1,0))),"-")</f>
        <v>-</v>
      </c>
      <c r="D215" s="8" t="str">
        <f>IFERROR(IF(INDEX('ce raw data'!$C$2:$CZ$3000,MATCH(1,INDEX(('ce raw data'!$A$2:$A$3000=C189)*('ce raw data'!$B$2:$B$3000=$B216),,),0),MATCH(SUBSTITUTE(D192,"Allele","Height"),'ce raw data'!$C$1:$CZ$1,0))="","-",INDEX('ce raw data'!$C$2:$CZ$3000,MATCH(1,INDEX(('ce raw data'!$A$2:$A$3000=C189)*('ce raw data'!$B$2:$B$3000=$B216),,),0),MATCH(SUBSTITUTE(D192,"Allele","Height"),'ce raw data'!$C$1:$CZ$1,0))),"-")</f>
        <v>-</v>
      </c>
      <c r="E215" s="8" t="str">
        <f>IFERROR(IF(INDEX('ce raw data'!$C$2:$CZ$3000,MATCH(1,INDEX(('ce raw data'!$A$2:$A$3000=C189)*('ce raw data'!$B$2:$B$3000=$B216),,),0),MATCH(SUBSTITUTE(E192,"Allele","Height"),'ce raw data'!$C$1:$CZ$1,0))="","-",INDEX('ce raw data'!$C$2:$CZ$3000,MATCH(1,INDEX(('ce raw data'!$A$2:$A$3000=C189)*('ce raw data'!$B$2:$B$3000=$B216),,),0),MATCH(SUBSTITUTE(E192,"Allele","Height"),'ce raw data'!$C$1:$CZ$1,0))),"-")</f>
        <v>-</v>
      </c>
      <c r="F215" s="8" t="str">
        <f>IFERROR(IF(INDEX('ce raw data'!$C$2:$CZ$3000,MATCH(1,INDEX(('ce raw data'!$A$2:$A$3000=C189)*('ce raw data'!$B$2:$B$3000=$B216),,),0),MATCH(SUBSTITUTE(F192,"Allele","Height"),'ce raw data'!$C$1:$CZ$1,0))="","-",INDEX('ce raw data'!$C$2:$CZ$3000,MATCH(1,INDEX(('ce raw data'!$A$2:$A$3000=C189)*('ce raw data'!$B$2:$B$3000=$B216),,),0),MATCH(SUBSTITUTE(F192,"Allele","Height"),'ce raw data'!$C$1:$CZ$1,0))),"-")</f>
        <v>-</v>
      </c>
      <c r="G215" s="8" t="str">
        <f>IFERROR(IF(INDEX('ce raw data'!$C$2:$CZ$3000,MATCH(1,INDEX(('ce raw data'!$A$2:$A$3000=C189)*('ce raw data'!$B$2:$B$3000=$B216),,),0),MATCH(SUBSTITUTE(G192,"Allele","Height"),'ce raw data'!$C$1:$CZ$1,0))="","-",INDEX('ce raw data'!$C$2:$CZ$3000,MATCH(1,INDEX(('ce raw data'!$A$2:$A$3000=C189)*('ce raw data'!$B$2:$B$3000=$B216),,),0),MATCH(SUBSTITUTE(G192,"Allele","Height"),'ce raw data'!$C$1:$CZ$1,0))),"-")</f>
        <v>-</v>
      </c>
      <c r="H215" s="8" t="str">
        <f>IFERROR(IF(INDEX('ce raw data'!$C$2:$CZ$3000,MATCH(1,INDEX(('ce raw data'!$A$2:$A$3000=C189)*('ce raw data'!$B$2:$B$3000=$B216),,),0),MATCH(SUBSTITUTE(H192,"Allele","Height"),'ce raw data'!$C$1:$CZ$1,0))="","-",INDEX('ce raw data'!$C$2:$CZ$3000,MATCH(1,INDEX(('ce raw data'!$A$2:$A$3000=C189)*('ce raw data'!$B$2:$B$3000=$B216),,),0),MATCH(SUBSTITUTE(H192,"Allele","Height"),'ce raw data'!$C$1:$CZ$1,0))),"-")</f>
        <v>-</v>
      </c>
      <c r="I215" s="8" t="str">
        <f>IFERROR(IF(INDEX('ce raw data'!$C$2:$CZ$3000,MATCH(1,INDEX(('ce raw data'!$A$2:$A$3000=C189)*('ce raw data'!$B$2:$B$3000=$B216),,),0),MATCH(SUBSTITUTE(I192,"Allele","Height"),'ce raw data'!$C$1:$CZ$1,0))="","-",INDEX('ce raw data'!$C$2:$CZ$3000,MATCH(1,INDEX(('ce raw data'!$A$2:$A$3000=C189)*('ce raw data'!$B$2:$B$3000=$B216),,),0),MATCH(SUBSTITUTE(I192,"Allele","Height"),'ce raw data'!$C$1:$CZ$1,0))),"-")</f>
        <v>-</v>
      </c>
      <c r="J215" s="8" t="str">
        <f>IFERROR(IF(INDEX('ce raw data'!$C$2:$CZ$3000,MATCH(1,INDEX(('ce raw data'!$A$2:$A$3000=C189)*('ce raw data'!$B$2:$B$3000=$B216),,),0),MATCH(SUBSTITUTE(J192,"Allele","Height"),'ce raw data'!$C$1:$CZ$1,0))="","-",INDEX('ce raw data'!$C$2:$CZ$3000,MATCH(1,INDEX(('ce raw data'!$A$2:$A$3000=C189)*('ce raw data'!$B$2:$B$3000=$B216),,),0),MATCH(SUBSTITUTE(J192,"Allele","Height"),'ce raw data'!$C$1:$CZ$1,0))),"-")</f>
        <v>-</v>
      </c>
    </row>
    <row r="216" spans="2:10" x14ac:dyDescent="0.4">
      <c r="B216" s="11" t="str">
        <f>'Allele Call Table'!$A$93</f>
        <v>Penta D</v>
      </c>
      <c r="C216" s="8" t="str">
        <f>IFERROR(IF(INDEX('ce raw data'!$C$2:$CZ$3000,MATCH(1,INDEX(('ce raw data'!$A$2:$A$3000=C189)*('ce raw data'!$B$2:$B$3000=$B216),,),0),MATCH(C192,'ce raw data'!$C$1:$CZ$1,0))="","-",INDEX('ce raw data'!$C$2:$CZ$3000,MATCH(1,INDEX(('ce raw data'!$A$2:$A$3000=C189)*('ce raw data'!$B$2:$B$3000=$B216),,),0),MATCH(C192,'ce raw data'!$C$1:$CZ$1,0))),"-")</f>
        <v>-</v>
      </c>
      <c r="D216" s="8" t="str">
        <f>IFERROR(IF(INDEX('ce raw data'!$C$2:$CZ$3000,MATCH(1,INDEX(('ce raw data'!$A$2:$A$3000=C189)*('ce raw data'!$B$2:$B$3000=$B216),,),0),MATCH(D192,'ce raw data'!$C$1:$CZ$1,0))="","-",INDEX('ce raw data'!$C$2:$CZ$3000,MATCH(1,INDEX(('ce raw data'!$A$2:$A$3000=C189)*('ce raw data'!$B$2:$B$3000=$B216),,),0),MATCH(D192,'ce raw data'!$C$1:$CZ$1,0))),"-")</f>
        <v>-</v>
      </c>
      <c r="E216" s="8" t="str">
        <f>IFERROR(IF(INDEX('ce raw data'!$C$2:$CZ$3000,MATCH(1,INDEX(('ce raw data'!$A$2:$A$3000=C189)*('ce raw data'!$B$2:$B$3000=$B216),,),0),MATCH(E192,'ce raw data'!$C$1:$CZ$1,0))="","-",INDEX('ce raw data'!$C$2:$CZ$3000,MATCH(1,INDEX(('ce raw data'!$A$2:$A$3000=C189)*('ce raw data'!$B$2:$B$3000=$B216),,),0),MATCH(E192,'ce raw data'!$C$1:$CZ$1,0))),"-")</f>
        <v>-</v>
      </c>
      <c r="F216" s="8" t="str">
        <f>IFERROR(IF(INDEX('ce raw data'!$C$2:$CZ$3000,MATCH(1,INDEX(('ce raw data'!$A$2:$A$3000=C189)*('ce raw data'!$B$2:$B$3000=$B216),,),0),MATCH(F192,'ce raw data'!$C$1:$CZ$1,0))="","-",INDEX('ce raw data'!$C$2:$CZ$3000,MATCH(1,INDEX(('ce raw data'!$A$2:$A$3000=C189)*('ce raw data'!$B$2:$B$3000=$B216),,),0),MATCH(F192,'ce raw data'!$C$1:$CZ$1,0))),"-")</f>
        <v>-</v>
      </c>
      <c r="G216" s="8" t="str">
        <f>IFERROR(IF(INDEX('ce raw data'!$C$2:$CZ$3000,MATCH(1,INDEX(('ce raw data'!$A$2:$A$3000=C189)*('ce raw data'!$B$2:$B$3000=$B216),,),0),MATCH(G192,'ce raw data'!$C$1:$CZ$1,0))="","-",INDEX('ce raw data'!$C$2:$CZ$3000,MATCH(1,INDEX(('ce raw data'!$A$2:$A$3000=C189)*('ce raw data'!$B$2:$B$3000=$B216),,),0),MATCH(G192,'ce raw data'!$C$1:$CZ$1,0))),"-")</f>
        <v>-</v>
      </c>
      <c r="H216" s="8" t="str">
        <f>IFERROR(IF(INDEX('ce raw data'!$C$2:$CZ$3000,MATCH(1,INDEX(('ce raw data'!$A$2:$A$3000=C189)*('ce raw data'!$B$2:$B$3000=$B216),,),0),MATCH(H192,'ce raw data'!$C$1:$CZ$1,0))="","-",INDEX('ce raw data'!$C$2:$CZ$3000,MATCH(1,INDEX(('ce raw data'!$A$2:$A$3000=C189)*('ce raw data'!$B$2:$B$3000=$B216),,),0),MATCH(H192,'ce raw data'!$C$1:$CZ$1,0))),"-")</f>
        <v>-</v>
      </c>
      <c r="I216" s="8" t="str">
        <f>IFERROR(IF(INDEX('ce raw data'!$C$2:$CZ$3000,MATCH(1,INDEX(('ce raw data'!$A$2:$A$3000=C189)*('ce raw data'!$B$2:$B$3000=$B216),,),0),MATCH(I192,'ce raw data'!$C$1:$CZ$1,0))="","-",INDEX('ce raw data'!$C$2:$CZ$3000,MATCH(1,INDEX(('ce raw data'!$A$2:$A$3000=C189)*('ce raw data'!$B$2:$B$3000=$B216),,),0),MATCH(I192,'ce raw data'!$C$1:$CZ$1,0))),"-")</f>
        <v>-</v>
      </c>
      <c r="J216" s="8" t="str">
        <f>IFERROR(IF(INDEX('ce raw data'!$C$2:$CZ$3000,MATCH(1,INDEX(('ce raw data'!$A$2:$A$3000=C189)*('ce raw data'!$B$2:$B$3000=$B216),,),0),MATCH(J192,'ce raw data'!$C$1:$CZ$1,0))="","-",INDEX('ce raw data'!$C$2:$CZ$3000,MATCH(1,INDEX(('ce raw data'!$A$2:$A$3000=C189)*('ce raw data'!$B$2:$B$3000=$B216),,),0),MATCH(J192,'ce raw data'!$C$1:$CZ$1,0))),"-")</f>
        <v>-</v>
      </c>
    </row>
    <row r="217" spans="2:10" hidden="1" x14ac:dyDescent="0.4">
      <c r="B217" s="10"/>
      <c r="C217" s="8" t="str">
        <f>IFERROR(IF(INDEX('ce raw data'!$C$2:$CZ$3000,MATCH(1,INDEX(('ce raw data'!$A$2:$A$3000=C189)*('ce raw data'!$B$2:$B$3000=$B218),,),0),MATCH(SUBSTITUTE(C192,"Allele","Height"),'ce raw data'!$C$1:$CZ$1,0))="","-",INDEX('ce raw data'!$C$2:$CZ$3000,MATCH(1,INDEX(('ce raw data'!$A$2:$A$3000=C189)*('ce raw data'!$B$2:$B$3000=$B218),,),0),MATCH(SUBSTITUTE(C192,"Allele","Height"),'ce raw data'!$C$1:$CZ$1,0))),"-")</f>
        <v>-</v>
      </c>
      <c r="D217" s="8" t="str">
        <f>IFERROR(IF(INDEX('ce raw data'!$C$2:$CZ$3000,MATCH(1,INDEX(('ce raw data'!$A$2:$A$3000=C189)*('ce raw data'!$B$2:$B$3000=$B218),,),0),MATCH(SUBSTITUTE(D192,"Allele","Height"),'ce raw data'!$C$1:$CZ$1,0))="","-",INDEX('ce raw data'!$C$2:$CZ$3000,MATCH(1,INDEX(('ce raw data'!$A$2:$A$3000=C189)*('ce raw data'!$B$2:$B$3000=$B218),,),0),MATCH(SUBSTITUTE(D192,"Allele","Height"),'ce raw data'!$C$1:$CZ$1,0))),"-")</f>
        <v>-</v>
      </c>
      <c r="E217" s="8" t="str">
        <f>IFERROR(IF(INDEX('ce raw data'!$C$2:$CZ$3000,MATCH(1,INDEX(('ce raw data'!$A$2:$A$3000=C189)*('ce raw data'!$B$2:$B$3000=$B218),,),0),MATCH(SUBSTITUTE(E192,"Allele","Height"),'ce raw data'!$C$1:$CZ$1,0))="","-",INDEX('ce raw data'!$C$2:$CZ$3000,MATCH(1,INDEX(('ce raw data'!$A$2:$A$3000=C189)*('ce raw data'!$B$2:$B$3000=$B218),,),0),MATCH(SUBSTITUTE(E192,"Allele","Height"),'ce raw data'!$C$1:$CZ$1,0))),"-")</f>
        <v>-</v>
      </c>
      <c r="F217" s="8" t="str">
        <f>IFERROR(IF(INDEX('ce raw data'!$C$2:$CZ$3000,MATCH(1,INDEX(('ce raw data'!$A$2:$A$3000=C189)*('ce raw data'!$B$2:$B$3000=$B218),,),0),MATCH(SUBSTITUTE(F192,"Allele","Height"),'ce raw data'!$C$1:$CZ$1,0))="","-",INDEX('ce raw data'!$C$2:$CZ$3000,MATCH(1,INDEX(('ce raw data'!$A$2:$A$3000=C189)*('ce raw data'!$B$2:$B$3000=$B218),,),0),MATCH(SUBSTITUTE(F192,"Allele","Height"),'ce raw data'!$C$1:$CZ$1,0))),"-")</f>
        <v>-</v>
      </c>
      <c r="G217" s="8" t="str">
        <f>IFERROR(IF(INDEX('ce raw data'!$C$2:$CZ$3000,MATCH(1,INDEX(('ce raw data'!$A$2:$A$3000=C189)*('ce raw data'!$B$2:$B$3000=$B218),,),0),MATCH(SUBSTITUTE(G192,"Allele","Height"),'ce raw data'!$C$1:$CZ$1,0))="","-",INDEX('ce raw data'!$C$2:$CZ$3000,MATCH(1,INDEX(('ce raw data'!$A$2:$A$3000=C189)*('ce raw data'!$B$2:$B$3000=$B218),,),0),MATCH(SUBSTITUTE(G192,"Allele","Height"),'ce raw data'!$C$1:$CZ$1,0))),"-")</f>
        <v>-</v>
      </c>
      <c r="H217" s="8" t="str">
        <f>IFERROR(IF(INDEX('ce raw data'!$C$2:$CZ$3000,MATCH(1,INDEX(('ce raw data'!$A$2:$A$3000=C189)*('ce raw data'!$B$2:$B$3000=$B218),,),0),MATCH(SUBSTITUTE(H192,"Allele","Height"),'ce raw data'!$C$1:$CZ$1,0))="","-",INDEX('ce raw data'!$C$2:$CZ$3000,MATCH(1,INDEX(('ce raw data'!$A$2:$A$3000=C189)*('ce raw data'!$B$2:$B$3000=$B218),,),0),MATCH(SUBSTITUTE(H192,"Allele","Height"),'ce raw data'!$C$1:$CZ$1,0))),"-")</f>
        <v>-</v>
      </c>
      <c r="I217" s="8" t="str">
        <f>IFERROR(IF(INDEX('ce raw data'!$C$2:$CZ$3000,MATCH(1,INDEX(('ce raw data'!$A$2:$A$3000=C189)*('ce raw data'!$B$2:$B$3000=$B218),,),0),MATCH(SUBSTITUTE(I192,"Allele","Height"),'ce raw data'!$C$1:$CZ$1,0))="","-",INDEX('ce raw data'!$C$2:$CZ$3000,MATCH(1,INDEX(('ce raw data'!$A$2:$A$3000=C189)*('ce raw data'!$B$2:$B$3000=$B218),,),0),MATCH(SUBSTITUTE(I192,"Allele","Height"),'ce raw data'!$C$1:$CZ$1,0))),"-")</f>
        <v>-</v>
      </c>
      <c r="J217" s="8" t="str">
        <f>IFERROR(IF(INDEX('ce raw data'!$C$2:$CZ$3000,MATCH(1,INDEX(('ce raw data'!$A$2:$A$3000=C189)*('ce raw data'!$B$2:$B$3000=$B218),,),0),MATCH(SUBSTITUTE(J192,"Allele","Height"),'ce raw data'!$C$1:$CZ$1,0))="","-",INDEX('ce raw data'!$C$2:$CZ$3000,MATCH(1,INDEX(('ce raw data'!$A$2:$A$3000=C189)*('ce raw data'!$B$2:$B$3000=$B218),,),0),MATCH(SUBSTITUTE(J192,"Allele","Height"),'ce raw data'!$C$1:$CZ$1,0))),"-")</f>
        <v>-</v>
      </c>
    </row>
    <row r="218" spans="2:10" x14ac:dyDescent="0.4">
      <c r="B218" s="14" t="str">
        <f>'Allele Call Table'!$A$95</f>
        <v>TH01</v>
      </c>
      <c r="C218" s="8" t="str">
        <f>IFERROR(IF(INDEX('ce raw data'!$C$2:$CZ$3000,MATCH(1,INDEX(('ce raw data'!$A$2:$A$3000=C189)*('ce raw data'!$B$2:$B$3000=$B218),,),0),MATCH(C192,'ce raw data'!$C$1:$CZ$1,0))="","-",INDEX('ce raw data'!$C$2:$CZ$3000,MATCH(1,INDEX(('ce raw data'!$A$2:$A$3000=C189)*('ce raw data'!$B$2:$B$3000=$B218),,),0),MATCH(C192,'ce raw data'!$C$1:$CZ$1,0))),"-")</f>
        <v>-</v>
      </c>
      <c r="D218" s="8" t="str">
        <f>IFERROR(IF(INDEX('ce raw data'!$C$2:$CZ$3000,MATCH(1,INDEX(('ce raw data'!$A$2:$A$3000=C189)*('ce raw data'!$B$2:$B$3000=$B218),,),0),MATCH(D192,'ce raw data'!$C$1:$CZ$1,0))="","-",INDEX('ce raw data'!$C$2:$CZ$3000,MATCH(1,INDEX(('ce raw data'!$A$2:$A$3000=C189)*('ce raw data'!$B$2:$B$3000=$B218),,),0),MATCH(D192,'ce raw data'!$C$1:$CZ$1,0))),"-")</f>
        <v>-</v>
      </c>
      <c r="E218" s="8" t="str">
        <f>IFERROR(IF(INDEX('ce raw data'!$C$2:$CZ$3000,MATCH(1,INDEX(('ce raw data'!$A$2:$A$3000=C189)*('ce raw data'!$B$2:$B$3000=$B218),,),0),MATCH(E192,'ce raw data'!$C$1:$CZ$1,0))="","-",INDEX('ce raw data'!$C$2:$CZ$3000,MATCH(1,INDEX(('ce raw data'!$A$2:$A$3000=C189)*('ce raw data'!$B$2:$B$3000=$B218),,),0),MATCH(E192,'ce raw data'!$C$1:$CZ$1,0))),"-")</f>
        <v>-</v>
      </c>
      <c r="F218" s="8" t="str">
        <f>IFERROR(IF(INDEX('ce raw data'!$C$2:$CZ$3000,MATCH(1,INDEX(('ce raw data'!$A$2:$A$3000=C189)*('ce raw data'!$B$2:$B$3000=$B218),,),0),MATCH(F192,'ce raw data'!$C$1:$CZ$1,0))="","-",INDEX('ce raw data'!$C$2:$CZ$3000,MATCH(1,INDEX(('ce raw data'!$A$2:$A$3000=C189)*('ce raw data'!$B$2:$B$3000=$B218),,),0),MATCH(F192,'ce raw data'!$C$1:$CZ$1,0))),"-")</f>
        <v>-</v>
      </c>
      <c r="G218" s="8" t="str">
        <f>IFERROR(IF(INDEX('ce raw data'!$C$2:$CZ$3000,MATCH(1,INDEX(('ce raw data'!$A$2:$A$3000=C189)*('ce raw data'!$B$2:$B$3000=$B218),,),0),MATCH(G192,'ce raw data'!$C$1:$CZ$1,0))="","-",INDEX('ce raw data'!$C$2:$CZ$3000,MATCH(1,INDEX(('ce raw data'!$A$2:$A$3000=C189)*('ce raw data'!$B$2:$B$3000=$B218),,),0),MATCH(G192,'ce raw data'!$C$1:$CZ$1,0))),"-")</f>
        <v>-</v>
      </c>
      <c r="H218" s="8" t="str">
        <f>IFERROR(IF(INDEX('ce raw data'!$C$2:$CZ$3000,MATCH(1,INDEX(('ce raw data'!$A$2:$A$3000=C189)*('ce raw data'!$B$2:$B$3000=$B218),,),0),MATCH(H192,'ce raw data'!$C$1:$CZ$1,0))="","-",INDEX('ce raw data'!$C$2:$CZ$3000,MATCH(1,INDEX(('ce raw data'!$A$2:$A$3000=C189)*('ce raw data'!$B$2:$B$3000=$B218),,),0),MATCH(H192,'ce raw data'!$C$1:$CZ$1,0))),"-")</f>
        <v>-</v>
      </c>
      <c r="I218" s="8" t="str">
        <f>IFERROR(IF(INDEX('ce raw data'!$C$2:$CZ$3000,MATCH(1,INDEX(('ce raw data'!$A$2:$A$3000=C189)*('ce raw data'!$B$2:$B$3000=$B218),,),0),MATCH(I192,'ce raw data'!$C$1:$CZ$1,0))="","-",INDEX('ce raw data'!$C$2:$CZ$3000,MATCH(1,INDEX(('ce raw data'!$A$2:$A$3000=C189)*('ce raw data'!$B$2:$B$3000=$B218),,),0),MATCH(I192,'ce raw data'!$C$1:$CZ$1,0))),"-")</f>
        <v>-</v>
      </c>
      <c r="J218" s="8" t="str">
        <f>IFERROR(IF(INDEX('ce raw data'!$C$2:$CZ$3000,MATCH(1,INDEX(('ce raw data'!$A$2:$A$3000=C189)*('ce raw data'!$B$2:$B$3000=$B218),,),0),MATCH(J192,'ce raw data'!$C$1:$CZ$1,0))="","-",INDEX('ce raw data'!$C$2:$CZ$3000,MATCH(1,INDEX(('ce raw data'!$A$2:$A$3000=C189)*('ce raw data'!$B$2:$B$3000=$B218),,),0),MATCH(J192,'ce raw data'!$C$1:$CZ$1,0))),"-")</f>
        <v>-</v>
      </c>
    </row>
    <row r="219" spans="2:10" hidden="1" x14ac:dyDescent="0.4">
      <c r="B219" s="14"/>
      <c r="C219" s="8" t="str">
        <f>IFERROR(IF(INDEX('ce raw data'!$C$2:$CZ$3000,MATCH(1,INDEX(('ce raw data'!$A$2:$A$3000=C189)*('ce raw data'!$B$2:$B$3000=$B220),,),0),MATCH(SUBSTITUTE(C192,"Allele","Height"),'ce raw data'!$C$1:$CZ$1,0))="","-",INDEX('ce raw data'!$C$2:$CZ$3000,MATCH(1,INDEX(('ce raw data'!$A$2:$A$3000=C189)*('ce raw data'!$B$2:$B$3000=$B220),,),0),MATCH(SUBSTITUTE(C192,"Allele","Height"),'ce raw data'!$C$1:$CZ$1,0))),"-")</f>
        <v>-</v>
      </c>
      <c r="D219" s="8" t="str">
        <f>IFERROR(IF(INDEX('ce raw data'!$C$2:$CZ$3000,MATCH(1,INDEX(('ce raw data'!$A$2:$A$3000=C189)*('ce raw data'!$B$2:$B$3000=$B220),,),0),MATCH(SUBSTITUTE(D192,"Allele","Height"),'ce raw data'!$C$1:$CZ$1,0))="","-",INDEX('ce raw data'!$C$2:$CZ$3000,MATCH(1,INDEX(('ce raw data'!$A$2:$A$3000=C189)*('ce raw data'!$B$2:$B$3000=$B220),,),0),MATCH(SUBSTITUTE(D192,"Allele","Height"),'ce raw data'!$C$1:$CZ$1,0))),"-")</f>
        <v>-</v>
      </c>
      <c r="E219" s="8" t="str">
        <f>IFERROR(IF(INDEX('ce raw data'!$C$2:$CZ$3000,MATCH(1,INDEX(('ce raw data'!$A$2:$A$3000=C189)*('ce raw data'!$B$2:$B$3000=$B220),,),0),MATCH(SUBSTITUTE(E192,"Allele","Height"),'ce raw data'!$C$1:$CZ$1,0))="","-",INDEX('ce raw data'!$C$2:$CZ$3000,MATCH(1,INDEX(('ce raw data'!$A$2:$A$3000=C189)*('ce raw data'!$B$2:$B$3000=$B220),,),0),MATCH(SUBSTITUTE(E192,"Allele","Height"),'ce raw data'!$C$1:$CZ$1,0))),"-")</f>
        <v>-</v>
      </c>
      <c r="F219" s="8" t="str">
        <f>IFERROR(IF(INDEX('ce raw data'!$C$2:$CZ$3000,MATCH(1,INDEX(('ce raw data'!$A$2:$A$3000=C189)*('ce raw data'!$B$2:$B$3000=$B220),,),0),MATCH(SUBSTITUTE(F192,"Allele","Height"),'ce raw data'!$C$1:$CZ$1,0))="","-",INDEX('ce raw data'!$C$2:$CZ$3000,MATCH(1,INDEX(('ce raw data'!$A$2:$A$3000=C189)*('ce raw data'!$B$2:$B$3000=$B220),,),0),MATCH(SUBSTITUTE(F192,"Allele","Height"),'ce raw data'!$C$1:$CZ$1,0))),"-")</f>
        <v>-</v>
      </c>
      <c r="G219" s="8" t="str">
        <f>IFERROR(IF(INDEX('ce raw data'!$C$2:$CZ$3000,MATCH(1,INDEX(('ce raw data'!$A$2:$A$3000=C189)*('ce raw data'!$B$2:$B$3000=$B220),,),0),MATCH(SUBSTITUTE(G192,"Allele","Height"),'ce raw data'!$C$1:$CZ$1,0))="","-",INDEX('ce raw data'!$C$2:$CZ$3000,MATCH(1,INDEX(('ce raw data'!$A$2:$A$3000=C189)*('ce raw data'!$B$2:$B$3000=$B220),,),0),MATCH(SUBSTITUTE(G192,"Allele","Height"),'ce raw data'!$C$1:$CZ$1,0))),"-")</f>
        <v>-</v>
      </c>
      <c r="H219" s="8" t="str">
        <f>IFERROR(IF(INDEX('ce raw data'!$C$2:$CZ$3000,MATCH(1,INDEX(('ce raw data'!$A$2:$A$3000=C189)*('ce raw data'!$B$2:$B$3000=$B220),,),0),MATCH(SUBSTITUTE(H192,"Allele","Height"),'ce raw data'!$C$1:$CZ$1,0))="","-",INDEX('ce raw data'!$C$2:$CZ$3000,MATCH(1,INDEX(('ce raw data'!$A$2:$A$3000=C189)*('ce raw data'!$B$2:$B$3000=$B220),,),0),MATCH(SUBSTITUTE(H192,"Allele","Height"),'ce raw data'!$C$1:$CZ$1,0))),"-")</f>
        <v>-</v>
      </c>
      <c r="I219" s="8" t="str">
        <f>IFERROR(IF(INDEX('ce raw data'!$C$2:$CZ$3000,MATCH(1,INDEX(('ce raw data'!$A$2:$A$3000=C189)*('ce raw data'!$B$2:$B$3000=$B220),,),0),MATCH(SUBSTITUTE(I192,"Allele","Height"),'ce raw data'!$C$1:$CZ$1,0))="","-",INDEX('ce raw data'!$C$2:$CZ$3000,MATCH(1,INDEX(('ce raw data'!$A$2:$A$3000=C189)*('ce raw data'!$B$2:$B$3000=$B220),,),0),MATCH(SUBSTITUTE(I192,"Allele","Height"),'ce raw data'!$C$1:$CZ$1,0))),"-")</f>
        <v>-</v>
      </c>
      <c r="J219" s="8" t="str">
        <f>IFERROR(IF(INDEX('ce raw data'!$C$2:$CZ$3000,MATCH(1,INDEX(('ce raw data'!$A$2:$A$3000=C189)*('ce raw data'!$B$2:$B$3000=$B220),,),0),MATCH(SUBSTITUTE(J192,"Allele","Height"),'ce raw data'!$C$1:$CZ$1,0))="","-",INDEX('ce raw data'!$C$2:$CZ$3000,MATCH(1,INDEX(('ce raw data'!$A$2:$A$3000=C189)*('ce raw data'!$B$2:$B$3000=$B220),,),0),MATCH(SUBSTITUTE(J192,"Allele","Height"),'ce raw data'!$C$1:$CZ$1,0))),"-")</f>
        <v>-</v>
      </c>
    </row>
    <row r="220" spans="2:10" x14ac:dyDescent="0.4">
      <c r="B220" s="14" t="str">
        <f>'Allele Call Table'!$A$97</f>
        <v>vWA</v>
      </c>
      <c r="C220" s="8" t="str">
        <f>IFERROR(IF(INDEX('ce raw data'!$C$2:$CZ$3000,MATCH(1,INDEX(('ce raw data'!$A$2:$A$3000=C189)*('ce raw data'!$B$2:$B$3000=$B220),,),0),MATCH(C192,'ce raw data'!$C$1:$CZ$1,0))="","-",INDEX('ce raw data'!$C$2:$CZ$3000,MATCH(1,INDEX(('ce raw data'!$A$2:$A$3000=C189)*('ce raw data'!$B$2:$B$3000=$B220),,),0),MATCH(C192,'ce raw data'!$C$1:$CZ$1,0))),"-")</f>
        <v>-</v>
      </c>
      <c r="D220" s="8" t="str">
        <f>IFERROR(IF(INDEX('ce raw data'!$C$2:$CZ$3000,MATCH(1,INDEX(('ce raw data'!$A$2:$A$3000=C189)*('ce raw data'!$B$2:$B$3000=$B220),,),0),MATCH(D192,'ce raw data'!$C$1:$CZ$1,0))="","-",INDEX('ce raw data'!$C$2:$CZ$3000,MATCH(1,INDEX(('ce raw data'!$A$2:$A$3000=C189)*('ce raw data'!$B$2:$B$3000=$B220),,),0),MATCH(D192,'ce raw data'!$C$1:$CZ$1,0))),"-")</f>
        <v>-</v>
      </c>
      <c r="E220" s="8" t="str">
        <f>IFERROR(IF(INDEX('ce raw data'!$C$2:$CZ$3000,MATCH(1,INDEX(('ce raw data'!$A$2:$A$3000=C189)*('ce raw data'!$B$2:$B$3000=$B220),,),0),MATCH(E192,'ce raw data'!$C$1:$CZ$1,0))="","-",INDEX('ce raw data'!$C$2:$CZ$3000,MATCH(1,INDEX(('ce raw data'!$A$2:$A$3000=C189)*('ce raw data'!$B$2:$B$3000=$B220),,),0),MATCH(E192,'ce raw data'!$C$1:$CZ$1,0))),"-")</f>
        <v>-</v>
      </c>
      <c r="F220" s="8" t="str">
        <f>IFERROR(IF(INDEX('ce raw data'!$C$2:$CZ$3000,MATCH(1,INDEX(('ce raw data'!$A$2:$A$3000=C189)*('ce raw data'!$B$2:$B$3000=$B220),,),0),MATCH(F192,'ce raw data'!$C$1:$CZ$1,0))="","-",INDEX('ce raw data'!$C$2:$CZ$3000,MATCH(1,INDEX(('ce raw data'!$A$2:$A$3000=C189)*('ce raw data'!$B$2:$B$3000=$B220),,),0),MATCH(F192,'ce raw data'!$C$1:$CZ$1,0))),"-")</f>
        <v>-</v>
      </c>
      <c r="G220" s="8" t="str">
        <f>IFERROR(IF(INDEX('ce raw data'!$C$2:$CZ$3000,MATCH(1,INDEX(('ce raw data'!$A$2:$A$3000=C189)*('ce raw data'!$B$2:$B$3000=$B220),,),0),MATCH(G192,'ce raw data'!$C$1:$CZ$1,0))="","-",INDEX('ce raw data'!$C$2:$CZ$3000,MATCH(1,INDEX(('ce raw data'!$A$2:$A$3000=C189)*('ce raw data'!$B$2:$B$3000=$B220),,),0),MATCH(G192,'ce raw data'!$C$1:$CZ$1,0))),"-")</f>
        <v>-</v>
      </c>
      <c r="H220" s="8" t="str">
        <f>IFERROR(IF(INDEX('ce raw data'!$C$2:$CZ$3000,MATCH(1,INDEX(('ce raw data'!$A$2:$A$3000=C189)*('ce raw data'!$B$2:$B$3000=$B220),,),0),MATCH(H192,'ce raw data'!$C$1:$CZ$1,0))="","-",INDEX('ce raw data'!$C$2:$CZ$3000,MATCH(1,INDEX(('ce raw data'!$A$2:$A$3000=C189)*('ce raw data'!$B$2:$B$3000=$B220),,),0),MATCH(H192,'ce raw data'!$C$1:$CZ$1,0))),"-")</f>
        <v>-</v>
      </c>
      <c r="I220" s="8" t="str">
        <f>IFERROR(IF(INDEX('ce raw data'!$C$2:$CZ$3000,MATCH(1,INDEX(('ce raw data'!$A$2:$A$3000=C189)*('ce raw data'!$B$2:$B$3000=$B220),,),0),MATCH(I192,'ce raw data'!$C$1:$CZ$1,0))="","-",INDEX('ce raw data'!$C$2:$CZ$3000,MATCH(1,INDEX(('ce raw data'!$A$2:$A$3000=C189)*('ce raw data'!$B$2:$B$3000=$B220),,),0),MATCH(I192,'ce raw data'!$C$1:$CZ$1,0))),"-")</f>
        <v>-</v>
      </c>
      <c r="J220" s="8" t="str">
        <f>IFERROR(IF(INDEX('ce raw data'!$C$2:$CZ$3000,MATCH(1,INDEX(('ce raw data'!$A$2:$A$3000=C189)*('ce raw data'!$B$2:$B$3000=$B220),,),0),MATCH(J192,'ce raw data'!$C$1:$CZ$1,0))="","-",INDEX('ce raw data'!$C$2:$CZ$3000,MATCH(1,INDEX(('ce raw data'!$A$2:$A$3000=C189)*('ce raw data'!$B$2:$B$3000=$B220),,),0),MATCH(J192,'ce raw data'!$C$1:$CZ$1,0))),"-")</f>
        <v>-</v>
      </c>
    </row>
    <row r="221" spans="2:10" hidden="1" x14ac:dyDescent="0.4">
      <c r="B221" s="14"/>
      <c r="C221" s="8" t="str">
        <f>IFERROR(IF(INDEX('ce raw data'!$C$2:$CZ$3000,MATCH(1,INDEX(('ce raw data'!$A$2:$A$3000=C189)*('ce raw data'!$B$2:$B$3000=$B222),,),0),MATCH(SUBSTITUTE(C192,"Allele","Height"),'ce raw data'!$C$1:$CZ$1,0))="","-",INDEX('ce raw data'!$C$2:$CZ$3000,MATCH(1,INDEX(('ce raw data'!$A$2:$A$3000=C189)*('ce raw data'!$B$2:$B$3000=$B222),,),0),MATCH(SUBSTITUTE(C192,"Allele","Height"),'ce raw data'!$C$1:$CZ$1,0))),"-")</f>
        <v>-</v>
      </c>
      <c r="D221" s="8" t="str">
        <f>IFERROR(IF(INDEX('ce raw data'!$C$2:$CZ$3000,MATCH(1,INDEX(('ce raw data'!$A$2:$A$3000=C189)*('ce raw data'!$B$2:$B$3000=$B222),,),0),MATCH(SUBSTITUTE(D192,"Allele","Height"),'ce raw data'!$C$1:$CZ$1,0))="","-",INDEX('ce raw data'!$C$2:$CZ$3000,MATCH(1,INDEX(('ce raw data'!$A$2:$A$3000=C189)*('ce raw data'!$B$2:$B$3000=$B222),,),0),MATCH(SUBSTITUTE(D192,"Allele","Height"),'ce raw data'!$C$1:$CZ$1,0))),"-")</f>
        <v>-</v>
      </c>
      <c r="E221" s="8" t="str">
        <f>IFERROR(IF(INDEX('ce raw data'!$C$2:$CZ$3000,MATCH(1,INDEX(('ce raw data'!$A$2:$A$3000=C189)*('ce raw data'!$B$2:$B$3000=$B222),,),0),MATCH(SUBSTITUTE(E192,"Allele","Height"),'ce raw data'!$C$1:$CZ$1,0))="","-",INDEX('ce raw data'!$C$2:$CZ$3000,MATCH(1,INDEX(('ce raw data'!$A$2:$A$3000=C189)*('ce raw data'!$B$2:$B$3000=$B222),,),0),MATCH(SUBSTITUTE(E192,"Allele","Height"),'ce raw data'!$C$1:$CZ$1,0))),"-")</f>
        <v>-</v>
      </c>
      <c r="F221" s="8" t="str">
        <f>IFERROR(IF(INDEX('ce raw data'!$C$2:$CZ$3000,MATCH(1,INDEX(('ce raw data'!$A$2:$A$3000=C189)*('ce raw data'!$B$2:$B$3000=$B222),,),0),MATCH(SUBSTITUTE(F192,"Allele","Height"),'ce raw data'!$C$1:$CZ$1,0))="","-",INDEX('ce raw data'!$C$2:$CZ$3000,MATCH(1,INDEX(('ce raw data'!$A$2:$A$3000=C189)*('ce raw data'!$B$2:$B$3000=$B222),,),0),MATCH(SUBSTITUTE(F192,"Allele","Height"),'ce raw data'!$C$1:$CZ$1,0))),"-")</f>
        <v>-</v>
      </c>
      <c r="G221" s="8" t="str">
        <f>IFERROR(IF(INDEX('ce raw data'!$C$2:$CZ$3000,MATCH(1,INDEX(('ce raw data'!$A$2:$A$3000=C189)*('ce raw data'!$B$2:$B$3000=$B222),,),0),MATCH(SUBSTITUTE(G192,"Allele","Height"),'ce raw data'!$C$1:$CZ$1,0))="","-",INDEX('ce raw data'!$C$2:$CZ$3000,MATCH(1,INDEX(('ce raw data'!$A$2:$A$3000=C189)*('ce raw data'!$B$2:$B$3000=$B222),,),0),MATCH(SUBSTITUTE(G192,"Allele","Height"),'ce raw data'!$C$1:$CZ$1,0))),"-")</f>
        <v>-</v>
      </c>
      <c r="H221" s="8" t="str">
        <f>IFERROR(IF(INDEX('ce raw data'!$C$2:$CZ$3000,MATCH(1,INDEX(('ce raw data'!$A$2:$A$3000=C189)*('ce raw data'!$B$2:$B$3000=$B222),,),0),MATCH(SUBSTITUTE(H192,"Allele","Height"),'ce raw data'!$C$1:$CZ$1,0))="","-",INDEX('ce raw data'!$C$2:$CZ$3000,MATCH(1,INDEX(('ce raw data'!$A$2:$A$3000=C189)*('ce raw data'!$B$2:$B$3000=$B222),,),0),MATCH(SUBSTITUTE(H192,"Allele","Height"),'ce raw data'!$C$1:$CZ$1,0))),"-")</f>
        <v>-</v>
      </c>
      <c r="I221" s="8" t="str">
        <f>IFERROR(IF(INDEX('ce raw data'!$C$2:$CZ$3000,MATCH(1,INDEX(('ce raw data'!$A$2:$A$3000=C189)*('ce raw data'!$B$2:$B$3000=$B222),,),0),MATCH(SUBSTITUTE(I192,"Allele","Height"),'ce raw data'!$C$1:$CZ$1,0))="","-",INDEX('ce raw data'!$C$2:$CZ$3000,MATCH(1,INDEX(('ce raw data'!$A$2:$A$3000=C189)*('ce raw data'!$B$2:$B$3000=$B222),,),0),MATCH(SUBSTITUTE(I192,"Allele","Height"),'ce raw data'!$C$1:$CZ$1,0))),"-")</f>
        <v>-</v>
      </c>
      <c r="J221" s="8" t="str">
        <f>IFERROR(IF(INDEX('ce raw data'!$C$2:$CZ$3000,MATCH(1,INDEX(('ce raw data'!$A$2:$A$3000=C189)*('ce raw data'!$B$2:$B$3000=$B222),,),0),MATCH(SUBSTITUTE(J192,"Allele","Height"),'ce raw data'!$C$1:$CZ$1,0))="","-",INDEX('ce raw data'!$C$2:$CZ$3000,MATCH(1,INDEX(('ce raw data'!$A$2:$A$3000=C189)*('ce raw data'!$B$2:$B$3000=$B222),,),0),MATCH(SUBSTITUTE(J192,"Allele","Height"),'ce raw data'!$C$1:$CZ$1,0))),"-")</f>
        <v>-</v>
      </c>
    </row>
    <row r="222" spans="2:10" x14ac:dyDescent="0.4">
      <c r="B222" s="14" t="str">
        <f>'Allele Call Table'!$A$99</f>
        <v>D21S11</v>
      </c>
      <c r="C222" s="8" t="str">
        <f>IFERROR(IF(INDEX('ce raw data'!$C$2:$CZ$3000,MATCH(1,INDEX(('ce raw data'!$A$2:$A$3000=C189)*('ce raw data'!$B$2:$B$3000=$B222),,),0),MATCH(C192,'ce raw data'!$C$1:$CZ$1,0))="","-",INDEX('ce raw data'!$C$2:$CZ$3000,MATCH(1,INDEX(('ce raw data'!$A$2:$A$3000=C189)*('ce raw data'!$B$2:$B$3000=$B222),,),0),MATCH(C192,'ce raw data'!$C$1:$CZ$1,0))),"-")</f>
        <v>-</v>
      </c>
      <c r="D222" s="8" t="str">
        <f>IFERROR(IF(INDEX('ce raw data'!$C$2:$CZ$3000,MATCH(1,INDEX(('ce raw data'!$A$2:$A$3000=C189)*('ce raw data'!$B$2:$B$3000=$B222),,),0),MATCH(D192,'ce raw data'!$C$1:$CZ$1,0))="","-",INDEX('ce raw data'!$C$2:$CZ$3000,MATCH(1,INDEX(('ce raw data'!$A$2:$A$3000=C189)*('ce raw data'!$B$2:$B$3000=$B222),,),0),MATCH(D192,'ce raw data'!$C$1:$CZ$1,0))),"-")</f>
        <v>-</v>
      </c>
      <c r="E222" s="8" t="str">
        <f>IFERROR(IF(INDEX('ce raw data'!$C$2:$CZ$3000,MATCH(1,INDEX(('ce raw data'!$A$2:$A$3000=C189)*('ce raw data'!$B$2:$B$3000=$B222),,),0),MATCH(E192,'ce raw data'!$C$1:$CZ$1,0))="","-",INDEX('ce raw data'!$C$2:$CZ$3000,MATCH(1,INDEX(('ce raw data'!$A$2:$A$3000=C189)*('ce raw data'!$B$2:$B$3000=$B222),,),0),MATCH(E192,'ce raw data'!$C$1:$CZ$1,0))),"-")</f>
        <v>-</v>
      </c>
      <c r="F222" s="8" t="str">
        <f>IFERROR(IF(INDEX('ce raw data'!$C$2:$CZ$3000,MATCH(1,INDEX(('ce raw data'!$A$2:$A$3000=C189)*('ce raw data'!$B$2:$B$3000=$B222),,),0),MATCH(F192,'ce raw data'!$C$1:$CZ$1,0))="","-",INDEX('ce raw data'!$C$2:$CZ$3000,MATCH(1,INDEX(('ce raw data'!$A$2:$A$3000=C189)*('ce raw data'!$B$2:$B$3000=$B222),,),0),MATCH(F192,'ce raw data'!$C$1:$CZ$1,0))),"-")</f>
        <v>-</v>
      </c>
      <c r="G222" s="8" t="str">
        <f>IFERROR(IF(INDEX('ce raw data'!$C$2:$CZ$3000,MATCH(1,INDEX(('ce raw data'!$A$2:$A$3000=C189)*('ce raw data'!$B$2:$B$3000=$B222),,),0),MATCH(G192,'ce raw data'!$C$1:$CZ$1,0))="","-",INDEX('ce raw data'!$C$2:$CZ$3000,MATCH(1,INDEX(('ce raw data'!$A$2:$A$3000=C189)*('ce raw data'!$B$2:$B$3000=$B222),,),0),MATCH(G192,'ce raw data'!$C$1:$CZ$1,0))),"-")</f>
        <v>-</v>
      </c>
      <c r="H222" s="8" t="str">
        <f>IFERROR(IF(INDEX('ce raw data'!$C$2:$CZ$3000,MATCH(1,INDEX(('ce raw data'!$A$2:$A$3000=C189)*('ce raw data'!$B$2:$B$3000=$B222),,),0),MATCH(H192,'ce raw data'!$C$1:$CZ$1,0))="","-",INDEX('ce raw data'!$C$2:$CZ$3000,MATCH(1,INDEX(('ce raw data'!$A$2:$A$3000=C189)*('ce raw data'!$B$2:$B$3000=$B222),,),0),MATCH(H192,'ce raw data'!$C$1:$CZ$1,0))),"-")</f>
        <v>-</v>
      </c>
      <c r="I222" s="8" t="str">
        <f>IFERROR(IF(INDEX('ce raw data'!$C$2:$CZ$3000,MATCH(1,INDEX(('ce raw data'!$A$2:$A$3000=C189)*('ce raw data'!$B$2:$B$3000=$B222),,),0),MATCH(I192,'ce raw data'!$C$1:$CZ$1,0))="","-",INDEX('ce raw data'!$C$2:$CZ$3000,MATCH(1,INDEX(('ce raw data'!$A$2:$A$3000=C189)*('ce raw data'!$B$2:$B$3000=$B222),,),0),MATCH(I192,'ce raw data'!$C$1:$CZ$1,0))),"-")</f>
        <v>-</v>
      </c>
      <c r="J222" s="8" t="str">
        <f>IFERROR(IF(INDEX('ce raw data'!$C$2:$CZ$3000,MATCH(1,INDEX(('ce raw data'!$A$2:$A$3000=C189)*('ce raw data'!$B$2:$B$3000=$B222),,),0),MATCH(J192,'ce raw data'!$C$1:$CZ$1,0))="","-",INDEX('ce raw data'!$C$2:$CZ$3000,MATCH(1,INDEX(('ce raw data'!$A$2:$A$3000=C189)*('ce raw data'!$B$2:$B$3000=$B222),,),0),MATCH(J192,'ce raw data'!$C$1:$CZ$1,0))),"-")</f>
        <v>-</v>
      </c>
    </row>
    <row r="223" spans="2:10" hidden="1" x14ac:dyDescent="0.4">
      <c r="B223" s="14"/>
      <c r="C223" s="8" t="str">
        <f>IFERROR(IF(INDEX('ce raw data'!$C$2:$CZ$3000,MATCH(1,INDEX(('ce raw data'!$A$2:$A$3000=C189)*('ce raw data'!$B$2:$B$3000=$B224),,),0),MATCH(SUBSTITUTE(C192,"Allele","Height"),'ce raw data'!$C$1:$CZ$1,0))="","-",INDEX('ce raw data'!$C$2:$CZ$3000,MATCH(1,INDEX(('ce raw data'!$A$2:$A$3000=C189)*('ce raw data'!$B$2:$B$3000=$B224),,),0),MATCH(SUBSTITUTE(C192,"Allele","Height"),'ce raw data'!$C$1:$CZ$1,0))),"-")</f>
        <v>-</v>
      </c>
      <c r="D223" s="8" t="str">
        <f>IFERROR(IF(INDEX('ce raw data'!$C$2:$CZ$3000,MATCH(1,INDEX(('ce raw data'!$A$2:$A$3000=C189)*('ce raw data'!$B$2:$B$3000=$B224),,),0),MATCH(SUBSTITUTE(D192,"Allele","Height"),'ce raw data'!$C$1:$CZ$1,0))="","-",INDEX('ce raw data'!$C$2:$CZ$3000,MATCH(1,INDEX(('ce raw data'!$A$2:$A$3000=C189)*('ce raw data'!$B$2:$B$3000=$B224),,),0),MATCH(SUBSTITUTE(D192,"Allele","Height"),'ce raw data'!$C$1:$CZ$1,0))),"-")</f>
        <v>-</v>
      </c>
      <c r="E223" s="8" t="str">
        <f>IFERROR(IF(INDEX('ce raw data'!$C$2:$CZ$3000,MATCH(1,INDEX(('ce raw data'!$A$2:$A$3000=C189)*('ce raw data'!$B$2:$B$3000=$B224),,),0),MATCH(SUBSTITUTE(E192,"Allele","Height"),'ce raw data'!$C$1:$CZ$1,0))="","-",INDEX('ce raw data'!$C$2:$CZ$3000,MATCH(1,INDEX(('ce raw data'!$A$2:$A$3000=C189)*('ce raw data'!$B$2:$B$3000=$B224),,),0),MATCH(SUBSTITUTE(E192,"Allele","Height"),'ce raw data'!$C$1:$CZ$1,0))),"-")</f>
        <v>-</v>
      </c>
      <c r="F223" s="8" t="str">
        <f>IFERROR(IF(INDEX('ce raw data'!$C$2:$CZ$3000,MATCH(1,INDEX(('ce raw data'!$A$2:$A$3000=C189)*('ce raw data'!$B$2:$B$3000=$B224),,),0),MATCH(SUBSTITUTE(F192,"Allele","Height"),'ce raw data'!$C$1:$CZ$1,0))="","-",INDEX('ce raw data'!$C$2:$CZ$3000,MATCH(1,INDEX(('ce raw data'!$A$2:$A$3000=C189)*('ce raw data'!$B$2:$B$3000=$B224),,),0),MATCH(SUBSTITUTE(F192,"Allele","Height"),'ce raw data'!$C$1:$CZ$1,0))),"-")</f>
        <v>-</v>
      </c>
      <c r="G223" s="8" t="str">
        <f>IFERROR(IF(INDEX('ce raw data'!$C$2:$CZ$3000,MATCH(1,INDEX(('ce raw data'!$A$2:$A$3000=C189)*('ce raw data'!$B$2:$B$3000=$B224),,),0),MATCH(SUBSTITUTE(G192,"Allele","Height"),'ce raw data'!$C$1:$CZ$1,0))="","-",INDEX('ce raw data'!$C$2:$CZ$3000,MATCH(1,INDEX(('ce raw data'!$A$2:$A$3000=C189)*('ce raw data'!$B$2:$B$3000=$B224),,),0),MATCH(SUBSTITUTE(G192,"Allele","Height"),'ce raw data'!$C$1:$CZ$1,0))),"-")</f>
        <v>-</v>
      </c>
      <c r="H223" s="8" t="str">
        <f>IFERROR(IF(INDEX('ce raw data'!$C$2:$CZ$3000,MATCH(1,INDEX(('ce raw data'!$A$2:$A$3000=C189)*('ce raw data'!$B$2:$B$3000=$B224),,),0),MATCH(SUBSTITUTE(H192,"Allele","Height"),'ce raw data'!$C$1:$CZ$1,0))="","-",INDEX('ce raw data'!$C$2:$CZ$3000,MATCH(1,INDEX(('ce raw data'!$A$2:$A$3000=C189)*('ce raw data'!$B$2:$B$3000=$B224),,),0),MATCH(SUBSTITUTE(H192,"Allele","Height"),'ce raw data'!$C$1:$CZ$1,0))),"-")</f>
        <v>-</v>
      </c>
      <c r="I223" s="8" t="str">
        <f>IFERROR(IF(INDEX('ce raw data'!$C$2:$CZ$3000,MATCH(1,INDEX(('ce raw data'!$A$2:$A$3000=C189)*('ce raw data'!$B$2:$B$3000=$B224),,),0),MATCH(SUBSTITUTE(I192,"Allele","Height"),'ce raw data'!$C$1:$CZ$1,0))="","-",INDEX('ce raw data'!$C$2:$CZ$3000,MATCH(1,INDEX(('ce raw data'!$A$2:$A$3000=C189)*('ce raw data'!$B$2:$B$3000=$B224),,),0),MATCH(SUBSTITUTE(I192,"Allele","Height"),'ce raw data'!$C$1:$CZ$1,0))),"-")</f>
        <v>-</v>
      </c>
      <c r="J223" s="8" t="str">
        <f>IFERROR(IF(INDEX('ce raw data'!$C$2:$CZ$3000,MATCH(1,INDEX(('ce raw data'!$A$2:$A$3000=C189)*('ce raw data'!$B$2:$B$3000=$B224),,),0),MATCH(SUBSTITUTE(J192,"Allele","Height"),'ce raw data'!$C$1:$CZ$1,0))="","-",INDEX('ce raw data'!$C$2:$CZ$3000,MATCH(1,INDEX(('ce raw data'!$A$2:$A$3000=C189)*('ce raw data'!$B$2:$B$3000=$B224),,),0),MATCH(SUBSTITUTE(J192,"Allele","Height"),'ce raw data'!$C$1:$CZ$1,0))),"-")</f>
        <v>-</v>
      </c>
    </row>
    <row r="224" spans="2:10" x14ac:dyDescent="0.4">
      <c r="B224" s="14" t="str">
        <f>'Allele Call Table'!$A$101</f>
        <v>D7S820</v>
      </c>
      <c r="C224" s="8" t="str">
        <f>IFERROR(IF(INDEX('ce raw data'!$C$2:$CZ$3000,MATCH(1,INDEX(('ce raw data'!$A$2:$A$3000=C189)*('ce raw data'!$B$2:$B$3000=$B224),,),0),MATCH(C192,'ce raw data'!$C$1:$CZ$1,0))="","-",INDEX('ce raw data'!$C$2:$CZ$3000,MATCH(1,INDEX(('ce raw data'!$A$2:$A$3000=C189)*('ce raw data'!$B$2:$B$3000=$B224),,),0),MATCH(C192,'ce raw data'!$C$1:$CZ$1,0))),"-")</f>
        <v>-</v>
      </c>
      <c r="D224" s="8" t="str">
        <f>IFERROR(IF(INDEX('ce raw data'!$C$2:$CZ$3000,MATCH(1,INDEX(('ce raw data'!$A$2:$A$3000=C189)*('ce raw data'!$B$2:$B$3000=$B224),,),0),MATCH(D192,'ce raw data'!$C$1:$CZ$1,0))="","-",INDEX('ce raw data'!$C$2:$CZ$3000,MATCH(1,INDEX(('ce raw data'!$A$2:$A$3000=C189)*('ce raw data'!$B$2:$B$3000=$B224),,),0),MATCH(D192,'ce raw data'!$C$1:$CZ$1,0))),"-")</f>
        <v>-</v>
      </c>
      <c r="E224" s="8" t="str">
        <f>IFERROR(IF(INDEX('ce raw data'!$C$2:$CZ$3000,MATCH(1,INDEX(('ce raw data'!$A$2:$A$3000=C189)*('ce raw data'!$B$2:$B$3000=$B224),,),0),MATCH(E192,'ce raw data'!$C$1:$CZ$1,0))="","-",INDEX('ce raw data'!$C$2:$CZ$3000,MATCH(1,INDEX(('ce raw data'!$A$2:$A$3000=C189)*('ce raw data'!$B$2:$B$3000=$B224),,),0),MATCH(E192,'ce raw data'!$C$1:$CZ$1,0))),"-")</f>
        <v>-</v>
      </c>
      <c r="F224" s="8" t="str">
        <f>IFERROR(IF(INDEX('ce raw data'!$C$2:$CZ$3000,MATCH(1,INDEX(('ce raw data'!$A$2:$A$3000=C189)*('ce raw data'!$B$2:$B$3000=$B224),,),0),MATCH(F192,'ce raw data'!$C$1:$CZ$1,0))="","-",INDEX('ce raw data'!$C$2:$CZ$3000,MATCH(1,INDEX(('ce raw data'!$A$2:$A$3000=C189)*('ce raw data'!$B$2:$B$3000=$B224),,),0),MATCH(F192,'ce raw data'!$C$1:$CZ$1,0))),"-")</f>
        <v>-</v>
      </c>
      <c r="G224" s="8" t="str">
        <f>IFERROR(IF(INDEX('ce raw data'!$C$2:$CZ$3000,MATCH(1,INDEX(('ce raw data'!$A$2:$A$3000=C189)*('ce raw data'!$B$2:$B$3000=$B224),,),0),MATCH(G192,'ce raw data'!$C$1:$CZ$1,0))="","-",INDEX('ce raw data'!$C$2:$CZ$3000,MATCH(1,INDEX(('ce raw data'!$A$2:$A$3000=C189)*('ce raw data'!$B$2:$B$3000=$B224),,),0),MATCH(G192,'ce raw data'!$C$1:$CZ$1,0))),"-")</f>
        <v>-</v>
      </c>
      <c r="H224" s="8" t="str">
        <f>IFERROR(IF(INDEX('ce raw data'!$C$2:$CZ$3000,MATCH(1,INDEX(('ce raw data'!$A$2:$A$3000=C189)*('ce raw data'!$B$2:$B$3000=$B224),,),0),MATCH(H192,'ce raw data'!$C$1:$CZ$1,0))="","-",INDEX('ce raw data'!$C$2:$CZ$3000,MATCH(1,INDEX(('ce raw data'!$A$2:$A$3000=C189)*('ce raw data'!$B$2:$B$3000=$B224),,),0),MATCH(H192,'ce raw data'!$C$1:$CZ$1,0))),"-")</f>
        <v>-</v>
      </c>
      <c r="I224" s="8" t="str">
        <f>IFERROR(IF(INDEX('ce raw data'!$C$2:$CZ$3000,MATCH(1,INDEX(('ce raw data'!$A$2:$A$3000=C189)*('ce raw data'!$B$2:$B$3000=$B224),,),0),MATCH(I192,'ce raw data'!$C$1:$CZ$1,0))="","-",INDEX('ce raw data'!$C$2:$CZ$3000,MATCH(1,INDEX(('ce raw data'!$A$2:$A$3000=C189)*('ce raw data'!$B$2:$B$3000=$B224),,),0),MATCH(I192,'ce raw data'!$C$1:$CZ$1,0))),"-")</f>
        <v>-</v>
      </c>
      <c r="J224" s="8" t="str">
        <f>IFERROR(IF(INDEX('ce raw data'!$C$2:$CZ$3000,MATCH(1,INDEX(('ce raw data'!$A$2:$A$3000=C189)*('ce raw data'!$B$2:$B$3000=$B224),,),0),MATCH(J192,'ce raw data'!$C$1:$CZ$1,0))="","-",INDEX('ce raw data'!$C$2:$CZ$3000,MATCH(1,INDEX(('ce raw data'!$A$2:$A$3000=C189)*('ce raw data'!$B$2:$B$3000=$B224),,),0),MATCH(J192,'ce raw data'!$C$1:$CZ$1,0))),"-")</f>
        <v>-</v>
      </c>
    </row>
    <row r="225" spans="2:10" hidden="1" x14ac:dyDescent="0.4">
      <c r="B225" s="14"/>
      <c r="C225" s="8" t="str">
        <f>IFERROR(IF(INDEX('ce raw data'!$C$2:$CZ$3000,MATCH(1,INDEX(('ce raw data'!$A$2:$A$3000=C189)*('ce raw data'!$B$2:$B$3000=$B226),,),0),MATCH(SUBSTITUTE(C192,"Allele","Height"),'ce raw data'!$C$1:$CZ$1,0))="","-",INDEX('ce raw data'!$C$2:$CZ$3000,MATCH(1,INDEX(('ce raw data'!$A$2:$A$3000=C189)*('ce raw data'!$B$2:$B$3000=$B226),,),0),MATCH(SUBSTITUTE(C192,"Allele","Height"),'ce raw data'!$C$1:$CZ$1,0))),"-")</f>
        <v>-</v>
      </c>
      <c r="D225" s="8" t="str">
        <f>IFERROR(IF(INDEX('ce raw data'!$C$2:$CZ$3000,MATCH(1,INDEX(('ce raw data'!$A$2:$A$3000=C189)*('ce raw data'!$B$2:$B$3000=$B226),,),0),MATCH(SUBSTITUTE(D192,"Allele","Height"),'ce raw data'!$C$1:$CZ$1,0))="","-",INDEX('ce raw data'!$C$2:$CZ$3000,MATCH(1,INDEX(('ce raw data'!$A$2:$A$3000=C189)*('ce raw data'!$B$2:$B$3000=$B226),,),0),MATCH(SUBSTITUTE(D192,"Allele","Height"),'ce raw data'!$C$1:$CZ$1,0))),"-")</f>
        <v>-</v>
      </c>
      <c r="E225" s="8" t="str">
        <f>IFERROR(IF(INDEX('ce raw data'!$C$2:$CZ$3000,MATCH(1,INDEX(('ce raw data'!$A$2:$A$3000=C189)*('ce raw data'!$B$2:$B$3000=$B226),,),0),MATCH(SUBSTITUTE(E192,"Allele","Height"),'ce raw data'!$C$1:$CZ$1,0))="","-",INDEX('ce raw data'!$C$2:$CZ$3000,MATCH(1,INDEX(('ce raw data'!$A$2:$A$3000=C189)*('ce raw data'!$B$2:$B$3000=$B226),,),0),MATCH(SUBSTITUTE(E192,"Allele","Height"),'ce raw data'!$C$1:$CZ$1,0))),"-")</f>
        <v>-</v>
      </c>
      <c r="F225" s="8" t="str">
        <f>IFERROR(IF(INDEX('ce raw data'!$C$2:$CZ$3000,MATCH(1,INDEX(('ce raw data'!$A$2:$A$3000=C189)*('ce raw data'!$B$2:$B$3000=$B226),,),0),MATCH(SUBSTITUTE(F192,"Allele","Height"),'ce raw data'!$C$1:$CZ$1,0))="","-",INDEX('ce raw data'!$C$2:$CZ$3000,MATCH(1,INDEX(('ce raw data'!$A$2:$A$3000=C189)*('ce raw data'!$B$2:$B$3000=$B226),,),0),MATCH(SUBSTITUTE(F192,"Allele","Height"),'ce raw data'!$C$1:$CZ$1,0))),"-")</f>
        <v>-</v>
      </c>
      <c r="G225" s="8" t="str">
        <f>IFERROR(IF(INDEX('ce raw data'!$C$2:$CZ$3000,MATCH(1,INDEX(('ce raw data'!$A$2:$A$3000=C189)*('ce raw data'!$B$2:$B$3000=$B226),,),0),MATCH(SUBSTITUTE(G192,"Allele","Height"),'ce raw data'!$C$1:$CZ$1,0))="","-",INDEX('ce raw data'!$C$2:$CZ$3000,MATCH(1,INDEX(('ce raw data'!$A$2:$A$3000=C189)*('ce raw data'!$B$2:$B$3000=$B226),,),0),MATCH(SUBSTITUTE(G192,"Allele","Height"),'ce raw data'!$C$1:$CZ$1,0))),"-")</f>
        <v>-</v>
      </c>
      <c r="H225" s="8" t="str">
        <f>IFERROR(IF(INDEX('ce raw data'!$C$2:$CZ$3000,MATCH(1,INDEX(('ce raw data'!$A$2:$A$3000=C189)*('ce raw data'!$B$2:$B$3000=$B226),,),0),MATCH(SUBSTITUTE(H192,"Allele","Height"),'ce raw data'!$C$1:$CZ$1,0))="","-",INDEX('ce raw data'!$C$2:$CZ$3000,MATCH(1,INDEX(('ce raw data'!$A$2:$A$3000=C189)*('ce raw data'!$B$2:$B$3000=$B226),,),0),MATCH(SUBSTITUTE(H192,"Allele","Height"),'ce raw data'!$C$1:$CZ$1,0))),"-")</f>
        <v>-</v>
      </c>
      <c r="I225" s="8" t="str">
        <f>IFERROR(IF(INDEX('ce raw data'!$C$2:$CZ$3000,MATCH(1,INDEX(('ce raw data'!$A$2:$A$3000=C189)*('ce raw data'!$B$2:$B$3000=$B226),,),0),MATCH(SUBSTITUTE(I192,"Allele","Height"),'ce raw data'!$C$1:$CZ$1,0))="","-",INDEX('ce raw data'!$C$2:$CZ$3000,MATCH(1,INDEX(('ce raw data'!$A$2:$A$3000=C189)*('ce raw data'!$B$2:$B$3000=$B226),,),0),MATCH(SUBSTITUTE(I192,"Allele","Height"),'ce raw data'!$C$1:$CZ$1,0))),"-")</f>
        <v>-</v>
      </c>
      <c r="J225" s="8" t="str">
        <f>IFERROR(IF(INDEX('ce raw data'!$C$2:$CZ$3000,MATCH(1,INDEX(('ce raw data'!$A$2:$A$3000=C189)*('ce raw data'!$B$2:$B$3000=$B226),,),0),MATCH(SUBSTITUTE(J192,"Allele","Height"),'ce raw data'!$C$1:$CZ$1,0))="","-",INDEX('ce raw data'!$C$2:$CZ$3000,MATCH(1,INDEX(('ce raw data'!$A$2:$A$3000=C189)*('ce raw data'!$B$2:$B$3000=$B226),,),0),MATCH(SUBSTITUTE(J192,"Allele","Height"),'ce raw data'!$C$1:$CZ$1,0))),"-")</f>
        <v>-</v>
      </c>
    </row>
    <row r="226" spans="2:10" x14ac:dyDescent="0.4">
      <c r="B226" s="14" t="str">
        <f>'Allele Call Table'!$A$103</f>
        <v>D5S818</v>
      </c>
      <c r="C226" s="8" t="str">
        <f>IFERROR(IF(INDEX('ce raw data'!$C$2:$CZ$3000,MATCH(1,INDEX(('ce raw data'!$A$2:$A$3000=C189)*('ce raw data'!$B$2:$B$3000=$B226),,),0),MATCH(C192,'ce raw data'!$C$1:$CZ$1,0))="","-",INDEX('ce raw data'!$C$2:$CZ$3000,MATCH(1,INDEX(('ce raw data'!$A$2:$A$3000=C189)*('ce raw data'!$B$2:$B$3000=$B226),,),0),MATCH(C192,'ce raw data'!$C$1:$CZ$1,0))),"-")</f>
        <v>-</v>
      </c>
      <c r="D226" s="8" t="str">
        <f>IFERROR(IF(INDEX('ce raw data'!$C$2:$CZ$3000,MATCH(1,INDEX(('ce raw data'!$A$2:$A$3000=C189)*('ce raw data'!$B$2:$B$3000=$B226),,),0),MATCH(D192,'ce raw data'!$C$1:$CZ$1,0))="","-",INDEX('ce raw data'!$C$2:$CZ$3000,MATCH(1,INDEX(('ce raw data'!$A$2:$A$3000=C189)*('ce raw data'!$B$2:$B$3000=$B226),,),0),MATCH(D192,'ce raw data'!$C$1:$CZ$1,0))),"-")</f>
        <v>-</v>
      </c>
      <c r="E226" s="8" t="str">
        <f>IFERROR(IF(INDEX('ce raw data'!$C$2:$CZ$3000,MATCH(1,INDEX(('ce raw data'!$A$2:$A$3000=C189)*('ce raw data'!$B$2:$B$3000=$B226),,),0),MATCH(E192,'ce raw data'!$C$1:$CZ$1,0))="","-",INDEX('ce raw data'!$C$2:$CZ$3000,MATCH(1,INDEX(('ce raw data'!$A$2:$A$3000=C189)*('ce raw data'!$B$2:$B$3000=$B226),,),0),MATCH(E192,'ce raw data'!$C$1:$CZ$1,0))),"-")</f>
        <v>-</v>
      </c>
      <c r="F226" s="8" t="str">
        <f>IFERROR(IF(INDEX('ce raw data'!$C$2:$CZ$3000,MATCH(1,INDEX(('ce raw data'!$A$2:$A$3000=C189)*('ce raw data'!$B$2:$B$3000=$B226),,),0),MATCH(F192,'ce raw data'!$C$1:$CZ$1,0))="","-",INDEX('ce raw data'!$C$2:$CZ$3000,MATCH(1,INDEX(('ce raw data'!$A$2:$A$3000=C189)*('ce raw data'!$B$2:$B$3000=$B226),,),0),MATCH(F192,'ce raw data'!$C$1:$CZ$1,0))),"-")</f>
        <v>-</v>
      </c>
      <c r="G226" s="8" t="str">
        <f>IFERROR(IF(INDEX('ce raw data'!$C$2:$CZ$3000,MATCH(1,INDEX(('ce raw data'!$A$2:$A$3000=C189)*('ce raw data'!$B$2:$B$3000=$B226),,),0),MATCH(G192,'ce raw data'!$C$1:$CZ$1,0))="","-",INDEX('ce raw data'!$C$2:$CZ$3000,MATCH(1,INDEX(('ce raw data'!$A$2:$A$3000=C189)*('ce raw data'!$B$2:$B$3000=$B226),,),0),MATCH(G192,'ce raw data'!$C$1:$CZ$1,0))),"-")</f>
        <v>-</v>
      </c>
      <c r="H226" s="8" t="str">
        <f>IFERROR(IF(INDEX('ce raw data'!$C$2:$CZ$3000,MATCH(1,INDEX(('ce raw data'!$A$2:$A$3000=C189)*('ce raw data'!$B$2:$B$3000=$B226),,),0),MATCH(H192,'ce raw data'!$C$1:$CZ$1,0))="","-",INDEX('ce raw data'!$C$2:$CZ$3000,MATCH(1,INDEX(('ce raw data'!$A$2:$A$3000=C189)*('ce raw data'!$B$2:$B$3000=$B226),,),0),MATCH(H192,'ce raw data'!$C$1:$CZ$1,0))),"-")</f>
        <v>-</v>
      </c>
      <c r="I226" s="8" t="str">
        <f>IFERROR(IF(INDEX('ce raw data'!$C$2:$CZ$3000,MATCH(1,INDEX(('ce raw data'!$A$2:$A$3000=C189)*('ce raw data'!$B$2:$B$3000=$B226),,),0),MATCH(I192,'ce raw data'!$C$1:$CZ$1,0))="","-",INDEX('ce raw data'!$C$2:$CZ$3000,MATCH(1,INDEX(('ce raw data'!$A$2:$A$3000=C189)*('ce raw data'!$B$2:$B$3000=$B226),,),0),MATCH(I192,'ce raw data'!$C$1:$CZ$1,0))),"-")</f>
        <v>-</v>
      </c>
      <c r="J226" s="8" t="str">
        <f>IFERROR(IF(INDEX('ce raw data'!$C$2:$CZ$3000,MATCH(1,INDEX(('ce raw data'!$A$2:$A$3000=C189)*('ce raw data'!$B$2:$B$3000=$B226),,),0),MATCH(J192,'ce raw data'!$C$1:$CZ$1,0))="","-",INDEX('ce raw data'!$C$2:$CZ$3000,MATCH(1,INDEX(('ce raw data'!$A$2:$A$3000=C189)*('ce raw data'!$B$2:$B$3000=$B226),,),0),MATCH(J192,'ce raw data'!$C$1:$CZ$1,0))),"-")</f>
        <v>-</v>
      </c>
    </row>
    <row r="227" spans="2:10" hidden="1" x14ac:dyDescent="0.4">
      <c r="B227" s="14"/>
      <c r="C227" s="8" t="str">
        <f>IFERROR(IF(INDEX('ce raw data'!$C$2:$CZ$3000,MATCH(1,INDEX(('ce raw data'!$A$2:$A$3000=C189)*('ce raw data'!$B$2:$B$3000=$B228),,),0),MATCH(SUBSTITUTE(C192,"Allele","Height"),'ce raw data'!$C$1:$CZ$1,0))="","-",INDEX('ce raw data'!$C$2:$CZ$3000,MATCH(1,INDEX(('ce raw data'!$A$2:$A$3000=C189)*('ce raw data'!$B$2:$B$3000=$B228),,),0),MATCH(SUBSTITUTE(C192,"Allele","Height"),'ce raw data'!$C$1:$CZ$1,0))),"-")</f>
        <v>-</v>
      </c>
      <c r="D227" s="8" t="str">
        <f>IFERROR(IF(INDEX('ce raw data'!$C$2:$CZ$3000,MATCH(1,INDEX(('ce raw data'!$A$2:$A$3000=C189)*('ce raw data'!$B$2:$B$3000=$B228),,),0),MATCH(SUBSTITUTE(D192,"Allele","Height"),'ce raw data'!$C$1:$CZ$1,0))="","-",INDEX('ce raw data'!$C$2:$CZ$3000,MATCH(1,INDEX(('ce raw data'!$A$2:$A$3000=C189)*('ce raw data'!$B$2:$B$3000=$B228),,),0),MATCH(SUBSTITUTE(D192,"Allele","Height"),'ce raw data'!$C$1:$CZ$1,0))),"-")</f>
        <v>-</v>
      </c>
      <c r="E227" s="8" t="str">
        <f>IFERROR(IF(INDEX('ce raw data'!$C$2:$CZ$3000,MATCH(1,INDEX(('ce raw data'!$A$2:$A$3000=C189)*('ce raw data'!$B$2:$B$3000=$B228),,),0),MATCH(SUBSTITUTE(E192,"Allele","Height"),'ce raw data'!$C$1:$CZ$1,0))="","-",INDEX('ce raw data'!$C$2:$CZ$3000,MATCH(1,INDEX(('ce raw data'!$A$2:$A$3000=C189)*('ce raw data'!$B$2:$B$3000=$B228),,),0),MATCH(SUBSTITUTE(E192,"Allele","Height"),'ce raw data'!$C$1:$CZ$1,0))),"-")</f>
        <v>-</v>
      </c>
      <c r="F227" s="8" t="str">
        <f>IFERROR(IF(INDEX('ce raw data'!$C$2:$CZ$3000,MATCH(1,INDEX(('ce raw data'!$A$2:$A$3000=C189)*('ce raw data'!$B$2:$B$3000=$B228),,),0),MATCH(SUBSTITUTE(F192,"Allele","Height"),'ce raw data'!$C$1:$CZ$1,0))="","-",INDEX('ce raw data'!$C$2:$CZ$3000,MATCH(1,INDEX(('ce raw data'!$A$2:$A$3000=C189)*('ce raw data'!$B$2:$B$3000=$B228),,),0),MATCH(SUBSTITUTE(F192,"Allele","Height"),'ce raw data'!$C$1:$CZ$1,0))),"-")</f>
        <v>-</v>
      </c>
      <c r="G227" s="8" t="str">
        <f>IFERROR(IF(INDEX('ce raw data'!$C$2:$CZ$3000,MATCH(1,INDEX(('ce raw data'!$A$2:$A$3000=C189)*('ce raw data'!$B$2:$B$3000=$B228),,),0),MATCH(SUBSTITUTE(G192,"Allele","Height"),'ce raw data'!$C$1:$CZ$1,0))="","-",INDEX('ce raw data'!$C$2:$CZ$3000,MATCH(1,INDEX(('ce raw data'!$A$2:$A$3000=C189)*('ce raw data'!$B$2:$B$3000=$B228),,),0),MATCH(SUBSTITUTE(G192,"Allele","Height"),'ce raw data'!$C$1:$CZ$1,0))),"-")</f>
        <v>-</v>
      </c>
      <c r="H227" s="8" t="str">
        <f>IFERROR(IF(INDEX('ce raw data'!$C$2:$CZ$3000,MATCH(1,INDEX(('ce raw data'!$A$2:$A$3000=C189)*('ce raw data'!$B$2:$B$3000=$B228),,),0),MATCH(SUBSTITUTE(H192,"Allele","Height"),'ce raw data'!$C$1:$CZ$1,0))="","-",INDEX('ce raw data'!$C$2:$CZ$3000,MATCH(1,INDEX(('ce raw data'!$A$2:$A$3000=C189)*('ce raw data'!$B$2:$B$3000=$B228),,),0),MATCH(SUBSTITUTE(H192,"Allele","Height"),'ce raw data'!$C$1:$CZ$1,0))),"-")</f>
        <v>-</v>
      </c>
      <c r="I227" s="8" t="str">
        <f>IFERROR(IF(INDEX('ce raw data'!$C$2:$CZ$3000,MATCH(1,INDEX(('ce raw data'!$A$2:$A$3000=C189)*('ce raw data'!$B$2:$B$3000=$B228),,),0),MATCH(SUBSTITUTE(I192,"Allele","Height"),'ce raw data'!$C$1:$CZ$1,0))="","-",INDEX('ce raw data'!$C$2:$CZ$3000,MATCH(1,INDEX(('ce raw data'!$A$2:$A$3000=C189)*('ce raw data'!$B$2:$B$3000=$B228),,),0),MATCH(SUBSTITUTE(I192,"Allele","Height"),'ce raw data'!$C$1:$CZ$1,0))),"-")</f>
        <v>-</v>
      </c>
      <c r="J227" s="8" t="str">
        <f>IFERROR(IF(INDEX('ce raw data'!$C$2:$CZ$3000,MATCH(1,INDEX(('ce raw data'!$A$2:$A$3000=C189)*('ce raw data'!$B$2:$B$3000=$B228),,),0),MATCH(SUBSTITUTE(J192,"Allele","Height"),'ce raw data'!$C$1:$CZ$1,0))="","-",INDEX('ce raw data'!$C$2:$CZ$3000,MATCH(1,INDEX(('ce raw data'!$A$2:$A$3000=C189)*('ce raw data'!$B$2:$B$3000=$B228),,),0),MATCH(SUBSTITUTE(J192,"Allele","Height"),'ce raw data'!$C$1:$CZ$1,0))),"-")</f>
        <v>-</v>
      </c>
    </row>
    <row r="228" spans="2:10" x14ac:dyDescent="0.4">
      <c r="B228" s="14" t="str">
        <f>'Allele Call Table'!$A$105</f>
        <v>TPOX</v>
      </c>
      <c r="C228" s="8" t="str">
        <f>IFERROR(IF(INDEX('ce raw data'!$C$2:$CZ$3000,MATCH(1,INDEX(('ce raw data'!$A$2:$A$3000=C189)*('ce raw data'!$B$2:$B$3000=$B228),,),0),MATCH(C192,'ce raw data'!$C$1:$CZ$1,0))="","-",INDEX('ce raw data'!$C$2:$CZ$3000,MATCH(1,INDEX(('ce raw data'!$A$2:$A$3000=C189)*('ce raw data'!$B$2:$B$3000=$B228),,),0),MATCH(C192,'ce raw data'!$C$1:$CZ$1,0))),"-")</f>
        <v>-</v>
      </c>
      <c r="D228" s="8" t="str">
        <f>IFERROR(IF(INDEX('ce raw data'!$C$2:$CZ$3000,MATCH(1,INDEX(('ce raw data'!$A$2:$A$3000=C189)*('ce raw data'!$B$2:$B$3000=$B228),,),0),MATCH(D192,'ce raw data'!$C$1:$CZ$1,0))="","-",INDEX('ce raw data'!$C$2:$CZ$3000,MATCH(1,INDEX(('ce raw data'!$A$2:$A$3000=C189)*('ce raw data'!$B$2:$B$3000=$B228),,),0),MATCH(D192,'ce raw data'!$C$1:$CZ$1,0))),"-")</f>
        <v>-</v>
      </c>
      <c r="E228" s="8" t="str">
        <f>IFERROR(IF(INDEX('ce raw data'!$C$2:$CZ$3000,MATCH(1,INDEX(('ce raw data'!$A$2:$A$3000=C189)*('ce raw data'!$B$2:$B$3000=$B228),,),0),MATCH(E192,'ce raw data'!$C$1:$CZ$1,0))="","-",INDEX('ce raw data'!$C$2:$CZ$3000,MATCH(1,INDEX(('ce raw data'!$A$2:$A$3000=C189)*('ce raw data'!$B$2:$B$3000=$B228),,),0),MATCH(E192,'ce raw data'!$C$1:$CZ$1,0))),"-")</f>
        <v>-</v>
      </c>
      <c r="F228" s="8" t="str">
        <f>IFERROR(IF(INDEX('ce raw data'!$C$2:$CZ$3000,MATCH(1,INDEX(('ce raw data'!$A$2:$A$3000=C189)*('ce raw data'!$B$2:$B$3000=$B228),,),0),MATCH(F192,'ce raw data'!$C$1:$CZ$1,0))="","-",INDEX('ce raw data'!$C$2:$CZ$3000,MATCH(1,INDEX(('ce raw data'!$A$2:$A$3000=C189)*('ce raw data'!$B$2:$B$3000=$B228),,),0),MATCH(F192,'ce raw data'!$C$1:$CZ$1,0))),"-")</f>
        <v>-</v>
      </c>
      <c r="G228" s="8" t="str">
        <f>IFERROR(IF(INDEX('ce raw data'!$C$2:$CZ$3000,MATCH(1,INDEX(('ce raw data'!$A$2:$A$3000=C189)*('ce raw data'!$B$2:$B$3000=$B228),,),0),MATCH(G192,'ce raw data'!$C$1:$CZ$1,0))="","-",INDEX('ce raw data'!$C$2:$CZ$3000,MATCH(1,INDEX(('ce raw data'!$A$2:$A$3000=C189)*('ce raw data'!$B$2:$B$3000=$B228),,),0),MATCH(G192,'ce raw data'!$C$1:$CZ$1,0))),"-")</f>
        <v>-</v>
      </c>
      <c r="H228" s="8" t="str">
        <f>IFERROR(IF(INDEX('ce raw data'!$C$2:$CZ$3000,MATCH(1,INDEX(('ce raw data'!$A$2:$A$3000=C189)*('ce raw data'!$B$2:$B$3000=$B228),,),0),MATCH(H192,'ce raw data'!$C$1:$CZ$1,0))="","-",INDEX('ce raw data'!$C$2:$CZ$3000,MATCH(1,INDEX(('ce raw data'!$A$2:$A$3000=C189)*('ce raw data'!$B$2:$B$3000=$B228),,),0),MATCH(H192,'ce raw data'!$C$1:$CZ$1,0))),"-")</f>
        <v>-</v>
      </c>
      <c r="I228" s="8" t="str">
        <f>IFERROR(IF(INDEX('ce raw data'!$C$2:$CZ$3000,MATCH(1,INDEX(('ce raw data'!$A$2:$A$3000=C189)*('ce raw data'!$B$2:$B$3000=$B228),,),0),MATCH(I192,'ce raw data'!$C$1:$CZ$1,0))="","-",INDEX('ce raw data'!$C$2:$CZ$3000,MATCH(1,INDEX(('ce raw data'!$A$2:$A$3000=C189)*('ce raw data'!$B$2:$B$3000=$B228),,),0),MATCH(I192,'ce raw data'!$C$1:$CZ$1,0))),"-")</f>
        <v>-</v>
      </c>
      <c r="J228" s="8" t="str">
        <f>IFERROR(IF(INDEX('ce raw data'!$C$2:$CZ$3000,MATCH(1,INDEX(('ce raw data'!$A$2:$A$3000=C189)*('ce raw data'!$B$2:$B$3000=$B228),,),0),MATCH(J192,'ce raw data'!$C$1:$CZ$1,0))="","-",INDEX('ce raw data'!$C$2:$CZ$3000,MATCH(1,INDEX(('ce raw data'!$A$2:$A$3000=C189)*('ce raw data'!$B$2:$B$3000=$B228),,),0),MATCH(J192,'ce raw data'!$C$1:$CZ$1,0))),"-")</f>
        <v>-</v>
      </c>
    </row>
    <row r="229" spans="2:10" hidden="1" x14ac:dyDescent="0.4">
      <c r="B229" s="10"/>
      <c r="C229" s="8" t="str">
        <f>IFERROR(IF(INDEX('ce raw data'!$C$2:$CZ$3000,MATCH(1,INDEX(('ce raw data'!$A$2:$A$3000=C189)*('ce raw data'!$B$2:$B$3000=$B230),,),0),MATCH(SUBSTITUTE(C192,"Allele","Height"),'ce raw data'!$C$1:$CZ$1,0))="","-",INDEX('ce raw data'!$C$2:$CZ$3000,MATCH(1,INDEX(('ce raw data'!$A$2:$A$3000=C189)*('ce raw data'!$B$2:$B$3000=$B230),,),0),MATCH(SUBSTITUTE(C192,"Allele","Height"),'ce raw data'!$C$1:$CZ$1,0))),"-")</f>
        <v>-</v>
      </c>
      <c r="D229" s="8" t="str">
        <f>IFERROR(IF(INDEX('ce raw data'!$C$2:$CZ$3000,MATCH(1,INDEX(('ce raw data'!$A$2:$A$3000=C189)*('ce raw data'!$B$2:$B$3000=$B230),,),0),MATCH(SUBSTITUTE(D192,"Allele","Height"),'ce raw data'!$C$1:$CZ$1,0))="","-",INDEX('ce raw data'!$C$2:$CZ$3000,MATCH(1,INDEX(('ce raw data'!$A$2:$A$3000=C189)*('ce raw data'!$B$2:$B$3000=$B230),,),0),MATCH(SUBSTITUTE(D192,"Allele","Height"),'ce raw data'!$C$1:$CZ$1,0))),"-")</f>
        <v>-</v>
      </c>
      <c r="E229" s="8" t="str">
        <f>IFERROR(IF(INDEX('ce raw data'!$C$2:$CZ$3000,MATCH(1,INDEX(('ce raw data'!$A$2:$A$3000=C189)*('ce raw data'!$B$2:$B$3000=$B230),,),0),MATCH(SUBSTITUTE(E192,"Allele","Height"),'ce raw data'!$C$1:$CZ$1,0))="","-",INDEX('ce raw data'!$C$2:$CZ$3000,MATCH(1,INDEX(('ce raw data'!$A$2:$A$3000=C189)*('ce raw data'!$B$2:$B$3000=$B230),,),0),MATCH(SUBSTITUTE(E192,"Allele","Height"),'ce raw data'!$C$1:$CZ$1,0))),"-")</f>
        <v>-</v>
      </c>
      <c r="F229" s="8" t="str">
        <f>IFERROR(IF(INDEX('ce raw data'!$C$2:$CZ$3000,MATCH(1,INDEX(('ce raw data'!$A$2:$A$3000=C189)*('ce raw data'!$B$2:$B$3000=$B230),,),0),MATCH(SUBSTITUTE(F192,"Allele","Height"),'ce raw data'!$C$1:$CZ$1,0))="","-",INDEX('ce raw data'!$C$2:$CZ$3000,MATCH(1,INDEX(('ce raw data'!$A$2:$A$3000=C189)*('ce raw data'!$B$2:$B$3000=$B230),,),0),MATCH(SUBSTITUTE(F192,"Allele","Height"),'ce raw data'!$C$1:$CZ$1,0))),"-")</f>
        <v>-</v>
      </c>
      <c r="G229" s="8" t="str">
        <f>IFERROR(IF(INDEX('ce raw data'!$C$2:$CZ$3000,MATCH(1,INDEX(('ce raw data'!$A$2:$A$3000=C189)*('ce raw data'!$B$2:$B$3000=$B230),,),0),MATCH(SUBSTITUTE(G192,"Allele","Height"),'ce raw data'!$C$1:$CZ$1,0))="","-",INDEX('ce raw data'!$C$2:$CZ$3000,MATCH(1,INDEX(('ce raw data'!$A$2:$A$3000=C189)*('ce raw data'!$B$2:$B$3000=$B230),,),0),MATCH(SUBSTITUTE(G192,"Allele","Height"),'ce raw data'!$C$1:$CZ$1,0))),"-")</f>
        <v>-</v>
      </c>
      <c r="H229" s="8" t="str">
        <f>IFERROR(IF(INDEX('ce raw data'!$C$2:$CZ$3000,MATCH(1,INDEX(('ce raw data'!$A$2:$A$3000=C189)*('ce raw data'!$B$2:$B$3000=$B230),,),0),MATCH(SUBSTITUTE(H192,"Allele","Height"),'ce raw data'!$C$1:$CZ$1,0))="","-",INDEX('ce raw data'!$C$2:$CZ$3000,MATCH(1,INDEX(('ce raw data'!$A$2:$A$3000=C189)*('ce raw data'!$B$2:$B$3000=$B230),,),0),MATCH(SUBSTITUTE(H192,"Allele","Height"),'ce raw data'!$C$1:$CZ$1,0))),"-")</f>
        <v>-</v>
      </c>
      <c r="I229" s="8" t="str">
        <f>IFERROR(IF(INDEX('ce raw data'!$C$2:$CZ$3000,MATCH(1,INDEX(('ce raw data'!$A$2:$A$3000=C189)*('ce raw data'!$B$2:$B$3000=$B230),,),0),MATCH(SUBSTITUTE(I192,"Allele","Height"),'ce raw data'!$C$1:$CZ$1,0))="","-",INDEX('ce raw data'!$C$2:$CZ$3000,MATCH(1,INDEX(('ce raw data'!$A$2:$A$3000=C189)*('ce raw data'!$B$2:$B$3000=$B230),,),0),MATCH(SUBSTITUTE(I192,"Allele","Height"),'ce raw data'!$C$1:$CZ$1,0))),"-")</f>
        <v>-</v>
      </c>
      <c r="J229" s="8" t="str">
        <f>IFERROR(IF(INDEX('ce raw data'!$C$2:$CZ$3000,MATCH(1,INDEX(('ce raw data'!$A$2:$A$3000=C189)*('ce raw data'!$B$2:$B$3000=$B230),,),0),MATCH(SUBSTITUTE(J192,"Allele","Height"),'ce raw data'!$C$1:$CZ$1,0))="","-",INDEX('ce raw data'!$C$2:$CZ$3000,MATCH(1,INDEX(('ce raw data'!$A$2:$A$3000=C189)*('ce raw data'!$B$2:$B$3000=$B230),,),0),MATCH(SUBSTITUTE(J192,"Allele","Height"),'ce raw data'!$C$1:$CZ$1,0))),"-")</f>
        <v>-</v>
      </c>
    </row>
    <row r="230" spans="2:10" x14ac:dyDescent="0.4">
      <c r="B230" s="12" t="str">
        <f>'Allele Call Table'!$A$107</f>
        <v>D8S1179</v>
      </c>
      <c r="C230" s="8" t="str">
        <f>IFERROR(IF(INDEX('ce raw data'!$C$2:$CZ$3000,MATCH(1,INDEX(('ce raw data'!$A$2:$A$3000=C189)*('ce raw data'!$B$2:$B$3000=$B230),,),0),MATCH(C192,'ce raw data'!$C$1:$CZ$1,0))="","-",INDEX('ce raw data'!$C$2:$CZ$3000,MATCH(1,INDEX(('ce raw data'!$A$2:$A$3000=C189)*('ce raw data'!$B$2:$B$3000=$B230),,),0),MATCH(C192,'ce raw data'!$C$1:$CZ$1,0))),"-")</f>
        <v>-</v>
      </c>
      <c r="D230" s="8" t="str">
        <f>IFERROR(IF(INDEX('ce raw data'!$C$2:$CZ$3000,MATCH(1,INDEX(('ce raw data'!$A$2:$A$3000=C189)*('ce raw data'!$B$2:$B$3000=$B230),,),0),MATCH(D192,'ce raw data'!$C$1:$CZ$1,0))="","-",INDEX('ce raw data'!$C$2:$CZ$3000,MATCH(1,INDEX(('ce raw data'!$A$2:$A$3000=C189)*('ce raw data'!$B$2:$B$3000=$B230),,),0),MATCH(D192,'ce raw data'!$C$1:$CZ$1,0))),"-")</f>
        <v>-</v>
      </c>
      <c r="E230" s="8" t="str">
        <f>IFERROR(IF(INDEX('ce raw data'!$C$2:$CZ$3000,MATCH(1,INDEX(('ce raw data'!$A$2:$A$3000=C189)*('ce raw data'!$B$2:$B$3000=$B230),,),0),MATCH(E192,'ce raw data'!$C$1:$CZ$1,0))="","-",INDEX('ce raw data'!$C$2:$CZ$3000,MATCH(1,INDEX(('ce raw data'!$A$2:$A$3000=C189)*('ce raw data'!$B$2:$B$3000=$B230),,),0),MATCH(E192,'ce raw data'!$C$1:$CZ$1,0))),"-")</f>
        <v>-</v>
      </c>
      <c r="F230" s="8" t="str">
        <f>IFERROR(IF(INDEX('ce raw data'!$C$2:$CZ$3000,MATCH(1,INDEX(('ce raw data'!$A$2:$A$3000=C189)*('ce raw data'!$B$2:$B$3000=$B230),,),0),MATCH(F192,'ce raw data'!$C$1:$CZ$1,0))="","-",INDEX('ce raw data'!$C$2:$CZ$3000,MATCH(1,INDEX(('ce raw data'!$A$2:$A$3000=C189)*('ce raw data'!$B$2:$B$3000=$B230),,),0),MATCH(F192,'ce raw data'!$C$1:$CZ$1,0))),"-")</f>
        <v>-</v>
      </c>
      <c r="G230" s="8" t="str">
        <f>IFERROR(IF(INDEX('ce raw data'!$C$2:$CZ$3000,MATCH(1,INDEX(('ce raw data'!$A$2:$A$3000=C189)*('ce raw data'!$B$2:$B$3000=$B230),,),0),MATCH(G192,'ce raw data'!$C$1:$CZ$1,0))="","-",INDEX('ce raw data'!$C$2:$CZ$3000,MATCH(1,INDEX(('ce raw data'!$A$2:$A$3000=C189)*('ce raw data'!$B$2:$B$3000=$B230),,),0),MATCH(G192,'ce raw data'!$C$1:$CZ$1,0))),"-")</f>
        <v>-</v>
      </c>
      <c r="H230" s="8" t="str">
        <f>IFERROR(IF(INDEX('ce raw data'!$C$2:$CZ$3000,MATCH(1,INDEX(('ce raw data'!$A$2:$A$3000=C189)*('ce raw data'!$B$2:$B$3000=$B230),,),0),MATCH(H192,'ce raw data'!$C$1:$CZ$1,0))="","-",INDEX('ce raw data'!$C$2:$CZ$3000,MATCH(1,INDEX(('ce raw data'!$A$2:$A$3000=C189)*('ce raw data'!$B$2:$B$3000=$B230),,),0),MATCH(H192,'ce raw data'!$C$1:$CZ$1,0))),"-")</f>
        <v>-</v>
      </c>
      <c r="I230" s="8" t="str">
        <f>IFERROR(IF(INDEX('ce raw data'!$C$2:$CZ$3000,MATCH(1,INDEX(('ce raw data'!$A$2:$A$3000=C189)*('ce raw data'!$B$2:$B$3000=$B230),,),0),MATCH(I192,'ce raw data'!$C$1:$CZ$1,0))="","-",INDEX('ce raw data'!$C$2:$CZ$3000,MATCH(1,INDEX(('ce raw data'!$A$2:$A$3000=C189)*('ce raw data'!$B$2:$B$3000=$B230),,),0),MATCH(I192,'ce raw data'!$C$1:$CZ$1,0))),"-")</f>
        <v>-</v>
      </c>
      <c r="J230" s="8" t="str">
        <f>IFERROR(IF(INDEX('ce raw data'!$C$2:$CZ$3000,MATCH(1,INDEX(('ce raw data'!$A$2:$A$3000=C189)*('ce raw data'!$B$2:$B$3000=$B230),,),0),MATCH(J192,'ce raw data'!$C$1:$CZ$1,0))="","-",INDEX('ce raw data'!$C$2:$CZ$3000,MATCH(1,INDEX(('ce raw data'!$A$2:$A$3000=C189)*('ce raw data'!$B$2:$B$3000=$B230),,),0),MATCH(J192,'ce raw data'!$C$1:$CZ$1,0))),"-")</f>
        <v>-</v>
      </c>
    </row>
    <row r="231" spans="2:10" hidden="1" x14ac:dyDescent="0.4">
      <c r="B231" s="12"/>
      <c r="C231" s="8" t="str">
        <f>IFERROR(IF(INDEX('ce raw data'!$C$2:$CZ$3000,MATCH(1,INDEX(('ce raw data'!$A$2:$A$3000=C189)*('ce raw data'!$B$2:$B$3000=$B232),,),0),MATCH(SUBSTITUTE(C192,"Allele","Height"),'ce raw data'!$C$1:$CZ$1,0))="","-",INDEX('ce raw data'!$C$2:$CZ$3000,MATCH(1,INDEX(('ce raw data'!$A$2:$A$3000=C189)*('ce raw data'!$B$2:$B$3000=$B232),,),0),MATCH(SUBSTITUTE(C192,"Allele","Height"),'ce raw data'!$C$1:$CZ$1,0))),"-")</f>
        <v>-</v>
      </c>
      <c r="D231" s="8" t="str">
        <f>IFERROR(IF(INDEX('ce raw data'!$C$2:$CZ$3000,MATCH(1,INDEX(('ce raw data'!$A$2:$A$3000=C189)*('ce raw data'!$B$2:$B$3000=$B232),,),0),MATCH(SUBSTITUTE(D192,"Allele","Height"),'ce raw data'!$C$1:$CZ$1,0))="","-",INDEX('ce raw data'!$C$2:$CZ$3000,MATCH(1,INDEX(('ce raw data'!$A$2:$A$3000=C189)*('ce raw data'!$B$2:$B$3000=$B232),,),0),MATCH(SUBSTITUTE(D192,"Allele","Height"),'ce raw data'!$C$1:$CZ$1,0))),"-")</f>
        <v>-</v>
      </c>
      <c r="E231" s="8" t="str">
        <f>IFERROR(IF(INDEX('ce raw data'!$C$2:$CZ$3000,MATCH(1,INDEX(('ce raw data'!$A$2:$A$3000=C189)*('ce raw data'!$B$2:$B$3000=$B232),,),0),MATCH(SUBSTITUTE(E192,"Allele","Height"),'ce raw data'!$C$1:$CZ$1,0))="","-",INDEX('ce raw data'!$C$2:$CZ$3000,MATCH(1,INDEX(('ce raw data'!$A$2:$A$3000=C189)*('ce raw data'!$B$2:$B$3000=$B232),,),0),MATCH(SUBSTITUTE(E192,"Allele","Height"),'ce raw data'!$C$1:$CZ$1,0))),"-")</f>
        <v>-</v>
      </c>
      <c r="F231" s="8" t="str">
        <f>IFERROR(IF(INDEX('ce raw data'!$C$2:$CZ$3000,MATCH(1,INDEX(('ce raw data'!$A$2:$A$3000=C189)*('ce raw data'!$B$2:$B$3000=$B232),,),0),MATCH(SUBSTITUTE(F192,"Allele","Height"),'ce raw data'!$C$1:$CZ$1,0))="","-",INDEX('ce raw data'!$C$2:$CZ$3000,MATCH(1,INDEX(('ce raw data'!$A$2:$A$3000=C189)*('ce raw data'!$B$2:$B$3000=$B232),,),0),MATCH(SUBSTITUTE(F192,"Allele","Height"),'ce raw data'!$C$1:$CZ$1,0))),"-")</f>
        <v>-</v>
      </c>
      <c r="G231" s="8" t="str">
        <f>IFERROR(IF(INDEX('ce raw data'!$C$2:$CZ$3000,MATCH(1,INDEX(('ce raw data'!$A$2:$A$3000=C189)*('ce raw data'!$B$2:$B$3000=$B232),,),0),MATCH(SUBSTITUTE(G192,"Allele","Height"),'ce raw data'!$C$1:$CZ$1,0))="","-",INDEX('ce raw data'!$C$2:$CZ$3000,MATCH(1,INDEX(('ce raw data'!$A$2:$A$3000=C189)*('ce raw data'!$B$2:$B$3000=$B232),,),0),MATCH(SUBSTITUTE(G192,"Allele","Height"),'ce raw data'!$C$1:$CZ$1,0))),"-")</f>
        <v>-</v>
      </c>
      <c r="H231" s="8" t="str">
        <f>IFERROR(IF(INDEX('ce raw data'!$C$2:$CZ$3000,MATCH(1,INDEX(('ce raw data'!$A$2:$A$3000=C189)*('ce raw data'!$B$2:$B$3000=$B232),,),0),MATCH(SUBSTITUTE(H192,"Allele","Height"),'ce raw data'!$C$1:$CZ$1,0))="","-",INDEX('ce raw data'!$C$2:$CZ$3000,MATCH(1,INDEX(('ce raw data'!$A$2:$A$3000=C189)*('ce raw data'!$B$2:$B$3000=$B232),,),0),MATCH(SUBSTITUTE(H192,"Allele","Height"),'ce raw data'!$C$1:$CZ$1,0))),"-")</f>
        <v>-</v>
      </c>
      <c r="I231" s="8" t="str">
        <f>IFERROR(IF(INDEX('ce raw data'!$C$2:$CZ$3000,MATCH(1,INDEX(('ce raw data'!$A$2:$A$3000=C189)*('ce raw data'!$B$2:$B$3000=$B232),,),0),MATCH(SUBSTITUTE(I192,"Allele","Height"),'ce raw data'!$C$1:$CZ$1,0))="","-",INDEX('ce raw data'!$C$2:$CZ$3000,MATCH(1,INDEX(('ce raw data'!$A$2:$A$3000=C189)*('ce raw data'!$B$2:$B$3000=$B232),,),0),MATCH(SUBSTITUTE(I192,"Allele","Height"),'ce raw data'!$C$1:$CZ$1,0))),"-")</f>
        <v>-</v>
      </c>
      <c r="J231" s="8" t="str">
        <f>IFERROR(IF(INDEX('ce raw data'!$C$2:$CZ$3000,MATCH(1,INDEX(('ce raw data'!$A$2:$A$3000=C189)*('ce raw data'!$B$2:$B$3000=$B232),,),0),MATCH(SUBSTITUTE(J192,"Allele","Height"),'ce raw data'!$C$1:$CZ$1,0))="","-",INDEX('ce raw data'!$C$2:$CZ$3000,MATCH(1,INDEX(('ce raw data'!$A$2:$A$3000=C189)*('ce raw data'!$B$2:$B$3000=$B232),,),0),MATCH(SUBSTITUTE(J192,"Allele","Height"),'ce raw data'!$C$1:$CZ$1,0))),"-")</f>
        <v>-</v>
      </c>
    </row>
    <row r="232" spans="2:10" x14ac:dyDescent="0.4">
      <c r="B232" s="12" t="str">
        <f>'Allele Call Table'!$A$109</f>
        <v>D12S391</v>
      </c>
      <c r="C232" s="8" t="str">
        <f>IFERROR(IF(INDEX('ce raw data'!$C$2:$CZ$3000,MATCH(1,INDEX(('ce raw data'!$A$2:$A$3000=C189)*('ce raw data'!$B$2:$B$3000=$B232),,),0),MATCH(C192,'ce raw data'!$C$1:$CZ$1,0))="","-",INDEX('ce raw data'!$C$2:$CZ$3000,MATCH(1,INDEX(('ce raw data'!$A$2:$A$3000=C189)*('ce raw data'!$B$2:$B$3000=$B232),,),0),MATCH(C192,'ce raw data'!$C$1:$CZ$1,0))),"-")</f>
        <v>-</v>
      </c>
      <c r="D232" s="8" t="str">
        <f>IFERROR(IF(INDEX('ce raw data'!$C$2:$CZ$3000,MATCH(1,INDEX(('ce raw data'!$A$2:$A$3000=C189)*('ce raw data'!$B$2:$B$3000=$B232),,),0),MATCH(D192,'ce raw data'!$C$1:$CZ$1,0))="","-",INDEX('ce raw data'!$C$2:$CZ$3000,MATCH(1,INDEX(('ce raw data'!$A$2:$A$3000=C189)*('ce raw data'!$B$2:$B$3000=$B232),,),0),MATCH(D192,'ce raw data'!$C$1:$CZ$1,0))),"-")</f>
        <v>-</v>
      </c>
      <c r="E232" s="8" t="str">
        <f>IFERROR(IF(INDEX('ce raw data'!$C$2:$CZ$3000,MATCH(1,INDEX(('ce raw data'!$A$2:$A$3000=C189)*('ce raw data'!$B$2:$B$3000=$B232),,),0),MATCH(E192,'ce raw data'!$C$1:$CZ$1,0))="","-",INDEX('ce raw data'!$C$2:$CZ$3000,MATCH(1,INDEX(('ce raw data'!$A$2:$A$3000=C189)*('ce raw data'!$B$2:$B$3000=$B232),,),0),MATCH(E192,'ce raw data'!$C$1:$CZ$1,0))),"-")</f>
        <v>-</v>
      </c>
      <c r="F232" s="8" t="str">
        <f>IFERROR(IF(INDEX('ce raw data'!$C$2:$CZ$3000,MATCH(1,INDEX(('ce raw data'!$A$2:$A$3000=C189)*('ce raw data'!$B$2:$B$3000=$B232),,),0),MATCH(F192,'ce raw data'!$C$1:$CZ$1,0))="","-",INDEX('ce raw data'!$C$2:$CZ$3000,MATCH(1,INDEX(('ce raw data'!$A$2:$A$3000=C189)*('ce raw data'!$B$2:$B$3000=$B232),,),0),MATCH(F192,'ce raw data'!$C$1:$CZ$1,0))),"-")</f>
        <v>-</v>
      </c>
      <c r="G232" s="8" t="str">
        <f>IFERROR(IF(INDEX('ce raw data'!$C$2:$CZ$3000,MATCH(1,INDEX(('ce raw data'!$A$2:$A$3000=C189)*('ce raw data'!$B$2:$B$3000=$B232),,),0),MATCH(G192,'ce raw data'!$C$1:$CZ$1,0))="","-",INDEX('ce raw data'!$C$2:$CZ$3000,MATCH(1,INDEX(('ce raw data'!$A$2:$A$3000=C189)*('ce raw data'!$B$2:$B$3000=$B232),,),0),MATCH(G192,'ce raw data'!$C$1:$CZ$1,0))),"-")</f>
        <v>-</v>
      </c>
      <c r="H232" s="8" t="str">
        <f>IFERROR(IF(INDEX('ce raw data'!$C$2:$CZ$3000,MATCH(1,INDEX(('ce raw data'!$A$2:$A$3000=C189)*('ce raw data'!$B$2:$B$3000=$B232),,),0),MATCH(H192,'ce raw data'!$C$1:$CZ$1,0))="","-",INDEX('ce raw data'!$C$2:$CZ$3000,MATCH(1,INDEX(('ce raw data'!$A$2:$A$3000=C189)*('ce raw data'!$B$2:$B$3000=$B232),,),0),MATCH(H192,'ce raw data'!$C$1:$CZ$1,0))),"-")</f>
        <v>-</v>
      </c>
      <c r="I232" s="8" t="str">
        <f>IFERROR(IF(INDEX('ce raw data'!$C$2:$CZ$3000,MATCH(1,INDEX(('ce raw data'!$A$2:$A$3000=C189)*('ce raw data'!$B$2:$B$3000=$B232),,),0),MATCH(I192,'ce raw data'!$C$1:$CZ$1,0))="","-",INDEX('ce raw data'!$C$2:$CZ$3000,MATCH(1,INDEX(('ce raw data'!$A$2:$A$3000=C189)*('ce raw data'!$B$2:$B$3000=$B232),,),0),MATCH(I192,'ce raw data'!$C$1:$CZ$1,0))),"-")</f>
        <v>-</v>
      </c>
      <c r="J232" s="8" t="str">
        <f>IFERROR(IF(INDEX('ce raw data'!$C$2:$CZ$3000,MATCH(1,INDEX(('ce raw data'!$A$2:$A$3000=C189)*('ce raw data'!$B$2:$B$3000=$B232),,),0),MATCH(J192,'ce raw data'!$C$1:$CZ$1,0))="","-",INDEX('ce raw data'!$C$2:$CZ$3000,MATCH(1,INDEX(('ce raw data'!$A$2:$A$3000=C189)*('ce raw data'!$B$2:$B$3000=$B232),,),0),MATCH(J192,'ce raw data'!$C$1:$CZ$1,0))),"-")</f>
        <v>-</v>
      </c>
    </row>
    <row r="233" spans="2:10" hidden="1" x14ac:dyDescent="0.4">
      <c r="B233" s="12"/>
      <c r="C233" s="8" t="str">
        <f>IFERROR(IF(INDEX('ce raw data'!$C$2:$CZ$3000,MATCH(1,INDEX(('ce raw data'!$A$2:$A$3000=C189)*('ce raw data'!$B$2:$B$3000=$B234),,),0),MATCH(SUBSTITUTE(C192,"Allele","Height"),'ce raw data'!$C$1:$CZ$1,0))="","-",INDEX('ce raw data'!$C$2:$CZ$3000,MATCH(1,INDEX(('ce raw data'!$A$2:$A$3000=C189)*('ce raw data'!$B$2:$B$3000=$B234),,),0),MATCH(SUBSTITUTE(C192,"Allele","Height"),'ce raw data'!$C$1:$CZ$1,0))),"-")</f>
        <v>-</v>
      </c>
      <c r="D233" s="8" t="str">
        <f>IFERROR(IF(INDEX('ce raw data'!$C$2:$CZ$3000,MATCH(1,INDEX(('ce raw data'!$A$2:$A$3000=C189)*('ce raw data'!$B$2:$B$3000=$B234),,),0),MATCH(SUBSTITUTE(D192,"Allele","Height"),'ce raw data'!$C$1:$CZ$1,0))="","-",INDEX('ce raw data'!$C$2:$CZ$3000,MATCH(1,INDEX(('ce raw data'!$A$2:$A$3000=C189)*('ce raw data'!$B$2:$B$3000=$B234),,),0),MATCH(SUBSTITUTE(D192,"Allele","Height"),'ce raw data'!$C$1:$CZ$1,0))),"-")</f>
        <v>-</v>
      </c>
      <c r="E233" s="8" t="str">
        <f>IFERROR(IF(INDEX('ce raw data'!$C$2:$CZ$3000,MATCH(1,INDEX(('ce raw data'!$A$2:$A$3000=C189)*('ce raw data'!$B$2:$B$3000=$B234),,),0),MATCH(SUBSTITUTE(E192,"Allele","Height"),'ce raw data'!$C$1:$CZ$1,0))="","-",INDEX('ce raw data'!$C$2:$CZ$3000,MATCH(1,INDEX(('ce raw data'!$A$2:$A$3000=C189)*('ce raw data'!$B$2:$B$3000=$B234),,),0),MATCH(SUBSTITUTE(E192,"Allele","Height"),'ce raw data'!$C$1:$CZ$1,0))),"-")</f>
        <v>-</v>
      </c>
      <c r="F233" s="8" t="str">
        <f>IFERROR(IF(INDEX('ce raw data'!$C$2:$CZ$3000,MATCH(1,INDEX(('ce raw data'!$A$2:$A$3000=C189)*('ce raw data'!$B$2:$B$3000=$B234),,),0),MATCH(SUBSTITUTE(F192,"Allele","Height"),'ce raw data'!$C$1:$CZ$1,0))="","-",INDEX('ce raw data'!$C$2:$CZ$3000,MATCH(1,INDEX(('ce raw data'!$A$2:$A$3000=C189)*('ce raw data'!$B$2:$B$3000=$B234),,),0),MATCH(SUBSTITUTE(F192,"Allele","Height"),'ce raw data'!$C$1:$CZ$1,0))),"-")</f>
        <v>-</v>
      </c>
      <c r="G233" s="8" t="str">
        <f>IFERROR(IF(INDEX('ce raw data'!$C$2:$CZ$3000,MATCH(1,INDEX(('ce raw data'!$A$2:$A$3000=C189)*('ce raw data'!$B$2:$B$3000=$B234),,),0),MATCH(SUBSTITUTE(G192,"Allele","Height"),'ce raw data'!$C$1:$CZ$1,0))="","-",INDEX('ce raw data'!$C$2:$CZ$3000,MATCH(1,INDEX(('ce raw data'!$A$2:$A$3000=C189)*('ce raw data'!$B$2:$B$3000=$B234),,),0),MATCH(SUBSTITUTE(G192,"Allele","Height"),'ce raw data'!$C$1:$CZ$1,0))),"-")</f>
        <v>-</v>
      </c>
      <c r="H233" s="8" t="str">
        <f>IFERROR(IF(INDEX('ce raw data'!$C$2:$CZ$3000,MATCH(1,INDEX(('ce raw data'!$A$2:$A$3000=C189)*('ce raw data'!$B$2:$B$3000=$B234),,),0),MATCH(SUBSTITUTE(H192,"Allele","Height"),'ce raw data'!$C$1:$CZ$1,0))="","-",INDEX('ce raw data'!$C$2:$CZ$3000,MATCH(1,INDEX(('ce raw data'!$A$2:$A$3000=C189)*('ce raw data'!$B$2:$B$3000=$B234),,),0),MATCH(SUBSTITUTE(H192,"Allele","Height"),'ce raw data'!$C$1:$CZ$1,0))),"-")</f>
        <v>-</v>
      </c>
      <c r="I233" s="8" t="str">
        <f>IFERROR(IF(INDEX('ce raw data'!$C$2:$CZ$3000,MATCH(1,INDEX(('ce raw data'!$A$2:$A$3000=C189)*('ce raw data'!$B$2:$B$3000=$B234),,),0),MATCH(SUBSTITUTE(I192,"Allele","Height"),'ce raw data'!$C$1:$CZ$1,0))="","-",INDEX('ce raw data'!$C$2:$CZ$3000,MATCH(1,INDEX(('ce raw data'!$A$2:$A$3000=C189)*('ce raw data'!$B$2:$B$3000=$B234),,),0),MATCH(SUBSTITUTE(I192,"Allele","Height"),'ce raw data'!$C$1:$CZ$1,0))),"-")</f>
        <v>-</v>
      </c>
      <c r="J233" s="8" t="str">
        <f>IFERROR(IF(INDEX('ce raw data'!$C$2:$CZ$3000,MATCH(1,INDEX(('ce raw data'!$A$2:$A$3000=C189)*('ce raw data'!$B$2:$B$3000=$B234),,),0),MATCH(SUBSTITUTE(J192,"Allele","Height"),'ce raw data'!$C$1:$CZ$1,0))="","-",INDEX('ce raw data'!$C$2:$CZ$3000,MATCH(1,INDEX(('ce raw data'!$A$2:$A$3000=C189)*('ce raw data'!$B$2:$B$3000=$B234),,),0),MATCH(SUBSTITUTE(J192,"Allele","Height"),'ce raw data'!$C$1:$CZ$1,0))),"-")</f>
        <v>-</v>
      </c>
    </row>
    <row r="234" spans="2:10" x14ac:dyDescent="0.4">
      <c r="B234" s="12" t="str">
        <f>'Allele Call Table'!$A$111</f>
        <v>D19S433</v>
      </c>
      <c r="C234" s="8" t="str">
        <f>IFERROR(IF(INDEX('ce raw data'!$C$2:$CZ$3000,MATCH(1,INDEX(('ce raw data'!$A$2:$A$3000=C189)*('ce raw data'!$B$2:$B$3000=$B234),,),0),MATCH(C192,'ce raw data'!$C$1:$CZ$1,0))="","-",INDEX('ce raw data'!$C$2:$CZ$3000,MATCH(1,INDEX(('ce raw data'!$A$2:$A$3000=C189)*('ce raw data'!$B$2:$B$3000=$B234),,),0),MATCH(C192,'ce raw data'!$C$1:$CZ$1,0))),"-")</f>
        <v>-</v>
      </c>
      <c r="D234" s="8" t="str">
        <f>IFERROR(IF(INDEX('ce raw data'!$C$2:$CZ$3000,MATCH(1,INDEX(('ce raw data'!$A$2:$A$3000=C189)*('ce raw data'!$B$2:$B$3000=$B234),,),0),MATCH(D192,'ce raw data'!$C$1:$CZ$1,0))="","-",INDEX('ce raw data'!$C$2:$CZ$3000,MATCH(1,INDEX(('ce raw data'!$A$2:$A$3000=C189)*('ce raw data'!$B$2:$B$3000=$B234),,),0),MATCH(D192,'ce raw data'!$C$1:$CZ$1,0))),"-")</f>
        <v>-</v>
      </c>
      <c r="E234" s="8" t="str">
        <f>IFERROR(IF(INDEX('ce raw data'!$C$2:$CZ$3000,MATCH(1,INDEX(('ce raw data'!$A$2:$A$3000=C189)*('ce raw data'!$B$2:$B$3000=$B234),,),0),MATCH(E192,'ce raw data'!$C$1:$CZ$1,0))="","-",INDEX('ce raw data'!$C$2:$CZ$3000,MATCH(1,INDEX(('ce raw data'!$A$2:$A$3000=C189)*('ce raw data'!$B$2:$B$3000=$B234),,),0),MATCH(E192,'ce raw data'!$C$1:$CZ$1,0))),"-")</f>
        <v>-</v>
      </c>
      <c r="F234" s="8" t="str">
        <f>IFERROR(IF(INDEX('ce raw data'!$C$2:$CZ$3000,MATCH(1,INDEX(('ce raw data'!$A$2:$A$3000=C189)*('ce raw data'!$B$2:$B$3000=$B234),,),0),MATCH(F192,'ce raw data'!$C$1:$CZ$1,0))="","-",INDEX('ce raw data'!$C$2:$CZ$3000,MATCH(1,INDEX(('ce raw data'!$A$2:$A$3000=C189)*('ce raw data'!$B$2:$B$3000=$B234),,),0),MATCH(F192,'ce raw data'!$C$1:$CZ$1,0))),"-")</f>
        <v>-</v>
      </c>
      <c r="G234" s="8" t="str">
        <f>IFERROR(IF(INDEX('ce raw data'!$C$2:$CZ$3000,MATCH(1,INDEX(('ce raw data'!$A$2:$A$3000=C189)*('ce raw data'!$B$2:$B$3000=$B234),,),0),MATCH(G192,'ce raw data'!$C$1:$CZ$1,0))="","-",INDEX('ce raw data'!$C$2:$CZ$3000,MATCH(1,INDEX(('ce raw data'!$A$2:$A$3000=C189)*('ce raw data'!$B$2:$B$3000=$B234),,),0),MATCH(G192,'ce raw data'!$C$1:$CZ$1,0))),"-")</f>
        <v>-</v>
      </c>
      <c r="H234" s="8" t="str">
        <f>IFERROR(IF(INDEX('ce raw data'!$C$2:$CZ$3000,MATCH(1,INDEX(('ce raw data'!$A$2:$A$3000=C189)*('ce raw data'!$B$2:$B$3000=$B234),,),0),MATCH(H192,'ce raw data'!$C$1:$CZ$1,0))="","-",INDEX('ce raw data'!$C$2:$CZ$3000,MATCH(1,INDEX(('ce raw data'!$A$2:$A$3000=C189)*('ce raw data'!$B$2:$B$3000=$B234),,),0),MATCH(H192,'ce raw data'!$C$1:$CZ$1,0))),"-")</f>
        <v>-</v>
      </c>
      <c r="I234" s="8" t="str">
        <f>IFERROR(IF(INDEX('ce raw data'!$C$2:$CZ$3000,MATCH(1,INDEX(('ce raw data'!$A$2:$A$3000=C189)*('ce raw data'!$B$2:$B$3000=$B234),,),0),MATCH(I192,'ce raw data'!$C$1:$CZ$1,0))="","-",INDEX('ce raw data'!$C$2:$CZ$3000,MATCH(1,INDEX(('ce raw data'!$A$2:$A$3000=C189)*('ce raw data'!$B$2:$B$3000=$B234),,),0),MATCH(I192,'ce raw data'!$C$1:$CZ$1,0))),"-")</f>
        <v>-</v>
      </c>
      <c r="J234" s="8" t="str">
        <f>IFERROR(IF(INDEX('ce raw data'!$C$2:$CZ$3000,MATCH(1,INDEX(('ce raw data'!$A$2:$A$3000=C189)*('ce raw data'!$B$2:$B$3000=$B234),,),0),MATCH(J192,'ce raw data'!$C$1:$CZ$1,0))="","-",INDEX('ce raw data'!$C$2:$CZ$3000,MATCH(1,INDEX(('ce raw data'!$A$2:$A$3000=C189)*('ce raw data'!$B$2:$B$3000=$B234),,),0),MATCH(J192,'ce raw data'!$C$1:$CZ$1,0))),"-")</f>
        <v>-</v>
      </c>
    </row>
    <row r="235" spans="2:10" hidden="1" x14ac:dyDescent="0.4">
      <c r="B235" s="12"/>
      <c r="C235" s="8" t="str">
        <f>IFERROR(IF(INDEX('ce raw data'!$C$2:$CZ$3000,MATCH(1,INDEX(('ce raw data'!$A$2:$A$3000=C189)*('ce raw data'!$B$2:$B$3000=$B236),,),0),MATCH(SUBSTITUTE(C192,"Allele","Height"),'ce raw data'!$C$1:$CZ$1,0))="","-",INDEX('ce raw data'!$C$2:$CZ$3000,MATCH(1,INDEX(('ce raw data'!$A$2:$A$3000=C189)*('ce raw data'!$B$2:$B$3000=$B236),,),0),MATCH(SUBSTITUTE(C192,"Allele","Height"),'ce raw data'!$C$1:$CZ$1,0))),"-")</f>
        <v>-</v>
      </c>
      <c r="D235" s="8" t="str">
        <f>IFERROR(IF(INDEX('ce raw data'!$C$2:$CZ$3000,MATCH(1,INDEX(('ce raw data'!$A$2:$A$3000=C189)*('ce raw data'!$B$2:$B$3000=$B236),,),0),MATCH(SUBSTITUTE(D192,"Allele","Height"),'ce raw data'!$C$1:$CZ$1,0))="","-",INDEX('ce raw data'!$C$2:$CZ$3000,MATCH(1,INDEX(('ce raw data'!$A$2:$A$3000=C189)*('ce raw data'!$B$2:$B$3000=$B236),,),0),MATCH(SUBSTITUTE(D192,"Allele","Height"),'ce raw data'!$C$1:$CZ$1,0))),"-")</f>
        <v>-</v>
      </c>
      <c r="E235" s="8" t="str">
        <f>IFERROR(IF(INDEX('ce raw data'!$C$2:$CZ$3000,MATCH(1,INDEX(('ce raw data'!$A$2:$A$3000=C189)*('ce raw data'!$B$2:$B$3000=$B236),,),0),MATCH(SUBSTITUTE(E192,"Allele","Height"),'ce raw data'!$C$1:$CZ$1,0))="","-",INDEX('ce raw data'!$C$2:$CZ$3000,MATCH(1,INDEX(('ce raw data'!$A$2:$A$3000=C189)*('ce raw data'!$B$2:$B$3000=$B236),,),0),MATCH(SUBSTITUTE(E192,"Allele","Height"),'ce raw data'!$C$1:$CZ$1,0))),"-")</f>
        <v>-</v>
      </c>
      <c r="F235" s="8" t="str">
        <f>IFERROR(IF(INDEX('ce raw data'!$C$2:$CZ$3000,MATCH(1,INDEX(('ce raw data'!$A$2:$A$3000=C189)*('ce raw data'!$B$2:$B$3000=$B236),,),0),MATCH(SUBSTITUTE(F192,"Allele","Height"),'ce raw data'!$C$1:$CZ$1,0))="","-",INDEX('ce raw data'!$C$2:$CZ$3000,MATCH(1,INDEX(('ce raw data'!$A$2:$A$3000=C189)*('ce raw data'!$B$2:$B$3000=$B236),,),0),MATCH(SUBSTITUTE(F192,"Allele","Height"),'ce raw data'!$C$1:$CZ$1,0))),"-")</f>
        <v>-</v>
      </c>
      <c r="G235" s="8" t="str">
        <f>IFERROR(IF(INDEX('ce raw data'!$C$2:$CZ$3000,MATCH(1,INDEX(('ce raw data'!$A$2:$A$3000=C189)*('ce raw data'!$B$2:$B$3000=$B236),,),0),MATCH(SUBSTITUTE(G192,"Allele","Height"),'ce raw data'!$C$1:$CZ$1,0))="","-",INDEX('ce raw data'!$C$2:$CZ$3000,MATCH(1,INDEX(('ce raw data'!$A$2:$A$3000=C189)*('ce raw data'!$B$2:$B$3000=$B236),,),0),MATCH(SUBSTITUTE(G192,"Allele","Height"),'ce raw data'!$C$1:$CZ$1,0))),"-")</f>
        <v>-</v>
      </c>
      <c r="H235" s="8" t="str">
        <f>IFERROR(IF(INDEX('ce raw data'!$C$2:$CZ$3000,MATCH(1,INDEX(('ce raw data'!$A$2:$A$3000=C189)*('ce raw data'!$B$2:$B$3000=$B236),,),0),MATCH(SUBSTITUTE(H192,"Allele","Height"),'ce raw data'!$C$1:$CZ$1,0))="","-",INDEX('ce raw data'!$C$2:$CZ$3000,MATCH(1,INDEX(('ce raw data'!$A$2:$A$3000=C189)*('ce raw data'!$B$2:$B$3000=$B236),,),0),MATCH(SUBSTITUTE(H192,"Allele","Height"),'ce raw data'!$C$1:$CZ$1,0))),"-")</f>
        <v>-</v>
      </c>
      <c r="I235" s="8" t="str">
        <f>IFERROR(IF(INDEX('ce raw data'!$C$2:$CZ$3000,MATCH(1,INDEX(('ce raw data'!$A$2:$A$3000=C189)*('ce raw data'!$B$2:$B$3000=$B236),,),0),MATCH(SUBSTITUTE(I192,"Allele","Height"),'ce raw data'!$C$1:$CZ$1,0))="","-",INDEX('ce raw data'!$C$2:$CZ$3000,MATCH(1,INDEX(('ce raw data'!$A$2:$A$3000=C189)*('ce raw data'!$B$2:$B$3000=$B236),,),0),MATCH(SUBSTITUTE(I192,"Allele","Height"),'ce raw data'!$C$1:$CZ$1,0))),"-")</f>
        <v>-</v>
      </c>
      <c r="J235" s="8" t="str">
        <f>IFERROR(IF(INDEX('ce raw data'!$C$2:$CZ$3000,MATCH(1,INDEX(('ce raw data'!$A$2:$A$3000=C189)*('ce raw data'!$B$2:$B$3000=$B236),,),0),MATCH(SUBSTITUTE(J192,"Allele","Height"),'ce raw data'!$C$1:$CZ$1,0))="","-",INDEX('ce raw data'!$C$2:$CZ$3000,MATCH(1,INDEX(('ce raw data'!$A$2:$A$3000=C189)*('ce raw data'!$B$2:$B$3000=$B236),,),0),MATCH(SUBSTITUTE(J192,"Allele","Height"),'ce raw data'!$C$1:$CZ$1,0))),"-")</f>
        <v>-</v>
      </c>
    </row>
    <row r="236" spans="2:10" x14ac:dyDescent="0.4">
      <c r="B236" s="12" t="str">
        <f>'Allele Call Table'!$A$113</f>
        <v>SE33</v>
      </c>
      <c r="C236" s="8" t="str">
        <f>IFERROR(IF(INDEX('ce raw data'!$C$2:$CZ$3000,MATCH(1,INDEX(('ce raw data'!$A$2:$A$3000=C189)*('ce raw data'!$B$2:$B$3000=$B236),,),0),MATCH(C192,'ce raw data'!$C$1:$CZ$1,0))="","-",INDEX('ce raw data'!$C$2:$CZ$3000,MATCH(1,INDEX(('ce raw data'!$A$2:$A$3000=C189)*('ce raw data'!$B$2:$B$3000=$B236),,),0),MATCH(C192,'ce raw data'!$C$1:$CZ$1,0))),"-")</f>
        <v>-</v>
      </c>
      <c r="D236" s="8" t="str">
        <f>IFERROR(IF(INDEX('ce raw data'!$C$2:$CZ$3000,MATCH(1,INDEX(('ce raw data'!$A$2:$A$3000=C189)*('ce raw data'!$B$2:$B$3000=$B236),,),0),MATCH(D192,'ce raw data'!$C$1:$CZ$1,0))="","-",INDEX('ce raw data'!$C$2:$CZ$3000,MATCH(1,INDEX(('ce raw data'!$A$2:$A$3000=C189)*('ce raw data'!$B$2:$B$3000=$B236),,),0),MATCH(D192,'ce raw data'!$C$1:$CZ$1,0))),"-")</f>
        <v>-</v>
      </c>
      <c r="E236" s="8" t="str">
        <f>IFERROR(IF(INDEX('ce raw data'!$C$2:$CZ$3000,MATCH(1,INDEX(('ce raw data'!$A$2:$A$3000=C189)*('ce raw data'!$B$2:$B$3000=$B236),,),0),MATCH(E192,'ce raw data'!$C$1:$CZ$1,0))="","-",INDEX('ce raw data'!$C$2:$CZ$3000,MATCH(1,INDEX(('ce raw data'!$A$2:$A$3000=C189)*('ce raw data'!$B$2:$B$3000=$B236),,),0),MATCH(E192,'ce raw data'!$C$1:$CZ$1,0))),"-")</f>
        <v>-</v>
      </c>
      <c r="F236" s="8" t="str">
        <f>IFERROR(IF(INDEX('ce raw data'!$C$2:$CZ$3000,MATCH(1,INDEX(('ce raw data'!$A$2:$A$3000=C189)*('ce raw data'!$B$2:$B$3000=$B236),,),0),MATCH(F192,'ce raw data'!$C$1:$CZ$1,0))="","-",INDEX('ce raw data'!$C$2:$CZ$3000,MATCH(1,INDEX(('ce raw data'!$A$2:$A$3000=C189)*('ce raw data'!$B$2:$B$3000=$B236),,),0),MATCH(F192,'ce raw data'!$C$1:$CZ$1,0))),"-")</f>
        <v>-</v>
      </c>
      <c r="G236" s="8" t="str">
        <f>IFERROR(IF(INDEX('ce raw data'!$C$2:$CZ$3000,MATCH(1,INDEX(('ce raw data'!$A$2:$A$3000=C189)*('ce raw data'!$B$2:$B$3000=$B236),,),0),MATCH(G192,'ce raw data'!$C$1:$CZ$1,0))="","-",INDEX('ce raw data'!$C$2:$CZ$3000,MATCH(1,INDEX(('ce raw data'!$A$2:$A$3000=C189)*('ce raw data'!$B$2:$B$3000=$B236),,),0),MATCH(G192,'ce raw data'!$C$1:$CZ$1,0))),"-")</f>
        <v>-</v>
      </c>
      <c r="H236" s="8" t="str">
        <f>IFERROR(IF(INDEX('ce raw data'!$C$2:$CZ$3000,MATCH(1,INDEX(('ce raw data'!$A$2:$A$3000=C189)*('ce raw data'!$B$2:$B$3000=$B236),,),0),MATCH(H192,'ce raw data'!$C$1:$CZ$1,0))="","-",INDEX('ce raw data'!$C$2:$CZ$3000,MATCH(1,INDEX(('ce raw data'!$A$2:$A$3000=C189)*('ce raw data'!$B$2:$B$3000=$B236),,),0),MATCH(H192,'ce raw data'!$C$1:$CZ$1,0))),"-")</f>
        <v>-</v>
      </c>
      <c r="I236" s="8" t="str">
        <f>IFERROR(IF(INDEX('ce raw data'!$C$2:$CZ$3000,MATCH(1,INDEX(('ce raw data'!$A$2:$A$3000=C189)*('ce raw data'!$B$2:$B$3000=$B236),,),0),MATCH(I192,'ce raw data'!$C$1:$CZ$1,0))="","-",INDEX('ce raw data'!$C$2:$CZ$3000,MATCH(1,INDEX(('ce raw data'!$A$2:$A$3000=C189)*('ce raw data'!$B$2:$B$3000=$B236),,),0),MATCH(I192,'ce raw data'!$C$1:$CZ$1,0))),"-")</f>
        <v>-</v>
      </c>
      <c r="J236" s="8" t="str">
        <f>IFERROR(IF(INDEX('ce raw data'!$C$2:$CZ$3000,MATCH(1,INDEX(('ce raw data'!$A$2:$A$3000=C189)*('ce raw data'!$B$2:$B$3000=$B236),,),0),MATCH(J192,'ce raw data'!$C$1:$CZ$1,0))="","-",INDEX('ce raw data'!$C$2:$CZ$3000,MATCH(1,INDEX(('ce raw data'!$A$2:$A$3000=C189)*('ce raw data'!$B$2:$B$3000=$B236),,),0),MATCH(J192,'ce raw data'!$C$1:$CZ$1,0))),"-")</f>
        <v>-</v>
      </c>
    </row>
    <row r="237" spans="2:10" hidden="1" x14ac:dyDescent="0.4">
      <c r="B237" s="12"/>
      <c r="C237" s="8" t="str">
        <f>IFERROR(IF(INDEX('ce raw data'!$C$2:$CZ$3000,MATCH(1,INDEX(('ce raw data'!$A$2:$A$3000=C189)*('ce raw data'!$B$2:$B$3000=$B238),,),0),MATCH(SUBSTITUTE(C192,"Allele","Height"),'ce raw data'!$C$1:$CZ$1,0))="","-",INDEX('ce raw data'!$C$2:$CZ$3000,MATCH(1,INDEX(('ce raw data'!$A$2:$A$3000=C189)*('ce raw data'!$B$2:$B$3000=$B238),,),0),MATCH(SUBSTITUTE(C192,"Allele","Height"),'ce raw data'!$C$1:$CZ$1,0))),"-")</f>
        <v>-</v>
      </c>
      <c r="D237" s="8" t="str">
        <f>IFERROR(IF(INDEX('ce raw data'!$C$2:$CZ$3000,MATCH(1,INDEX(('ce raw data'!$A$2:$A$3000=C189)*('ce raw data'!$B$2:$B$3000=$B238),,),0),MATCH(SUBSTITUTE(D192,"Allele","Height"),'ce raw data'!$C$1:$CZ$1,0))="","-",INDEX('ce raw data'!$C$2:$CZ$3000,MATCH(1,INDEX(('ce raw data'!$A$2:$A$3000=C189)*('ce raw data'!$B$2:$B$3000=$B238),,),0),MATCH(SUBSTITUTE(D192,"Allele","Height"),'ce raw data'!$C$1:$CZ$1,0))),"-")</f>
        <v>-</v>
      </c>
      <c r="E237" s="8" t="str">
        <f>IFERROR(IF(INDEX('ce raw data'!$C$2:$CZ$3000,MATCH(1,INDEX(('ce raw data'!$A$2:$A$3000=C189)*('ce raw data'!$B$2:$B$3000=$B238),,),0),MATCH(SUBSTITUTE(E192,"Allele","Height"),'ce raw data'!$C$1:$CZ$1,0))="","-",INDEX('ce raw data'!$C$2:$CZ$3000,MATCH(1,INDEX(('ce raw data'!$A$2:$A$3000=C189)*('ce raw data'!$B$2:$B$3000=$B238),,),0),MATCH(SUBSTITUTE(E192,"Allele","Height"),'ce raw data'!$C$1:$CZ$1,0))),"-")</f>
        <v>-</v>
      </c>
      <c r="F237" s="8" t="str">
        <f>IFERROR(IF(INDEX('ce raw data'!$C$2:$CZ$3000,MATCH(1,INDEX(('ce raw data'!$A$2:$A$3000=C189)*('ce raw data'!$B$2:$B$3000=$B238),,),0),MATCH(SUBSTITUTE(F192,"Allele","Height"),'ce raw data'!$C$1:$CZ$1,0))="","-",INDEX('ce raw data'!$C$2:$CZ$3000,MATCH(1,INDEX(('ce raw data'!$A$2:$A$3000=C189)*('ce raw data'!$B$2:$B$3000=$B238),,),0),MATCH(SUBSTITUTE(F192,"Allele","Height"),'ce raw data'!$C$1:$CZ$1,0))),"-")</f>
        <v>-</v>
      </c>
      <c r="G237" s="8" t="str">
        <f>IFERROR(IF(INDEX('ce raw data'!$C$2:$CZ$3000,MATCH(1,INDEX(('ce raw data'!$A$2:$A$3000=C189)*('ce raw data'!$B$2:$B$3000=$B238),,),0),MATCH(SUBSTITUTE(G192,"Allele","Height"),'ce raw data'!$C$1:$CZ$1,0))="","-",INDEX('ce raw data'!$C$2:$CZ$3000,MATCH(1,INDEX(('ce raw data'!$A$2:$A$3000=C189)*('ce raw data'!$B$2:$B$3000=$B238),,),0),MATCH(SUBSTITUTE(G192,"Allele","Height"),'ce raw data'!$C$1:$CZ$1,0))),"-")</f>
        <v>-</v>
      </c>
      <c r="H237" s="8" t="str">
        <f>IFERROR(IF(INDEX('ce raw data'!$C$2:$CZ$3000,MATCH(1,INDEX(('ce raw data'!$A$2:$A$3000=C189)*('ce raw data'!$B$2:$B$3000=$B238),,),0),MATCH(SUBSTITUTE(H192,"Allele","Height"),'ce raw data'!$C$1:$CZ$1,0))="","-",INDEX('ce raw data'!$C$2:$CZ$3000,MATCH(1,INDEX(('ce raw data'!$A$2:$A$3000=C189)*('ce raw data'!$B$2:$B$3000=$B238),,),0),MATCH(SUBSTITUTE(H192,"Allele","Height"),'ce raw data'!$C$1:$CZ$1,0))),"-")</f>
        <v>-</v>
      </c>
      <c r="I237" s="8" t="str">
        <f>IFERROR(IF(INDEX('ce raw data'!$C$2:$CZ$3000,MATCH(1,INDEX(('ce raw data'!$A$2:$A$3000=C189)*('ce raw data'!$B$2:$B$3000=$B238),,),0),MATCH(SUBSTITUTE(I192,"Allele","Height"),'ce raw data'!$C$1:$CZ$1,0))="","-",INDEX('ce raw data'!$C$2:$CZ$3000,MATCH(1,INDEX(('ce raw data'!$A$2:$A$3000=C189)*('ce raw data'!$B$2:$B$3000=$B238),,),0),MATCH(SUBSTITUTE(I192,"Allele","Height"),'ce raw data'!$C$1:$CZ$1,0))),"-")</f>
        <v>-</v>
      </c>
      <c r="J237" s="8" t="str">
        <f>IFERROR(IF(INDEX('ce raw data'!$C$2:$CZ$3000,MATCH(1,INDEX(('ce raw data'!$A$2:$A$3000=C189)*('ce raw data'!$B$2:$B$3000=$B238),,),0),MATCH(SUBSTITUTE(J192,"Allele","Height"),'ce raw data'!$C$1:$CZ$1,0))="","-",INDEX('ce raw data'!$C$2:$CZ$3000,MATCH(1,INDEX(('ce raw data'!$A$2:$A$3000=C189)*('ce raw data'!$B$2:$B$3000=$B238),,),0),MATCH(SUBSTITUTE(J192,"Allele","Height"),'ce raw data'!$C$1:$CZ$1,0))),"-")</f>
        <v>-</v>
      </c>
    </row>
    <row r="238" spans="2:10" x14ac:dyDescent="0.4">
      <c r="B238" s="12" t="str">
        <f>'Allele Call Table'!$A$115</f>
        <v>D22S1045</v>
      </c>
      <c r="C238" s="8" t="str">
        <f>IFERROR(IF(INDEX('ce raw data'!$C$2:$CZ$3000,MATCH(1,INDEX(('ce raw data'!$A$2:$A$3000=C189)*('ce raw data'!$B$2:$B$3000=$B238),,),0),MATCH(C192,'ce raw data'!$C$1:$CZ$1,0))="","-",INDEX('ce raw data'!$C$2:$CZ$3000,MATCH(1,INDEX(('ce raw data'!$A$2:$A$3000=C189)*('ce raw data'!$B$2:$B$3000=$B238),,),0),MATCH(C192,'ce raw data'!$C$1:$CZ$1,0))),"-")</f>
        <v>-</v>
      </c>
      <c r="D238" s="8" t="str">
        <f>IFERROR(IF(INDEX('ce raw data'!$C$2:$CZ$3000,MATCH(1,INDEX(('ce raw data'!$A$2:$A$3000=C189)*('ce raw data'!$B$2:$B$3000=$B238),,),0),MATCH(D192,'ce raw data'!$C$1:$CZ$1,0))="","-",INDEX('ce raw data'!$C$2:$CZ$3000,MATCH(1,INDEX(('ce raw data'!$A$2:$A$3000=C189)*('ce raw data'!$B$2:$B$3000=$B238),,),0),MATCH(D192,'ce raw data'!$C$1:$CZ$1,0))),"-")</f>
        <v>-</v>
      </c>
      <c r="E238" s="8" t="str">
        <f>IFERROR(IF(INDEX('ce raw data'!$C$2:$CZ$3000,MATCH(1,INDEX(('ce raw data'!$A$2:$A$3000=C189)*('ce raw data'!$B$2:$B$3000=$B238),,),0),MATCH(E192,'ce raw data'!$C$1:$CZ$1,0))="","-",INDEX('ce raw data'!$C$2:$CZ$3000,MATCH(1,INDEX(('ce raw data'!$A$2:$A$3000=C189)*('ce raw data'!$B$2:$B$3000=$B238),,),0),MATCH(E192,'ce raw data'!$C$1:$CZ$1,0))),"-")</f>
        <v>-</v>
      </c>
      <c r="F238" s="8" t="str">
        <f>IFERROR(IF(INDEX('ce raw data'!$C$2:$CZ$3000,MATCH(1,INDEX(('ce raw data'!$A$2:$A$3000=C189)*('ce raw data'!$B$2:$B$3000=$B238),,),0),MATCH(F192,'ce raw data'!$C$1:$CZ$1,0))="","-",INDEX('ce raw data'!$C$2:$CZ$3000,MATCH(1,INDEX(('ce raw data'!$A$2:$A$3000=C189)*('ce raw data'!$B$2:$B$3000=$B238),,),0),MATCH(F192,'ce raw data'!$C$1:$CZ$1,0))),"-")</f>
        <v>-</v>
      </c>
      <c r="G238" s="8" t="str">
        <f>IFERROR(IF(INDEX('ce raw data'!$C$2:$CZ$3000,MATCH(1,INDEX(('ce raw data'!$A$2:$A$3000=C189)*('ce raw data'!$B$2:$B$3000=$B238),,),0),MATCH(G192,'ce raw data'!$C$1:$CZ$1,0))="","-",INDEX('ce raw data'!$C$2:$CZ$3000,MATCH(1,INDEX(('ce raw data'!$A$2:$A$3000=C189)*('ce raw data'!$B$2:$B$3000=$B238),,),0),MATCH(G192,'ce raw data'!$C$1:$CZ$1,0))),"-")</f>
        <v>-</v>
      </c>
      <c r="H238" s="8" t="str">
        <f>IFERROR(IF(INDEX('ce raw data'!$C$2:$CZ$3000,MATCH(1,INDEX(('ce raw data'!$A$2:$A$3000=C189)*('ce raw data'!$B$2:$B$3000=$B238),,),0),MATCH(H192,'ce raw data'!$C$1:$CZ$1,0))="","-",INDEX('ce raw data'!$C$2:$CZ$3000,MATCH(1,INDEX(('ce raw data'!$A$2:$A$3000=C189)*('ce raw data'!$B$2:$B$3000=$B238),,),0),MATCH(H192,'ce raw data'!$C$1:$CZ$1,0))),"-")</f>
        <v>-</v>
      </c>
      <c r="I238" s="8" t="str">
        <f>IFERROR(IF(INDEX('ce raw data'!$C$2:$CZ$3000,MATCH(1,INDEX(('ce raw data'!$A$2:$A$3000=C189)*('ce raw data'!$B$2:$B$3000=$B238),,),0),MATCH(I192,'ce raw data'!$C$1:$CZ$1,0))="","-",INDEX('ce raw data'!$C$2:$CZ$3000,MATCH(1,INDEX(('ce raw data'!$A$2:$A$3000=C189)*('ce raw data'!$B$2:$B$3000=$B238),,),0),MATCH(I192,'ce raw data'!$C$1:$CZ$1,0))),"-")</f>
        <v>-</v>
      </c>
      <c r="J238" s="8" t="str">
        <f>IFERROR(IF(INDEX('ce raw data'!$C$2:$CZ$3000,MATCH(1,INDEX(('ce raw data'!$A$2:$A$3000=C189)*('ce raw data'!$B$2:$B$3000=$B238),,),0),MATCH(J192,'ce raw data'!$C$1:$CZ$1,0))="","-",INDEX('ce raw data'!$C$2:$CZ$3000,MATCH(1,INDEX(('ce raw data'!$A$2:$A$3000=C189)*('ce raw data'!$B$2:$B$3000=$B238),,),0),MATCH(J192,'ce raw data'!$C$1:$CZ$1,0))),"-")</f>
        <v>-</v>
      </c>
    </row>
    <row r="239" spans="2:10" hidden="1" x14ac:dyDescent="0.4">
      <c r="B239" s="10"/>
      <c r="C239" s="8" t="str">
        <f>IFERROR(IF(INDEX('ce raw data'!$C$2:$CZ$3000,MATCH(1,INDEX(('ce raw data'!$A$2:$A$3000=C189)*('ce raw data'!$B$2:$B$3000=$B240),,),0),MATCH(SUBSTITUTE(C192,"Allele","Height"),'ce raw data'!$C$1:$CZ$1,0))="","-",INDEX('ce raw data'!$C$2:$CZ$3000,MATCH(1,INDEX(('ce raw data'!$A$2:$A$3000=C189)*('ce raw data'!$B$2:$B$3000=$B240),,),0),MATCH(SUBSTITUTE(C192,"Allele","Height"),'ce raw data'!$C$1:$CZ$1,0))),"-")</f>
        <v>-</v>
      </c>
      <c r="D239" s="8" t="str">
        <f>IFERROR(IF(INDEX('ce raw data'!$C$2:$CZ$3000,MATCH(1,INDEX(('ce raw data'!$A$2:$A$3000=C189)*('ce raw data'!$B$2:$B$3000=$B240),,),0),MATCH(SUBSTITUTE(D192,"Allele","Height"),'ce raw data'!$C$1:$CZ$1,0))="","-",INDEX('ce raw data'!$C$2:$CZ$3000,MATCH(1,INDEX(('ce raw data'!$A$2:$A$3000=C189)*('ce raw data'!$B$2:$B$3000=$B240),,),0),MATCH(SUBSTITUTE(D192,"Allele","Height"),'ce raw data'!$C$1:$CZ$1,0))),"-")</f>
        <v>-</v>
      </c>
      <c r="E239" s="8" t="str">
        <f>IFERROR(IF(INDEX('ce raw data'!$C$2:$CZ$3000,MATCH(1,INDEX(('ce raw data'!$A$2:$A$3000=C189)*('ce raw data'!$B$2:$B$3000=$B240),,),0),MATCH(SUBSTITUTE(E192,"Allele","Height"),'ce raw data'!$C$1:$CZ$1,0))="","-",INDEX('ce raw data'!$C$2:$CZ$3000,MATCH(1,INDEX(('ce raw data'!$A$2:$A$3000=C189)*('ce raw data'!$B$2:$B$3000=$B240),,),0),MATCH(SUBSTITUTE(E192,"Allele","Height"),'ce raw data'!$C$1:$CZ$1,0))),"-")</f>
        <v>-</v>
      </c>
      <c r="F239" s="8" t="str">
        <f>IFERROR(IF(INDEX('ce raw data'!$C$2:$CZ$3000,MATCH(1,INDEX(('ce raw data'!$A$2:$A$3000=C189)*('ce raw data'!$B$2:$B$3000=$B240),,),0),MATCH(SUBSTITUTE(F192,"Allele","Height"),'ce raw data'!$C$1:$CZ$1,0))="","-",INDEX('ce raw data'!$C$2:$CZ$3000,MATCH(1,INDEX(('ce raw data'!$A$2:$A$3000=C189)*('ce raw data'!$B$2:$B$3000=$B240),,),0),MATCH(SUBSTITUTE(F192,"Allele","Height"),'ce raw data'!$C$1:$CZ$1,0))),"-")</f>
        <v>-</v>
      </c>
      <c r="G239" s="8" t="str">
        <f>IFERROR(IF(INDEX('ce raw data'!$C$2:$CZ$3000,MATCH(1,INDEX(('ce raw data'!$A$2:$A$3000=C189)*('ce raw data'!$B$2:$B$3000=$B240),,),0),MATCH(SUBSTITUTE(G192,"Allele","Height"),'ce raw data'!$C$1:$CZ$1,0))="","-",INDEX('ce raw data'!$C$2:$CZ$3000,MATCH(1,INDEX(('ce raw data'!$A$2:$A$3000=C189)*('ce raw data'!$B$2:$B$3000=$B240),,),0),MATCH(SUBSTITUTE(G192,"Allele","Height"),'ce raw data'!$C$1:$CZ$1,0))),"-")</f>
        <v>-</v>
      </c>
      <c r="H239" s="8" t="str">
        <f>IFERROR(IF(INDEX('ce raw data'!$C$2:$CZ$3000,MATCH(1,INDEX(('ce raw data'!$A$2:$A$3000=C189)*('ce raw data'!$B$2:$B$3000=$B240),,),0),MATCH(SUBSTITUTE(H192,"Allele","Height"),'ce raw data'!$C$1:$CZ$1,0))="","-",INDEX('ce raw data'!$C$2:$CZ$3000,MATCH(1,INDEX(('ce raw data'!$A$2:$A$3000=C189)*('ce raw data'!$B$2:$B$3000=$B240),,),0),MATCH(SUBSTITUTE(H192,"Allele","Height"),'ce raw data'!$C$1:$CZ$1,0))),"-")</f>
        <v>-</v>
      </c>
      <c r="I239" s="8" t="str">
        <f>IFERROR(IF(INDEX('ce raw data'!$C$2:$CZ$3000,MATCH(1,INDEX(('ce raw data'!$A$2:$A$3000=C189)*('ce raw data'!$B$2:$B$3000=$B240),,),0),MATCH(SUBSTITUTE(I192,"Allele","Height"),'ce raw data'!$C$1:$CZ$1,0))="","-",INDEX('ce raw data'!$C$2:$CZ$3000,MATCH(1,INDEX(('ce raw data'!$A$2:$A$3000=C189)*('ce raw data'!$B$2:$B$3000=$B240),,),0),MATCH(SUBSTITUTE(I192,"Allele","Height"),'ce raw data'!$C$1:$CZ$1,0))),"-")</f>
        <v>-</v>
      </c>
      <c r="J239" s="8" t="str">
        <f>IFERROR(IF(INDEX('ce raw data'!$C$2:$CZ$3000,MATCH(1,INDEX(('ce raw data'!$A$2:$A$3000=C189)*('ce raw data'!$B$2:$B$3000=$B240),,),0),MATCH(SUBSTITUTE(J192,"Allele","Height"),'ce raw data'!$C$1:$CZ$1,0))="","-",INDEX('ce raw data'!$C$2:$CZ$3000,MATCH(1,INDEX(('ce raw data'!$A$2:$A$3000=C189)*('ce raw data'!$B$2:$B$3000=$B240),,),0),MATCH(SUBSTITUTE(J192,"Allele","Height"),'ce raw data'!$C$1:$CZ$1,0))),"-")</f>
        <v>-</v>
      </c>
    </row>
    <row r="240" spans="2:10" x14ac:dyDescent="0.4">
      <c r="B240" s="13" t="str">
        <f>'Allele Call Table'!$A$117</f>
        <v>DYS391</v>
      </c>
      <c r="C240" s="8" t="str">
        <f>IFERROR(IF(INDEX('ce raw data'!$C$2:$CZ$3000,MATCH(1,INDEX(('ce raw data'!$A$2:$A$3000=C189)*('ce raw data'!$B$2:$B$3000=$B240),,),0),MATCH(C192,'ce raw data'!$C$1:$CZ$1,0))="","-",INDEX('ce raw data'!$C$2:$CZ$3000,MATCH(1,INDEX(('ce raw data'!$A$2:$A$3000=C189)*('ce raw data'!$B$2:$B$3000=$B240),,),0),MATCH(C192,'ce raw data'!$C$1:$CZ$1,0))),"-")</f>
        <v>-</v>
      </c>
      <c r="D240" s="8" t="str">
        <f>IFERROR(IF(INDEX('ce raw data'!$C$2:$CZ$3000,MATCH(1,INDEX(('ce raw data'!$A$2:$A$3000=C189)*('ce raw data'!$B$2:$B$3000=$B240),,),0),MATCH(D192,'ce raw data'!$C$1:$CZ$1,0))="","-",INDEX('ce raw data'!$C$2:$CZ$3000,MATCH(1,INDEX(('ce raw data'!$A$2:$A$3000=C189)*('ce raw data'!$B$2:$B$3000=$B240),,),0),MATCH(D192,'ce raw data'!$C$1:$CZ$1,0))),"-")</f>
        <v>-</v>
      </c>
      <c r="E240" s="8" t="str">
        <f>IFERROR(IF(INDEX('ce raw data'!$C$2:$CZ$3000,MATCH(1,INDEX(('ce raw data'!$A$2:$A$3000=C189)*('ce raw data'!$B$2:$B$3000=$B240),,),0),MATCH(E192,'ce raw data'!$C$1:$CZ$1,0))="","-",INDEX('ce raw data'!$C$2:$CZ$3000,MATCH(1,INDEX(('ce raw data'!$A$2:$A$3000=C189)*('ce raw data'!$B$2:$B$3000=$B240),,),0),MATCH(E192,'ce raw data'!$C$1:$CZ$1,0))),"-")</f>
        <v>-</v>
      </c>
      <c r="F240" s="8" t="str">
        <f>IFERROR(IF(INDEX('ce raw data'!$C$2:$CZ$3000,MATCH(1,INDEX(('ce raw data'!$A$2:$A$3000=C189)*('ce raw data'!$B$2:$B$3000=$B240),,),0),MATCH(F192,'ce raw data'!$C$1:$CZ$1,0))="","-",INDEX('ce raw data'!$C$2:$CZ$3000,MATCH(1,INDEX(('ce raw data'!$A$2:$A$3000=C189)*('ce raw data'!$B$2:$B$3000=$B240),,),0),MATCH(F192,'ce raw data'!$C$1:$CZ$1,0))),"-")</f>
        <v>-</v>
      </c>
      <c r="G240" s="8" t="str">
        <f>IFERROR(IF(INDEX('ce raw data'!$C$2:$CZ$3000,MATCH(1,INDEX(('ce raw data'!$A$2:$A$3000=C189)*('ce raw data'!$B$2:$B$3000=$B240),,),0),MATCH(G192,'ce raw data'!$C$1:$CZ$1,0))="","-",INDEX('ce raw data'!$C$2:$CZ$3000,MATCH(1,INDEX(('ce raw data'!$A$2:$A$3000=C189)*('ce raw data'!$B$2:$B$3000=$B240),,),0),MATCH(G192,'ce raw data'!$C$1:$CZ$1,0))),"-")</f>
        <v>-</v>
      </c>
      <c r="H240" s="8" t="str">
        <f>IFERROR(IF(INDEX('ce raw data'!$C$2:$CZ$3000,MATCH(1,INDEX(('ce raw data'!$A$2:$A$3000=C189)*('ce raw data'!$B$2:$B$3000=$B240),,),0),MATCH(H192,'ce raw data'!$C$1:$CZ$1,0))="","-",INDEX('ce raw data'!$C$2:$CZ$3000,MATCH(1,INDEX(('ce raw data'!$A$2:$A$3000=C189)*('ce raw data'!$B$2:$B$3000=$B240),,),0),MATCH(H192,'ce raw data'!$C$1:$CZ$1,0))),"-")</f>
        <v>-</v>
      </c>
      <c r="I240" s="8" t="str">
        <f>IFERROR(IF(INDEX('ce raw data'!$C$2:$CZ$3000,MATCH(1,INDEX(('ce raw data'!$A$2:$A$3000=C189)*('ce raw data'!$B$2:$B$3000=$B240),,),0),MATCH(I192,'ce raw data'!$C$1:$CZ$1,0))="","-",INDEX('ce raw data'!$C$2:$CZ$3000,MATCH(1,INDEX(('ce raw data'!$A$2:$A$3000=C189)*('ce raw data'!$B$2:$B$3000=$B240),,),0),MATCH(I192,'ce raw data'!$C$1:$CZ$1,0))),"-")</f>
        <v>-</v>
      </c>
      <c r="J240" s="8" t="str">
        <f>IFERROR(IF(INDEX('ce raw data'!$C$2:$CZ$3000,MATCH(1,INDEX(('ce raw data'!$A$2:$A$3000=C189)*('ce raw data'!$B$2:$B$3000=$B240),,),0),MATCH(J192,'ce raw data'!$C$1:$CZ$1,0))="","-",INDEX('ce raw data'!$C$2:$CZ$3000,MATCH(1,INDEX(('ce raw data'!$A$2:$A$3000=C189)*('ce raw data'!$B$2:$B$3000=$B240),,),0),MATCH(J192,'ce raw data'!$C$1:$CZ$1,0))),"-")</f>
        <v>-</v>
      </c>
    </row>
    <row r="241" spans="2:10" hidden="1" x14ac:dyDescent="0.4">
      <c r="B241" s="13"/>
      <c r="C241" s="8" t="str">
        <f>IFERROR(IF(INDEX('ce raw data'!$C$2:$CZ$3000,MATCH(1,INDEX(('ce raw data'!$A$2:$A$3000=C189)*('ce raw data'!$B$2:$B$3000=$B242),,),0),MATCH(SUBSTITUTE(C192,"Allele","Height"),'ce raw data'!$C$1:$CZ$1,0))="","-",INDEX('ce raw data'!$C$2:$CZ$3000,MATCH(1,INDEX(('ce raw data'!$A$2:$A$3000=C189)*('ce raw data'!$B$2:$B$3000=$B242),,),0),MATCH(SUBSTITUTE(C192,"Allele","Height"),'ce raw data'!$C$1:$CZ$1,0))),"-")</f>
        <v>-</v>
      </c>
      <c r="D241" s="8" t="str">
        <f>IFERROR(IF(INDEX('ce raw data'!$C$2:$CZ$3000,MATCH(1,INDEX(('ce raw data'!$A$2:$A$3000=C189)*('ce raw data'!$B$2:$B$3000=$B242),,),0),MATCH(SUBSTITUTE(D192,"Allele","Height"),'ce raw data'!$C$1:$CZ$1,0))="","-",INDEX('ce raw data'!$C$2:$CZ$3000,MATCH(1,INDEX(('ce raw data'!$A$2:$A$3000=C189)*('ce raw data'!$B$2:$B$3000=$B242),,),0),MATCH(SUBSTITUTE(D192,"Allele","Height"),'ce raw data'!$C$1:$CZ$1,0))),"-")</f>
        <v>-</v>
      </c>
      <c r="E241" s="8" t="str">
        <f>IFERROR(IF(INDEX('ce raw data'!$C$2:$CZ$3000,MATCH(1,INDEX(('ce raw data'!$A$2:$A$3000=C189)*('ce raw data'!$B$2:$B$3000=$B242),,),0),MATCH(SUBSTITUTE(E192,"Allele","Height"),'ce raw data'!$C$1:$CZ$1,0))="","-",INDEX('ce raw data'!$C$2:$CZ$3000,MATCH(1,INDEX(('ce raw data'!$A$2:$A$3000=C189)*('ce raw data'!$B$2:$B$3000=$B242),,),0),MATCH(SUBSTITUTE(E192,"Allele","Height"),'ce raw data'!$C$1:$CZ$1,0))),"-")</f>
        <v>-</v>
      </c>
      <c r="F241" s="8" t="str">
        <f>IFERROR(IF(INDEX('ce raw data'!$C$2:$CZ$3000,MATCH(1,INDEX(('ce raw data'!$A$2:$A$3000=C189)*('ce raw data'!$B$2:$B$3000=$B242),,),0),MATCH(SUBSTITUTE(F192,"Allele","Height"),'ce raw data'!$C$1:$CZ$1,0))="","-",INDEX('ce raw data'!$C$2:$CZ$3000,MATCH(1,INDEX(('ce raw data'!$A$2:$A$3000=C189)*('ce raw data'!$B$2:$B$3000=$B242),,),0),MATCH(SUBSTITUTE(F192,"Allele","Height"),'ce raw data'!$C$1:$CZ$1,0))),"-")</f>
        <v>-</v>
      </c>
      <c r="G241" s="8" t="str">
        <f>IFERROR(IF(INDEX('ce raw data'!$C$2:$CZ$3000,MATCH(1,INDEX(('ce raw data'!$A$2:$A$3000=C189)*('ce raw data'!$B$2:$B$3000=$B242),,),0),MATCH(SUBSTITUTE(G192,"Allele","Height"),'ce raw data'!$C$1:$CZ$1,0))="","-",INDEX('ce raw data'!$C$2:$CZ$3000,MATCH(1,INDEX(('ce raw data'!$A$2:$A$3000=C189)*('ce raw data'!$B$2:$B$3000=$B242),,),0),MATCH(SUBSTITUTE(G192,"Allele","Height"),'ce raw data'!$C$1:$CZ$1,0))),"-")</f>
        <v>-</v>
      </c>
      <c r="H241" s="8" t="str">
        <f>IFERROR(IF(INDEX('ce raw data'!$C$2:$CZ$3000,MATCH(1,INDEX(('ce raw data'!$A$2:$A$3000=C189)*('ce raw data'!$B$2:$B$3000=$B242),,),0),MATCH(SUBSTITUTE(H192,"Allele","Height"),'ce raw data'!$C$1:$CZ$1,0))="","-",INDEX('ce raw data'!$C$2:$CZ$3000,MATCH(1,INDEX(('ce raw data'!$A$2:$A$3000=C189)*('ce raw data'!$B$2:$B$3000=$B242),,),0),MATCH(SUBSTITUTE(H192,"Allele","Height"),'ce raw data'!$C$1:$CZ$1,0))),"-")</f>
        <v>-</v>
      </c>
      <c r="I241" s="8" t="str">
        <f>IFERROR(IF(INDEX('ce raw data'!$C$2:$CZ$3000,MATCH(1,INDEX(('ce raw data'!$A$2:$A$3000=C189)*('ce raw data'!$B$2:$B$3000=$B242),,),0),MATCH(SUBSTITUTE(I192,"Allele","Height"),'ce raw data'!$C$1:$CZ$1,0))="","-",INDEX('ce raw data'!$C$2:$CZ$3000,MATCH(1,INDEX(('ce raw data'!$A$2:$A$3000=C189)*('ce raw data'!$B$2:$B$3000=$B242),,),0),MATCH(SUBSTITUTE(I192,"Allele","Height"),'ce raw data'!$C$1:$CZ$1,0))),"-")</f>
        <v>-</v>
      </c>
      <c r="J241" s="8" t="str">
        <f>IFERROR(IF(INDEX('ce raw data'!$C$2:$CZ$3000,MATCH(1,INDEX(('ce raw data'!$A$2:$A$3000=C189)*('ce raw data'!$B$2:$B$3000=$B242),,),0),MATCH(SUBSTITUTE(J192,"Allele","Height"),'ce raw data'!$C$1:$CZ$1,0))="","-",INDEX('ce raw data'!$C$2:$CZ$3000,MATCH(1,INDEX(('ce raw data'!$A$2:$A$3000=C189)*('ce raw data'!$B$2:$B$3000=$B242),,),0),MATCH(SUBSTITUTE(J192,"Allele","Height"),'ce raw data'!$C$1:$CZ$1,0))),"-")</f>
        <v>-</v>
      </c>
    </row>
    <row r="242" spans="2:10" x14ac:dyDescent="0.4">
      <c r="B242" s="13" t="str">
        <f>'Allele Call Table'!$A$119</f>
        <v>FGA</v>
      </c>
      <c r="C242" s="8" t="str">
        <f>IFERROR(IF(INDEX('ce raw data'!$C$2:$CZ$3000,MATCH(1,INDEX(('ce raw data'!$A$2:$A$3000=C189)*('ce raw data'!$B$2:$B$3000=$B242),,),0),MATCH(C192,'ce raw data'!$C$1:$CZ$1,0))="","-",INDEX('ce raw data'!$C$2:$CZ$3000,MATCH(1,INDEX(('ce raw data'!$A$2:$A$3000=C189)*('ce raw data'!$B$2:$B$3000=$B242),,),0),MATCH(C192,'ce raw data'!$C$1:$CZ$1,0))),"-")</f>
        <v>-</v>
      </c>
      <c r="D242" s="8" t="str">
        <f>IFERROR(IF(INDEX('ce raw data'!$C$2:$CZ$3000,MATCH(1,INDEX(('ce raw data'!$A$2:$A$3000=C189)*('ce raw data'!$B$2:$B$3000=$B242),,),0),MATCH(D192,'ce raw data'!$C$1:$CZ$1,0))="","-",INDEX('ce raw data'!$C$2:$CZ$3000,MATCH(1,INDEX(('ce raw data'!$A$2:$A$3000=C189)*('ce raw data'!$B$2:$B$3000=$B242),,),0),MATCH(D192,'ce raw data'!$C$1:$CZ$1,0))),"-")</f>
        <v>-</v>
      </c>
      <c r="E242" s="8" t="str">
        <f>IFERROR(IF(INDEX('ce raw data'!$C$2:$CZ$3000,MATCH(1,INDEX(('ce raw data'!$A$2:$A$3000=C189)*('ce raw data'!$B$2:$B$3000=$B242),,),0),MATCH(E192,'ce raw data'!$C$1:$CZ$1,0))="","-",INDEX('ce raw data'!$C$2:$CZ$3000,MATCH(1,INDEX(('ce raw data'!$A$2:$A$3000=C189)*('ce raw data'!$B$2:$B$3000=$B242),,),0),MATCH(E192,'ce raw data'!$C$1:$CZ$1,0))),"-")</f>
        <v>-</v>
      </c>
      <c r="F242" s="8" t="str">
        <f>IFERROR(IF(INDEX('ce raw data'!$C$2:$CZ$3000,MATCH(1,INDEX(('ce raw data'!$A$2:$A$3000=C189)*('ce raw data'!$B$2:$B$3000=$B242),,),0),MATCH(F192,'ce raw data'!$C$1:$CZ$1,0))="","-",INDEX('ce raw data'!$C$2:$CZ$3000,MATCH(1,INDEX(('ce raw data'!$A$2:$A$3000=C189)*('ce raw data'!$B$2:$B$3000=$B242),,),0),MATCH(F192,'ce raw data'!$C$1:$CZ$1,0))),"-")</f>
        <v>-</v>
      </c>
      <c r="G242" s="8" t="str">
        <f>IFERROR(IF(INDEX('ce raw data'!$C$2:$CZ$3000,MATCH(1,INDEX(('ce raw data'!$A$2:$A$3000=C189)*('ce raw data'!$B$2:$B$3000=$B242),,),0),MATCH(G192,'ce raw data'!$C$1:$CZ$1,0))="","-",INDEX('ce raw data'!$C$2:$CZ$3000,MATCH(1,INDEX(('ce raw data'!$A$2:$A$3000=C189)*('ce raw data'!$B$2:$B$3000=$B242),,),0),MATCH(G192,'ce raw data'!$C$1:$CZ$1,0))),"-")</f>
        <v>-</v>
      </c>
      <c r="H242" s="8" t="str">
        <f>IFERROR(IF(INDEX('ce raw data'!$C$2:$CZ$3000,MATCH(1,INDEX(('ce raw data'!$A$2:$A$3000=C189)*('ce raw data'!$B$2:$B$3000=$B242),,),0),MATCH(H192,'ce raw data'!$C$1:$CZ$1,0))="","-",INDEX('ce raw data'!$C$2:$CZ$3000,MATCH(1,INDEX(('ce raw data'!$A$2:$A$3000=C189)*('ce raw data'!$B$2:$B$3000=$B242),,),0),MATCH(H192,'ce raw data'!$C$1:$CZ$1,0))),"-")</f>
        <v>-</v>
      </c>
      <c r="I242" s="8" t="str">
        <f>IFERROR(IF(INDEX('ce raw data'!$C$2:$CZ$3000,MATCH(1,INDEX(('ce raw data'!$A$2:$A$3000=C189)*('ce raw data'!$B$2:$B$3000=$B242),,),0),MATCH(I192,'ce raw data'!$C$1:$CZ$1,0))="","-",INDEX('ce raw data'!$C$2:$CZ$3000,MATCH(1,INDEX(('ce raw data'!$A$2:$A$3000=C189)*('ce raw data'!$B$2:$B$3000=$B242),,),0),MATCH(I192,'ce raw data'!$C$1:$CZ$1,0))),"-")</f>
        <v>-</v>
      </c>
      <c r="J242" s="8" t="str">
        <f>IFERROR(IF(INDEX('ce raw data'!$C$2:$CZ$3000,MATCH(1,INDEX(('ce raw data'!$A$2:$A$3000=C189)*('ce raw data'!$B$2:$B$3000=$B242),,),0),MATCH(J192,'ce raw data'!$C$1:$CZ$1,0))="","-",INDEX('ce raw data'!$C$2:$CZ$3000,MATCH(1,INDEX(('ce raw data'!$A$2:$A$3000=C189)*('ce raw data'!$B$2:$B$3000=$B242),,),0),MATCH(J192,'ce raw data'!$C$1:$CZ$1,0))),"-")</f>
        <v>-</v>
      </c>
    </row>
    <row r="243" spans="2:10" hidden="1" x14ac:dyDescent="0.4">
      <c r="B243" s="13"/>
      <c r="C243" s="8" t="str">
        <f>IFERROR(IF(INDEX('ce raw data'!$C$2:$CZ$3000,MATCH(1,INDEX(('ce raw data'!$A$2:$A$3000=C189)*('ce raw data'!$B$2:$B$3000=$B244),,),0),MATCH(SUBSTITUTE(C192,"Allele","Height"),'ce raw data'!$C$1:$CZ$1,0))="","-",INDEX('ce raw data'!$C$2:$CZ$3000,MATCH(1,INDEX(('ce raw data'!$A$2:$A$3000=C189)*('ce raw data'!$B$2:$B$3000=$B244),,),0),MATCH(SUBSTITUTE(C192,"Allele","Height"),'ce raw data'!$C$1:$CZ$1,0))),"-")</f>
        <v>-</v>
      </c>
      <c r="D243" s="8" t="str">
        <f>IFERROR(IF(INDEX('ce raw data'!$C$2:$CZ$3000,MATCH(1,INDEX(('ce raw data'!$A$2:$A$3000=C189)*('ce raw data'!$B$2:$B$3000=$B244),,),0),MATCH(SUBSTITUTE(D192,"Allele","Height"),'ce raw data'!$C$1:$CZ$1,0))="","-",INDEX('ce raw data'!$C$2:$CZ$3000,MATCH(1,INDEX(('ce raw data'!$A$2:$A$3000=C189)*('ce raw data'!$B$2:$B$3000=$B244),,),0),MATCH(SUBSTITUTE(D192,"Allele","Height"),'ce raw data'!$C$1:$CZ$1,0))),"-")</f>
        <v>-</v>
      </c>
      <c r="E243" s="8" t="str">
        <f>IFERROR(IF(INDEX('ce raw data'!$C$2:$CZ$3000,MATCH(1,INDEX(('ce raw data'!$A$2:$A$3000=C189)*('ce raw data'!$B$2:$B$3000=$B244),,),0),MATCH(SUBSTITUTE(E192,"Allele","Height"),'ce raw data'!$C$1:$CZ$1,0))="","-",INDEX('ce raw data'!$C$2:$CZ$3000,MATCH(1,INDEX(('ce raw data'!$A$2:$A$3000=C189)*('ce raw data'!$B$2:$B$3000=$B244),,),0),MATCH(SUBSTITUTE(E192,"Allele","Height"),'ce raw data'!$C$1:$CZ$1,0))),"-")</f>
        <v>-</v>
      </c>
      <c r="F243" s="8" t="str">
        <f>IFERROR(IF(INDEX('ce raw data'!$C$2:$CZ$3000,MATCH(1,INDEX(('ce raw data'!$A$2:$A$3000=C189)*('ce raw data'!$B$2:$B$3000=$B244),,),0),MATCH(SUBSTITUTE(F192,"Allele","Height"),'ce raw data'!$C$1:$CZ$1,0))="","-",INDEX('ce raw data'!$C$2:$CZ$3000,MATCH(1,INDEX(('ce raw data'!$A$2:$A$3000=C189)*('ce raw data'!$B$2:$B$3000=$B244),,),0),MATCH(SUBSTITUTE(F192,"Allele","Height"),'ce raw data'!$C$1:$CZ$1,0))),"-")</f>
        <v>-</v>
      </c>
      <c r="G243" s="8" t="str">
        <f>IFERROR(IF(INDEX('ce raw data'!$C$2:$CZ$3000,MATCH(1,INDEX(('ce raw data'!$A$2:$A$3000=C189)*('ce raw data'!$B$2:$B$3000=$B244),,),0),MATCH(SUBSTITUTE(G192,"Allele","Height"),'ce raw data'!$C$1:$CZ$1,0))="","-",INDEX('ce raw data'!$C$2:$CZ$3000,MATCH(1,INDEX(('ce raw data'!$A$2:$A$3000=C189)*('ce raw data'!$B$2:$B$3000=$B244),,),0),MATCH(SUBSTITUTE(G192,"Allele","Height"),'ce raw data'!$C$1:$CZ$1,0))),"-")</f>
        <v>-</v>
      </c>
      <c r="H243" s="8" t="str">
        <f>IFERROR(IF(INDEX('ce raw data'!$C$2:$CZ$3000,MATCH(1,INDEX(('ce raw data'!$A$2:$A$3000=C189)*('ce raw data'!$B$2:$B$3000=$B244),,),0),MATCH(SUBSTITUTE(H192,"Allele","Height"),'ce raw data'!$C$1:$CZ$1,0))="","-",INDEX('ce raw data'!$C$2:$CZ$3000,MATCH(1,INDEX(('ce raw data'!$A$2:$A$3000=C189)*('ce raw data'!$B$2:$B$3000=$B244),,),0),MATCH(SUBSTITUTE(H192,"Allele","Height"),'ce raw data'!$C$1:$CZ$1,0))),"-")</f>
        <v>-</v>
      </c>
      <c r="I243" s="8" t="str">
        <f>IFERROR(IF(INDEX('ce raw data'!$C$2:$CZ$3000,MATCH(1,INDEX(('ce raw data'!$A$2:$A$3000=C189)*('ce raw data'!$B$2:$B$3000=$B244),,),0),MATCH(SUBSTITUTE(I192,"Allele","Height"),'ce raw data'!$C$1:$CZ$1,0))="","-",INDEX('ce raw data'!$C$2:$CZ$3000,MATCH(1,INDEX(('ce raw data'!$A$2:$A$3000=C189)*('ce raw data'!$B$2:$B$3000=$B244),,),0),MATCH(SUBSTITUTE(I192,"Allele","Height"),'ce raw data'!$C$1:$CZ$1,0))),"-")</f>
        <v>-</v>
      </c>
      <c r="J243" s="8" t="str">
        <f>IFERROR(IF(INDEX('ce raw data'!$C$2:$CZ$3000,MATCH(1,INDEX(('ce raw data'!$A$2:$A$3000=C189)*('ce raw data'!$B$2:$B$3000=$B244),,),0),MATCH(SUBSTITUTE(J192,"Allele","Height"),'ce raw data'!$C$1:$CZ$1,0))="","-",INDEX('ce raw data'!$C$2:$CZ$3000,MATCH(1,INDEX(('ce raw data'!$A$2:$A$3000=C189)*('ce raw data'!$B$2:$B$3000=$B244),,),0),MATCH(SUBSTITUTE(J192,"Allele","Height"),'ce raw data'!$C$1:$CZ$1,0))),"-")</f>
        <v>-</v>
      </c>
    </row>
    <row r="244" spans="2:10" x14ac:dyDescent="0.4">
      <c r="B244" s="13" t="str">
        <f>'Allele Call Table'!$A$121</f>
        <v>DYS576</v>
      </c>
      <c r="C244" s="8" t="str">
        <f>IFERROR(IF(INDEX('ce raw data'!$C$2:$CZ$3000,MATCH(1,INDEX(('ce raw data'!$A$2:$A$3000=C189)*('ce raw data'!$B$2:$B$3000=$B244),,),0),MATCH(C192,'ce raw data'!$C$1:$CZ$1,0))="","-",INDEX('ce raw data'!$C$2:$CZ$3000,MATCH(1,INDEX(('ce raw data'!$A$2:$A$3000=C189)*('ce raw data'!$B$2:$B$3000=$B244),,),0),MATCH(C192,'ce raw data'!$C$1:$CZ$1,0))),"-")</f>
        <v>-</v>
      </c>
      <c r="D244" s="8" t="str">
        <f>IFERROR(IF(INDEX('ce raw data'!$C$2:$CZ$3000,MATCH(1,INDEX(('ce raw data'!$A$2:$A$3000=C189)*('ce raw data'!$B$2:$B$3000=$B244),,),0),MATCH(D192,'ce raw data'!$C$1:$CZ$1,0))="","-",INDEX('ce raw data'!$C$2:$CZ$3000,MATCH(1,INDEX(('ce raw data'!$A$2:$A$3000=C189)*('ce raw data'!$B$2:$B$3000=$B244),,),0),MATCH(D192,'ce raw data'!$C$1:$CZ$1,0))),"-")</f>
        <v>-</v>
      </c>
      <c r="E244" s="8" t="str">
        <f>IFERROR(IF(INDEX('ce raw data'!$C$2:$CZ$3000,MATCH(1,INDEX(('ce raw data'!$A$2:$A$3000=C189)*('ce raw data'!$B$2:$B$3000=$B244),,),0),MATCH(E192,'ce raw data'!$C$1:$CZ$1,0))="","-",INDEX('ce raw data'!$C$2:$CZ$3000,MATCH(1,INDEX(('ce raw data'!$A$2:$A$3000=C189)*('ce raw data'!$B$2:$B$3000=$B244),,),0),MATCH(E192,'ce raw data'!$C$1:$CZ$1,0))),"-")</f>
        <v>-</v>
      </c>
      <c r="F244" s="8" t="str">
        <f>IFERROR(IF(INDEX('ce raw data'!$C$2:$CZ$3000,MATCH(1,INDEX(('ce raw data'!$A$2:$A$3000=C189)*('ce raw data'!$B$2:$B$3000=$B244),,),0),MATCH(F192,'ce raw data'!$C$1:$CZ$1,0))="","-",INDEX('ce raw data'!$C$2:$CZ$3000,MATCH(1,INDEX(('ce raw data'!$A$2:$A$3000=C189)*('ce raw data'!$B$2:$B$3000=$B244),,),0),MATCH(F192,'ce raw data'!$C$1:$CZ$1,0))),"-")</f>
        <v>-</v>
      </c>
      <c r="G244" s="8" t="str">
        <f>IFERROR(IF(INDEX('ce raw data'!$C$2:$CZ$3000,MATCH(1,INDEX(('ce raw data'!$A$2:$A$3000=C189)*('ce raw data'!$B$2:$B$3000=$B244),,),0),MATCH(G192,'ce raw data'!$C$1:$CZ$1,0))="","-",INDEX('ce raw data'!$C$2:$CZ$3000,MATCH(1,INDEX(('ce raw data'!$A$2:$A$3000=C189)*('ce raw data'!$B$2:$B$3000=$B244),,),0),MATCH(G192,'ce raw data'!$C$1:$CZ$1,0))),"-")</f>
        <v>-</v>
      </c>
      <c r="H244" s="8" t="str">
        <f>IFERROR(IF(INDEX('ce raw data'!$C$2:$CZ$3000,MATCH(1,INDEX(('ce raw data'!$A$2:$A$3000=C189)*('ce raw data'!$B$2:$B$3000=$B244),,),0),MATCH(H192,'ce raw data'!$C$1:$CZ$1,0))="","-",INDEX('ce raw data'!$C$2:$CZ$3000,MATCH(1,INDEX(('ce raw data'!$A$2:$A$3000=C189)*('ce raw data'!$B$2:$B$3000=$B244),,),0),MATCH(H192,'ce raw data'!$C$1:$CZ$1,0))),"-")</f>
        <v>-</v>
      </c>
      <c r="I244" s="8" t="str">
        <f>IFERROR(IF(INDEX('ce raw data'!$C$2:$CZ$3000,MATCH(1,INDEX(('ce raw data'!$A$2:$A$3000=C189)*('ce raw data'!$B$2:$B$3000=$B244),,),0),MATCH(I192,'ce raw data'!$C$1:$CZ$1,0))="","-",INDEX('ce raw data'!$C$2:$CZ$3000,MATCH(1,INDEX(('ce raw data'!$A$2:$A$3000=C189)*('ce raw data'!$B$2:$B$3000=$B244),,),0),MATCH(I192,'ce raw data'!$C$1:$CZ$1,0))),"-")</f>
        <v>-</v>
      </c>
      <c r="J244" s="8" t="str">
        <f>IFERROR(IF(INDEX('ce raw data'!$C$2:$CZ$3000,MATCH(1,INDEX(('ce raw data'!$A$2:$A$3000=C189)*('ce raw data'!$B$2:$B$3000=$B244),,),0),MATCH(J192,'ce raw data'!$C$1:$CZ$1,0))="","-",INDEX('ce raw data'!$C$2:$CZ$3000,MATCH(1,INDEX(('ce raw data'!$A$2:$A$3000=C189)*('ce raw data'!$B$2:$B$3000=$B244),,),0),MATCH(J192,'ce raw data'!$C$1:$CZ$1,0))),"-")</f>
        <v>-</v>
      </c>
    </row>
    <row r="245" spans="2:10" hidden="1" x14ac:dyDescent="0.4">
      <c r="B245" s="13"/>
      <c r="C245" s="8" t="str">
        <f>IFERROR(IF(INDEX('ce raw data'!$C$2:$CZ$3000,MATCH(1,INDEX(('ce raw data'!$A$2:$A$3000=C189)*('ce raw data'!$B$2:$B$3000=$B246),,),0),MATCH(SUBSTITUTE(C192,"Allele","Height"),'ce raw data'!$C$1:$CZ$1,0))="","-",INDEX('ce raw data'!$C$2:$CZ$3000,MATCH(1,INDEX(('ce raw data'!$A$2:$A$3000=C189)*('ce raw data'!$B$2:$B$3000=$B246),,),0),MATCH(SUBSTITUTE(C192,"Allele","Height"),'ce raw data'!$C$1:$CZ$1,0))),"-")</f>
        <v>-</v>
      </c>
      <c r="D245" s="8" t="str">
        <f>IFERROR(IF(INDEX('ce raw data'!$C$2:$CZ$3000,MATCH(1,INDEX(('ce raw data'!$A$2:$A$3000=C189)*('ce raw data'!$B$2:$B$3000=$B246),,),0),MATCH(SUBSTITUTE(D192,"Allele","Height"),'ce raw data'!$C$1:$CZ$1,0))="","-",INDEX('ce raw data'!$C$2:$CZ$3000,MATCH(1,INDEX(('ce raw data'!$A$2:$A$3000=C189)*('ce raw data'!$B$2:$B$3000=$B246),,),0),MATCH(SUBSTITUTE(D192,"Allele","Height"),'ce raw data'!$C$1:$CZ$1,0))),"-")</f>
        <v>-</v>
      </c>
      <c r="E245" s="8" t="str">
        <f>IFERROR(IF(INDEX('ce raw data'!$C$2:$CZ$3000,MATCH(1,INDEX(('ce raw data'!$A$2:$A$3000=C189)*('ce raw data'!$B$2:$B$3000=$B246),,),0),MATCH(SUBSTITUTE(E192,"Allele","Height"),'ce raw data'!$C$1:$CZ$1,0))="","-",INDEX('ce raw data'!$C$2:$CZ$3000,MATCH(1,INDEX(('ce raw data'!$A$2:$A$3000=C189)*('ce raw data'!$B$2:$B$3000=$B246),,),0),MATCH(SUBSTITUTE(E192,"Allele","Height"),'ce raw data'!$C$1:$CZ$1,0))),"-")</f>
        <v>-</v>
      </c>
      <c r="F245" s="8" t="str">
        <f>IFERROR(IF(INDEX('ce raw data'!$C$2:$CZ$3000,MATCH(1,INDEX(('ce raw data'!$A$2:$A$3000=C189)*('ce raw data'!$B$2:$B$3000=$B246),,),0),MATCH(SUBSTITUTE(F192,"Allele","Height"),'ce raw data'!$C$1:$CZ$1,0))="","-",INDEX('ce raw data'!$C$2:$CZ$3000,MATCH(1,INDEX(('ce raw data'!$A$2:$A$3000=C189)*('ce raw data'!$B$2:$B$3000=$B246),,),0),MATCH(SUBSTITUTE(F192,"Allele","Height"),'ce raw data'!$C$1:$CZ$1,0))),"-")</f>
        <v>-</v>
      </c>
      <c r="G245" s="8" t="str">
        <f>IFERROR(IF(INDEX('ce raw data'!$C$2:$CZ$3000,MATCH(1,INDEX(('ce raw data'!$A$2:$A$3000=C189)*('ce raw data'!$B$2:$B$3000=$B246),,),0),MATCH(SUBSTITUTE(G192,"Allele","Height"),'ce raw data'!$C$1:$CZ$1,0))="","-",INDEX('ce raw data'!$C$2:$CZ$3000,MATCH(1,INDEX(('ce raw data'!$A$2:$A$3000=C189)*('ce raw data'!$B$2:$B$3000=$B246),,),0),MATCH(SUBSTITUTE(G192,"Allele","Height"),'ce raw data'!$C$1:$CZ$1,0))),"-")</f>
        <v>-</v>
      </c>
      <c r="H245" s="8" t="str">
        <f>IFERROR(IF(INDEX('ce raw data'!$C$2:$CZ$3000,MATCH(1,INDEX(('ce raw data'!$A$2:$A$3000=C189)*('ce raw data'!$B$2:$B$3000=$B246),,),0),MATCH(SUBSTITUTE(H192,"Allele","Height"),'ce raw data'!$C$1:$CZ$1,0))="","-",INDEX('ce raw data'!$C$2:$CZ$3000,MATCH(1,INDEX(('ce raw data'!$A$2:$A$3000=C189)*('ce raw data'!$B$2:$B$3000=$B246),,),0),MATCH(SUBSTITUTE(H192,"Allele","Height"),'ce raw data'!$C$1:$CZ$1,0))),"-")</f>
        <v>-</v>
      </c>
      <c r="I245" s="8" t="str">
        <f>IFERROR(IF(INDEX('ce raw data'!$C$2:$CZ$3000,MATCH(1,INDEX(('ce raw data'!$A$2:$A$3000=C189)*('ce raw data'!$B$2:$B$3000=$B246),,),0),MATCH(SUBSTITUTE(I192,"Allele","Height"),'ce raw data'!$C$1:$CZ$1,0))="","-",INDEX('ce raw data'!$C$2:$CZ$3000,MATCH(1,INDEX(('ce raw data'!$A$2:$A$3000=C189)*('ce raw data'!$B$2:$B$3000=$B246),,),0),MATCH(SUBSTITUTE(I192,"Allele","Height"),'ce raw data'!$C$1:$CZ$1,0))),"-")</f>
        <v>-</v>
      </c>
      <c r="J245" s="8" t="str">
        <f>IFERROR(IF(INDEX('ce raw data'!$C$2:$CZ$3000,MATCH(1,INDEX(('ce raw data'!$A$2:$A$3000=C189)*('ce raw data'!$B$2:$B$3000=$B246),,),0),MATCH(SUBSTITUTE(J192,"Allele","Height"),'ce raw data'!$C$1:$CZ$1,0))="","-",INDEX('ce raw data'!$C$2:$CZ$3000,MATCH(1,INDEX(('ce raw data'!$A$2:$A$3000=C189)*('ce raw data'!$B$2:$B$3000=$B246),,),0),MATCH(SUBSTITUTE(J192,"Allele","Height"),'ce raw data'!$C$1:$CZ$1,0))),"-")</f>
        <v>-</v>
      </c>
    </row>
    <row r="246" spans="2:10" x14ac:dyDescent="0.4">
      <c r="B246" s="13" t="str">
        <f>'Allele Call Table'!$A$123</f>
        <v>DYS570</v>
      </c>
      <c r="C246" s="8" t="str">
        <f>IFERROR(IF(INDEX('ce raw data'!$C$2:$CZ$3000,MATCH(1,INDEX(('ce raw data'!$A$2:$A$3000=C189)*('ce raw data'!$B$2:$B$3000=$B246),,),0),MATCH(C192,'ce raw data'!$C$1:$CZ$1,0))="","-",INDEX('ce raw data'!$C$2:$CZ$3000,MATCH(1,INDEX(('ce raw data'!$A$2:$A$3000=C189)*('ce raw data'!$B$2:$B$3000=$B246),,),0),MATCH(C192,'ce raw data'!$C$1:$CZ$1,0))),"-")</f>
        <v>-</v>
      </c>
      <c r="D246" s="8" t="str">
        <f>IFERROR(IF(INDEX('ce raw data'!$C$2:$CZ$3000,MATCH(1,INDEX(('ce raw data'!$A$2:$A$3000=C189)*('ce raw data'!$B$2:$B$3000=$B246),,),0),MATCH(D192,'ce raw data'!$C$1:$CZ$1,0))="","-",INDEX('ce raw data'!$C$2:$CZ$3000,MATCH(1,INDEX(('ce raw data'!$A$2:$A$3000=C189)*('ce raw data'!$B$2:$B$3000=$B246),,),0),MATCH(D192,'ce raw data'!$C$1:$CZ$1,0))),"-")</f>
        <v>-</v>
      </c>
      <c r="E246" s="8" t="str">
        <f>IFERROR(IF(INDEX('ce raw data'!$C$2:$CZ$3000,MATCH(1,INDEX(('ce raw data'!$A$2:$A$3000=C189)*('ce raw data'!$B$2:$B$3000=$B246),,),0),MATCH(E192,'ce raw data'!$C$1:$CZ$1,0))="","-",INDEX('ce raw data'!$C$2:$CZ$3000,MATCH(1,INDEX(('ce raw data'!$A$2:$A$3000=C189)*('ce raw data'!$B$2:$B$3000=$B246),,),0),MATCH(E192,'ce raw data'!$C$1:$CZ$1,0))),"-")</f>
        <v>-</v>
      </c>
      <c r="F246" s="8" t="str">
        <f>IFERROR(IF(INDEX('ce raw data'!$C$2:$CZ$3000,MATCH(1,INDEX(('ce raw data'!$A$2:$A$3000=C189)*('ce raw data'!$B$2:$B$3000=$B246),,),0),MATCH(F192,'ce raw data'!$C$1:$CZ$1,0))="","-",INDEX('ce raw data'!$C$2:$CZ$3000,MATCH(1,INDEX(('ce raw data'!$A$2:$A$3000=C189)*('ce raw data'!$B$2:$B$3000=$B246),,),0),MATCH(F192,'ce raw data'!$C$1:$CZ$1,0))),"-")</f>
        <v>-</v>
      </c>
      <c r="G246" s="8" t="str">
        <f>IFERROR(IF(INDEX('ce raw data'!$C$2:$CZ$3000,MATCH(1,INDEX(('ce raw data'!$A$2:$A$3000=C189)*('ce raw data'!$B$2:$B$3000=$B246),,),0),MATCH(G192,'ce raw data'!$C$1:$CZ$1,0))="","-",INDEX('ce raw data'!$C$2:$CZ$3000,MATCH(1,INDEX(('ce raw data'!$A$2:$A$3000=C189)*('ce raw data'!$B$2:$B$3000=$B246),,),0),MATCH(G192,'ce raw data'!$C$1:$CZ$1,0))),"-")</f>
        <v>-</v>
      </c>
      <c r="H246" s="8" t="str">
        <f>IFERROR(IF(INDEX('ce raw data'!$C$2:$CZ$3000,MATCH(1,INDEX(('ce raw data'!$A$2:$A$3000=C189)*('ce raw data'!$B$2:$B$3000=$B246),,),0),MATCH(H192,'ce raw data'!$C$1:$CZ$1,0))="","-",INDEX('ce raw data'!$C$2:$CZ$3000,MATCH(1,INDEX(('ce raw data'!$A$2:$A$3000=C189)*('ce raw data'!$B$2:$B$3000=$B246),,),0),MATCH(H192,'ce raw data'!$C$1:$CZ$1,0))),"-")</f>
        <v>-</v>
      </c>
      <c r="I246" s="8" t="str">
        <f>IFERROR(IF(INDEX('ce raw data'!$C$2:$CZ$3000,MATCH(1,INDEX(('ce raw data'!$A$2:$A$3000=C189)*('ce raw data'!$B$2:$B$3000=$B246),,),0),MATCH(I192,'ce raw data'!$C$1:$CZ$1,0))="","-",INDEX('ce raw data'!$C$2:$CZ$3000,MATCH(1,INDEX(('ce raw data'!$A$2:$A$3000=C189)*('ce raw data'!$B$2:$B$3000=$B246),,),0),MATCH(I192,'ce raw data'!$C$1:$CZ$1,0))),"-")</f>
        <v>-</v>
      </c>
      <c r="J246" s="8" t="str">
        <f>IFERROR(IF(INDEX('ce raw data'!$C$2:$CZ$3000,MATCH(1,INDEX(('ce raw data'!$A$2:$A$3000=C189)*('ce raw data'!$B$2:$B$3000=$B246),,),0),MATCH(J192,'ce raw data'!$C$1:$CZ$1,0))="","-",INDEX('ce raw data'!$C$2:$CZ$3000,MATCH(1,INDEX(('ce raw data'!$A$2:$A$3000=C189)*('ce raw data'!$B$2:$B$3000=$B246),,),0),MATCH(J192,'ce raw data'!$C$1:$CZ$1,0))),"-")</f>
        <v>-</v>
      </c>
    </row>
    <row r="251" spans="2:10" x14ac:dyDescent="0.4">
      <c r="B251" s="27" t="s">
        <v>1</v>
      </c>
      <c r="C251" s="3">
        <f ca="1">TODAY()</f>
        <v>44028</v>
      </c>
      <c r="D251" s="18"/>
      <c r="E251" s="37" t="s">
        <v>2</v>
      </c>
      <c r="F251" s="37"/>
      <c r="G251" s="4" t="str">
        <f>G$1</f>
        <v/>
      </c>
      <c r="J251" s="1"/>
    </row>
    <row r="252" spans="2:10" x14ac:dyDescent="0.4">
      <c r="B252" s="5" t="s">
        <v>4</v>
      </c>
      <c r="C252" s="36" t="str">
        <f>IF(INDEX('ce raw data'!$A:$A,2+27*4)="","blank",INDEX('ce raw data'!$A:$A,2+27*4))</f>
        <v>blank</v>
      </c>
      <c r="D252" s="36"/>
      <c r="E252" s="36"/>
      <c r="F252" s="36"/>
      <c r="G252" s="36"/>
      <c r="H252" s="36"/>
      <c r="I252" s="36"/>
      <c r="J252" s="36"/>
    </row>
    <row r="253" spans="2:10" ht="24.6" x14ac:dyDescent="0.4">
      <c r="B253" s="6" t="s">
        <v>5</v>
      </c>
      <c r="C253" s="36"/>
      <c r="D253" s="36"/>
      <c r="E253" s="36"/>
      <c r="F253" s="36"/>
      <c r="G253" s="36"/>
      <c r="H253" s="36"/>
      <c r="I253" s="36"/>
      <c r="J253" s="36"/>
    </row>
    <row r="254" spans="2:10" x14ac:dyDescent="0.4">
      <c r="B254" s="7"/>
      <c r="C254" s="39"/>
      <c r="D254" s="39"/>
      <c r="E254" s="39"/>
      <c r="F254" s="39"/>
      <c r="G254" s="39"/>
      <c r="H254" s="39"/>
      <c r="I254" s="39"/>
      <c r="J254" s="39"/>
    </row>
    <row r="255" spans="2:10" x14ac:dyDescent="0.4">
      <c r="B255" s="5" t="s">
        <v>7</v>
      </c>
      <c r="C255" s="21" t="s">
        <v>8</v>
      </c>
      <c r="D255" s="21" t="s">
        <v>9</v>
      </c>
      <c r="E255" s="21" t="s">
        <v>40</v>
      </c>
      <c r="F255" s="21" t="s">
        <v>41</v>
      </c>
      <c r="G255" s="21" t="s">
        <v>42</v>
      </c>
      <c r="H255" s="21" t="s">
        <v>43</v>
      </c>
      <c r="I255" s="21" t="s">
        <v>44</v>
      </c>
      <c r="J255" s="21" t="s">
        <v>45</v>
      </c>
    </row>
    <row r="256" spans="2:10" hidden="1" x14ac:dyDescent="0.4">
      <c r="B256" s="28"/>
      <c r="C256" s="28" t="str">
        <f>IFERROR(IF(INDEX('ce raw data'!$C$2:$CZ$3000,MATCH(1,INDEX(('ce raw data'!$A$2:$A$3000=C252)*('ce raw data'!$B$2:$B$3000=$B257),,),0),MATCH(SUBSTITUTE(C255,"Allele","Height"),'ce raw data'!$C$1:$CZ$1,0))="","-",INDEX('ce raw data'!$C$2:$CZ$3000,MATCH(1,INDEX(('ce raw data'!$A$2:$A$3000=C252)*('ce raw data'!$B$2:$B$3000=$B257),,),0),MATCH(SUBSTITUTE(C255,"Allele","Height"),'ce raw data'!$C$1:$CZ$1,0))),"-")</f>
        <v>-</v>
      </c>
      <c r="D256" s="28" t="str">
        <f>IFERROR(IF(INDEX('ce raw data'!$C$2:$CZ$3000,MATCH(1,INDEX(('ce raw data'!$A$2:$A$3000=C252)*('ce raw data'!$B$2:$B$3000=$B257),,),0),MATCH(SUBSTITUTE(D255,"Allele","Height"),'ce raw data'!$C$1:$CZ$1,0))="","-",INDEX('ce raw data'!$C$2:$CZ$3000,MATCH(1,INDEX(('ce raw data'!$A$2:$A$3000=C252)*('ce raw data'!$B$2:$B$3000=$B257),,),0),MATCH(SUBSTITUTE(D255,"Allele","Height"),'ce raw data'!$C$1:$CZ$1,0))),"-")</f>
        <v>-</v>
      </c>
      <c r="E256" s="28" t="str">
        <f>IFERROR(IF(INDEX('ce raw data'!$C$2:$CZ$3000,MATCH(1,INDEX(('ce raw data'!$A$2:$A$3000=C252)*('ce raw data'!$B$2:$B$3000=$B257),,),0),MATCH(SUBSTITUTE(E255,"Allele","Height"),'ce raw data'!$C$1:$CZ$1,0))="","-",INDEX('ce raw data'!$C$2:$CZ$3000,MATCH(1,INDEX(('ce raw data'!$A$2:$A$3000=C252)*('ce raw data'!$B$2:$B$3000=$B257),,),0),MATCH(SUBSTITUTE(E255,"Allele","Height"),'ce raw data'!$C$1:$CZ$1,0))),"-")</f>
        <v>-</v>
      </c>
      <c r="F256" s="28" t="str">
        <f>IFERROR(IF(INDEX('ce raw data'!$C$2:$CZ$3000,MATCH(1,INDEX(('ce raw data'!$A$2:$A$3000=C252)*('ce raw data'!$B$2:$B$3000=$B257),,),0),MATCH(SUBSTITUTE(F255,"Allele","Height"),'ce raw data'!$C$1:$CZ$1,0))="","-",INDEX('ce raw data'!$C$2:$CZ$3000,MATCH(1,INDEX(('ce raw data'!$A$2:$A$3000=C252)*('ce raw data'!$B$2:$B$3000=$B257),,),0),MATCH(SUBSTITUTE(F255,"Allele","Height"),'ce raw data'!$C$1:$CZ$1,0))),"-")</f>
        <v>-</v>
      </c>
      <c r="G256" s="28" t="str">
        <f>IFERROR(IF(INDEX('ce raw data'!$C$2:$CZ$3000,MATCH(1,INDEX(('ce raw data'!$A$2:$A$3000=C252)*('ce raw data'!$B$2:$B$3000=$B257),,),0),MATCH(SUBSTITUTE(G255,"Allele","Height"),'ce raw data'!$C$1:$CZ$1,0))="","-",INDEX('ce raw data'!$C$2:$CZ$3000,MATCH(1,INDEX(('ce raw data'!$A$2:$A$3000=C252)*('ce raw data'!$B$2:$B$3000=$B257),,),0),MATCH(SUBSTITUTE(G255,"Allele","Height"),'ce raw data'!$C$1:$CZ$1,0))),"-")</f>
        <v>-</v>
      </c>
      <c r="H256" s="28" t="str">
        <f>IFERROR(IF(INDEX('ce raw data'!$C$2:$CZ$3000,MATCH(1,INDEX(('ce raw data'!$A$2:$A$3000=C252)*('ce raw data'!$B$2:$B$3000=$B257),,),0),MATCH(SUBSTITUTE(H255,"Allele","Height"),'ce raw data'!$C$1:$CZ$1,0))="","-",INDEX('ce raw data'!$C$2:$CZ$3000,MATCH(1,INDEX(('ce raw data'!$A$2:$A$3000=C252)*('ce raw data'!$B$2:$B$3000=$B257),,),0),MATCH(SUBSTITUTE(H255,"Allele","Height"),'ce raw data'!$C$1:$CZ$1,0))),"-")</f>
        <v>-</v>
      </c>
      <c r="I256" s="28" t="str">
        <f>IFERROR(IF(INDEX('ce raw data'!$C$2:$CZ$3000,MATCH(1,INDEX(('ce raw data'!$A$2:$A$3000=C252)*('ce raw data'!$B$2:$B$3000=$B257),,),0),MATCH(SUBSTITUTE(I255,"Allele","Height"),'ce raw data'!$C$1:$CZ$1,0))="","-",INDEX('ce raw data'!$C$2:$CZ$3000,MATCH(1,INDEX(('ce raw data'!$A$2:$A$3000=C252)*('ce raw data'!$B$2:$B$3000=$B257),,),0),MATCH(SUBSTITUTE(I255,"Allele","Height"),'ce raw data'!$C$1:$CZ$1,0))),"-")</f>
        <v>-</v>
      </c>
      <c r="J256" s="28" t="str">
        <f>IFERROR(IF(INDEX('ce raw data'!$C$2:$CZ$3000,MATCH(1,INDEX(('ce raw data'!$A$2:$A$3000=C252)*('ce raw data'!$B$2:$B$3000=$B257),,),0),MATCH(SUBSTITUTE(J255,"Allele","Height"),'ce raw data'!$C$1:$CZ$1,0))="","-",INDEX('ce raw data'!$C$2:$CZ$3000,MATCH(1,INDEX(('ce raw data'!$A$2:$A$3000=C252)*('ce raw data'!$B$2:$B$3000=$B257),,),0),MATCH(SUBSTITUTE(J255,"Allele","Height"),'ce raw data'!$C$1:$CZ$1,0))),"-")</f>
        <v>-</v>
      </c>
    </row>
    <row r="257" spans="2:10" x14ac:dyDescent="0.4">
      <c r="B257" s="10" t="str">
        <f>'Allele Call Table'!$A$71</f>
        <v>AMEL</v>
      </c>
      <c r="C257" s="8" t="str">
        <f>IFERROR(IF(INDEX('ce raw data'!$C$2:$CZ$3000,MATCH(1,INDEX(('ce raw data'!$A$2:$A$3000=C252)*('ce raw data'!$B$2:$B$3000=$B257),,),0),MATCH(C255,'ce raw data'!$C$1:$CZ$1,0))="","-",INDEX('ce raw data'!$C$2:$CZ$3000,MATCH(1,INDEX(('ce raw data'!$A$2:$A$3000=C252)*('ce raw data'!$B$2:$B$3000=$B257),,),0),MATCH(C255,'ce raw data'!$C$1:$CZ$1,0))),"-")</f>
        <v>-</v>
      </c>
      <c r="D257" s="8" t="str">
        <f>IFERROR(IF(INDEX('ce raw data'!$C$2:$CZ$3000,MATCH(1,INDEX(('ce raw data'!$A$2:$A$3000=C252)*('ce raw data'!$B$2:$B$3000=$B257),,),0),MATCH(D255,'ce raw data'!$C$1:$CZ$1,0))="","-",INDEX('ce raw data'!$C$2:$CZ$3000,MATCH(1,INDEX(('ce raw data'!$A$2:$A$3000=C252)*('ce raw data'!$B$2:$B$3000=$B257),,),0),MATCH(D255,'ce raw data'!$C$1:$CZ$1,0))),"-")</f>
        <v>-</v>
      </c>
      <c r="E257" s="8" t="str">
        <f>IFERROR(IF(INDEX('ce raw data'!$C$2:$CZ$3000,MATCH(1,INDEX(('ce raw data'!$A$2:$A$3000=C252)*('ce raw data'!$B$2:$B$3000=$B257),,),0),MATCH(E255,'ce raw data'!$C$1:$CZ$1,0))="","-",INDEX('ce raw data'!$C$2:$CZ$3000,MATCH(1,INDEX(('ce raw data'!$A$2:$A$3000=C252)*('ce raw data'!$B$2:$B$3000=$B257),,),0),MATCH(E255,'ce raw data'!$C$1:$CZ$1,0))),"-")</f>
        <v>-</v>
      </c>
      <c r="F257" s="8" t="str">
        <f>IFERROR(IF(INDEX('ce raw data'!$C$2:$CZ$3000,MATCH(1,INDEX(('ce raw data'!$A$2:$A$3000=C252)*('ce raw data'!$B$2:$B$3000=$B257),,),0),MATCH(F255,'ce raw data'!$C$1:$CZ$1,0))="","-",INDEX('ce raw data'!$C$2:$CZ$3000,MATCH(1,INDEX(('ce raw data'!$A$2:$A$3000=C252)*('ce raw data'!$B$2:$B$3000=$B257),,),0),MATCH(F255,'ce raw data'!$C$1:$CZ$1,0))),"-")</f>
        <v>-</v>
      </c>
      <c r="G257" s="8" t="str">
        <f>IFERROR(IF(INDEX('ce raw data'!$C$2:$CZ$3000,MATCH(1,INDEX(('ce raw data'!$A$2:$A$3000=C252)*('ce raw data'!$B$2:$B$3000=$B257),,),0),MATCH(G255,'ce raw data'!$C$1:$CZ$1,0))="","-",INDEX('ce raw data'!$C$2:$CZ$3000,MATCH(1,INDEX(('ce raw data'!$A$2:$A$3000=C252)*('ce raw data'!$B$2:$B$3000=$B257),,),0),MATCH(G255,'ce raw data'!$C$1:$CZ$1,0))),"-")</f>
        <v>-</v>
      </c>
      <c r="H257" s="8" t="str">
        <f>IFERROR(IF(INDEX('ce raw data'!$C$2:$CZ$3000,MATCH(1,INDEX(('ce raw data'!$A$2:$A$3000=C252)*('ce raw data'!$B$2:$B$3000=$B257),,),0),MATCH(H255,'ce raw data'!$C$1:$CZ$1,0))="","-",INDEX('ce raw data'!$C$2:$CZ$3000,MATCH(1,INDEX(('ce raw data'!$A$2:$A$3000=C252)*('ce raw data'!$B$2:$B$3000=$B257),,),0),MATCH(H255,'ce raw data'!$C$1:$CZ$1,0))),"-")</f>
        <v>-</v>
      </c>
      <c r="I257" s="8" t="str">
        <f>IFERROR(IF(INDEX('ce raw data'!$C$2:$CZ$3000,MATCH(1,INDEX(('ce raw data'!$A$2:$A$3000=C252)*('ce raw data'!$B$2:$B$3000=$B257),,),0),MATCH(I255,'ce raw data'!$C$1:$CZ$1,0))="","-",INDEX('ce raw data'!$C$2:$CZ$3000,MATCH(1,INDEX(('ce raw data'!$A$2:$A$3000=C252)*('ce raw data'!$B$2:$B$3000=$B257),,),0),MATCH(I255,'ce raw data'!$C$1:$CZ$1,0))),"-")</f>
        <v>-</v>
      </c>
      <c r="J257" s="8" t="str">
        <f>IFERROR(IF(INDEX('ce raw data'!$C$2:$CZ$3000,MATCH(1,INDEX(('ce raw data'!$A$2:$A$3000=C252)*('ce raw data'!$B$2:$B$3000=$B257),,),0),MATCH(J255,'ce raw data'!$C$1:$CZ$1,0))="","-",INDEX('ce raw data'!$C$2:$CZ$3000,MATCH(1,INDEX(('ce raw data'!$A$2:$A$3000=C252)*('ce raw data'!$B$2:$B$3000=$B257),,),0),MATCH(J255,'ce raw data'!$C$1:$CZ$1,0))),"-")</f>
        <v>-</v>
      </c>
    </row>
    <row r="258" spans="2:10" hidden="1" x14ac:dyDescent="0.4">
      <c r="B258" s="10"/>
      <c r="C258" s="8" t="str">
        <f>IFERROR(IF(INDEX('ce raw data'!$C$2:$CZ$3000,MATCH(1,INDEX(('ce raw data'!$A$2:$A$3000=C252)*('ce raw data'!$B$2:$B$3000=$B259),,),0),MATCH(SUBSTITUTE(C255,"Allele","Height"),'ce raw data'!$C$1:$CZ$1,0))="","-",INDEX('ce raw data'!$C$2:$CZ$3000,MATCH(1,INDEX(('ce raw data'!$A$2:$A$3000=C252)*('ce raw data'!$B$2:$B$3000=$B259),,),0),MATCH(SUBSTITUTE(C255,"Allele","Height"),'ce raw data'!$C$1:$CZ$1,0))),"-")</f>
        <v>-</v>
      </c>
      <c r="D258" s="8" t="str">
        <f>IFERROR(IF(INDEX('ce raw data'!$C$2:$CZ$3000,MATCH(1,INDEX(('ce raw data'!$A$2:$A$3000=C252)*('ce raw data'!$B$2:$B$3000=$B259),,),0),MATCH(SUBSTITUTE(D255,"Allele","Height"),'ce raw data'!$C$1:$CZ$1,0))="","-",INDEX('ce raw data'!$C$2:$CZ$3000,MATCH(1,INDEX(('ce raw data'!$A$2:$A$3000=C252)*('ce raw data'!$B$2:$B$3000=$B259),,),0),MATCH(SUBSTITUTE(D255,"Allele","Height"),'ce raw data'!$C$1:$CZ$1,0))),"-")</f>
        <v>-</v>
      </c>
      <c r="E258" s="8" t="str">
        <f>IFERROR(IF(INDEX('ce raw data'!$C$2:$CZ$3000,MATCH(1,INDEX(('ce raw data'!$A$2:$A$3000=C252)*('ce raw data'!$B$2:$B$3000=$B259),,),0),MATCH(SUBSTITUTE(E255,"Allele","Height"),'ce raw data'!$C$1:$CZ$1,0))="","-",INDEX('ce raw data'!$C$2:$CZ$3000,MATCH(1,INDEX(('ce raw data'!$A$2:$A$3000=C252)*('ce raw data'!$B$2:$B$3000=$B259),,),0),MATCH(SUBSTITUTE(E255,"Allele","Height"),'ce raw data'!$C$1:$CZ$1,0))),"-")</f>
        <v>-</v>
      </c>
      <c r="F258" s="8" t="str">
        <f>IFERROR(IF(INDEX('ce raw data'!$C$2:$CZ$3000,MATCH(1,INDEX(('ce raw data'!$A$2:$A$3000=C252)*('ce raw data'!$B$2:$B$3000=$B259),,),0),MATCH(SUBSTITUTE(F255,"Allele","Height"),'ce raw data'!$C$1:$CZ$1,0))="","-",INDEX('ce raw data'!$C$2:$CZ$3000,MATCH(1,INDEX(('ce raw data'!$A$2:$A$3000=C252)*('ce raw data'!$B$2:$B$3000=$B259),,),0),MATCH(SUBSTITUTE(F255,"Allele","Height"),'ce raw data'!$C$1:$CZ$1,0))),"-")</f>
        <v>-</v>
      </c>
      <c r="G258" s="8" t="str">
        <f>IFERROR(IF(INDEX('ce raw data'!$C$2:$CZ$3000,MATCH(1,INDEX(('ce raw data'!$A$2:$A$3000=C252)*('ce raw data'!$B$2:$B$3000=$B259),,),0),MATCH(SUBSTITUTE(G255,"Allele","Height"),'ce raw data'!$C$1:$CZ$1,0))="","-",INDEX('ce raw data'!$C$2:$CZ$3000,MATCH(1,INDEX(('ce raw data'!$A$2:$A$3000=C252)*('ce raw data'!$B$2:$B$3000=$B259),,),0),MATCH(SUBSTITUTE(G255,"Allele","Height"),'ce raw data'!$C$1:$CZ$1,0))),"-")</f>
        <v>-</v>
      </c>
      <c r="H258" s="8" t="str">
        <f>IFERROR(IF(INDEX('ce raw data'!$C$2:$CZ$3000,MATCH(1,INDEX(('ce raw data'!$A$2:$A$3000=C252)*('ce raw data'!$B$2:$B$3000=$B259),,),0),MATCH(SUBSTITUTE(H255,"Allele","Height"),'ce raw data'!$C$1:$CZ$1,0))="","-",INDEX('ce raw data'!$C$2:$CZ$3000,MATCH(1,INDEX(('ce raw data'!$A$2:$A$3000=C252)*('ce raw data'!$B$2:$B$3000=$B259),,),0),MATCH(SUBSTITUTE(H255,"Allele","Height"),'ce raw data'!$C$1:$CZ$1,0))),"-")</f>
        <v>-</v>
      </c>
      <c r="I258" s="8" t="str">
        <f>IFERROR(IF(INDEX('ce raw data'!$C$2:$CZ$3000,MATCH(1,INDEX(('ce raw data'!$A$2:$A$3000=C252)*('ce raw data'!$B$2:$B$3000=$B259),,),0),MATCH(SUBSTITUTE(I255,"Allele","Height"),'ce raw data'!$C$1:$CZ$1,0))="","-",INDEX('ce raw data'!$C$2:$CZ$3000,MATCH(1,INDEX(('ce raw data'!$A$2:$A$3000=C252)*('ce raw data'!$B$2:$B$3000=$B259),,),0),MATCH(SUBSTITUTE(I255,"Allele","Height"),'ce raw data'!$C$1:$CZ$1,0))),"-")</f>
        <v>-</v>
      </c>
      <c r="J258" s="8" t="str">
        <f>IFERROR(IF(INDEX('ce raw data'!$C$2:$CZ$3000,MATCH(1,INDEX(('ce raw data'!$A$2:$A$3000=C252)*('ce raw data'!$B$2:$B$3000=$B259),,),0),MATCH(SUBSTITUTE(J255,"Allele","Height"),'ce raw data'!$C$1:$CZ$1,0))="","-",INDEX('ce raw data'!$C$2:$CZ$3000,MATCH(1,INDEX(('ce raw data'!$A$2:$A$3000=C252)*('ce raw data'!$B$2:$B$3000=$B259),,),0),MATCH(SUBSTITUTE(J255,"Allele","Height"),'ce raw data'!$C$1:$CZ$1,0))),"-")</f>
        <v>-</v>
      </c>
    </row>
    <row r="259" spans="2:10" x14ac:dyDescent="0.4">
      <c r="B259" s="10" t="str">
        <f>'Allele Call Table'!$A$73</f>
        <v>D3S1358</v>
      </c>
      <c r="C259" s="8" t="str">
        <f>IFERROR(IF(INDEX('ce raw data'!$C$2:$CZ$3000,MATCH(1,INDEX(('ce raw data'!$A$2:$A$3000=C252)*('ce raw data'!$B$2:$B$3000=$B259),,),0),MATCH(C255,'ce raw data'!$C$1:$CZ$1,0))="","-",INDEX('ce raw data'!$C$2:$CZ$3000,MATCH(1,INDEX(('ce raw data'!$A$2:$A$3000=C252)*('ce raw data'!$B$2:$B$3000=$B259),,),0),MATCH(C255,'ce raw data'!$C$1:$CZ$1,0))),"-")</f>
        <v>-</v>
      </c>
      <c r="D259" s="8" t="str">
        <f>IFERROR(IF(INDEX('ce raw data'!$C$2:$CZ$3000,MATCH(1,INDEX(('ce raw data'!$A$2:$A$3000=C252)*('ce raw data'!$B$2:$B$3000=$B259),,),0),MATCH(D255,'ce raw data'!$C$1:$CZ$1,0))="","-",INDEX('ce raw data'!$C$2:$CZ$3000,MATCH(1,INDEX(('ce raw data'!$A$2:$A$3000=C252)*('ce raw data'!$B$2:$B$3000=$B259),,),0),MATCH(D255,'ce raw data'!$C$1:$CZ$1,0))),"-")</f>
        <v>-</v>
      </c>
      <c r="E259" s="8" t="str">
        <f>IFERROR(IF(INDEX('ce raw data'!$C$2:$CZ$3000,MATCH(1,INDEX(('ce raw data'!$A$2:$A$3000=C252)*('ce raw data'!$B$2:$B$3000=$B259),,),0),MATCH(E255,'ce raw data'!$C$1:$CZ$1,0))="","-",INDEX('ce raw data'!$C$2:$CZ$3000,MATCH(1,INDEX(('ce raw data'!$A$2:$A$3000=C252)*('ce raw data'!$B$2:$B$3000=$B259),,),0),MATCH(E255,'ce raw data'!$C$1:$CZ$1,0))),"-")</f>
        <v>-</v>
      </c>
      <c r="F259" s="8" t="str">
        <f>IFERROR(IF(INDEX('ce raw data'!$C$2:$CZ$3000,MATCH(1,INDEX(('ce raw data'!$A$2:$A$3000=C252)*('ce raw data'!$B$2:$B$3000=$B259),,),0),MATCH(F255,'ce raw data'!$C$1:$CZ$1,0))="","-",INDEX('ce raw data'!$C$2:$CZ$3000,MATCH(1,INDEX(('ce raw data'!$A$2:$A$3000=C252)*('ce raw data'!$B$2:$B$3000=$B259),,),0),MATCH(F255,'ce raw data'!$C$1:$CZ$1,0))),"-")</f>
        <v>-</v>
      </c>
      <c r="G259" s="8" t="str">
        <f>IFERROR(IF(INDEX('ce raw data'!$C$2:$CZ$3000,MATCH(1,INDEX(('ce raw data'!$A$2:$A$3000=C252)*('ce raw data'!$B$2:$B$3000=$B259),,),0),MATCH(G255,'ce raw data'!$C$1:$CZ$1,0))="","-",INDEX('ce raw data'!$C$2:$CZ$3000,MATCH(1,INDEX(('ce raw data'!$A$2:$A$3000=C252)*('ce raw data'!$B$2:$B$3000=$B259),,),0),MATCH(G255,'ce raw data'!$C$1:$CZ$1,0))),"-")</f>
        <v>-</v>
      </c>
      <c r="H259" s="8" t="str">
        <f>IFERROR(IF(INDEX('ce raw data'!$C$2:$CZ$3000,MATCH(1,INDEX(('ce raw data'!$A$2:$A$3000=C252)*('ce raw data'!$B$2:$B$3000=$B259),,),0),MATCH(H255,'ce raw data'!$C$1:$CZ$1,0))="","-",INDEX('ce raw data'!$C$2:$CZ$3000,MATCH(1,INDEX(('ce raw data'!$A$2:$A$3000=C252)*('ce raw data'!$B$2:$B$3000=$B259),,),0),MATCH(H255,'ce raw data'!$C$1:$CZ$1,0))),"-")</f>
        <v>-</v>
      </c>
      <c r="I259" s="8" t="str">
        <f>IFERROR(IF(INDEX('ce raw data'!$C$2:$CZ$3000,MATCH(1,INDEX(('ce raw data'!$A$2:$A$3000=C252)*('ce raw data'!$B$2:$B$3000=$B259),,),0),MATCH(I255,'ce raw data'!$C$1:$CZ$1,0))="","-",INDEX('ce raw data'!$C$2:$CZ$3000,MATCH(1,INDEX(('ce raw data'!$A$2:$A$3000=C252)*('ce raw data'!$B$2:$B$3000=$B259),,),0),MATCH(I255,'ce raw data'!$C$1:$CZ$1,0))),"-")</f>
        <v>-</v>
      </c>
      <c r="J259" s="8" t="str">
        <f>IFERROR(IF(INDEX('ce raw data'!$C$2:$CZ$3000,MATCH(1,INDEX(('ce raw data'!$A$2:$A$3000=C252)*('ce raw data'!$B$2:$B$3000=$B259),,),0),MATCH(J255,'ce raw data'!$C$1:$CZ$1,0))="","-",INDEX('ce raw data'!$C$2:$CZ$3000,MATCH(1,INDEX(('ce raw data'!$A$2:$A$3000=C252)*('ce raw data'!$B$2:$B$3000=$B259),,),0),MATCH(J255,'ce raw data'!$C$1:$CZ$1,0))),"-")</f>
        <v>-</v>
      </c>
    </row>
    <row r="260" spans="2:10" hidden="1" x14ac:dyDescent="0.4">
      <c r="B260" s="10"/>
      <c r="C260" s="8" t="str">
        <f>IFERROR(IF(INDEX('ce raw data'!$C$2:$CZ$3000,MATCH(1,INDEX(('ce raw data'!$A$2:$A$3000=C252)*('ce raw data'!$B$2:$B$3000=$B261),,),0),MATCH(SUBSTITUTE(C255,"Allele","Height"),'ce raw data'!$C$1:$CZ$1,0))="","-",INDEX('ce raw data'!$C$2:$CZ$3000,MATCH(1,INDEX(('ce raw data'!$A$2:$A$3000=C252)*('ce raw data'!$B$2:$B$3000=$B261),,),0),MATCH(SUBSTITUTE(C255,"Allele","Height"),'ce raw data'!$C$1:$CZ$1,0))),"-")</f>
        <v>-</v>
      </c>
      <c r="D260" s="8" t="str">
        <f>IFERROR(IF(INDEX('ce raw data'!$C$2:$CZ$3000,MATCH(1,INDEX(('ce raw data'!$A$2:$A$3000=C252)*('ce raw data'!$B$2:$B$3000=$B261),,),0),MATCH(SUBSTITUTE(D255,"Allele","Height"),'ce raw data'!$C$1:$CZ$1,0))="","-",INDEX('ce raw data'!$C$2:$CZ$3000,MATCH(1,INDEX(('ce raw data'!$A$2:$A$3000=C252)*('ce raw data'!$B$2:$B$3000=$B261),,),0),MATCH(SUBSTITUTE(D255,"Allele","Height"),'ce raw data'!$C$1:$CZ$1,0))),"-")</f>
        <v>-</v>
      </c>
      <c r="E260" s="8" t="str">
        <f>IFERROR(IF(INDEX('ce raw data'!$C$2:$CZ$3000,MATCH(1,INDEX(('ce raw data'!$A$2:$A$3000=C252)*('ce raw data'!$B$2:$B$3000=$B261),,),0),MATCH(SUBSTITUTE(E255,"Allele","Height"),'ce raw data'!$C$1:$CZ$1,0))="","-",INDEX('ce raw data'!$C$2:$CZ$3000,MATCH(1,INDEX(('ce raw data'!$A$2:$A$3000=C252)*('ce raw data'!$B$2:$B$3000=$B261),,),0),MATCH(SUBSTITUTE(E255,"Allele","Height"),'ce raw data'!$C$1:$CZ$1,0))),"-")</f>
        <v>-</v>
      </c>
      <c r="F260" s="8" t="str">
        <f>IFERROR(IF(INDEX('ce raw data'!$C$2:$CZ$3000,MATCH(1,INDEX(('ce raw data'!$A$2:$A$3000=C252)*('ce raw data'!$B$2:$B$3000=$B261),,),0),MATCH(SUBSTITUTE(F255,"Allele","Height"),'ce raw data'!$C$1:$CZ$1,0))="","-",INDEX('ce raw data'!$C$2:$CZ$3000,MATCH(1,INDEX(('ce raw data'!$A$2:$A$3000=C252)*('ce raw data'!$B$2:$B$3000=$B261),,),0),MATCH(SUBSTITUTE(F255,"Allele","Height"),'ce raw data'!$C$1:$CZ$1,0))),"-")</f>
        <v>-</v>
      </c>
      <c r="G260" s="8" t="str">
        <f>IFERROR(IF(INDEX('ce raw data'!$C$2:$CZ$3000,MATCH(1,INDEX(('ce raw data'!$A$2:$A$3000=C252)*('ce raw data'!$B$2:$B$3000=$B261),,),0),MATCH(SUBSTITUTE(G255,"Allele","Height"),'ce raw data'!$C$1:$CZ$1,0))="","-",INDEX('ce raw data'!$C$2:$CZ$3000,MATCH(1,INDEX(('ce raw data'!$A$2:$A$3000=C252)*('ce raw data'!$B$2:$B$3000=$B261),,),0),MATCH(SUBSTITUTE(G255,"Allele","Height"),'ce raw data'!$C$1:$CZ$1,0))),"-")</f>
        <v>-</v>
      </c>
      <c r="H260" s="8" t="str">
        <f>IFERROR(IF(INDEX('ce raw data'!$C$2:$CZ$3000,MATCH(1,INDEX(('ce raw data'!$A$2:$A$3000=C252)*('ce raw data'!$B$2:$B$3000=$B261),,),0),MATCH(SUBSTITUTE(H255,"Allele","Height"),'ce raw data'!$C$1:$CZ$1,0))="","-",INDEX('ce raw data'!$C$2:$CZ$3000,MATCH(1,INDEX(('ce raw data'!$A$2:$A$3000=C252)*('ce raw data'!$B$2:$B$3000=$B261),,),0),MATCH(SUBSTITUTE(H255,"Allele","Height"),'ce raw data'!$C$1:$CZ$1,0))),"-")</f>
        <v>-</v>
      </c>
      <c r="I260" s="8" t="str">
        <f>IFERROR(IF(INDEX('ce raw data'!$C$2:$CZ$3000,MATCH(1,INDEX(('ce raw data'!$A$2:$A$3000=C252)*('ce raw data'!$B$2:$B$3000=$B261),,),0),MATCH(SUBSTITUTE(I255,"Allele","Height"),'ce raw data'!$C$1:$CZ$1,0))="","-",INDEX('ce raw data'!$C$2:$CZ$3000,MATCH(1,INDEX(('ce raw data'!$A$2:$A$3000=C252)*('ce raw data'!$B$2:$B$3000=$B261),,),0),MATCH(SUBSTITUTE(I255,"Allele","Height"),'ce raw data'!$C$1:$CZ$1,0))),"-")</f>
        <v>-</v>
      </c>
      <c r="J260" s="8" t="str">
        <f>IFERROR(IF(INDEX('ce raw data'!$C$2:$CZ$3000,MATCH(1,INDEX(('ce raw data'!$A$2:$A$3000=C252)*('ce raw data'!$B$2:$B$3000=$B261),,),0),MATCH(SUBSTITUTE(J255,"Allele","Height"),'ce raw data'!$C$1:$CZ$1,0))="","-",INDEX('ce raw data'!$C$2:$CZ$3000,MATCH(1,INDEX(('ce raw data'!$A$2:$A$3000=C252)*('ce raw data'!$B$2:$B$3000=$B261),,),0),MATCH(SUBSTITUTE(J255,"Allele","Height"),'ce raw data'!$C$1:$CZ$1,0))),"-")</f>
        <v>-</v>
      </c>
    </row>
    <row r="261" spans="2:10" x14ac:dyDescent="0.4">
      <c r="B261" s="10" t="str">
        <f>'Allele Call Table'!$A$75</f>
        <v>D1S1656</v>
      </c>
      <c r="C261" s="8" t="str">
        <f>IFERROR(IF(INDEX('ce raw data'!$C$2:$CZ$3000,MATCH(1,INDEX(('ce raw data'!$A$2:$A$3000=C252)*('ce raw data'!$B$2:$B$3000=$B261),,),0),MATCH(C255,'ce raw data'!$C$1:$CZ$1,0))="","-",INDEX('ce raw data'!$C$2:$CZ$3000,MATCH(1,INDEX(('ce raw data'!$A$2:$A$3000=C252)*('ce raw data'!$B$2:$B$3000=$B261),,),0),MATCH(C255,'ce raw data'!$C$1:$CZ$1,0))),"-")</f>
        <v>-</v>
      </c>
      <c r="D261" s="8" t="str">
        <f>IFERROR(IF(INDEX('ce raw data'!$C$2:$CZ$3000,MATCH(1,INDEX(('ce raw data'!$A$2:$A$3000=C252)*('ce raw data'!$B$2:$B$3000=$B261),,),0),MATCH(D255,'ce raw data'!$C$1:$CZ$1,0))="","-",INDEX('ce raw data'!$C$2:$CZ$3000,MATCH(1,INDEX(('ce raw data'!$A$2:$A$3000=C252)*('ce raw data'!$B$2:$B$3000=$B261),,),0),MATCH(D255,'ce raw data'!$C$1:$CZ$1,0))),"-")</f>
        <v>-</v>
      </c>
      <c r="E261" s="8" t="str">
        <f>IFERROR(IF(INDEX('ce raw data'!$C$2:$CZ$3000,MATCH(1,INDEX(('ce raw data'!$A$2:$A$3000=C252)*('ce raw data'!$B$2:$B$3000=$B261),,),0),MATCH(E255,'ce raw data'!$C$1:$CZ$1,0))="","-",INDEX('ce raw data'!$C$2:$CZ$3000,MATCH(1,INDEX(('ce raw data'!$A$2:$A$3000=C252)*('ce raw data'!$B$2:$B$3000=$B261),,),0),MATCH(E255,'ce raw data'!$C$1:$CZ$1,0))),"-")</f>
        <v>-</v>
      </c>
      <c r="F261" s="8" t="str">
        <f>IFERROR(IF(INDEX('ce raw data'!$C$2:$CZ$3000,MATCH(1,INDEX(('ce raw data'!$A$2:$A$3000=C252)*('ce raw data'!$B$2:$B$3000=$B261),,),0),MATCH(F255,'ce raw data'!$C$1:$CZ$1,0))="","-",INDEX('ce raw data'!$C$2:$CZ$3000,MATCH(1,INDEX(('ce raw data'!$A$2:$A$3000=C252)*('ce raw data'!$B$2:$B$3000=$B261),,),0),MATCH(F255,'ce raw data'!$C$1:$CZ$1,0))),"-")</f>
        <v>-</v>
      </c>
      <c r="G261" s="8" t="str">
        <f>IFERROR(IF(INDEX('ce raw data'!$C$2:$CZ$3000,MATCH(1,INDEX(('ce raw data'!$A$2:$A$3000=C252)*('ce raw data'!$B$2:$B$3000=$B261),,),0),MATCH(G255,'ce raw data'!$C$1:$CZ$1,0))="","-",INDEX('ce raw data'!$C$2:$CZ$3000,MATCH(1,INDEX(('ce raw data'!$A$2:$A$3000=C252)*('ce raw data'!$B$2:$B$3000=$B261),,),0),MATCH(G255,'ce raw data'!$C$1:$CZ$1,0))),"-")</f>
        <v>-</v>
      </c>
      <c r="H261" s="8" t="str">
        <f>IFERROR(IF(INDEX('ce raw data'!$C$2:$CZ$3000,MATCH(1,INDEX(('ce raw data'!$A$2:$A$3000=C252)*('ce raw data'!$B$2:$B$3000=$B261),,),0),MATCH(H255,'ce raw data'!$C$1:$CZ$1,0))="","-",INDEX('ce raw data'!$C$2:$CZ$3000,MATCH(1,INDEX(('ce raw data'!$A$2:$A$3000=C252)*('ce raw data'!$B$2:$B$3000=$B261),,),0),MATCH(H255,'ce raw data'!$C$1:$CZ$1,0))),"-")</f>
        <v>-</v>
      </c>
      <c r="I261" s="8" t="str">
        <f>IFERROR(IF(INDEX('ce raw data'!$C$2:$CZ$3000,MATCH(1,INDEX(('ce raw data'!$A$2:$A$3000=C252)*('ce raw data'!$B$2:$B$3000=$B261),,),0),MATCH(I255,'ce raw data'!$C$1:$CZ$1,0))="","-",INDEX('ce raw data'!$C$2:$CZ$3000,MATCH(1,INDEX(('ce raw data'!$A$2:$A$3000=C252)*('ce raw data'!$B$2:$B$3000=$B261),,),0),MATCH(I255,'ce raw data'!$C$1:$CZ$1,0))),"-")</f>
        <v>-</v>
      </c>
      <c r="J261" s="8" t="str">
        <f>IFERROR(IF(INDEX('ce raw data'!$C$2:$CZ$3000,MATCH(1,INDEX(('ce raw data'!$A$2:$A$3000=C252)*('ce raw data'!$B$2:$B$3000=$B261),,),0),MATCH(J255,'ce raw data'!$C$1:$CZ$1,0))="","-",INDEX('ce raw data'!$C$2:$CZ$3000,MATCH(1,INDEX(('ce raw data'!$A$2:$A$3000=C252)*('ce raw data'!$B$2:$B$3000=$B261),,),0),MATCH(J255,'ce raw data'!$C$1:$CZ$1,0))),"-")</f>
        <v>-</v>
      </c>
    </row>
    <row r="262" spans="2:10" hidden="1" x14ac:dyDescent="0.4">
      <c r="B262" s="10"/>
      <c r="C262" s="8" t="str">
        <f>IFERROR(IF(INDEX('ce raw data'!$C$2:$CZ$3000,MATCH(1,INDEX(('ce raw data'!$A$2:$A$3000=C252)*('ce raw data'!$B$2:$B$3000=$B263),,),0),MATCH(SUBSTITUTE(C255,"Allele","Height"),'ce raw data'!$C$1:$CZ$1,0))="","-",INDEX('ce raw data'!$C$2:$CZ$3000,MATCH(1,INDEX(('ce raw data'!$A$2:$A$3000=C252)*('ce raw data'!$B$2:$B$3000=$B263),,),0),MATCH(SUBSTITUTE(C255,"Allele","Height"),'ce raw data'!$C$1:$CZ$1,0))),"-")</f>
        <v>-</v>
      </c>
      <c r="D262" s="8" t="str">
        <f>IFERROR(IF(INDEX('ce raw data'!$C$2:$CZ$3000,MATCH(1,INDEX(('ce raw data'!$A$2:$A$3000=C252)*('ce raw data'!$B$2:$B$3000=$B263),,),0),MATCH(SUBSTITUTE(D255,"Allele","Height"),'ce raw data'!$C$1:$CZ$1,0))="","-",INDEX('ce raw data'!$C$2:$CZ$3000,MATCH(1,INDEX(('ce raw data'!$A$2:$A$3000=C252)*('ce raw data'!$B$2:$B$3000=$B263),,),0),MATCH(SUBSTITUTE(D255,"Allele","Height"),'ce raw data'!$C$1:$CZ$1,0))),"-")</f>
        <v>-</v>
      </c>
      <c r="E262" s="8" t="str">
        <f>IFERROR(IF(INDEX('ce raw data'!$C$2:$CZ$3000,MATCH(1,INDEX(('ce raw data'!$A$2:$A$3000=C252)*('ce raw data'!$B$2:$B$3000=$B263),,),0),MATCH(SUBSTITUTE(E255,"Allele","Height"),'ce raw data'!$C$1:$CZ$1,0))="","-",INDEX('ce raw data'!$C$2:$CZ$3000,MATCH(1,INDEX(('ce raw data'!$A$2:$A$3000=C252)*('ce raw data'!$B$2:$B$3000=$B263),,),0),MATCH(SUBSTITUTE(E255,"Allele","Height"),'ce raw data'!$C$1:$CZ$1,0))),"-")</f>
        <v>-</v>
      </c>
      <c r="F262" s="8" t="str">
        <f>IFERROR(IF(INDEX('ce raw data'!$C$2:$CZ$3000,MATCH(1,INDEX(('ce raw data'!$A$2:$A$3000=C252)*('ce raw data'!$B$2:$B$3000=$B263),,),0),MATCH(SUBSTITUTE(F255,"Allele","Height"),'ce raw data'!$C$1:$CZ$1,0))="","-",INDEX('ce raw data'!$C$2:$CZ$3000,MATCH(1,INDEX(('ce raw data'!$A$2:$A$3000=C252)*('ce raw data'!$B$2:$B$3000=$B263),,),0),MATCH(SUBSTITUTE(F255,"Allele","Height"),'ce raw data'!$C$1:$CZ$1,0))),"-")</f>
        <v>-</v>
      </c>
      <c r="G262" s="8" t="str">
        <f>IFERROR(IF(INDEX('ce raw data'!$C$2:$CZ$3000,MATCH(1,INDEX(('ce raw data'!$A$2:$A$3000=C252)*('ce raw data'!$B$2:$B$3000=$B263),,),0),MATCH(SUBSTITUTE(G255,"Allele","Height"),'ce raw data'!$C$1:$CZ$1,0))="","-",INDEX('ce raw data'!$C$2:$CZ$3000,MATCH(1,INDEX(('ce raw data'!$A$2:$A$3000=C252)*('ce raw data'!$B$2:$B$3000=$B263),,),0),MATCH(SUBSTITUTE(G255,"Allele","Height"),'ce raw data'!$C$1:$CZ$1,0))),"-")</f>
        <v>-</v>
      </c>
      <c r="H262" s="8" t="str">
        <f>IFERROR(IF(INDEX('ce raw data'!$C$2:$CZ$3000,MATCH(1,INDEX(('ce raw data'!$A$2:$A$3000=C252)*('ce raw data'!$B$2:$B$3000=$B263),,),0),MATCH(SUBSTITUTE(H255,"Allele","Height"),'ce raw data'!$C$1:$CZ$1,0))="","-",INDEX('ce raw data'!$C$2:$CZ$3000,MATCH(1,INDEX(('ce raw data'!$A$2:$A$3000=C252)*('ce raw data'!$B$2:$B$3000=$B263),,),0),MATCH(SUBSTITUTE(H255,"Allele","Height"),'ce raw data'!$C$1:$CZ$1,0))),"-")</f>
        <v>-</v>
      </c>
      <c r="I262" s="8" t="str">
        <f>IFERROR(IF(INDEX('ce raw data'!$C$2:$CZ$3000,MATCH(1,INDEX(('ce raw data'!$A$2:$A$3000=C252)*('ce raw data'!$B$2:$B$3000=$B263),,),0),MATCH(SUBSTITUTE(I255,"Allele","Height"),'ce raw data'!$C$1:$CZ$1,0))="","-",INDEX('ce raw data'!$C$2:$CZ$3000,MATCH(1,INDEX(('ce raw data'!$A$2:$A$3000=C252)*('ce raw data'!$B$2:$B$3000=$B263),,),0),MATCH(SUBSTITUTE(I255,"Allele","Height"),'ce raw data'!$C$1:$CZ$1,0))),"-")</f>
        <v>-</v>
      </c>
      <c r="J262" s="8" t="str">
        <f>IFERROR(IF(INDEX('ce raw data'!$C$2:$CZ$3000,MATCH(1,INDEX(('ce raw data'!$A$2:$A$3000=C252)*('ce raw data'!$B$2:$B$3000=$B263),,),0),MATCH(SUBSTITUTE(J255,"Allele","Height"),'ce raw data'!$C$1:$CZ$1,0))="","-",INDEX('ce raw data'!$C$2:$CZ$3000,MATCH(1,INDEX(('ce raw data'!$A$2:$A$3000=C252)*('ce raw data'!$B$2:$B$3000=$B263),,),0),MATCH(SUBSTITUTE(J255,"Allele","Height"),'ce raw data'!$C$1:$CZ$1,0))),"-")</f>
        <v>-</v>
      </c>
    </row>
    <row r="263" spans="2:10" x14ac:dyDescent="0.4">
      <c r="B263" s="10" t="str">
        <f>'Allele Call Table'!$A$77</f>
        <v>D2S441</v>
      </c>
      <c r="C263" s="8" t="str">
        <f>IFERROR(IF(INDEX('ce raw data'!$C$2:$CZ$3000,MATCH(1,INDEX(('ce raw data'!$A$2:$A$3000=C252)*('ce raw data'!$B$2:$B$3000=$B263),,),0),MATCH(C255,'ce raw data'!$C$1:$CZ$1,0))="","-",INDEX('ce raw data'!$C$2:$CZ$3000,MATCH(1,INDEX(('ce raw data'!$A$2:$A$3000=C252)*('ce raw data'!$B$2:$B$3000=$B263),,),0),MATCH(C255,'ce raw data'!$C$1:$CZ$1,0))),"-")</f>
        <v>-</v>
      </c>
      <c r="D263" s="8" t="str">
        <f>IFERROR(IF(INDEX('ce raw data'!$C$2:$CZ$3000,MATCH(1,INDEX(('ce raw data'!$A$2:$A$3000=C252)*('ce raw data'!$B$2:$B$3000=$B263),,),0),MATCH(D255,'ce raw data'!$C$1:$CZ$1,0))="","-",INDEX('ce raw data'!$C$2:$CZ$3000,MATCH(1,INDEX(('ce raw data'!$A$2:$A$3000=C252)*('ce raw data'!$B$2:$B$3000=$B263),,),0),MATCH(D255,'ce raw data'!$C$1:$CZ$1,0))),"-")</f>
        <v>-</v>
      </c>
      <c r="E263" s="8" t="str">
        <f>IFERROR(IF(INDEX('ce raw data'!$C$2:$CZ$3000,MATCH(1,INDEX(('ce raw data'!$A$2:$A$3000=C252)*('ce raw data'!$B$2:$B$3000=$B263),,),0),MATCH(E255,'ce raw data'!$C$1:$CZ$1,0))="","-",INDEX('ce raw data'!$C$2:$CZ$3000,MATCH(1,INDEX(('ce raw data'!$A$2:$A$3000=C252)*('ce raw data'!$B$2:$B$3000=$B263),,),0),MATCH(E255,'ce raw data'!$C$1:$CZ$1,0))),"-")</f>
        <v>-</v>
      </c>
      <c r="F263" s="8" t="str">
        <f>IFERROR(IF(INDEX('ce raw data'!$C$2:$CZ$3000,MATCH(1,INDEX(('ce raw data'!$A$2:$A$3000=C252)*('ce raw data'!$B$2:$B$3000=$B263),,),0),MATCH(F255,'ce raw data'!$C$1:$CZ$1,0))="","-",INDEX('ce raw data'!$C$2:$CZ$3000,MATCH(1,INDEX(('ce raw data'!$A$2:$A$3000=C252)*('ce raw data'!$B$2:$B$3000=$B263),,),0),MATCH(F255,'ce raw data'!$C$1:$CZ$1,0))),"-")</f>
        <v>-</v>
      </c>
      <c r="G263" s="8" t="str">
        <f>IFERROR(IF(INDEX('ce raw data'!$C$2:$CZ$3000,MATCH(1,INDEX(('ce raw data'!$A$2:$A$3000=C252)*('ce raw data'!$B$2:$B$3000=$B263),,),0),MATCH(G255,'ce raw data'!$C$1:$CZ$1,0))="","-",INDEX('ce raw data'!$C$2:$CZ$3000,MATCH(1,INDEX(('ce raw data'!$A$2:$A$3000=C252)*('ce raw data'!$B$2:$B$3000=$B263),,),0),MATCH(G255,'ce raw data'!$C$1:$CZ$1,0))),"-")</f>
        <v>-</v>
      </c>
      <c r="H263" s="8" t="str">
        <f>IFERROR(IF(INDEX('ce raw data'!$C$2:$CZ$3000,MATCH(1,INDEX(('ce raw data'!$A$2:$A$3000=C252)*('ce raw data'!$B$2:$B$3000=$B263),,),0),MATCH(H255,'ce raw data'!$C$1:$CZ$1,0))="","-",INDEX('ce raw data'!$C$2:$CZ$3000,MATCH(1,INDEX(('ce raw data'!$A$2:$A$3000=C252)*('ce raw data'!$B$2:$B$3000=$B263),,),0),MATCH(H255,'ce raw data'!$C$1:$CZ$1,0))),"-")</f>
        <v>-</v>
      </c>
      <c r="I263" s="8" t="str">
        <f>IFERROR(IF(INDEX('ce raw data'!$C$2:$CZ$3000,MATCH(1,INDEX(('ce raw data'!$A$2:$A$3000=C252)*('ce raw data'!$B$2:$B$3000=$B263),,),0),MATCH(I255,'ce raw data'!$C$1:$CZ$1,0))="","-",INDEX('ce raw data'!$C$2:$CZ$3000,MATCH(1,INDEX(('ce raw data'!$A$2:$A$3000=C252)*('ce raw data'!$B$2:$B$3000=$B263),,),0),MATCH(I255,'ce raw data'!$C$1:$CZ$1,0))),"-")</f>
        <v>-</v>
      </c>
      <c r="J263" s="8" t="str">
        <f>IFERROR(IF(INDEX('ce raw data'!$C$2:$CZ$3000,MATCH(1,INDEX(('ce raw data'!$A$2:$A$3000=C252)*('ce raw data'!$B$2:$B$3000=$B263),,),0),MATCH(J255,'ce raw data'!$C$1:$CZ$1,0))="","-",INDEX('ce raw data'!$C$2:$CZ$3000,MATCH(1,INDEX(('ce raw data'!$A$2:$A$3000=C252)*('ce raw data'!$B$2:$B$3000=$B263),,),0),MATCH(J255,'ce raw data'!$C$1:$CZ$1,0))),"-")</f>
        <v>-</v>
      </c>
    </row>
    <row r="264" spans="2:10" hidden="1" x14ac:dyDescent="0.4">
      <c r="B264" s="10"/>
      <c r="C264" s="8" t="str">
        <f>IFERROR(IF(INDEX('ce raw data'!$C$2:$CZ$3000,MATCH(1,INDEX(('ce raw data'!$A$2:$A$3000=C252)*('ce raw data'!$B$2:$B$3000=$B265),,),0),MATCH(SUBSTITUTE(C255,"Allele","Height"),'ce raw data'!$C$1:$CZ$1,0))="","-",INDEX('ce raw data'!$C$2:$CZ$3000,MATCH(1,INDEX(('ce raw data'!$A$2:$A$3000=C252)*('ce raw data'!$B$2:$B$3000=$B265),,),0),MATCH(SUBSTITUTE(C255,"Allele","Height"),'ce raw data'!$C$1:$CZ$1,0))),"-")</f>
        <v>-</v>
      </c>
      <c r="D264" s="8" t="str">
        <f>IFERROR(IF(INDEX('ce raw data'!$C$2:$CZ$3000,MATCH(1,INDEX(('ce raw data'!$A$2:$A$3000=C252)*('ce raw data'!$B$2:$B$3000=$B265),,),0),MATCH(SUBSTITUTE(D255,"Allele","Height"),'ce raw data'!$C$1:$CZ$1,0))="","-",INDEX('ce raw data'!$C$2:$CZ$3000,MATCH(1,INDEX(('ce raw data'!$A$2:$A$3000=C252)*('ce raw data'!$B$2:$B$3000=$B265),,),0),MATCH(SUBSTITUTE(D255,"Allele","Height"),'ce raw data'!$C$1:$CZ$1,0))),"-")</f>
        <v>-</v>
      </c>
      <c r="E264" s="8" t="str">
        <f>IFERROR(IF(INDEX('ce raw data'!$C$2:$CZ$3000,MATCH(1,INDEX(('ce raw data'!$A$2:$A$3000=C252)*('ce raw data'!$B$2:$B$3000=$B265),,),0),MATCH(SUBSTITUTE(E255,"Allele","Height"),'ce raw data'!$C$1:$CZ$1,0))="","-",INDEX('ce raw data'!$C$2:$CZ$3000,MATCH(1,INDEX(('ce raw data'!$A$2:$A$3000=C252)*('ce raw data'!$B$2:$B$3000=$B265),,),0),MATCH(SUBSTITUTE(E255,"Allele","Height"),'ce raw data'!$C$1:$CZ$1,0))),"-")</f>
        <v>-</v>
      </c>
      <c r="F264" s="8" t="str">
        <f>IFERROR(IF(INDEX('ce raw data'!$C$2:$CZ$3000,MATCH(1,INDEX(('ce raw data'!$A$2:$A$3000=C252)*('ce raw data'!$B$2:$B$3000=$B265),,),0),MATCH(SUBSTITUTE(F255,"Allele","Height"),'ce raw data'!$C$1:$CZ$1,0))="","-",INDEX('ce raw data'!$C$2:$CZ$3000,MATCH(1,INDEX(('ce raw data'!$A$2:$A$3000=C252)*('ce raw data'!$B$2:$B$3000=$B265),,),0),MATCH(SUBSTITUTE(F255,"Allele","Height"),'ce raw data'!$C$1:$CZ$1,0))),"-")</f>
        <v>-</v>
      </c>
      <c r="G264" s="8" t="str">
        <f>IFERROR(IF(INDEX('ce raw data'!$C$2:$CZ$3000,MATCH(1,INDEX(('ce raw data'!$A$2:$A$3000=C252)*('ce raw data'!$B$2:$B$3000=$B265),,),0),MATCH(SUBSTITUTE(G255,"Allele","Height"),'ce raw data'!$C$1:$CZ$1,0))="","-",INDEX('ce raw data'!$C$2:$CZ$3000,MATCH(1,INDEX(('ce raw data'!$A$2:$A$3000=C252)*('ce raw data'!$B$2:$B$3000=$B265),,),0),MATCH(SUBSTITUTE(G255,"Allele","Height"),'ce raw data'!$C$1:$CZ$1,0))),"-")</f>
        <v>-</v>
      </c>
      <c r="H264" s="8" t="str">
        <f>IFERROR(IF(INDEX('ce raw data'!$C$2:$CZ$3000,MATCH(1,INDEX(('ce raw data'!$A$2:$A$3000=C252)*('ce raw data'!$B$2:$B$3000=$B265),,),0),MATCH(SUBSTITUTE(H255,"Allele","Height"),'ce raw data'!$C$1:$CZ$1,0))="","-",INDEX('ce raw data'!$C$2:$CZ$3000,MATCH(1,INDEX(('ce raw data'!$A$2:$A$3000=C252)*('ce raw data'!$B$2:$B$3000=$B265),,),0),MATCH(SUBSTITUTE(H255,"Allele","Height"),'ce raw data'!$C$1:$CZ$1,0))),"-")</f>
        <v>-</v>
      </c>
      <c r="I264" s="8" t="str">
        <f>IFERROR(IF(INDEX('ce raw data'!$C$2:$CZ$3000,MATCH(1,INDEX(('ce raw data'!$A$2:$A$3000=C252)*('ce raw data'!$B$2:$B$3000=$B265),,),0),MATCH(SUBSTITUTE(I255,"Allele","Height"),'ce raw data'!$C$1:$CZ$1,0))="","-",INDEX('ce raw data'!$C$2:$CZ$3000,MATCH(1,INDEX(('ce raw data'!$A$2:$A$3000=C252)*('ce raw data'!$B$2:$B$3000=$B265),,),0),MATCH(SUBSTITUTE(I255,"Allele","Height"),'ce raw data'!$C$1:$CZ$1,0))),"-")</f>
        <v>-</v>
      </c>
      <c r="J264" s="8" t="str">
        <f>IFERROR(IF(INDEX('ce raw data'!$C$2:$CZ$3000,MATCH(1,INDEX(('ce raw data'!$A$2:$A$3000=C252)*('ce raw data'!$B$2:$B$3000=$B265),,),0),MATCH(SUBSTITUTE(J255,"Allele","Height"),'ce raw data'!$C$1:$CZ$1,0))="","-",INDEX('ce raw data'!$C$2:$CZ$3000,MATCH(1,INDEX(('ce raw data'!$A$2:$A$3000=C252)*('ce raw data'!$B$2:$B$3000=$B265),,),0),MATCH(SUBSTITUTE(J255,"Allele","Height"),'ce raw data'!$C$1:$CZ$1,0))),"-")</f>
        <v>-</v>
      </c>
    </row>
    <row r="265" spans="2:10" x14ac:dyDescent="0.4">
      <c r="B265" s="10" t="str">
        <f>'Allele Call Table'!$A$79</f>
        <v>D10S1248</v>
      </c>
      <c r="C265" s="8" t="str">
        <f>IFERROR(IF(INDEX('ce raw data'!$C$2:$CZ$3000,MATCH(1,INDEX(('ce raw data'!$A$2:$A$3000=C252)*('ce raw data'!$B$2:$B$3000=$B265),,),0),MATCH(C255,'ce raw data'!$C$1:$CZ$1,0))="","-",INDEX('ce raw data'!$C$2:$CZ$3000,MATCH(1,INDEX(('ce raw data'!$A$2:$A$3000=C252)*('ce raw data'!$B$2:$B$3000=$B265),,),0),MATCH(C255,'ce raw data'!$C$1:$CZ$1,0))),"-")</f>
        <v>-</v>
      </c>
      <c r="D265" s="8" t="str">
        <f>IFERROR(IF(INDEX('ce raw data'!$C$2:$CZ$3000,MATCH(1,INDEX(('ce raw data'!$A$2:$A$3000=C252)*('ce raw data'!$B$2:$B$3000=$B265),,),0),MATCH(D255,'ce raw data'!$C$1:$CZ$1,0))="","-",INDEX('ce raw data'!$C$2:$CZ$3000,MATCH(1,INDEX(('ce raw data'!$A$2:$A$3000=C252)*('ce raw data'!$B$2:$B$3000=$B265),,),0),MATCH(D255,'ce raw data'!$C$1:$CZ$1,0))),"-")</f>
        <v>-</v>
      </c>
      <c r="E265" s="8" t="str">
        <f>IFERROR(IF(INDEX('ce raw data'!$C$2:$CZ$3000,MATCH(1,INDEX(('ce raw data'!$A$2:$A$3000=C252)*('ce raw data'!$B$2:$B$3000=$B265),,),0),MATCH(E255,'ce raw data'!$C$1:$CZ$1,0))="","-",INDEX('ce raw data'!$C$2:$CZ$3000,MATCH(1,INDEX(('ce raw data'!$A$2:$A$3000=C252)*('ce raw data'!$B$2:$B$3000=$B265),,),0),MATCH(E255,'ce raw data'!$C$1:$CZ$1,0))),"-")</f>
        <v>-</v>
      </c>
      <c r="F265" s="8" t="str">
        <f>IFERROR(IF(INDEX('ce raw data'!$C$2:$CZ$3000,MATCH(1,INDEX(('ce raw data'!$A$2:$A$3000=C252)*('ce raw data'!$B$2:$B$3000=$B265),,),0),MATCH(F255,'ce raw data'!$C$1:$CZ$1,0))="","-",INDEX('ce raw data'!$C$2:$CZ$3000,MATCH(1,INDEX(('ce raw data'!$A$2:$A$3000=C252)*('ce raw data'!$B$2:$B$3000=$B265),,),0),MATCH(F255,'ce raw data'!$C$1:$CZ$1,0))),"-")</f>
        <v>-</v>
      </c>
      <c r="G265" s="8" t="str">
        <f>IFERROR(IF(INDEX('ce raw data'!$C$2:$CZ$3000,MATCH(1,INDEX(('ce raw data'!$A$2:$A$3000=C252)*('ce raw data'!$B$2:$B$3000=$B265),,),0),MATCH(G255,'ce raw data'!$C$1:$CZ$1,0))="","-",INDEX('ce raw data'!$C$2:$CZ$3000,MATCH(1,INDEX(('ce raw data'!$A$2:$A$3000=C252)*('ce raw data'!$B$2:$B$3000=$B265),,),0),MATCH(G255,'ce raw data'!$C$1:$CZ$1,0))),"-")</f>
        <v>-</v>
      </c>
      <c r="H265" s="8" t="str">
        <f>IFERROR(IF(INDEX('ce raw data'!$C$2:$CZ$3000,MATCH(1,INDEX(('ce raw data'!$A$2:$A$3000=C252)*('ce raw data'!$B$2:$B$3000=$B265),,),0),MATCH(H255,'ce raw data'!$C$1:$CZ$1,0))="","-",INDEX('ce raw data'!$C$2:$CZ$3000,MATCH(1,INDEX(('ce raw data'!$A$2:$A$3000=C252)*('ce raw data'!$B$2:$B$3000=$B265),,),0),MATCH(H255,'ce raw data'!$C$1:$CZ$1,0))),"-")</f>
        <v>-</v>
      </c>
      <c r="I265" s="8" t="str">
        <f>IFERROR(IF(INDEX('ce raw data'!$C$2:$CZ$3000,MATCH(1,INDEX(('ce raw data'!$A$2:$A$3000=C252)*('ce raw data'!$B$2:$B$3000=$B265),,),0),MATCH(I255,'ce raw data'!$C$1:$CZ$1,0))="","-",INDEX('ce raw data'!$C$2:$CZ$3000,MATCH(1,INDEX(('ce raw data'!$A$2:$A$3000=C252)*('ce raw data'!$B$2:$B$3000=$B265),,),0),MATCH(I255,'ce raw data'!$C$1:$CZ$1,0))),"-")</f>
        <v>-</v>
      </c>
      <c r="J265" s="8" t="str">
        <f>IFERROR(IF(INDEX('ce raw data'!$C$2:$CZ$3000,MATCH(1,INDEX(('ce raw data'!$A$2:$A$3000=C252)*('ce raw data'!$B$2:$B$3000=$B265),,),0),MATCH(J255,'ce raw data'!$C$1:$CZ$1,0))="","-",INDEX('ce raw data'!$C$2:$CZ$3000,MATCH(1,INDEX(('ce raw data'!$A$2:$A$3000=C252)*('ce raw data'!$B$2:$B$3000=$B265),,),0),MATCH(J255,'ce raw data'!$C$1:$CZ$1,0))),"-")</f>
        <v>-</v>
      </c>
    </row>
    <row r="266" spans="2:10" hidden="1" x14ac:dyDescent="0.4">
      <c r="B266" s="10"/>
      <c r="C266" s="8" t="str">
        <f>IFERROR(IF(INDEX('ce raw data'!$C$2:$CZ$3000,MATCH(1,INDEX(('ce raw data'!$A$2:$A$3000=C252)*('ce raw data'!$B$2:$B$3000=$B267),,),0),MATCH(SUBSTITUTE(C255,"Allele","Height"),'ce raw data'!$C$1:$CZ$1,0))="","-",INDEX('ce raw data'!$C$2:$CZ$3000,MATCH(1,INDEX(('ce raw data'!$A$2:$A$3000=C252)*('ce raw data'!$B$2:$B$3000=$B267),,),0),MATCH(SUBSTITUTE(C255,"Allele","Height"),'ce raw data'!$C$1:$CZ$1,0))),"-")</f>
        <v>-</v>
      </c>
      <c r="D266" s="8" t="str">
        <f>IFERROR(IF(INDEX('ce raw data'!$C$2:$CZ$3000,MATCH(1,INDEX(('ce raw data'!$A$2:$A$3000=C252)*('ce raw data'!$B$2:$B$3000=$B267),,),0),MATCH(SUBSTITUTE(D255,"Allele","Height"),'ce raw data'!$C$1:$CZ$1,0))="","-",INDEX('ce raw data'!$C$2:$CZ$3000,MATCH(1,INDEX(('ce raw data'!$A$2:$A$3000=C252)*('ce raw data'!$B$2:$B$3000=$B267),,),0),MATCH(SUBSTITUTE(D255,"Allele","Height"),'ce raw data'!$C$1:$CZ$1,0))),"-")</f>
        <v>-</v>
      </c>
      <c r="E266" s="8" t="str">
        <f>IFERROR(IF(INDEX('ce raw data'!$C$2:$CZ$3000,MATCH(1,INDEX(('ce raw data'!$A$2:$A$3000=C252)*('ce raw data'!$B$2:$B$3000=$B267),,),0),MATCH(SUBSTITUTE(E255,"Allele","Height"),'ce raw data'!$C$1:$CZ$1,0))="","-",INDEX('ce raw data'!$C$2:$CZ$3000,MATCH(1,INDEX(('ce raw data'!$A$2:$A$3000=C252)*('ce raw data'!$B$2:$B$3000=$B267),,),0),MATCH(SUBSTITUTE(E255,"Allele","Height"),'ce raw data'!$C$1:$CZ$1,0))),"-")</f>
        <v>-</v>
      </c>
      <c r="F266" s="8" t="str">
        <f>IFERROR(IF(INDEX('ce raw data'!$C$2:$CZ$3000,MATCH(1,INDEX(('ce raw data'!$A$2:$A$3000=C252)*('ce raw data'!$B$2:$B$3000=$B267),,),0),MATCH(SUBSTITUTE(F255,"Allele","Height"),'ce raw data'!$C$1:$CZ$1,0))="","-",INDEX('ce raw data'!$C$2:$CZ$3000,MATCH(1,INDEX(('ce raw data'!$A$2:$A$3000=C252)*('ce raw data'!$B$2:$B$3000=$B267),,),0),MATCH(SUBSTITUTE(F255,"Allele","Height"),'ce raw data'!$C$1:$CZ$1,0))),"-")</f>
        <v>-</v>
      </c>
      <c r="G266" s="8" t="str">
        <f>IFERROR(IF(INDEX('ce raw data'!$C$2:$CZ$3000,MATCH(1,INDEX(('ce raw data'!$A$2:$A$3000=C252)*('ce raw data'!$B$2:$B$3000=$B267),,),0),MATCH(SUBSTITUTE(G255,"Allele","Height"),'ce raw data'!$C$1:$CZ$1,0))="","-",INDEX('ce raw data'!$C$2:$CZ$3000,MATCH(1,INDEX(('ce raw data'!$A$2:$A$3000=C252)*('ce raw data'!$B$2:$B$3000=$B267),,),0),MATCH(SUBSTITUTE(G255,"Allele","Height"),'ce raw data'!$C$1:$CZ$1,0))),"-")</f>
        <v>-</v>
      </c>
      <c r="H266" s="8" t="str">
        <f>IFERROR(IF(INDEX('ce raw data'!$C$2:$CZ$3000,MATCH(1,INDEX(('ce raw data'!$A$2:$A$3000=C252)*('ce raw data'!$B$2:$B$3000=$B267),,),0),MATCH(SUBSTITUTE(H255,"Allele","Height"),'ce raw data'!$C$1:$CZ$1,0))="","-",INDEX('ce raw data'!$C$2:$CZ$3000,MATCH(1,INDEX(('ce raw data'!$A$2:$A$3000=C252)*('ce raw data'!$B$2:$B$3000=$B267),,),0),MATCH(SUBSTITUTE(H255,"Allele","Height"),'ce raw data'!$C$1:$CZ$1,0))),"-")</f>
        <v>-</v>
      </c>
      <c r="I266" s="8" t="str">
        <f>IFERROR(IF(INDEX('ce raw data'!$C$2:$CZ$3000,MATCH(1,INDEX(('ce raw data'!$A$2:$A$3000=C252)*('ce raw data'!$B$2:$B$3000=$B267),,),0),MATCH(SUBSTITUTE(I255,"Allele","Height"),'ce raw data'!$C$1:$CZ$1,0))="","-",INDEX('ce raw data'!$C$2:$CZ$3000,MATCH(1,INDEX(('ce raw data'!$A$2:$A$3000=C252)*('ce raw data'!$B$2:$B$3000=$B267),,),0),MATCH(SUBSTITUTE(I255,"Allele","Height"),'ce raw data'!$C$1:$CZ$1,0))),"-")</f>
        <v>-</v>
      </c>
      <c r="J266" s="8" t="str">
        <f>IFERROR(IF(INDEX('ce raw data'!$C$2:$CZ$3000,MATCH(1,INDEX(('ce raw data'!$A$2:$A$3000=C252)*('ce raw data'!$B$2:$B$3000=$B267),,),0),MATCH(SUBSTITUTE(J255,"Allele","Height"),'ce raw data'!$C$1:$CZ$1,0))="","-",INDEX('ce raw data'!$C$2:$CZ$3000,MATCH(1,INDEX(('ce raw data'!$A$2:$A$3000=C252)*('ce raw data'!$B$2:$B$3000=$B267),,),0),MATCH(SUBSTITUTE(J255,"Allele","Height"),'ce raw data'!$C$1:$CZ$1,0))),"-")</f>
        <v>-</v>
      </c>
    </row>
    <row r="267" spans="2:10" x14ac:dyDescent="0.4">
      <c r="B267" s="10" t="str">
        <f>'Allele Call Table'!$A$81</f>
        <v>D13S317</v>
      </c>
      <c r="C267" s="8" t="str">
        <f>IFERROR(IF(INDEX('ce raw data'!$C$2:$CZ$3000,MATCH(1,INDEX(('ce raw data'!$A$2:$A$3000=C252)*('ce raw data'!$B$2:$B$3000=$B267),,),0),MATCH(C255,'ce raw data'!$C$1:$CZ$1,0))="","-",INDEX('ce raw data'!$C$2:$CZ$3000,MATCH(1,INDEX(('ce raw data'!$A$2:$A$3000=C252)*('ce raw data'!$B$2:$B$3000=$B267),,),0),MATCH(C255,'ce raw data'!$C$1:$CZ$1,0))),"-")</f>
        <v>-</v>
      </c>
      <c r="D267" s="8" t="str">
        <f>IFERROR(IF(INDEX('ce raw data'!$C$2:$CZ$3000,MATCH(1,INDEX(('ce raw data'!$A$2:$A$3000=C252)*('ce raw data'!$B$2:$B$3000=$B267),,),0),MATCH(D255,'ce raw data'!$C$1:$CZ$1,0))="","-",INDEX('ce raw data'!$C$2:$CZ$3000,MATCH(1,INDEX(('ce raw data'!$A$2:$A$3000=C252)*('ce raw data'!$B$2:$B$3000=$B267),,),0),MATCH(D255,'ce raw data'!$C$1:$CZ$1,0))),"-")</f>
        <v>-</v>
      </c>
      <c r="E267" s="8" t="str">
        <f>IFERROR(IF(INDEX('ce raw data'!$C$2:$CZ$3000,MATCH(1,INDEX(('ce raw data'!$A$2:$A$3000=C252)*('ce raw data'!$B$2:$B$3000=$B267),,),0),MATCH(E255,'ce raw data'!$C$1:$CZ$1,0))="","-",INDEX('ce raw data'!$C$2:$CZ$3000,MATCH(1,INDEX(('ce raw data'!$A$2:$A$3000=C252)*('ce raw data'!$B$2:$B$3000=$B267),,),0),MATCH(E255,'ce raw data'!$C$1:$CZ$1,0))),"-")</f>
        <v>-</v>
      </c>
      <c r="F267" s="8" t="str">
        <f>IFERROR(IF(INDEX('ce raw data'!$C$2:$CZ$3000,MATCH(1,INDEX(('ce raw data'!$A$2:$A$3000=C252)*('ce raw data'!$B$2:$B$3000=$B267),,),0),MATCH(F255,'ce raw data'!$C$1:$CZ$1,0))="","-",INDEX('ce raw data'!$C$2:$CZ$3000,MATCH(1,INDEX(('ce raw data'!$A$2:$A$3000=C252)*('ce raw data'!$B$2:$B$3000=$B267),,),0),MATCH(F255,'ce raw data'!$C$1:$CZ$1,0))),"-")</f>
        <v>-</v>
      </c>
      <c r="G267" s="8" t="str">
        <f>IFERROR(IF(INDEX('ce raw data'!$C$2:$CZ$3000,MATCH(1,INDEX(('ce raw data'!$A$2:$A$3000=C252)*('ce raw data'!$B$2:$B$3000=$B267),,),0),MATCH(G255,'ce raw data'!$C$1:$CZ$1,0))="","-",INDEX('ce raw data'!$C$2:$CZ$3000,MATCH(1,INDEX(('ce raw data'!$A$2:$A$3000=C252)*('ce raw data'!$B$2:$B$3000=$B267),,),0),MATCH(G255,'ce raw data'!$C$1:$CZ$1,0))),"-")</f>
        <v>-</v>
      </c>
      <c r="H267" s="8" t="str">
        <f>IFERROR(IF(INDEX('ce raw data'!$C$2:$CZ$3000,MATCH(1,INDEX(('ce raw data'!$A$2:$A$3000=C252)*('ce raw data'!$B$2:$B$3000=$B267),,),0),MATCH(H255,'ce raw data'!$C$1:$CZ$1,0))="","-",INDEX('ce raw data'!$C$2:$CZ$3000,MATCH(1,INDEX(('ce raw data'!$A$2:$A$3000=C252)*('ce raw data'!$B$2:$B$3000=$B267),,),0),MATCH(H255,'ce raw data'!$C$1:$CZ$1,0))),"-")</f>
        <v>-</v>
      </c>
      <c r="I267" s="8" t="str">
        <f>IFERROR(IF(INDEX('ce raw data'!$C$2:$CZ$3000,MATCH(1,INDEX(('ce raw data'!$A$2:$A$3000=C252)*('ce raw data'!$B$2:$B$3000=$B267),,),0),MATCH(I255,'ce raw data'!$C$1:$CZ$1,0))="","-",INDEX('ce raw data'!$C$2:$CZ$3000,MATCH(1,INDEX(('ce raw data'!$A$2:$A$3000=C252)*('ce raw data'!$B$2:$B$3000=$B267),,),0),MATCH(I255,'ce raw data'!$C$1:$CZ$1,0))),"-")</f>
        <v>-</v>
      </c>
      <c r="J267" s="8" t="str">
        <f>IFERROR(IF(INDEX('ce raw data'!$C$2:$CZ$3000,MATCH(1,INDEX(('ce raw data'!$A$2:$A$3000=C252)*('ce raw data'!$B$2:$B$3000=$B267),,),0),MATCH(J255,'ce raw data'!$C$1:$CZ$1,0))="","-",INDEX('ce raw data'!$C$2:$CZ$3000,MATCH(1,INDEX(('ce raw data'!$A$2:$A$3000=C252)*('ce raw data'!$B$2:$B$3000=$B267),,),0),MATCH(J255,'ce raw data'!$C$1:$CZ$1,0))),"-")</f>
        <v>-</v>
      </c>
    </row>
    <row r="268" spans="2:10" hidden="1" x14ac:dyDescent="0.4">
      <c r="B268" s="10"/>
      <c r="C268" s="8" t="str">
        <f>IFERROR(IF(INDEX('ce raw data'!$C$2:$CZ$3000,MATCH(1,INDEX(('ce raw data'!$A$2:$A$3000=C252)*('ce raw data'!$B$2:$B$3000=$B269),,),0),MATCH(SUBSTITUTE(C255,"Allele","Height"),'ce raw data'!$C$1:$CZ$1,0))="","-",INDEX('ce raw data'!$C$2:$CZ$3000,MATCH(1,INDEX(('ce raw data'!$A$2:$A$3000=C252)*('ce raw data'!$B$2:$B$3000=$B269),,),0),MATCH(SUBSTITUTE(C255,"Allele","Height"),'ce raw data'!$C$1:$CZ$1,0))),"-")</f>
        <v>-</v>
      </c>
      <c r="D268" s="8" t="str">
        <f>IFERROR(IF(INDEX('ce raw data'!$C$2:$CZ$3000,MATCH(1,INDEX(('ce raw data'!$A$2:$A$3000=C252)*('ce raw data'!$B$2:$B$3000=$B269),,),0),MATCH(SUBSTITUTE(D255,"Allele","Height"),'ce raw data'!$C$1:$CZ$1,0))="","-",INDEX('ce raw data'!$C$2:$CZ$3000,MATCH(1,INDEX(('ce raw data'!$A$2:$A$3000=C252)*('ce raw data'!$B$2:$B$3000=$B269),,),0),MATCH(SUBSTITUTE(D255,"Allele","Height"),'ce raw data'!$C$1:$CZ$1,0))),"-")</f>
        <v>-</v>
      </c>
      <c r="E268" s="8" t="str">
        <f>IFERROR(IF(INDEX('ce raw data'!$C$2:$CZ$3000,MATCH(1,INDEX(('ce raw data'!$A$2:$A$3000=C252)*('ce raw data'!$B$2:$B$3000=$B269),,),0),MATCH(SUBSTITUTE(E255,"Allele","Height"),'ce raw data'!$C$1:$CZ$1,0))="","-",INDEX('ce raw data'!$C$2:$CZ$3000,MATCH(1,INDEX(('ce raw data'!$A$2:$A$3000=C252)*('ce raw data'!$B$2:$B$3000=$B269),,),0),MATCH(SUBSTITUTE(E255,"Allele","Height"),'ce raw data'!$C$1:$CZ$1,0))),"-")</f>
        <v>-</v>
      </c>
      <c r="F268" s="8" t="str">
        <f>IFERROR(IF(INDEX('ce raw data'!$C$2:$CZ$3000,MATCH(1,INDEX(('ce raw data'!$A$2:$A$3000=C252)*('ce raw data'!$B$2:$B$3000=$B269),,),0),MATCH(SUBSTITUTE(F255,"Allele","Height"),'ce raw data'!$C$1:$CZ$1,0))="","-",INDEX('ce raw data'!$C$2:$CZ$3000,MATCH(1,INDEX(('ce raw data'!$A$2:$A$3000=C252)*('ce raw data'!$B$2:$B$3000=$B269),,),0),MATCH(SUBSTITUTE(F255,"Allele","Height"),'ce raw data'!$C$1:$CZ$1,0))),"-")</f>
        <v>-</v>
      </c>
      <c r="G268" s="8" t="str">
        <f>IFERROR(IF(INDEX('ce raw data'!$C$2:$CZ$3000,MATCH(1,INDEX(('ce raw data'!$A$2:$A$3000=C252)*('ce raw data'!$B$2:$B$3000=$B269),,),0),MATCH(SUBSTITUTE(G255,"Allele","Height"),'ce raw data'!$C$1:$CZ$1,0))="","-",INDEX('ce raw data'!$C$2:$CZ$3000,MATCH(1,INDEX(('ce raw data'!$A$2:$A$3000=C252)*('ce raw data'!$B$2:$B$3000=$B269),,),0),MATCH(SUBSTITUTE(G255,"Allele","Height"),'ce raw data'!$C$1:$CZ$1,0))),"-")</f>
        <v>-</v>
      </c>
      <c r="H268" s="8" t="str">
        <f>IFERROR(IF(INDEX('ce raw data'!$C$2:$CZ$3000,MATCH(1,INDEX(('ce raw data'!$A$2:$A$3000=C252)*('ce raw data'!$B$2:$B$3000=$B269),,),0),MATCH(SUBSTITUTE(H255,"Allele","Height"),'ce raw data'!$C$1:$CZ$1,0))="","-",INDEX('ce raw data'!$C$2:$CZ$3000,MATCH(1,INDEX(('ce raw data'!$A$2:$A$3000=C252)*('ce raw data'!$B$2:$B$3000=$B269),,),0),MATCH(SUBSTITUTE(H255,"Allele","Height"),'ce raw data'!$C$1:$CZ$1,0))),"-")</f>
        <v>-</v>
      </c>
      <c r="I268" s="8" t="str">
        <f>IFERROR(IF(INDEX('ce raw data'!$C$2:$CZ$3000,MATCH(1,INDEX(('ce raw data'!$A$2:$A$3000=C252)*('ce raw data'!$B$2:$B$3000=$B269),,),0),MATCH(SUBSTITUTE(I255,"Allele","Height"),'ce raw data'!$C$1:$CZ$1,0))="","-",INDEX('ce raw data'!$C$2:$CZ$3000,MATCH(1,INDEX(('ce raw data'!$A$2:$A$3000=C252)*('ce raw data'!$B$2:$B$3000=$B269),,),0),MATCH(SUBSTITUTE(I255,"Allele","Height"),'ce raw data'!$C$1:$CZ$1,0))),"-")</f>
        <v>-</v>
      </c>
      <c r="J268" s="8" t="str">
        <f>IFERROR(IF(INDEX('ce raw data'!$C$2:$CZ$3000,MATCH(1,INDEX(('ce raw data'!$A$2:$A$3000=C252)*('ce raw data'!$B$2:$B$3000=$B269),,),0),MATCH(SUBSTITUTE(J255,"Allele","Height"),'ce raw data'!$C$1:$CZ$1,0))="","-",INDEX('ce raw data'!$C$2:$CZ$3000,MATCH(1,INDEX(('ce raw data'!$A$2:$A$3000=C252)*('ce raw data'!$B$2:$B$3000=$B269),,),0),MATCH(SUBSTITUTE(J255,"Allele","Height"),'ce raw data'!$C$1:$CZ$1,0))),"-")</f>
        <v>-</v>
      </c>
    </row>
    <row r="269" spans="2:10" x14ac:dyDescent="0.4">
      <c r="B269" s="10" t="str">
        <f>'Allele Call Table'!$A$83</f>
        <v>Penta E</v>
      </c>
      <c r="C269" s="8" t="str">
        <f>IFERROR(IF(INDEX('ce raw data'!$C$2:$CZ$3000,MATCH(1,INDEX(('ce raw data'!$A$2:$A$3000=C252)*('ce raw data'!$B$2:$B$3000=$B269),,),0),MATCH(C255,'ce raw data'!$C$1:$CZ$1,0))="","-",INDEX('ce raw data'!$C$2:$CZ$3000,MATCH(1,INDEX(('ce raw data'!$A$2:$A$3000=C252)*('ce raw data'!$B$2:$B$3000=$B269),,),0),MATCH(C255,'ce raw data'!$C$1:$CZ$1,0))),"-")</f>
        <v>-</v>
      </c>
      <c r="D269" s="8" t="str">
        <f>IFERROR(IF(INDEX('ce raw data'!$C$2:$CZ$3000,MATCH(1,INDEX(('ce raw data'!$A$2:$A$3000=C252)*('ce raw data'!$B$2:$B$3000=$B269),,),0),MATCH(D255,'ce raw data'!$C$1:$CZ$1,0))="","-",INDEX('ce raw data'!$C$2:$CZ$3000,MATCH(1,INDEX(('ce raw data'!$A$2:$A$3000=C252)*('ce raw data'!$B$2:$B$3000=$B269),,),0),MATCH(D255,'ce raw data'!$C$1:$CZ$1,0))),"-")</f>
        <v>-</v>
      </c>
      <c r="E269" s="8" t="str">
        <f>IFERROR(IF(INDEX('ce raw data'!$C$2:$CZ$3000,MATCH(1,INDEX(('ce raw data'!$A$2:$A$3000=C252)*('ce raw data'!$B$2:$B$3000=$B269),,),0),MATCH(E255,'ce raw data'!$C$1:$CZ$1,0))="","-",INDEX('ce raw data'!$C$2:$CZ$3000,MATCH(1,INDEX(('ce raw data'!$A$2:$A$3000=C252)*('ce raw data'!$B$2:$B$3000=$B269),,),0),MATCH(E255,'ce raw data'!$C$1:$CZ$1,0))),"-")</f>
        <v>-</v>
      </c>
      <c r="F269" s="8" t="str">
        <f>IFERROR(IF(INDEX('ce raw data'!$C$2:$CZ$3000,MATCH(1,INDEX(('ce raw data'!$A$2:$A$3000=C252)*('ce raw data'!$B$2:$B$3000=$B269),,),0),MATCH(F255,'ce raw data'!$C$1:$CZ$1,0))="","-",INDEX('ce raw data'!$C$2:$CZ$3000,MATCH(1,INDEX(('ce raw data'!$A$2:$A$3000=C252)*('ce raw data'!$B$2:$B$3000=$B269),,),0),MATCH(F255,'ce raw data'!$C$1:$CZ$1,0))),"-")</f>
        <v>-</v>
      </c>
      <c r="G269" s="8" t="str">
        <f>IFERROR(IF(INDEX('ce raw data'!$C$2:$CZ$3000,MATCH(1,INDEX(('ce raw data'!$A$2:$A$3000=C252)*('ce raw data'!$B$2:$B$3000=$B269),,),0),MATCH(G255,'ce raw data'!$C$1:$CZ$1,0))="","-",INDEX('ce raw data'!$C$2:$CZ$3000,MATCH(1,INDEX(('ce raw data'!$A$2:$A$3000=C252)*('ce raw data'!$B$2:$B$3000=$B269),,),0),MATCH(G255,'ce raw data'!$C$1:$CZ$1,0))),"-")</f>
        <v>-</v>
      </c>
      <c r="H269" s="8" t="str">
        <f>IFERROR(IF(INDEX('ce raw data'!$C$2:$CZ$3000,MATCH(1,INDEX(('ce raw data'!$A$2:$A$3000=C252)*('ce raw data'!$B$2:$B$3000=$B269),,),0),MATCH(H255,'ce raw data'!$C$1:$CZ$1,0))="","-",INDEX('ce raw data'!$C$2:$CZ$3000,MATCH(1,INDEX(('ce raw data'!$A$2:$A$3000=C252)*('ce raw data'!$B$2:$B$3000=$B269),,),0),MATCH(H255,'ce raw data'!$C$1:$CZ$1,0))),"-")</f>
        <v>-</v>
      </c>
      <c r="I269" s="8" t="str">
        <f>IFERROR(IF(INDEX('ce raw data'!$C$2:$CZ$3000,MATCH(1,INDEX(('ce raw data'!$A$2:$A$3000=C252)*('ce raw data'!$B$2:$B$3000=$B269),,),0),MATCH(I255,'ce raw data'!$C$1:$CZ$1,0))="","-",INDEX('ce raw data'!$C$2:$CZ$3000,MATCH(1,INDEX(('ce raw data'!$A$2:$A$3000=C252)*('ce raw data'!$B$2:$B$3000=$B269),,),0),MATCH(I255,'ce raw data'!$C$1:$CZ$1,0))),"-")</f>
        <v>-</v>
      </c>
      <c r="J269" s="8" t="str">
        <f>IFERROR(IF(INDEX('ce raw data'!$C$2:$CZ$3000,MATCH(1,INDEX(('ce raw data'!$A$2:$A$3000=C252)*('ce raw data'!$B$2:$B$3000=$B269),,),0),MATCH(J255,'ce raw data'!$C$1:$CZ$1,0))="","-",INDEX('ce raw data'!$C$2:$CZ$3000,MATCH(1,INDEX(('ce raw data'!$A$2:$A$3000=C252)*('ce raw data'!$B$2:$B$3000=$B269),,),0),MATCH(J255,'ce raw data'!$C$1:$CZ$1,0))),"-")</f>
        <v>-</v>
      </c>
    </row>
    <row r="270" spans="2:10" hidden="1" x14ac:dyDescent="0.4">
      <c r="B270" s="10"/>
      <c r="C270" s="8" t="str">
        <f>IFERROR(IF(INDEX('ce raw data'!$C$2:$CZ$3000,MATCH(1,INDEX(('ce raw data'!$A$2:$A$3000=C252)*('ce raw data'!$B$2:$B$3000=$B271),,),0),MATCH(SUBSTITUTE(C255,"Allele","Height"),'ce raw data'!$C$1:$CZ$1,0))="","-",INDEX('ce raw data'!$C$2:$CZ$3000,MATCH(1,INDEX(('ce raw data'!$A$2:$A$3000=C252)*('ce raw data'!$B$2:$B$3000=$B271),,),0),MATCH(SUBSTITUTE(C255,"Allele","Height"),'ce raw data'!$C$1:$CZ$1,0))),"-")</f>
        <v>-</v>
      </c>
      <c r="D270" s="8" t="str">
        <f>IFERROR(IF(INDEX('ce raw data'!$C$2:$CZ$3000,MATCH(1,INDEX(('ce raw data'!$A$2:$A$3000=C252)*('ce raw data'!$B$2:$B$3000=$B271),,),0),MATCH(SUBSTITUTE(D255,"Allele","Height"),'ce raw data'!$C$1:$CZ$1,0))="","-",INDEX('ce raw data'!$C$2:$CZ$3000,MATCH(1,INDEX(('ce raw data'!$A$2:$A$3000=C252)*('ce raw data'!$B$2:$B$3000=$B271),,),0),MATCH(SUBSTITUTE(D255,"Allele","Height"),'ce raw data'!$C$1:$CZ$1,0))),"-")</f>
        <v>-</v>
      </c>
      <c r="E270" s="8" t="str">
        <f>IFERROR(IF(INDEX('ce raw data'!$C$2:$CZ$3000,MATCH(1,INDEX(('ce raw data'!$A$2:$A$3000=C252)*('ce raw data'!$B$2:$B$3000=$B271),,),0),MATCH(SUBSTITUTE(E255,"Allele","Height"),'ce raw data'!$C$1:$CZ$1,0))="","-",INDEX('ce raw data'!$C$2:$CZ$3000,MATCH(1,INDEX(('ce raw data'!$A$2:$A$3000=C252)*('ce raw data'!$B$2:$B$3000=$B271),,),0),MATCH(SUBSTITUTE(E255,"Allele","Height"),'ce raw data'!$C$1:$CZ$1,0))),"-")</f>
        <v>-</v>
      </c>
      <c r="F270" s="8" t="str">
        <f>IFERROR(IF(INDEX('ce raw data'!$C$2:$CZ$3000,MATCH(1,INDEX(('ce raw data'!$A$2:$A$3000=C252)*('ce raw data'!$B$2:$B$3000=$B271),,),0),MATCH(SUBSTITUTE(F255,"Allele","Height"),'ce raw data'!$C$1:$CZ$1,0))="","-",INDEX('ce raw data'!$C$2:$CZ$3000,MATCH(1,INDEX(('ce raw data'!$A$2:$A$3000=C252)*('ce raw data'!$B$2:$B$3000=$B271),,),0),MATCH(SUBSTITUTE(F255,"Allele","Height"),'ce raw data'!$C$1:$CZ$1,0))),"-")</f>
        <v>-</v>
      </c>
      <c r="G270" s="8" t="str">
        <f>IFERROR(IF(INDEX('ce raw data'!$C$2:$CZ$3000,MATCH(1,INDEX(('ce raw data'!$A$2:$A$3000=C252)*('ce raw data'!$B$2:$B$3000=$B271),,),0),MATCH(SUBSTITUTE(G255,"Allele","Height"),'ce raw data'!$C$1:$CZ$1,0))="","-",INDEX('ce raw data'!$C$2:$CZ$3000,MATCH(1,INDEX(('ce raw data'!$A$2:$A$3000=C252)*('ce raw data'!$B$2:$B$3000=$B271),,),0),MATCH(SUBSTITUTE(G255,"Allele","Height"),'ce raw data'!$C$1:$CZ$1,0))),"-")</f>
        <v>-</v>
      </c>
      <c r="H270" s="8" t="str">
        <f>IFERROR(IF(INDEX('ce raw data'!$C$2:$CZ$3000,MATCH(1,INDEX(('ce raw data'!$A$2:$A$3000=C252)*('ce raw data'!$B$2:$B$3000=$B271),,),0),MATCH(SUBSTITUTE(H255,"Allele","Height"),'ce raw data'!$C$1:$CZ$1,0))="","-",INDEX('ce raw data'!$C$2:$CZ$3000,MATCH(1,INDEX(('ce raw data'!$A$2:$A$3000=C252)*('ce raw data'!$B$2:$B$3000=$B271),,),0),MATCH(SUBSTITUTE(H255,"Allele","Height"),'ce raw data'!$C$1:$CZ$1,0))),"-")</f>
        <v>-</v>
      </c>
      <c r="I270" s="8" t="str">
        <f>IFERROR(IF(INDEX('ce raw data'!$C$2:$CZ$3000,MATCH(1,INDEX(('ce raw data'!$A$2:$A$3000=C252)*('ce raw data'!$B$2:$B$3000=$B271),,),0),MATCH(SUBSTITUTE(I255,"Allele","Height"),'ce raw data'!$C$1:$CZ$1,0))="","-",INDEX('ce raw data'!$C$2:$CZ$3000,MATCH(1,INDEX(('ce raw data'!$A$2:$A$3000=C252)*('ce raw data'!$B$2:$B$3000=$B271),,),0),MATCH(SUBSTITUTE(I255,"Allele","Height"),'ce raw data'!$C$1:$CZ$1,0))),"-")</f>
        <v>-</v>
      </c>
      <c r="J270" s="8" t="str">
        <f>IFERROR(IF(INDEX('ce raw data'!$C$2:$CZ$3000,MATCH(1,INDEX(('ce raw data'!$A$2:$A$3000=C252)*('ce raw data'!$B$2:$B$3000=$B271),,),0),MATCH(SUBSTITUTE(J255,"Allele","Height"),'ce raw data'!$C$1:$CZ$1,0))="","-",INDEX('ce raw data'!$C$2:$CZ$3000,MATCH(1,INDEX(('ce raw data'!$A$2:$A$3000=C252)*('ce raw data'!$B$2:$B$3000=$B271),,),0),MATCH(SUBSTITUTE(J255,"Allele","Height"),'ce raw data'!$C$1:$CZ$1,0))),"-")</f>
        <v>-</v>
      </c>
    </row>
    <row r="271" spans="2:10" x14ac:dyDescent="0.4">
      <c r="B271" s="11" t="str">
        <f>'Allele Call Table'!$A$85</f>
        <v>D16S539</v>
      </c>
      <c r="C271" s="8" t="str">
        <f>IFERROR(IF(INDEX('ce raw data'!$C$2:$CZ$3000,MATCH(1,INDEX(('ce raw data'!$A$2:$A$3000=C252)*('ce raw data'!$B$2:$B$3000=$B271),,),0),MATCH(C255,'ce raw data'!$C$1:$CZ$1,0))="","-",INDEX('ce raw data'!$C$2:$CZ$3000,MATCH(1,INDEX(('ce raw data'!$A$2:$A$3000=C252)*('ce raw data'!$B$2:$B$3000=$B271),,),0),MATCH(C255,'ce raw data'!$C$1:$CZ$1,0))),"-")</f>
        <v>-</v>
      </c>
      <c r="D271" s="8" t="str">
        <f>IFERROR(IF(INDEX('ce raw data'!$C$2:$CZ$3000,MATCH(1,INDEX(('ce raw data'!$A$2:$A$3000=C252)*('ce raw data'!$B$2:$B$3000=$B271),,),0),MATCH(D255,'ce raw data'!$C$1:$CZ$1,0))="","-",INDEX('ce raw data'!$C$2:$CZ$3000,MATCH(1,INDEX(('ce raw data'!$A$2:$A$3000=C252)*('ce raw data'!$B$2:$B$3000=$B271),,),0),MATCH(D255,'ce raw data'!$C$1:$CZ$1,0))),"-")</f>
        <v>-</v>
      </c>
      <c r="E271" s="8" t="str">
        <f>IFERROR(IF(INDEX('ce raw data'!$C$2:$CZ$3000,MATCH(1,INDEX(('ce raw data'!$A$2:$A$3000=C252)*('ce raw data'!$B$2:$B$3000=$B271),,),0),MATCH(E255,'ce raw data'!$C$1:$CZ$1,0))="","-",INDEX('ce raw data'!$C$2:$CZ$3000,MATCH(1,INDEX(('ce raw data'!$A$2:$A$3000=C252)*('ce raw data'!$B$2:$B$3000=$B271),,),0),MATCH(E255,'ce raw data'!$C$1:$CZ$1,0))),"-")</f>
        <v>-</v>
      </c>
      <c r="F271" s="8" t="str">
        <f>IFERROR(IF(INDEX('ce raw data'!$C$2:$CZ$3000,MATCH(1,INDEX(('ce raw data'!$A$2:$A$3000=C252)*('ce raw data'!$B$2:$B$3000=$B271),,),0),MATCH(F255,'ce raw data'!$C$1:$CZ$1,0))="","-",INDEX('ce raw data'!$C$2:$CZ$3000,MATCH(1,INDEX(('ce raw data'!$A$2:$A$3000=C252)*('ce raw data'!$B$2:$B$3000=$B271),,),0),MATCH(F255,'ce raw data'!$C$1:$CZ$1,0))),"-")</f>
        <v>-</v>
      </c>
      <c r="G271" s="8" t="str">
        <f>IFERROR(IF(INDEX('ce raw data'!$C$2:$CZ$3000,MATCH(1,INDEX(('ce raw data'!$A$2:$A$3000=C252)*('ce raw data'!$B$2:$B$3000=$B271),,),0),MATCH(G255,'ce raw data'!$C$1:$CZ$1,0))="","-",INDEX('ce raw data'!$C$2:$CZ$3000,MATCH(1,INDEX(('ce raw data'!$A$2:$A$3000=C252)*('ce raw data'!$B$2:$B$3000=$B271),,),0),MATCH(G255,'ce raw data'!$C$1:$CZ$1,0))),"-")</f>
        <v>-</v>
      </c>
      <c r="H271" s="8" t="str">
        <f>IFERROR(IF(INDEX('ce raw data'!$C$2:$CZ$3000,MATCH(1,INDEX(('ce raw data'!$A$2:$A$3000=C252)*('ce raw data'!$B$2:$B$3000=$B271),,),0),MATCH(H255,'ce raw data'!$C$1:$CZ$1,0))="","-",INDEX('ce raw data'!$C$2:$CZ$3000,MATCH(1,INDEX(('ce raw data'!$A$2:$A$3000=C252)*('ce raw data'!$B$2:$B$3000=$B271),,),0),MATCH(H255,'ce raw data'!$C$1:$CZ$1,0))),"-")</f>
        <v>-</v>
      </c>
      <c r="I271" s="8" t="str">
        <f>IFERROR(IF(INDEX('ce raw data'!$C$2:$CZ$3000,MATCH(1,INDEX(('ce raw data'!$A$2:$A$3000=C252)*('ce raw data'!$B$2:$B$3000=$B271),,),0),MATCH(I255,'ce raw data'!$C$1:$CZ$1,0))="","-",INDEX('ce raw data'!$C$2:$CZ$3000,MATCH(1,INDEX(('ce raw data'!$A$2:$A$3000=C252)*('ce raw data'!$B$2:$B$3000=$B271),,),0),MATCH(I255,'ce raw data'!$C$1:$CZ$1,0))),"-")</f>
        <v>-</v>
      </c>
      <c r="J271" s="8" t="str">
        <f>IFERROR(IF(INDEX('ce raw data'!$C$2:$CZ$3000,MATCH(1,INDEX(('ce raw data'!$A$2:$A$3000=C252)*('ce raw data'!$B$2:$B$3000=$B271),,),0),MATCH(J255,'ce raw data'!$C$1:$CZ$1,0))="","-",INDEX('ce raw data'!$C$2:$CZ$3000,MATCH(1,INDEX(('ce raw data'!$A$2:$A$3000=C252)*('ce raw data'!$B$2:$B$3000=$B271),,),0),MATCH(J255,'ce raw data'!$C$1:$CZ$1,0))),"-")</f>
        <v>-</v>
      </c>
    </row>
    <row r="272" spans="2:10" hidden="1" x14ac:dyDescent="0.4">
      <c r="B272" s="11"/>
      <c r="C272" s="8" t="str">
        <f>IFERROR(IF(INDEX('ce raw data'!$C$2:$CZ$3000,MATCH(1,INDEX(('ce raw data'!$A$2:$A$3000=C252)*('ce raw data'!$B$2:$B$3000=$B273),,),0),MATCH(SUBSTITUTE(C255,"Allele","Height"),'ce raw data'!$C$1:$CZ$1,0))="","-",INDEX('ce raw data'!$C$2:$CZ$3000,MATCH(1,INDEX(('ce raw data'!$A$2:$A$3000=C252)*('ce raw data'!$B$2:$B$3000=$B273),,),0),MATCH(SUBSTITUTE(C255,"Allele","Height"),'ce raw data'!$C$1:$CZ$1,0))),"-")</f>
        <v>-</v>
      </c>
      <c r="D272" s="8" t="str">
        <f>IFERROR(IF(INDEX('ce raw data'!$C$2:$CZ$3000,MATCH(1,INDEX(('ce raw data'!$A$2:$A$3000=C252)*('ce raw data'!$B$2:$B$3000=$B273),,),0),MATCH(SUBSTITUTE(D255,"Allele","Height"),'ce raw data'!$C$1:$CZ$1,0))="","-",INDEX('ce raw data'!$C$2:$CZ$3000,MATCH(1,INDEX(('ce raw data'!$A$2:$A$3000=C252)*('ce raw data'!$B$2:$B$3000=$B273),,),0),MATCH(SUBSTITUTE(D255,"Allele","Height"),'ce raw data'!$C$1:$CZ$1,0))),"-")</f>
        <v>-</v>
      </c>
      <c r="E272" s="8" t="str">
        <f>IFERROR(IF(INDEX('ce raw data'!$C$2:$CZ$3000,MATCH(1,INDEX(('ce raw data'!$A$2:$A$3000=C252)*('ce raw data'!$B$2:$B$3000=$B273),,),0),MATCH(SUBSTITUTE(E255,"Allele","Height"),'ce raw data'!$C$1:$CZ$1,0))="","-",INDEX('ce raw data'!$C$2:$CZ$3000,MATCH(1,INDEX(('ce raw data'!$A$2:$A$3000=C252)*('ce raw data'!$B$2:$B$3000=$B273),,),0),MATCH(SUBSTITUTE(E255,"Allele","Height"),'ce raw data'!$C$1:$CZ$1,0))),"-")</f>
        <v>-</v>
      </c>
      <c r="F272" s="8" t="str">
        <f>IFERROR(IF(INDEX('ce raw data'!$C$2:$CZ$3000,MATCH(1,INDEX(('ce raw data'!$A$2:$A$3000=C252)*('ce raw data'!$B$2:$B$3000=$B273),,),0),MATCH(SUBSTITUTE(F255,"Allele","Height"),'ce raw data'!$C$1:$CZ$1,0))="","-",INDEX('ce raw data'!$C$2:$CZ$3000,MATCH(1,INDEX(('ce raw data'!$A$2:$A$3000=C252)*('ce raw data'!$B$2:$B$3000=$B273),,),0),MATCH(SUBSTITUTE(F255,"Allele","Height"),'ce raw data'!$C$1:$CZ$1,0))),"-")</f>
        <v>-</v>
      </c>
      <c r="G272" s="8" t="str">
        <f>IFERROR(IF(INDEX('ce raw data'!$C$2:$CZ$3000,MATCH(1,INDEX(('ce raw data'!$A$2:$A$3000=C252)*('ce raw data'!$B$2:$B$3000=$B273),,),0),MATCH(SUBSTITUTE(G255,"Allele","Height"),'ce raw data'!$C$1:$CZ$1,0))="","-",INDEX('ce raw data'!$C$2:$CZ$3000,MATCH(1,INDEX(('ce raw data'!$A$2:$A$3000=C252)*('ce raw data'!$B$2:$B$3000=$B273),,),0),MATCH(SUBSTITUTE(G255,"Allele","Height"),'ce raw data'!$C$1:$CZ$1,0))),"-")</f>
        <v>-</v>
      </c>
      <c r="H272" s="8" t="str">
        <f>IFERROR(IF(INDEX('ce raw data'!$C$2:$CZ$3000,MATCH(1,INDEX(('ce raw data'!$A$2:$A$3000=C252)*('ce raw data'!$B$2:$B$3000=$B273),,),0),MATCH(SUBSTITUTE(H255,"Allele","Height"),'ce raw data'!$C$1:$CZ$1,0))="","-",INDEX('ce raw data'!$C$2:$CZ$3000,MATCH(1,INDEX(('ce raw data'!$A$2:$A$3000=C252)*('ce raw data'!$B$2:$B$3000=$B273),,),0),MATCH(SUBSTITUTE(H255,"Allele","Height"),'ce raw data'!$C$1:$CZ$1,0))),"-")</f>
        <v>-</v>
      </c>
      <c r="I272" s="8" t="str">
        <f>IFERROR(IF(INDEX('ce raw data'!$C$2:$CZ$3000,MATCH(1,INDEX(('ce raw data'!$A$2:$A$3000=C252)*('ce raw data'!$B$2:$B$3000=$B273),,),0),MATCH(SUBSTITUTE(I255,"Allele","Height"),'ce raw data'!$C$1:$CZ$1,0))="","-",INDEX('ce raw data'!$C$2:$CZ$3000,MATCH(1,INDEX(('ce raw data'!$A$2:$A$3000=C252)*('ce raw data'!$B$2:$B$3000=$B273),,),0),MATCH(SUBSTITUTE(I255,"Allele","Height"),'ce raw data'!$C$1:$CZ$1,0))),"-")</f>
        <v>-</v>
      </c>
      <c r="J272" s="8" t="str">
        <f>IFERROR(IF(INDEX('ce raw data'!$C$2:$CZ$3000,MATCH(1,INDEX(('ce raw data'!$A$2:$A$3000=C252)*('ce raw data'!$B$2:$B$3000=$B273),,),0),MATCH(SUBSTITUTE(J255,"Allele","Height"),'ce raw data'!$C$1:$CZ$1,0))="","-",INDEX('ce raw data'!$C$2:$CZ$3000,MATCH(1,INDEX(('ce raw data'!$A$2:$A$3000=C252)*('ce raw data'!$B$2:$B$3000=$B273),,),0),MATCH(SUBSTITUTE(J255,"Allele","Height"),'ce raw data'!$C$1:$CZ$1,0))),"-")</f>
        <v>-</v>
      </c>
    </row>
    <row r="273" spans="2:10" x14ac:dyDescent="0.4">
      <c r="B273" s="11" t="str">
        <f>'Allele Call Table'!$A$87</f>
        <v>D18S51</v>
      </c>
      <c r="C273" s="8" t="str">
        <f>IFERROR(IF(INDEX('ce raw data'!$C$2:$CZ$3000,MATCH(1,INDEX(('ce raw data'!$A$2:$A$3000=C252)*('ce raw data'!$B$2:$B$3000=$B273),,),0),MATCH(C255,'ce raw data'!$C$1:$CZ$1,0))="","-",INDEX('ce raw data'!$C$2:$CZ$3000,MATCH(1,INDEX(('ce raw data'!$A$2:$A$3000=C252)*('ce raw data'!$B$2:$B$3000=$B273),,),0),MATCH(C255,'ce raw data'!$C$1:$CZ$1,0))),"-")</f>
        <v>-</v>
      </c>
      <c r="D273" s="8" t="str">
        <f>IFERROR(IF(INDEX('ce raw data'!$C$2:$CZ$3000,MATCH(1,INDEX(('ce raw data'!$A$2:$A$3000=C252)*('ce raw data'!$B$2:$B$3000=$B273),,),0),MATCH(D255,'ce raw data'!$C$1:$CZ$1,0))="","-",INDEX('ce raw data'!$C$2:$CZ$3000,MATCH(1,INDEX(('ce raw data'!$A$2:$A$3000=C252)*('ce raw data'!$B$2:$B$3000=$B273),,),0),MATCH(D255,'ce raw data'!$C$1:$CZ$1,0))),"-")</f>
        <v>-</v>
      </c>
      <c r="E273" s="8" t="str">
        <f>IFERROR(IF(INDEX('ce raw data'!$C$2:$CZ$3000,MATCH(1,INDEX(('ce raw data'!$A$2:$A$3000=C252)*('ce raw data'!$B$2:$B$3000=$B273),,),0),MATCH(E255,'ce raw data'!$C$1:$CZ$1,0))="","-",INDEX('ce raw data'!$C$2:$CZ$3000,MATCH(1,INDEX(('ce raw data'!$A$2:$A$3000=C252)*('ce raw data'!$B$2:$B$3000=$B273),,),0),MATCH(E255,'ce raw data'!$C$1:$CZ$1,0))),"-")</f>
        <v>-</v>
      </c>
      <c r="F273" s="8" t="str">
        <f>IFERROR(IF(INDEX('ce raw data'!$C$2:$CZ$3000,MATCH(1,INDEX(('ce raw data'!$A$2:$A$3000=C252)*('ce raw data'!$B$2:$B$3000=$B273),,),0),MATCH(F255,'ce raw data'!$C$1:$CZ$1,0))="","-",INDEX('ce raw data'!$C$2:$CZ$3000,MATCH(1,INDEX(('ce raw data'!$A$2:$A$3000=C252)*('ce raw data'!$B$2:$B$3000=$B273),,),0),MATCH(F255,'ce raw data'!$C$1:$CZ$1,0))),"-")</f>
        <v>-</v>
      </c>
      <c r="G273" s="8" t="str">
        <f>IFERROR(IF(INDEX('ce raw data'!$C$2:$CZ$3000,MATCH(1,INDEX(('ce raw data'!$A$2:$A$3000=C252)*('ce raw data'!$B$2:$B$3000=$B273),,),0),MATCH(G255,'ce raw data'!$C$1:$CZ$1,0))="","-",INDEX('ce raw data'!$C$2:$CZ$3000,MATCH(1,INDEX(('ce raw data'!$A$2:$A$3000=C252)*('ce raw data'!$B$2:$B$3000=$B273),,),0),MATCH(G255,'ce raw data'!$C$1:$CZ$1,0))),"-")</f>
        <v>-</v>
      </c>
      <c r="H273" s="8" t="str">
        <f>IFERROR(IF(INDEX('ce raw data'!$C$2:$CZ$3000,MATCH(1,INDEX(('ce raw data'!$A$2:$A$3000=C252)*('ce raw data'!$B$2:$B$3000=$B273),,),0),MATCH(H255,'ce raw data'!$C$1:$CZ$1,0))="","-",INDEX('ce raw data'!$C$2:$CZ$3000,MATCH(1,INDEX(('ce raw data'!$A$2:$A$3000=C252)*('ce raw data'!$B$2:$B$3000=$B273),,),0),MATCH(H255,'ce raw data'!$C$1:$CZ$1,0))),"-")</f>
        <v>-</v>
      </c>
      <c r="I273" s="8" t="str">
        <f>IFERROR(IF(INDEX('ce raw data'!$C$2:$CZ$3000,MATCH(1,INDEX(('ce raw data'!$A$2:$A$3000=C252)*('ce raw data'!$B$2:$B$3000=$B273),,),0),MATCH(I255,'ce raw data'!$C$1:$CZ$1,0))="","-",INDEX('ce raw data'!$C$2:$CZ$3000,MATCH(1,INDEX(('ce raw data'!$A$2:$A$3000=C252)*('ce raw data'!$B$2:$B$3000=$B273),,),0),MATCH(I255,'ce raw data'!$C$1:$CZ$1,0))),"-")</f>
        <v>-</v>
      </c>
      <c r="J273" s="8" t="str">
        <f>IFERROR(IF(INDEX('ce raw data'!$C$2:$CZ$3000,MATCH(1,INDEX(('ce raw data'!$A$2:$A$3000=C252)*('ce raw data'!$B$2:$B$3000=$B273),,),0),MATCH(J255,'ce raw data'!$C$1:$CZ$1,0))="","-",INDEX('ce raw data'!$C$2:$CZ$3000,MATCH(1,INDEX(('ce raw data'!$A$2:$A$3000=C252)*('ce raw data'!$B$2:$B$3000=$B273),,),0),MATCH(J255,'ce raw data'!$C$1:$CZ$1,0))),"-")</f>
        <v>-</v>
      </c>
    </row>
    <row r="274" spans="2:10" hidden="1" x14ac:dyDescent="0.4">
      <c r="B274" s="11"/>
      <c r="C274" s="8" t="str">
        <f>IFERROR(IF(INDEX('ce raw data'!$C$2:$CZ$3000,MATCH(1,INDEX(('ce raw data'!$A$2:$A$3000=C252)*('ce raw data'!$B$2:$B$3000=$B275),,),0),MATCH(SUBSTITUTE(C255,"Allele","Height"),'ce raw data'!$C$1:$CZ$1,0))="","-",INDEX('ce raw data'!$C$2:$CZ$3000,MATCH(1,INDEX(('ce raw data'!$A$2:$A$3000=C252)*('ce raw data'!$B$2:$B$3000=$B275),,),0),MATCH(SUBSTITUTE(C255,"Allele","Height"),'ce raw data'!$C$1:$CZ$1,0))),"-")</f>
        <v>-</v>
      </c>
      <c r="D274" s="8" t="str">
        <f>IFERROR(IF(INDEX('ce raw data'!$C$2:$CZ$3000,MATCH(1,INDEX(('ce raw data'!$A$2:$A$3000=C252)*('ce raw data'!$B$2:$B$3000=$B275),,),0),MATCH(SUBSTITUTE(D255,"Allele","Height"),'ce raw data'!$C$1:$CZ$1,0))="","-",INDEX('ce raw data'!$C$2:$CZ$3000,MATCH(1,INDEX(('ce raw data'!$A$2:$A$3000=C252)*('ce raw data'!$B$2:$B$3000=$B275),,),0),MATCH(SUBSTITUTE(D255,"Allele","Height"),'ce raw data'!$C$1:$CZ$1,0))),"-")</f>
        <v>-</v>
      </c>
      <c r="E274" s="8" t="str">
        <f>IFERROR(IF(INDEX('ce raw data'!$C$2:$CZ$3000,MATCH(1,INDEX(('ce raw data'!$A$2:$A$3000=C252)*('ce raw data'!$B$2:$B$3000=$B275),,),0),MATCH(SUBSTITUTE(E255,"Allele","Height"),'ce raw data'!$C$1:$CZ$1,0))="","-",INDEX('ce raw data'!$C$2:$CZ$3000,MATCH(1,INDEX(('ce raw data'!$A$2:$A$3000=C252)*('ce raw data'!$B$2:$B$3000=$B275),,),0),MATCH(SUBSTITUTE(E255,"Allele","Height"),'ce raw data'!$C$1:$CZ$1,0))),"-")</f>
        <v>-</v>
      </c>
      <c r="F274" s="8" t="str">
        <f>IFERROR(IF(INDEX('ce raw data'!$C$2:$CZ$3000,MATCH(1,INDEX(('ce raw data'!$A$2:$A$3000=C252)*('ce raw data'!$B$2:$B$3000=$B275),,),0),MATCH(SUBSTITUTE(F255,"Allele","Height"),'ce raw data'!$C$1:$CZ$1,0))="","-",INDEX('ce raw data'!$C$2:$CZ$3000,MATCH(1,INDEX(('ce raw data'!$A$2:$A$3000=C252)*('ce raw data'!$B$2:$B$3000=$B275),,),0),MATCH(SUBSTITUTE(F255,"Allele","Height"),'ce raw data'!$C$1:$CZ$1,0))),"-")</f>
        <v>-</v>
      </c>
      <c r="G274" s="8" t="str">
        <f>IFERROR(IF(INDEX('ce raw data'!$C$2:$CZ$3000,MATCH(1,INDEX(('ce raw data'!$A$2:$A$3000=C252)*('ce raw data'!$B$2:$B$3000=$B275),,),0),MATCH(SUBSTITUTE(G255,"Allele","Height"),'ce raw data'!$C$1:$CZ$1,0))="","-",INDEX('ce raw data'!$C$2:$CZ$3000,MATCH(1,INDEX(('ce raw data'!$A$2:$A$3000=C252)*('ce raw data'!$B$2:$B$3000=$B275),,),0),MATCH(SUBSTITUTE(G255,"Allele","Height"),'ce raw data'!$C$1:$CZ$1,0))),"-")</f>
        <v>-</v>
      </c>
      <c r="H274" s="8" t="str">
        <f>IFERROR(IF(INDEX('ce raw data'!$C$2:$CZ$3000,MATCH(1,INDEX(('ce raw data'!$A$2:$A$3000=C252)*('ce raw data'!$B$2:$B$3000=$B275),,),0),MATCH(SUBSTITUTE(H255,"Allele","Height"),'ce raw data'!$C$1:$CZ$1,0))="","-",INDEX('ce raw data'!$C$2:$CZ$3000,MATCH(1,INDEX(('ce raw data'!$A$2:$A$3000=C252)*('ce raw data'!$B$2:$B$3000=$B275),,),0),MATCH(SUBSTITUTE(H255,"Allele","Height"),'ce raw data'!$C$1:$CZ$1,0))),"-")</f>
        <v>-</v>
      </c>
      <c r="I274" s="8" t="str">
        <f>IFERROR(IF(INDEX('ce raw data'!$C$2:$CZ$3000,MATCH(1,INDEX(('ce raw data'!$A$2:$A$3000=C252)*('ce raw data'!$B$2:$B$3000=$B275),,),0),MATCH(SUBSTITUTE(I255,"Allele","Height"),'ce raw data'!$C$1:$CZ$1,0))="","-",INDEX('ce raw data'!$C$2:$CZ$3000,MATCH(1,INDEX(('ce raw data'!$A$2:$A$3000=C252)*('ce raw data'!$B$2:$B$3000=$B275),,),0),MATCH(SUBSTITUTE(I255,"Allele","Height"),'ce raw data'!$C$1:$CZ$1,0))),"-")</f>
        <v>-</v>
      </c>
      <c r="J274" s="8" t="str">
        <f>IFERROR(IF(INDEX('ce raw data'!$C$2:$CZ$3000,MATCH(1,INDEX(('ce raw data'!$A$2:$A$3000=C252)*('ce raw data'!$B$2:$B$3000=$B275),,),0),MATCH(SUBSTITUTE(J255,"Allele","Height"),'ce raw data'!$C$1:$CZ$1,0))="","-",INDEX('ce raw data'!$C$2:$CZ$3000,MATCH(1,INDEX(('ce raw data'!$A$2:$A$3000=C252)*('ce raw data'!$B$2:$B$3000=$B275),,),0),MATCH(SUBSTITUTE(J255,"Allele","Height"),'ce raw data'!$C$1:$CZ$1,0))),"-")</f>
        <v>-</v>
      </c>
    </row>
    <row r="275" spans="2:10" x14ac:dyDescent="0.4">
      <c r="B275" s="11" t="str">
        <f>'Allele Call Table'!$A$89</f>
        <v>D2S1338</v>
      </c>
      <c r="C275" s="8" t="str">
        <f>IFERROR(IF(INDEX('ce raw data'!$C$2:$CZ$3000,MATCH(1,INDEX(('ce raw data'!$A$2:$A$3000=C252)*('ce raw data'!$B$2:$B$3000=$B275),,),0),MATCH(C255,'ce raw data'!$C$1:$CZ$1,0))="","-",INDEX('ce raw data'!$C$2:$CZ$3000,MATCH(1,INDEX(('ce raw data'!$A$2:$A$3000=C252)*('ce raw data'!$B$2:$B$3000=$B275),,),0),MATCH(C255,'ce raw data'!$C$1:$CZ$1,0))),"-")</f>
        <v>-</v>
      </c>
      <c r="D275" s="8" t="str">
        <f>IFERROR(IF(INDEX('ce raw data'!$C$2:$CZ$3000,MATCH(1,INDEX(('ce raw data'!$A$2:$A$3000=C252)*('ce raw data'!$B$2:$B$3000=$B275),,),0),MATCH(D255,'ce raw data'!$C$1:$CZ$1,0))="","-",INDEX('ce raw data'!$C$2:$CZ$3000,MATCH(1,INDEX(('ce raw data'!$A$2:$A$3000=C252)*('ce raw data'!$B$2:$B$3000=$B275),,),0),MATCH(D255,'ce raw data'!$C$1:$CZ$1,0))),"-")</f>
        <v>-</v>
      </c>
      <c r="E275" s="8" t="str">
        <f>IFERROR(IF(INDEX('ce raw data'!$C$2:$CZ$3000,MATCH(1,INDEX(('ce raw data'!$A$2:$A$3000=C252)*('ce raw data'!$B$2:$B$3000=$B275),,),0),MATCH(E255,'ce raw data'!$C$1:$CZ$1,0))="","-",INDEX('ce raw data'!$C$2:$CZ$3000,MATCH(1,INDEX(('ce raw data'!$A$2:$A$3000=C252)*('ce raw data'!$B$2:$B$3000=$B275),,),0),MATCH(E255,'ce raw data'!$C$1:$CZ$1,0))),"-")</f>
        <v>-</v>
      </c>
      <c r="F275" s="8" t="str">
        <f>IFERROR(IF(INDEX('ce raw data'!$C$2:$CZ$3000,MATCH(1,INDEX(('ce raw data'!$A$2:$A$3000=C252)*('ce raw data'!$B$2:$B$3000=$B275),,),0),MATCH(F255,'ce raw data'!$C$1:$CZ$1,0))="","-",INDEX('ce raw data'!$C$2:$CZ$3000,MATCH(1,INDEX(('ce raw data'!$A$2:$A$3000=C252)*('ce raw data'!$B$2:$B$3000=$B275),,),0),MATCH(F255,'ce raw data'!$C$1:$CZ$1,0))),"-")</f>
        <v>-</v>
      </c>
      <c r="G275" s="8" t="str">
        <f>IFERROR(IF(INDEX('ce raw data'!$C$2:$CZ$3000,MATCH(1,INDEX(('ce raw data'!$A$2:$A$3000=C252)*('ce raw data'!$B$2:$B$3000=$B275),,),0),MATCH(G255,'ce raw data'!$C$1:$CZ$1,0))="","-",INDEX('ce raw data'!$C$2:$CZ$3000,MATCH(1,INDEX(('ce raw data'!$A$2:$A$3000=C252)*('ce raw data'!$B$2:$B$3000=$B275),,),0),MATCH(G255,'ce raw data'!$C$1:$CZ$1,0))),"-")</f>
        <v>-</v>
      </c>
      <c r="H275" s="8" t="str">
        <f>IFERROR(IF(INDEX('ce raw data'!$C$2:$CZ$3000,MATCH(1,INDEX(('ce raw data'!$A$2:$A$3000=C252)*('ce raw data'!$B$2:$B$3000=$B275),,),0),MATCH(H255,'ce raw data'!$C$1:$CZ$1,0))="","-",INDEX('ce raw data'!$C$2:$CZ$3000,MATCH(1,INDEX(('ce raw data'!$A$2:$A$3000=C252)*('ce raw data'!$B$2:$B$3000=$B275),,),0),MATCH(H255,'ce raw data'!$C$1:$CZ$1,0))),"-")</f>
        <v>-</v>
      </c>
      <c r="I275" s="8" t="str">
        <f>IFERROR(IF(INDEX('ce raw data'!$C$2:$CZ$3000,MATCH(1,INDEX(('ce raw data'!$A$2:$A$3000=C252)*('ce raw data'!$B$2:$B$3000=$B275),,),0),MATCH(I255,'ce raw data'!$C$1:$CZ$1,0))="","-",INDEX('ce raw data'!$C$2:$CZ$3000,MATCH(1,INDEX(('ce raw data'!$A$2:$A$3000=C252)*('ce raw data'!$B$2:$B$3000=$B275),,),0),MATCH(I255,'ce raw data'!$C$1:$CZ$1,0))),"-")</f>
        <v>-</v>
      </c>
      <c r="J275" s="8" t="str">
        <f>IFERROR(IF(INDEX('ce raw data'!$C$2:$CZ$3000,MATCH(1,INDEX(('ce raw data'!$A$2:$A$3000=C252)*('ce raw data'!$B$2:$B$3000=$B275),,),0),MATCH(J255,'ce raw data'!$C$1:$CZ$1,0))="","-",INDEX('ce raw data'!$C$2:$CZ$3000,MATCH(1,INDEX(('ce raw data'!$A$2:$A$3000=C252)*('ce raw data'!$B$2:$B$3000=$B275),,),0),MATCH(J255,'ce raw data'!$C$1:$CZ$1,0))),"-")</f>
        <v>-</v>
      </c>
    </row>
    <row r="276" spans="2:10" hidden="1" x14ac:dyDescent="0.4">
      <c r="B276" s="11"/>
      <c r="C276" s="8" t="str">
        <f>IFERROR(IF(INDEX('ce raw data'!$C$2:$CZ$3000,MATCH(1,INDEX(('ce raw data'!$A$2:$A$3000=C252)*('ce raw data'!$B$2:$B$3000=$B277),,),0),MATCH(SUBSTITUTE(C255,"Allele","Height"),'ce raw data'!$C$1:$CZ$1,0))="","-",INDEX('ce raw data'!$C$2:$CZ$3000,MATCH(1,INDEX(('ce raw data'!$A$2:$A$3000=C252)*('ce raw data'!$B$2:$B$3000=$B277),,),0),MATCH(SUBSTITUTE(C255,"Allele","Height"),'ce raw data'!$C$1:$CZ$1,0))),"-")</f>
        <v>-</v>
      </c>
      <c r="D276" s="8" t="str">
        <f>IFERROR(IF(INDEX('ce raw data'!$C$2:$CZ$3000,MATCH(1,INDEX(('ce raw data'!$A$2:$A$3000=C252)*('ce raw data'!$B$2:$B$3000=$B277),,),0),MATCH(SUBSTITUTE(D255,"Allele","Height"),'ce raw data'!$C$1:$CZ$1,0))="","-",INDEX('ce raw data'!$C$2:$CZ$3000,MATCH(1,INDEX(('ce raw data'!$A$2:$A$3000=C252)*('ce raw data'!$B$2:$B$3000=$B277),,),0),MATCH(SUBSTITUTE(D255,"Allele","Height"),'ce raw data'!$C$1:$CZ$1,0))),"-")</f>
        <v>-</v>
      </c>
      <c r="E276" s="8" t="str">
        <f>IFERROR(IF(INDEX('ce raw data'!$C$2:$CZ$3000,MATCH(1,INDEX(('ce raw data'!$A$2:$A$3000=C252)*('ce raw data'!$B$2:$B$3000=$B277),,),0),MATCH(SUBSTITUTE(E255,"Allele","Height"),'ce raw data'!$C$1:$CZ$1,0))="","-",INDEX('ce raw data'!$C$2:$CZ$3000,MATCH(1,INDEX(('ce raw data'!$A$2:$A$3000=C252)*('ce raw data'!$B$2:$B$3000=$B277),,),0),MATCH(SUBSTITUTE(E255,"Allele","Height"),'ce raw data'!$C$1:$CZ$1,0))),"-")</f>
        <v>-</v>
      </c>
      <c r="F276" s="8" t="str">
        <f>IFERROR(IF(INDEX('ce raw data'!$C$2:$CZ$3000,MATCH(1,INDEX(('ce raw data'!$A$2:$A$3000=C252)*('ce raw data'!$B$2:$B$3000=$B277),,),0),MATCH(SUBSTITUTE(F255,"Allele","Height"),'ce raw data'!$C$1:$CZ$1,0))="","-",INDEX('ce raw data'!$C$2:$CZ$3000,MATCH(1,INDEX(('ce raw data'!$A$2:$A$3000=C252)*('ce raw data'!$B$2:$B$3000=$B277),,),0),MATCH(SUBSTITUTE(F255,"Allele","Height"),'ce raw data'!$C$1:$CZ$1,0))),"-")</f>
        <v>-</v>
      </c>
      <c r="G276" s="8" t="str">
        <f>IFERROR(IF(INDEX('ce raw data'!$C$2:$CZ$3000,MATCH(1,INDEX(('ce raw data'!$A$2:$A$3000=C252)*('ce raw data'!$B$2:$B$3000=$B277),,),0),MATCH(SUBSTITUTE(G255,"Allele","Height"),'ce raw data'!$C$1:$CZ$1,0))="","-",INDEX('ce raw data'!$C$2:$CZ$3000,MATCH(1,INDEX(('ce raw data'!$A$2:$A$3000=C252)*('ce raw data'!$B$2:$B$3000=$B277),,),0),MATCH(SUBSTITUTE(G255,"Allele","Height"),'ce raw data'!$C$1:$CZ$1,0))),"-")</f>
        <v>-</v>
      </c>
      <c r="H276" s="8" t="str">
        <f>IFERROR(IF(INDEX('ce raw data'!$C$2:$CZ$3000,MATCH(1,INDEX(('ce raw data'!$A$2:$A$3000=C252)*('ce raw data'!$B$2:$B$3000=$B277),,),0),MATCH(SUBSTITUTE(H255,"Allele","Height"),'ce raw data'!$C$1:$CZ$1,0))="","-",INDEX('ce raw data'!$C$2:$CZ$3000,MATCH(1,INDEX(('ce raw data'!$A$2:$A$3000=C252)*('ce raw data'!$B$2:$B$3000=$B277),,),0),MATCH(SUBSTITUTE(H255,"Allele","Height"),'ce raw data'!$C$1:$CZ$1,0))),"-")</f>
        <v>-</v>
      </c>
      <c r="I276" s="8" t="str">
        <f>IFERROR(IF(INDEX('ce raw data'!$C$2:$CZ$3000,MATCH(1,INDEX(('ce raw data'!$A$2:$A$3000=C252)*('ce raw data'!$B$2:$B$3000=$B277),,),0),MATCH(SUBSTITUTE(I255,"Allele","Height"),'ce raw data'!$C$1:$CZ$1,0))="","-",INDEX('ce raw data'!$C$2:$CZ$3000,MATCH(1,INDEX(('ce raw data'!$A$2:$A$3000=C252)*('ce raw data'!$B$2:$B$3000=$B277),,),0),MATCH(SUBSTITUTE(I255,"Allele","Height"),'ce raw data'!$C$1:$CZ$1,0))),"-")</f>
        <v>-</v>
      </c>
      <c r="J276" s="8" t="str">
        <f>IFERROR(IF(INDEX('ce raw data'!$C$2:$CZ$3000,MATCH(1,INDEX(('ce raw data'!$A$2:$A$3000=C252)*('ce raw data'!$B$2:$B$3000=$B277),,),0),MATCH(SUBSTITUTE(J255,"Allele","Height"),'ce raw data'!$C$1:$CZ$1,0))="","-",INDEX('ce raw data'!$C$2:$CZ$3000,MATCH(1,INDEX(('ce raw data'!$A$2:$A$3000=C252)*('ce raw data'!$B$2:$B$3000=$B277),,),0),MATCH(SUBSTITUTE(J255,"Allele","Height"),'ce raw data'!$C$1:$CZ$1,0))),"-")</f>
        <v>-</v>
      </c>
    </row>
    <row r="277" spans="2:10" x14ac:dyDescent="0.4">
      <c r="B277" s="11" t="str">
        <f>'Allele Call Table'!$A$91</f>
        <v>CSF1PO</v>
      </c>
      <c r="C277" s="8" t="str">
        <f>IFERROR(IF(INDEX('ce raw data'!$C$2:$CZ$3000,MATCH(1,INDEX(('ce raw data'!$A$2:$A$3000=C252)*('ce raw data'!$B$2:$B$3000=$B277),,),0),MATCH(C255,'ce raw data'!$C$1:$CZ$1,0))="","-",INDEX('ce raw data'!$C$2:$CZ$3000,MATCH(1,INDEX(('ce raw data'!$A$2:$A$3000=C252)*('ce raw data'!$B$2:$B$3000=$B277),,),0),MATCH(C255,'ce raw data'!$C$1:$CZ$1,0))),"-")</f>
        <v>-</v>
      </c>
      <c r="D277" s="8" t="str">
        <f>IFERROR(IF(INDEX('ce raw data'!$C$2:$CZ$3000,MATCH(1,INDEX(('ce raw data'!$A$2:$A$3000=C252)*('ce raw data'!$B$2:$B$3000=$B277),,),0),MATCH(D255,'ce raw data'!$C$1:$CZ$1,0))="","-",INDEX('ce raw data'!$C$2:$CZ$3000,MATCH(1,INDEX(('ce raw data'!$A$2:$A$3000=C252)*('ce raw data'!$B$2:$B$3000=$B277),,),0),MATCH(D255,'ce raw data'!$C$1:$CZ$1,0))),"-")</f>
        <v>-</v>
      </c>
      <c r="E277" s="8" t="str">
        <f>IFERROR(IF(INDEX('ce raw data'!$C$2:$CZ$3000,MATCH(1,INDEX(('ce raw data'!$A$2:$A$3000=C252)*('ce raw data'!$B$2:$B$3000=$B277),,),0),MATCH(E255,'ce raw data'!$C$1:$CZ$1,0))="","-",INDEX('ce raw data'!$C$2:$CZ$3000,MATCH(1,INDEX(('ce raw data'!$A$2:$A$3000=C252)*('ce raw data'!$B$2:$B$3000=$B277),,),0),MATCH(E255,'ce raw data'!$C$1:$CZ$1,0))),"-")</f>
        <v>-</v>
      </c>
      <c r="F277" s="8" t="str">
        <f>IFERROR(IF(INDEX('ce raw data'!$C$2:$CZ$3000,MATCH(1,INDEX(('ce raw data'!$A$2:$A$3000=C252)*('ce raw data'!$B$2:$B$3000=$B277),,),0),MATCH(F255,'ce raw data'!$C$1:$CZ$1,0))="","-",INDEX('ce raw data'!$C$2:$CZ$3000,MATCH(1,INDEX(('ce raw data'!$A$2:$A$3000=C252)*('ce raw data'!$B$2:$B$3000=$B277),,),0),MATCH(F255,'ce raw data'!$C$1:$CZ$1,0))),"-")</f>
        <v>-</v>
      </c>
      <c r="G277" s="8" t="str">
        <f>IFERROR(IF(INDEX('ce raw data'!$C$2:$CZ$3000,MATCH(1,INDEX(('ce raw data'!$A$2:$A$3000=C252)*('ce raw data'!$B$2:$B$3000=$B277),,),0),MATCH(G255,'ce raw data'!$C$1:$CZ$1,0))="","-",INDEX('ce raw data'!$C$2:$CZ$3000,MATCH(1,INDEX(('ce raw data'!$A$2:$A$3000=C252)*('ce raw data'!$B$2:$B$3000=$B277),,),0),MATCH(G255,'ce raw data'!$C$1:$CZ$1,0))),"-")</f>
        <v>-</v>
      </c>
      <c r="H277" s="8" t="str">
        <f>IFERROR(IF(INDEX('ce raw data'!$C$2:$CZ$3000,MATCH(1,INDEX(('ce raw data'!$A$2:$A$3000=C252)*('ce raw data'!$B$2:$B$3000=$B277),,),0),MATCH(H255,'ce raw data'!$C$1:$CZ$1,0))="","-",INDEX('ce raw data'!$C$2:$CZ$3000,MATCH(1,INDEX(('ce raw data'!$A$2:$A$3000=C252)*('ce raw data'!$B$2:$B$3000=$B277),,),0),MATCH(H255,'ce raw data'!$C$1:$CZ$1,0))),"-")</f>
        <v>-</v>
      </c>
      <c r="I277" s="8" t="str">
        <f>IFERROR(IF(INDEX('ce raw data'!$C$2:$CZ$3000,MATCH(1,INDEX(('ce raw data'!$A$2:$A$3000=C252)*('ce raw data'!$B$2:$B$3000=$B277),,),0),MATCH(I255,'ce raw data'!$C$1:$CZ$1,0))="","-",INDEX('ce raw data'!$C$2:$CZ$3000,MATCH(1,INDEX(('ce raw data'!$A$2:$A$3000=C252)*('ce raw data'!$B$2:$B$3000=$B277),,),0),MATCH(I255,'ce raw data'!$C$1:$CZ$1,0))),"-")</f>
        <v>-</v>
      </c>
      <c r="J277" s="8" t="str">
        <f>IFERROR(IF(INDEX('ce raw data'!$C$2:$CZ$3000,MATCH(1,INDEX(('ce raw data'!$A$2:$A$3000=C252)*('ce raw data'!$B$2:$B$3000=$B277),,),0),MATCH(J255,'ce raw data'!$C$1:$CZ$1,0))="","-",INDEX('ce raw data'!$C$2:$CZ$3000,MATCH(1,INDEX(('ce raw data'!$A$2:$A$3000=C252)*('ce raw data'!$B$2:$B$3000=$B277),,),0),MATCH(J255,'ce raw data'!$C$1:$CZ$1,0))),"-")</f>
        <v>-</v>
      </c>
    </row>
    <row r="278" spans="2:10" hidden="1" x14ac:dyDescent="0.4">
      <c r="B278" s="11"/>
      <c r="C278" s="8" t="str">
        <f>IFERROR(IF(INDEX('ce raw data'!$C$2:$CZ$3000,MATCH(1,INDEX(('ce raw data'!$A$2:$A$3000=C252)*('ce raw data'!$B$2:$B$3000=$B279),,),0),MATCH(SUBSTITUTE(C255,"Allele","Height"),'ce raw data'!$C$1:$CZ$1,0))="","-",INDEX('ce raw data'!$C$2:$CZ$3000,MATCH(1,INDEX(('ce raw data'!$A$2:$A$3000=C252)*('ce raw data'!$B$2:$B$3000=$B279),,),0),MATCH(SUBSTITUTE(C255,"Allele","Height"),'ce raw data'!$C$1:$CZ$1,0))),"-")</f>
        <v>-</v>
      </c>
      <c r="D278" s="8" t="str">
        <f>IFERROR(IF(INDEX('ce raw data'!$C$2:$CZ$3000,MATCH(1,INDEX(('ce raw data'!$A$2:$A$3000=C252)*('ce raw data'!$B$2:$B$3000=$B279),,),0),MATCH(SUBSTITUTE(D255,"Allele","Height"),'ce raw data'!$C$1:$CZ$1,0))="","-",INDEX('ce raw data'!$C$2:$CZ$3000,MATCH(1,INDEX(('ce raw data'!$A$2:$A$3000=C252)*('ce raw data'!$B$2:$B$3000=$B279),,),0),MATCH(SUBSTITUTE(D255,"Allele","Height"),'ce raw data'!$C$1:$CZ$1,0))),"-")</f>
        <v>-</v>
      </c>
      <c r="E278" s="8" t="str">
        <f>IFERROR(IF(INDEX('ce raw data'!$C$2:$CZ$3000,MATCH(1,INDEX(('ce raw data'!$A$2:$A$3000=C252)*('ce raw data'!$B$2:$B$3000=$B279),,),0),MATCH(SUBSTITUTE(E255,"Allele","Height"),'ce raw data'!$C$1:$CZ$1,0))="","-",INDEX('ce raw data'!$C$2:$CZ$3000,MATCH(1,INDEX(('ce raw data'!$A$2:$A$3000=C252)*('ce raw data'!$B$2:$B$3000=$B279),,),0),MATCH(SUBSTITUTE(E255,"Allele","Height"),'ce raw data'!$C$1:$CZ$1,0))),"-")</f>
        <v>-</v>
      </c>
      <c r="F278" s="8" t="str">
        <f>IFERROR(IF(INDEX('ce raw data'!$C$2:$CZ$3000,MATCH(1,INDEX(('ce raw data'!$A$2:$A$3000=C252)*('ce raw data'!$B$2:$B$3000=$B279),,),0),MATCH(SUBSTITUTE(F255,"Allele","Height"),'ce raw data'!$C$1:$CZ$1,0))="","-",INDEX('ce raw data'!$C$2:$CZ$3000,MATCH(1,INDEX(('ce raw data'!$A$2:$A$3000=C252)*('ce raw data'!$B$2:$B$3000=$B279),,),0),MATCH(SUBSTITUTE(F255,"Allele","Height"),'ce raw data'!$C$1:$CZ$1,0))),"-")</f>
        <v>-</v>
      </c>
      <c r="G278" s="8" t="str">
        <f>IFERROR(IF(INDEX('ce raw data'!$C$2:$CZ$3000,MATCH(1,INDEX(('ce raw data'!$A$2:$A$3000=C252)*('ce raw data'!$B$2:$B$3000=$B279),,),0),MATCH(SUBSTITUTE(G255,"Allele","Height"),'ce raw data'!$C$1:$CZ$1,0))="","-",INDEX('ce raw data'!$C$2:$CZ$3000,MATCH(1,INDEX(('ce raw data'!$A$2:$A$3000=C252)*('ce raw data'!$B$2:$B$3000=$B279),,),0),MATCH(SUBSTITUTE(G255,"Allele","Height"),'ce raw data'!$C$1:$CZ$1,0))),"-")</f>
        <v>-</v>
      </c>
      <c r="H278" s="8" t="str">
        <f>IFERROR(IF(INDEX('ce raw data'!$C$2:$CZ$3000,MATCH(1,INDEX(('ce raw data'!$A$2:$A$3000=C252)*('ce raw data'!$B$2:$B$3000=$B279),,),0),MATCH(SUBSTITUTE(H255,"Allele","Height"),'ce raw data'!$C$1:$CZ$1,0))="","-",INDEX('ce raw data'!$C$2:$CZ$3000,MATCH(1,INDEX(('ce raw data'!$A$2:$A$3000=C252)*('ce raw data'!$B$2:$B$3000=$B279),,),0),MATCH(SUBSTITUTE(H255,"Allele","Height"),'ce raw data'!$C$1:$CZ$1,0))),"-")</f>
        <v>-</v>
      </c>
      <c r="I278" s="8" t="str">
        <f>IFERROR(IF(INDEX('ce raw data'!$C$2:$CZ$3000,MATCH(1,INDEX(('ce raw data'!$A$2:$A$3000=C252)*('ce raw data'!$B$2:$B$3000=$B279),,),0),MATCH(SUBSTITUTE(I255,"Allele","Height"),'ce raw data'!$C$1:$CZ$1,0))="","-",INDEX('ce raw data'!$C$2:$CZ$3000,MATCH(1,INDEX(('ce raw data'!$A$2:$A$3000=C252)*('ce raw data'!$B$2:$B$3000=$B279),,),0),MATCH(SUBSTITUTE(I255,"Allele","Height"),'ce raw data'!$C$1:$CZ$1,0))),"-")</f>
        <v>-</v>
      </c>
      <c r="J278" s="8" t="str">
        <f>IFERROR(IF(INDEX('ce raw data'!$C$2:$CZ$3000,MATCH(1,INDEX(('ce raw data'!$A$2:$A$3000=C252)*('ce raw data'!$B$2:$B$3000=$B279),,),0),MATCH(SUBSTITUTE(J255,"Allele","Height"),'ce raw data'!$C$1:$CZ$1,0))="","-",INDEX('ce raw data'!$C$2:$CZ$3000,MATCH(1,INDEX(('ce raw data'!$A$2:$A$3000=C252)*('ce raw data'!$B$2:$B$3000=$B279),,),0),MATCH(SUBSTITUTE(J255,"Allele","Height"),'ce raw data'!$C$1:$CZ$1,0))),"-")</f>
        <v>-</v>
      </c>
    </row>
    <row r="279" spans="2:10" x14ac:dyDescent="0.4">
      <c r="B279" s="11" t="str">
        <f>'Allele Call Table'!$A$93</f>
        <v>Penta D</v>
      </c>
      <c r="C279" s="8" t="str">
        <f>IFERROR(IF(INDEX('ce raw data'!$C$2:$CZ$3000,MATCH(1,INDEX(('ce raw data'!$A$2:$A$3000=C252)*('ce raw data'!$B$2:$B$3000=$B279),,),0),MATCH(C255,'ce raw data'!$C$1:$CZ$1,0))="","-",INDEX('ce raw data'!$C$2:$CZ$3000,MATCH(1,INDEX(('ce raw data'!$A$2:$A$3000=C252)*('ce raw data'!$B$2:$B$3000=$B279),,),0),MATCH(C255,'ce raw data'!$C$1:$CZ$1,0))),"-")</f>
        <v>-</v>
      </c>
      <c r="D279" s="8" t="str">
        <f>IFERROR(IF(INDEX('ce raw data'!$C$2:$CZ$3000,MATCH(1,INDEX(('ce raw data'!$A$2:$A$3000=C252)*('ce raw data'!$B$2:$B$3000=$B279),,),0),MATCH(D255,'ce raw data'!$C$1:$CZ$1,0))="","-",INDEX('ce raw data'!$C$2:$CZ$3000,MATCH(1,INDEX(('ce raw data'!$A$2:$A$3000=C252)*('ce raw data'!$B$2:$B$3000=$B279),,),0),MATCH(D255,'ce raw data'!$C$1:$CZ$1,0))),"-")</f>
        <v>-</v>
      </c>
      <c r="E279" s="8" t="str">
        <f>IFERROR(IF(INDEX('ce raw data'!$C$2:$CZ$3000,MATCH(1,INDEX(('ce raw data'!$A$2:$A$3000=C252)*('ce raw data'!$B$2:$B$3000=$B279),,),0),MATCH(E255,'ce raw data'!$C$1:$CZ$1,0))="","-",INDEX('ce raw data'!$C$2:$CZ$3000,MATCH(1,INDEX(('ce raw data'!$A$2:$A$3000=C252)*('ce raw data'!$B$2:$B$3000=$B279),,),0),MATCH(E255,'ce raw data'!$C$1:$CZ$1,0))),"-")</f>
        <v>-</v>
      </c>
      <c r="F279" s="8" t="str">
        <f>IFERROR(IF(INDEX('ce raw data'!$C$2:$CZ$3000,MATCH(1,INDEX(('ce raw data'!$A$2:$A$3000=C252)*('ce raw data'!$B$2:$B$3000=$B279),,),0),MATCH(F255,'ce raw data'!$C$1:$CZ$1,0))="","-",INDEX('ce raw data'!$C$2:$CZ$3000,MATCH(1,INDEX(('ce raw data'!$A$2:$A$3000=C252)*('ce raw data'!$B$2:$B$3000=$B279),,),0),MATCH(F255,'ce raw data'!$C$1:$CZ$1,0))),"-")</f>
        <v>-</v>
      </c>
      <c r="G279" s="8" t="str">
        <f>IFERROR(IF(INDEX('ce raw data'!$C$2:$CZ$3000,MATCH(1,INDEX(('ce raw data'!$A$2:$A$3000=C252)*('ce raw data'!$B$2:$B$3000=$B279),,),0),MATCH(G255,'ce raw data'!$C$1:$CZ$1,0))="","-",INDEX('ce raw data'!$C$2:$CZ$3000,MATCH(1,INDEX(('ce raw data'!$A$2:$A$3000=C252)*('ce raw data'!$B$2:$B$3000=$B279),,),0),MATCH(G255,'ce raw data'!$C$1:$CZ$1,0))),"-")</f>
        <v>-</v>
      </c>
      <c r="H279" s="8" t="str">
        <f>IFERROR(IF(INDEX('ce raw data'!$C$2:$CZ$3000,MATCH(1,INDEX(('ce raw data'!$A$2:$A$3000=C252)*('ce raw data'!$B$2:$B$3000=$B279),,),0),MATCH(H255,'ce raw data'!$C$1:$CZ$1,0))="","-",INDEX('ce raw data'!$C$2:$CZ$3000,MATCH(1,INDEX(('ce raw data'!$A$2:$A$3000=C252)*('ce raw data'!$B$2:$B$3000=$B279),,),0),MATCH(H255,'ce raw data'!$C$1:$CZ$1,0))),"-")</f>
        <v>-</v>
      </c>
      <c r="I279" s="8" t="str">
        <f>IFERROR(IF(INDEX('ce raw data'!$C$2:$CZ$3000,MATCH(1,INDEX(('ce raw data'!$A$2:$A$3000=C252)*('ce raw data'!$B$2:$B$3000=$B279),,),0),MATCH(I255,'ce raw data'!$C$1:$CZ$1,0))="","-",INDEX('ce raw data'!$C$2:$CZ$3000,MATCH(1,INDEX(('ce raw data'!$A$2:$A$3000=C252)*('ce raw data'!$B$2:$B$3000=$B279),,),0),MATCH(I255,'ce raw data'!$C$1:$CZ$1,0))),"-")</f>
        <v>-</v>
      </c>
      <c r="J279" s="8" t="str">
        <f>IFERROR(IF(INDEX('ce raw data'!$C$2:$CZ$3000,MATCH(1,INDEX(('ce raw data'!$A$2:$A$3000=C252)*('ce raw data'!$B$2:$B$3000=$B279),,),0),MATCH(J255,'ce raw data'!$C$1:$CZ$1,0))="","-",INDEX('ce raw data'!$C$2:$CZ$3000,MATCH(1,INDEX(('ce raw data'!$A$2:$A$3000=C252)*('ce raw data'!$B$2:$B$3000=$B279),,),0),MATCH(J255,'ce raw data'!$C$1:$CZ$1,0))),"-")</f>
        <v>-</v>
      </c>
    </row>
    <row r="280" spans="2:10" hidden="1" x14ac:dyDescent="0.4">
      <c r="B280" s="10"/>
      <c r="C280" s="8" t="str">
        <f>IFERROR(IF(INDEX('ce raw data'!$C$2:$CZ$3000,MATCH(1,INDEX(('ce raw data'!$A$2:$A$3000=C252)*('ce raw data'!$B$2:$B$3000=$B281),,),0),MATCH(SUBSTITUTE(C255,"Allele","Height"),'ce raw data'!$C$1:$CZ$1,0))="","-",INDEX('ce raw data'!$C$2:$CZ$3000,MATCH(1,INDEX(('ce raw data'!$A$2:$A$3000=C252)*('ce raw data'!$B$2:$B$3000=$B281),,),0),MATCH(SUBSTITUTE(C255,"Allele","Height"),'ce raw data'!$C$1:$CZ$1,0))),"-")</f>
        <v>-</v>
      </c>
      <c r="D280" s="8" t="str">
        <f>IFERROR(IF(INDEX('ce raw data'!$C$2:$CZ$3000,MATCH(1,INDEX(('ce raw data'!$A$2:$A$3000=C252)*('ce raw data'!$B$2:$B$3000=$B281),,),0),MATCH(SUBSTITUTE(D255,"Allele","Height"),'ce raw data'!$C$1:$CZ$1,0))="","-",INDEX('ce raw data'!$C$2:$CZ$3000,MATCH(1,INDEX(('ce raw data'!$A$2:$A$3000=C252)*('ce raw data'!$B$2:$B$3000=$B281),,),0),MATCH(SUBSTITUTE(D255,"Allele","Height"),'ce raw data'!$C$1:$CZ$1,0))),"-")</f>
        <v>-</v>
      </c>
      <c r="E280" s="8" t="str">
        <f>IFERROR(IF(INDEX('ce raw data'!$C$2:$CZ$3000,MATCH(1,INDEX(('ce raw data'!$A$2:$A$3000=C252)*('ce raw data'!$B$2:$B$3000=$B281),,),0),MATCH(SUBSTITUTE(E255,"Allele","Height"),'ce raw data'!$C$1:$CZ$1,0))="","-",INDEX('ce raw data'!$C$2:$CZ$3000,MATCH(1,INDEX(('ce raw data'!$A$2:$A$3000=C252)*('ce raw data'!$B$2:$B$3000=$B281),,),0),MATCH(SUBSTITUTE(E255,"Allele","Height"),'ce raw data'!$C$1:$CZ$1,0))),"-")</f>
        <v>-</v>
      </c>
      <c r="F280" s="8" t="str">
        <f>IFERROR(IF(INDEX('ce raw data'!$C$2:$CZ$3000,MATCH(1,INDEX(('ce raw data'!$A$2:$A$3000=C252)*('ce raw data'!$B$2:$B$3000=$B281),,),0),MATCH(SUBSTITUTE(F255,"Allele","Height"),'ce raw data'!$C$1:$CZ$1,0))="","-",INDEX('ce raw data'!$C$2:$CZ$3000,MATCH(1,INDEX(('ce raw data'!$A$2:$A$3000=C252)*('ce raw data'!$B$2:$B$3000=$B281),,),0),MATCH(SUBSTITUTE(F255,"Allele","Height"),'ce raw data'!$C$1:$CZ$1,0))),"-")</f>
        <v>-</v>
      </c>
      <c r="G280" s="8" t="str">
        <f>IFERROR(IF(INDEX('ce raw data'!$C$2:$CZ$3000,MATCH(1,INDEX(('ce raw data'!$A$2:$A$3000=C252)*('ce raw data'!$B$2:$B$3000=$B281),,),0),MATCH(SUBSTITUTE(G255,"Allele","Height"),'ce raw data'!$C$1:$CZ$1,0))="","-",INDEX('ce raw data'!$C$2:$CZ$3000,MATCH(1,INDEX(('ce raw data'!$A$2:$A$3000=C252)*('ce raw data'!$B$2:$B$3000=$B281),,),0),MATCH(SUBSTITUTE(G255,"Allele","Height"),'ce raw data'!$C$1:$CZ$1,0))),"-")</f>
        <v>-</v>
      </c>
      <c r="H280" s="8" t="str">
        <f>IFERROR(IF(INDEX('ce raw data'!$C$2:$CZ$3000,MATCH(1,INDEX(('ce raw data'!$A$2:$A$3000=C252)*('ce raw data'!$B$2:$B$3000=$B281),,),0),MATCH(SUBSTITUTE(H255,"Allele","Height"),'ce raw data'!$C$1:$CZ$1,0))="","-",INDEX('ce raw data'!$C$2:$CZ$3000,MATCH(1,INDEX(('ce raw data'!$A$2:$A$3000=C252)*('ce raw data'!$B$2:$B$3000=$B281),,),0),MATCH(SUBSTITUTE(H255,"Allele","Height"),'ce raw data'!$C$1:$CZ$1,0))),"-")</f>
        <v>-</v>
      </c>
      <c r="I280" s="8" t="str">
        <f>IFERROR(IF(INDEX('ce raw data'!$C$2:$CZ$3000,MATCH(1,INDEX(('ce raw data'!$A$2:$A$3000=C252)*('ce raw data'!$B$2:$B$3000=$B281),,),0),MATCH(SUBSTITUTE(I255,"Allele","Height"),'ce raw data'!$C$1:$CZ$1,0))="","-",INDEX('ce raw data'!$C$2:$CZ$3000,MATCH(1,INDEX(('ce raw data'!$A$2:$A$3000=C252)*('ce raw data'!$B$2:$B$3000=$B281),,),0),MATCH(SUBSTITUTE(I255,"Allele","Height"),'ce raw data'!$C$1:$CZ$1,0))),"-")</f>
        <v>-</v>
      </c>
      <c r="J280" s="8" t="str">
        <f>IFERROR(IF(INDEX('ce raw data'!$C$2:$CZ$3000,MATCH(1,INDEX(('ce raw data'!$A$2:$A$3000=C252)*('ce raw data'!$B$2:$B$3000=$B281),,),0),MATCH(SUBSTITUTE(J255,"Allele","Height"),'ce raw data'!$C$1:$CZ$1,0))="","-",INDEX('ce raw data'!$C$2:$CZ$3000,MATCH(1,INDEX(('ce raw data'!$A$2:$A$3000=C252)*('ce raw data'!$B$2:$B$3000=$B281),,),0),MATCH(SUBSTITUTE(J255,"Allele","Height"),'ce raw data'!$C$1:$CZ$1,0))),"-")</f>
        <v>-</v>
      </c>
    </row>
    <row r="281" spans="2:10" x14ac:dyDescent="0.4">
      <c r="B281" s="14" t="str">
        <f>'Allele Call Table'!$A$95</f>
        <v>TH01</v>
      </c>
      <c r="C281" s="8" t="str">
        <f>IFERROR(IF(INDEX('ce raw data'!$C$2:$CZ$3000,MATCH(1,INDEX(('ce raw data'!$A$2:$A$3000=C252)*('ce raw data'!$B$2:$B$3000=$B281),,),0),MATCH(C255,'ce raw data'!$C$1:$CZ$1,0))="","-",INDEX('ce raw data'!$C$2:$CZ$3000,MATCH(1,INDEX(('ce raw data'!$A$2:$A$3000=C252)*('ce raw data'!$B$2:$B$3000=$B281),,),0),MATCH(C255,'ce raw data'!$C$1:$CZ$1,0))),"-")</f>
        <v>-</v>
      </c>
      <c r="D281" s="8" t="str">
        <f>IFERROR(IF(INDEX('ce raw data'!$C$2:$CZ$3000,MATCH(1,INDEX(('ce raw data'!$A$2:$A$3000=C252)*('ce raw data'!$B$2:$B$3000=$B281),,),0),MATCH(D255,'ce raw data'!$C$1:$CZ$1,0))="","-",INDEX('ce raw data'!$C$2:$CZ$3000,MATCH(1,INDEX(('ce raw data'!$A$2:$A$3000=C252)*('ce raw data'!$B$2:$B$3000=$B281),,),0),MATCH(D255,'ce raw data'!$C$1:$CZ$1,0))),"-")</f>
        <v>-</v>
      </c>
      <c r="E281" s="8" t="str">
        <f>IFERROR(IF(INDEX('ce raw data'!$C$2:$CZ$3000,MATCH(1,INDEX(('ce raw data'!$A$2:$A$3000=C252)*('ce raw data'!$B$2:$B$3000=$B281),,),0),MATCH(E255,'ce raw data'!$C$1:$CZ$1,0))="","-",INDEX('ce raw data'!$C$2:$CZ$3000,MATCH(1,INDEX(('ce raw data'!$A$2:$A$3000=C252)*('ce raw data'!$B$2:$B$3000=$B281),,),0),MATCH(E255,'ce raw data'!$C$1:$CZ$1,0))),"-")</f>
        <v>-</v>
      </c>
      <c r="F281" s="8" t="str">
        <f>IFERROR(IF(INDEX('ce raw data'!$C$2:$CZ$3000,MATCH(1,INDEX(('ce raw data'!$A$2:$A$3000=C252)*('ce raw data'!$B$2:$B$3000=$B281),,),0),MATCH(F255,'ce raw data'!$C$1:$CZ$1,0))="","-",INDEX('ce raw data'!$C$2:$CZ$3000,MATCH(1,INDEX(('ce raw data'!$A$2:$A$3000=C252)*('ce raw data'!$B$2:$B$3000=$B281),,),0),MATCH(F255,'ce raw data'!$C$1:$CZ$1,0))),"-")</f>
        <v>-</v>
      </c>
      <c r="G281" s="8" t="str">
        <f>IFERROR(IF(INDEX('ce raw data'!$C$2:$CZ$3000,MATCH(1,INDEX(('ce raw data'!$A$2:$A$3000=C252)*('ce raw data'!$B$2:$B$3000=$B281),,),0),MATCH(G255,'ce raw data'!$C$1:$CZ$1,0))="","-",INDEX('ce raw data'!$C$2:$CZ$3000,MATCH(1,INDEX(('ce raw data'!$A$2:$A$3000=C252)*('ce raw data'!$B$2:$B$3000=$B281),,),0),MATCH(G255,'ce raw data'!$C$1:$CZ$1,0))),"-")</f>
        <v>-</v>
      </c>
      <c r="H281" s="8" t="str">
        <f>IFERROR(IF(INDEX('ce raw data'!$C$2:$CZ$3000,MATCH(1,INDEX(('ce raw data'!$A$2:$A$3000=C252)*('ce raw data'!$B$2:$B$3000=$B281),,),0),MATCH(H255,'ce raw data'!$C$1:$CZ$1,0))="","-",INDEX('ce raw data'!$C$2:$CZ$3000,MATCH(1,INDEX(('ce raw data'!$A$2:$A$3000=C252)*('ce raw data'!$B$2:$B$3000=$B281),,),0),MATCH(H255,'ce raw data'!$C$1:$CZ$1,0))),"-")</f>
        <v>-</v>
      </c>
      <c r="I281" s="8" t="str">
        <f>IFERROR(IF(INDEX('ce raw data'!$C$2:$CZ$3000,MATCH(1,INDEX(('ce raw data'!$A$2:$A$3000=C252)*('ce raw data'!$B$2:$B$3000=$B281),,),0),MATCH(I255,'ce raw data'!$C$1:$CZ$1,0))="","-",INDEX('ce raw data'!$C$2:$CZ$3000,MATCH(1,INDEX(('ce raw data'!$A$2:$A$3000=C252)*('ce raw data'!$B$2:$B$3000=$B281),,),0),MATCH(I255,'ce raw data'!$C$1:$CZ$1,0))),"-")</f>
        <v>-</v>
      </c>
      <c r="J281" s="8" t="str">
        <f>IFERROR(IF(INDEX('ce raw data'!$C$2:$CZ$3000,MATCH(1,INDEX(('ce raw data'!$A$2:$A$3000=C252)*('ce raw data'!$B$2:$B$3000=$B281),,),0),MATCH(J255,'ce raw data'!$C$1:$CZ$1,0))="","-",INDEX('ce raw data'!$C$2:$CZ$3000,MATCH(1,INDEX(('ce raw data'!$A$2:$A$3000=C252)*('ce raw data'!$B$2:$B$3000=$B281),,),0),MATCH(J255,'ce raw data'!$C$1:$CZ$1,0))),"-")</f>
        <v>-</v>
      </c>
    </row>
    <row r="282" spans="2:10" hidden="1" x14ac:dyDescent="0.4">
      <c r="B282" s="14"/>
      <c r="C282" s="8" t="str">
        <f>IFERROR(IF(INDEX('ce raw data'!$C$2:$CZ$3000,MATCH(1,INDEX(('ce raw data'!$A$2:$A$3000=C252)*('ce raw data'!$B$2:$B$3000=$B283),,),0),MATCH(SUBSTITUTE(C255,"Allele","Height"),'ce raw data'!$C$1:$CZ$1,0))="","-",INDEX('ce raw data'!$C$2:$CZ$3000,MATCH(1,INDEX(('ce raw data'!$A$2:$A$3000=C252)*('ce raw data'!$B$2:$B$3000=$B283),,),0),MATCH(SUBSTITUTE(C255,"Allele","Height"),'ce raw data'!$C$1:$CZ$1,0))),"-")</f>
        <v>-</v>
      </c>
      <c r="D282" s="8" t="str">
        <f>IFERROR(IF(INDEX('ce raw data'!$C$2:$CZ$3000,MATCH(1,INDEX(('ce raw data'!$A$2:$A$3000=C252)*('ce raw data'!$B$2:$B$3000=$B283),,),0),MATCH(SUBSTITUTE(D255,"Allele","Height"),'ce raw data'!$C$1:$CZ$1,0))="","-",INDEX('ce raw data'!$C$2:$CZ$3000,MATCH(1,INDEX(('ce raw data'!$A$2:$A$3000=C252)*('ce raw data'!$B$2:$B$3000=$B283),,),0),MATCH(SUBSTITUTE(D255,"Allele","Height"),'ce raw data'!$C$1:$CZ$1,0))),"-")</f>
        <v>-</v>
      </c>
      <c r="E282" s="8" t="str">
        <f>IFERROR(IF(INDEX('ce raw data'!$C$2:$CZ$3000,MATCH(1,INDEX(('ce raw data'!$A$2:$A$3000=C252)*('ce raw data'!$B$2:$B$3000=$B283),,),0),MATCH(SUBSTITUTE(E255,"Allele","Height"),'ce raw data'!$C$1:$CZ$1,0))="","-",INDEX('ce raw data'!$C$2:$CZ$3000,MATCH(1,INDEX(('ce raw data'!$A$2:$A$3000=C252)*('ce raw data'!$B$2:$B$3000=$B283),,),0),MATCH(SUBSTITUTE(E255,"Allele","Height"),'ce raw data'!$C$1:$CZ$1,0))),"-")</f>
        <v>-</v>
      </c>
      <c r="F282" s="8" t="str">
        <f>IFERROR(IF(INDEX('ce raw data'!$C$2:$CZ$3000,MATCH(1,INDEX(('ce raw data'!$A$2:$A$3000=C252)*('ce raw data'!$B$2:$B$3000=$B283),,),0),MATCH(SUBSTITUTE(F255,"Allele","Height"),'ce raw data'!$C$1:$CZ$1,0))="","-",INDEX('ce raw data'!$C$2:$CZ$3000,MATCH(1,INDEX(('ce raw data'!$A$2:$A$3000=C252)*('ce raw data'!$B$2:$B$3000=$B283),,),0),MATCH(SUBSTITUTE(F255,"Allele","Height"),'ce raw data'!$C$1:$CZ$1,0))),"-")</f>
        <v>-</v>
      </c>
      <c r="G282" s="8" t="str">
        <f>IFERROR(IF(INDEX('ce raw data'!$C$2:$CZ$3000,MATCH(1,INDEX(('ce raw data'!$A$2:$A$3000=C252)*('ce raw data'!$B$2:$B$3000=$B283),,),0),MATCH(SUBSTITUTE(G255,"Allele","Height"),'ce raw data'!$C$1:$CZ$1,0))="","-",INDEX('ce raw data'!$C$2:$CZ$3000,MATCH(1,INDEX(('ce raw data'!$A$2:$A$3000=C252)*('ce raw data'!$B$2:$B$3000=$B283),,),0),MATCH(SUBSTITUTE(G255,"Allele","Height"),'ce raw data'!$C$1:$CZ$1,0))),"-")</f>
        <v>-</v>
      </c>
      <c r="H282" s="8" t="str">
        <f>IFERROR(IF(INDEX('ce raw data'!$C$2:$CZ$3000,MATCH(1,INDEX(('ce raw data'!$A$2:$A$3000=C252)*('ce raw data'!$B$2:$B$3000=$B283),,),0),MATCH(SUBSTITUTE(H255,"Allele","Height"),'ce raw data'!$C$1:$CZ$1,0))="","-",INDEX('ce raw data'!$C$2:$CZ$3000,MATCH(1,INDEX(('ce raw data'!$A$2:$A$3000=C252)*('ce raw data'!$B$2:$B$3000=$B283),,),0),MATCH(SUBSTITUTE(H255,"Allele","Height"),'ce raw data'!$C$1:$CZ$1,0))),"-")</f>
        <v>-</v>
      </c>
      <c r="I282" s="8" t="str">
        <f>IFERROR(IF(INDEX('ce raw data'!$C$2:$CZ$3000,MATCH(1,INDEX(('ce raw data'!$A$2:$A$3000=C252)*('ce raw data'!$B$2:$B$3000=$B283),,),0),MATCH(SUBSTITUTE(I255,"Allele","Height"),'ce raw data'!$C$1:$CZ$1,0))="","-",INDEX('ce raw data'!$C$2:$CZ$3000,MATCH(1,INDEX(('ce raw data'!$A$2:$A$3000=C252)*('ce raw data'!$B$2:$B$3000=$B283),,),0),MATCH(SUBSTITUTE(I255,"Allele","Height"),'ce raw data'!$C$1:$CZ$1,0))),"-")</f>
        <v>-</v>
      </c>
      <c r="J282" s="8" t="str">
        <f>IFERROR(IF(INDEX('ce raw data'!$C$2:$CZ$3000,MATCH(1,INDEX(('ce raw data'!$A$2:$A$3000=C252)*('ce raw data'!$B$2:$B$3000=$B283),,),0),MATCH(SUBSTITUTE(J255,"Allele","Height"),'ce raw data'!$C$1:$CZ$1,0))="","-",INDEX('ce raw data'!$C$2:$CZ$3000,MATCH(1,INDEX(('ce raw data'!$A$2:$A$3000=C252)*('ce raw data'!$B$2:$B$3000=$B283),,),0),MATCH(SUBSTITUTE(J255,"Allele","Height"),'ce raw data'!$C$1:$CZ$1,0))),"-")</f>
        <v>-</v>
      </c>
    </row>
    <row r="283" spans="2:10" x14ac:dyDescent="0.4">
      <c r="B283" s="14" t="str">
        <f>'Allele Call Table'!$A$97</f>
        <v>vWA</v>
      </c>
      <c r="C283" s="8" t="str">
        <f>IFERROR(IF(INDEX('ce raw data'!$C$2:$CZ$3000,MATCH(1,INDEX(('ce raw data'!$A$2:$A$3000=C252)*('ce raw data'!$B$2:$B$3000=$B283),,),0),MATCH(C255,'ce raw data'!$C$1:$CZ$1,0))="","-",INDEX('ce raw data'!$C$2:$CZ$3000,MATCH(1,INDEX(('ce raw data'!$A$2:$A$3000=C252)*('ce raw data'!$B$2:$B$3000=$B283),,),0),MATCH(C255,'ce raw data'!$C$1:$CZ$1,0))),"-")</f>
        <v>-</v>
      </c>
      <c r="D283" s="8" t="str">
        <f>IFERROR(IF(INDEX('ce raw data'!$C$2:$CZ$3000,MATCH(1,INDEX(('ce raw data'!$A$2:$A$3000=C252)*('ce raw data'!$B$2:$B$3000=$B283),,),0),MATCH(D255,'ce raw data'!$C$1:$CZ$1,0))="","-",INDEX('ce raw data'!$C$2:$CZ$3000,MATCH(1,INDEX(('ce raw data'!$A$2:$A$3000=C252)*('ce raw data'!$B$2:$B$3000=$B283),,),0),MATCH(D255,'ce raw data'!$C$1:$CZ$1,0))),"-")</f>
        <v>-</v>
      </c>
      <c r="E283" s="8" t="str">
        <f>IFERROR(IF(INDEX('ce raw data'!$C$2:$CZ$3000,MATCH(1,INDEX(('ce raw data'!$A$2:$A$3000=C252)*('ce raw data'!$B$2:$B$3000=$B283),,),0),MATCH(E255,'ce raw data'!$C$1:$CZ$1,0))="","-",INDEX('ce raw data'!$C$2:$CZ$3000,MATCH(1,INDEX(('ce raw data'!$A$2:$A$3000=C252)*('ce raw data'!$B$2:$B$3000=$B283),,),0),MATCH(E255,'ce raw data'!$C$1:$CZ$1,0))),"-")</f>
        <v>-</v>
      </c>
      <c r="F283" s="8" t="str">
        <f>IFERROR(IF(INDEX('ce raw data'!$C$2:$CZ$3000,MATCH(1,INDEX(('ce raw data'!$A$2:$A$3000=C252)*('ce raw data'!$B$2:$B$3000=$B283),,),0),MATCH(F255,'ce raw data'!$C$1:$CZ$1,0))="","-",INDEX('ce raw data'!$C$2:$CZ$3000,MATCH(1,INDEX(('ce raw data'!$A$2:$A$3000=C252)*('ce raw data'!$B$2:$B$3000=$B283),,),0),MATCH(F255,'ce raw data'!$C$1:$CZ$1,0))),"-")</f>
        <v>-</v>
      </c>
      <c r="G283" s="8" t="str">
        <f>IFERROR(IF(INDEX('ce raw data'!$C$2:$CZ$3000,MATCH(1,INDEX(('ce raw data'!$A$2:$A$3000=C252)*('ce raw data'!$B$2:$B$3000=$B283),,),0),MATCH(G255,'ce raw data'!$C$1:$CZ$1,0))="","-",INDEX('ce raw data'!$C$2:$CZ$3000,MATCH(1,INDEX(('ce raw data'!$A$2:$A$3000=C252)*('ce raw data'!$B$2:$B$3000=$B283),,),0),MATCH(G255,'ce raw data'!$C$1:$CZ$1,0))),"-")</f>
        <v>-</v>
      </c>
      <c r="H283" s="8" t="str">
        <f>IFERROR(IF(INDEX('ce raw data'!$C$2:$CZ$3000,MATCH(1,INDEX(('ce raw data'!$A$2:$A$3000=C252)*('ce raw data'!$B$2:$B$3000=$B283),,),0),MATCH(H255,'ce raw data'!$C$1:$CZ$1,0))="","-",INDEX('ce raw data'!$C$2:$CZ$3000,MATCH(1,INDEX(('ce raw data'!$A$2:$A$3000=C252)*('ce raw data'!$B$2:$B$3000=$B283),,),0),MATCH(H255,'ce raw data'!$C$1:$CZ$1,0))),"-")</f>
        <v>-</v>
      </c>
      <c r="I283" s="8" t="str">
        <f>IFERROR(IF(INDEX('ce raw data'!$C$2:$CZ$3000,MATCH(1,INDEX(('ce raw data'!$A$2:$A$3000=C252)*('ce raw data'!$B$2:$B$3000=$B283),,),0),MATCH(I255,'ce raw data'!$C$1:$CZ$1,0))="","-",INDEX('ce raw data'!$C$2:$CZ$3000,MATCH(1,INDEX(('ce raw data'!$A$2:$A$3000=C252)*('ce raw data'!$B$2:$B$3000=$B283),,),0),MATCH(I255,'ce raw data'!$C$1:$CZ$1,0))),"-")</f>
        <v>-</v>
      </c>
      <c r="J283" s="8" t="str">
        <f>IFERROR(IF(INDEX('ce raw data'!$C$2:$CZ$3000,MATCH(1,INDEX(('ce raw data'!$A$2:$A$3000=C252)*('ce raw data'!$B$2:$B$3000=$B283),,),0),MATCH(J255,'ce raw data'!$C$1:$CZ$1,0))="","-",INDEX('ce raw data'!$C$2:$CZ$3000,MATCH(1,INDEX(('ce raw data'!$A$2:$A$3000=C252)*('ce raw data'!$B$2:$B$3000=$B283),,),0),MATCH(J255,'ce raw data'!$C$1:$CZ$1,0))),"-")</f>
        <v>-</v>
      </c>
    </row>
    <row r="284" spans="2:10" hidden="1" x14ac:dyDescent="0.4">
      <c r="B284" s="14"/>
      <c r="C284" s="8" t="str">
        <f>IFERROR(IF(INDEX('ce raw data'!$C$2:$CZ$3000,MATCH(1,INDEX(('ce raw data'!$A$2:$A$3000=C252)*('ce raw data'!$B$2:$B$3000=$B285),,),0),MATCH(SUBSTITUTE(C255,"Allele","Height"),'ce raw data'!$C$1:$CZ$1,0))="","-",INDEX('ce raw data'!$C$2:$CZ$3000,MATCH(1,INDEX(('ce raw data'!$A$2:$A$3000=C252)*('ce raw data'!$B$2:$B$3000=$B285),,),0),MATCH(SUBSTITUTE(C255,"Allele","Height"),'ce raw data'!$C$1:$CZ$1,0))),"-")</f>
        <v>-</v>
      </c>
      <c r="D284" s="8" t="str">
        <f>IFERROR(IF(INDEX('ce raw data'!$C$2:$CZ$3000,MATCH(1,INDEX(('ce raw data'!$A$2:$A$3000=C252)*('ce raw data'!$B$2:$B$3000=$B285),,),0),MATCH(SUBSTITUTE(D255,"Allele","Height"),'ce raw data'!$C$1:$CZ$1,0))="","-",INDEX('ce raw data'!$C$2:$CZ$3000,MATCH(1,INDEX(('ce raw data'!$A$2:$A$3000=C252)*('ce raw data'!$B$2:$B$3000=$B285),,),0),MATCH(SUBSTITUTE(D255,"Allele","Height"),'ce raw data'!$C$1:$CZ$1,0))),"-")</f>
        <v>-</v>
      </c>
      <c r="E284" s="8" t="str">
        <f>IFERROR(IF(INDEX('ce raw data'!$C$2:$CZ$3000,MATCH(1,INDEX(('ce raw data'!$A$2:$A$3000=C252)*('ce raw data'!$B$2:$B$3000=$B285),,),0),MATCH(SUBSTITUTE(E255,"Allele","Height"),'ce raw data'!$C$1:$CZ$1,0))="","-",INDEX('ce raw data'!$C$2:$CZ$3000,MATCH(1,INDEX(('ce raw data'!$A$2:$A$3000=C252)*('ce raw data'!$B$2:$B$3000=$B285),,),0),MATCH(SUBSTITUTE(E255,"Allele","Height"),'ce raw data'!$C$1:$CZ$1,0))),"-")</f>
        <v>-</v>
      </c>
      <c r="F284" s="8" t="str">
        <f>IFERROR(IF(INDEX('ce raw data'!$C$2:$CZ$3000,MATCH(1,INDEX(('ce raw data'!$A$2:$A$3000=C252)*('ce raw data'!$B$2:$B$3000=$B285),,),0),MATCH(SUBSTITUTE(F255,"Allele","Height"),'ce raw data'!$C$1:$CZ$1,0))="","-",INDEX('ce raw data'!$C$2:$CZ$3000,MATCH(1,INDEX(('ce raw data'!$A$2:$A$3000=C252)*('ce raw data'!$B$2:$B$3000=$B285),,),0),MATCH(SUBSTITUTE(F255,"Allele","Height"),'ce raw data'!$C$1:$CZ$1,0))),"-")</f>
        <v>-</v>
      </c>
      <c r="G284" s="8" t="str">
        <f>IFERROR(IF(INDEX('ce raw data'!$C$2:$CZ$3000,MATCH(1,INDEX(('ce raw data'!$A$2:$A$3000=C252)*('ce raw data'!$B$2:$B$3000=$B285),,),0),MATCH(SUBSTITUTE(G255,"Allele","Height"),'ce raw data'!$C$1:$CZ$1,0))="","-",INDEX('ce raw data'!$C$2:$CZ$3000,MATCH(1,INDEX(('ce raw data'!$A$2:$A$3000=C252)*('ce raw data'!$B$2:$B$3000=$B285),,),0),MATCH(SUBSTITUTE(G255,"Allele","Height"),'ce raw data'!$C$1:$CZ$1,0))),"-")</f>
        <v>-</v>
      </c>
      <c r="H284" s="8" t="str">
        <f>IFERROR(IF(INDEX('ce raw data'!$C$2:$CZ$3000,MATCH(1,INDEX(('ce raw data'!$A$2:$A$3000=C252)*('ce raw data'!$B$2:$B$3000=$B285),,),0),MATCH(SUBSTITUTE(H255,"Allele","Height"),'ce raw data'!$C$1:$CZ$1,0))="","-",INDEX('ce raw data'!$C$2:$CZ$3000,MATCH(1,INDEX(('ce raw data'!$A$2:$A$3000=C252)*('ce raw data'!$B$2:$B$3000=$B285),,),0),MATCH(SUBSTITUTE(H255,"Allele","Height"),'ce raw data'!$C$1:$CZ$1,0))),"-")</f>
        <v>-</v>
      </c>
      <c r="I284" s="8" t="str">
        <f>IFERROR(IF(INDEX('ce raw data'!$C$2:$CZ$3000,MATCH(1,INDEX(('ce raw data'!$A$2:$A$3000=C252)*('ce raw data'!$B$2:$B$3000=$B285),,),0),MATCH(SUBSTITUTE(I255,"Allele","Height"),'ce raw data'!$C$1:$CZ$1,0))="","-",INDEX('ce raw data'!$C$2:$CZ$3000,MATCH(1,INDEX(('ce raw data'!$A$2:$A$3000=C252)*('ce raw data'!$B$2:$B$3000=$B285),,),0),MATCH(SUBSTITUTE(I255,"Allele","Height"),'ce raw data'!$C$1:$CZ$1,0))),"-")</f>
        <v>-</v>
      </c>
      <c r="J284" s="8" t="str">
        <f>IFERROR(IF(INDEX('ce raw data'!$C$2:$CZ$3000,MATCH(1,INDEX(('ce raw data'!$A$2:$A$3000=C252)*('ce raw data'!$B$2:$B$3000=$B285),,),0),MATCH(SUBSTITUTE(J255,"Allele","Height"),'ce raw data'!$C$1:$CZ$1,0))="","-",INDEX('ce raw data'!$C$2:$CZ$3000,MATCH(1,INDEX(('ce raw data'!$A$2:$A$3000=C252)*('ce raw data'!$B$2:$B$3000=$B285),,),0),MATCH(SUBSTITUTE(J255,"Allele","Height"),'ce raw data'!$C$1:$CZ$1,0))),"-")</f>
        <v>-</v>
      </c>
    </row>
    <row r="285" spans="2:10" x14ac:dyDescent="0.4">
      <c r="B285" s="14" t="str">
        <f>'Allele Call Table'!$A$99</f>
        <v>D21S11</v>
      </c>
      <c r="C285" s="8" t="str">
        <f>IFERROR(IF(INDEX('ce raw data'!$C$2:$CZ$3000,MATCH(1,INDEX(('ce raw data'!$A$2:$A$3000=C252)*('ce raw data'!$B$2:$B$3000=$B285),,),0),MATCH(C255,'ce raw data'!$C$1:$CZ$1,0))="","-",INDEX('ce raw data'!$C$2:$CZ$3000,MATCH(1,INDEX(('ce raw data'!$A$2:$A$3000=C252)*('ce raw data'!$B$2:$B$3000=$B285),,),0),MATCH(C255,'ce raw data'!$C$1:$CZ$1,0))),"-")</f>
        <v>-</v>
      </c>
      <c r="D285" s="8" t="str">
        <f>IFERROR(IF(INDEX('ce raw data'!$C$2:$CZ$3000,MATCH(1,INDEX(('ce raw data'!$A$2:$A$3000=C252)*('ce raw data'!$B$2:$B$3000=$B285),,),0),MATCH(D255,'ce raw data'!$C$1:$CZ$1,0))="","-",INDEX('ce raw data'!$C$2:$CZ$3000,MATCH(1,INDEX(('ce raw data'!$A$2:$A$3000=C252)*('ce raw data'!$B$2:$B$3000=$B285),,),0),MATCH(D255,'ce raw data'!$C$1:$CZ$1,0))),"-")</f>
        <v>-</v>
      </c>
      <c r="E285" s="8" t="str">
        <f>IFERROR(IF(INDEX('ce raw data'!$C$2:$CZ$3000,MATCH(1,INDEX(('ce raw data'!$A$2:$A$3000=C252)*('ce raw data'!$B$2:$B$3000=$B285),,),0),MATCH(E255,'ce raw data'!$C$1:$CZ$1,0))="","-",INDEX('ce raw data'!$C$2:$CZ$3000,MATCH(1,INDEX(('ce raw data'!$A$2:$A$3000=C252)*('ce raw data'!$B$2:$B$3000=$B285),,),0),MATCH(E255,'ce raw data'!$C$1:$CZ$1,0))),"-")</f>
        <v>-</v>
      </c>
      <c r="F285" s="8" t="str">
        <f>IFERROR(IF(INDEX('ce raw data'!$C$2:$CZ$3000,MATCH(1,INDEX(('ce raw data'!$A$2:$A$3000=C252)*('ce raw data'!$B$2:$B$3000=$B285),,),0),MATCH(F255,'ce raw data'!$C$1:$CZ$1,0))="","-",INDEX('ce raw data'!$C$2:$CZ$3000,MATCH(1,INDEX(('ce raw data'!$A$2:$A$3000=C252)*('ce raw data'!$B$2:$B$3000=$B285),,),0),MATCH(F255,'ce raw data'!$C$1:$CZ$1,0))),"-")</f>
        <v>-</v>
      </c>
      <c r="G285" s="8" t="str">
        <f>IFERROR(IF(INDEX('ce raw data'!$C$2:$CZ$3000,MATCH(1,INDEX(('ce raw data'!$A$2:$A$3000=C252)*('ce raw data'!$B$2:$B$3000=$B285),,),0),MATCH(G255,'ce raw data'!$C$1:$CZ$1,0))="","-",INDEX('ce raw data'!$C$2:$CZ$3000,MATCH(1,INDEX(('ce raw data'!$A$2:$A$3000=C252)*('ce raw data'!$B$2:$B$3000=$B285),,),0),MATCH(G255,'ce raw data'!$C$1:$CZ$1,0))),"-")</f>
        <v>-</v>
      </c>
      <c r="H285" s="8" t="str">
        <f>IFERROR(IF(INDEX('ce raw data'!$C$2:$CZ$3000,MATCH(1,INDEX(('ce raw data'!$A$2:$A$3000=C252)*('ce raw data'!$B$2:$B$3000=$B285),,),0),MATCH(H255,'ce raw data'!$C$1:$CZ$1,0))="","-",INDEX('ce raw data'!$C$2:$CZ$3000,MATCH(1,INDEX(('ce raw data'!$A$2:$A$3000=C252)*('ce raw data'!$B$2:$B$3000=$B285),,),0),MATCH(H255,'ce raw data'!$C$1:$CZ$1,0))),"-")</f>
        <v>-</v>
      </c>
      <c r="I285" s="8" t="str">
        <f>IFERROR(IF(INDEX('ce raw data'!$C$2:$CZ$3000,MATCH(1,INDEX(('ce raw data'!$A$2:$A$3000=C252)*('ce raw data'!$B$2:$B$3000=$B285),,),0),MATCH(I255,'ce raw data'!$C$1:$CZ$1,0))="","-",INDEX('ce raw data'!$C$2:$CZ$3000,MATCH(1,INDEX(('ce raw data'!$A$2:$A$3000=C252)*('ce raw data'!$B$2:$B$3000=$B285),,),0),MATCH(I255,'ce raw data'!$C$1:$CZ$1,0))),"-")</f>
        <v>-</v>
      </c>
      <c r="J285" s="8" t="str">
        <f>IFERROR(IF(INDEX('ce raw data'!$C$2:$CZ$3000,MATCH(1,INDEX(('ce raw data'!$A$2:$A$3000=C252)*('ce raw data'!$B$2:$B$3000=$B285),,),0),MATCH(J255,'ce raw data'!$C$1:$CZ$1,0))="","-",INDEX('ce raw data'!$C$2:$CZ$3000,MATCH(1,INDEX(('ce raw data'!$A$2:$A$3000=C252)*('ce raw data'!$B$2:$B$3000=$B285),,),0),MATCH(J255,'ce raw data'!$C$1:$CZ$1,0))),"-")</f>
        <v>-</v>
      </c>
    </row>
    <row r="286" spans="2:10" hidden="1" x14ac:dyDescent="0.4">
      <c r="B286" s="14"/>
      <c r="C286" s="8" t="str">
        <f>IFERROR(IF(INDEX('ce raw data'!$C$2:$CZ$3000,MATCH(1,INDEX(('ce raw data'!$A$2:$A$3000=C252)*('ce raw data'!$B$2:$B$3000=$B287),,),0),MATCH(SUBSTITUTE(C255,"Allele","Height"),'ce raw data'!$C$1:$CZ$1,0))="","-",INDEX('ce raw data'!$C$2:$CZ$3000,MATCH(1,INDEX(('ce raw data'!$A$2:$A$3000=C252)*('ce raw data'!$B$2:$B$3000=$B287),,),0),MATCH(SUBSTITUTE(C255,"Allele","Height"),'ce raw data'!$C$1:$CZ$1,0))),"-")</f>
        <v>-</v>
      </c>
      <c r="D286" s="8" t="str">
        <f>IFERROR(IF(INDEX('ce raw data'!$C$2:$CZ$3000,MATCH(1,INDEX(('ce raw data'!$A$2:$A$3000=C252)*('ce raw data'!$B$2:$B$3000=$B287),,),0),MATCH(SUBSTITUTE(D255,"Allele","Height"),'ce raw data'!$C$1:$CZ$1,0))="","-",INDEX('ce raw data'!$C$2:$CZ$3000,MATCH(1,INDEX(('ce raw data'!$A$2:$A$3000=C252)*('ce raw data'!$B$2:$B$3000=$B287),,),0),MATCH(SUBSTITUTE(D255,"Allele","Height"),'ce raw data'!$C$1:$CZ$1,0))),"-")</f>
        <v>-</v>
      </c>
      <c r="E286" s="8" t="str">
        <f>IFERROR(IF(INDEX('ce raw data'!$C$2:$CZ$3000,MATCH(1,INDEX(('ce raw data'!$A$2:$A$3000=C252)*('ce raw data'!$B$2:$B$3000=$B287),,),0),MATCH(SUBSTITUTE(E255,"Allele","Height"),'ce raw data'!$C$1:$CZ$1,0))="","-",INDEX('ce raw data'!$C$2:$CZ$3000,MATCH(1,INDEX(('ce raw data'!$A$2:$A$3000=C252)*('ce raw data'!$B$2:$B$3000=$B287),,),0),MATCH(SUBSTITUTE(E255,"Allele","Height"),'ce raw data'!$C$1:$CZ$1,0))),"-")</f>
        <v>-</v>
      </c>
      <c r="F286" s="8" t="str">
        <f>IFERROR(IF(INDEX('ce raw data'!$C$2:$CZ$3000,MATCH(1,INDEX(('ce raw data'!$A$2:$A$3000=C252)*('ce raw data'!$B$2:$B$3000=$B287),,),0),MATCH(SUBSTITUTE(F255,"Allele","Height"),'ce raw data'!$C$1:$CZ$1,0))="","-",INDEX('ce raw data'!$C$2:$CZ$3000,MATCH(1,INDEX(('ce raw data'!$A$2:$A$3000=C252)*('ce raw data'!$B$2:$B$3000=$B287),,),0),MATCH(SUBSTITUTE(F255,"Allele","Height"),'ce raw data'!$C$1:$CZ$1,0))),"-")</f>
        <v>-</v>
      </c>
      <c r="G286" s="8" t="str">
        <f>IFERROR(IF(INDEX('ce raw data'!$C$2:$CZ$3000,MATCH(1,INDEX(('ce raw data'!$A$2:$A$3000=C252)*('ce raw data'!$B$2:$B$3000=$B287),,),0),MATCH(SUBSTITUTE(G255,"Allele","Height"),'ce raw data'!$C$1:$CZ$1,0))="","-",INDEX('ce raw data'!$C$2:$CZ$3000,MATCH(1,INDEX(('ce raw data'!$A$2:$A$3000=C252)*('ce raw data'!$B$2:$B$3000=$B287),,),0),MATCH(SUBSTITUTE(G255,"Allele","Height"),'ce raw data'!$C$1:$CZ$1,0))),"-")</f>
        <v>-</v>
      </c>
      <c r="H286" s="8" t="str">
        <f>IFERROR(IF(INDEX('ce raw data'!$C$2:$CZ$3000,MATCH(1,INDEX(('ce raw data'!$A$2:$A$3000=C252)*('ce raw data'!$B$2:$B$3000=$B287),,),0),MATCH(SUBSTITUTE(H255,"Allele","Height"),'ce raw data'!$C$1:$CZ$1,0))="","-",INDEX('ce raw data'!$C$2:$CZ$3000,MATCH(1,INDEX(('ce raw data'!$A$2:$A$3000=C252)*('ce raw data'!$B$2:$B$3000=$B287),,),0),MATCH(SUBSTITUTE(H255,"Allele","Height"),'ce raw data'!$C$1:$CZ$1,0))),"-")</f>
        <v>-</v>
      </c>
      <c r="I286" s="8" t="str">
        <f>IFERROR(IF(INDEX('ce raw data'!$C$2:$CZ$3000,MATCH(1,INDEX(('ce raw data'!$A$2:$A$3000=C252)*('ce raw data'!$B$2:$B$3000=$B287),,),0),MATCH(SUBSTITUTE(I255,"Allele","Height"),'ce raw data'!$C$1:$CZ$1,0))="","-",INDEX('ce raw data'!$C$2:$CZ$3000,MATCH(1,INDEX(('ce raw data'!$A$2:$A$3000=C252)*('ce raw data'!$B$2:$B$3000=$B287),,),0),MATCH(SUBSTITUTE(I255,"Allele","Height"),'ce raw data'!$C$1:$CZ$1,0))),"-")</f>
        <v>-</v>
      </c>
      <c r="J286" s="8" t="str">
        <f>IFERROR(IF(INDEX('ce raw data'!$C$2:$CZ$3000,MATCH(1,INDEX(('ce raw data'!$A$2:$A$3000=C252)*('ce raw data'!$B$2:$B$3000=$B287),,),0),MATCH(SUBSTITUTE(J255,"Allele","Height"),'ce raw data'!$C$1:$CZ$1,0))="","-",INDEX('ce raw data'!$C$2:$CZ$3000,MATCH(1,INDEX(('ce raw data'!$A$2:$A$3000=C252)*('ce raw data'!$B$2:$B$3000=$B287),,),0),MATCH(SUBSTITUTE(J255,"Allele","Height"),'ce raw data'!$C$1:$CZ$1,0))),"-")</f>
        <v>-</v>
      </c>
    </row>
    <row r="287" spans="2:10" x14ac:dyDescent="0.4">
      <c r="B287" s="14" t="str">
        <f>'Allele Call Table'!$A$101</f>
        <v>D7S820</v>
      </c>
      <c r="C287" s="8" t="str">
        <f>IFERROR(IF(INDEX('ce raw data'!$C$2:$CZ$3000,MATCH(1,INDEX(('ce raw data'!$A$2:$A$3000=C252)*('ce raw data'!$B$2:$B$3000=$B287),,),0),MATCH(C255,'ce raw data'!$C$1:$CZ$1,0))="","-",INDEX('ce raw data'!$C$2:$CZ$3000,MATCH(1,INDEX(('ce raw data'!$A$2:$A$3000=C252)*('ce raw data'!$B$2:$B$3000=$B287),,),0),MATCH(C255,'ce raw data'!$C$1:$CZ$1,0))),"-")</f>
        <v>-</v>
      </c>
      <c r="D287" s="8" t="str">
        <f>IFERROR(IF(INDEX('ce raw data'!$C$2:$CZ$3000,MATCH(1,INDEX(('ce raw data'!$A$2:$A$3000=C252)*('ce raw data'!$B$2:$B$3000=$B287),,),0),MATCH(D255,'ce raw data'!$C$1:$CZ$1,0))="","-",INDEX('ce raw data'!$C$2:$CZ$3000,MATCH(1,INDEX(('ce raw data'!$A$2:$A$3000=C252)*('ce raw data'!$B$2:$B$3000=$B287),,),0),MATCH(D255,'ce raw data'!$C$1:$CZ$1,0))),"-")</f>
        <v>-</v>
      </c>
      <c r="E287" s="8" t="str">
        <f>IFERROR(IF(INDEX('ce raw data'!$C$2:$CZ$3000,MATCH(1,INDEX(('ce raw data'!$A$2:$A$3000=C252)*('ce raw data'!$B$2:$B$3000=$B287),,),0),MATCH(E255,'ce raw data'!$C$1:$CZ$1,0))="","-",INDEX('ce raw data'!$C$2:$CZ$3000,MATCH(1,INDEX(('ce raw data'!$A$2:$A$3000=C252)*('ce raw data'!$B$2:$B$3000=$B287),,),0),MATCH(E255,'ce raw data'!$C$1:$CZ$1,0))),"-")</f>
        <v>-</v>
      </c>
      <c r="F287" s="8" t="str">
        <f>IFERROR(IF(INDEX('ce raw data'!$C$2:$CZ$3000,MATCH(1,INDEX(('ce raw data'!$A$2:$A$3000=C252)*('ce raw data'!$B$2:$B$3000=$B287),,),0),MATCH(F255,'ce raw data'!$C$1:$CZ$1,0))="","-",INDEX('ce raw data'!$C$2:$CZ$3000,MATCH(1,INDEX(('ce raw data'!$A$2:$A$3000=C252)*('ce raw data'!$B$2:$B$3000=$B287),,),0),MATCH(F255,'ce raw data'!$C$1:$CZ$1,0))),"-")</f>
        <v>-</v>
      </c>
      <c r="G287" s="8" t="str">
        <f>IFERROR(IF(INDEX('ce raw data'!$C$2:$CZ$3000,MATCH(1,INDEX(('ce raw data'!$A$2:$A$3000=C252)*('ce raw data'!$B$2:$B$3000=$B287),,),0),MATCH(G255,'ce raw data'!$C$1:$CZ$1,0))="","-",INDEX('ce raw data'!$C$2:$CZ$3000,MATCH(1,INDEX(('ce raw data'!$A$2:$A$3000=C252)*('ce raw data'!$B$2:$B$3000=$B287),,),0),MATCH(G255,'ce raw data'!$C$1:$CZ$1,0))),"-")</f>
        <v>-</v>
      </c>
      <c r="H287" s="8" t="str">
        <f>IFERROR(IF(INDEX('ce raw data'!$C$2:$CZ$3000,MATCH(1,INDEX(('ce raw data'!$A$2:$A$3000=C252)*('ce raw data'!$B$2:$B$3000=$B287),,),0),MATCH(H255,'ce raw data'!$C$1:$CZ$1,0))="","-",INDEX('ce raw data'!$C$2:$CZ$3000,MATCH(1,INDEX(('ce raw data'!$A$2:$A$3000=C252)*('ce raw data'!$B$2:$B$3000=$B287),,),0),MATCH(H255,'ce raw data'!$C$1:$CZ$1,0))),"-")</f>
        <v>-</v>
      </c>
      <c r="I287" s="8" t="str">
        <f>IFERROR(IF(INDEX('ce raw data'!$C$2:$CZ$3000,MATCH(1,INDEX(('ce raw data'!$A$2:$A$3000=C252)*('ce raw data'!$B$2:$B$3000=$B287),,),0),MATCH(I255,'ce raw data'!$C$1:$CZ$1,0))="","-",INDEX('ce raw data'!$C$2:$CZ$3000,MATCH(1,INDEX(('ce raw data'!$A$2:$A$3000=C252)*('ce raw data'!$B$2:$B$3000=$B287),,),0),MATCH(I255,'ce raw data'!$C$1:$CZ$1,0))),"-")</f>
        <v>-</v>
      </c>
      <c r="J287" s="8" t="str">
        <f>IFERROR(IF(INDEX('ce raw data'!$C$2:$CZ$3000,MATCH(1,INDEX(('ce raw data'!$A$2:$A$3000=C252)*('ce raw data'!$B$2:$B$3000=$B287),,),0),MATCH(J255,'ce raw data'!$C$1:$CZ$1,0))="","-",INDEX('ce raw data'!$C$2:$CZ$3000,MATCH(1,INDEX(('ce raw data'!$A$2:$A$3000=C252)*('ce raw data'!$B$2:$B$3000=$B287),,),0),MATCH(J255,'ce raw data'!$C$1:$CZ$1,0))),"-")</f>
        <v>-</v>
      </c>
    </row>
    <row r="288" spans="2:10" hidden="1" x14ac:dyDescent="0.4">
      <c r="B288" s="14"/>
      <c r="C288" s="8" t="str">
        <f>IFERROR(IF(INDEX('ce raw data'!$C$2:$CZ$3000,MATCH(1,INDEX(('ce raw data'!$A$2:$A$3000=C252)*('ce raw data'!$B$2:$B$3000=$B289),,),0),MATCH(SUBSTITUTE(C255,"Allele","Height"),'ce raw data'!$C$1:$CZ$1,0))="","-",INDEX('ce raw data'!$C$2:$CZ$3000,MATCH(1,INDEX(('ce raw data'!$A$2:$A$3000=C252)*('ce raw data'!$B$2:$B$3000=$B289),,),0),MATCH(SUBSTITUTE(C255,"Allele","Height"),'ce raw data'!$C$1:$CZ$1,0))),"-")</f>
        <v>-</v>
      </c>
      <c r="D288" s="8" t="str">
        <f>IFERROR(IF(INDEX('ce raw data'!$C$2:$CZ$3000,MATCH(1,INDEX(('ce raw data'!$A$2:$A$3000=C252)*('ce raw data'!$B$2:$B$3000=$B289),,),0),MATCH(SUBSTITUTE(D255,"Allele","Height"),'ce raw data'!$C$1:$CZ$1,0))="","-",INDEX('ce raw data'!$C$2:$CZ$3000,MATCH(1,INDEX(('ce raw data'!$A$2:$A$3000=C252)*('ce raw data'!$B$2:$B$3000=$B289),,),0),MATCH(SUBSTITUTE(D255,"Allele","Height"),'ce raw data'!$C$1:$CZ$1,0))),"-")</f>
        <v>-</v>
      </c>
      <c r="E288" s="8" t="str">
        <f>IFERROR(IF(INDEX('ce raw data'!$C$2:$CZ$3000,MATCH(1,INDEX(('ce raw data'!$A$2:$A$3000=C252)*('ce raw data'!$B$2:$B$3000=$B289),,),0),MATCH(SUBSTITUTE(E255,"Allele","Height"),'ce raw data'!$C$1:$CZ$1,0))="","-",INDEX('ce raw data'!$C$2:$CZ$3000,MATCH(1,INDEX(('ce raw data'!$A$2:$A$3000=C252)*('ce raw data'!$B$2:$B$3000=$B289),,),0),MATCH(SUBSTITUTE(E255,"Allele","Height"),'ce raw data'!$C$1:$CZ$1,0))),"-")</f>
        <v>-</v>
      </c>
      <c r="F288" s="8" t="str">
        <f>IFERROR(IF(INDEX('ce raw data'!$C$2:$CZ$3000,MATCH(1,INDEX(('ce raw data'!$A$2:$A$3000=C252)*('ce raw data'!$B$2:$B$3000=$B289),,),0),MATCH(SUBSTITUTE(F255,"Allele","Height"),'ce raw data'!$C$1:$CZ$1,0))="","-",INDEX('ce raw data'!$C$2:$CZ$3000,MATCH(1,INDEX(('ce raw data'!$A$2:$A$3000=C252)*('ce raw data'!$B$2:$B$3000=$B289),,),0),MATCH(SUBSTITUTE(F255,"Allele","Height"),'ce raw data'!$C$1:$CZ$1,0))),"-")</f>
        <v>-</v>
      </c>
      <c r="G288" s="8" t="str">
        <f>IFERROR(IF(INDEX('ce raw data'!$C$2:$CZ$3000,MATCH(1,INDEX(('ce raw data'!$A$2:$A$3000=C252)*('ce raw data'!$B$2:$B$3000=$B289),,),0),MATCH(SUBSTITUTE(G255,"Allele","Height"),'ce raw data'!$C$1:$CZ$1,0))="","-",INDEX('ce raw data'!$C$2:$CZ$3000,MATCH(1,INDEX(('ce raw data'!$A$2:$A$3000=C252)*('ce raw data'!$B$2:$B$3000=$B289),,),0),MATCH(SUBSTITUTE(G255,"Allele","Height"),'ce raw data'!$C$1:$CZ$1,0))),"-")</f>
        <v>-</v>
      </c>
      <c r="H288" s="8" t="str">
        <f>IFERROR(IF(INDEX('ce raw data'!$C$2:$CZ$3000,MATCH(1,INDEX(('ce raw data'!$A$2:$A$3000=C252)*('ce raw data'!$B$2:$B$3000=$B289),,),0),MATCH(SUBSTITUTE(H255,"Allele","Height"),'ce raw data'!$C$1:$CZ$1,0))="","-",INDEX('ce raw data'!$C$2:$CZ$3000,MATCH(1,INDEX(('ce raw data'!$A$2:$A$3000=C252)*('ce raw data'!$B$2:$B$3000=$B289),,),0),MATCH(SUBSTITUTE(H255,"Allele","Height"),'ce raw data'!$C$1:$CZ$1,0))),"-")</f>
        <v>-</v>
      </c>
      <c r="I288" s="8" t="str">
        <f>IFERROR(IF(INDEX('ce raw data'!$C$2:$CZ$3000,MATCH(1,INDEX(('ce raw data'!$A$2:$A$3000=C252)*('ce raw data'!$B$2:$B$3000=$B289),,),0),MATCH(SUBSTITUTE(I255,"Allele","Height"),'ce raw data'!$C$1:$CZ$1,0))="","-",INDEX('ce raw data'!$C$2:$CZ$3000,MATCH(1,INDEX(('ce raw data'!$A$2:$A$3000=C252)*('ce raw data'!$B$2:$B$3000=$B289),,),0),MATCH(SUBSTITUTE(I255,"Allele","Height"),'ce raw data'!$C$1:$CZ$1,0))),"-")</f>
        <v>-</v>
      </c>
      <c r="J288" s="8" t="str">
        <f>IFERROR(IF(INDEX('ce raw data'!$C$2:$CZ$3000,MATCH(1,INDEX(('ce raw data'!$A$2:$A$3000=C252)*('ce raw data'!$B$2:$B$3000=$B289),,),0),MATCH(SUBSTITUTE(J255,"Allele","Height"),'ce raw data'!$C$1:$CZ$1,0))="","-",INDEX('ce raw data'!$C$2:$CZ$3000,MATCH(1,INDEX(('ce raw data'!$A$2:$A$3000=C252)*('ce raw data'!$B$2:$B$3000=$B289),,),0),MATCH(SUBSTITUTE(J255,"Allele","Height"),'ce raw data'!$C$1:$CZ$1,0))),"-")</f>
        <v>-</v>
      </c>
    </row>
    <row r="289" spans="2:10" x14ac:dyDescent="0.4">
      <c r="B289" s="14" t="str">
        <f>'Allele Call Table'!$A$103</f>
        <v>D5S818</v>
      </c>
      <c r="C289" s="8" t="str">
        <f>IFERROR(IF(INDEX('ce raw data'!$C$2:$CZ$3000,MATCH(1,INDEX(('ce raw data'!$A$2:$A$3000=C252)*('ce raw data'!$B$2:$B$3000=$B289),,),0),MATCH(C255,'ce raw data'!$C$1:$CZ$1,0))="","-",INDEX('ce raw data'!$C$2:$CZ$3000,MATCH(1,INDEX(('ce raw data'!$A$2:$A$3000=C252)*('ce raw data'!$B$2:$B$3000=$B289),,),0),MATCH(C255,'ce raw data'!$C$1:$CZ$1,0))),"-")</f>
        <v>-</v>
      </c>
      <c r="D289" s="8" t="str">
        <f>IFERROR(IF(INDEX('ce raw data'!$C$2:$CZ$3000,MATCH(1,INDEX(('ce raw data'!$A$2:$A$3000=C252)*('ce raw data'!$B$2:$B$3000=$B289),,),0),MATCH(D255,'ce raw data'!$C$1:$CZ$1,0))="","-",INDEX('ce raw data'!$C$2:$CZ$3000,MATCH(1,INDEX(('ce raw data'!$A$2:$A$3000=C252)*('ce raw data'!$B$2:$B$3000=$B289),,),0),MATCH(D255,'ce raw data'!$C$1:$CZ$1,0))),"-")</f>
        <v>-</v>
      </c>
      <c r="E289" s="8" t="str">
        <f>IFERROR(IF(INDEX('ce raw data'!$C$2:$CZ$3000,MATCH(1,INDEX(('ce raw data'!$A$2:$A$3000=C252)*('ce raw data'!$B$2:$B$3000=$B289),,),0),MATCH(E255,'ce raw data'!$C$1:$CZ$1,0))="","-",INDEX('ce raw data'!$C$2:$CZ$3000,MATCH(1,INDEX(('ce raw data'!$A$2:$A$3000=C252)*('ce raw data'!$B$2:$B$3000=$B289),,),0),MATCH(E255,'ce raw data'!$C$1:$CZ$1,0))),"-")</f>
        <v>-</v>
      </c>
      <c r="F289" s="8" t="str">
        <f>IFERROR(IF(INDEX('ce raw data'!$C$2:$CZ$3000,MATCH(1,INDEX(('ce raw data'!$A$2:$A$3000=C252)*('ce raw data'!$B$2:$B$3000=$B289),,),0),MATCH(F255,'ce raw data'!$C$1:$CZ$1,0))="","-",INDEX('ce raw data'!$C$2:$CZ$3000,MATCH(1,INDEX(('ce raw data'!$A$2:$A$3000=C252)*('ce raw data'!$B$2:$B$3000=$B289),,),0),MATCH(F255,'ce raw data'!$C$1:$CZ$1,0))),"-")</f>
        <v>-</v>
      </c>
      <c r="G289" s="8" t="str">
        <f>IFERROR(IF(INDEX('ce raw data'!$C$2:$CZ$3000,MATCH(1,INDEX(('ce raw data'!$A$2:$A$3000=C252)*('ce raw data'!$B$2:$B$3000=$B289),,),0),MATCH(G255,'ce raw data'!$C$1:$CZ$1,0))="","-",INDEX('ce raw data'!$C$2:$CZ$3000,MATCH(1,INDEX(('ce raw data'!$A$2:$A$3000=C252)*('ce raw data'!$B$2:$B$3000=$B289),,),0),MATCH(G255,'ce raw data'!$C$1:$CZ$1,0))),"-")</f>
        <v>-</v>
      </c>
      <c r="H289" s="8" t="str">
        <f>IFERROR(IF(INDEX('ce raw data'!$C$2:$CZ$3000,MATCH(1,INDEX(('ce raw data'!$A$2:$A$3000=C252)*('ce raw data'!$B$2:$B$3000=$B289),,),0),MATCH(H255,'ce raw data'!$C$1:$CZ$1,0))="","-",INDEX('ce raw data'!$C$2:$CZ$3000,MATCH(1,INDEX(('ce raw data'!$A$2:$A$3000=C252)*('ce raw data'!$B$2:$B$3000=$B289),,),0),MATCH(H255,'ce raw data'!$C$1:$CZ$1,0))),"-")</f>
        <v>-</v>
      </c>
      <c r="I289" s="8" t="str">
        <f>IFERROR(IF(INDEX('ce raw data'!$C$2:$CZ$3000,MATCH(1,INDEX(('ce raw data'!$A$2:$A$3000=C252)*('ce raw data'!$B$2:$B$3000=$B289),,),0),MATCH(I255,'ce raw data'!$C$1:$CZ$1,0))="","-",INDEX('ce raw data'!$C$2:$CZ$3000,MATCH(1,INDEX(('ce raw data'!$A$2:$A$3000=C252)*('ce raw data'!$B$2:$B$3000=$B289),,),0),MATCH(I255,'ce raw data'!$C$1:$CZ$1,0))),"-")</f>
        <v>-</v>
      </c>
      <c r="J289" s="8" t="str">
        <f>IFERROR(IF(INDEX('ce raw data'!$C$2:$CZ$3000,MATCH(1,INDEX(('ce raw data'!$A$2:$A$3000=C252)*('ce raw data'!$B$2:$B$3000=$B289),,),0),MATCH(J255,'ce raw data'!$C$1:$CZ$1,0))="","-",INDEX('ce raw data'!$C$2:$CZ$3000,MATCH(1,INDEX(('ce raw data'!$A$2:$A$3000=C252)*('ce raw data'!$B$2:$B$3000=$B289),,),0),MATCH(J255,'ce raw data'!$C$1:$CZ$1,0))),"-")</f>
        <v>-</v>
      </c>
    </row>
    <row r="290" spans="2:10" hidden="1" x14ac:dyDescent="0.4">
      <c r="B290" s="14"/>
      <c r="C290" s="8" t="str">
        <f>IFERROR(IF(INDEX('ce raw data'!$C$2:$CZ$3000,MATCH(1,INDEX(('ce raw data'!$A$2:$A$3000=C252)*('ce raw data'!$B$2:$B$3000=$B291),,),0),MATCH(SUBSTITUTE(C255,"Allele","Height"),'ce raw data'!$C$1:$CZ$1,0))="","-",INDEX('ce raw data'!$C$2:$CZ$3000,MATCH(1,INDEX(('ce raw data'!$A$2:$A$3000=C252)*('ce raw data'!$B$2:$B$3000=$B291),,),0),MATCH(SUBSTITUTE(C255,"Allele","Height"),'ce raw data'!$C$1:$CZ$1,0))),"-")</f>
        <v>-</v>
      </c>
      <c r="D290" s="8" t="str">
        <f>IFERROR(IF(INDEX('ce raw data'!$C$2:$CZ$3000,MATCH(1,INDEX(('ce raw data'!$A$2:$A$3000=C252)*('ce raw data'!$B$2:$B$3000=$B291),,),0),MATCH(SUBSTITUTE(D255,"Allele","Height"),'ce raw data'!$C$1:$CZ$1,0))="","-",INDEX('ce raw data'!$C$2:$CZ$3000,MATCH(1,INDEX(('ce raw data'!$A$2:$A$3000=C252)*('ce raw data'!$B$2:$B$3000=$B291),,),0),MATCH(SUBSTITUTE(D255,"Allele","Height"),'ce raw data'!$C$1:$CZ$1,0))),"-")</f>
        <v>-</v>
      </c>
      <c r="E290" s="8" t="str">
        <f>IFERROR(IF(INDEX('ce raw data'!$C$2:$CZ$3000,MATCH(1,INDEX(('ce raw data'!$A$2:$A$3000=C252)*('ce raw data'!$B$2:$B$3000=$B291),,),0),MATCH(SUBSTITUTE(E255,"Allele","Height"),'ce raw data'!$C$1:$CZ$1,0))="","-",INDEX('ce raw data'!$C$2:$CZ$3000,MATCH(1,INDEX(('ce raw data'!$A$2:$A$3000=C252)*('ce raw data'!$B$2:$B$3000=$B291),,),0),MATCH(SUBSTITUTE(E255,"Allele","Height"),'ce raw data'!$C$1:$CZ$1,0))),"-")</f>
        <v>-</v>
      </c>
      <c r="F290" s="8" t="str">
        <f>IFERROR(IF(INDEX('ce raw data'!$C$2:$CZ$3000,MATCH(1,INDEX(('ce raw data'!$A$2:$A$3000=C252)*('ce raw data'!$B$2:$B$3000=$B291),,),0),MATCH(SUBSTITUTE(F255,"Allele","Height"),'ce raw data'!$C$1:$CZ$1,0))="","-",INDEX('ce raw data'!$C$2:$CZ$3000,MATCH(1,INDEX(('ce raw data'!$A$2:$A$3000=C252)*('ce raw data'!$B$2:$B$3000=$B291),,),0),MATCH(SUBSTITUTE(F255,"Allele","Height"),'ce raw data'!$C$1:$CZ$1,0))),"-")</f>
        <v>-</v>
      </c>
      <c r="G290" s="8" t="str">
        <f>IFERROR(IF(INDEX('ce raw data'!$C$2:$CZ$3000,MATCH(1,INDEX(('ce raw data'!$A$2:$A$3000=C252)*('ce raw data'!$B$2:$B$3000=$B291),,),0),MATCH(SUBSTITUTE(G255,"Allele","Height"),'ce raw data'!$C$1:$CZ$1,0))="","-",INDEX('ce raw data'!$C$2:$CZ$3000,MATCH(1,INDEX(('ce raw data'!$A$2:$A$3000=C252)*('ce raw data'!$B$2:$B$3000=$B291),,),0),MATCH(SUBSTITUTE(G255,"Allele","Height"),'ce raw data'!$C$1:$CZ$1,0))),"-")</f>
        <v>-</v>
      </c>
      <c r="H290" s="8" t="str">
        <f>IFERROR(IF(INDEX('ce raw data'!$C$2:$CZ$3000,MATCH(1,INDEX(('ce raw data'!$A$2:$A$3000=C252)*('ce raw data'!$B$2:$B$3000=$B291),,),0),MATCH(SUBSTITUTE(H255,"Allele","Height"),'ce raw data'!$C$1:$CZ$1,0))="","-",INDEX('ce raw data'!$C$2:$CZ$3000,MATCH(1,INDEX(('ce raw data'!$A$2:$A$3000=C252)*('ce raw data'!$B$2:$B$3000=$B291),,),0),MATCH(SUBSTITUTE(H255,"Allele","Height"),'ce raw data'!$C$1:$CZ$1,0))),"-")</f>
        <v>-</v>
      </c>
      <c r="I290" s="8" t="str">
        <f>IFERROR(IF(INDEX('ce raw data'!$C$2:$CZ$3000,MATCH(1,INDEX(('ce raw data'!$A$2:$A$3000=C252)*('ce raw data'!$B$2:$B$3000=$B291),,),0),MATCH(SUBSTITUTE(I255,"Allele","Height"),'ce raw data'!$C$1:$CZ$1,0))="","-",INDEX('ce raw data'!$C$2:$CZ$3000,MATCH(1,INDEX(('ce raw data'!$A$2:$A$3000=C252)*('ce raw data'!$B$2:$B$3000=$B291),,),0),MATCH(SUBSTITUTE(I255,"Allele","Height"),'ce raw data'!$C$1:$CZ$1,0))),"-")</f>
        <v>-</v>
      </c>
      <c r="J290" s="8" t="str">
        <f>IFERROR(IF(INDEX('ce raw data'!$C$2:$CZ$3000,MATCH(1,INDEX(('ce raw data'!$A$2:$A$3000=C252)*('ce raw data'!$B$2:$B$3000=$B291),,),0),MATCH(SUBSTITUTE(J255,"Allele","Height"),'ce raw data'!$C$1:$CZ$1,0))="","-",INDEX('ce raw data'!$C$2:$CZ$3000,MATCH(1,INDEX(('ce raw data'!$A$2:$A$3000=C252)*('ce raw data'!$B$2:$B$3000=$B291),,),0),MATCH(SUBSTITUTE(J255,"Allele","Height"),'ce raw data'!$C$1:$CZ$1,0))),"-")</f>
        <v>-</v>
      </c>
    </row>
    <row r="291" spans="2:10" x14ac:dyDescent="0.4">
      <c r="B291" s="14" t="str">
        <f>'Allele Call Table'!$A$105</f>
        <v>TPOX</v>
      </c>
      <c r="C291" s="8" t="str">
        <f>IFERROR(IF(INDEX('ce raw data'!$C$2:$CZ$3000,MATCH(1,INDEX(('ce raw data'!$A$2:$A$3000=C252)*('ce raw data'!$B$2:$B$3000=$B291),,),0),MATCH(C255,'ce raw data'!$C$1:$CZ$1,0))="","-",INDEX('ce raw data'!$C$2:$CZ$3000,MATCH(1,INDEX(('ce raw data'!$A$2:$A$3000=C252)*('ce raw data'!$B$2:$B$3000=$B291),,),0),MATCH(C255,'ce raw data'!$C$1:$CZ$1,0))),"-")</f>
        <v>-</v>
      </c>
      <c r="D291" s="8" t="str">
        <f>IFERROR(IF(INDEX('ce raw data'!$C$2:$CZ$3000,MATCH(1,INDEX(('ce raw data'!$A$2:$A$3000=C252)*('ce raw data'!$B$2:$B$3000=$B291),,),0),MATCH(D255,'ce raw data'!$C$1:$CZ$1,0))="","-",INDEX('ce raw data'!$C$2:$CZ$3000,MATCH(1,INDEX(('ce raw data'!$A$2:$A$3000=C252)*('ce raw data'!$B$2:$B$3000=$B291),,),0),MATCH(D255,'ce raw data'!$C$1:$CZ$1,0))),"-")</f>
        <v>-</v>
      </c>
      <c r="E291" s="8" t="str">
        <f>IFERROR(IF(INDEX('ce raw data'!$C$2:$CZ$3000,MATCH(1,INDEX(('ce raw data'!$A$2:$A$3000=C252)*('ce raw data'!$B$2:$B$3000=$B291),,),0),MATCH(E255,'ce raw data'!$C$1:$CZ$1,0))="","-",INDEX('ce raw data'!$C$2:$CZ$3000,MATCH(1,INDEX(('ce raw data'!$A$2:$A$3000=C252)*('ce raw data'!$B$2:$B$3000=$B291),,),0),MATCH(E255,'ce raw data'!$C$1:$CZ$1,0))),"-")</f>
        <v>-</v>
      </c>
      <c r="F291" s="8" t="str">
        <f>IFERROR(IF(INDEX('ce raw data'!$C$2:$CZ$3000,MATCH(1,INDEX(('ce raw data'!$A$2:$A$3000=C252)*('ce raw data'!$B$2:$B$3000=$B291),,),0),MATCH(F255,'ce raw data'!$C$1:$CZ$1,0))="","-",INDEX('ce raw data'!$C$2:$CZ$3000,MATCH(1,INDEX(('ce raw data'!$A$2:$A$3000=C252)*('ce raw data'!$B$2:$B$3000=$B291),,),0),MATCH(F255,'ce raw data'!$C$1:$CZ$1,0))),"-")</f>
        <v>-</v>
      </c>
      <c r="G291" s="8" t="str">
        <f>IFERROR(IF(INDEX('ce raw data'!$C$2:$CZ$3000,MATCH(1,INDEX(('ce raw data'!$A$2:$A$3000=C252)*('ce raw data'!$B$2:$B$3000=$B291),,),0),MATCH(G255,'ce raw data'!$C$1:$CZ$1,0))="","-",INDEX('ce raw data'!$C$2:$CZ$3000,MATCH(1,INDEX(('ce raw data'!$A$2:$A$3000=C252)*('ce raw data'!$B$2:$B$3000=$B291),,),0),MATCH(G255,'ce raw data'!$C$1:$CZ$1,0))),"-")</f>
        <v>-</v>
      </c>
      <c r="H291" s="8" t="str">
        <f>IFERROR(IF(INDEX('ce raw data'!$C$2:$CZ$3000,MATCH(1,INDEX(('ce raw data'!$A$2:$A$3000=C252)*('ce raw data'!$B$2:$B$3000=$B291),,),0),MATCH(H255,'ce raw data'!$C$1:$CZ$1,0))="","-",INDEX('ce raw data'!$C$2:$CZ$3000,MATCH(1,INDEX(('ce raw data'!$A$2:$A$3000=C252)*('ce raw data'!$B$2:$B$3000=$B291),,),0),MATCH(H255,'ce raw data'!$C$1:$CZ$1,0))),"-")</f>
        <v>-</v>
      </c>
      <c r="I291" s="8" t="str">
        <f>IFERROR(IF(INDEX('ce raw data'!$C$2:$CZ$3000,MATCH(1,INDEX(('ce raw data'!$A$2:$A$3000=C252)*('ce raw data'!$B$2:$B$3000=$B291),,),0),MATCH(I255,'ce raw data'!$C$1:$CZ$1,0))="","-",INDEX('ce raw data'!$C$2:$CZ$3000,MATCH(1,INDEX(('ce raw data'!$A$2:$A$3000=C252)*('ce raw data'!$B$2:$B$3000=$B291),,),0),MATCH(I255,'ce raw data'!$C$1:$CZ$1,0))),"-")</f>
        <v>-</v>
      </c>
      <c r="J291" s="8" t="str">
        <f>IFERROR(IF(INDEX('ce raw data'!$C$2:$CZ$3000,MATCH(1,INDEX(('ce raw data'!$A$2:$A$3000=C252)*('ce raw data'!$B$2:$B$3000=$B291),,),0),MATCH(J255,'ce raw data'!$C$1:$CZ$1,0))="","-",INDEX('ce raw data'!$C$2:$CZ$3000,MATCH(1,INDEX(('ce raw data'!$A$2:$A$3000=C252)*('ce raw data'!$B$2:$B$3000=$B291),,),0),MATCH(J255,'ce raw data'!$C$1:$CZ$1,0))),"-")</f>
        <v>-</v>
      </c>
    </row>
    <row r="292" spans="2:10" hidden="1" x14ac:dyDescent="0.4">
      <c r="B292" s="10"/>
      <c r="C292" s="8" t="str">
        <f>IFERROR(IF(INDEX('ce raw data'!$C$2:$CZ$3000,MATCH(1,INDEX(('ce raw data'!$A$2:$A$3000=C252)*('ce raw data'!$B$2:$B$3000=$B293),,),0),MATCH(SUBSTITUTE(C255,"Allele","Height"),'ce raw data'!$C$1:$CZ$1,0))="","-",INDEX('ce raw data'!$C$2:$CZ$3000,MATCH(1,INDEX(('ce raw data'!$A$2:$A$3000=C252)*('ce raw data'!$B$2:$B$3000=$B293),,),0),MATCH(SUBSTITUTE(C255,"Allele","Height"),'ce raw data'!$C$1:$CZ$1,0))),"-")</f>
        <v>-</v>
      </c>
      <c r="D292" s="8" t="str">
        <f>IFERROR(IF(INDEX('ce raw data'!$C$2:$CZ$3000,MATCH(1,INDEX(('ce raw data'!$A$2:$A$3000=C252)*('ce raw data'!$B$2:$B$3000=$B293),,),0),MATCH(SUBSTITUTE(D255,"Allele","Height"),'ce raw data'!$C$1:$CZ$1,0))="","-",INDEX('ce raw data'!$C$2:$CZ$3000,MATCH(1,INDEX(('ce raw data'!$A$2:$A$3000=C252)*('ce raw data'!$B$2:$B$3000=$B293),,),0),MATCH(SUBSTITUTE(D255,"Allele","Height"),'ce raw data'!$C$1:$CZ$1,0))),"-")</f>
        <v>-</v>
      </c>
      <c r="E292" s="8" t="str">
        <f>IFERROR(IF(INDEX('ce raw data'!$C$2:$CZ$3000,MATCH(1,INDEX(('ce raw data'!$A$2:$A$3000=C252)*('ce raw data'!$B$2:$B$3000=$B293),,),0),MATCH(SUBSTITUTE(E255,"Allele","Height"),'ce raw data'!$C$1:$CZ$1,0))="","-",INDEX('ce raw data'!$C$2:$CZ$3000,MATCH(1,INDEX(('ce raw data'!$A$2:$A$3000=C252)*('ce raw data'!$B$2:$B$3000=$B293),,),0),MATCH(SUBSTITUTE(E255,"Allele","Height"),'ce raw data'!$C$1:$CZ$1,0))),"-")</f>
        <v>-</v>
      </c>
      <c r="F292" s="8" t="str">
        <f>IFERROR(IF(INDEX('ce raw data'!$C$2:$CZ$3000,MATCH(1,INDEX(('ce raw data'!$A$2:$A$3000=C252)*('ce raw data'!$B$2:$B$3000=$B293),,),0),MATCH(SUBSTITUTE(F255,"Allele","Height"),'ce raw data'!$C$1:$CZ$1,0))="","-",INDEX('ce raw data'!$C$2:$CZ$3000,MATCH(1,INDEX(('ce raw data'!$A$2:$A$3000=C252)*('ce raw data'!$B$2:$B$3000=$B293),,),0),MATCH(SUBSTITUTE(F255,"Allele","Height"),'ce raw data'!$C$1:$CZ$1,0))),"-")</f>
        <v>-</v>
      </c>
      <c r="G292" s="8" t="str">
        <f>IFERROR(IF(INDEX('ce raw data'!$C$2:$CZ$3000,MATCH(1,INDEX(('ce raw data'!$A$2:$A$3000=C252)*('ce raw data'!$B$2:$B$3000=$B293),,),0),MATCH(SUBSTITUTE(G255,"Allele","Height"),'ce raw data'!$C$1:$CZ$1,0))="","-",INDEX('ce raw data'!$C$2:$CZ$3000,MATCH(1,INDEX(('ce raw data'!$A$2:$A$3000=C252)*('ce raw data'!$B$2:$B$3000=$B293),,),0),MATCH(SUBSTITUTE(G255,"Allele","Height"),'ce raw data'!$C$1:$CZ$1,0))),"-")</f>
        <v>-</v>
      </c>
      <c r="H292" s="8" t="str">
        <f>IFERROR(IF(INDEX('ce raw data'!$C$2:$CZ$3000,MATCH(1,INDEX(('ce raw data'!$A$2:$A$3000=C252)*('ce raw data'!$B$2:$B$3000=$B293),,),0),MATCH(SUBSTITUTE(H255,"Allele","Height"),'ce raw data'!$C$1:$CZ$1,0))="","-",INDEX('ce raw data'!$C$2:$CZ$3000,MATCH(1,INDEX(('ce raw data'!$A$2:$A$3000=C252)*('ce raw data'!$B$2:$B$3000=$B293),,),0),MATCH(SUBSTITUTE(H255,"Allele","Height"),'ce raw data'!$C$1:$CZ$1,0))),"-")</f>
        <v>-</v>
      </c>
      <c r="I292" s="8" t="str">
        <f>IFERROR(IF(INDEX('ce raw data'!$C$2:$CZ$3000,MATCH(1,INDEX(('ce raw data'!$A$2:$A$3000=C252)*('ce raw data'!$B$2:$B$3000=$B293),,),0),MATCH(SUBSTITUTE(I255,"Allele","Height"),'ce raw data'!$C$1:$CZ$1,0))="","-",INDEX('ce raw data'!$C$2:$CZ$3000,MATCH(1,INDEX(('ce raw data'!$A$2:$A$3000=C252)*('ce raw data'!$B$2:$B$3000=$B293),,),0),MATCH(SUBSTITUTE(I255,"Allele","Height"),'ce raw data'!$C$1:$CZ$1,0))),"-")</f>
        <v>-</v>
      </c>
      <c r="J292" s="8" t="str">
        <f>IFERROR(IF(INDEX('ce raw data'!$C$2:$CZ$3000,MATCH(1,INDEX(('ce raw data'!$A$2:$A$3000=C252)*('ce raw data'!$B$2:$B$3000=$B293),,),0),MATCH(SUBSTITUTE(J255,"Allele","Height"),'ce raw data'!$C$1:$CZ$1,0))="","-",INDEX('ce raw data'!$C$2:$CZ$3000,MATCH(1,INDEX(('ce raw data'!$A$2:$A$3000=C252)*('ce raw data'!$B$2:$B$3000=$B293),,),0),MATCH(SUBSTITUTE(J255,"Allele","Height"),'ce raw data'!$C$1:$CZ$1,0))),"-")</f>
        <v>-</v>
      </c>
    </row>
    <row r="293" spans="2:10" x14ac:dyDescent="0.4">
      <c r="B293" s="12" t="str">
        <f>'Allele Call Table'!$A$107</f>
        <v>D8S1179</v>
      </c>
      <c r="C293" s="8" t="str">
        <f>IFERROR(IF(INDEX('ce raw data'!$C$2:$CZ$3000,MATCH(1,INDEX(('ce raw data'!$A$2:$A$3000=C252)*('ce raw data'!$B$2:$B$3000=$B293),,),0),MATCH(C255,'ce raw data'!$C$1:$CZ$1,0))="","-",INDEX('ce raw data'!$C$2:$CZ$3000,MATCH(1,INDEX(('ce raw data'!$A$2:$A$3000=C252)*('ce raw data'!$B$2:$B$3000=$B293),,),0),MATCH(C255,'ce raw data'!$C$1:$CZ$1,0))),"-")</f>
        <v>-</v>
      </c>
      <c r="D293" s="8" t="str">
        <f>IFERROR(IF(INDEX('ce raw data'!$C$2:$CZ$3000,MATCH(1,INDEX(('ce raw data'!$A$2:$A$3000=C252)*('ce raw data'!$B$2:$B$3000=$B293),,),0),MATCH(D255,'ce raw data'!$C$1:$CZ$1,0))="","-",INDEX('ce raw data'!$C$2:$CZ$3000,MATCH(1,INDEX(('ce raw data'!$A$2:$A$3000=C252)*('ce raw data'!$B$2:$B$3000=$B293),,),0),MATCH(D255,'ce raw data'!$C$1:$CZ$1,0))),"-")</f>
        <v>-</v>
      </c>
      <c r="E293" s="8" t="str">
        <f>IFERROR(IF(INDEX('ce raw data'!$C$2:$CZ$3000,MATCH(1,INDEX(('ce raw data'!$A$2:$A$3000=C252)*('ce raw data'!$B$2:$B$3000=$B293),,),0),MATCH(E255,'ce raw data'!$C$1:$CZ$1,0))="","-",INDEX('ce raw data'!$C$2:$CZ$3000,MATCH(1,INDEX(('ce raw data'!$A$2:$A$3000=C252)*('ce raw data'!$B$2:$B$3000=$B293),,),0),MATCH(E255,'ce raw data'!$C$1:$CZ$1,0))),"-")</f>
        <v>-</v>
      </c>
      <c r="F293" s="8" t="str">
        <f>IFERROR(IF(INDEX('ce raw data'!$C$2:$CZ$3000,MATCH(1,INDEX(('ce raw data'!$A$2:$A$3000=C252)*('ce raw data'!$B$2:$B$3000=$B293),,),0),MATCH(F255,'ce raw data'!$C$1:$CZ$1,0))="","-",INDEX('ce raw data'!$C$2:$CZ$3000,MATCH(1,INDEX(('ce raw data'!$A$2:$A$3000=C252)*('ce raw data'!$B$2:$B$3000=$B293),,),0),MATCH(F255,'ce raw data'!$C$1:$CZ$1,0))),"-")</f>
        <v>-</v>
      </c>
      <c r="G293" s="8" t="str">
        <f>IFERROR(IF(INDEX('ce raw data'!$C$2:$CZ$3000,MATCH(1,INDEX(('ce raw data'!$A$2:$A$3000=C252)*('ce raw data'!$B$2:$B$3000=$B293),,),0),MATCH(G255,'ce raw data'!$C$1:$CZ$1,0))="","-",INDEX('ce raw data'!$C$2:$CZ$3000,MATCH(1,INDEX(('ce raw data'!$A$2:$A$3000=C252)*('ce raw data'!$B$2:$B$3000=$B293),,),0),MATCH(G255,'ce raw data'!$C$1:$CZ$1,0))),"-")</f>
        <v>-</v>
      </c>
      <c r="H293" s="8" t="str">
        <f>IFERROR(IF(INDEX('ce raw data'!$C$2:$CZ$3000,MATCH(1,INDEX(('ce raw data'!$A$2:$A$3000=C252)*('ce raw data'!$B$2:$B$3000=$B293),,),0),MATCH(H255,'ce raw data'!$C$1:$CZ$1,0))="","-",INDEX('ce raw data'!$C$2:$CZ$3000,MATCH(1,INDEX(('ce raw data'!$A$2:$A$3000=C252)*('ce raw data'!$B$2:$B$3000=$B293),,),0),MATCH(H255,'ce raw data'!$C$1:$CZ$1,0))),"-")</f>
        <v>-</v>
      </c>
      <c r="I293" s="8" t="str">
        <f>IFERROR(IF(INDEX('ce raw data'!$C$2:$CZ$3000,MATCH(1,INDEX(('ce raw data'!$A$2:$A$3000=C252)*('ce raw data'!$B$2:$B$3000=$B293),,),0),MATCH(I255,'ce raw data'!$C$1:$CZ$1,0))="","-",INDEX('ce raw data'!$C$2:$CZ$3000,MATCH(1,INDEX(('ce raw data'!$A$2:$A$3000=C252)*('ce raw data'!$B$2:$B$3000=$B293),,),0),MATCH(I255,'ce raw data'!$C$1:$CZ$1,0))),"-")</f>
        <v>-</v>
      </c>
      <c r="J293" s="8" t="str">
        <f>IFERROR(IF(INDEX('ce raw data'!$C$2:$CZ$3000,MATCH(1,INDEX(('ce raw data'!$A$2:$A$3000=C252)*('ce raw data'!$B$2:$B$3000=$B293),,),0),MATCH(J255,'ce raw data'!$C$1:$CZ$1,0))="","-",INDEX('ce raw data'!$C$2:$CZ$3000,MATCH(1,INDEX(('ce raw data'!$A$2:$A$3000=C252)*('ce raw data'!$B$2:$B$3000=$B293),,),0),MATCH(J255,'ce raw data'!$C$1:$CZ$1,0))),"-")</f>
        <v>-</v>
      </c>
    </row>
    <row r="294" spans="2:10" hidden="1" x14ac:dyDescent="0.4">
      <c r="B294" s="12"/>
      <c r="C294" s="8" t="str">
        <f>IFERROR(IF(INDEX('ce raw data'!$C$2:$CZ$3000,MATCH(1,INDEX(('ce raw data'!$A$2:$A$3000=C252)*('ce raw data'!$B$2:$B$3000=$B295),,),0),MATCH(SUBSTITUTE(C255,"Allele","Height"),'ce raw data'!$C$1:$CZ$1,0))="","-",INDEX('ce raw data'!$C$2:$CZ$3000,MATCH(1,INDEX(('ce raw data'!$A$2:$A$3000=C252)*('ce raw data'!$B$2:$B$3000=$B295),,),0),MATCH(SUBSTITUTE(C255,"Allele","Height"),'ce raw data'!$C$1:$CZ$1,0))),"-")</f>
        <v>-</v>
      </c>
      <c r="D294" s="8" t="str">
        <f>IFERROR(IF(INDEX('ce raw data'!$C$2:$CZ$3000,MATCH(1,INDEX(('ce raw data'!$A$2:$A$3000=C252)*('ce raw data'!$B$2:$B$3000=$B295),,),0),MATCH(SUBSTITUTE(D255,"Allele","Height"),'ce raw data'!$C$1:$CZ$1,0))="","-",INDEX('ce raw data'!$C$2:$CZ$3000,MATCH(1,INDEX(('ce raw data'!$A$2:$A$3000=C252)*('ce raw data'!$B$2:$B$3000=$B295),,),0),MATCH(SUBSTITUTE(D255,"Allele","Height"),'ce raw data'!$C$1:$CZ$1,0))),"-")</f>
        <v>-</v>
      </c>
      <c r="E294" s="8" t="str">
        <f>IFERROR(IF(INDEX('ce raw data'!$C$2:$CZ$3000,MATCH(1,INDEX(('ce raw data'!$A$2:$A$3000=C252)*('ce raw data'!$B$2:$B$3000=$B295),,),0),MATCH(SUBSTITUTE(E255,"Allele","Height"),'ce raw data'!$C$1:$CZ$1,0))="","-",INDEX('ce raw data'!$C$2:$CZ$3000,MATCH(1,INDEX(('ce raw data'!$A$2:$A$3000=C252)*('ce raw data'!$B$2:$B$3000=$B295),,),0),MATCH(SUBSTITUTE(E255,"Allele","Height"),'ce raw data'!$C$1:$CZ$1,0))),"-")</f>
        <v>-</v>
      </c>
      <c r="F294" s="8" t="str">
        <f>IFERROR(IF(INDEX('ce raw data'!$C$2:$CZ$3000,MATCH(1,INDEX(('ce raw data'!$A$2:$A$3000=C252)*('ce raw data'!$B$2:$B$3000=$B295),,),0),MATCH(SUBSTITUTE(F255,"Allele","Height"),'ce raw data'!$C$1:$CZ$1,0))="","-",INDEX('ce raw data'!$C$2:$CZ$3000,MATCH(1,INDEX(('ce raw data'!$A$2:$A$3000=C252)*('ce raw data'!$B$2:$B$3000=$B295),,),0),MATCH(SUBSTITUTE(F255,"Allele","Height"),'ce raw data'!$C$1:$CZ$1,0))),"-")</f>
        <v>-</v>
      </c>
      <c r="G294" s="8" t="str">
        <f>IFERROR(IF(INDEX('ce raw data'!$C$2:$CZ$3000,MATCH(1,INDEX(('ce raw data'!$A$2:$A$3000=C252)*('ce raw data'!$B$2:$B$3000=$B295),,),0),MATCH(SUBSTITUTE(G255,"Allele","Height"),'ce raw data'!$C$1:$CZ$1,0))="","-",INDEX('ce raw data'!$C$2:$CZ$3000,MATCH(1,INDEX(('ce raw data'!$A$2:$A$3000=C252)*('ce raw data'!$B$2:$B$3000=$B295),,),0),MATCH(SUBSTITUTE(G255,"Allele","Height"),'ce raw data'!$C$1:$CZ$1,0))),"-")</f>
        <v>-</v>
      </c>
      <c r="H294" s="8" t="str">
        <f>IFERROR(IF(INDEX('ce raw data'!$C$2:$CZ$3000,MATCH(1,INDEX(('ce raw data'!$A$2:$A$3000=C252)*('ce raw data'!$B$2:$B$3000=$B295),,),0),MATCH(SUBSTITUTE(H255,"Allele","Height"),'ce raw data'!$C$1:$CZ$1,0))="","-",INDEX('ce raw data'!$C$2:$CZ$3000,MATCH(1,INDEX(('ce raw data'!$A$2:$A$3000=C252)*('ce raw data'!$B$2:$B$3000=$B295),,),0),MATCH(SUBSTITUTE(H255,"Allele","Height"),'ce raw data'!$C$1:$CZ$1,0))),"-")</f>
        <v>-</v>
      </c>
      <c r="I294" s="8" t="str">
        <f>IFERROR(IF(INDEX('ce raw data'!$C$2:$CZ$3000,MATCH(1,INDEX(('ce raw data'!$A$2:$A$3000=C252)*('ce raw data'!$B$2:$B$3000=$B295),,),0),MATCH(SUBSTITUTE(I255,"Allele","Height"),'ce raw data'!$C$1:$CZ$1,0))="","-",INDEX('ce raw data'!$C$2:$CZ$3000,MATCH(1,INDEX(('ce raw data'!$A$2:$A$3000=C252)*('ce raw data'!$B$2:$B$3000=$B295),,),0),MATCH(SUBSTITUTE(I255,"Allele","Height"),'ce raw data'!$C$1:$CZ$1,0))),"-")</f>
        <v>-</v>
      </c>
      <c r="J294" s="8" t="str">
        <f>IFERROR(IF(INDEX('ce raw data'!$C$2:$CZ$3000,MATCH(1,INDEX(('ce raw data'!$A$2:$A$3000=C252)*('ce raw data'!$B$2:$B$3000=$B295),,),0),MATCH(SUBSTITUTE(J255,"Allele","Height"),'ce raw data'!$C$1:$CZ$1,0))="","-",INDEX('ce raw data'!$C$2:$CZ$3000,MATCH(1,INDEX(('ce raw data'!$A$2:$A$3000=C252)*('ce raw data'!$B$2:$B$3000=$B295),,),0),MATCH(SUBSTITUTE(J255,"Allele","Height"),'ce raw data'!$C$1:$CZ$1,0))),"-")</f>
        <v>-</v>
      </c>
    </row>
    <row r="295" spans="2:10" x14ac:dyDescent="0.4">
      <c r="B295" s="12" t="str">
        <f>'Allele Call Table'!$A$109</f>
        <v>D12S391</v>
      </c>
      <c r="C295" s="8" t="str">
        <f>IFERROR(IF(INDEX('ce raw data'!$C$2:$CZ$3000,MATCH(1,INDEX(('ce raw data'!$A$2:$A$3000=C252)*('ce raw data'!$B$2:$B$3000=$B295),,),0),MATCH(C255,'ce raw data'!$C$1:$CZ$1,0))="","-",INDEX('ce raw data'!$C$2:$CZ$3000,MATCH(1,INDEX(('ce raw data'!$A$2:$A$3000=C252)*('ce raw data'!$B$2:$B$3000=$B295),,),0),MATCH(C255,'ce raw data'!$C$1:$CZ$1,0))),"-")</f>
        <v>-</v>
      </c>
      <c r="D295" s="8" t="str">
        <f>IFERROR(IF(INDEX('ce raw data'!$C$2:$CZ$3000,MATCH(1,INDEX(('ce raw data'!$A$2:$A$3000=C252)*('ce raw data'!$B$2:$B$3000=$B295),,),0),MATCH(D255,'ce raw data'!$C$1:$CZ$1,0))="","-",INDEX('ce raw data'!$C$2:$CZ$3000,MATCH(1,INDEX(('ce raw data'!$A$2:$A$3000=C252)*('ce raw data'!$B$2:$B$3000=$B295),,),0),MATCH(D255,'ce raw data'!$C$1:$CZ$1,0))),"-")</f>
        <v>-</v>
      </c>
      <c r="E295" s="8" t="str">
        <f>IFERROR(IF(INDEX('ce raw data'!$C$2:$CZ$3000,MATCH(1,INDEX(('ce raw data'!$A$2:$A$3000=C252)*('ce raw data'!$B$2:$B$3000=$B295),,),0),MATCH(E255,'ce raw data'!$C$1:$CZ$1,0))="","-",INDEX('ce raw data'!$C$2:$CZ$3000,MATCH(1,INDEX(('ce raw data'!$A$2:$A$3000=C252)*('ce raw data'!$B$2:$B$3000=$B295),,),0),MATCH(E255,'ce raw data'!$C$1:$CZ$1,0))),"-")</f>
        <v>-</v>
      </c>
      <c r="F295" s="8" t="str">
        <f>IFERROR(IF(INDEX('ce raw data'!$C$2:$CZ$3000,MATCH(1,INDEX(('ce raw data'!$A$2:$A$3000=C252)*('ce raw data'!$B$2:$B$3000=$B295),,),0),MATCH(F255,'ce raw data'!$C$1:$CZ$1,0))="","-",INDEX('ce raw data'!$C$2:$CZ$3000,MATCH(1,INDEX(('ce raw data'!$A$2:$A$3000=C252)*('ce raw data'!$B$2:$B$3000=$B295),,),0),MATCH(F255,'ce raw data'!$C$1:$CZ$1,0))),"-")</f>
        <v>-</v>
      </c>
      <c r="G295" s="8" t="str">
        <f>IFERROR(IF(INDEX('ce raw data'!$C$2:$CZ$3000,MATCH(1,INDEX(('ce raw data'!$A$2:$A$3000=C252)*('ce raw data'!$B$2:$B$3000=$B295),,),0),MATCH(G255,'ce raw data'!$C$1:$CZ$1,0))="","-",INDEX('ce raw data'!$C$2:$CZ$3000,MATCH(1,INDEX(('ce raw data'!$A$2:$A$3000=C252)*('ce raw data'!$B$2:$B$3000=$B295),,),0),MATCH(G255,'ce raw data'!$C$1:$CZ$1,0))),"-")</f>
        <v>-</v>
      </c>
      <c r="H295" s="8" t="str">
        <f>IFERROR(IF(INDEX('ce raw data'!$C$2:$CZ$3000,MATCH(1,INDEX(('ce raw data'!$A$2:$A$3000=C252)*('ce raw data'!$B$2:$B$3000=$B295),,),0),MATCH(H255,'ce raw data'!$C$1:$CZ$1,0))="","-",INDEX('ce raw data'!$C$2:$CZ$3000,MATCH(1,INDEX(('ce raw data'!$A$2:$A$3000=C252)*('ce raw data'!$B$2:$B$3000=$B295),,),0),MATCH(H255,'ce raw data'!$C$1:$CZ$1,0))),"-")</f>
        <v>-</v>
      </c>
      <c r="I295" s="8" t="str">
        <f>IFERROR(IF(INDEX('ce raw data'!$C$2:$CZ$3000,MATCH(1,INDEX(('ce raw data'!$A$2:$A$3000=C252)*('ce raw data'!$B$2:$B$3000=$B295),,),0),MATCH(I255,'ce raw data'!$C$1:$CZ$1,0))="","-",INDEX('ce raw data'!$C$2:$CZ$3000,MATCH(1,INDEX(('ce raw data'!$A$2:$A$3000=C252)*('ce raw data'!$B$2:$B$3000=$B295),,),0),MATCH(I255,'ce raw data'!$C$1:$CZ$1,0))),"-")</f>
        <v>-</v>
      </c>
      <c r="J295" s="8" t="str">
        <f>IFERROR(IF(INDEX('ce raw data'!$C$2:$CZ$3000,MATCH(1,INDEX(('ce raw data'!$A$2:$A$3000=C252)*('ce raw data'!$B$2:$B$3000=$B295),,),0),MATCH(J255,'ce raw data'!$C$1:$CZ$1,0))="","-",INDEX('ce raw data'!$C$2:$CZ$3000,MATCH(1,INDEX(('ce raw data'!$A$2:$A$3000=C252)*('ce raw data'!$B$2:$B$3000=$B295),,),0),MATCH(J255,'ce raw data'!$C$1:$CZ$1,0))),"-")</f>
        <v>-</v>
      </c>
    </row>
    <row r="296" spans="2:10" hidden="1" x14ac:dyDescent="0.4">
      <c r="B296" s="12"/>
      <c r="C296" s="8" t="str">
        <f>IFERROR(IF(INDEX('ce raw data'!$C$2:$CZ$3000,MATCH(1,INDEX(('ce raw data'!$A$2:$A$3000=C252)*('ce raw data'!$B$2:$B$3000=$B297),,),0),MATCH(SUBSTITUTE(C255,"Allele","Height"),'ce raw data'!$C$1:$CZ$1,0))="","-",INDEX('ce raw data'!$C$2:$CZ$3000,MATCH(1,INDEX(('ce raw data'!$A$2:$A$3000=C252)*('ce raw data'!$B$2:$B$3000=$B297),,),0),MATCH(SUBSTITUTE(C255,"Allele","Height"),'ce raw data'!$C$1:$CZ$1,0))),"-")</f>
        <v>-</v>
      </c>
      <c r="D296" s="8" t="str">
        <f>IFERROR(IF(INDEX('ce raw data'!$C$2:$CZ$3000,MATCH(1,INDEX(('ce raw data'!$A$2:$A$3000=C252)*('ce raw data'!$B$2:$B$3000=$B297),,),0),MATCH(SUBSTITUTE(D255,"Allele","Height"),'ce raw data'!$C$1:$CZ$1,0))="","-",INDEX('ce raw data'!$C$2:$CZ$3000,MATCH(1,INDEX(('ce raw data'!$A$2:$A$3000=C252)*('ce raw data'!$B$2:$B$3000=$B297),,),0),MATCH(SUBSTITUTE(D255,"Allele","Height"),'ce raw data'!$C$1:$CZ$1,0))),"-")</f>
        <v>-</v>
      </c>
      <c r="E296" s="8" t="str">
        <f>IFERROR(IF(INDEX('ce raw data'!$C$2:$CZ$3000,MATCH(1,INDEX(('ce raw data'!$A$2:$A$3000=C252)*('ce raw data'!$B$2:$B$3000=$B297),,),0),MATCH(SUBSTITUTE(E255,"Allele","Height"),'ce raw data'!$C$1:$CZ$1,0))="","-",INDEX('ce raw data'!$C$2:$CZ$3000,MATCH(1,INDEX(('ce raw data'!$A$2:$A$3000=C252)*('ce raw data'!$B$2:$B$3000=$B297),,),0),MATCH(SUBSTITUTE(E255,"Allele","Height"),'ce raw data'!$C$1:$CZ$1,0))),"-")</f>
        <v>-</v>
      </c>
      <c r="F296" s="8" t="str">
        <f>IFERROR(IF(INDEX('ce raw data'!$C$2:$CZ$3000,MATCH(1,INDEX(('ce raw data'!$A$2:$A$3000=C252)*('ce raw data'!$B$2:$B$3000=$B297),,),0),MATCH(SUBSTITUTE(F255,"Allele","Height"),'ce raw data'!$C$1:$CZ$1,0))="","-",INDEX('ce raw data'!$C$2:$CZ$3000,MATCH(1,INDEX(('ce raw data'!$A$2:$A$3000=C252)*('ce raw data'!$B$2:$B$3000=$B297),,),0),MATCH(SUBSTITUTE(F255,"Allele","Height"),'ce raw data'!$C$1:$CZ$1,0))),"-")</f>
        <v>-</v>
      </c>
      <c r="G296" s="8" t="str">
        <f>IFERROR(IF(INDEX('ce raw data'!$C$2:$CZ$3000,MATCH(1,INDEX(('ce raw data'!$A$2:$A$3000=C252)*('ce raw data'!$B$2:$B$3000=$B297),,),0),MATCH(SUBSTITUTE(G255,"Allele","Height"),'ce raw data'!$C$1:$CZ$1,0))="","-",INDEX('ce raw data'!$C$2:$CZ$3000,MATCH(1,INDEX(('ce raw data'!$A$2:$A$3000=C252)*('ce raw data'!$B$2:$B$3000=$B297),,),0),MATCH(SUBSTITUTE(G255,"Allele","Height"),'ce raw data'!$C$1:$CZ$1,0))),"-")</f>
        <v>-</v>
      </c>
      <c r="H296" s="8" t="str">
        <f>IFERROR(IF(INDEX('ce raw data'!$C$2:$CZ$3000,MATCH(1,INDEX(('ce raw data'!$A$2:$A$3000=C252)*('ce raw data'!$B$2:$B$3000=$B297),,),0),MATCH(SUBSTITUTE(H255,"Allele","Height"),'ce raw data'!$C$1:$CZ$1,0))="","-",INDEX('ce raw data'!$C$2:$CZ$3000,MATCH(1,INDEX(('ce raw data'!$A$2:$A$3000=C252)*('ce raw data'!$B$2:$B$3000=$B297),,),0),MATCH(SUBSTITUTE(H255,"Allele","Height"),'ce raw data'!$C$1:$CZ$1,0))),"-")</f>
        <v>-</v>
      </c>
      <c r="I296" s="8" t="str">
        <f>IFERROR(IF(INDEX('ce raw data'!$C$2:$CZ$3000,MATCH(1,INDEX(('ce raw data'!$A$2:$A$3000=C252)*('ce raw data'!$B$2:$B$3000=$B297),,),0),MATCH(SUBSTITUTE(I255,"Allele","Height"),'ce raw data'!$C$1:$CZ$1,0))="","-",INDEX('ce raw data'!$C$2:$CZ$3000,MATCH(1,INDEX(('ce raw data'!$A$2:$A$3000=C252)*('ce raw data'!$B$2:$B$3000=$B297),,),0),MATCH(SUBSTITUTE(I255,"Allele","Height"),'ce raw data'!$C$1:$CZ$1,0))),"-")</f>
        <v>-</v>
      </c>
      <c r="J296" s="8" t="str">
        <f>IFERROR(IF(INDEX('ce raw data'!$C$2:$CZ$3000,MATCH(1,INDEX(('ce raw data'!$A$2:$A$3000=C252)*('ce raw data'!$B$2:$B$3000=$B297),,),0),MATCH(SUBSTITUTE(J255,"Allele","Height"),'ce raw data'!$C$1:$CZ$1,0))="","-",INDEX('ce raw data'!$C$2:$CZ$3000,MATCH(1,INDEX(('ce raw data'!$A$2:$A$3000=C252)*('ce raw data'!$B$2:$B$3000=$B297),,),0),MATCH(SUBSTITUTE(J255,"Allele","Height"),'ce raw data'!$C$1:$CZ$1,0))),"-")</f>
        <v>-</v>
      </c>
    </row>
    <row r="297" spans="2:10" x14ac:dyDescent="0.4">
      <c r="B297" s="12" t="str">
        <f>'Allele Call Table'!$A$111</f>
        <v>D19S433</v>
      </c>
      <c r="C297" s="8" t="str">
        <f>IFERROR(IF(INDEX('ce raw data'!$C$2:$CZ$3000,MATCH(1,INDEX(('ce raw data'!$A$2:$A$3000=C252)*('ce raw data'!$B$2:$B$3000=$B297),,),0),MATCH(C255,'ce raw data'!$C$1:$CZ$1,0))="","-",INDEX('ce raw data'!$C$2:$CZ$3000,MATCH(1,INDEX(('ce raw data'!$A$2:$A$3000=C252)*('ce raw data'!$B$2:$B$3000=$B297),,),0),MATCH(C255,'ce raw data'!$C$1:$CZ$1,0))),"-")</f>
        <v>-</v>
      </c>
      <c r="D297" s="8" t="str">
        <f>IFERROR(IF(INDEX('ce raw data'!$C$2:$CZ$3000,MATCH(1,INDEX(('ce raw data'!$A$2:$A$3000=C252)*('ce raw data'!$B$2:$B$3000=$B297),,),0),MATCH(D255,'ce raw data'!$C$1:$CZ$1,0))="","-",INDEX('ce raw data'!$C$2:$CZ$3000,MATCH(1,INDEX(('ce raw data'!$A$2:$A$3000=C252)*('ce raw data'!$B$2:$B$3000=$B297),,),0),MATCH(D255,'ce raw data'!$C$1:$CZ$1,0))),"-")</f>
        <v>-</v>
      </c>
      <c r="E297" s="8" t="str">
        <f>IFERROR(IF(INDEX('ce raw data'!$C$2:$CZ$3000,MATCH(1,INDEX(('ce raw data'!$A$2:$A$3000=C252)*('ce raw data'!$B$2:$B$3000=$B297),,),0),MATCH(E255,'ce raw data'!$C$1:$CZ$1,0))="","-",INDEX('ce raw data'!$C$2:$CZ$3000,MATCH(1,INDEX(('ce raw data'!$A$2:$A$3000=C252)*('ce raw data'!$B$2:$B$3000=$B297),,),0),MATCH(E255,'ce raw data'!$C$1:$CZ$1,0))),"-")</f>
        <v>-</v>
      </c>
      <c r="F297" s="8" t="str">
        <f>IFERROR(IF(INDEX('ce raw data'!$C$2:$CZ$3000,MATCH(1,INDEX(('ce raw data'!$A$2:$A$3000=C252)*('ce raw data'!$B$2:$B$3000=$B297),,),0),MATCH(F255,'ce raw data'!$C$1:$CZ$1,0))="","-",INDEX('ce raw data'!$C$2:$CZ$3000,MATCH(1,INDEX(('ce raw data'!$A$2:$A$3000=C252)*('ce raw data'!$B$2:$B$3000=$B297),,),0),MATCH(F255,'ce raw data'!$C$1:$CZ$1,0))),"-")</f>
        <v>-</v>
      </c>
      <c r="G297" s="8" t="str">
        <f>IFERROR(IF(INDEX('ce raw data'!$C$2:$CZ$3000,MATCH(1,INDEX(('ce raw data'!$A$2:$A$3000=C252)*('ce raw data'!$B$2:$B$3000=$B297),,),0),MATCH(G255,'ce raw data'!$C$1:$CZ$1,0))="","-",INDEX('ce raw data'!$C$2:$CZ$3000,MATCH(1,INDEX(('ce raw data'!$A$2:$A$3000=C252)*('ce raw data'!$B$2:$B$3000=$B297),,),0),MATCH(G255,'ce raw data'!$C$1:$CZ$1,0))),"-")</f>
        <v>-</v>
      </c>
      <c r="H297" s="8" t="str">
        <f>IFERROR(IF(INDEX('ce raw data'!$C$2:$CZ$3000,MATCH(1,INDEX(('ce raw data'!$A$2:$A$3000=C252)*('ce raw data'!$B$2:$B$3000=$B297),,),0),MATCH(H255,'ce raw data'!$C$1:$CZ$1,0))="","-",INDEX('ce raw data'!$C$2:$CZ$3000,MATCH(1,INDEX(('ce raw data'!$A$2:$A$3000=C252)*('ce raw data'!$B$2:$B$3000=$B297),,),0),MATCH(H255,'ce raw data'!$C$1:$CZ$1,0))),"-")</f>
        <v>-</v>
      </c>
      <c r="I297" s="8" t="str">
        <f>IFERROR(IF(INDEX('ce raw data'!$C$2:$CZ$3000,MATCH(1,INDEX(('ce raw data'!$A$2:$A$3000=C252)*('ce raw data'!$B$2:$B$3000=$B297),,),0),MATCH(I255,'ce raw data'!$C$1:$CZ$1,0))="","-",INDEX('ce raw data'!$C$2:$CZ$3000,MATCH(1,INDEX(('ce raw data'!$A$2:$A$3000=C252)*('ce raw data'!$B$2:$B$3000=$B297),,),0),MATCH(I255,'ce raw data'!$C$1:$CZ$1,0))),"-")</f>
        <v>-</v>
      </c>
      <c r="J297" s="8" t="str">
        <f>IFERROR(IF(INDEX('ce raw data'!$C$2:$CZ$3000,MATCH(1,INDEX(('ce raw data'!$A$2:$A$3000=C252)*('ce raw data'!$B$2:$B$3000=$B297),,),0),MATCH(J255,'ce raw data'!$C$1:$CZ$1,0))="","-",INDEX('ce raw data'!$C$2:$CZ$3000,MATCH(1,INDEX(('ce raw data'!$A$2:$A$3000=C252)*('ce raw data'!$B$2:$B$3000=$B297),,),0),MATCH(J255,'ce raw data'!$C$1:$CZ$1,0))),"-")</f>
        <v>-</v>
      </c>
    </row>
    <row r="298" spans="2:10" hidden="1" x14ac:dyDescent="0.4">
      <c r="B298" s="12"/>
      <c r="C298" s="8" t="str">
        <f>IFERROR(IF(INDEX('ce raw data'!$C$2:$CZ$3000,MATCH(1,INDEX(('ce raw data'!$A$2:$A$3000=C252)*('ce raw data'!$B$2:$B$3000=$B299),,),0),MATCH(SUBSTITUTE(C255,"Allele","Height"),'ce raw data'!$C$1:$CZ$1,0))="","-",INDEX('ce raw data'!$C$2:$CZ$3000,MATCH(1,INDEX(('ce raw data'!$A$2:$A$3000=C252)*('ce raw data'!$B$2:$B$3000=$B299),,),0),MATCH(SUBSTITUTE(C255,"Allele","Height"),'ce raw data'!$C$1:$CZ$1,0))),"-")</f>
        <v>-</v>
      </c>
      <c r="D298" s="8" t="str">
        <f>IFERROR(IF(INDEX('ce raw data'!$C$2:$CZ$3000,MATCH(1,INDEX(('ce raw data'!$A$2:$A$3000=C252)*('ce raw data'!$B$2:$B$3000=$B299),,),0),MATCH(SUBSTITUTE(D255,"Allele","Height"),'ce raw data'!$C$1:$CZ$1,0))="","-",INDEX('ce raw data'!$C$2:$CZ$3000,MATCH(1,INDEX(('ce raw data'!$A$2:$A$3000=C252)*('ce raw data'!$B$2:$B$3000=$B299),,),0),MATCH(SUBSTITUTE(D255,"Allele","Height"),'ce raw data'!$C$1:$CZ$1,0))),"-")</f>
        <v>-</v>
      </c>
      <c r="E298" s="8" t="str">
        <f>IFERROR(IF(INDEX('ce raw data'!$C$2:$CZ$3000,MATCH(1,INDEX(('ce raw data'!$A$2:$A$3000=C252)*('ce raw data'!$B$2:$B$3000=$B299),,),0),MATCH(SUBSTITUTE(E255,"Allele","Height"),'ce raw data'!$C$1:$CZ$1,0))="","-",INDEX('ce raw data'!$C$2:$CZ$3000,MATCH(1,INDEX(('ce raw data'!$A$2:$A$3000=C252)*('ce raw data'!$B$2:$B$3000=$B299),,),0),MATCH(SUBSTITUTE(E255,"Allele","Height"),'ce raw data'!$C$1:$CZ$1,0))),"-")</f>
        <v>-</v>
      </c>
      <c r="F298" s="8" t="str">
        <f>IFERROR(IF(INDEX('ce raw data'!$C$2:$CZ$3000,MATCH(1,INDEX(('ce raw data'!$A$2:$A$3000=C252)*('ce raw data'!$B$2:$B$3000=$B299),,),0),MATCH(SUBSTITUTE(F255,"Allele","Height"),'ce raw data'!$C$1:$CZ$1,0))="","-",INDEX('ce raw data'!$C$2:$CZ$3000,MATCH(1,INDEX(('ce raw data'!$A$2:$A$3000=C252)*('ce raw data'!$B$2:$B$3000=$B299),,),0),MATCH(SUBSTITUTE(F255,"Allele","Height"),'ce raw data'!$C$1:$CZ$1,0))),"-")</f>
        <v>-</v>
      </c>
      <c r="G298" s="8" t="str">
        <f>IFERROR(IF(INDEX('ce raw data'!$C$2:$CZ$3000,MATCH(1,INDEX(('ce raw data'!$A$2:$A$3000=C252)*('ce raw data'!$B$2:$B$3000=$B299),,),0),MATCH(SUBSTITUTE(G255,"Allele","Height"),'ce raw data'!$C$1:$CZ$1,0))="","-",INDEX('ce raw data'!$C$2:$CZ$3000,MATCH(1,INDEX(('ce raw data'!$A$2:$A$3000=C252)*('ce raw data'!$B$2:$B$3000=$B299),,),0),MATCH(SUBSTITUTE(G255,"Allele","Height"),'ce raw data'!$C$1:$CZ$1,0))),"-")</f>
        <v>-</v>
      </c>
      <c r="H298" s="8" t="str">
        <f>IFERROR(IF(INDEX('ce raw data'!$C$2:$CZ$3000,MATCH(1,INDEX(('ce raw data'!$A$2:$A$3000=C252)*('ce raw data'!$B$2:$B$3000=$B299),,),0),MATCH(SUBSTITUTE(H255,"Allele","Height"),'ce raw data'!$C$1:$CZ$1,0))="","-",INDEX('ce raw data'!$C$2:$CZ$3000,MATCH(1,INDEX(('ce raw data'!$A$2:$A$3000=C252)*('ce raw data'!$B$2:$B$3000=$B299),,),0),MATCH(SUBSTITUTE(H255,"Allele","Height"),'ce raw data'!$C$1:$CZ$1,0))),"-")</f>
        <v>-</v>
      </c>
      <c r="I298" s="8" t="str">
        <f>IFERROR(IF(INDEX('ce raw data'!$C$2:$CZ$3000,MATCH(1,INDEX(('ce raw data'!$A$2:$A$3000=C252)*('ce raw data'!$B$2:$B$3000=$B299),,),0),MATCH(SUBSTITUTE(I255,"Allele","Height"),'ce raw data'!$C$1:$CZ$1,0))="","-",INDEX('ce raw data'!$C$2:$CZ$3000,MATCH(1,INDEX(('ce raw data'!$A$2:$A$3000=C252)*('ce raw data'!$B$2:$B$3000=$B299),,),0),MATCH(SUBSTITUTE(I255,"Allele","Height"),'ce raw data'!$C$1:$CZ$1,0))),"-")</f>
        <v>-</v>
      </c>
      <c r="J298" s="8" t="str">
        <f>IFERROR(IF(INDEX('ce raw data'!$C$2:$CZ$3000,MATCH(1,INDEX(('ce raw data'!$A$2:$A$3000=C252)*('ce raw data'!$B$2:$B$3000=$B299),,),0),MATCH(SUBSTITUTE(J255,"Allele","Height"),'ce raw data'!$C$1:$CZ$1,0))="","-",INDEX('ce raw data'!$C$2:$CZ$3000,MATCH(1,INDEX(('ce raw data'!$A$2:$A$3000=C252)*('ce raw data'!$B$2:$B$3000=$B299),,),0),MATCH(SUBSTITUTE(J255,"Allele","Height"),'ce raw data'!$C$1:$CZ$1,0))),"-")</f>
        <v>-</v>
      </c>
    </row>
    <row r="299" spans="2:10" x14ac:dyDescent="0.4">
      <c r="B299" s="12" t="str">
        <f>'Allele Call Table'!$A$113</f>
        <v>SE33</v>
      </c>
      <c r="C299" s="8" t="str">
        <f>IFERROR(IF(INDEX('ce raw data'!$C$2:$CZ$3000,MATCH(1,INDEX(('ce raw data'!$A$2:$A$3000=C252)*('ce raw data'!$B$2:$B$3000=$B299),,),0),MATCH(C255,'ce raw data'!$C$1:$CZ$1,0))="","-",INDEX('ce raw data'!$C$2:$CZ$3000,MATCH(1,INDEX(('ce raw data'!$A$2:$A$3000=C252)*('ce raw data'!$B$2:$B$3000=$B299),,),0),MATCH(C255,'ce raw data'!$C$1:$CZ$1,0))),"-")</f>
        <v>-</v>
      </c>
      <c r="D299" s="8" t="str">
        <f>IFERROR(IF(INDEX('ce raw data'!$C$2:$CZ$3000,MATCH(1,INDEX(('ce raw data'!$A$2:$A$3000=C252)*('ce raw data'!$B$2:$B$3000=$B299),,),0),MATCH(D255,'ce raw data'!$C$1:$CZ$1,0))="","-",INDEX('ce raw data'!$C$2:$CZ$3000,MATCH(1,INDEX(('ce raw data'!$A$2:$A$3000=C252)*('ce raw data'!$B$2:$B$3000=$B299),,),0),MATCH(D255,'ce raw data'!$C$1:$CZ$1,0))),"-")</f>
        <v>-</v>
      </c>
      <c r="E299" s="8" t="str">
        <f>IFERROR(IF(INDEX('ce raw data'!$C$2:$CZ$3000,MATCH(1,INDEX(('ce raw data'!$A$2:$A$3000=C252)*('ce raw data'!$B$2:$B$3000=$B299),,),0),MATCH(E255,'ce raw data'!$C$1:$CZ$1,0))="","-",INDEX('ce raw data'!$C$2:$CZ$3000,MATCH(1,INDEX(('ce raw data'!$A$2:$A$3000=C252)*('ce raw data'!$B$2:$B$3000=$B299),,),0),MATCH(E255,'ce raw data'!$C$1:$CZ$1,0))),"-")</f>
        <v>-</v>
      </c>
      <c r="F299" s="8" t="str">
        <f>IFERROR(IF(INDEX('ce raw data'!$C$2:$CZ$3000,MATCH(1,INDEX(('ce raw data'!$A$2:$A$3000=C252)*('ce raw data'!$B$2:$B$3000=$B299),,),0),MATCH(F255,'ce raw data'!$C$1:$CZ$1,0))="","-",INDEX('ce raw data'!$C$2:$CZ$3000,MATCH(1,INDEX(('ce raw data'!$A$2:$A$3000=C252)*('ce raw data'!$B$2:$B$3000=$B299),,),0),MATCH(F255,'ce raw data'!$C$1:$CZ$1,0))),"-")</f>
        <v>-</v>
      </c>
      <c r="G299" s="8" t="str">
        <f>IFERROR(IF(INDEX('ce raw data'!$C$2:$CZ$3000,MATCH(1,INDEX(('ce raw data'!$A$2:$A$3000=C252)*('ce raw data'!$B$2:$B$3000=$B299),,),0),MATCH(G255,'ce raw data'!$C$1:$CZ$1,0))="","-",INDEX('ce raw data'!$C$2:$CZ$3000,MATCH(1,INDEX(('ce raw data'!$A$2:$A$3000=C252)*('ce raw data'!$B$2:$B$3000=$B299),,),0),MATCH(G255,'ce raw data'!$C$1:$CZ$1,0))),"-")</f>
        <v>-</v>
      </c>
      <c r="H299" s="8" t="str">
        <f>IFERROR(IF(INDEX('ce raw data'!$C$2:$CZ$3000,MATCH(1,INDEX(('ce raw data'!$A$2:$A$3000=C252)*('ce raw data'!$B$2:$B$3000=$B299),,),0),MATCH(H255,'ce raw data'!$C$1:$CZ$1,0))="","-",INDEX('ce raw data'!$C$2:$CZ$3000,MATCH(1,INDEX(('ce raw data'!$A$2:$A$3000=C252)*('ce raw data'!$B$2:$B$3000=$B299),,),0),MATCH(H255,'ce raw data'!$C$1:$CZ$1,0))),"-")</f>
        <v>-</v>
      </c>
      <c r="I299" s="8" t="str">
        <f>IFERROR(IF(INDEX('ce raw data'!$C$2:$CZ$3000,MATCH(1,INDEX(('ce raw data'!$A$2:$A$3000=C252)*('ce raw data'!$B$2:$B$3000=$B299),,),0),MATCH(I255,'ce raw data'!$C$1:$CZ$1,0))="","-",INDEX('ce raw data'!$C$2:$CZ$3000,MATCH(1,INDEX(('ce raw data'!$A$2:$A$3000=C252)*('ce raw data'!$B$2:$B$3000=$B299),,),0),MATCH(I255,'ce raw data'!$C$1:$CZ$1,0))),"-")</f>
        <v>-</v>
      </c>
      <c r="J299" s="8" t="str">
        <f>IFERROR(IF(INDEX('ce raw data'!$C$2:$CZ$3000,MATCH(1,INDEX(('ce raw data'!$A$2:$A$3000=C252)*('ce raw data'!$B$2:$B$3000=$B299),,),0),MATCH(J255,'ce raw data'!$C$1:$CZ$1,0))="","-",INDEX('ce raw data'!$C$2:$CZ$3000,MATCH(1,INDEX(('ce raw data'!$A$2:$A$3000=C252)*('ce raw data'!$B$2:$B$3000=$B299),,),0),MATCH(J255,'ce raw data'!$C$1:$CZ$1,0))),"-")</f>
        <v>-</v>
      </c>
    </row>
    <row r="300" spans="2:10" hidden="1" x14ac:dyDescent="0.4">
      <c r="B300" s="12"/>
      <c r="C300" s="8" t="str">
        <f>IFERROR(IF(INDEX('ce raw data'!$C$2:$CZ$3000,MATCH(1,INDEX(('ce raw data'!$A$2:$A$3000=C252)*('ce raw data'!$B$2:$B$3000=$B301),,),0),MATCH(SUBSTITUTE(C255,"Allele","Height"),'ce raw data'!$C$1:$CZ$1,0))="","-",INDEX('ce raw data'!$C$2:$CZ$3000,MATCH(1,INDEX(('ce raw data'!$A$2:$A$3000=C252)*('ce raw data'!$B$2:$B$3000=$B301),,),0),MATCH(SUBSTITUTE(C255,"Allele","Height"),'ce raw data'!$C$1:$CZ$1,0))),"-")</f>
        <v>-</v>
      </c>
      <c r="D300" s="8" t="str">
        <f>IFERROR(IF(INDEX('ce raw data'!$C$2:$CZ$3000,MATCH(1,INDEX(('ce raw data'!$A$2:$A$3000=C252)*('ce raw data'!$B$2:$B$3000=$B301),,),0),MATCH(SUBSTITUTE(D255,"Allele","Height"),'ce raw data'!$C$1:$CZ$1,0))="","-",INDEX('ce raw data'!$C$2:$CZ$3000,MATCH(1,INDEX(('ce raw data'!$A$2:$A$3000=C252)*('ce raw data'!$B$2:$B$3000=$B301),,),0),MATCH(SUBSTITUTE(D255,"Allele","Height"),'ce raw data'!$C$1:$CZ$1,0))),"-")</f>
        <v>-</v>
      </c>
      <c r="E300" s="8" t="str">
        <f>IFERROR(IF(INDEX('ce raw data'!$C$2:$CZ$3000,MATCH(1,INDEX(('ce raw data'!$A$2:$A$3000=C252)*('ce raw data'!$B$2:$B$3000=$B301),,),0),MATCH(SUBSTITUTE(E255,"Allele","Height"),'ce raw data'!$C$1:$CZ$1,0))="","-",INDEX('ce raw data'!$C$2:$CZ$3000,MATCH(1,INDEX(('ce raw data'!$A$2:$A$3000=C252)*('ce raw data'!$B$2:$B$3000=$B301),,),0),MATCH(SUBSTITUTE(E255,"Allele","Height"),'ce raw data'!$C$1:$CZ$1,0))),"-")</f>
        <v>-</v>
      </c>
      <c r="F300" s="8" t="str">
        <f>IFERROR(IF(INDEX('ce raw data'!$C$2:$CZ$3000,MATCH(1,INDEX(('ce raw data'!$A$2:$A$3000=C252)*('ce raw data'!$B$2:$B$3000=$B301),,),0),MATCH(SUBSTITUTE(F255,"Allele","Height"),'ce raw data'!$C$1:$CZ$1,0))="","-",INDEX('ce raw data'!$C$2:$CZ$3000,MATCH(1,INDEX(('ce raw data'!$A$2:$A$3000=C252)*('ce raw data'!$B$2:$B$3000=$B301),,),0),MATCH(SUBSTITUTE(F255,"Allele","Height"),'ce raw data'!$C$1:$CZ$1,0))),"-")</f>
        <v>-</v>
      </c>
      <c r="G300" s="8" t="str">
        <f>IFERROR(IF(INDEX('ce raw data'!$C$2:$CZ$3000,MATCH(1,INDEX(('ce raw data'!$A$2:$A$3000=C252)*('ce raw data'!$B$2:$B$3000=$B301),,),0),MATCH(SUBSTITUTE(G255,"Allele","Height"),'ce raw data'!$C$1:$CZ$1,0))="","-",INDEX('ce raw data'!$C$2:$CZ$3000,MATCH(1,INDEX(('ce raw data'!$A$2:$A$3000=C252)*('ce raw data'!$B$2:$B$3000=$B301),,),0),MATCH(SUBSTITUTE(G255,"Allele","Height"),'ce raw data'!$C$1:$CZ$1,0))),"-")</f>
        <v>-</v>
      </c>
      <c r="H300" s="8" t="str">
        <f>IFERROR(IF(INDEX('ce raw data'!$C$2:$CZ$3000,MATCH(1,INDEX(('ce raw data'!$A$2:$A$3000=C252)*('ce raw data'!$B$2:$B$3000=$B301),,),0),MATCH(SUBSTITUTE(H255,"Allele","Height"),'ce raw data'!$C$1:$CZ$1,0))="","-",INDEX('ce raw data'!$C$2:$CZ$3000,MATCH(1,INDEX(('ce raw data'!$A$2:$A$3000=C252)*('ce raw data'!$B$2:$B$3000=$B301),,),0),MATCH(SUBSTITUTE(H255,"Allele","Height"),'ce raw data'!$C$1:$CZ$1,0))),"-")</f>
        <v>-</v>
      </c>
      <c r="I300" s="8" t="str">
        <f>IFERROR(IF(INDEX('ce raw data'!$C$2:$CZ$3000,MATCH(1,INDEX(('ce raw data'!$A$2:$A$3000=C252)*('ce raw data'!$B$2:$B$3000=$B301),,),0),MATCH(SUBSTITUTE(I255,"Allele","Height"),'ce raw data'!$C$1:$CZ$1,0))="","-",INDEX('ce raw data'!$C$2:$CZ$3000,MATCH(1,INDEX(('ce raw data'!$A$2:$A$3000=C252)*('ce raw data'!$B$2:$B$3000=$B301),,),0),MATCH(SUBSTITUTE(I255,"Allele","Height"),'ce raw data'!$C$1:$CZ$1,0))),"-")</f>
        <v>-</v>
      </c>
      <c r="J300" s="8" t="str">
        <f>IFERROR(IF(INDEX('ce raw data'!$C$2:$CZ$3000,MATCH(1,INDEX(('ce raw data'!$A$2:$A$3000=C252)*('ce raw data'!$B$2:$B$3000=$B301),,),0),MATCH(SUBSTITUTE(J255,"Allele","Height"),'ce raw data'!$C$1:$CZ$1,0))="","-",INDEX('ce raw data'!$C$2:$CZ$3000,MATCH(1,INDEX(('ce raw data'!$A$2:$A$3000=C252)*('ce raw data'!$B$2:$B$3000=$B301),,),0),MATCH(SUBSTITUTE(J255,"Allele","Height"),'ce raw data'!$C$1:$CZ$1,0))),"-")</f>
        <v>-</v>
      </c>
    </row>
    <row r="301" spans="2:10" x14ac:dyDescent="0.4">
      <c r="B301" s="12" t="str">
        <f>'Allele Call Table'!$A$115</f>
        <v>D22S1045</v>
      </c>
      <c r="C301" s="8" t="str">
        <f>IFERROR(IF(INDEX('ce raw data'!$C$2:$CZ$3000,MATCH(1,INDEX(('ce raw data'!$A$2:$A$3000=C252)*('ce raw data'!$B$2:$B$3000=$B301),,),0),MATCH(C255,'ce raw data'!$C$1:$CZ$1,0))="","-",INDEX('ce raw data'!$C$2:$CZ$3000,MATCH(1,INDEX(('ce raw data'!$A$2:$A$3000=C252)*('ce raw data'!$B$2:$B$3000=$B301),,),0),MATCH(C255,'ce raw data'!$C$1:$CZ$1,0))),"-")</f>
        <v>-</v>
      </c>
      <c r="D301" s="8" t="str">
        <f>IFERROR(IF(INDEX('ce raw data'!$C$2:$CZ$3000,MATCH(1,INDEX(('ce raw data'!$A$2:$A$3000=C252)*('ce raw data'!$B$2:$B$3000=$B301),,),0),MATCH(D255,'ce raw data'!$C$1:$CZ$1,0))="","-",INDEX('ce raw data'!$C$2:$CZ$3000,MATCH(1,INDEX(('ce raw data'!$A$2:$A$3000=C252)*('ce raw data'!$B$2:$B$3000=$B301),,),0),MATCH(D255,'ce raw data'!$C$1:$CZ$1,0))),"-")</f>
        <v>-</v>
      </c>
      <c r="E301" s="8" t="str">
        <f>IFERROR(IF(INDEX('ce raw data'!$C$2:$CZ$3000,MATCH(1,INDEX(('ce raw data'!$A$2:$A$3000=C252)*('ce raw data'!$B$2:$B$3000=$B301),,),0),MATCH(E255,'ce raw data'!$C$1:$CZ$1,0))="","-",INDEX('ce raw data'!$C$2:$CZ$3000,MATCH(1,INDEX(('ce raw data'!$A$2:$A$3000=C252)*('ce raw data'!$B$2:$B$3000=$B301),,),0),MATCH(E255,'ce raw data'!$C$1:$CZ$1,0))),"-")</f>
        <v>-</v>
      </c>
      <c r="F301" s="8" t="str">
        <f>IFERROR(IF(INDEX('ce raw data'!$C$2:$CZ$3000,MATCH(1,INDEX(('ce raw data'!$A$2:$A$3000=C252)*('ce raw data'!$B$2:$B$3000=$B301),,),0),MATCH(F255,'ce raw data'!$C$1:$CZ$1,0))="","-",INDEX('ce raw data'!$C$2:$CZ$3000,MATCH(1,INDEX(('ce raw data'!$A$2:$A$3000=C252)*('ce raw data'!$B$2:$B$3000=$B301),,),0),MATCH(F255,'ce raw data'!$C$1:$CZ$1,0))),"-")</f>
        <v>-</v>
      </c>
      <c r="G301" s="8" t="str">
        <f>IFERROR(IF(INDEX('ce raw data'!$C$2:$CZ$3000,MATCH(1,INDEX(('ce raw data'!$A$2:$A$3000=C252)*('ce raw data'!$B$2:$B$3000=$B301),,),0),MATCH(G255,'ce raw data'!$C$1:$CZ$1,0))="","-",INDEX('ce raw data'!$C$2:$CZ$3000,MATCH(1,INDEX(('ce raw data'!$A$2:$A$3000=C252)*('ce raw data'!$B$2:$B$3000=$B301),,),0),MATCH(G255,'ce raw data'!$C$1:$CZ$1,0))),"-")</f>
        <v>-</v>
      </c>
      <c r="H301" s="8" t="str">
        <f>IFERROR(IF(INDEX('ce raw data'!$C$2:$CZ$3000,MATCH(1,INDEX(('ce raw data'!$A$2:$A$3000=C252)*('ce raw data'!$B$2:$B$3000=$B301),,),0),MATCH(H255,'ce raw data'!$C$1:$CZ$1,0))="","-",INDEX('ce raw data'!$C$2:$CZ$3000,MATCH(1,INDEX(('ce raw data'!$A$2:$A$3000=C252)*('ce raw data'!$B$2:$B$3000=$B301),,),0),MATCH(H255,'ce raw data'!$C$1:$CZ$1,0))),"-")</f>
        <v>-</v>
      </c>
      <c r="I301" s="8" t="str">
        <f>IFERROR(IF(INDEX('ce raw data'!$C$2:$CZ$3000,MATCH(1,INDEX(('ce raw data'!$A$2:$A$3000=C252)*('ce raw data'!$B$2:$B$3000=$B301),,),0),MATCH(I255,'ce raw data'!$C$1:$CZ$1,0))="","-",INDEX('ce raw data'!$C$2:$CZ$3000,MATCH(1,INDEX(('ce raw data'!$A$2:$A$3000=C252)*('ce raw data'!$B$2:$B$3000=$B301),,),0),MATCH(I255,'ce raw data'!$C$1:$CZ$1,0))),"-")</f>
        <v>-</v>
      </c>
      <c r="J301" s="8" t="str">
        <f>IFERROR(IF(INDEX('ce raw data'!$C$2:$CZ$3000,MATCH(1,INDEX(('ce raw data'!$A$2:$A$3000=C252)*('ce raw data'!$B$2:$B$3000=$B301),,),0),MATCH(J255,'ce raw data'!$C$1:$CZ$1,0))="","-",INDEX('ce raw data'!$C$2:$CZ$3000,MATCH(1,INDEX(('ce raw data'!$A$2:$A$3000=C252)*('ce raw data'!$B$2:$B$3000=$B301),,),0),MATCH(J255,'ce raw data'!$C$1:$CZ$1,0))),"-")</f>
        <v>-</v>
      </c>
    </row>
    <row r="302" spans="2:10" hidden="1" x14ac:dyDescent="0.4">
      <c r="B302" s="10"/>
      <c r="C302" s="8" t="str">
        <f>IFERROR(IF(INDEX('ce raw data'!$C$2:$CZ$3000,MATCH(1,INDEX(('ce raw data'!$A$2:$A$3000=C252)*('ce raw data'!$B$2:$B$3000=$B303),,),0),MATCH(SUBSTITUTE(C255,"Allele","Height"),'ce raw data'!$C$1:$CZ$1,0))="","-",INDEX('ce raw data'!$C$2:$CZ$3000,MATCH(1,INDEX(('ce raw data'!$A$2:$A$3000=C252)*('ce raw data'!$B$2:$B$3000=$B303),,),0),MATCH(SUBSTITUTE(C255,"Allele","Height"),'ce raw data'!$C$1:$CZ$1,0))),"-")</f>
        <v>-</v>
      </c>
      <c r="D302" s="8" t="str">
        <f>IFERROR(IF(INDEX('ce raw data'!$C$2:$CZ$3000,MATCH(1,INDEX(('ce raw data'!$A$2:$A$3000=C252)*('ce raw data'!$B$2:$B$3000=$B303),,),0),MATCH(SUBSTITUTE(D255,"Allele","Height"),'ce raw data'!$C$1:$CZ$1,0))="","-",INDEX('ce raw data'!$C$2:$CZ$3000,MATCH(1,INDEX(('ce raw data'!$A$2:$A$3000=C252)*('ce raw data'!$B$2:$B$3000=$B303),,),0),MATCH(SUBSTITUTE(D255,"Allele","Height"),'ce raw data'!$C$1:$CZ$1,0))),"-")</f>
        <v>-</v>
      </c>
      <c r="E302" s="8" t="str">
        <f>IFERROR(IF(INDEX('ce raw data'!$C$2:$CZ$3000,MATCH(1,INDEX(('ce raw data'!$A$2:$A$3000=C252)*('ce raw data'!$B$2:$B$3000=$B303),,),0),MATCH(SUBSTITUTE(E255,"Allele","Height"),'ce raw data'!$C$1:$CZ$1,0))="","-",INDEX('ce raw data'!$C$2:$CZ$3000,MATCH(1,INDEX(('ce raw data'!$A$2:$A$3000=C252)*('ce raw data'!$B$2:$B$3000=$B303),,),0),MATCH(SUBSTITUTE(E255,"Allele","Height"),'ce raw data'!$C$1:$CZ$1,0))),"-")</f>
        <v>-</v>
      </c>
      <c r="F302" s="8" t="str">
        <f>IFERROR(IF(INDEX('ce raw data'!$C$2:$CZ$3000,MATCH(1,INDEX(('ce raw data'!$A$2:$A$3000=C252)*('ce raw data'!$B$2:$B$3000=$B303),,),0),MATCH(SUBSTITUTE(F255,"Allele","Height"),'ce raw data'!$C$1:$CZ$1,0))="","-",INDEX('ce raw data'!$C$2:$CZ$3000,MATCH(1,INDEX(('ce raw data'!$A$2:$A$3000=C252)*('ce raw data'!$B$2:$B$3000=$B303),,),0),MATCH(SUBSTITUTE(F255,"Allele","Height"),'ce raw data'!$C$1:$CZ$1,0))),"-")</f>
        <v>-</v>
      </c>
      <c r="G302" s="8" t="str">
        <f>IFERROR(IF(INDEX('ce raw data'!$C$2:$CZ$3000,MATCH(1,INDEX(('ce raw data'!$A$2:$A$3000=C252)*('ce raw data'!$B$2:$B$3000=$B303),,),0),MATCH(SUBSTITUTE(G255,"Allele","Height"),'ce raw data'!$C$1:$CZ$1,0))="","-",INDEX('ce raw data'!$C$2:$CZ$3000,MATCH(1,INDEX(('ce raw data'!$A$2:$A$3000=C252)*('ce raw data'!$B$2:$B$3000=$B303),,),0),MATCH(SUBSTITUTE(G255,"Allele","Height"),'ce raw data'!$C$1:$CZ$1,0))),"-")</f>
        <v>-</v>
      </c>
      <c r="H302" s="8" t="str">
        <f>IFERROR(IF(INDEX('ce raw data'!$C$2:$CZ$3000,MATCH(1,INDEX(('ce raw data'!$A$2:$A$3000=C252)*('ce raw data'!$B$2:$B$3000=$B303),,),0),MATCH(SUBSTITUTE(H255,"Allele","Height"),'ce raw data'!$C$1:$CZ$1,0))="","-",INDEX('ce raw data'!$C$2:$CZ$3000,MATCH(1,INDEX(('ce raw data'!$A$2:$A$3000=C252)*('ce raw data'!$B$2:$B$3000=$B303),,),0),MATCH(SUBSTITUTE(H255,"Allele","Height"),'ce raw data'!$C$1:$CZ$1,0))),"-")</f>
        <v>-</v>
      </c>
      <c r="I302" s="8" t="str">
        <f>IFERROR(IF(INDEX('ce raw data'!$C$2:$CZ$3000,MATCH(1,INDEX(('ce raw data'!$A$2:$A$3000=C252)*('ce raw data'!$B$2:$B$3000=$B303),,),0),MATCH(SUBSTITUTE(I255,"Allele","Height"),'ce raw data'!$C$1:$CZ$1,0))="","-",INDEX('ce raw data'!$C$2:$CZ$3000,MATCH(1,INDEX(('ce raw data'!$A$2:$A$3000=C252)*('ce raw data'!$B$2:$B$3000=$B303),,),0),MATCH(SUBSTITUTE(I255,"Allele","Height"),'ce raw data'!$C$1:$CZ$1,0))),"-")</f>
        <v>-</v>
      </c>
      <c r="J302" s="8" t="str">
        <f>IFERROR(IF(INDEX('ce raw data'!$C$2:$CZ$3000,MATCH(1,INDEX(('ce raw data'!$A$2:$A$3000=C252)*('ce raw data'!$B$2:$B$3000=$B303),,),0),MATCH(SUBSTITUTE(J255,"Allele","Height"),'ce raw data'!$C$1:$CZ$1,0))="","-",INDEX('ce raw data'!$C$2:$CZ$3000,MATCH(1,INDEX(('ce raw data'!$A$2:$A$3000=C252)*('ce raw data'!$B$2:$B$3000=$B303),,),0),MATCH(SUBSTITUTE(J255,"Allele","Height"),'ce raw data'!$C$1:$CZ$1,0))),"-")</f>
        <v>-</v>
      </c>
    </row>
    <row r="303" spans="2:10" x14ac:dyDescent="0.4">
      <c r="B303" s="13" t="str">
        <f>'Allele Call Table'!$A$117</f>
        <v>DYS391</v>
      </c>
      <c r="C303" s="8" t="str">
        <f>IFERROR(IF(INDEX('ce raw data'!$C$2:$CZ$3000,MATCH(1,INDEX(('ce raw data'!$A$2:$A$3000=C252)*('ce raw data'!$B$2:$B$3000=$B303),,),0),MATCH(C255,'ce raw data'!$C$1:$CZ$1,0))="","-",INDEX('ce raw data'!$C$2:$CZ$3000,MATCH(1,INDEX(('ce raw data'!$A$2:$A$3000=C252)*('ce raw data'!$B$2:$B$3000=$B303),,),0),MATCH(C255,'ce raw data'!$C$1:$CZ$1,0))),"-")</f>
        <v>-</v>
      </c>
      <c r="D303" s="8" t="str">
        <f>IFERROR(IF(INDEX('ce raw data'!$C$2:$CZ$3000,MATCH(1,INDEX(('ce raw data'!$A$2:$A$3000=C252)*('ce raw data'!$B$2:$B$3000=$B303),,),0),MATCH(D255,'ce raw data'!$C$1:$CZ$1,0))="","-",INDEX('ce raw data'!$C$2:$CZ$3000,MATCH(1,INDEX(('ce raw data'!$A$2:$A$3000=C252)*('ce raw data'!$B$2:$B$3000=$B303),,),0),MATCH(D255,'ce raw data'!$C$1:$CZ$1,0))),"-")</f>
        <v>-</v>
      </c>
      <c r="E303" s="8" t="str">
        <f>IFERROR(IF(INDEX('ce raw data'!$C$2:$CZ$3000,MATCH(1,INDEX(('ce raw data'!$A$2:$A$3000=C252)*('ce raw data'!$B$2:$B$3000=$B303),,),0),MATCH(E255,'ce raw data'!$C$1:$CZ$1,0))="","-",INDEX('ce raw data'!$C$2:$CZ$3000,MATCH(1,INDEX(('ce raw data'!$A$2:$A$3000=C252)*('ce raw data'!$B$2:$B$3000=$B303),,),0),MATCH(E255,'ce raw data'!$C$1:$CZ$1,0))),"-")</f>
        <v>-</v>
      </c>
      <c r="F303" s="8" t="str">
        <f>IFERROR(IF(INDEX('ce raw data'!$C$2:$CZ$3000,MATCH(1,INDEX(('ce raw data'!$A$2:$A$3000=C252)*('ce raw data'!$B$2:$B$3000=$B303),,),0),MATCH(F255,'ce raw data'!$C$1:$CZ$1,0))="","-",INDEX('ce raw data'!$C$2:$CZ$3000,MATCH(1,INDEX(('ce raw data'!$A$2:$A$3000=C252)*('ce raw data'!$B$2:$B$3000=$B303),,),0),MATCH(F255,'ce raw data'!$C$1:$CZ$1,0))),"-")</f>
        <v>-</v>
      </c>
      <c r="G303" s="8" t="str">
        <f>IFERROR(IF(INDEX('ce raw data'!$C$2:$CZ$3000,MATCH(1,INDEX(('ce raw data'!$A$2:$A$3000=C252)*('ce raw data'!$B$2:$B$3000=$B303),,),0),MATCH(G255,'ce raw data'!$C$1:$CZ$1,0))="","-",INDEX('ce raw data'!$C$2:$CZ$3000,MATCH(1,INDEX(('ce raw data'!$A$2:$A$3000=C252)*('ce raw data'!$B$2:$B$3000=$B303),,),0),MATCH(G255,'ce raw data'!$C$1:$CZ$1,0))),"-")</f>
        <v>-</v>
      </c>
      <c r="H303" s="8" t="str">
        <f>IFERROR(IF(INDEX('ce raw data'!$C$2:$CZ$3000,MATCH(1,INDEX(('ce raw data'!$A$2:$A$3000=C252)*('ce raw data'!$B$2:$B$3000=$B303),,),0),MATCH(H255,'ce raw data'!$C$1:$CZ$1,0))="","-",INDEX('ce raw data'!$C$2:$CZ$3000,MATCH(1,INDEX(('ce raw data'!$A$2:$A$3000=C252)*('ce raw data'!$B$2:$B$3000=$B303),,),0),MATCH(H255,'ce raw data'!$C$1:$CZ$1,0))),"-")</f>
        <v>-</v>
      </c>
      <c r="I303" s="8" t="str">
        <f>IFERROR(IF(INDEX('ce raw data'!$C$2:$CZ$3000,MATCH(1,INDEX(('ce raw data'!$A$2:$A$3000=C252)*('ce raw data'!$B$2:$B$3000=$B303),,),0),MATCH(I255,'ce raw data'!$C$1:$CZ$1,0))="","-",INDEX('ce raw data'!$C$2:$CZ$3000,MATCH(1,INDEX(('ce raw data'!$A$2:$A$3000=C252)*('ce raw data'!$B$2:$B$3000=$B303),,),0),MATCH(I255,'ce raw data'!$C$1:$CZ$1,0))),"-")</f>
        <v>-</v>
      </c>
      <c r="J303" s="8" t="str">
        <f>IFERROR(IF(INDEX('ce raw data'!$C$2:$CZ$3000,MATCH(1,INDEX(('ce raw data'!$A$2:$A$3000=C252)*('ce raw data'!$B$2:$B$3000=$B303),,),0),MATCH(J255,'ce raw data'!$C$1:$CZ$1,0))="","-",INDEX('ce raw data'!$C$2:$CZ$3000,MATCH(1,INDEX(('ce raw data'!$A$2:$A$3000=C252)*('ce raw data'!$B$2:$B$3000=$B303),,),0),MATCH(J255,'ce raw data'!$C$1:$CZ$1,0))),"-")</f>
        <v>-</v>
      </c>
    </row>
    <row r="304" spans="2:10" hidden="1" x14ac:dyDescent="0.4">
      <c r="B304" s="13"/>
      <c r="C304" s="8" t="str">
        <f>IFERROR(IF(INDEX('ce raw data'!$C$2:$CZ$3000,MATCH(1,INDEX(('ce raw data'!$A$2:$A$3000=C252)*('ce raw data'!$B$2:$B$3000=$B305),,),0),MATCH(SUBSTITUTE(C255,"Allele","Height"),'ce raw data'!$C$1:$CZ$1,0))="","-",INDEX('ce raw data'!$C$2:$CZ$3000,MATCH(1,INDEX(('ce raw data'!$A$2:$A$3000=C252)*('ce raw data'!$B$2:$B$3000=$B305),,),0),MATCH(SUBSTITUTE(C255,"Allele","Height"),'ce raw data'!$C$1:$CZ$1,0))),"-")</f>
        <v>-</v>
      </c>
      <c r="D304" s="8" t="str">
        <f>IFERROR(IF(INDEX('ce raw data'!$C$2:$CZ$3000,MATCH(1,INDEX(('ce raw data'!$A$2:$A$3000=C252)*('ce raw data'!$B$2:$B$3000=$B305),,),0),MATCH(SUBSTITUTE(D255,"Allele","Height"),'ce raw data'!$C$1:$CZ$1,0))="","-",INDEX('ce raw data'!$C$2:$CZ$3000,MATCH(1,INDEX(('ce raw data'!$A$2:$A$3000=C252)*('ce raw data'!$B$2:$B$3000=$B305),,),0),MATCH(SUBSTITUTE(D255,"Allele","Height"),'ce raw data'!$C$1:$CZ$1,0))),"-")</f>
        <v>-</v>
      </c>
      <c r="E304" s="8" t="str">
        <f>IFERROR(IF(INDEX('ce raw data'!$C$2:$CZ$3000,MATCH(1,INDEX(('ce raw data'!$A$2:$A$3000=C252)*('ce raw data'!$B$2:$B$3000=$B305),,),0),MATCH(SUBSTITUTE(E255,"Allele","Height"),'ce raw data'!$C$1:$CZ$1,0))="","-",INDEX('ce raw data'!$C$2:$CZ$3000,MATCH(1,INDEX(('ce raw data'!$A$2:$A$3000=C252)*('ce raw data'!$B$2:$B$3000=$B305),,),0),MATCH(SUBSTITUTE(E255,"Allele","Height"),'ce raw data'!$C$1:$CZ$1,0))),"-")</f>
        <v>-</v>
      </c>
      <c r="F304" s="8" t="str">
        <f>IFERROR(IF(INDEX('ce raw data'!$C$2:$CZ$3000,MATCH(1,INDEX(('ce raw data'!$A$2:$A$3000=C252)*('ce raw data'!$B$2:$B$3000=$B305),,),0),MATCH(SUBSTITUTE(F255,"Allele","Height"),'ce raw data'!$C$1:$CZ$1,0))="","-",INDEX('ce raw data'!$C$2:$CZ$3000,MATCH(1,INDEX(('ce raw data'!$A$2:$A$3000=C252)*('ce raw data'!$B$2:$B$3000=$B305),,),0),MATCH(SUBSTITUTE(F255,"Allele","Height"),'ce raw data'!$C$1:$CZ$1,0))),"-")</f>
        <v>-</v>
      </c>
      <c r="G304" s="8" t="str">
        <f>IFERROR(IF(INDEX('ce raw data'!$C$2:$CZ$3000,MATCH(1,INDEX(('ce raw data'!$A$2:$A$3000=C252)*('ce raw data'!$B$2:$B$3000=$B305),,),0),MATCH(SUBSTITUTE(G255,"Allele","Height"),'ce raw data'!$C$1:$CZ$1,0))="","-",INDEX('ce raw data'!$C$2:$CZ$3000,MATCH(1,INDEX(('ce raw data'!$A$2:$A$3000=C252)*('ce raw data'!$B$2:$B$3000=$B305),,),0),MATCH(SUBSTITUTE(G255,"Allele","Height"),'ce raw data'!$C$1:$CZ$1,0))),"-")</f>
        <v>-</v>
      </c>
      <c r="H304" s="8" t="str">
        <f>IFERROR(IF(INDEX('ce raw data'!$C$2:$CZ$3000,MATCH(1,INDEX(('ce raw data'!$A$2:$A$3000=C252)*('ce raw data'!$B$2:$B$3000=$B305),,),0),MATCH(SUBSTITUTE(H255,"Allele","Height"),'ce raw data'!$C$1:$CZ$1,0))="","-",INDEX('ce raw data'!$C$2:$CZ$3000,MATCH(1,INDEX(('ce raw data'!$A$2:$A$3000=C252)*('ce raw data'!$B$2:$B$3000=$B305),,),0),MATCH(SUBSTITUTE(H255,"Allele","Height"),'ce raw data'!$C$1:$CZ$1,0))),"-")</f>
        <v>-</v>
      </c>
      <c r="I304" s="8" t="str">
        <f>IFERROR(IF(INDEX('ce raw data'!$C$2:$CZ$3000,MATCH(1,INDEX(('ce raw data'!$A$2:$A$3000=C252)*('ce raw data'!$B$2:$B$3000=$B305),,),0),MATCH(SUBSTITUTE(I255,"Allele","Height"),'ce raw data'!$C$1:$CZ$1,0))="","-",INDEX('ce raw data'!$C$2:$CZ$3000,MATCH(1,INDEX(('ce raw data'!$A$2:$A$3000=C252)*('ce raw data'!$B$2:$B$3000=$B305),,),0),MATCH(SUBSTITUTE(I255,"Allele","Height"),'ce raw data'!$C$1:$CZ$1,0))),"-")</f>
        <v>-</v>
      </c>
      <c r="J304" s="8" t="str">
        <f>IFERROR(IF(INDEX('ce raw data'!$C$2:$CZ$3000,MATCH(1,INDEX(('ce raw data'!$A$2:$A$3000=C252)*('ce raw data'!$B$2:$B$3000=$B305),,),0),MATCH(SUBSTITUTE(J255,"Allele","Height"),'ce raw data'!$C$1:$CZ$1,0))="","-",INDEX('ce raw data'!$C$2:$CZ$3000,MATCH(1,INDEX(('ce raw data'!$A$2:$A$3000=C252)*('ce raw data'!$B$2:$B$3000=$B305),,),0),MATCH(SUBSTITUTE(J255,"Allele","Height"),'ce raw data'!$C$1:$CZ$1,0))),"-")</f>
        <v>-</v>
      </c>
    </row>
    <row r="305" spans="2:10" x14ac:dyDescent="0.4">
      <c r="B305" s="13" t="str">
        <f>'Allele Call Table'!$A$119</f>
        <v>FGA</v>
      </c>
      <c r="C305" s="8" t="str">
        <f>IFERROR(IF(INDEX('ce raw data'!$C$2:$CZ$3000,MATCH(1,INDEX(('ce raw data'!$A$2:$A$3000=C252)*('ce raw data'!$B$2:$B$3000=$B305),,),0),MATCH(C255,'ce raw data'!$C$1:$CZ$1,0))="","-",INDEX('ce raw data'!$C$2:$CZ$3000,MATCH(1,INDEX(('ce raw data'!$A$2:$A$3000=C252)*('ce raw data'!$B$2:$B$3000=$B305),,),0),MATCH(C255,'ce raw data'!$C$1:$CZ$1,0))),"-")</f>
        <v>-</v>
      </c>
      <c r="D305" s="8" t="str">
        <f>IFERROR(IF(INDEX('ce raw data'!$C$2:$CZ$3000,MATCH(1,INDEX(('ce raw data'!$A$2:$A$3000=C252)*('ce raw data'!$B$2:$B$3000=$B305),,),0),MATCH(D255,'ce raw data'!$C$1:$CZ$1,0))="","-",INDEX('ce raw data'!$C$2:$CZ$3000,MATCH(1,INDEX(('ce raw data'!$A$2:$A$3000=C252)*('ce raw data'!$B$2:$B$3000=$B305),,),0),MATCH(D255,'ce raw data'!$C$1:$CZ$1,0))),"-")</f>
        <v>-</v>
      </c>
      <c r="E305" s="8" t="str">
        <f>IFERROR(IF(INDEX('ce raw data'!$C$2:$CZ$3000,MATCH(1,INDEX(('ce raw data'!$A$2:$A$3000=C252)*('ce raw data'!$B$2:$B$3000=$B305),,),0),MATCH(E255,'ce raw data'!$C$1:$CZ$1,0))="","-",INDEX('ce raw data'!$C$2:$CZ$3000,MATCH(1,INDEX(('ce raw data'!$A$2:$A$3000=C252)*('ce raw data'!$B$2:$B$3000=$B305),,),0),MATCH(E255,'ce raw data'!$C$1:$CZ$1,0))),"-")</f>
        <v>-</v>
      </c>
      <c r="F305" s="8" t="str">
        <f>IFERROR(IF(INDEX('ce raw data'!$C$2:$CZ$3000,MATCH(1,INDEX(('ce raw data'!$A$2:$A$3000=C252)*('ce raw data'!$B$2:$B$3000=$B305),,),0),MATCH(F255,'ce raw data'!$C$1:$CZ$1,0))="","-",INDEX('ce raw data'!$C$2:$CZ$3000,MATCH(1,INDEX(('ce raw data'!$A$2:$A$3000=C252)*('ce raw data'!$B$2:$B$3000=$B305),,),0),MATCH(F255,'ce raw data'!$C$1:$CZ$1,0))),"-")</f>
        <v>-</v>
      </c>
      <c r="G305" s="8" t="str">
        <f>IFERROR(IF(INDEX('ce raw data'!$C$2:$CZ$3000,MATCH(1,INDEX(('ce raw data'!$A$2:$A$3000=C252)*('ce raw data'!$B$2:$B$3000=$B305),,),0),MATCH(G255,'ce raw data'!$C$1:$CZ$1,0))="","-",INDEX('ce raw data'!$C$2:$CZ$3000,MATCH(1,INDEX(('ce raw data'!$A$2:$A$3000=C252)*('ce raw data'!$B$2:$B$3000=$B305),,),0),MATCH(G255,'ce raw data'!$C$1:$CZ$1,0))),"-")</f>
        <v>-</v>
      </c>
      <c r="H305" s="8" t="str">
        <f>IFERROR(IF(INDEX('ce raw data'!$C$2:$CZ$3000,MATCH(1,INDEX(('ce raw data'!$A$2:$A$3000=C252)*('ce raw data'!$B$2:$B$3000=$B305),,),0),MATCH(H255,'ce raw data'!$C$1:$CZ$1,0))="","-",INDEX('ce raw data'!$C$2:$CZ$3000,MATCH(1,INDEX(('ce raw data'!$A$2:$A$3000=C252)*('ce raw data'!$B$2:$B$3000=$B305),,),0),MATCH(H255,'ce raw data'!$C$1:$CZ$1,0))),"-")</f>
        <v>-</v>
      </c>
      <c r="I305" s="8" t="str">
        <f>IFERROR(IF(INDEX('ce raw data'!$C$2:$CZ$3000,MATCH(1,INDEX(('ce raw data'!$A$2:$A$3000=C252)*('ce raw data'!$B$2:$B$3000=$B305),,),0),MATCH(I255,'ce raw data'!$C$1:$CZ$1,0))="","-",INDEX('ce raw data'!$C$2:$CZ$3000,MATCH(1,INDEX(('ce raw data'!$A$2:$A$3000=C252)*('ce raw data'!$B$2:$B$3000=$B305),,),0),MATCH(I255,'ce raw data'!$C$1:$CZ$1,0))),"-")</f>
        <v>-</v>
      </c>
      <c r="J305" s="8" t="str">
        <f>IFERROR(IF(INDEX('ce raw data'!$C$2:$CZ$3000,MATCH(1,INDEX(('ce raw data'!$A$2:$A$3000=C252)*('ce raw data'!$B$2:$B$3000=$B305),,),0),MATCH(J255,'ce raw data'!$C$1:$CZ$1,0))="","-",INDEX('ce raw data'!$C$2:$CZ$3000,MATCH(1,INDEX(('ce raw data'!$A$2:$A$3000=C252)*('ce raw data'!$B$2:$B$3000=$B305),,),0),MATCH(J255,'ce raw data'!$C$1:$CZ$1,0))),"-")</f>
        <v>-</v>
      </c>
    </row>
    <row r="306" spans="2:10" hidden="1" x14ac:dyDescent="0.4">
      <c r="B306" s="13"/>
      <c r="C306" s="8" t="str">
        <f>IFERROR(IF(INDEX('ce raw data'!$C$2:$CZ$3000,MATCH(1,INDEX(('ce raw data'!$A$2:$A$3000=C252)*('ce raw data'!$B$2:$B$3000=$B307),,),0),MATCH(SUBSTITUTE(C255,"Allele","Height"),'ce raw data'!$C$1:$CZ$1,0))="","-",INDEX('ce raw data'!$C$2:$CZ$3000,MATCH(1,INDEX(('ce raw data'!$A$2:$A$3000=C252)*('ce raw data'!$B$2:$B$3000=$B307),,),0),MATCH(SUBSTITUTE(C255,"Allele","Height"),'ce raw data'!$C$1:$CZ$1,0))),"-")</f>
        <v>-</v>
      </c>
      <c r="D306" s="8" t="str">
        <f>IFERROR(IF(INDEX('ce raw data'!$C$2:$CZ$3000,MATCH(1,INDEX(('ce raw data'!$A$2:$A$3000=C252)*('ce raw data'!$B$2:$B$3000=$B307),,),0),MATCH(SUBSTITUTE(D255,"Allele","Height"),'ce raw data'!$C$1:$CZ$1,0))="","-",INDEX('ce raw data'!$C$2:$CZ$3000,MATCH(1,INDEX(('ce raw data'!$A$2:$A$3000=C252)*('ce raw data'!$B$2:$B$3000=$B307),,),0),MATCH(SUBSTITUTE(D255,"Allele","Height"),'ce raw data'!$C$1:$CZ$1,0))),"-")</f>
        <v>-</v>
      </c>
      <c r="E306" s="8" t="str">
        <f>IFERROR(IF(INDEX('ce raw data'!$C$2:$CZ$3000,MATCH(1,INDEX(('ce raw data'!$A$2:$A$3000=C252)*('ce raw data'!$B$2:$B$3000=$B307),,),0),MATCH(SUBSTITUTE(E255,"Allele","Height"),'ce raw data'!$C$1:$CZ$1,0))="","-",INDEX('ce raw data'!$C$2:$CZ$3000,MATCH(1,INDEX(('ce raw data'!$A$2:$A$3000=C252)*('ce raw data'!$B$2:$B$3000=$B307),,),0),MATCH(SUBSTITUTE(E255,"Allele","Height"),'ce raw data'!$C$1:$CZ$1,0))),"-")</f>
        <v>-</v>
      </c>
      <c r="F306" s="8" t="str">
        <f>IFERROR(IF(INDEX('ce raw data'!$C$2:$CZ$3000,MATCH(1,INDEX(('ce raw data'!$A$2:$A$3000=C252)*('ce raw data'!$B$2:$B$3000=$B307),,),0),MATCH(SUBSTITUTE(F255,"Allele","Height"),'ce raw data'!$C$1:$CZ$1,0))="","-",INDEX('ce raw data'!$C$2:$CZ$3000,MATCH(1,INDEX(('ce raw data'!$A$2:$A$3000=C252)*('ce raw data'!$B$2:$B$3000=$B307),,),0),MATCH(SUBSTITUTE(F255,"Allele","Height"),'ce raw data'!$C$1:$CZ$1,0))),"-")</f>
        <v>-</v>
      </c>
      <c r="G306" s="8" t="str">
        <f>IFERROR(IF(INDEX('ce raw data'!$C$2:$CZ$3000,MATCH(1,INDEX(('ce raw data'!$A$2:$A$3000=C252)*('ce raw data'!$B$2:$B$3000=$B307),,),0),MATCH(SUBSTITUTE(G255,"Allele","Height"),'ce raw data'!$C$1:$CZ$1,0))="","-",INDEX('ce raw data'!$C$2:$CZ$3000,MATCH(1,INDEX(('ce raw data'!$A$2:$A$3000=C252)*('ce raw data'!$B$2:$B$3000=$B307),,),0),MATCH(SUBSTITUTE(G255,"Allele","Height"),'ce raw data'!$C$1:$CZ$1,0))),"-")</f>
        <v>-</v>
      </c>
      <c r="H306" s="8" t="str">
        <f>IFERROR(IF(INDEX('ce raw data'!$C$2:$CZ$3000,MATCH(1,INDEX(('ce raw data'!$A$2:$A$3000=C252)*('ce raw data'!$B$2:$B$3000=$B307),,),0),MATCH(SUBSTITUTE(H255,"Allele","Height"),'ce raw data'!$C$1:$CZ$1,0))="","-",INDEX('ce raw data'!$C$2:$CZ$3000,MATCH(1,INDEX(('ce raw data'!$A$2:$A$3000=C252)*('ce raw data'!$B$2:$B$3000=$B307),,),0),MATCH(SUBSTITUTE(H255,"Allele","Height"),'ce raw data'!$C$1:$CZ$1,0))),"-")</f>
        <v>-</v>
      </c>
      <c r="I306" s="8" t="str">
        <f>IFERROR(IF(INDEX('ce raw data'!$C$2:$CZ$3000,MATCH(1,INDEX(('ce raw data'!$A$2:$A$3000=C252)*('ce raw data'!$B$2:$B$3000=$B307),,),0),MATCH(SUBSTITUTE(I255,"Allele","Height"),'ce raw data'!$C$1:$CZ$1,0))="","-",INDEX('ce raw data'!$C$2:$CZ$3000,MATCH(1,INDEX(('ce raw data'!$A$2:$A$3000=C252)*('ce raw data'!$B$2:$B$3000=$B307),,),0),MATCH(SUBSTITUTE(I255,"Allele","Height"),'ce raw data'!$C$1:$CZ$1,0))),"-")</f>
        <v>-</v>
      </c>
      <c r="J306" s="8" t="str">
        <f>IFERROR(IF(INDEX('ce raw data'!$C$2:$CZ$3000,MATCH(1,INDEX(('ce raw data'!$A$2:$A$3000=C252)*('ce raw data'!$B$2:$B$3000=$B307),,),0),MATCH(SUBSTITUTE(J255,"Allele","Height"),'ce raw data'!$C$1:$CZ$1,0))="","-",INDEX('ce raw data'!$C$2:$CZ$3000,MATCH(1,INDEX(('ce raw data'!$A$2:$A$3000=C252)*('ce raw data'!$B$2:$B$3000=$B307),,),0),MATCH(SUBSTITUTE(J255,"Allele","Height"),'ce raw data'!$C$1:$CZ$1,0))),"-")</f>
        <v>-</v>
      </c>
    </row>
    <row r="307" spans="2:10" x14ac:dyDescent="0.4">
      <c r="B307" s="13" t="str">
        <f>'Allele Call Table'!$A$121</f>
        <v>DYS576</v>
      </c>
      <c r="C307" s="8" t="str">
        <f>IFERROR(IF(INDEX('ce raw data'!$C$2:$CZ$3000,MATCH(1,INDEX(('ce raw data'!$A$2:$A$3000=C252)*('ce raw data'!$B$2:$B$3000=$B307),,),0),MATCH(C255,'ce raw data'!$C$1:$CZ$1,0))="","-",INDEX('ce raw data'!$C$2:$CZ$3000,MATCH(1,INDEX(('ce raw data'!$A$2:$A$3000=C252)*('ce raw data'!$B$2:$B$3000=$B307),,),0),MATCH(C255,'ce raw data'!$C$1:$CZ$1,0))),"-")</f>
        <v>-</v>
      </c>
      <c r="D307" s="8" t="str">
        <f>IFERROR(IF(INDEX('ce raw data'!$C$2:$CZ$3000,MATCH(1,INDEX(('ce raw data'!$A$2:$A$3000=C252)*('ce raw data'!$B$2:$B$3000=$B307),,),0),MATCH(D255,'ce raw data'!$C$1:$CZ$1,0))="","-",INDEX('ce raw data'!$C$2:$CZ$3000,MATCH(1,INDEX(('ce raw data'!$A$2:$A$3000=C252)*('ce raw data'!$B$2:$B$3000=$B307),,),0),MATCH(D255,'ce raw data'!$C$1:$CZ$1,0))),"-")</f>
        <v>-</v>
      </c>
      <c r="E307" s="8" t="str">
        <f>IFERROR(IF(INDEX('ce raw data'!$C$2:$CZ$3000,MATCH(1,INDEX(('ce raw data'!$A$2:$A$3000=C252)*('ce raw data'!$B$2:$B$3000=$B307),,),0),MATCH(E255,'ce raw data'!$C$1:$CZ$1,0))="","-",INDEX('ce raw data'!$C$2:$CZ$3000,MATCH(1,INDEX(('ce raw data'!$A$2:$A$3000=C252)*('ce raw data'!$B$2:$B$3000=$B307),,),0),MATCH(E255,'ce raw data'!$C$1:$CZ$1,0))),"-")</f>
        <v>-</v>
      </c>
      <c r="F307" s="8" t="str">
        <f>IFERROR(IF(INDEX('ce raw data'!$C$2:$CZ$3000,MATCH(1,INDEX(('ce raw data'!$A$2:$A$3000=C252)*('ce raw data'!$B$2:$B$3000=$B307),,),0),MATCH(F255,'ce raw data'!$C$1:$CZ$1,0))="","-",INDEX('ce raw data'!$C$2:$CZ$3000,MATCH(1,INDEX(('ce raw data'!$A$2:$A$3000=C252)*('ce raw data'!$B$2:$B$3000=$B307),,),0),MATCH(F255,'ce raw data'!$C$1:$CZ$1,0))),"-")</f>
        <v>-</v>
      </c>
      <c r="G307" s="8" t="str">
        <f>IFERROR(IF(INDEX('ce raw data'!$C$2:$CZ$3000,MATCH(1,INDEX(('ce raw data'!$A$2:$A$3000=C252)*('ce raw data'!$B$2:$B$3000=$B307),,),0),MATCH(G255,'ce raw data'!$C$1:$CZ$1,0))="","-",INDEX('ce raw data'!$C$2:$CZ$3000,MATCH(1,INDEX(('ce raw data'!$A$2:$A$3000=C252)*('ce raw data'!$B$2:$B$3000=$B307),,),0),MATCH(G255,'ce raw data'!$C$1:$CZ$1,0))),"-")</f>
        <v>-</v>
      </c>
      <c r="H307" s="8" t="str">
        <f>IFERROR(IF(INDEX('ce raw data'!$C$2:$CZ$3000,MATCH(1,INDEX(('ce raw data'!$A$2:$A$3000=C252)*('ce raw data'!$B$2:$B$3000=$B307),,),0),MATCH(H255,'ce raw data'!$C$1:$CZ$1,0))="","-",INDEX('ce raw data'!$C$2:$CZ$3000,MATCH(1,INDEX(('ce raw data'!$A$2:$A$3000=C252)*('ce raw data'!$B$2:$B$3000=$B307),,),0),MATCH(H255,'ce raw data'!$C$1:$CZ$1,0))),"-")</f>
        <v>-</v>
      </c>
      <c r="I307" s="8" t="str">
        <f>IFERROR(IF(INDEX('ce raw data'!$C$2:$CZ$3000,MATCH(1,INDEX(('ce raw data'!$A$2:$A$3000=C252)*('ce raw data'!$B$2:$B$3000=$B307),,),0),MATCH(I255,'ce raw data'!$C$1:$CZ$1,0))="","-",INDEX('ce raw data'!$C$2:$CZ$3000,MATCH(1,INDEX(('ce raw data'!$A$2:$A$3000=C252)*('ce raw data'!$B$2:$B$3000=$B307),,),0),MATCH(I255,'ce raw data'!$C$1:$CZ$1,0))),"-")</f>
        <v>-</v>
      </c>
      <c r="J307" s="8" t="str">
        <f>IFERROR(IF(INDEX('ce raw data'!$C$2:$CZ$3000,MATCH(1,INDEX(('ce raw data'!$A$2:$A$3000=C252)*('ce raw data'!$B$2:$B$3000=$B307),,),0),MATCH(J255,'ce raw data'!$C$1:$CZ$1,0))="","-",INDEX('ce raw data'!$C$2:$CZ$3000,MATCH(1,INDEX(('ce raw data'!$A$2:$A$3000=C252)*('ce raw data'!$B$2:$B$3000=$B307),,),0),MATCH(J255,'ce raw data'!$C$1:$CZ$1,0))),"-")</f>
        <v>-</v>
      </c>
    </row>
    <row r="308" spans="2:10" hidden="1" x14ac:dyDescent="0.4">
      <c r="B308" s="13"/>
      <c r="C308" s="8" t="str">
        <f>IFERROR(IF(INDEX('ce raw data'!$C$2:$CZ$3000,MATCH(1,INDEX(('ce raw data'!$A$2:$A$3000=C252)*('ce raw data'!$B$2:$B$3000=$B309),,),0),MATCH(SUBSTITUTE(C255,"Allele","Height"),'ce raw data'!$C$1:$CZ$1,0))="","-",INDEX('ce raw data'!$C$2:$CZ$3000,MATCH(1,INDEX(('ce raw data'!$A$2:$A$3000=C252)*('ce raw data'!$B$2:$B$3000=$B309),,),0),MATCH(SUBSTITUTE(C255,"Allele","Height"),'ce raw data'!$C$1:$CZ$1,0))),"-")</f>
        <v>-</v>
      </c>
      <c r="D308" s="8" t="str">
        <f>IFERROR(IF(INDEX('ce raw data'!$C$2:$CZ$3000,MATCH(1,INDEX(('ce raw data'!$A$2:$A$3000=C252)*('ce raw data'!$B$2:$B$3000=$B309),,),0),MATCH(SUBSTITUTE(D255,"Allele","Height"),'ce raw data'!$C$1:$CZ$1,0))="","-",INDEX('ce raw data'!$C$2:$CZ$3000,MATCH(1,INDEX(('ce raw data'!$A$2:$A$3000=C252)*('ce raw data'!$B$2:$B$3000=$B309),,),0),MATCH(SUBSTITUTE(D255,"Allele","Height"),'ce raw data'!$C$1:$CZ$1,0))),"-")</f>
        <v>-</v>
      </c>
      <c r="E308" s="8" t="str">
        <f>IFERROR(IF(INDEX('ce raw data'!$C$2:$CZ$3000,MATCH(1,INDEX(('ce raw data'!$A$2:$A$3000=C252)*('ce raw data'!$B$2:$B$3000=$B309),,),0),MATCH(SUBSTITUTE(E255,"Allele","Height"),'ce raw data'!$C$1:$CZ$1,0))="","-",INDEX('ce raw data'!$C$2:$CZ$3000,MATCH(1,INDEX(('ce raw data'!$A$2:$A$3000=C252)*('ce raw data'!$B$2:$B$3000=$B309),,),0),MATCH(SUBSTITUTE(E255,"Allele","Height"),'ce raw data'!$C$1:$CZ$1,0))),"-")</f>
        <v>-</v>
      </c>
      <c r="F308" s="8" t="str">
        <f>IFERROR(IF(INDEX('ce raw data'!$C$2:$CZ$3000,MATCH(1,INDEX(('ce raw data'!$A$2:$A$3000=C252)*('ce raw data'!$B$2:$B$3000=$B309),,),0),MATCH(SUBSTITUTE(F255,"Allele","Height"),'ce raw data'!$C$1:$CZ$1,0))="","-",INDEX('ce raw data'!$C$2:$CZ$3000,MATCH(1,INDEX(('ce raw data'!$A$2:$A$3000=C252)*('ce raw data'!$B$2:$B$3000=$B309),,),0),MATCH(SUBSTITUTE(F255,"Allele","Height"),'ce raw data'!$C$1:$CZ$1,0))),"-")</f>
        <v>-</v>
      </c>
      <c r="G308" s="8" t="str">
        <f>IFERROR(IF(INDEX('ce raw data'!$C$2:$CZ$3000,MATCH(1,INDEX(('ce raw data'!$A$2:$A$3000=C252)*('ce raw data'!$B$2:$B$3000=$B309),,),0),MATCH(SUBSTITUTE(G255,"Allele","Height"),'ce raw data'!$C$1:$CZ$1,0))="","-",INDEX('ce raw data'!$C$2:$CZ$3000,MATCH(1,INDEX(('ce raw data'!$A$2:$A$3000=C252)*('ce raw data'!$B$2:$B$3000=$B309),,),0),MATCH(SUBSTITUTE(G255,"Allele","Height"),'ce raw data'!$C$1:$CZ$1,0))),"-")</f>
        <v>-</v>
      </c>
      <c r="H308" s="8" t="str">
        <f>IFERROR(IF(INDEX('ce raw data'!$C$2:$CZ$3000,MATCH(1,INDEX(('ce raw data'!$A$2:$A$3000=C252)*('ce raw data'!$B$2:$B$3000=$B309),,),0),MATCH(SUBSTITUTE(H255,"Allele","Height"),'ce raw data'!$C$1:$CZ$1,0))="","-",INDEX('ce raw data'!$C$2:$CZ$3000,MATCH(1,INDEX(('ce raw data'!$A$2:$A$3000=C252)*('ce raw data'!$B$2:$B$3000=$B309),,),0),MATCH(SUBSTITUTE(H255,"Allele","Height"),'ce raw data'!$C$1:$CZ$1,0))),"-")</f>
        <v>-</v>
      </c>
      <c r="I308" s="8" t="str">
        <f>IFERROR(IF(INDEX('ce raw data'!$C$2:$CZ$3000,MATCH(1,INDEX(('ce raw data'!$A$2:$A$3000=C252)*('ce raw data'!$B$2:$B$3000=$B309),,),0),MATCH(SUBSTITUTE(I255,"Allele","Height"),'ce raw data'!$C$1:$CZ$1,0))="","-",INDEX('ce raw data'!$C$2:$CZ$3000,MATCH(1,INDEX(('ce raw data'!$A$2:$A$3000=C252)*('ce raw data'!$B$2:$B$3000=$B309),,),0),MATCH(SUBSTITUTE(I255,"Allele","Height"),'ce raw data'!$C$1:$CZ$1,0))),"-")</f>
        <v>-</v>
      </c>
      <c r="J308" s="8" t="str">
        <f>IFERROR(IF(INDEX('ce raw data'!$C$2:$CZ$3000,MATCH(1,INDEX(('ce raw data'!$A$2:$A$3000=C252)*('ce raw data'!$B$2:$B$3000=$B309),,),0),MATCH(SUBSTITUTE(J255,"Allele","Height"),'ce raw data'!$C$1:$CZ$1,0))="","-",INDEX('ce raw data'!$C$2:$CZ$3000,MATCH(1,INDEX(('ce raw data'!$A$2:$A$3000=C252)*('ce raw data'!$B$2:$B$3000=$B309),,),0),MATCH(SUBSTITUTE(J255,"Allele","Height"),'ce raw data'!$C$1:$CZ$1,0))),"-")</f>
        <v>-</v>
      </c>
    </row>
    <row r="309" spans="2:10" x14ac:dyDescent="0.4">
      <c r="B309" s="13" t="str">
        <f>'Allele Call Table'!$A$123</f>
        <v>DYS570</v>
      </c>
      <c r="C309" s="8" t="str">
        <f>IFERROR(IF(INDEX('ce raw data'!$C$2:$CZ$3000,MATCH(1,INDEX(('ce raw data'!$A$2:$A$3000=C252)*('ce raw data'!$B$2:$B$3000=$B309),,),0),MATCH(C255,'ce raw data'!$C$1:$CZ$1,0))="","-",INDEX('ce raw data'!$C$2:$CZ$3000,MATCH(1,INDEX(('ce raw data'!$A$2:$A$3000=C252)*('ce raw data'!$B$2:$B$3000=$B309),,),0),MATCH(C255,'ce raw data'!$C$1:$CZ$1,0))),"-")</f>
        <v>-</v>
      </c>
      <c r="D309" s="8" t="str">
        <f>IFERROR(IF(INDEX('ce raw data'!$C$2:$CZ$3000,MATCH(1,INDEX(('ce raw data'!$A$2:$A$3000=C252)*('ce raw data'!$B$2:$B$3000=$B309),,),0),MATCH(D255,'ce raw data'!$C$1:$CZ$1,0))="","-",INDEX('ce raw data'!$C$2:$CZ$3000,MATCH(1,INDEX(('ce raw data'!$A$2:$A$3000=C252)*('ce raw data'!$B$2:$B$3000=$B309),,),0),MATCH(D255,'ce raw data'!$C$1:$CZ$1,0))),"-")</f>
        <v>-</v>
      </c>
      <c r="E309" s="8" t="str">
        <f>IFERROR(IF(INDEX('ce raw data'!$C$2:$CZ$3000,MATCH(1,INDEX(('ce raw data'!$A$2:$A$3000=C252)*('ce raw data'!$B$2:$B$3000=$B309),,),0),MATCH(E255,'ce raw data'!$C$1:$CZ$1,0))="","-",INDEX('ce raw data'!$C$2:$CZ$3000,MATCH(1,INDEX(('ce raw data'!$A$2:$A$3000=C252)*('ce raw data'!$B$2:$B$3000=$B309),,),0),MATCH(E255,'ce raw data'!$C$1:$CZ$1,0))),"-")</f>
        <v>-</v>
      </c>
      <c r="F309" s="8" t="str">
        <f>IFERROR(IF(INDEX('ce raw data'!$C$2:$CZ$3000,MATCH(1,INDEX(('ce raw data'!$A$2:$A$3000=C252)*('ce raw data'!$B$2:$B$3000=$B309),,),0),MATCH(F255,'ce raw data'!$C$1:$CZ$1,0))="","-",INDEX('ce raw data'!$C$2:$CZ$3000,MATCH(1,INDEX(('ce raw data'!$A$2:$A$3000=C252)*('ce raw data'!$B$2:$B$3000=$B309),,),0),MATCH(F255,'ce raw data'!$C$1:$CZ$1,0))),"-")</f>
        <v>-</v>
      </c>
      <c r="G309" s="8" t="str">
        <f>IFERROR(IF(INDEX('ce raw data'!$C$2:$CZ$3000,MATCH(1,INDEX(('ce raw data'!$A$2:$A$3000=C252)*('ce raw data'!$B$2:$B$3000=$B309),,),0),MATCH(G255,'ce raw data'!$C$1:$CZ$1,0))="","-",INDEX('ce raw data'!$C$2:$CZ$3000,MATCH(1,INDEX(('ce raw data'!$A$2:$A$3000=C252)*('ce raw data'!$B$2:$B$3000=$B309),,),0),MATCH(G255,'ce raw data'!$C$1:$CZ$1,0))),"-")</f>
        <v>-</v>
      </c>
      <c r="H309" s="8" t="str">
        <f>IFERROR(IF(INDEX('ce raw data'!$C$2:$CZ$3000,MATCH(1,INDEX(('ce raw data'!$A$2:$A$3000=C252)*('ce raw data'!$B$2:$B$3000=$B309),,),0),MATCH(H255,'ce raw data'!$C$1:$CZ$1,0))="","-",INDEX('ce raw data'!$C$2:$CZ$3000,MATCH(1,INDEX(('ce raw data'!$A$2:$A$3000=C252)*('ce raw data'!$B$2:$B$3000=$B309),,),0),MATCH(H255,'ce raw data'!$C$1:$CZ$1,0))),"-")</f>
        <v>-</v>
      </c>
      <c r="I309" s="8" t="str">
        <f>IFERROR(IF(INDEX('ce raw data'!$C$2:$CZ$3000,MATCH(1,INDEX(('ce raw data'!$A$2:$A$3000=C252)*('ce raw data'!$B$2:$B$3000=$B309),,),0),MATCH(I255,'ce raw data'!$C$1:$CZ$1,0))="","-",INDEX('ce raw data'!$C$2:$CZ$3000,MATCH(1,INDEX(('ce raw data'!$A$2:$A$3000=C252)*('ce raw data'!$B$2:$B$3000=$B309),,),0),MATCH(I255,'ce raw data'!$C$1:$CZ$1,0))),"-")</f>
        <v>-</v>
      </c>
      <c r="J309" s="8" t="str">
        <f>IFERROR(IF(INDEX('ce raw data'!$C$2:$CZ$3000,MATCH(1,INDEX(('ce raw data'!$A$2:$A$3000=C252)*('ce raw data'!$B$2:$B$3000=$B309),,),0),MATCH(J255,'ce raw data'!$C$1:$CZ$1,0))="","-",INDEX('ce raw data'!$C$2:$CZ$3000,MATCH(1,INDEX(('ce raw data'!$A$2:$A$3000=C252)*('ce raw data'!$B$2:$B$3000=$B309),,),0),MATCH(J255,'ce raw data'!$C$1:$CZ$1,0))),"-")</f>
        <v>-</v>
      </c>
    </row>
    <row r="310" spans="2:10" x14ac:dyDescent="0.4">
      <c r="B310" s="15"/>
      <c r="C310" s="9"/>
      <c r="D310" s="9"/>
      <c r="E310" s="9"/>
      <c r="F310" s="9"/>
      <c r="G310" s="9"/>
      <c r="H310" s="9"/>
      <c r="I310" s="9"/>
      <c r="J310" s="9"/>
    </row>
    <row r="311" spans="2:10" x14ac:dyDescent="0.4">
      <c r="B311" s="15"/>
      <c r="C311" s="9"/>
      <c r="D311" s="9"/>
      <c r="E311" s="9"/>
      <c r="F311" s="9"/>
      <c r="G311" s="9"/>
      <c r="H311" s="9"/>
      <c r="I311" s="9"/>
      <c r="J311" s="9"/>
    </row>
    <row r="312" spans="2:10" x14ac:dyDescent="0.4">
      <c r="B312" s="15"/>
      <c r="C312" s="9"/>
      <c r="D312" s="9"/>
      <c r="E312" s="9"/>
      <c r="F312" s="9"/>
      <c r="G312" s="9"/>
      <c r="H312" s="9"/>
      <c r="I312" s="9"/>
      <c r="J312" s="9"/>
    </row>
    <row r="313" spans="2:10" x14ac:dyDescent="0.4">
      <c r="B313" s="4"/>
      <c r="C313" s="3"/>
      <c r="D313" s="18"/>
      <c r="E313" s="18"/>
      <c r="F313" s="18"/>
      <c r="G313" s="4"/>
      <c r="J313" s="1"/>
    </row>
    <row r="314" spans="2:10" x14ac:dyDescent="0.4">
      <c r="B314" s="5" t="s">
        <v>4</v>
      </c>
      <c r="C314" s="36" t="str">
        <f>IF(INDEX('ce raw data'!$A:$A,2+27*5)="","blank",INDEX('ce raw data'!$A:$A,2+27*5))</f>
        <v>blank</v>
      </c>
      <c r="D314" s="36"/>
      <c r="E314" s="36"/>
      <c r="F314" s="36"/>
      <c r="G314" s="36"/>
      <c r="H314" s="36"/>
      <c r="I314" s="36"/>
      <c r="J314" s="36"/>
    </row>
    <row r="315" spans="2:10" ht="24.6" x14ac:dyDescent="0.4">
      <c r="B315" s="6" t="s">
        <v>5</v>
      </c>
      <c r="C315" s="36"/>
      <c r="D315" s="36"/>
      <c r="E315" s="36"/>
      <c r="F315" s="36"/>
      <c r="G315" s="36"/>
      <c r="H315" s="36"/>
      <c r="I315" s="36"/>
      <c r="J315" s="36"/>
    </row>
    <row r="316" spans="2:10" x14ac:dyDescent="0.4">
      <c r="B316" s="7"/>
      <c r="C316" s="39"/>
      <c r="D316" s="39"/>
      <c r="E316" s="39"/>
      <c r="F316" s="39"/>
      <c r="G316" s="39"/>
      <c r="H316" s="39"/>
      <c r="I316" s="39"/>
      <c r="J316" s="39"/>
    </row>
    <row r="317" spans="2:10" x14ac:dyDescent="0.4">
      <c r="B317" s="5" t="s">
        <v>7</v>
      </c>
      <c r="C317" s="21" t="s">
        <v>8</v>
      </c>
      <c r="D317" s="21" t="s">
        <v>9</v>
      </c>
      <c r="E317" s="21" t="s">
        <v>40</v>
      </c>
      <c r="F317" s="21" t="s">
        <v>41</v>
      </c>
      <c r="G317" s="21" t="s">
        <v>42</v>
      </c>
      <c r="H317" s="21" t="s">
        <v>43</v>
      </c>
      <c r="I317" s="21" t="s">
        <v>44</v>
      </c>
      <c r="J317" s="21" t="s">
        <v>45</v>
      </c>
    </row>
    <row r="318" spans="2:10" hidden="1" x14ac:dyDescent="0.4">
      <c r="B318" s="28"/>
      <c r="C318" s="28" t="str">
        <f>IFERROR(IF(INDEX('ce raw data'!$C$2:$CZ$3000,MATCH(1,INDEX(('ce raw data'!$A$2:$A$3000=C314)*('ce raw data'!$B$2:$B$3000=$B319),,),0),MATCH(SUBSTITUTE(C317,"Allele","Height"),'ce raw data'!$C$1:$CZ$1,0))="","-",INDEX('ce raw data'!$C$2:$CZ$3000,MATCH(1,INDEX(('ce raw data'!$A$2:$A$3000=C314)*('ce raw data'!$B$2:$B$3000=$B319),,),0),MATCH(SUBSTITUTE(C317,"Allele","Height"),'ce raw data'!$C$1:$CZ$1,0))),"-")</f>
        <v>-</v>
      </c>
      <c r="D318" s="28" t="str">
        <f>IFERROR(IF(INDEX('ce raw data'!$C$2:$CZ$3000,MATCH(1,INDEX(('ce raw data'!$A$2:$A$3000=C314)*('ce raw data'!$B$2:$B$3000=$B319),,),0),MATCH(SUBSTITUTE(D317,"Allele","Height"),'ce raw data'!$C$1:$CZ$1,0))="","-",INDEX('ce raw data'!$C$2:$CZ$3000,MATCH(1,INDEX(('ce raw data'!$A$2:$A$3000=C314)*('ce raw data'!$B$2:$B$3000=$B319),,),0),MATCH(SUBSTITUTE(D317,"Allele","Height"),'ce raw data'!$C$1:$CZ$1,0))),"-")</f>
        <v>-</v>
      </c>
      <c r="E318" s="28" t="str">
        <f>IFERROR(IF(INDEX('ce raw data'!$C$2:$CZ$3000,MATCH(1,INDEX(('ce raw data'!$A$2:$A$3000=C314)*('ce raw data'!$B$2:$B$3000=$B319),,),0),MATCH(SUBSTITUTE(E317,"Allele","Height"),'ce raw data'!$C$1:$CZ$1,0))="","-",INDEX('ce raw data'!$C$2:$CZ$3000,MATCH(1,INDEX(('ce raw data'!$A$2:$A$3000=C314)*('ce raw data'!$B$2:$B$3000=$B319),,),0),MATCH(SUBSTITUTE(E317,"Allele","Height"),'ce raw data'!$C$1:$CZ$1,0))),"-")</f>
        <v>-</v>
      </c>
      <c r="F318" s="28" t="str">
        <f>IFERROR(IF(INDEX('ce raw data'!$C$2:$CZ$3000,MATCH(1,INDEX(('ce raw data'!$A$2:$A$3000=C314)*('ce raw data'!$B$2:$B$3000=$B319),,),0),MATCH(SUBSTITUTE(F317,"Allele","Height"),'ce raw data'!$C$1:$CZ$1,0))="","-",INDEX('ce raw data'!$C$2:$CZ$3000,MATCH(1,INDEX(('ce raw data'!$A$2:$A$3000=C314)*('ce raw data'!$B$2:$B$3000=$B319),,),0),MATCH(SUBSTITUTE(F317,"Allele","Height"),'ce raw data'!$C$1:$CZ$1,0))),"-")</f>
        <v>-</v>
      </c>
      <c r="G318" s="28" t="str">
        <f>IFERROR(IF(INDEX('ce raw data'!$C$2:$CZ$3000,MATCH(1,INDEX(('ce raw data'!$A$2:$A$3000=C314)*('ce raw data'!$B$2:$B$3000=$B319),,),0),MATCH(SUBSTITUTE(G317,"Allele","Height"),'ce raw data'!$C$1:$CZ$1,0))="","-",INDEX('ce raw data'!$C$2:$CZ$3000,MATCH(1,INDEX(('ce raw data'!$A$2:$A$3000=C314)*('ce raw data'!$B$2:$B$3000=$B319),,),0),MATCH(SUBSTITUTE(G317,"Allele","Height"),'ce raw data'!$C$1:$CZ$1,0))),"-")</f>
        <v>-</v>
      </c>
      <c r="H318" s="28" t="str">
        <f>IFERROR(IF(INDEX('ce raw data'!$C$2:$CZ$3000,MATCH(1,INDEX(('ce raw data'!$A$2:$A$3000=C314)*('ce raw data'!$B$2:$B$3000=$B319),,),0),MATCH(SUBSTITUTE(H317,"Allele","Height"),'ce raw data'!$C$1:$CZ$1,0))="","-",INDEX('ce raw data'!$C$2:$CZ$3000,MATCH(1,INDEX(('ce raw data'!$A$2:$A$3000=C314)*('ce raw data'!$B$2:$B$3000=$B319),,),0),MATCH(SUBSTITUTE(H317,"Allele","Height"),'ce raw data'!$C$1:$CZ$1,0))),"-")</f>
        <v>-</v>
      </c>
      <c r="I318" s="28" t="str">
        <f>IFERROR(IF(INDEX('ce raw data'!$C$2:$CZ$3000,MATCH(1,INDEX(('ce raw data'!$A$2:$A$3000=C314)*('ce raw data'!$B$2:$B$3000=$B319),,),0),MATCH(SUBSTITUTE(I317,"Allele","Height"),'ce raw data'!$C$1:$CZ$1,0))="","-",INDEX('ce raw data'!$C$2:$CZ$3000,MATCH(1,INDEX(('ce raw data'!$A$2:$A$3000=C314)*('ce raw data'!$B$2:$B$3000=$B319),,),0),MATCH(SUBSTITUTE(I317,"Allele","Height"),'ce raw data'!$C$1:$CZ$1,0))),"-")</f>
        <v>-</v>
      </c>
      <c r="J318" s="28" t="str">
        <f>IFERROR(IF(INDEX('ce raw data'!$C$2:$CZ$3000,MATCH(1,INDEX(('ce raw data'!$A$2:$A$3000=C314)*('ce raw data'!$B$2:$B$3000=$B319),,),0),MATCH(SUBSTITUTE(J317,"Allele","Height"),'ce raw data'!$C$1:$CZ$1,0))="","-",INDEX('ce raw data'!$C$2:$CZ$3000,MATCH(1,INDEX(('ce raw data'!$A$2:$A$3000=C314)*('ce raw data'!$B$2:$B$3000=$B319),,),0),MATCH(SUBSTITUTE(J317,"Allele","Height"),'ce raw data'!$C$1:$CZ$1,0))),"-")</f>
        <v>-</v>
      </c>
    </row>
    <row r="319" spans="2:10" x14ac:dyDescent="0.4">
      <c r="B319" s="10" t="str">
        <f>'Allele Call Table'!$A$71</f>
        <v>AMEL</v>
      </c>
      <c r="C319" s="8" t="str">
        <f>IFERROR(IF(INDEX('ce raw data'!$C$2:$CZ$3000,MATCH(1,INDEX(('ce raw data'!$A$2:$A$3000=C314)*('ce raw data'!$B$2:$B$3000=$B319),,),0),MATCH(C317,'ce raw data'!$C$1:$CZ$1,0))="","-",INDEX('ce raw data'!$C$2:$CZ$3000,MATCH(1,INDEX(('ce raw data'!$A$2:$A$3000=C314)*('ce raw data'!$B$2:$B$3000=$B319),,),0),MATCH(C317,'ce raw data'!$C$1:$CZ$1,0))),"-")</f>
        <v>-</v>
      </c>
      <c r="D319" s="8" t="str">
        <f>IFERROR(IF(INDEX('ce raw data'!$C$2:$CZ$3000,MATCH(1,INDEX(('ce raw data'!$A$2:$A$3000=C314)*('ce raw data'!$B$2:$B$3000=$B319),,),0),MATCH(D317,'ce raw data'!$C$1:$CZ$1,0))="","-",INDEX('ce raw data'!$C$2:$CZ$3000,MATCH(1,INDEX(('ce raw data'!$A$2:$A$3000=C314)*('ce raw data'!$B$2:$B$3000=$B319),,),0),MATCH(D317,'ce raw data'!$C$1:$CZ$1,0))),"-")</f>
        <v>-</v>
      </c>
      <c r="E319" s="8" t="str">
        <f>IFERROR(IF(INDEX('ce raw data'!$C$2:$CZ$3000,MATCH(1,INDEX(('ce raw data'!$A$2:$A$3000=C314)*('ce raw data'!$B$2:$B$3000=$B319),,),0),MATCH(E317,'ce raw data'!$C$1:$CZ$1,0))="","-",INDEX('ce raw data'!$C$2:$CZ$3000,MATCH(1,INDEX(('ce raw data'!$A$2:$A$3000=C314)*('ce raw data'!$B$2:$B$3000=$B319),,),0),MATCH(E317,'ce raw data'!$C$1:$CZ$1,0))),"-")</f>
        <v>-</v>
      </c>
      <c r="F319" s="8" t="str">
        <f>IFERROR(IF(INDEX('ce raw data'!$C$2:$CZ$3000,MATCH(1,INDEX(('ce raw data'!$A$2:$A$3000=C314)*('ce raw data'!$B$2:$B$3000=$B319),,),0),MATCH(F317,'ce raw data'!$C$1:$CZ$1,0))="","-",INDEX('ce raw data'!$C$2:$CZ$3000,MATCH(1,INDEX(('ce raw data'!$A$2:$A$3000=C314)*('ce raw data'!$B$2:$B$3000=$B319),,),0),MATCH(F317,'ce raw data'!$C$1:$CZ$1,0))),"-")</f>
        <v>-</v>
      </c>
      <c r="G319" s="8" t="str">
        <f>IFERROR(IF(INDEX('ce raw data'!$C$2:$CZ$3000,MATCH(1,INDEX(('ce raw data'!$A$2:$A$3000=C314)*('ce raw data'!$B$2:$B$3000=$B319),,),0),MATCH(G317,'ce raw data'!$C$1:$CZ$1,0))="","-",INDEX('ce raw data'!$C$2:$CZ$3000,MATCH(1,INDEX(('ce raw data'!$A$2:$A$3000=C314)*('ce raw data'!$B$2:$B$3000=$B319),,),0),MATCH(G317,'ce raw data'!$C$1:$CZ$1,0))),"-")</f>
        <v>-</v>
      </c>
      <c r="H319" s="8" t="str">
        <f>IFERROR(IF(INDEX('ce raw data'!$C$2:$CZ$3000,MATCH(1,INDEX(('ce raw data'!$A$2:$A$3000=C314)*('ce raw data'!$B$2:$B$3000=$B319),,),0),MATCH(H317,'ce raw data'!$C$1:$CZ$1,0))="","-",INDEX('ce raw data'!$C$2:$CZ$3000,MATCH(1,INDEX(('ce raw data'!$A$2:$A$3000=C314)*('ce raw data'!$B$2:$B$3000=$B319),,),0),MATCH(H317,'ce raw data'!$C$1:$CZ$1,0))),"-")</f>
        <v>-</v>
      </c>
      <c r="I319" s="8" t="str">
        <f>IFERROR(IF(INDEX('ce raw data'!$C$2:$CZ$3000,MATCH(1,INDEX(('ce raw data'!$A$2:$A$3000=C314)*('ce raw data'!$B$2:$B$3000=$B319),,),0),MATCH(I317,'ce raw data'!$C$1:$CZ$1,0))="","-",INDEX('ce raw data'!$C$2:$CZ$3000,MATCH(1,INDEX(('ce raw data'!$A$2:$A$3000=C314)*('ce raw data'!$B$2:$B$3000=$B319),,),0),MATCH(I317,'ce raw data'!$C$1:$CZ$1,0))),"-")</f>
        <v>-</v>
      </c>
      <c r="J319" s="8" t="str">
        <f>IFERROR(IF(INDEX('ce raw data'!$C$2:$CZ$3000,MATCH(1,INDEX(('ce raw data'!$A$2:$A$3000=C314)*('ce raw data'!$B$2:$B$3000=$B319),,),0),MATCH(J317,'ce raw data'!$C$1:$CZ$1,0))="","-",INDEX('ce raw data'!$C$2:$CZ$3000,MATCH(1,INDEX(('ce raw data'!$A$2:$A$3000=C314)*('ce raw data'!$B$2:$B$3000=$B319),,),0),MATCH(J317,'ce raw data'!$C$1:$CZ$1,0))),"-")</f>
        <v>-</v>
      </c>
    </row>
    <row r="320" spans="2:10" hidden="1" x14ac:dyDescent="0.4">
      <c r="B320" s="10"/>
      <c r="C320" s="8" t="str">
        <f>IFERROR(IF(INDEX('ce raw data'!$C$2:$CZ$3000,MATCH(1,INDEX(('ce raw data'!$A$2:$A$3000=C314)*('ce raw data'!$B$2:$B$3000=$B321),,),0),MATCH(SUBSTITUTE(C317,"Allele","Height"),'ce raw data'!$C$1:$CZ$1,0))="","-",INDEX('ce raw data'!$C$2:$CZ$3000,MATCH(1,INDEX(('ce raw data'!$A$2:$A$3000=C314)*('ce raw data'!$B$2:$B$3000=$B321),,),0),MATCH(SUBSTITUTE(C317,"Allele","Height"),'ce raw data'!$C$1:$CZ$1,0))),"-")</f>
        <v>-</v>
      </c>
      <c r="D320" s="8" t="str">
        <f>IFERROR(IF(INDEX('ce raw data'!$C$2:$CZ$3000,MATCH(1,INDEX(('ce raw data'!$A$2:$A$3000=C314)*('ce raw data'!$B$2:$B$3000=$B321),,),0),MATCH(SUBSTITUTE(D317,"Allele","Height"),'ce raw data'!$C$1:$CZ$1,0))="","-",INDEX('ce raw data'!$C$2:$CZ$3000,MATCH(1,INDEX(('ce raw data'!$A$2:$A$3000=C314)*('ce raw data'!$B$2:$B$3000=$B321),,),0),MATCH(SUBSTITUTE(D317,"Allele","Height"),'ce raw data'!$C$1:$CZ$1,0))),"-")</f>
        <v>-</v>
      </c>
      <c r="E320" s="8" t="str">
        <f>IFERROR(IF(INDEX('ce raw data'!$C$2:$CZ$3000,MATCH(1,INDEX(('ce raw data'!$A$2:$A$3000=C314)*('ce raw data'!$B$2:$B$3000=$B321),,),0),MATCH(SUBSTITUTE(E317,"Allele","Height"),'ce raw data'!$C$1:$CZ$1,0))="","-",INDEX('ce raw data'!$C$2:$CZ$3000,MATCH(1,INDEX(('ce raw data'!$A$2:$A$3000=C314)*('ce raw data'!$B$2:$B$3000=$B321),,),0),MATCH(SUBSTITUTE(E317,"Allele","Height"),'ce raw data'!$C$1:$CZ$1,0))),"-")</f>
        <v>-</v>
      </c>
      <c r="F320" s="8" t="str">
        <f>IFERROR(IF(INDEX('ce raw data'!$C$2:$CZ$3000,MATCH(1,INDEX(('ce raw data'!$A$2:$A$3000=C314)*('ce raw data'!$B$2:$B$3000=$B321),,),0),MATCH(SUBSTITUTE(F317,"Allele","Height"),'ce raw data'!$C$1:$CZ$1,0))="","-",INDEX('ce raw data'!$C$2:$CZ$3000,MATCH(1,INDEX(('ce raw data'!$A$2:$A$3000=C314)*('ce raw data'!$B$2:$B$3000=$B321),,),0),MATCH(SUBSTITUTE(F317,"Allele","Height"),'ce raw data'!$C$1:$CZ$1,0))),"-")</f>
        <v>-</v>
      </c>
      <c r="G320" s="8" t="str">
        <f>IFERROR(IF(INDEX('ce raw data'!$C$2:$CZ$3000,MATCH(1,INDEX(('ce raw data'!$A$2:$A$3000=C314)*('ce raw data'!$B$2:$B$3000=$B321),,),0),MATCH(SUBSTITUTE(G317,"Allele","Height"),'ce raw data'!$C$1:$CZ$1,0))="","-",INDEX('ce raw data'!$C$2:$CZ$3000,MATCH(1,INDEX(('ce raw data'!$A$2:$A$3000=C314)*('ce raw data'!$B$2:$B$3000=$B321),,),0),MATCH(SUBSTITUTE(G317,"Allele","Height"),'ce raw data'!$C$1:$CZ$1,0))),"-")</f>
        <v>-</v>
      </c>
      <c r="H320" s="8" t="str">
        <f>IFERROR(IF(INDEX('ce raw data'!$C$2:$CZ$3000,MATCH(1,INDEX(('ce raw data'!$A$2:$A$3000=C314)*('ce raw data'!$B$2:$B$3000=$B321),,),0),MATCH(SUBSTITUTE(H317,"Allele","Height"),'ce raw data'!$C$1:$CZ$1,0))="","-",INDEX('ce raw data'!$C$2:$CZ$3000,MATCH(1,INDEX(('ce raw data'!$A$2:$A$3000=C314)*('ce raw data'!$B$2:$B$3000=$B321),,),0),MATCH(SUBSTITUTE(H317,"Allele","Height"),'ce raw data'!$C$1:$CZ$1,0))),"-")</f>
        <v>-</v>
      </c>
      <c r="I320" s="8" t="str">
        <f>IFERROR(IF(INDEX('ce raw data'!$C$2:$CZ$3000,MATCH(1,INDEX(('ce raw data'!$A$2:$A$3000=C314)*('ce raw data'!$B$2:$B$3000=$B321),,),0),MATCH(SUBSTITUTE(I317,"Allele","Height"),'ce raw data'!$C$1:$CZ$1,0))="","-",INDEX('ce raw data'!$C$2:$CZ$3000,MATCH(1,INDEX(('ce raw data'!$A$2:$A$3000=C314)*('ce raw data'!$B$2:$B$3000=$B321),,),0),MATCH(SUBSTITUTE(I317,"Allele","Height"),'ce raw data'!$C$1:$CZ$1,0))),"-")</f>
        <v>-</v>
      </c>
      <c r="J320" s="8" t="str">
        <f>IFERROR(IF(INDEX('ce raw data'!$C$2:$CZ$3000,MATCH(1,INDEX(('ce raw data'!$A$2:$A$3000=C314)*('ce raw data'!$B$2:$B$3000=$B321),,),0),MATCH(SUBSTITUTE(J317,"Allele","Height"),'ce raw data'!$C$1:$CZ$1,0))="","-",INDEX('ce raw data'!$C$2:$CZ$3000,MATCH(1,INDEX(('ce raw data'!$A$2:$A$3000=C314)*('ce raw data'!$B$2:$B$3000=$B321),,),0),MATCH(SUBSTITUTE(J317,"Allele","Height"),'ce raw data'!$C$1:$CZ$1,0))),"-")</f>
        <v>-</v>
      </c>
    </row>
    <row r="321" spans="2:10" x14ac:dyDescent="0.4">
      <c r="B321" s="10" t="str">
        <f>'Allele Call Table'!$A$73</f>
        <v>D3S1358</v>
      </c>
      <c r="C321" s="8" t="str">
        <f>IFERROR(IF(INDEX('ce raw data'!$C$2:$CZ$3000,MATCH(1,INDEX(('ce raw data'!$A$2:$A$3000=C314)*('ce raw data'!$B$2:$B$3000=$B321),,),0),MATCH(C317,'ce raw data'!$C$1:$CZ$1,0))="","-",INDEX('ce raw data'!$C$2:$CZ$3000,MATCH(1,INDEX(('ce raw data'!$A$2:$A$3000=C314)*('ce raw data'!$B$2:$B$3000=$B321),,),0),MATCH(C317,'ce raw data'!$C$1:$CZ$1,0))),"-")</f>
        <v>-</v>
      </c>
      <c r="D321" s="8" t="str">
        <f>IFERROR(IF(INDEX('ce raw data'!$C$2:$CZ$3000,MATCH(1,INDEX(('ce raw data'!$A$2:$A$3000=C314)*('ce raw data'!$B$2:$B$3000=$B321),,),0),MATCH(D317,'ce raw data'!$C$1:$CZ$1,0))="","-",INDEX('ce raw data'!$C$2:$CZ$3000,MATCH(1,INDEX(('ce raw data'!$A$2:$A$3000=C314)*('ce raw data'!$B$2:$B$3000=$B321),,),0),MATCH(D317,'ce raw data'!$C$1:$CZ$1,0))),"-")</f>
        <v>-</v>
      </c>
      <c r="E321" s="8" t="str">
        <f>IFERROR(IF(INDEX('ce raw data'!$C$2:$CZ$3000,MATCH(1,INDEX(('ce raw data'!$A$2:$A$3000=C314)*('ce raw data'!$B$2:$B$3000=$B321),,),0),MATCH(E317,'ce raw data'!$C$1:$CZ$1,0))="","-",INDEX('ce raw data'!$C$2:$CZ$3000,MATCH(1,INDEX(('ce raw data'!$A$2:$A$3000=C314)*('ce raw data'!$B$2:$B$3000=$B321),,),0),MATCH(E317,'ce raw data'!$C$1:$CZ$1,0))),"-")</f>
        <v>-</v>
      </c>
      <c r="F321" s="8" t="str">
        <f>IFERROR(IF(INDEX('ce raw data'!$C$2:$CZ$3000,MATCH(1,INDEX(('ce raw data'!$A$2:$A$3000=C314)*('ce raw data'!$B$2:$B$3000=$B321),,),0),MATCH(F317,'ce raw data'!$C$1:$CZ$1,0))="","-",INDEX('ce raw data'!$C$2:$CZ$3000,MATCH(1,INDEX(('ce raw data'!$A$2:$A$3000=C314)*('ce raw data'!$B$2:$B$3000=$B321),,),0),MATCH(F317,'ce raw data'!$C$1:$CZ$1,0))),"-")</f>
        <v>-</v>
      </c>
      <c r="G321" s="8" t="str">
        <f>IFERROR(IF(INDEX('ce raw data'!$C$2:$CZ$3000,MATCH(1,INDEX(('ce raw data'!$A$2:$A$3000=C314)*('ce raw data'!$B$2:$B$3000=$B321),,),0),MATCH(G317,'ce raw data'!$C$1:$CZ$1,0))="","-",INDEX('ce raw data'!$C$2:$CZ$3000,MATCH(1,INDEX(('ce raw data'!$A$2:$A$3000=C314)*('ce raw data'!$B$2:$B$3000=$B321),,),0),MATCH(G317,'ce raw data'!$C$1:$CZ$1,0))),"-")</f>
        <v>-</v>
      </c>
      <c r="H321" s="8" t="str">
        <f>IFERROR(IF(INDEX('ce raw data'!$C$2:$CZ$3000,MATCH(1,INDEX(('ce raw data'!$A$2:$A$3000=C314)*('ce raw data'!$B$2:$B$3000=$B321),,),0),MATCH(H317,'ce raw data'!$C$1:$CZ$1,0))="","-",INDEX('ce raw data'!$C$2:$CZ$3000,MATCH(1,INDEX(('ce raw data'!$A$2:$A$3000=C314)*('ce raw data'!$B$2:$B$3000=$B321),,),0),MATCH(H317,'ce raw data'!$C$1:$CZ$1,0))),"-")</f>
        <v>-</v>
      </c>
      <c r="I321" s="8" t="str">
        <f>IFERROR(IF(INDEX('ce raw data'!$C$2:$CZ$3000,MATCH(1,INDEX(('ce raw data'!$A$2:$A$3000=C314)*('ce raw data'!$B$2:$B$3000=$B321),,),0),MATCH(I317,'ce raw data'!$C$1:$CZ$1,0))="","-",INDEX('ce raw data'!$C$2:$CZ$3000,MATCH(1,INDEX(('ce raw data'!$A$2:$A$3000=C314)*('ce raw data'!$B$2:$B$3000=$B321),,),0),MATCH(I317,'ce raw data'!$C$1:$CZ$1,0))),"-")</f>
        <v>-</v>
      </c>
      <c r="J321" s="8" t="str">
        <f>IFERROR(IF(INDEX('ce raw data'!$C$2:$CZ$3000,MATCH(1,INDEX(('ce raw data'!$A$2:$A$3000=C314)*('ce raw data'!$B$2:$B$3000=$B321),,),0),MATCH(J317,'ce raw data'!$C$1:$CZ$1,0))="","-",INDEX('ce raw data'!$C$2:$CZ$3000,MATCH(1,INDEX(('ce raw data'!$A$2:$A$3000=C314)*('ce raw data'!$B$2:$B$3000=$B321),,),0),MATCH(J317,'ce raw data'!$C$1:$CZ$1,0))),"-")</f>
        <v>-</v>
      </c>
    </row>
    <row r="322" spans="2:10" hidden="1" x14ac:dyDescent="0.4">
      <c r="B322" s="10"/>
      <c r="C322" s="8" t="str">
        <f>IFERROR(IF(INDEX('ce raw data'!$C$2:$CZ$3000,MATCH(1,INDEX(('ce raw data'!$A$2:$A$3000=C314)*('ce raw data'!$B$2:$B$3000=$B323),,),0),MATCH(SUBSTITUTE(C317,"Allele","Height"),'ce raw data'!$C$1:$CZ$1,0))="","-",INDEX('ce raw data'!$C$2:$CZ$3000,MATCH(1,INDEX(('ce raw data'!$A$2:$A$3000=C314)*('ce raw data'!$B$2:$B$3000=$B323),,),0),MATCH(SUBSTITUTE(C317,"Allele","Height"),'ce raw data'!$C$1:$CZ$1,0))),"-")</f>
        <v>-</v>
      </c>
      <c r="D322" s="8" t="str">
        <f>IFERROR(IF(INDEX('ce raw data'!$C$2:$CZ$3000,MATCH(1,INDEX(('ce raw data'!$A$2:$A$3000=C314)*('ce raw data'!$B$2:$B$3000=$B323),,),0),MATCH(SUBSTITUTE(D317,"Allele","Height"),'ce raw data'!$C$1:$CZ$1,0))="","-",INDEX('ce raw data'!$C$2:$CZ$3000,MATCH(1,INDEX(('ce raw data'!$A$2:$A$3000=C314)*('ce raw data'!$B$2:$B$3000=$B323),,),0),MATCH(SUBSTITUTE(D317,"Allele","Height"),'ce raw data'!$C$1:$CZ$1,0))),"-")</f>
        <v>-</v>
      </c>
      <c r="E322" s="8" t="str">
        <f>IFERROR(IF(INDEX('ce raw data'!$C$2:$CZ$3000,MATCH(1,INDEX(('ce raw data'!$A$2:$A$3000=C314)*('ce raw data'!$B$2:$B$3000=$B323),,),0),MATCH(SUBSTITUTE(E317,"Allele","Height"),'ce raw data'!$C$1:$CZ$1,0))="","-",INDEX('ce raw data'!$C$2:$CZ$3000,MATCH(1,INDEX(('ce raw data'!$A$2:$A$3000=C314)*('ce raw data'!$B$2:$B$3000=$B323),,),0),MATCH(SUBSTITUTE(E317,"Allele","Height"),'ce raw data'!$C$1:$CZ$1,0))),"-")</f>
        <v>-</v>
      </c>
      <c r="F322" s="8" t="str">
        <f>IFERROR(IF(INDEX('ce raw data'!$C$2:$CZ$3000,MATCH(1,INDEX(('ce raw data'!$A$2:$A$3000=C314)*('ce raw data'!$B$2:$B$3000=$B323),,),0),MATCH(SUBSTITUTE(F317,"Allele","Height"),'ce raw data'!$C$1:$CZ$1,0))="","-",INDEX('ce raw data'!$C$2:$CZ$3000,MATCH(1,INDEX(('ce raw data'!$A$2:$A$3000=C314)*('ce raw data'!$B$2:$B$3000=$B323),,),0),MATCH(SUBSTITUTE(F317,"Allele","Height"),'ce raw data'!$C$1:$CZ$1,0))),"-")</f>
        <v>-</v>
      </c>
      <c r="G322" s="8" t="str">
        <f>IFERROR(IF(INDEX('ce raw data'!$C$2:$CZ$3000,MATCH(1,INDEX(('ce raw data'!$A$2:$A$3000=C314)*('ce raw data'!$B$2:$B$3000=$B323),,),0),MATCH(SUBSTITUTE(G317,"Allele","Height"),'ce raw data'!$C$1:$CZ$1,0))="","-",INDEX('ce raw data'!$C$2:$CZ$3000,MATCH(1,INDEX(('ce raw data'!$A$2:$A$3000=C314)*('ce raw data'!$B$2:$B$3000=$B323),,),0),MATCH(SUBSTITUTE(G317,"Allele","Height"),'ce raw data'!$C$1:$CZ$1,0))),"-")</f>
        <v>-</v>
      </c>
      <c r="H322" s="8" t="str">
        <f>IFERROR(IF(INDEX('ce raw data'!$C$2:$CZ$3000,MATCH(1,INDEX(('ce raw data'!$A$2:$A$3000=C314)*('ce raw data'!$B$2:$B$3000=$B323),,),0),MATCH(SUBSTITUTE(H317,"Allele","Height"),'ce raw data'!$C$1:$CZ$1,0))="","-",INDEX('ce raw data'!$C$2:$CZ$3000,MATCH(1,INDEX(('ce raw data'!$A$2:$A$3000=C314)*('ce raw data'!$B$2:$B$3000=$B323),,),0),MATCH(SUBSTITUTE(H317,"Allele","Height"),'ce raw data'!$C$1:$CZ$1,0))),"-")</f>
        <v>-</v>
      </c>
      <c r="I322" s="8" t="str">
        <f>IFERROR(IF(INDEX('ce raw data'!$C$2:$CZ$3000,MATCH(1,INDEX(('ce raw data'!$A$2:$A$3000=C314)*('ce raw data'!$B$2:$B$3000=$B323),,),0),MATCH(SUBSTITUTE(I317,"Allele","Height"),'ce raw data'!$C$1:$CZ$1,0))="","-",INDEX('ce raw data'!$C$2:$CZ$3000,MATCH(1,INDEX(('ce raw data'!$A$2:$A$3000=C314)*('ce raw data'!$B$2:$B$3000=$B323),,),0),MATCH(SUBSTITUTE(I317,"Allele","Height"),'ce raw data'!$C$1:$CZ$1,0))),"-")</f>
        <v>-</v>
      </c>
      <c r="J322" s="8" t="str">
        <f>IFERROR(IF(INDEX('ce raw data'!$C$2:$CZ$3000,MATCH(1,INDEX(('ce raw data'!$A$2:$A$3000=C314)*('ce raw data'!$B$2:$B$3000=$B323),,),0),MATCH(SUBSTITUTE(J317,"Allele","Height"),'ce raw data'!$C$1:$CZ$1,0))="","-",INDEX('ce raw data'!$C$2:$CZ$3000,MATCH(1,INDEX(('ce raw data'!$A$2:$A$3000=C314)*('ce raw data'!$B$2:$B$3000=$B323),,),0),MATCH(SUBSTITUTE(J317,"Allele","Height"),'ce raw data'!$C$1:$CZ$1,0))),"-")</f>
        <v>-</v>
      </c>
    </row>
    <row r="323" spans="2:10" x14ac:dyDescent="0.4">
      <c r="B323" s="10" t="str">
        <f>'Allele Call Table'!$A$75</f>
        <v>D1S1656</v>
      </c>
      <c r="C323" s="8" t="str">
        <f>IFERROR(IF(INDEX('ce raw data'!$C$2:$CZ$3000,MATCH(1,INDEX(('ce raw data'!$A$2:$A$3000=C314)*('ce raw data'!$B$2:$B$3000=$B323),,),0),MATCH(C317,'ce raw data'!$C$1:$CZ$1,0))="","-",INDEX('ce raw data'!$C$2:$CZ$3000,MATCH(1,INDEX(('ce raw data'!$A$2:$A$3000=C314)*('ce raw data'!$B$2:$B$3000=$B323),,),0),MATCH(C317,'ce raw data'!$C$1:$CZ$1,0))),"-")</f>
        <v>-</v>
      </c>
      <c r="D323" s="8" t="str">
        <f>IFERROR(IF(INDEX('ce raw data'!$C$2:$CZ$3000,MATCH(1,INDEX(('ce raw data'!$A$2:$A$3000=C314)*('ce raw data'!$B$2:$B$3000=$B323),,),0),MATCH(D317,'ce raw data'!$C$1:$CZ$1,0))="","-",INDEX('ce raw data'!$C$2:$CZ$3000,MATCH(1,INDEX(('ce raw data'!$A$2:$A$3000=C314)*('ce raw data'!$B$2:$B$3000=$B323),,),0),MATCH(D317,'ce raw data'!$C$1:$CZ$1,0))),"-")</f>
        <v>-</v>
      </c>
      <c r="E323" s="8" t="str">
        <f>IFERROR(IF(INDEX('ce raw data'!$C$2:$CZ$3000,MATCH(1,INDEX(('ce raw data'!$A$2:$A$3000=C314)*('ce raw data'!$B$2:$B$3000=$B323),,),0),MATCH(E317,'ce raw data'!$C$1:$CZ$1,0))="","-",INDEX('ce raw data'!$C$2:$CZ$3000,MATCH(1,INDEX(('ce raw data'!$A$2:$A$3000=C314)*('ce raw data'!$B$2:$B$3000=$B323),,),0),MATCH(E317,'ce raw data'!$C$1:$CZ$1,0))),"-")</f>
        <v>-</v>
      </c>
      <c r="F323" s="8" t="str">
        <f>IFERROR(IF(INDEX('ce raw data'!$C$2:$CZ$3000,MATCH(1,INDEX(('ce raw data'!$A$2:$A$3000=C314)*('ce raw data'!$B$2:$B$3000=$B323),,),0),MATCH(F317,'ce raw data'!$C$1:$CZ$1,0))="","-",INDEX('ce raw data'!$C$2:$CZ$3000,MATCH(1,INDEX(('ce raw data'!$A$2:$A$3000=C314)*('ce raw data'!$B$2:$B$3000=$B323),,),0),MATCH(F317,'ce raw data'!$C$1:$CZ$1,0))),"-")</f>
        <v>-</v>
      </c>
      <c r="G323" s="8" t="str">
        <f>IFERROR(IF(INDEX('ce raw data'!$C$2:$CZ$3000,MATCH(1,INDEX(('ce raw data'!$A$2:$A$3000=C314)*('ce raw data'!$B$2:$B$3000=$B323),,),0),MATCH(G317,'ce raw data'!$C$1:$CZ$1,0))="","-",INDEX('ce raw data'!$C$2:$CZ$3000,MATCH(1,INDEX(('ce raw data'!$A$2:$A$3000=C314)*('ce raw data'!$B$2:$B$3000=$B323),,),0),MATCH(G317,'ce raw data'!$C$1:$CZ$1,0))),"-")</f>
        <v>-</v>
      </c>
      <c r="H323" s="8" t="str">
        <f>IFERROR(IF(INDEX('ce raw data'!$C$2:$CZ$3000,MATCH(1,INDEX(('ce raw data'!$A$2:$A$3000=C314)*('ce raw data'!$B$2:$B$3000=$B323),,),0),MATCH(H317,'ce raw data'!$C$1:$CZ$1,0))="","-",INDEX('ce raw data'!$C$2:$CZ$3000,MATCH(1,INDEX(('ce raw data'!$A$2:$A$3000=C314)*('ce raw data'!$B$2:$B$3000=$B323),,),0),MATCH(H317,'ce raw data'!$C$1:$CZ$1,0))),"-")</f>
        <v>-</v>
      </c>
      <c r="I323" s="8" t="str">
        <f>IFERROR(IF(INDEX('ce raw data'!$C$2:$CZ$3000,MATCH(1,INDEX(('ce raw data'!$A$2:$A$3000=C314)*('ce raw data'!$B$2:$B$3000=$B323),,),0),MATCH(I317,'ce raw data'!$C$1:$CZ$1,0))="","-",INDEX('ce raw data'!$C$2:$CZ$3000,MATCH(1,INDEX(('ce raw data'!$A$2:$A$3000=C314)*('ce raw data'!$B$2:$B$3000=$B323),,),0),MATCH(I317,'ce raw data'!$C$1:$CZ$1,0))),"-")</f>
        <v>-</v>
      </c>
      <c r="J323" s="8" t="str">
        <f>IFERROR(IF(INDEX('ce raw data'!$C$2:$CZ$3000,MATCH(1,INDEX(('ce raw data'!$A$2:$A$3000=C314)*('ce raw data'!$B$2:$B$3000=$B323),,),0),MATCH(J317,'ce raw data'!$C$1:$CZ$1,0))="","-",INDEX('ce raw data'!$C$2:$CZ$3000,MATCH(1,INDEX(('ce raw data'!$A$2:$A$3000=C314)*('ce raw data'!$B$2:$B$3000=$B323),,),0),MATCH(J317,'ce raw data'!$C$1:$CZ$1,0))),"-")</f>
        <v>-</v>
      </c>
    </row>
    <row r="324" spans="2:10" hidden="1" x14ac:dyDescent="0.4">
      <c r="B324" s="10"/>
      <c r="C324" s="8" t="str">
        <f>IFERROR(IF(INDEX('ce raw data'!$C$2:$CZ$3000,MATCH(1,INDEX(('ce raw data'!$A$2:$A$3000=C314)*('ce raw data'!$B$2:$B$3000=$B325),,),0),MATCH(SUBSTITUTE(C317,"Allele","Height"),'ce raw data'!$C$1:$CZ$1,0))="","-",INDEX('ce raw data'!$C$2:$CZ$3000,MATCH(1,INDEX(('ce raw data'!$A$2:$A$3000=C314)*('ce raw data'!$B$2:$B$3000=$B325),,),0),MATCH(SUBSTITUTE(C317,"Allele","Height"),'ce raw data'!$C$1:$CZ$1,0))),"-")</f>
        <v>-</v>
      </c>
      <c r="D324" s="8" t="str">
        <f>IFERROR(IF(INDEX('ce raw data'!$C$2:$CZ$3000,MATCH(1,INDEX(('ce raw data'!$A$2:$A$3000=C314)*('ce raw data'!$B$2:$B$3000=$B325),,),0),MATCH(SUBSTITUTE(D317,"Allele","Height"),'ce raw data'!$C$1:$CZ$1,0))="","-",INDEX('ce raw data'!$C$2:$CZ$3000,MATCH(1,INDEX(('ce raw data'!$A$2:$A$3000=C314)*('ce raw data'!$B$2:$B$3000=$B325),,),0),MATCH(SUBSTITUTE(D317,"Allele","Height"),'ce raw data'!$C$1:$CZ$1,0))),"-")</f>
        <v>-</v>
      </c>
      <c r="E324" s="8" t="str">
        <f>IFERROR(IF(INDEX('ce raw data'!$C$2:$CZ$3000,MATCH(1,INDEX(('ce raw data'!$A$2:$A$3000=C314)*('ce raw data'!$B$2:$B$3000=$B325),,),0),MATCH(SUBSTITUTE(E317,"Allele","Height"),'ce raw data'!$C$1:$CZ$1,0))="","-",INDEX('ce raw data'!$C$2:$CZ$3000,MATCH(1,INDEX(('ce raw data'!$A$2:$A$3000=C314)*('ce raw data'!$B$2:$B$3000=$B325),,),0),MATCH(SUBSTITUTE(E317,"Allele","Height"),'ce raw data'!$C$1:$CZ$1,0))),"-")</f>
        <v>-</v>
      </c>
      <c r="F324" s="8" t="str">
        <f>IFERROR(IF(INDEX('ce raw data'!$C$2:$CZ$3000,MATCH(1,INDEX(('ce raw data'!$A$2:$A$3000=C314)*('ce raw data'!$B$2:$B$3000=$B325),,),0),MATCH(SUBSTITUTE(F317,"Allele","Height"),'ce raw data'!$C$1:$CZ$1,0))="","-",INDEX('ce raw data'!$C$2:$CZ$3000,MATCH(1,INDEX(('ce raw data'!$A$2:$A$3000=C314)*('ce raw data'!$B$2:$B$3000=$B325),,),0),MATCH(SUBSTITUTE(F317,"Allele","Height"),'ce raw data'!$C$1:$CZ$1,0))),"-")</f>
        <v>-</v>
      </c>
      <c r="G324" s="8" t="str">
        <f>IFERROR(IF(INDEX('ce raw data'!$C$2:$CZ$3000,MATCH(1,INDEX(('ce raw data'!$A$2:$A$3000=C314)*('ce raw data'!$B$2:$B$3000=$B325),,),0),MATCH(SUBSTITUTE(G317,"Allele","Height"),'ce raw data'!$C$1:$CZ$1,0))="","-",INDEX('ce raw data'!$C$2:$CZ$3000,MATCH(1,INDEX(('ce raw data'!$A$2:$A$3000=C314)*('ce raw data'!$B$2:$B$3000=$B325),,),0),MATCH(SUBSTITUTE(G317,"Allele","Height"),'ce raw data'!$C$1:$CZ$1,0))),"-")</f>
        <v>-</v>
      </c>
      <c r="H324" s="8" t="str">
        <f>IFERROR(IF(INDEX('ce raw data'!$C$2:$CZ$3000,MATCH(1,INDEX(('ce raw data'!$A$2:$A$3000=C314)*('ce raw data'!$B$2:$B$3000=$B325),,),0),MATCH(SUBSTITUTE(H317,"Allele","Height"),'ce raw data'!$C$1:$CZ$1,0))="","-",INDEX('ce raw data'!$C$2:$CZ$3000,MATCH(1,INDEX(('ce raw data'!$A$2:$A$3000=C314)*('ce raw data'!$B$2:$B$3000=$B325),,),0),MATCH(SUBSTITUTE(H317,"Allele","Height"),'ce raw data'!$C$1:$CZ$1,0))),"-")</f>
        <v>-</v>
      </c>
      <c r="I324" s="8" t="str">
        <f>IFERROR(IF(INDEX('ce raw data'!$C$2:$CZ$3000,MATCH(1,INDEX(('ce raw data'!$A$2:$A$3000=C314)*('ce raw data'!$B$2:$B$3000=$B325),,),0),MATCH(SUBSTITUTE(I317,"Allele","Height"),'ce raw data'!$C$1:$CZ$1,0))="","-",INDEX('ce raw data'!$C$2:$CZ$3000,MATCH(1,INDEX(('ce raw data'!$A$2:$A$3000=C314)*('ce raw data'!$B$2:$B$3000=$B325),,),0),MATCH(SUBSTITUTE(I317,"Allele","Height"),'ce raw data'!$C$1:$CZ$1,0))),"-")</f>
        <v>-</v>
      </c>
      <c r="J324" s="8" t="str">
        <f>IFERROR(IF(INDEX('ce raw data'!$C$2:$CZ$3000,MATCH(1,INDEX(('ce raw data'!$A$2:$A$3000=C314)*('ce raw data'!$B$2:$B$3000=$B325),,),0),MATCH(SUBSTITUTE(J317,"Allele","Height"),'ce raw data'!$C$1:$CZ$1,0))="","-",INDEX('ce raw data'!$C$2:$CZ$3000,MATCH(1,INDEX(('ce raw data'!$A$2:$A$3000=C314)*('ce raw data'!$B$2:$B$3000=$B325),,),0),MATCH(SUBSTITUTE(J317,"Allele","Height"),'ce raw data'!$C$1:$CZ$1,0))),"-")</f>
        <v>-</v>
      </c>
    </row>
    <row r="325" spans="2:10" x14ac:dyDescent="0.4">
      <c r="B325" s="10" t="str">
        <f>'Allele Call Table'!$A$77</f>
        <v>D2S441</v>
      </c>
      <c r="C325" s="8" t="str">
        <f>IFERROR(IF(INDEX('ce raw data'!$C$2:$CZ$3000,MATCH(1,INDEX(('ce raw data'!$A$2:$A$3000=C314)*('ce raw data'!$B$2:$B$3000=$B325),,),0),MATCH(C317,'ce raw data'!$C$1:$CZ$1,0))="","-",INDEX('ce raw data'!$C$2:$CZ$3000,MATCH(1,INDEX(('ce raw data'!$A$2:$A$3000=C314)*('ce raw data'!$B$2:$B$3000=$B325),,),0),MATCH(C317,'ce raw data'!$C$1:$CZ$1,0))),"-")</f>
        <v>-</v>
      </c>
      <c r="D325" s="8" t="str">
        <f>IFERROR(IF(INDEX('ce raw data'!$C$2:$CZ$3000,MATCH(1,INDEX(('ce raw data'!$A$2:$A$3000=C314)*('ce raw data'!$B$2:$B$3000=$B325),,),0),MATCH(D317,'ce raw data'!$C$1:$CZ$1,0))="","-",INDEX('ce raw data'!$C$2:$CZ$3000,MATCH(1,INDEX(('ce raw data'!$A$2:$A$3000=C314)*('ce raw data'!$B$2:$B$3000=$B325),,),0),MATCH(D317,'ce raw data'!$C$1:$CZ$1,0))),"-")</f>
        <v>-</v>
      </c>
      <c r="E325" s="8" t="str">
        <f>IFERROR(IF(INDEX('ce raw data'!$C$2:$CZ$3000,MATCH(1,INDEX(('ce raw data'!$A$2:$A$3000=C314)*('ce raw data'!$B$2:$B$3000=$B325),,),0),MATCH(E317,'ce raw data'!$C$1:$CZ$1,0))="","-",INDEX('ce raw data'!$C$2:$CZ$3000,MATCH(1,INDEX(('ce raw data'!$A$2:$A$3000=C314)*('ce raw data'!$B$2:$B$3000=$B325),,),0),MATCH(E317,'ce raw data'!$C$1:$CZ$1,0))),"-")</f>
        <v>-</v>
      </c>
      <c r="F325" s="8" t="str">
        <f>IFERROR(IF(INDEX('ce raw data'!$C$2:$CZ$3000,MATCH(1,INDEX(('ce raw data'!$A$2:$A$3000=C314)*('ce raw data'!$B$2:$B$3000=$B325),,),0),MATCH(F317,'ce raw data'!$C$1:$CZ$1,0))="","-",INDEX('ce raw data'!$C$2:$CZ$3000,MATCH(1,INDEX(('ce raw data'!$A$2:$A$3000=C314)*('ce raw data'!$B$2:$B$3000=$B325),,),0),MATCH(F317,'ce raw data'!$C$1:$CZ$1,0))),"-")</f>
        <v>-</v>
      </c>
      <c r="G325" s="8" t="str">
        <f>IFERROR(IF(INDEX('ce raw data'!$C$2:$CZ$3000,MATCH(1,INDEX(('ce raw data'!$A$2:$A$3000=C314)*('ce raw data'!$B$2:$B$3000=$B325),,),0),MATCH(G317,'ce raw data'!$C$1:$CZ$1,0))="","-",INDEX('ce raw data'!$C$2:$CZ$3000,MATCH(1,INDEX(('ce raw data'!$A$2:$A$3000=C314)*('ce raw data'!$B$2:$B$3000=$B325),,),0),MATCH(G317,'ce raw data'!$C$1:$CZ$1,0))),"-")</f>
        <v>-</v>
      </c>
      <c r="H325" s="8" t="str">
        <f>IFERROR(IF(INDEX('ce raw data'!$C$2:$CZ$3000,MATCH(1,INDEX(('ce raw data'!$A$2:$A$3000=C314)*('ce raw data'!$B$2:$B$3000=$B325),,),0),MATCH(H317,'ce raw data'!$C$1:$CZ$1,0))="","-",INDEX('ce raw data'!$C$2:$CZ$3000,MATCH(1,INDEX(('ce raw data'!$A$2:$A$3000=C314)*('ce raw data'!$B$2:$B$3000=$B325),,),0),MATCH(H317,'ce raw data'!$C$1:$CZ$1,0))),"-")</f>
        <v>-</v>
      </c>
      <c r="I325" s="8" t="str">
        <f>IFERROR(IF(INDEX('ce raw data'!$C$2:$CZ$3000,MATCH(1,INDEX(('ce raw data'!$A$2:$A$3000=C314)*('ce raw data'!$B$2:$B$3000=$B325),,),0),MATCH(I317,'ce raw data'!$C$1:$CZ$1,0))="","-",INDEX('ce raw data'!$C$2:$CZ$3000,MATCH(1,INDEX(('ce raw data'!$A$2:$A$3000=C314)*('ce raw data'!$B$2:$B$3000=$B325),,),0),MATCH(I317,'ce raw data'!$C$1:$CZ$1,0))),"-")</f>
        <v>-</v>
      </c>
      <c r="J325" s="8" t="str">
        <f>IFERROR(IF(INDEX('ce raw data'!$C$2:$CZ$3000,MATCH(1,INDEX(('ce raw data'!$A$2:$A$3000=C314)*('ce raw data'!$B$2:$B$3000=$B325),,),0),MATCH(J317,'ce raw data'!$C$1:$CZ$1,0))="","-",INDEX('ce raw data'!$C$2:$CZ$3000,MATCH(1,INDEX(('ce raw data'!$A$2:$A$3000=C314)*('ce raw data'!$B$2:$B$3000=$B325),,),0),MATCH(J317,'ce raw data'!$C$1:$CZ$1,0))),"-")</f>
        <v>-</v>
      </c>
    </row>
    <row r="326" spans="2:10" hidden="1" x14ac:dyDescent="0.4">
      <c r="B326" s="10"/>
      <c r="C326" s="8" t="str">
        <f>IFERROR(IF(INDEX('ce raw data'!$C$2:$CZ$3000,MATCH(1,INDEX(('ce raw data'!$A$2:$A$3000=C314)*('ce raw data'!$B$2:$B$3000=$B327),,),0),MATCH(SUBSTITUTE(C317,"Allele","Height"),'ce raw data'!$C$1:$CZ$1,0))="","-",INDEX('ce raw data'!$C$2:$CZ$3000,MATCH(1,INDEX(('ce raw data'!$A$2:$A$3000=C314)*('ce raw data'!$B$2:$B$3000=$B327),,),0),MATCH(SUBSTITUTE(C317,"Allele","Height"),'ce raw data'!$C$1:$CZ$1,0))),"-")</f>
        <v>-</v>
      </c>
      <c r="D326" s="8" t="str">
        <f>IFERROR(IF(INDEX('ce raw data'!$C$2:$CZ$3000,MATCH(1,INDEX(('ce raw data'!$A$2:$A$3000=C314)*('ce raw data'!$B$2:$B$3000=$B327),,),0),MATCH(SUBSTITUTE(D317,"Allele","Height"),'ce raw data'!$C$1:$CZ$1,0))="","-",INDEX('ce raw data'!$C$2:$CZ$3000,MATCH(1,INDEX(('ce raw data'!$A$2:$A$3000=C314)*('ce raw data'!$B$2:$B$3000=$B327),,),0),MATCH(SUBSTITUTE(D317,"Allele","Height"),'ce raw data'!$C$1:$CZ$1,0))),"-")</f>
        <v>-</v>
      </c>
      <c r="E326" s="8" t="str">
        <f>IFERROR(IF(INDEX('ce raw data'!$C$2:$CZ$3000,MATCH(1,INDEX(('ce raw data'!$A$2:$A$3000=C314)*('ce raw data'!$B$2:$B$3000=$B327),,),0),MATCH(SUBSTITUTE(E317,"Allele","Height"),'ce raw data'!$C$1:$CZ$1,0))="","-",INDEX('ce raw data'!$C$2:$CZ$3000,MATCH(1,INDEX(('ce raw data'!$A$2:$A$3000=C314)*('ce raw data'!$B$2:$B$3000=$B327),,),0),MATCH(SUBSTITUTE(E317,"Allele","Height"),'ce raw data'!$C$1:$CZ$1,0))),"-")</f>
        <v>-</v>
      </c>
      <c r="F326" s="8" t="str">
        <f>IFERROR(IF(INDEX('ce raw data'!$C$2:$CZ$3000,MATCH(1,INDEX(('ce raw data'!$A$2:$A$3000=C314)*('ce raw data'!$B$2:$B$3000=$B327),,),0),MATCH(SUBSTITUTE(F317,"Allele","Height"),'ce raw data'!$C$1:$CZ$1,0))="","-",INDEX('ce raw data'!$C$2:$CZ$3000,MATCH(1,INDEX(('ce raw data'!$A$2:$A$3000=C314)*('ce raw data'!$B$2:$B$3000=$B327),,),0),MATCH(SUBSTITUTE(F317,"Allele","Height"),'ce raw data'!$C$1:$CZ$1,0))),"-")</f>
        <v>-</v>
      </c>
      <c r="G326" s="8" t="str">
        <f>IFERROR(IF(INDEX('ce raw data'!$C$2:$CZ$3000,MATCH(1,INDEX(('ce raw data'!$A$2:$A$3000=C314)*('ce raw data'!$B$2:$B$3000=$B327),,),0),MATCH(SUBSTITUTE(G317,"Allele","Height"),'ce raw data'!$C$1:$CZ$1,0))="","-",INDEX('ce raw data'!$C$2:$CZ$3000,MATCH(1,INDEX(('ce raw data'!$A$2:$A$3000=C314)*('ce raw data'!$B$2:$B$3000=$B327),,),0),MATCH(SUBSTITUTE(G317,"Allele","Height"),'ce raw data'!$C$1:$CZ$1,0))),"-")</f>
        <v>-</v>
      </c>
      <c r="H326" s="8" t="str">
        <f>IFERROR(IF(INDEX('ce raw data'!$C$2:$CZ$3000,MATCH(1,INDEX(('ce raw data'!$A$2:$A$3000=C314)*('ce raw data'!$B$2:$B$3000=$B327),,),0),MATCH(SUBSTITUTE(H317,"Allele","Height"),'ce raw data'!$C$1:$CZ$1,0))="","-",INDEX('ce raw data'!$C$2:$CZ$3000,MATCH(1,INDEX(('ce raw data'!$A$2:$A$3000=C314)*('ce raw data'!$B$2:$B$3000=$B327),,),0),MATCH(SUBSTITUTE(H317,"Allele","Height"),'ce raw data'!$C$1:$CZ$1,0))),"-")</f>
        <v>-</v>
      </c>
      <c r="I326" s="8" t="str">
        <f>IFERROR(IF(INDEX('ce raw data'!$C$2:$CZ$3000,MATCH(1,INDEX(('ce raw data'!$A$2:$A$3000=C314)*('ce raw data'!$B$2:$B$3000=$B327),,),0),MATCH(SUBSTITUTE(I317,"Allele","Height"),'ce raw data'!$C$1:$CZ$1,0))="","-",INDEX('ce raw data'!$C$2:$CZ$3000,MATCH(1,INDEX(('ce raw data'!$A$2:$A$3000=C314)*('ce raw data'!$B$2:$B$3000=$B327),,),0),MATCH(SUBSTITUTE(I317,"Allele","Height"),'ce raw data'!$C$1:$CZ$1,0))),"-")</f>
        <v>-</v>
      </c>
      <c r="J326" s="8" t="str">
        <f>IFERROR(IF(INDEX('ce raw data'!$C$2:$CZ$3000,MATCH(1,INDEX(('ce raw data'!$A$2:$A$3000=C314)*('ce raw data'!$B$2:$B$3000=$B327),,),0),MATCH(SUBSTITUTE(J317,"Allele","Height"),'ce raw data'!$C$1:$CZ$1,0))="","-",INDEX('ce raw data'!$C$2:$CZ$3000,MATCH(1,INDEX(('ce raw data'!$A$2:$A$3000=C314)*('ce raw data'!$B$2:$B$3000=$B327),,),0),MATCH(SUBSTITUTE(J317,"Allele","Height"),'ce raw data'!$C$1:$CZ$1,0))),"-")</f>
        <v>-</v>
      </c>
    </row>
    <row r="327" spans="2:10" x14ac:dyDescent="0.4">
      <c r="B327" s="10" t="str">
        <f>'Allele Call Table'!$A$79</f>
        <v>D10S1248</v>
      </c>
      <c r="C327" s="8" t="str">
        <f>IFERROR(IF(INDEX('ce raw data'!$C$2:$CZ$3000,MATCH(1,INDEX(('ce raw data'!$A$2:$A$3000=C314)*('ce raw data'!$B$2:$B$3000=$B327),,),0),MATCH(C317,'ce raw data'!$C$1:$CZ$1,0))="","-",INDEX('ce raw data'!$C$2:$CZ$3000,MATCH(1,INDEX(('ce raw data'!$A$2:$A$3000=C314)*('ce raw data'!$B$2:$B$3000=$B327),,),0),MATCH(C317,'ce raw data'!$C$1:$CZ$1,0))),"-")</f>
        <v>-</v>
      </c>
      <c r="D327" s="8" t="str">
        <f>IFERROR(IF(INDEX('ce raw data'!$C$2:$CZ$3000,MATCH(1,INDEX(('ce raw data'!$A$2:$A$3000=C314)*('ce raw data'!$B$2:$B$3000=$B327),,),0),MATCH(D317,'ce raw data'!$C$1:$CZ$1,0))="","-",INDEX('ce raw data'!$C$2:$CZ$3000,MATCH(1,INDEX(('ce raw data'!$A$2:$A$3000=C314)*('ce raw data'!$B$2:$B$3000=$B327),,),0),MATCH(D317,'ce raw data'!$C$1:$CZ$1,0))),"-")</f>
        <v>-</v>
      </c>
      <c r="E327" s="8" t="str">
        <f>IFERROR(IF(INDEX('ce raw data'!$C$2:$CZ$3000,MATCH(1,INDEX(('ce raw data'!$A$2:$A$3000=C314)*('ce raw data'!$B$2:$B$3000=$B327),,),0),MATCH(E317,'ce raw data'!$C$1:$CZ$1,0))="","-",INDEX('ce raw data'!$C$2:$CZ$3000,MATCH(1,INDEX(('ce raw data'!$A$2:$A$3000=C314)*('ce raw data'!$B$2:$B$3000=$B327),,),0),MATCH(E317,'ce raw data'!$C$1:$CZ$1,0))),"-")</f>
        <v>-</v>
      </c>
      <c r="F327" s="8" t="str">
        <f>IFERROR(IF(INDEX('ce raw data'!$C$2:$CZ$3000,MATCH(1,INDEX(('ce raw data'!$A$2:$A$3000=C314)*('ce raw data'!$B$2:$B$3000=$B327),,),0),MATCH(F317,'ce raw data'!$C$1:$CZ$1,0))="","-",INDEX('ce raw data'!$C$2:$CZ$3000,MATCH(1,INDEX(('ce raw data'!$A$2:$A$3000=C314)*('ce raw data'!$B$2:$B$3000=$B327),,),0),MATCH(F317,'ce raw data'!$C$1:$CZ$1,0))),"-")</f>
        <v>-</v>
      </c>
      <c r="G327" s="8" t="str">
        <f>IFERROR(IF(INDEX('ce raw data'!$C$2:$CZ$3000,MATCH(1,INDEX(('ce raw data'!$A$2:$A$3000=C314)*('ce raw data'!$B$2:$B$3000=$B327),,),0),MATCH(G317,'ce raw data'!$C$1:$CZ$1,0))="","-",INDEX('ce raw data'!$C$2:$CZ$3000,MATCH(1,INDEX(('ce raw data'!$A$2:$A$3000=C314)*('ce raw data'!$B$2:$B$3000=$B327),,),0),MATCH(G317,'ce raw data'!$C$1:$CZ$1,0))),"-")</f>
        <v>-</v>
      </c>
      <c r="H327" s="8" t="str">
        <f>IFERROR(IF(INDEX('ce raw data'!$C$2:$CZ$3000,MATCH(1,INDEX(('ce raw data'!$A$2:$A$3000=C314)*('ce raw data'!$B$2:$B$3000=$B327),,),0),MATCH(H317,'ce raw data'!$C$1:$CZ$1,0))="","-",INDEX('ce raw data'!$C$2:$CZ$3000,MATCH(1,INDEX(('ce raw data'!$A$2:$A$3000=C314)*('ce raw data'!$B$2:$B$3000=$B327),,),0),MATCH(H317,'ce raw data'!$C$1:$CZ$1,0))),"-")</f>
        <v>-</v>
      </c>
      <c r="I327" s="8" t="str">
        <f>IFERROR(IF(INDEX('ce raw data'!$C$2:$CZ$3000,MATCH(1,INDEX(('ce raw data'!$A$2:$A$3000=C314)*('ce raw data'!$B$2:$B$3000=$B327),,),0),MATCH(I317,'ce raw data'!$C$1:$CZ$1,0))="","-",INDEX('ce raw data'!$C$2:$CZ$3000,MATCH(1,INDEX(('ce raw data'!$A$2:$A$3000=C314)*('ce raw data'!$B$2:$B$3000=$B327),,),0),MATCH(I317,'ce raw data'!$C$1:$CZ$1,0))),"-")</f>
        <v>-</v>
      </c>
      <c r="J327" s="8" t="str">
        <f>IFERROR(IF(INDEX('ce raw data'!$C$2:$CZ$3000,MATCH(1,INDEX(('ce raw data'!$A$2:$A$3000=C314)*('ce raw data'!$B$2:$B$3000=$B327),,),0),MATCH(J317,'ce raw data'!$C$1:$CZ$1,0))="","-",INDEX('ce raw data'!$C$2:$CZ$3000,MATCH(1,INDEX(('ce raw data'!$A$2:$A$3000=C314)*('ce raw data'!$B$2:$B$3000=$B327),,),0),MATCH(J317,'ce raw data'!$C$1:$CZ$1,0))),"-")</f>
        <v>-</v>
      </c>
    </row>
    <row r="328" spans="2:10" hidden="1" x14ac:dyDescent="0.4">
      <c r="B328" s="10"/>
      <c r="C328" s="8" t="str">
        <f>IFERROR(IF(INDEX('ce raw data'!$C$2:$CZ$3000,MATCH(1,INDEX(('ce raw data'!$A$2:$A$3000=C314)*('ce raw data'!$B$2:$B$3000=$B329),,),0),MATCH(SUBSTITUTE(C317,"Allele","Height"),'ce raw data'!$C$1:$CZ$1,0))="","-",INDEX('ce raw data'!$C$2:$CZ$3000,MATCH(1,INDEX(('ce raw data'!$A$2:$A$3000=C314)*('ce raw data'!$B$2:$B$3000=$B329),,),0),MATCH(SUBSTITUTE(C317,"Allele","Height"),'ce raw data'!$C$1:$CZ$1,0))),"-")</f>
        <v>-</v>
      </c>
      <c r="D328" s="8" t="str">
        <f>IFERROR(IF(INDEX('ce raw data'!$C$2:$CZ$3000,MATCH(1,INDEX(('ce raw data'!$A$2:$A$3000=C314)*('ce raw data'!$B$2:$B$3000=$B329),,),0),MATCH(SUBSTITUTE(D317,"Allele","Height"),'ce raw data'!$C$1:$CZ$1,0))="","-",INDEX('ce raw data'!$C$2:$CZ$3000,MATCH(1,INDEX(('ce raw data'!$A$2:$A$3000=C314)*('ce raw data'!$B$2:$B$3000=$B329),,),0),MATCH(SUBSTITUTE(D317,"Allele","Height"),'ce raw data'!$C$1:$CZ$1,0))),"-")</f>
        <v>-</v>
      </c>
      <c r="E328" s="8" t="str">
        <f>IFERROR(IF(INDEX('ce raw data'!$C$2:$CZ$3000,MATCH(1,INDEX(('ce raw data'!$A$2:$A$3000=C314)*('ce raw data'!$B$2:$B$3000=$B329),,),0),MATCH(SUBSTITUTE(E317,"Allele","Height"),'ce raw data'!$C$1:$CZ$1,0))="","-",INDEX('ce raw data'!$C$2:$CZ$3000,MATCH(1,INDEX(('ce raw data'!$A$2:$A$3000=C314)*('ce raw data'!$B$2:$B$3000=$B329),,),0),MATCH(SUBSTITUTE(E317,"Allele","Height"),'ce raw data'!$C$1:$CZ$1,0))),"-")</f>
        <v>-</v>
      </c>
      <c r="F328" s="8" t="str">
        <f>IFERROR(IF(INDEX('ce raw data'!$C$2:$CZ$3000,MATCH(1,INDEX(('ce raw data'!$A$2:$A$3000=C314)*('ce raw data'!$B$2:$B$3000=$B329),,),0),MATCH(SUBSTITUTE(F317,"Allele","Height"),'ce raw data'!$C$1:$CZ$1,0))="","-",INDEX('ce raw data'!$C$2:$CZ$3000,MATCH(1,INDEX(('ce raw data'!$A$2:$A$3000=C314)*('ce raw data'!$B$2:$B$3000=$B329),,),0),MATCH(SUBSTITUTE(F317,"Allele","Height"),'ce raw data'!$C$1:$CZ$1,0))),"-")</f>
        <v>-</v>
      </c>
      <c r="G328" s="8" t="str">
        <f>IFERROR(IF(INDEX('ce raw data'!$C$2:$CZ$3000,MATCH(1,INDEX(('ce raw data'!$A$2:$A$3000=C314)*('ce raw data'!$B$2:$B$3000=$B329),,),0),MATCH(SUBSTITUTE(G317,"Allele","Height"),'ce raw data'!$C$1:$CZ$1,0))="","-",INDEX('ce raw data'!$C$2:$CZ$3000,MATCH(1,INDEX(('ce raw data'!$A$2:$A$3000=C314)*('ce raw data'!$B$2:$B$3000=$B329),,),0),MATCH(SUBSTITUTE(G317,"Allele","Height"),'ce raw data'!$C$1:$CZ$1,0))),"-")</f>
        <v>-</v>
      </c>
      <c r="H328" s="8" t="str">
        <f>IFERROR(IF(INDEX('ce raw data'!$C$2:$CZ$3000,MATCH(1,INDEX(('ce raw data'!$A$2:$A$3000=C314)*('ce raw data'!$B$2:$B$3000=$B329),,),0),MATCH(SUBSTITUTE(H317,"Allele","Height"),'ce raw data'!$C$1:$CZ$1,0))="","-",INDEX('ce raw data'!$C$2:$CZ$3000,MATCH(1,INDEX(('ce raw data'!$A$2:$A$3000=C314)*('ce raw data'!$B$2:$B$3000=$B329),,),0),MATCH(SUBSTITUTE(H317,"Allele","Height"),'ce raw data'!$C$1:$CZ$1,0))),"-")</f>
        <v>-</v>
      </c>
      <c r="I328" s="8" t="str">
        <f>IFERROR(IF(INDEX('ce raw data'!$C$2:$CZ$3000,MATCH(1,INDEX(('ce raw data'!$A$2:$A$3000=C314)*('ce raw data'!$B$2:$B$3000=$B329),,),0),MATCH(SUBSTITUTE(I317,"Allele","Height"),'ce raw data'!$C$1:$CZ$1,0))="","-",INDEX('ce raw data'!$C$2:$CZ$3000,MATCH(1,INDEX(('ce raw data'!$A$2:$A$3000=C314)*('ce raw data'!$B$2:$B$3000=$B329),,),0),MATCH(SUBSTITUTE(I317,"Allele","Height"),'ce raw data'!$C$1:$CZ$1,0))),"-")</f>
        <v>-</v>
      </c>
      <c r="J328" s="8" t="str">
        <f>IFERROR(IF(INDEX('ce raw data'!$C$2:$CZ$3000,MATCH(1,INDEX(('ce raw data'!$A$2:$A$3000=C314)*('ce raw data'!$B$2:$B$3000=$B329),,),0),MATCH(SUBSTITUTE(J317,"Allele","Height"),'ce raw data'!$C$1:$CZ$1,0))="","-",INDEX('ce raw data'!$C$2:$CZ$3000,MATCH(1,INDEX(('ce raw data'!$A$2:$A$3000=C314)*('ce raw data'!$B$2:$B$3000=$B329),,),0),MATCH(SUBSTITUTE(J317,"Allele","Height"),'ce raw data'!$C$1:$CZ$1,0))),"-")</f>
        <v>-</v>
      </c>
    </row>
    <row r="329" spans="2:10" x14ac:dyDescent="0.4">
      <c r="B329" s="10" t="str">
        <f>'Allele Call Table'!$A$81</f>
        <v>D13S317</v>
      </c>
      <c r="C329" s="8" t="str">
        <f>IFERROR(IF(INDEX('ce raw data'!$C$2:$CZ$3000,MATCH(1,INDEX(('ce raw data'!$A$2:$A$3000=C314)*('ce raw data'!$B$2:$B$3000=$B329),,),0),MATCH(C317,'ce raw data'!$C$1:$CZ$1,0))="","-",INDEX('ce raw data'!$C$2:$CZ$3000,MATCH(1,INDEX(('ce raw data'!$A$2:$A$3000=C314)*('ce raw data'!$B$2:$B$3000=$B329),,),0),MATCH(C317,'ce raw data'!$C$1:$CZ$1,0))),"-")</f>
        <v>-</v>
      </c>
      <c r="D329" s="8" t="str">
        <f>IFERROR(IF(INDEX('ce raw data'!$C$2:$CZ$3000,MATCH(1,INDEX(('ce raw data'!$A$2:$A$3000=C314)*('ce raw data'!$B$2:$B$3000=$B329),,),0),MATCH(D317,'ce raw data'!$C$1:$CZ$1,0))="","-",INDEX('ce raw data'!$C$2:$CZ$3000,MATCH(1,INDEX(('ce raw data'!$A$2:$A$3000=C314)*('ce raw data'!$B$2:$B$3000=$B329),,),0),MATCH(D317,'ce raw data'!$C$1:$CZ$1,0))),"-")</f>
        <v>-</v>
      </c>
      <c r="E329" s="8" t="str">
        <f>IFERROR(IF(INDEX('ce raw data'!$C$2:$CZ$3000,MATCH(1,INDEX(('ce raw data'!$A$2:$A$3000=C314)*('ce raw data'!$B$2:$B$3000=$B329),,),0),MATCH(E317,'ce raw data'!$C$1:$CZ$1,0))="","-",INDEX('ce raw data'!$C$2:$CZ$3000,MATCH(1,INDEX(('ce raw data'!$A$2:$A$3000=C314)*('ce raw data'!$B$2:$B$3000=$B329),,),0),MATCH(E317,'ce raw data'!$C$1:$CZ$1,0))),"-")</f>
        <v>-</v>
      </c>
      <c r="F329" s="8" t="str">
        <f>IFERROR(IF(INDEX('ce raw data'!$C$2:$CZ$3000,MATCH(1,INDEX(('ce raw data'!$A$2:$A$3000=C314)*('ce raw data'!$B$2:$B$3000=$B329),,),0),MATCH(F317,'ce raw data'!$C$1:$CZ$1,0))="","-",INDEX('ce raw data'!$C$2:$CZ$3000,MATCH(1,INDEX(('ce raw data'!$A$2:$A$3000=C314)*('ce raw data'!$B$2:$B$3000=$B329),,),0),MATCH(F317,'ce raw data'!$C$1:$CZ$1,0))),"-")</f>
        <v>-</v>
      </c>
      <c r="G329" s="8" t="str">
        <f>IFERROR(IF(INDEX('ce raw data'!$C$2:$CZ$3000,MATCH(1,INDEX(('ce raw data'!$A$2:$A$3000=C314)*('ce raw data'!$B$2:$B$3000=$B329),,),0),MATCH(G317,'ce raw data'!$C$1:$CZ$1,0))="","-",INDEX('ce raw data'!$C$2:$CZ$3000,MATCH(1,INDEX(('ce raw data'!$A$2:$A$3000=C314)*('ce raw data'!$B$2:$B$3000=$B329),,),0),MATCH(G317,'ce raw data'!$C$1:$CZ$1,0))),"-")</f>
        <v>-</v>
      </c>
      <c r="H329" s="8" t="str">
        <f>IFERROR(IF(INDEX('ce raw data'!$C$2:$CZ$3000,MATCH(1,INDEX(('ce raw data'!$A$2:$A$3000=C314)*('ce raw data'!$B$2:$B$3000=$B329),,),0),MATCH(H317,'ce raw data'!$C$1:$CZ$1,0))="","-",INDEX('ce raw data'!$C$2:$CZ$3000,MATCH(1,INDEX(('ce raw data'!$A$2:$A$3000=C314)*('ce raw data'!$B$2:$B$3000=$B329),,),0),MATCH(H317,'ce raw data'!$C$1:$CZ$1,0))),"-")</f>
        <v>-</v>
      </c>
      <c r="I329" s="8" t="str">
        <f>IFERROR(IF(INDEX('ce raw data'!$C$2:$CZ$3000,MATCH(1,INDEX(('ce raw data'!$A$2:$A$3000=C314)*('ce raw data'!$B$2:$B$3000=$B329),,),0),MATCH(I317,'ce raw data'!$C$1:$CZ$1,0))="","-",INDEX('ce raw data'!$C$2:$CZ$3000,MATCH(1,INDEX(('ce raw data'!$A$2:$A$3000=C314)*('ce raw data'!$B$2:$B$3000=$B329),,),0),MATCH(I317,'ce raw data'!$C$1:$CZ$1,0))),"-")</f>
        <v>-</v>
      </c>
      <c r="J329" s="8" t="str">
        <f>IFERROR(IF(INDEX('ce raw data'!$C$2:$CZ$3000,MATCH(1,INDEX(('ce raw data'!$A$2:$A$3000=C314)*('ce raw data'!$B$2:$B$3000=$B329),,),0),MATCH(J317,'ce raw data'!$C$1:$CZ$1,0))="","-",INDEX('ce raw data'!$C$2:$CZ$3000,MATCH(1,INDEX(('ce raw data'!$A$2:$A$3000=C314)*('ce raw data'!$B$2:$B$3000=$B329),,),0),MATCH(J317,'ce raw data'!$C$1:$CZ$1,0))),"-")</f>
        <v>-</v>
      </c>
    </row>
    <row r="330" spans="2:10" hidden="1" x14ac:dyDescent="0.4">
      <c r="B330" s="10"/>
      <c r="C330" s="8" t="str">
        <f>IFERROR(IF(INDEX('ce raw data'!$C$2:$CZ$3000,MATCH(1,INDEX(('ce raw data'!$A$2:$A$3000=C314)*('ce raw data'!$B$2:$B$3000=$B331),,),0),MATCH(SUBSTITUTE(C317,"Allele","Height"),'ce raw data'!$C$1:$CZ$1,0))="","-",INDEX('ce raw data'!$C$2:$CZ$3000,MATCH(1,INDEX(('ce raw data'!$A$2:$A$3000=C314)*('ce raw data'!$B$2:$B$3000=$B331),,),0),MATCH(SUBSTITUTE(C317,"Allele","Height"),'ce raw data'!$C$1:$CZ$1,0))),"-")</f>
        <v>-</v>
      </c>
      <c r="D330" s="8" t="str">
        <f>IFERROR(IF(INDEX('ce raw data'!$C$2:$CZ$3000,MATCH(1,INDEX(('ce raw data'!$A$2:$A$3000=C314)*('ce raw data'!$B$2:$B$3000=$B331),,),0),MATCH(SUBSTITUTE(D317,"Allele","Height"),'ce raw data'!$C$1:$CZ$1,0))="","-",INDEX('ce raw data'!$C$2:$CZ$3000,MATCH(1,INDEX(('ce raw data'!$A$2:$A$3000=C314)*('ce raw data'!$B$2:$B$3000=$B331),,),0),MATCH(SUBSTITUTE(D317,"Allele","Height"),'ce raw data'!$C$1:$CZ$1,0))),"-")</f>
        <v>-</v>
      </c>
      <c r="E330" s="8" t="str">
        <f>IFERROR(IF(INDEX('ce raw data'!$C$2:$CZ$3000,MATCH(1,INDEX(('ce raw data'!$A$2:$A$3000=C314)*('ce raw data'!$B$2:$B$3000=$B331),,),0),MATCH(SUBSTITUTE(E317,"Allele","Height"),'ce raw data'!$C$1:$CZ$1,0))="","-",INDEX('ce raw data'!$C$2:$CZ$3000,MATCH(1,INDEX(('ce raw data'!$A$2:$A$3000=C314)*('ce raw data'!$B$2:$B$3000=$B331),,),0),MATCH(SUBSTITUTE(E317,"Allele","Height"),'ce raw data'!$C$1:$CZ$1,0))),"-")</f>
        <v>-</v>
      </c>
      <c r="F330" s="8" t="str">
        <f>IFERROR(IF(INDEX('ce raw data'!$C$2:$CZ$3000,MATCH(1,INDEX(('ce raw data'!$A$2:$A$3000=C314)*('ce raw data'!$B$2:$B$3000=$B331),,),0),MATCH(SUBSTITUTE(F317,"Allele","Height"),'ce raw data'!$C$1:$CZ$1,0))="","-",INDEX('ce raw data'!$C$2:$CZ$3000,MATCH(1,INDEX(('ce raw data'!$A$2:$A$3000=C314)*('ce raw data'!$B$2:$B$3000=$B331),,),0),MATCH(SUBSTITUTE(F317,"Allele","Height"),'ce raw data'!$C$1:$CZ$1,0))),"-")</f>
        <v>-</v>
      </c>
      <c r="G330" s="8" t="str">
        <f>IFERROR(IF(INDEX('ce raw data'!$C$2:$CZ$3000,MATCH(1,INDEX(('ce raw data'!$A$2:$A$3000=C314)*('ce raw data'!$B$2:$B$3000=$B331),,),0),MATCH(SUBSTITUTE(G317,"Allele","Height"),'ce raw data'!$C$1:$CZ$1,0))="","-",INDEX('ce raw data'!$C$2:$CZ$3000,MATCH(1,INDEX(('ce raw data'!$A$2:$A$3000=C314)*('ce raw data'!$B$2:$B$3000=$B331),,),0),MATCH(SUBSTITUTE(G317,"Allele","Height"),'ce raw data'!$C$1:$CZ$1,0))),"-")</f>
        <v>-</v>
      </c>
      <c r="H330" s="8" t="str">
        <f>IFERROR(IF(INDEX('ce raw data'!$C$2:$CZ$3000,MATCH(1,INDEX(('ce raw data'!$A$2:$A$3000=C314)*('ce raw data'!$B$2:$B$3000=$B331),,),0),MATCH(SUBSTITUTE(H317,"Allele","Height"),'ce raw data'!$C$1:$CZ$1,0))="","-",INDEX('ce raw data'!$C$2:$CZ$3000,MATCH(1,INDEX(('ce raw data'!$A$2:$A$3000=C314)*('ce raw data'!$B$2:$B$3000=$B331),,),0),MATCH(SUBSTITUTE(H317,"Allele","Height"),'ce raw data'!$C$1:$CZ$1,0))),"-")</f>
        <v>-</v>
      </c>
      <c r="I330" s="8" t="str">
        <f>IFERROR(IF(INDEX('ce raw data'!$C$2:$CZ$3000,MATCH(1,INDEX(('ce raw data'!$A$2:$A$3000=C314)*('ce raw data'!$B$2:$B$3000=$B331),,),0),MATCH(SUBSTITUTE(I317,"Allele","Height"),'ce raw data'!$C$1:$CZ$1,0))="","-",INDEX('ce raw data'!$C$2:$CZ$3000,MATCH(1,INDEX(('ce raw data'!$A$2:$A$3000=C314)*('ce raw data'!$B$2:$B$3000=$B331),,),0),MATCH(SUBSTITUTE(I317,"Allele","Height"),'ce raw data'!$C$1:$CZ$1,0))),"-")</f>
        <v>-</v>
      </c>
      <c r="J330" s="8" t="str">
        <f>IFERROR(IF(INDEX('ce raw data'!$C$2:$CZ$3000,MATCH(1,INDEX(('ce raw data'!$A$2:$A$3000=C314)*('ce raw data'!$B$2:$B$3000=$B331),,),0),MATCH(SUBSTITUTE(J317,"Allele","Height"),'ce raw data'!$C$1:$CZ$1,0))="","-",INDEX('ce raw data'!$C$2:$CZ$3000,MATCH(1,INDEX(('ce raw data'!$A$2:$A$3000=C314)*('ce raw data'!$B$2:$B$3000=$B331),,),0),MATCH(SUBSTITUTE(J317,"Allele","Height"),'ce raw data'!$C$1:$CZ$1,0))),"-")</f>
        <v>-</v>
      </c>
    </row>
    <row r="331" spans="2:10" x14ac:dyDescent="0.4">
      <c r="B331" s="10" t="str">
        <f>'Allele Call Table'!$A$83</f>
        <v>Penta E</v>
      </c>
      <c r="C331" s="8" t="str">
        <f>IFERROR(IF(INDEX('ce raw data'!$C$2:$CZ$3000,MATCH(1,INDEX(('ce raw data'!$A$2:$A$3000=C314)*('ce raw data'!$B$2:$B$3000=$B331),,),0),MATCH(C317,'ce raw data'!$C$1:$CZ$1,0))="","-",INDEX('ce raw data'!$C$2:$CZ$3000,MATCH(1,INDEX(('ce raw data'!$A$2:$A$3000=C314)*('ce raw data'!$B$2:$B$3000=$B331),,),0),MATCH(C317,'ce raw data'!$C$1:$CZ$1,0))),"-")</f>
        <v>-</v>
      </c>
      <c r="D331" s="8" t="str">
        <f>IFERROR(IF(INDEX('ce raw data'!$C$2:$CZ$3000,MATCH(1,INDEX(('ce raw data'!$A$2:$A$3000=C314)*('ce raw data'!$B$2:$B$3000=$B331),,),0),MATCH(D317,'ce raw data'!$C$1:$CZ$1,0))="","-",INDEX('ce raw data'!$C$2:$CZ$3000,MATCH(1,INDEX(('ce raw data'!$A$2:$A$3000=C314)*('ce raw data'!$B$2:$B$3000=$B331),,),0),MATCH(D317,'ce raw data'!$C$1:$CZ$1,0))),"-")</f>
        <v>-</v>
      </c>
      <c r="E331" s="8" t="str">
        <f>IFERROR(IF(INDEX('ce raw data'!$C$2:$CZ$3000,MATCH(1,INDEX(('ce raw data'!$A$2:$A$3000=C314)*('ce raw data'!$B$2:$B$3000=$B331),,),0),MATCH(E317,'ce raw data'!$C$1:$CZ$1,0))="","-",INDEX('ce raw data'!$C$2:$CZ$3000,MATCH(1,INDEX(('ce raw data'!$A$2:$A$3000=C314)*('ce raw data'!$B$2:$B$3000=$B331),,),0),MATCH(E317,'ce raw data'!$C$1:$CZ$1,0))),"-")</f>
        <v>-</v>
      </c>
      <c r="F331" s="8" t="str">
        <f>IFERROR(IF(INDEX('ce raw data'!$C$2:$CZ$3000,MATCH(1,INDEX(('ce raw data'!$A$2:$A$3000=C314)*('ce raw data'!$B$2:$B$3000=$B331),,),0),MATCH(F317,'ce raw data'!$C$1:$CZ$1,0))="","-",INDEX('ce raw data'!$C$2:$CZ$3000,MATCH(1,INDEX(('ce raw data'!$A$2:$A$3000=C314)*('ce raw data'!$B$2:$B$3000=$B331),,),0),MATCH(F317,'ce raw data'!$C$1:$CZ$1,0))),"-")</f>
        <v>-</v>
      </c>
      <c r="G331" s="8" t="str">
        <f>IFERROR(IF(INDEX('ce raw data'!$C$2:$CZ$3000,MATCH(1,INDEX(('ce raw data'!$A$2:$A$3000=C314)*('ce raw data'!$B$2:$B$3000=$B331),,),0),MATCH(G317,'ce raw data'!$C$1:$CZ$1,0))="","-",INDEX('ce raw data'!$C$2:$CZ$3000,MATCH(1,INDEX(('ce raw data'!$A$2:$A$3000=C314)*('ce raw data'!$B$2:$B$3000=$B331),,),0),MATCH(G317,'ce raw data'!$C$1:$CZ$1,0))),"-")</f>
        <v>-</v>
      </c>
      <c r="H331" s="8" t="str">
        <f>IFERROR(IF(INDEX('ce raw data'!$C$2:$CZ$3000,MATCH(1,INDEX(('ce raw data'!$A$2:$A$3000=C314)*('ce raw data'!$B$2:$B$3000=$B331),,),0),MATCH(H317,'ce raw data'!$C$1:$CZ$1,0))="","-",INDEX('ce raw data'!$C$2:$CZ$3000,MATCH(1,INDEX(('ce raw data'!$A$2:$A$3000=C314)*('ce raw data'!$B$2:$B$3000=$B331),,),0),MATCH(H317,'ce raw data'!$C$1:$CZ$1,0))),"-")</f>
        <v>-</v>
      </c>
      <c r="I331" s="8" t="str">
        <f>IFERROR(IF(INDEX('ce raw data'!$C$2:$CZ$3000,MATCH(1,INDEX(('ce raw data'!$A$2:$A$3000=C314)*('ce raw data'!$B$2:$B$3000=$B331),,),0),MATCH(I317,'ce raw data'!$C$1:$CZ$1,0))="","-",INDEX('ce raw data'!$C$2:$CZ$3000,MATCH(1,INDEX(('ce raw data'!$A$2:$A$3000=C314)*('ce raw data'!$B$2:$B$3000=$B331),,),0),MATCH(I317,'ce raw data'!$C$1:$CZ$1,0))),"-")</f>
        <v>-</v>
      </c>
      <c r="J331" s="8" t="str">
        <f>IFERROR(IF(INDEX('ce raw data'!$C$2:$CZ$3000,MATCH(1,INDEX(('ce raw data'!$A$2:$A$3000=C314)*('ce raw data'!$B$2:$B$3000=$B331),,),0),MATCH(J317,'ce raw data'!$C$1:$CZ$1,0))="","-",INDEX('ce raw data'!$C$2:$CZ$3000,MATCH(1,INDEX(('ce raw data'!$A$2:$A$3000=C314)*('ce raw data'!$B$2:$B$3000=$B331),,),0),MATCH(J317,'ce raw data'!$C$1:$CZ$1,0))),"-")</f>
        <v>-</v>
      </c>
    </row>
    <row r="332" spans="2:10" hidden="1" x14ac:dyDescent="0.4">
      <c r="B332" s="10"/>
      <c r="C332" s="8" t="str">
        <f>IFERROR(IF(INDEX('ce raw data'!$C$2:$CZ$3000,MATCH(1,INDEX(('ce raw data'!$A$2:$A$3000=C314)*('ce raw data'!$B$2:$B$3000=$B333),,),0),MATCH(SUBSTITUTE(C317,"Allele","Height"),'ce raw data'!$C$1:$CZ$1,0))="","-",INDEX('ce raw data'!$C$2:$CZ$3000,MATCH(1,INDEX(('ce raw data'!$A$2:$A$3000=C314)*('ce raw data'!$B$2:$B$3000=$B333),,),0),MATCH(SUBSTITUTE(C317,"Allele","Height"),'ce raw data'!$C$1:$CZ$1,0))),"-")</f>
        <v>-</v>
      </c>
      <c r="D332" s="8" t="str">
        <f>IFERROR(IF(INDEX('ce raw data'!$C$2:$CZ$3000,MATCH(1,INDEX(('ce raw data'!$A$2:$A$3000=C314)*('ce raw data'!$B$2:$B$3000=$B333),,),0),MATCH(SUBSTITUTE(D317,"Allele","Height"),'ce raw data'!$C$1:$CZ$1,0))="","-",INDEX('ce raw data'!$C$2:$CZ$3000,MATCH(1,INDEX(('ce raw data'!$A$2:$A$3000=C314)*('ce raw data'!$B$2:$B$3000=$B333),,),0),MATCH(SUBSTITUTE(D317,"Allele","Height"),'ce raw data'!$C$1:$CZ$1,0))),"-")</f>
        <v>-</v>
      </c>
      <c r="E332" s="8" t="str">
        <f>IFERROR(IF(INDEX('ce raw data'!$C$2:$CZ$3000,MATCH(1,INDEX(('ce raw data'!$A$2:$A$3000=C314)*('ce raw data'!$B$2:$B$3000=$B333),,),0),MATCH(SUBSTITUTE(E317,"Allele","Height"),'ce raw data'!$C$1:$CZ$1,0))="","-",INDEX('ce raw data'!$C$2:$CZ$3000,MATCH(1,INDEX(('ce raw data'!$A$2:$A$3000=C314)*('ce raw data'!$B$2:$B$3000=$B333),,),0),MATCH(SUBSTITUTE(E317,"Allele","Height"),'ce raw data'!$C$1:$CZ$1,0))),"-")</f>
        <v>-</v>
      </c>
      <c r="F332" s="8" t="str">
        <f>IFERROR(IF(INDEX('ce raw data'!$C$2:$CZ$3000,MATCH(1,INDEX(('ce raw data'!$A$2:$A$3000=C314)*('ce raw data'!$B$2:$B$3000=$B333),,),0),MATCH(SUBSTITUTE(F317,"Allele","Height"),'ce raw data'!$C$1:$CZ$1,0))="","-",INDEX('ce raw data'!$C$2:$CZ$3000,MATCH(1,INDEX(('ce raw data'!$A$2:$A$3000=C314)*('ce raw data'!$B$2:$B$3000=$B333),,),0),MATCH(SUBSTITUTE(F317,"Allele","Height"),'ce raw data'!$C$1:$CZ$1,0))),"-")</f>
        <v>-</v>
      </c>
      <c r="G332" s="8" t="str">
        <f>IFERROR(IF(INDEX('ce raw data'!$C$2:$CZ$3000,MATCH(1,INDEX(('ce raw data'!$A$2:$A$3000=C314)*('ce raw data'!$B$2:$B$3000=$B333),,),0),MATCH(SUBSTITUTE(G317,"Allele","Height"),'ce raw data'!$C$1:$CZ$1,0))="","-",INDEX('ce raw data'!$C$2:$CZ$3000,MATCH(1,INDEX(('ce raw data'!$A$2:$A$3000=C314)*('ce raw data'!$B$2:$B$3000=$B333),,),0),MATCH(SUBSTITUTE(G317,"Allele","Height"),'ce raw data'!$C$1:$CZ$1,0))),"-")</f>
        <v>-</v>
      </c>
      <c r="H332" s="8" t="str">
        <f>IFERROR(IF(INDEX('ce raw data'!$C$2:$CZ$3000,MATCH(1,INDEX(('ce raw data'!$A$2:$A$3000=C314)*('ce raw data'!$B$2:$B$3000=$B333),,),0),MATCH(SUBSTITUTE(H317,"Allele","Height"),'ce raw data'!$C$1:$CZ$1,0))="","-",INDEX('ce raw data'!$C$2:$CZ$3000,MATCH(1,INDEX(('ce raw data'!$A$2:$A$3000=C314)*('ce raw data'!$B$2:$B$3000=$B333),,),0),MATCH(SUBSTITUTE(H317,"Allele","Height"),'ce raw data'!$C$1:$CZ$1,0))),"-")</f>
        <v>-</v>
      </c>
      <c r="I332" s="8" t="str">
        <f>IFERROR(IF(INDEX('ce raw data'!$C$2:$CZ$3000,MATCH(1,INDEX(('ce raw data'!$A$2:$A$3000=C314)*('ce raw data'!$B$2:$B$3000=$B333),,),0),MATCH(SUBSTITUTE(I317,"Allele","Height"),'ce raw data'!$C$1:$CZ$1,0))="","-",INDEX('ce raw data'!$C$2:$CZ$3000,MATCH(1,INDEX(('ce raw data'!$A$2:$A$3000=C314)*('ce raw data'!$B$2:$B$3000=$B333),,),0),MATCH(SUBSTITUTE(I317,"Allele","Height"),'ce raw data'!$C$1:$CZ$1,0))),"-")</f>
        <v>-</v>
      </c>
      <c r="J332" s="8" t="str">
        <f>IFERROR(IF(INDEX('ce raw data'!$C$2:$CZ$3000,MATCH(1,INDEX(('ce raw data'!$A$2:$A$3000=C314)*('ce raw data'!$B$2:$B$3000=$B333),,),0),MATCH(SUBSTITUTE(J317,"Allele","Height"),'ce raw data'!$C$1:$CZ$1,0))="","-",INDEX('ce raw data'!$C$2:$CZ$3000,MATCH(1,INDEX(('ce raw data'!$A$2:$A$3000=C314)*('ce raw data'!$B$2:$B$3000=$B333),,),0),MATCH(SUBSTITUTE(J317,"Allele","Height"),'ce raw data'!$C$1:$CZ$1,0))),"-")</f>
        <v>-</v>
      </c>
    </row>
    <row r="333" spans="2:10" x14ac:dyDescent="0.4">
      <c r="B333" s="11" t="str">
        <f>'Allele Call Table'!$A$85</f>
        <v>D16S539</v>
      </c>
      <c r="C333" s="8" t="str">
        <f>IFERROR(IF(INDEX('ce raw data'!$C$2:$CZ$3000,MATCH(1,INDEX(('ce raw data'!$A$2:$A$3000=C314)*('ce raw data'!$B$2:$B$3000=$B333),,),0),MATCH(C317,'ce raw data'!$C$1:$CZ$1,0))="","-",INDEX('ce raw data'!$C$2:$CZ$3000,MATCH(1,INDEX(('ce raw data'!$A$2:$A$3000=C314)*('ce raw data'!$B$2:$B$3000=$B333),,),0),MATCH(C317,'ce raw data'!$C$1:$CZ$1,0))),"-")</f>
        <v>-</v>
      </c>
      <c r="D333" s="8" t="str">
        <f>IFERROR(IF(INDEX('ce raw data'!$C$2:$CZ$3000,MATCH(1,INDEX(('ce raw data'!$A$2:$A$3000=C314)*('ce raw data'!$B$2:$B$3000=$B333),,),0),MATCH(D317,'ce raw data'!$C$1:$CZ$1,0))="","-",INDEX('ce raw data'!$C$2:$CZ$3000,MATCH(1,INDEX(('ce raw data'!$A$2:$A$3000=C314)*('ce raw data'!$B$2:$B$3000=$B333),,),0),MATCH(D317,'ce raw data'!$C$1:$CZ$1,0))),"-")</f>
        <v>-</v>
      </c>
      <c r="E333" s="8" t="str">
        <f>IFERROR(IF(INDEX('ce raw data'!$C$2:$CZ$3000,MATCH(1,INDEX(('ce raw data'!$A$2:$A$3000=C314)*('ce raw data'!$B$2:$B$3000=$B333),,),0),MATCH(E317,'ce raw data'!$C$1:$CZ$1,0))="","-",INDEX('ce raw data'!$C$2:$CZ$3000,MATCH(1,INDEX(('ce raw data'!$A$2:$A$3000=C314)*('ce raw data'!$B$2:$B$3000=$B333),,),0),MATCH(E317,'ce raw data'!$C$1:$CZ$1,0))),"-")</f>
        <v>-</v>
      </c>
      <c r="F333" s="8" t="str">
        <f>IFERROR(IF(INDEX('ce raw data'!$C$2:$CZ$3000,MATCH(1,INDEX(('ce raw data'!$A$2:$A$3000=C314)*('ce raw data'!$B$2:$B$3000=$B333),,),0),MATCH(F317,'ce raw data'!$C$1:$CZ$1,0))="","-",INDEX('ce raw data'!$C$2:$CZ$3000,MATCH(1,INDEX(('ce raw data'!$A$2:$A$3000=C314)*('ce raw data'!$B$2:$B$3000=$B333),,),0),MATCH(F317,'ce raw data'!$C$1:$CZ$1,0))),"-")</f>
        <v>-</v>
      </c>
      <c r="G333" s="8" t="str">
        <f>IFERROR(IF(INDEX('ce raw data'!$C$2:$CZ$3000,MATCH(1,INDEX(('ce raw data'!$A$2:$A$3000=C314)*('ce raw data'!$B$2:$B$3000=$B333),,),0),MATCH(G317,'ce raw data'!$C$1:$CZ$1,0))="","-",INDEX('ce raw data'!$C$2:$CZ$3000,MATCH(1,INDEX(('ce raw data'!$A$2:$A$3000=C314)*('ce raw data'!$B$2:$B$3000=$B333),,),0),MATCH(G317,'ce raw data'!$C$1:$CZ$1,0))),"-")</f>
        <v>-</v>
      </c>
      <c r="H333" s="8" t="str">
        <f>IFERROR(IF(INDEX('ce raw data'!$C$2:$CZ$3000,MATCH(1,INDEX(('ce raw data'!$A$2:$A$3000=C314)*('ce raw data'!$B$2:$B$3000=$B333),,),0),MATCH(H317,'ce raw data'!$C$1:$CZ$1,0))="","-",INDEX('ce raw data'!$C$2:$CZ$3000,MATCH(1,INDEX(('ce raw data'!$A$2:$A$3000=C314)*('ce raw data'!$B$2:$B$3000=$B333),,),0),MATCH(H317,'ce raw data'!$C$1:$CZ$1,0))),"-")</f>
        <v>-</v>
      </c>
      <c r="I333" s="8" t="str">
        <f>IFERROR(IF(INDEX('ce raw data'!$C$2:$CZ$3000,MATCH(1,INDEX(('ce raw data'!$A$2:$A$3000=C314)*('ce raw data'!$B$2:$B$3000=$B333),,),0),MATCH(I317,'ce raw data'!$C$1:$CZ$1,0))="","-",INDEX('ce raw data'!$C$2:$CZ$3000,MATCH(1,INDEX(('ce raw data'!$A$2:$A$3000=C314)*('ce raw data'!$B$2:$B$3000=$B333),,),0),MATCH(I317,'ce raw data'!$C$1:$CZ$1,0))),"-")</f>
        <v>-</v>
      </c>
      <c r="J333" s="8" t="str">
        <f>IFERROR(IF(INDEX('ce raw data'!$C$2:$CZ$3000,MATCH(1,INDEX(('ce raw data'!$A$2:$A$3000=C314)*('ce raw data'!$B$2:$B$3000=$B333),,),0),MATCH(J317,'ce raw data'!$C$1:$CZ$1,0))="","-",INDEX('ce raw data'!$C$2:$CZ$3000,MATCH(1,INDEX(('ce raw data'!$A$2:$A$3000=C314)*('ce raw data'!$B$2:$B$3000=$B333),,),0),MATCH(J317,'ce raw data'!$C$1:$CZ$1,0))),"-")</f>
        <v>-</v>
      </c>
    </row>
    <row r="334" spans="2:10" hidden="1" x14ac:dyDescent="0.4">
      <c r="B334" s="11"/>
      <c r="C334" s="8" t="str">
        <f>IFERROR(IF(INDEX('ce raw data'!$C$2:$CZ$3000,MATCH(1,INDEX(('ce raw data'!$A$2:$A$3000=C314)*('ce raw data'!$B$2:$B$3000=$B335),,),0),MATCH(SUBSTITUTE(C317,"Allele","Height"),'ce raw data'!$C$1:$CZ$1,0))="","-",INDEX('ce raw data'!$C$2:$CZ$3000,MATCH(1,INDEX(('ce raw data'!$A$2:$A$3000=C314)*('ce raw data'!$B$2:$B$3000=$B335),,),0),MATCH(SUBSTITUTE(C317,"Allele","Height"),'ce raw data'!$C$1:$CZ$1,0))),"-")</f>
        <v>-</v>
      </c>
      <c r="D334" s="8" t="str">
        <f>IFERROR(IF(INDEX('ce raw data'!$C$2:$CZ$3000,MATCH(1,INDEX(('ce raw data'!$A$2:$A$3000=C314)*('ce raw data'!$B$2:$B$3000=$B335),,),0),MATCH(SUBSTITUTE(D317,"Allele","Height"),'ce raw data'!$C$1:$CZ$1,0))="","-",INDEX('ce raw data'!$C$2:$CZ$3000,MATCH(1,INDEX(('ce raw data'!$A$2:$A$3000=C314)*('ce raw data'!$B$2:$B$3000=$B335),,),0),MATCH(SUBSTITUTE(D317,"Allele","Height"),'ce raw data'!$C$1:$CZ$1,0))),"-")</f>
        <v>-</v>
      </c>
      <c r="E334" s="8" t="str">
        <f>IFERROR(IF(INDEX('ce raw data'!$C$2:$CZ$3000,MATCH(1,INDEX(('ce raw data'!$A$2:$A$3000=C314)*('ce raw data'!$B$2:$B$3000=$B335),,),0),MATCH(SUBSTITUTE(E317,"Allele","Height"),'ce raw data'!$C$1:$CZ$1,0))="","-",INDEX('ce raw data'!$C$2:$CZ$3000,MATCH(1,INDEX(('ce raw data'!$A$2:$A$3000=C314)*('ce raw data'!$B$2:$B$3000=$B335),,),0),MATCH(SUBSTITUTE(E317,"Allele","Height"),'ce raw data'!$C$1:$CZ$1,0))),"-")</f>
        <v>-</v>
      </c>
      <c r="F334" s="8" t="str">
        <f>IFERROR(IF(INDEX('ce raw data'!$C$2:$CZ$3000,MATCH(1,INDEX(('ce raw data'!$A$2:$A$3000=C314)*('ce raw data'!$B$2:$B$3000=$B335),,),0),MATCH(SUBSTITUTE(F317,"Allele","Height"),'ce raw data'!$C$1:$CZ$1,0))="","-",INDEX('ce raw data'!$C$2:$CZ$3000,MATCH(1,INDEX(('ce raw data'!$A$2:$A$3000=C314)*('ce raw data'!$B$2:$B$3000=$B335),,),0),MATCH(SUBSTITUTE(F317,"Allele","Height"),'ce raw data'!$C$1:$CZ$1,0))),"-")</f>
        <v>-</v>
      </c>
      <c r="G334" s="8" t="str">
        <f>IFERROR(IF(INDEX('ce raw data'!$C$2:$CZ$3000,MATCH(1,INDEX(('ce raw data'!$A$2:$A$3000=C314)*('ce raw data'!$B$2:$B$3000=$B335),,),0),MATCH(SUBSTITUTE(G317,"Allele","Height"),'ce raw data'!$C$1:$CZ$1,0))="","-",INDEX('ce raw data'!$C$2:$CZ$3000,MATCH(1,INDEX(('ce raw data'!$A$2:$A$3000=C314)*('ce raw data'!$B$2:$B$3000=$B335),,),0),MATCH(SUBSTITUTE(G317,"Allele","Height"),'ce raw data'!$C$1:$CZ$1,0))),"-")</f>
        <v>-</v>
      </c>
      <c r="H334" s="8" t="str">
        <f>IFERROR(IF(INDEX('ce raw data'!$C$2:$CZ$3000,MATCH(1,INDEX(('ce raw data'!$A$2:$A$3000=C314)*('ce raw data'!$B$2:$B$3000=$B335),,),0),MATCH(SUBSTITUTE(H317,"Allele","Height"),'ce raw data'!$C$1:$CZ$1,0))="","-",INDEX('ce raw data'!$C$2:$CZ$3000,MATCH(1,INDEX(('ce raw data'!$A$2:$A$3000=C314)*('ce raw data'!$B$2:$B$3000=$B335),,),0),MATCH(SUBSTITUTE(H317,"Allele","Height"),'ce raw data'!$C$1:$CZ$1,0))),"-")</f>
        <v>-</v>
      </c>
      <c r="I334" s="8" t="str">
        <f>IFERROR(IF(INDEX('ce raw data'!$C$2:$CZ$3000,MATCH(1,INDEX(('ce raw data'!$A$2:$A$3000=C314)*('ce raw data'!$B$2:$B$3000=$B335),,),0),MATCH(SUBSTITUTE(I317,"Allele","Height"),'ce raw data'!$C$1:$CZ$1,0))="","-",INDEX('ce raw data'!$C$2:$CZ$3000,MATCH(1,INDEX(('ce raw data'!$A$2:$A$3000=C314)*('ce raw data'!$B$2:$B$3000=$B335),,),0),MATCH(SUBSTITUTE(I317,"Allele","Height"),'ce raw data'!$C$1:$CZ$1,0))),"-")</f>
        <v>-</v>
      </c>
      <c r="J334" s="8" t="str">
        <f>IFERROR(IF(INDEX('ce raw data'!$C$2:$CZ$3000,MATCH(1,INDEX(('ce raw data'!$A$2:$A$3000=C314)*('ce raw data'!$B$2:$B$3000=$B335),,),0),MATCH(SUBSTITUTE(J317,"Allele","Height"),'ce raw data'!$C$1:$CZ$1,0))="","-",INDEX('ce raw data'!$C$2:$CZ$3000,MATCH(1,INDEX(('ce raw data'!$A$2:$A$3000=C314)*('ce raw data'!$B$2:$B$3000=$B335),,),0),MATCH(SUBSTITUTE(J317,"Allele","Height"),'ce raw data'!$C$1:$CZ$1,0))),"-")</f>
        <v>-</v>
      </c>
    </row>
    <row r="335" spans="2:10" x14ac:dyDescent="0.4">
      <c r="B335" s="11" t="str">
        <f>'Allele Call Table'!$A$87</f>
        <v>D18S51</v>
      </c>
      <c r="C335" s="8" t="str">
        <f>IFERROR(IF(INDEX('ce raw data'!$C$2:$CZ$3000,MATCH(1,INDEX(('ce raw data'!$A$2:$A$3000=C314)*('ce raw data'!$B$2:$B$3000=$B335),,),0),MATCH(C317,'ce raw data'!$C$1:$CZ$1,0))="","-",INDEX('ce raw data'!$C$2:$CZ$3000,MATCH(1,INDEX(('ce raw data'!$A$2:$A$3000=C314)*('ce raw data'!$B$2:$B$3000=$B335),,),0),MATCH(C317,'ce raw data'!$C$1:$CZ$1,0))),"-")</f>
        <v>-</v>
      </c>
      <c r="D335" s="8" t="str">
        <f>IFERROR(IF(INDEX('ce raw data'!$C$2:$CZ$3000,MATCH(1,INDEX(('ce raw data'!$A$2:$A$3000=C314)*('ce raw data'!$B$2:$B$3000=$B335),,),0),MATCH(D317,'ce raw data'!$C$1:$CZ$1,0))="","-",INDEX('ce raw data'!$C$2:$CZ$3000,MATCH(1,INDEX(('ce raw data'!$A$2:$A$3000=C314)*('ce raw data'!$B$2:$B$3000=$B335),,),0),MATCH(D317,'ce raw data'!$C$1:$CZ$1,0))),"-")</f>
        <v>-</v>
      </c>
      <c r="E335" s="8" t="str">
        <f>IFERROR(IF(INDEX('ce raw data'!$C$2:$CZ$3000,MATCH(1,INDEX(('ce raw data'!$A$2:$A$3000=C314)*('ce raw data'!$B$2:$B$3000=$B335),,),0),MATCH(E317,'ce raw data'!$C$1:$CZ$1,0))="","-",INDEX('ce raw data'!$C$2:$CZ$3000,MATCH(1,INDEX(('ce raw data'!$A$2:$A$3000=C314)*('ce raw data'!$B$2:$B$3000=$B335),,),0),MATCH(E317,'ce raw data'!$C$1:$CZ$1,0))),"-")</f>
        <v>-</v>
      </c>
      <c r="F335" s="8" t="str">
        <f>IFERROR(IF(INDEX('ce raw data'!$C$2:$CZ$3000,MATCH(1,INDEX(('ce raw data'!$A$2:$A$3000=C314)*('ce raw data'!$B$2:$B$3000=$B335),,),0),MATCH(F317,'ce raw data'!$C$1:$CZ$1,0))="","-",INDEX('ce raw data'!$C$2:$CZ$3000,MATCH(1,INDEX(('ce raw data'!$A$2:$A$3000=C314)*('ce raw data'!$B$2:$B$3000=$B335),,),0),MATCH(F317,'ce raw data'!$C$1:$CZ$1,0))),"-")</f>
        <v>-</v>
      </c>
      <c r="G335" s="8" t="str">
        <f>IFERROR(IF(INDEX('ce raw data'!$C$2:$CZ$3000,MATCH(1,INDEX(('ce raw data'!$A$2:$A$3000=C314)*('ce raw data'!$B$2:$B$3000=$B335),,),0),MATCH(G317,'ce raw data'!$C$1:$CZ$1,0))="","-",INDEX('ce raw data'!$C$2:$CZ$3000,MATCH(1,INDEX(('ce raw data'!$A$2:$A$3000=C314)*('ce raw data'!$B$2:$B$3000=$B335),,),0),MATCH(G317,'ce raw data'!$C$1:$CZ$1,0))),"-")</f>
        <v>-</v>
      </c>
      <c r="H335" s="8" t="str">
        <f>IFERROR(IF(INDEX('ce raw data'!$C$2:$CZ$3000,MATCH(1,INDEX(('ce raw data'!$A$2:$A$3000=C314)*('ce raw data'!$B$2:$B$3000=$B335),,),0),MATCH(H317,'ce raw data'!$C$1:$CZ$1,0))="","-",INDEX('ce raw data'!$C$2:$CZ$3000,MATCH(1,INDEX(('ce raw data'!$A$2:$A$3000=C314)*('ce raw data'!$B$2:$B$3000=$B335),,),0),MATCH(H317,'ce raw data'!$C$1:$CZ$1,0))),"-")</f>
        <v>-</v>
      </c>
      <c r="I335" s="8" t="str">
        <f>IFERROR(IF(INDEX('ce raw data'!$C$2:$CZ$3000,MATCH(1,INDEX(('ce raw data'!$A$2:$A$3000=C314)*('ce raw data'!$B$2:$B$3000=$B335),,),0),MATCH(I317,'ce raw data'!$C$1:$CZ$1,0))="","-",INDEX('ce raw data'!$C$2:$CZ$3000,MATCH(1,INDEX(('ce raw data'!$A$2:$A$3000=C314)*('ce raw data'!$B$2:$B$3000=$B335),,),0),MATCH(I317,'ce raw data'!$C$1:$CZ$1,0))),"-")</f>
        <v>-</v>
      </c>
      <c r="J335" s="8" t="str">
        <f>IFERROR(IF(INDEX('ce raw data'!$C$2:$CZ$3000,MATCH(1,INDEX(('ce raw data'!$A$2:$A$3000=C314)*('ce raw data'!$B$2:$B$3000=$B335),,),0),MATCH(J317,'ce raw data'!$C$1:$CZ$1,0))="","-",INDEX('ce raw data'!$C$2:$CZ$3000,MATCH(1,INDEX(('ce raw data'!$A$2:$A$3000=C314)*('ce raw data'!$B$2:$B$3000=$B335),,),0),MATCH(J317,'ce raw data'!$C$1:$CZ$1,0))),"-")</f>
        <v>-</v>
      </c>
    </row>
    <row r="336" spans="2:10" hidden="1" x14ac:dyDescent="0.4">
      <c r="B336" s="11"/>
      <c r="C336" s="8" t="str">
        <f>IFERROR(IF(INDEX('ce raw data'!$C$2:$CZ$3000,MATCH(1,INDEX(('ce raw data'!$A$2:$A$3000=C314)*('ce raw data'!$B$2:$B$3000=$B337),,),0),MATCH(SUBSTITUTE(C317,"Allele","Height"),'ce raw data'!$C$1:$CZ$1,0))="","-",INDEX('ce raw data'!$C$2:$CZ$3000,MATCH(1,INDEX(('ce raw data'!$A$2:$A$3000=C314)*('ce raw data'!$B$2:$B$3000=$B337),,),0),MATCH(SUBSTITUTE(C317,"Allele","Height"),'ce raw data'!$C$1:$CZ$1,0))),"-")</f>
        <v>-</v>
      </c>
      <c r="D336" s="8" t="str">
        <f>IFERROR(IF(INDEX('ce raw data'!$C$2:$CZ$3000,MATCH(1,INDEX(('ce raw data'!$A$2:$A$3000=C314)*('ce raw data'!$B$2:$B$3000=$B337),,),0),MATCH(SUBSTITUTE(D317,"Allele","Height"),'ce raw data'!$C$1:$CZ$1,0))="","-",INDEX('ce raw data'!$C$2:$CZ$3000,MATCH(1,INDEX(('ce raw data'!$A$2:$A$3000=C314)*('ce raw data'!$B$2:$B$3000=$B337),,),0),MATCH(SUBSTITUTE(D317,"Allele","Height"),'ce raw data'!$C$1:$CZ$1,0))),"-")</f>
        <v>-</v>
      </c>
      <c r="E336" s="8" t="str">
        <f>IFERROR(IF(INDEX('ce raw data'!$C$2:$CZ$3000,MATCH(1,INDEX(('ce raw data'!$A$2:$A$3000=C314)*('ce raw data'!$B$2:$B$3000=$B337),,),0),MATCH(SUBSTITUTE(E317,"Allele","Height"),'ce raw data'!$C$1:$CZ$1,0))="","-",INDEX('ce raw data'!$C$2:$CZ$3000,MATCH(1,INDEX(('ce raw data'!$A$2:$A$3000=C314)*('ce raw data'!$B$2:$B$3000=$B337),,),0),MATCH(SUBSTITUTE(E317,"Allele","Height"),'ce raw data'!$C$1:$CZ$1,0))),"-")</f>
        <v>-</v>
      </c>
      <c r="F336" s="8" t="str">
        <f>IFERROR(IF(INDEX('ce raw data'!$C$2:$CZ$3000,MATCH(1,INDEX(('ce raw data'!$A$2:$A$3000=C314)*('ce raw data'!$B$2:$B$3000=$B337),,),0),MATCH(SUBSTITUTE(F317,"Allele","Height"),'ce raw data'!$C$1:$CZ$1,0))="","-",INDEX('ce raw data'!$C$2:$CZ$3000,MATCH(1,INDEX(('ce raw data'!$A$2:$A$3000=C314)*('ce raw data'!$B$2:$B$3000=$B337),,),0),MATCH(SUBSTITUTE(F317,"Allele","Height"),'ce raw data'!$C$1:$CZ$1,0))),"-")</f>
        <v>-</v>
      </c>
      <c r="G336" s="8" t="str">
        <f>IFERROR(IF(INDEX('ce raw data'!$C$2:$CZ$3000,MATCH(1,INDEX(('ce raw data'!$A$2:$A$3000=C314)*('ce raw data'!$B$2:$B$3000=$B337),,),0),MATCH(SUBSTITUTE(G317,"Allele","Height"),'ce raw data'!$C$1:$CZ$1,0))="","-",INDEX('ce raw data'!$C$2:$CZ$3000,MATCH(1,INDEX(('ce raw data'!$A$2:$A$3000=C314)*('ce raw data'!$B$2:$B$3000=$B337),,),0),MATCH(SUBSTITUTE(G317,"Allele","Height"),'ce raw data'!$C$1:$CZ$1,0))),"-")</f>
        <v>-</v>
      </c>
      <c r="H336" s="8" t="str">
        <f>IFERROR(IF(INDEX('ce raw data'!$C$2:$CZ$3000,MATCH(1,INDEX(('ce raw data'!$A$2:$A$3000=C314)*('ce raw data'!$B$2:$B$3000=$B337),,),0),MATCH(SUBSTITUTE(H317,"Allele","Height"),'ce raw data'!$C$1:$CZ$1,0))="","-",INDEX('ce raw data'!$C$2:$CZ$3000,MATCH(1,INDEX(('ce raw data'!$A$2:$A$3000=C314)*('ce raw data'!$B$2:$B$3000=$B337),,),0),MATCH(SUBSTITUTE(H317,"Allele","Height"),'ce raw data'!$C$1:$CZ$1,0))),"-")</f>
        <v>-</v>
      </c>
      <c r="I336" s="8" t="str">
        <f>IFERROR(IF(INDEX('ce raw data'!$C$2:$CZ$3000,MATCH(1,INDEX(('ce raw data'!$A$2:$A$3000=C314)*('ce raw data'!$B$2:$B$3000=$B337),,),0),MATCH(SUBSTITUTE(I317,"Allele","Height"),'ce raw data'!$C$1:$CZ$1,0))="","-",INDEX('ce raw data'!$C$2:$CZ$3000,MATCH(1,INDEX(('ce raw data'!$A$2:$A$3000=C314)*('ce raw data'!$B$2:$B$3000=$B337),,),0),MATCH(SUBSTITUTE(I317,"Allele","Height"),'ce raw data'!$C$1:$CZ$1,0))),"-")</f>
        <v>-</v>
      </c>
      <c r="J336" s="8" t="str">
        <f>IFERROR(IF(INDEX('ce raw data'!$C$2:$CZ$3000,MATCH(1,INDEX(('ce raw data'!$A$2:$A$3000=C314)*('ce raw data'!$B$2:$B$3000=$B337),,),0),MATCH(SUBSTITUTE(J317,"Allele","Height"),'ce raw data'!$C$1:$CZ$1,0))="","-",INDEX('ce raw data'!$C$2:$CZ$3000,MATCH(1,INDEX(('ce raw data'!$A$2:$A$3000=C314)*('ce raw data'!$B$2:$B$3000=$B337),,),0),MATCH(SUBSTITUTE(J317,"Allele","Height"),'ce raw data'!$C$1:$CZ$1,0))),"-")</f>
        <v>-</v>
      </c>
    </row>
    <row r="337" spans="2:10" x14ac:dyDescent="0.4">
      <c r="B337" s="11" t="str">
        <f>'Allele Call Table'!$A$89</f>
        <v>D2S1338</v>
      </c>
      <c r="C337" s="8" t="str">
        <f>IFERROR(IF(INDEX('ce raw data'!$C$2:$CZ$3000,MATCH(1,INDEX(('ce raw data'!$A$2:$A$3000=C314)*('ce raw data'!$B$2:$B$3000=$B337),,),0),MATCH(C317,'ce raw data'!$C$1:$CZ$1,0))="","-",INDEX('ce raw data'!$C$2:$CZ$3000,MATCH(1,INDEX(('ce raw data'!$A$2:$A$3000=C314)*('ce raw data'!$B$2:$B$3000=$B337),,),0),MATCH(C317,'ce raw data'!$C$1:$CZ$1,0))),"-")</f>
        <v>-</v>
      </c>
      <c r="D337" s="8" t="str">
        <f>IFERROR(IF(INDEX('ce raw data'!$C$2:$CZ$3000,MATCH(1,INDEX(('ce raw data'!$A$2:$A$3000=C314)*('ce raw data'!$B$2:$B$3000=$B337),,),0),MATCH(D317,'ce raw data'!$C$1:$CZ$1,0))="","-",INDEX('ce raw data'!$C$2:$CZ$3000,MATCH(1,INDEX(('ce raw data'!$A$2:$A$3000=C314)*('ce raw data'!$B$2:$B$3000=$B337),,),0),MATCH(D317,'ce raw data'!$C$1:$CZ$1,0))),"-")</f>
        <v>-</v>
      </c>
      <c r="E337" s="8" t="str">
        <f>IFERROR(IF(INDEX('ce raw data'!$C$2:$CZ$3000,MATCH(1,INDEX(('ce raw data'!$A$2:$A$3000=C314)*('ce raw data'!$B$2:$B$3000=$B337),,),0),MATCH(E317,'ce raw data'!$C$1:$CZ$1,0))="","-",INDEX('ce raw data'!$C$2:$CZ$3000,MATCH(1,INDEX(('ce raw data'!$A$2:$A$3000=C314)*('ce raw data'!$B$2:$B$3000=$B337),,),0),MATCH(E317,'ce raw data'!$C$1:$CZ$1,0))),"-")</f>
        <v>-</v>
      </c>
      <c r="F337" s="8" t="str">
        <f>IFERROR(IF(INDEX('ce raw data'!$C$2:$CZ$3000,MATCH(1,INDEX(('ce raw data'!$A$2:$A$3000=C314)*('ce raw data'!$B$2:$B$3000=$B337),,),0),MATCH(F317,'ce raw data'!$C$1:$CZ$1,0))="","-",INDEX('ce raw data'!$C$2:$CZ$3000,MATCH(1,INDEX(('ce raw data'!$A$2:$A$3000=C314)*('ce raw data'!$B$2:$B$3000=$B337),,),0),MATCH(F317,'ce raw data'!$C$1:$CZ$1,0))),"-")</f>
        <v>-</v>
      </c>
      <c r="G337" s="8" t="str">
        <f>IFERROR(IF(INDEX('ce raw data'!$C$2:$CZ$3000,MATCH(1,INDEX(('ce raw data'!$A$2:$A$3000=C314)*('ce raw data'!$B$2:$B$3000=$B337),,),0),MATCH(G317,'ce raw data'!$C$1:$CZ$1,0))="","-",INDEX('ce raw data'!$C$2:$CZ$3000,MATCH(1,INDEX(('ce raw data'!$A$2:$A$3000=C314)*('ce raw data'!$B$2:$B$3000=$B337),,),0),MATCH(G317,'ce raw data'!$C$1:$CZ$1,0))),"-")</f>
        <v>-</v>
      </c>
      <c r="H337" s="8" t="str">
        <f>IFERROR(IF(INDEX('ce raw data'!$C$2:$CZ$3000,MATCH(1,INDEX(('ce raw data'!$A$2:$A$3000=C314)*('ce raw data'!$B$2:$B$3000=$B337),,),0),MATCH(H317,'ce raw data'!$C$1:$CZ$1,0))="","-",INDEX('ce raw data'!$C$2:$CZ$3000,MATCH(1,INDEX(('ce raw data'!$A$2:$A$3000=C314)*('ce raw data'!$B$2:$B$3000=$B337),,),0),MATCH(H317,'ce raw data'!$C$1:$CZ$1,0))),"-")</f>
        <v>-</v>
      </c>
      <c r="I337" s="8" t="str">
        <f>IFERROR(IF(INDEX('ce raw data'!$C$2:$CZ$3000,MATCH(1,INDEX(('ce raw data'!$A$2:$A$3000=C314)*('ce raw data'!$B$2:$B$3000=$B337),,),0),MATCH(I317,'ce raw data'!$C$1:$CZ$1,0))="","-",INDEX('ce raw data'!$C$2:$CZ$3000,MATCH(1,INDEX(('ce raw data'!$A$2:$A$3000=C314)*('ce raw data'!$B$2:$B$3000=$B337),,),0),MATCH(I317,'ce raw data'!$C$1:$CZ$1,0))),"-")</f>
        <v>-</v>
      </c>
      <c r="J337" s="8" t="str">
        <f>IFERROR(IF(INDEX('ce raw data'!$C$2:$CZ$3000,MATCH(1,INDEX(('ce raw data'!$A$2:$A$3000=C314)*('ce raw data'!$B$2:$B$3000=$B337),,),0),MATCH(J317,'ce raw data'!$C$1:$CZ$1,0))="","-",INDEX('ce raw data'!$C$2:$CZ$3000,MATCH(1,INDEX(('ce raw data'!$A$2:$A$3000=C314)*('ce raw data'!$B$2:$B$3000=$B337),,),0),MATCH(J317,'ce raw data'!$C$1:$CZ$1,0))),"-")</f>
        <v>-</v>
      </c>
    </row>
    <row r="338" spans="2:10" hidden="1" x14ac:dyDescent="0.4">
      <c r="B338" s="11"/>
      <c r="C338" s="8" t="str">
        <f>IFERROR(IF(INDEX('ce raw data'!$C$2:$CZ$3000,MATCH(1,INDEX(('ce raw data'!$A$2:$A$3000=C314)*('ce raw data'!$B$2:$B$3000=$B339),,),0),MATCH(SUBSTITUTE(C317,"Allele","Height"),'ce raw data'!$C$1:$CZ$1,0))="","-",INDEX('ce raw data'!$C$2:$CZ$3000,MATCH(1,INDEX(('ce raw data'!$A$2:$A$3000=C314)*('ce raw data'!$B$2:$B$3000=$B339),,),0),MATCH(SUBSTITUTE(C317,"Allele","Height"),'ce raw data'!$C$1:$CZ$1,0))),"-")</f>
        <v>-</v>
      </c>
      <c r="D338" s="8" t="str">
        <f>IFERROR(IF(INDEX('ce raw data'!$C$2:$CZ$3000,MATCH(1,INDEX(('ce raw data'!$A$2:$A$3000=C314)*('ce raw data'!$B$2:$B$3000=$B339),,),0),MATCH(SUBSTITUTE(D317,"Allele","Height"),'ce raw data'!$C$1:$CZ$1,0))="","-",INDEX('ce raw data'!$C$2:$CZ$3000,MATCH(1,INDEX(('ce raw data'!$A$2:$A$3000=C314)*('ce raw data'!$B$2:$B$3000=$B339),,),0),MATCH(SUBSTITUTE(D317,"Allele","Height"),'ce raw data'!$C$1:$CZ$1,0))),"-")</f>
        <v>-</v>
      </c>
      <c r="E338" s="8" t="str">
        <f>IFERROR(IF(INDEX('ce raw data'!$C$2:$CZ$3000,MATCH(1,INDEX(('ce raw data'!$A$2:$A$3000=C314)*('ce raw data'!$B$2:$B$3000=$B339),,),0),MATCH(SUBSTITUTE(E317,"Allele","Height"),'ce raw data'!$C$1:$CZ$1,0))="","-",INDEX('ce raw data'!$C$2:$CZ$3000,MATCH(1,INDEX(('ce raw data'!$A$2:$A$3000=C314)*('ce raw data'!$B$2:$B$3000=$B339),,),0),MATCH(SUBSTITUTE(E317,"Allele","Height"),'ce raw data'!$C$1:$CZ$1,0))),"-")</f>
        <v>-</v>
      </c>
      <c r="F338" s="8" t="str">
        <f>IFERROR(IF(INDEX('ce raw data'!$C$2:$CZ$3000,MATCH(1,INDEX(('ce raw data'!$A$2:$A$3000=C314)*('ce raw data'!$B$2:$B$3000=$B339),,),0),MATCH(SUBSTITUTE(F317,"Allele","Height"),'ce raw data'!$C$1:$CZ$1,0))="","-",INDEX('ce raw data'!$C$2:$CZ$3000,MATCH(1,INDEX(('ce raw data'!$A$2:$A$3000=C314)*('ce raw data'!$B$2:$B$3000=$B339),,),0),MATCH(SUBSTITUTE(F317,"Allele","Height"),'ce raw data'!$C$1:$CZ$1,0))),"-")</f>
        <v>-</v>
      </c>
      <c r="G338" s="8" t="str">
        <f>IFERROR(IF(INDEX('ce raw data'!$C$2:$CZ$3000,MATCH(1,INDEX(('ce raw data'!$A$2:$A$3000=C314)*('ce raw data'!$B$2:$B$3000=$B339),,),0),MATCH(SUBSTITUTE(G317,"Allele","Height"),'ce raw data'!$C$1:$CZ$1,0))="","-",INDEX('ce raw data'!$C$2:$CZ$3000,MATCH(1,INDEX(('ce raw data'!$A$2:$A$3000=C314)*('ce raw data'!$B$2:$B$3000=$B339),,),0),MATCH(SUBSTITUTE(G317,"Allele","Height"),'ce raw data'!$C$1:$CZ$1,0))),"-")</f>
        <v>-</v>
      </c>
      <c r="H338" s="8" t="str">
        <f>IFERROR(IF(INDEX('ce raw data'!$C$2:$CZ$3000,MATCH(1,INDEX(('ce raw data'!$A$2:$A$3000=C314)*('ce raw data'!$B$2:$B$3000=$B339),,),0),MATCH(SUBSTITUTE(H317,"Allele","Height"),'ce raw data'!$C$1:$CZ$1,0))="","-",INDEX('ce raw data'!$C$2:$CZ$3000,MATCH(1,INDEX(('ce raw data'!$A$2:$A$3000=C314)*('ce raw data'!$B$2:$B$3000=$B339),,),0),MATCH(SUBSTITUTE(H317,"Allele","Height"),'ce raw data'!$C$1:$CZ$1,0))),"-")</f>
        <v>-</v>
      </c>
      <c r="I338" s="8" t="str">
        <f>IFERROR(IF(INDEX('ce raw data'!$C$2:$CZ$3000,MATCH(1,INDEX(('ce raw data'!$A$2:$A$3000=C314)*('ce raw data'!$B$2:$B$3000=$B339),,),0),MATCH(SUBSTITUTE(I317,"Allele","Height"),'ce raw data'!$C$1:$CZ$1,0))="","-",INDEX('ce raw data'!$C$2:$CZ$3000,MATCH(1,INDEX(('ce raw data'!$A$2:$A$3000=C314)*('ce raw data'!$B$2:$B$3000=$B339),,),0),MATCH(SUBSTITUTE(I317,"Allele","Height"),'ce raw data'!$C$1:$CZ$1,0))),"-")</f>
        <v>-</v>
      </c>
      <c r="J338" s="8" t="str">
        <f>IFERROR(IF(INDEX('ce raw data'!$C$2:$CZ$3000,MATCH(1,INDEX(('ce raw data'!$A$2:$A$3000=C314)*('ce raw data'!$B$2:$B$3000=$B339),,),0),MATCH(SUBSTITUTE(J317,"Allele","Height"),'ce raw data'!$C$1:$CZ$1,0))="","-",INDEX('ce raw data'!$C$2:$CZ$3000,MATCH(1,INDEX(('ce raw data'!$A$2:$A$3000=C314)*('ce raw data'!$B$2:$B$3000=$B339),,),0),MATCH(SUBSTITUTE(J317,"Allele","Height"),'ce raw data'!$C$1:$CZ$1,0))),"-")</f>
        <v>-</v>
      </c>
    </row>
    <row r="339" spans="2:10" x14ac:dyDescent="0.4">
      <c r="B339" s="11" t="str">
        <f>'Allele Call Table'!$A$91</f>
        <v>CSF1PO</v>
      </c>
      <c r="C339" s="8" t="str">
        <f>IFERROR(IF(INDEX('ce raw data'!$C$2:$CZ$3000,MATCH(1,INDEX(('ce raw data'!$A$2:$A$3000=C314)*('ce raw data'!$B$2:$B$3000=$B339),,),0),MATCH(C317,'ce raw data'!$C$1:$CZ$1,0))="","-",INDEX('ce raw data'!$C$2:$CZ$3000,MATCH(1,INDEX(('ce raw data'!$A$2:$A$3000=C314)*('ce raw data'!$B$2:$B$3000=$B339),,),0),MATCH(C317,'ce raw data'!$C$1:$CZ$1,0))),"-")</f>
        <v>-</v>
      </c>
      <c r="D339" s="8" t="str">
        <f>IFERROR(IF(INDEX('ce raw data'!$C$2:$CZ$3000,MATCH(1,INDEX(('ce raw data'!$A$2:$A$3000=C314)*('ce raw data'!$B$2:$B$3000=$B339),,),0),MATCH(D317,'ce raw data'!$C$1:$CZ$1,0))="","-",INDEX('ce raw data'!$C$2:$CZ$3000,MATCH(1,INDEX(('ce raw data'!$A$2:$A$3000=C314)*('ce raw data'!$B$2:$B$3000=$B339),,),0),MATCH(D317,'ce raw data'!$C$1:$CZ$1,0))),"-")</f>
        <v>-</v>
      </c>
      <c r="E339" s="8" t="str">
        <f>IFERROR(IF(INDEX('ce raw data'!$C$2:$CZ$3000,MATCH(1,INDEX(('ce raw data'!$A$2:$A$3000=C314)*('ce raw data'!$B$2:$B$3000=$B339),,),0),MATCH(E317,'ce raw data'!$C$1:$CZ$1,0))="","-",INDEX('ce raw data'!$C$2:$CZ$3000,MATCH(1,INDEX(('ce raw data'!$A$2:$A$3000=C314)*('ce raw data'!$B$2:$B$3000=$B339),,),0),MATCH(E317,'ce raw data'!$C$1:$CZ$1,0))),"-")</f>
        <v>-</v>
      </c>
      <c r="F339" s="8" t="str">
        <f>IFERROR(IF(INDEX('ce raw data'!$C$2:$CZ$3000,MATCH(1,INDEX(('ce raw data'!$A$2:$A$3000=C314)*('ce raw data'!$B$2:$B$3000=$B339),,),0),MATCH(F317,'ce raw data'!$C$1:$CZ$1,0))="","-",INDEX('ce raw data'!$C$2:$CZ$3000,MATCH(1,INDEX(('ce raw data'!$A$2:$A$3000=C314)*('ce raw data'!$B$2:$B$3000=$B339),,),0),MATCH(F317,'ce raw data'!$C$1:$CZ$1,0))),"-")</f>
        <v>-</v>
      </c>
      <c r="G339" s="8" t="str">
        <f>IFERROR(IF(INDEX('ce raw data'!$C$2:$CZ$3000,MATCH(1,INDEX(('ce raw data'!$A$2:$A$3000=C314)*('ce raw data'!$B$2:$B$3000=$B339),,),0),MATCH(G317,'ce raw data'!$C$1:$CZ$1,0))="","-",INDEX('ce raw data'!$C$2:$CZ$3000,MATCH(1,INDEX(('ce raw data'!$A$2:$A$3000=C314)*('ce raw data'!$B$2:$B$3000=$B339),,),0),MATCH(G317,'ce raw data'!$C$1:$CZ$1,0))),"-")</f>
        <v>-</v>
      </c>
      <c r="H339" s="8" t="str">
        <f>IFERROR(IF(INDEX('ce raw data'!$C$2:$CZ$3000,MATCH(1,INDEX(('ce raw data'!$A$2:$A$3000=C314)*('ce raw data'!$B$2:$B$3000=$B339),,),0),MATCH(H317,'ce raw data'!$C$1:$CZ$1,0))="","-",INDEX('ce raw data'!$C$2:$CZ$3000,MATCH(1,INDEX(('ce raw data'!$A$2:$A$3000=C314)*('ce raw data'!$B$2:$B$3000=$B339),,),0),MATCH(H317,'ce raw data'!$C$1:$CZ$1,0))),"-")</f>
        <v>-</v>
      </c>
      <c r="I339" s="8" t="str">
        <f>IFERROR(IF(INDEX('ce raw data'!$C$2:$CZ$3000,MATCH(1,INDEX(('ce raw data'!$A$2:$A$3000=C314)*('ce raw data'!$B$2:$B$3000=$B339),,),0),MATCH(I317,'ce raw data'!$C$1:$CZ$1,0))="","-",INDEX('ce raw data'!$C$2:$CZ$3000,MATCH(1,INDEX(('ce raw data'!$A$2:$A$3000=C314)*('ce raw data'!$B$2:$B$3000=$B339),,),0),MATCH(I317,'ce raw data'!$C$1:$CZ$1,0))),"-")</f>
        <v>-</v>
      </c>
      <c r="J339" s="8" t="str">
        <f>IFERROR(IF(INDEX('ce raw data'!$C$2:$CZ$3000,MATCH(1,INDEX(('ce raw data'!$A$2:$A$3000=C314)*('ce raw data'!$B$2:$B$3000=$B339),,),0),MATCH(J317,'ce raw data'!$C$1:$CZ$1,0))="","-",INDEX('ce raw data'!$C$2:$CZ$3000,MATCH(1,INDEX(('ce raw data'!$A$2:$A$3000=C314)*('ce raw data'!$B$2:$B$3000=$B339),,),0),MATCH(J317,'ce raw data'!$C$1:$CZ$1,0))),"-")</f>
        <v>-</v>
      </c>
    </row>
    <row r="340" spans="2:10" hidden="1" x14ac:dyDescent="0.4">
      <c r="B340" s="11"/>
      <c r="C340" s="8" t="str">
        <f>IFERROR(IF(INDEX('ce raw data'!$C$2:$CZ$3000,MATCH(1,INDEX(('ce raw data'!$A$2:$A$3000=C314)*('ce raw data'!$B$2:$B$3000=$B341),,),0),MATCH(SUBSTITUTE(C317,"Allele","Height"),'ce raw data'!$C$1:$CZ$1,0))="","-",INDEX('ce raw data'!$C$2:$CZ$3000,MATCH(1,INDEX(('ce raw data'!$A$2:$A$3000=C314)*('ce raw data'!$B$2:$B$3000=$B341),,),0),MATCH(SUBSTITUTE(C317,"Allele","Height"),'ce raw data'!$C$1:$CZ$1,0))),"-")</f>
        <v>-</v>
      </c>
      <c r="D340" s="8" t="str">
        <f>IFERROR(IF(INDEX('ce raw data'!$C$2:$CZ$3000,MATCH(1,INDEX(('ce raw data'!$A$2:$A$3000=C314)*('ce raw data'!$B$2:$B$3000=$B341),,),0),MATCH(SUBSTITUTE(D317,"Allele","Height"),'ce raw data'!$C$1:$CZ$1,0))="","-",INDEX('ce raw data'!$C$2:$CZ$3000,MATCH(1,INDEX(('ce raw data'!$A$2:$A$3000=C314)*('ce raw data'!$B$2:$B$3000=$B341),,),0),MATCH(SUBSTITUTE(D317,"Allele","Height"),'ce raw data'!$C$1:$CZ$1,0))),"-")</f>
        <v>-</v>
      </c>
      <c r="E340" s="8" t="str">
        <f>IFERROR(IF(INDEX('ce raw data'!$C$2:$CZ$3000,MATCH(1,INDEX(('ce raw data'!$A$2:$A$3000=C314)*('ce raw data'!$B$2:$B$3000=$B341),,),0),MATCH(SUBSTITUTE(E317,"Allele","Height"),'ce raw data'!$C$1:$CZ$1,0))="","-",INDEX('ce raw data'!$C$2:$CZ$3000,MATCH(1,INDEX(('ce raw data'!$A$2:$A$3000=C314)*('ce raw data'!$B$2:$B$3000=$B341),,),0),MATCH(SUBSTITUTE(E317,"Allele","Height"),'ce raw data'!$C$1:$CZ$1,0))),"-")</f>
        <v>-</v>
      </c>
      <c r="F340" s="8" t="str">
        <f>IFERROR(IF(INDEX('ce raw data'!$C$2:$CZ$3000,MATCH(1,INDEX(('ce raw data'!$A$2:$A$3000=C314)*('ce raw data'!$B$2:$B$3000=$B341),,),0),MATCH(SUBSTITUTE(F317,"Allele","Height"),'ce raw data'!$C$1:$CZ$1,0))="","-",INDEX('ce raw data'!$C$2:$CZ$3000,MATCH(1,INDEX(('ce raw data'!$A$2:$A$3000=C314)*('ce raw data'!$B$2:$B$3000=$B341),,),0),MATCH(SUBSTITUTE(F317,"Allele","Height"),'ce raw data'!$C$1:$CZ$1,0))),"-")</f>
        <v>-</v>
      </c>
      <c r="G340" s="8" t="str">
        <f>IFERROR(IF(INDEX('ce raw data'!$C$2:$CZ$3000,MATCH(1,INDEX(('ce raw data'!$A$2:$A$3000=C314)*('ce raw data'!$B$2:$B$3000=$B341),,),0),MATCH(SUBSTITUTE(G317,"Allele","Height"),'ce raw data'!$C$1:$CZ$1,0))="","-",INDEX('ce raw data'!$C$2:$CZ$3000,MATCH(1,INDEX(('ce raw data'!$A$2:$A$3000=C314)*('ce raw data'!$B$2:$B$3000=$B341),,),0),MATCH(SUBSTITUTE(G317,"Allele","Height"),'ce raw data'!$C$1:$CZ$1,0))),"-")</f>
        <v>-</v>
      </c>
      <c r="H340" s="8" t="str">
        <f>IFERROR(IF(INDEX('ce raw data'!$C$2:$CZ$3000,MATCH(1,INDEX(('ce raw data'!$A$2:$A$3000=C314)*('ce raw data'!$B$2:$B$3000=$B341),,),0),MATCH(SUBSTITUTE(H317,"Allele","Height"),'ce raw data'!$C$1:$CZ$1,0))="","-",INDEX('ce raw data'!$C$2:$CZ$3000,MATCH(1,INDEX(('ce raw data'!$A$2:$A$3000=C314)*('ce raw data'!$B$2:$B$3000=$B341),,),0),MATCH(SUBSTITUTE(H317,"Allele","Height"),'ce raw data'!$C$1:$CZ$1,0))),"-")</f>
        <v>-</v>
      </c>
      <c r="I340" s="8" t="str">
        <f>IFERROR(IF(INDEX('ce raw data'!$C$2:$CZ$3000,MATCH(1,INDEX(('ce raw data'!$A$2:$A$3000=C314)*('ce raw data'!$B$2:$B$3000=$B341),,),0),MATCH(SUBSTITUTE(I317,"Allele","Height"),'ce raw data'!$C$1:$CZ$1,0))="","-",INDEX('ce raw data'!$C$2:$CZ$3000,MATCH(1,INDEX(('ce raw data'!$A$2:$A$3000=C314)*('ce raw data'!$B$2:$B$3000=$B341),,),0),MATCH(SUBSTITUTE(I317,"Allele","Height"),'ce raw data'!$C$1:$CZ$1,0))),"-")</f>
        <v>-</v>
      </c>
      <c r="J340" s="8" t="str">
        <f>IFERROR(IF(INDEX('ce raw data'!$C$2:$CZ$3000,MATCH(1,INDEX(('ce raw data'!$A$2:$A$3000=C314)*('ce raw data'!$B$2:$B$3000=$B341),,),0),MATCH(SUBSTITUTE(J317,"Allele","Height"),'ce raw data'!$C$1:$CZ$1,0))="","-",INDEX('ce raw data'!$C$2:$CZ$3000,MATCH(1,INDEX(('ce raw data'!$A$2:$A$3000=C314)*('ce raw data'!$B$2:$B$3000=$B341),,),0),MATCH(SUBSTITUTE(J317,"Allele","Height"),'ce raw data'!$C$1:$CZ$1,0))),"-")</f>
        <v>-</v>
      </c>
    </row>
    <row r="341" spans="2:10" x14ac:dyDescent="0.4">
      <c r="B341" s="11" t="str">
        <f>'Allele Call Table'!$A$93</f>
        <v>Penta D</v>
      </c>
      <c r="C341" s="8" t="str">
        <f>IFERROR(IF(INDEX('ce raw data'!$C$2:$CZ$3000,MATCH(1,INDEX(('ce raw data'!$A$2:$A$3000=C314)*('ce raw data'!$B$2:$B$3000=$B341),,),0),MATCH(C317,'ce raw data'!$C$1:$CZ$1,0))="","-",INDEX('ce raw data'!$C$2:$CZ$3000,MATCH(1,INDEX(('ce raw data'!$A$2:$A$3000=C314)*('ce raw data'!$B$2:$B$3000=$B341),,),0),MATCH(C317,'ce raw data'!$C$1:$CZ$1,0))),"-")</f>
        <v>-</v>
      </c>
      <c r="D341" s="8" t="str">
        <f>IFERROR(IF(INDEX('ce raw data'!$C$2:$CZ$3000,MATCH(1,INDEX(('ce raw data'!$A$2:$A$3000=C314)*('ce raw data'!$B$2:$B$3000=$B341),,),0),MATCH(D317,'ce raw data'!$C$1:$CZ$1,0))="","-",INDEX('ce raw data'!$C$2:$CZ$3000,MATCH(1,INDEX(('ce raw data'!$A$2:$A$3000=C314)*('ce raw data'!$B$2:$B$3000=$B341),,),0),MATCH(D317,'ce raw data'!$C$1:$CZ$1,0))),"-")</f>
        <v>-</v>
      </c>
      <c r="E341" s="8" t="str">
        <f>IFERROR(IF(INDEX('ce raw data'!$C$2:$CZ$3000,MATCH(1,INDEX(('ce raw data'!$A$2:$A$3000=C314)*('ce raw data'!$B$2:$B$3000=$B341),,),0),MATCH(E317,'ce raw data'!$C$1:$CZ$1,0))="","-",INDEX('ce raw data'!$C$2:$CZ$3000,MATCH(1,INDEX(('ce raw data'!$A$2:$A$3000=C314)*('ce raw data'!$B$2:$B$3000=$B341),,),0),MATCH(E317,'ce raw data'!$C$1:$CZ$1,0))),"-")</f>
        <v>-</v>
      </c>
      <c r="F341" s="8" t="str">
        <f>IFERROR(IF(INDEX('ce raw data'!$C$2:$CZ$3000,MATCH(1,INDEX(('ce raw data'!$A$2:$A$3000=C314)*('ce raw data'!$B$2:$B$3000=$B341),,),0),MATCH(F317,'ce raw data'!$C$1:$CZ$1,0))="","-",INDEX('ce raw data'!$C$2:$CZ$3000,MATCH(1,INDEX(('ce raw data'!$A$2:$A$3000=C314)*('ce raw data'!$B$2:$B$3000=$B341),,),0),MATCH(F317,'ce raw data'!$C$1:$CZ$1,0))),"-")</f>
        <v>-</v>
      </c>
      <c r="G341" s="8" t="str">
        <f>IFERROR(IF(INDEX('ce raw data'!$C$2:$CZ$3000,MATCH(1,INDEX(('ce raw data'!$A$2:$A$3000=C314)*('ce raw data'!$B$2:$B$3000=$B341),,),0),MATCH(G317,'ce raw data'!$C$1:$CZ$1,0))="","-",INDEX('ce raw data'!$C$2:$CZ$3000,MATCH(1,INDEX(('ce raw data'!$A$2:$A$3000=C314)*('ce raw data'!$B$2:$B$3000=$B341),,),0),MATCH(G317,'ce raw data'!$C$1:$CZ$1,0))),"-")</f>
        <v>-</v>
      </c>
      <c r="H341" s="8" t="str">
        <f>IFERROR(IF(INDEX('ce raw data'!$C$2:$CZ$3000,MATCH(1,INDEX(('ce raw data'!$A$2:$A$3000=C314)*('ce raw data'!$B$2:$B$3000=$B341),,),0),MATCH(H317,'ce raw data'!$C$1:$CZ$1,0))="","-",INDEX('ce raw data'!$C$2:$CZ$3000,MATCH(1,INDEX(('ce raw data'!$A$2:$A$3000=C314)*('ce raw data'!$B$2:$B$3000=$B341),,),0),MATCH(H317,'ce raw data'!$C$1:$CZ$1,0))),"-")</f>
        <v>-</v>
      </c>
      <c r="I341" s="8" t="str">
        <f>IFERROR(IF(INDEX('ce raw data'!$C$2:$CZ$3000,MATCH(1,INDEX(('ce raw data'!$A$2:$A$3000=C314)*('ce raw data'!$B$2:$B$3000=$B341),,),0),MATCH(I317,'ce raw data'!$C$1:$CZ$1,0))="","-",INDEX('ce raw data'!$C$2:$CZ$3000,MATCH(1,INDEX(('ce raw data'!$A$2:$A$3000=C314)*('ce raw data'!$B$2:$B$3000=$B341),,),0),MATCH(I317,'ce raw data'!$C$1:$CZ$1,0))),"-")</f>
        <v>-</v>
      </c>
      <c r="J341" s="8" t="str">
        <f>IFERROR(IF(INDEX('ce raw data'!$C$2:$CZ$3000,MATCH(1,INDEX(('ce raw data'!$A$2:$A$3000=C314)*('ce raw data'!$B$2:$B$3000=$B341),,),0),MATCH(J317,'ce raw data'!$C$1:$CZ$1,0))="","-",INDEX('ce raw data'!$C$2:$CZ$3000,MATCH(1,INDEX(('ce raw data'!$A$2:$A$3000=C314)*('ce raw data'!$B$2:$B$3000=$B341),,),0),MATCH(J317,'ce raw data'!$C$1:$CZ$1,0))),"-")</f>
        <v>-</v>
      </c>
    </row>
    <row r="342" spans="2:10" hidden="1" x14ac:dyDescent="0.4">
      <c r="B342" s="10"/>
      <c r="C342" s="8" t="str">
        <f>IFERROR(IF(INDEX('ce raw data'!$C$2:$CZ$3000,MATCH(1,INDEX(('ce raw data'!$A$2:$A$3000=C314)*('ce raw data'!$B$2:$B$3000=$B343),,),0),MATCH(SUBSTITUTE(C317,"Allele","Height"),'ce raw data'!$C$1:$CZ$1,0))="","-",INDEX('ce raw data'!$C$2:$CZ$3000,MATCH(1,INDEX(('ce raw data'!$A$2:$A$3000=C314)*('ce raw data'!$B$2:$B$3000=$B343),,),0),MATCH(SUBSTITUTE(C317,"Allele","Height"),'ce raw data'!$C$1:$CZ$1,0))),"-")</f>
        <v>-</v>
      </c>
      <c r="D342" s="8" t="str">
        <f>IFERROR(IF(INDEX('ce raw data'!$C$2:$CZ$3000,MATCH(1,INDEX(('ce raw data'!$A$2:$A$3000=C314)*('ce raw data'!$B$2:$B$3000=$B343),,),0),MATCH(SUBSTITUTE(D317,"Allele","Height"),'ce raw data'!$C$1:$CZ$1,0))="","-",INDEX('ce raw data'!$C$2:$CZ$3000,MATCH(1,INDEX(('ce raw data'!$A$2:$A$3000=C314)*('ce raw data'!$B$2:$B$3000=$B343),,),0),MATCH(SUBSTITUTE(D317,"Allele","Height"),'ce raw data'!$C$1:$CZ$1,0))),"-")</f>
        <v>-</v>
      </c>
      <c r="E342" s="8" t="str">
        <f>IFERROR(IF(INDEX('ce raw data'!$C$2:$CZ$3000,MATCH(1,INDEX(('ce raw data'!$A$2:$A$3000=C314)*('ce raw data'!$B$2:$B$3000=$B343),,),0),MATCH(SUBSTITUTE(E317,"Allele","Height"),'ce raw data'!$C$1:$CZ$1,0))="","-",INDEX('ce raw data'!$C$2:$CZ$3000,MATCH(1,INDEX(('ce raw data'!$A$2:$A$3000=C314)*('ce raw data'!$B$2:$B$3000=$B343),,),0),MATCH(SUBSTITUTE(E317,"Allele","Height"),'ce raw data'!$C$1:$CZ$1,0))),"-")</f>
        <v>-</v>
      </c>
      <c r="F342" s="8" t="str">
        <f>IFERROR(IF(INDEX('ce raw data'!$C$2:$CZ$3000,MATCH(1,INDEX(('ce raw data'!$A$2:$A$3000=C314)*('ce raw data'!$B$2:$B$3000=$B343),,),0),MATCH(SUBSTITUTE(F317,"Allele","Height"),'ce raw data'!$C$1:$CZ$1,0))="","-",INDEX('ce raw data'!$C$2:$CZ$3000,MATCH(1,INDEX(('ce raw data'!$A$2:$A$3000=C314)*('ce raw data'!$B$2:$B$3000=$B343),,),0),MATCH(SUBSTITUTE(F317,"Allele","Height"),'ce raw data'!$C$1:$CZ$1,0))),"-")</f>
        <v>-</v>
      </c>
      <c r="G342" s="8" t="str">
        <f>IFERROR(IF(INDEX('ce raw data'!$C$2:$CZ$3000,MATCH(1,INDEX(('ce raw data'!$A$2:$A$3000=C314)*('ce raw data'!$B$2:$B$3000=$B343),,),0),MATCH(SUBSTITUTE(G317,"Allele","Height"),'ce raw data'!$C$1:$CZ$1,0))="","-",INDEX('ce raw data'!$C$2:$CZ$3000,MATCH(1,INDEX(('ce raw data'!$A$2:$A$3000=C314)*('ce raw data'!$B$2:$B$3000=$B343),,),0),MATCH(SUBSTITUTE(G317,"Allele","Height"),'ce raw data'!$C$1:$CZ$1,0))),"-")</f>
        <v>-</v>
      </c>
      <c r="H342" s="8" t="str">
        <f>IFERROR(IF(INDEX('ce raw data'!$C$2:$CZ$3000,MATCH(1,INDEX(('ce raw data'!$A$2:$A$3000=C314)*('ce raw data'!$B$2:$B$3000=$B343),,),0),MATCH(SUBSTITUTE(H317,"Allele","Height"),'ce raw data'!$C$1:$CZ$1,0))="","-",INDEX('ce raw data'!$C$2:$CZ$3000,MATCH(1,INDEX(('ce raw data'!$A$2:$A$3000=C314)*('ce raw data'!$B$2:$B$3000=$B343),,),0),MATCH(SUBSTITUTE(H317,"Allele","Height"),'ce raw data'!$C$1:$CZ$1,0))),"-")</f>
        <v>-</v>
      </c>
      <c r="I342" s="8" t="str">
        <f>IFERROR(IF(INDEX('ce raw data'!$C$2:$CZ$3000,MATCH(1,INDEX(('ce raw data'!$A$2:$A$3000=C314)*('ce raw data'!$B$2:$B$3000=$B343),,),0),MATCH(SUBSTITUTE(I317,"Allele","Height"),'ce raw data'!$C$1:$CZ$1,0))="","-",INDEX('ce raw data'!$C$2:$CZ$3000,MATCH(1,INDEX(('ce raw data'!$A$2:$A$3000=C314)*('ce raw data'!$B$2:$B$3000=$B343),,),0),MATCH(SUBSTITUTE(I317,"Allele","Height"),'ce raw data'!$C$1:$CZ$1,0))),"-")</f>
        <v>-</v>
      </c>
      <c r="J342" s="8" t="str">
        <f>IFERROR(IF(INDEX('ce raw data'!$C$2:$CZ$3000,MATCH(1,INDEX(('ce raw data'!$A$2:$A$3000=C314)*('ce raw data'!$B$2:$B$3000=$B343),,),0),MATCH(SUBSTITUTE(J317,"Allele","Height"),'ce raw data'!$C$1:$CZ$1,0))="","-",INDEX('ce raw data'!$C$2:$CZ$3000,MATCH(1,INDEX(('ce raw data'!$A$2:$A$3000=C314)*('ce raw data'!$B$2:$B$3000=$B343),,),0),MATCH(SUBSTITUTE(J317,"Allele","Height"),'ce raw data'!$C$1:$CZ$1,0))),"-")</f>
        <v>-</v>
      </c>
    </row>
    <row r="343" spans="2:10" x14ac:dyDescent="0.4">
      <c r="B343" s="14" t="str">
        <f>'Allele Call Table'!$A$95</f>
        <v>TH01</v>
      </c>
      <c r="C343" s="8" t="str">
        <f>IFERROR(IF(INDEX('ce raw data'!$C$2:$CZ$3000,MATCH(1,INDEX(('ce raw data'!$A$2:$A$3000=C314)*('ce raw data'!$B$2:$B$3000=$B343),,),0),MATCH(C317,'ce raw data'!$C$1:$CZ$1,0))="","-",INDEX('ce raw data'!$C$2:$CZ$3000,MATCH(1,INDEX(('ce raw data'!$A$2:$A$3000=C314)*('ce raw data'!$B$2:$B$3000=$B343),,),0),MATCH(C317,'ce raw data'!$C$1:$CZ$1,0))),"-")</f>
        <v>-</v>
      </c>
      <c r="D343" s="8" t="str">
        <f>IFERROR(IF(INDEX('ce raw data'!$C$2:$CZ$3000,MATCH(1,INDEX(('ce raw data'!$A$2:$A$3000=C314)*('ce raw data'!$B$2:$B$3000=$B343),,),0),MATCH(D317,'ce raw data'!$C$1:$CZ$1,0))="","-",INDEX('ce raw data'!$C$2:$CZ$3000,MATCH(1,INDEX(('ce raw data'!$A$2:$A$3000=C314)*('ce raw data'!$B$2:$B$3000=$B343),,),0),MATCH(D317,'ce raw data'!$C$1:$CZ$1,0))),"-")</f>
        <v>-</v>
      </c>
      <c r="E343" s="8" t="str">
        <f>IFERROR(IF(INDEX('ce raw data'!$C$2:$CZ$3000,MATCH(1,INDEX(('ce raw data'!$A$2:$A$3000=C314)*('ce raw data'!$B$2:$B$3000=$B343),,),0),MATCH(E317,'ce raw data'!$C$1:$CZ$1,0))="","-",INDEX('ce raw data'!$C$2:$CZ$3000,MATCH(1,INDEX(('ce raw data'!$A$2:$A$3000=C314)*('ce raw data'!$B$2:$B$3000=$B343),,),0),MATCH(E317,'ce raw data'!$C$1:$CZ$1,0))),"-")</f>
        <v>-</v>
      </c>
      <c r="F343" s="8" t="str">
        <f>IFERROR(IF(INDEX('ce raw data'!$C$2:$CZ$3000,MATCH(1,INDEX(('ce raw data'!$A$2:$A$3000=C314)*('ce raw data'!$B$2:$B$3000=$B343),,),0),MATCH(F317,'ce raw data'!$C$1:$CZ$1,0))="","-",INDEX('ce raw data'!$C$2:$CZ$3000,MATCH(1,INDEX(('ce raw data'!$A$2:$A$3000=C314)*('ce raw data'!$B$2:$B$3000=$B343),,),0),MATCH(F317,'ce raw data'!$C$1:$CZ$1,0))),"-")</f>
        <v>-</v>
      </c>
      <c r="G343" s="8" t="str">
        <f>IFERROR(IF(INDEX('ce raw data'!$C$2:$CZ$3000,MATCH(1,INDEX(('ce raw data'!$A$2:$A$3000=C314)*('ce raw data'!$B$2:$B$3000=$B343),,),0),MATCH(G317,'ce raw data'!$C$1:$CZ$1,0))="","-",INDEX('ce raw data'!$C$2:$CZ$3000,MATCH(1,INDEX(('ce raw data'!$A$2:$A$3000=C314)*('ce raw data'!$B$2:$B$3000=$B343),,),0),MATCH(G317,'ce raw data'!$C$1:$CZ$1,0))),"-")</f>
        <v>-</v>
      </c>
      <c r="H343" s="8" t="str">
        <f>IFERROR(IF(INDEX('ce raw data'!$C$2:$CZ$3000,MATCH(1,INDEX(('ce raw data'!$A$2:$A$3000=C314)*('ce raw data'!$B$2:$B$3000=$B343),,),0),MATCH(H317,'ce raw data'!$C$1:$CZ$1,0))="","-",INDEX('ce raw data'!$C$2:$CZ$3000,MATCH(1,INDEX(('ce raw data'!$A$2:$A$3000=C314)*('ce raw data'!$B$2:$B$3000=$B343),,),0),MATCH(H317,'ce raw data'!$C$1:$CZ$1,0))),"-")</f>
        <v>-</v>
      </c>
      <c r="I343" s="8" t="str">
        <f>IFERROR(IF(INDEX('ce raw data'!$C$2:$CZ$3000,MATCH(1,INDEX(('ce raw data'!$A$2:$A$3000=C314)*('ce raw data'!$B$2:$B$3000=$B343),,),0),MATCH(I317,'ce raw data'!$C$1:$CZ$1,0))="","-",INDEX('ce raw data'!$C$2:$CZ$3000,MATCH(1,INDEX(('ce raw data'!$A$2:$A$3000=C314)*('ce raw data'!$B$2:$B$3000=$B343),,),0),MATCH(I317,'ce raw data'!$C$1:$CZ$1,0))),"-")</f>
        <v>-</v>
      </c>
      <c r="J343" s="8" t="str">
        <f>IFERROR(IF(INDEX('ce raw data'!$C$2:$CZ$3000,MATCH(1,INDEX(('ce raw data'!$A$2:$A$3000=C314)*('ce raw data'!$B$2:$B$3000=$B343),,),0),MATCH(J317,'ce raw data'!$C$1:$CZ$1,0))="","-",INDEX('ce raw data'!$C$2:$CZ$3000,MATCH(1,INDEX(('ce raw data'!$A$2:$A$3000=C314)*('ce raw data'!$B$2:$B$3000=$B343),,),0),MATCH(J317,'ce raw data'!$C$1:$CZ$1,0))),"-")</f>
        <v>-</v>
      </c>
    </row>
    <row r="344" spans="2:10" hidden="1" x14ac:dyDescent="0.4">
      <c r="B344" s="14"/>
      <c r="C344" s="8" t="str">
        <f>IFERROR(IF(INDEX('ce raw data'!$C$2:$CZ$3000,MATCH(1,INDEX(('ce raw data'!$A$2:$A$3000=C314)*('ce raw data'!$B$2:$B$3000=$B345),,),0),MATCH(SUBSTITUTE(C317,"Allele","Height"),'ce raw data'!$C$1:$CZ$1,0))="","-",INDEX('ce raw data'!$C$2:$CZ$3000,MATCH(1,INDEX(('ce raw data'!$A$2:$A$3000=C314)*('ce raw data'!$B$2:$B$3000=$B345),,),0),MATCH(SUBSTITUTE(C317,"Allele","Height"),'ce raw data'!$C$1:$CZ$1,0))),"-")</f>
        <v>-</v>
      </c>
      <c r="D344" s="8" t="str">
        <f>IFERROR(IF(INDEX('ce raw data'!$C$2:$CZ$3000,MATCH(1,INDEX(('ce raw data'!$A$2:$A$3000=C314)*('ce raw data'!$B$2:$B$3000=$B345),,),0),MATCH(SUBSTITUTE(D317,"Allele","Height"),'ce raw data'!$C$1:$CZ$1,0))="","-",INDEX('ce raw data'!$C$2:$CZ$3000,MATCH(1,INDEX(('ce raw data'!$A$2:$A$3000=C314)*('ce raw data'!$B$2:$B$3000=$B345),,),0),MATCH(SUBSTITUTE(D317,"Allele","Height"),'ce raw data'!$C$1:$CZ$1,0))),"-")</f>
        <v>-</v>
      </c>
      <c r="E344" s="8" t="str">
        <f>IFERROR(IF(INDEX('ce raw data'!$C$2:$CZ$3000,MATCH(1,INDEX(('ce raw data'!$A$2:$A$3000=C314)*('ce raw data'!$B$2:$B$3000=$B345),,),0),MATCH(SUBSTITUTE(E317,"Allele","Height"),'ce raw data'!$C$1:$CZ$1,0))="","-",INDEX('ce raw data'!$C$2:$CZ$3000,MATCH(1,INDEX(('ce raw data'!$A$2:$A$3000=C314)*('ce raw data'!$B$2:$B$3000=$B345),,),0),MATCH(SUBSTITUTE(E317,"Allele","Height"),'ce raw data'!$C$1:$CZ$1,0))),"-")</f>
        <v>-</v>
      </c>
      <c r="F344" s="8" t="str">
        <f>IFERROR(IF(INDEX('ce raw data'!$C$2:$CZ$3000,MATCH(1,INDEX(('ce raw data'!$A$2:$A$3000=C314)*('ce raw data'!$B$2:$B$3000=$B345),,),0),MATCH(SUBSTITUTE(F317,"Allele","Height"),'ce raw data'!$C$1:$CZ$1,0))="","-",INDEX('ce raw data'!$C$2:$CZ$3000,MATCH(1,INDEX(('ce raw data'!$A$2:$A$3000=C314)*('ce raw data'!$B$2:$B$3000=$B345),,),0),MATCH(SUBSTITUTE(F317,"Allele","Height"),'ce raw data'!$C$1:$CZ$1,0))),"-")</f>
        <v>-</v>
      </c>
      <c r="G344" s="8" t="str">
        <f>IFERROR(IF(INDEX('ce raw data'!$C$2:$CZ$3000,MATCH(1,INDEX(('ce raw data'!$A$2:$A$3000=C314)*('ce raw data'!$B$2:$B$3000=$B345),,),0),MATCH(SUBSTITUTE(G317,"Allele","Height"),'ce raw data'!$C$1:$CZ$1,0))="","-",INDEX('ce raw data'!$C$2:$CZ$3000,MATCH(1,INDEX(('ce raw data'!$A$2:$A$3000=C314)*('ce raw data'!$B$2:$B$3000=$B345),,),0),MATCH(SUBSTITUTE(G317,"Allele","Height"),'ce raw data'!$C$1:$CZ$1,0))),"-")</f>
        <v>-</v>
      </c>
      <c r="H344" s="8" t="str">
        <f>IFERROR(IF(INDEX('ce raw data'!$C$2:$CZ$3000,MATCH(1,INDEX(('ce raw data'!$A$2:$A$3000=C314)*('ce raw data'!$B$2:$B$3000=$B345),,),0),MATCH(SUBSTITUTE(H317,"Allele","Height"),'ce raw data'!$C$1:$CZ$1,0))="","-",INDEX('ce raw data'!$C$2:$CZ$3000,MATCH(1,INDEX(('ce raw data'!$A$2:$A$3000=C314)*('ce raw data'!$B$2:$B$3000=$B345),,),0),MATCH(SUBSTITUTE(H317,"Allele","Height"),'ce raw data'!$C$1:$CZ$1,0))),"-")</f>
        <v>-</v>
      </c>
      <c r="I344" s="8" t="str">
        <f>IFERROR(IF(INDEX('ce raw data'!$C$2:$CZ$3000,MATCH(1,INDEX(('ce raw data'!$A$2:$A$3000=C314)*('ce raw data'!$B$2:$B$3000=$B345),,),0),MATCH(SUBSTITUTE(I317,"Allele","Height"),'ce raw data'!$C$1:$CZ$1,0))="","-",INDEX('ce raw data'!$C$2:$CZ$3000,MATCH(1,INDEX(('ce raw data'!$A$2:$A$3000=C314)*('ce raw data'!$B$2:$B$3000=$B345),,),0),MATCH(SUBSTITUTE(I317,"Allele","Height"),'ce raw data'!$C$1:$CZ$1,0))),"-")</f>
        <v>-</v>
      </c>
      <c r="J344" s="8" t="str">
        <f>IFERROR(IF(INDEX('ce raw data'!$C$2:$CZ$3000,MATCH(1,INDEX(('ce raw data'!$A$2:$A$3000=C314)*('ce raw data'!$B$2:$B$3000=$B345),,),0),MATCH(SUBSTITUTE(J317,"Allele","Height"),'ce raw data'!$C$1:$CZ$1,0))="","-",INDEX('ce raw data'!$C$2:$CZ$3000,MATCH(1,INDEX(('ce raw data'!$A$2:$A$3000=C314)*('ce raw data'!$B$2:$B$3000=$B345),,),0),MATCH(SUBSTITUTE(J317,"Allele","Height"),'ce raw data'!$C$1:$CZ$1,0))),"-")</f>
        <v>-</v>
      </c>
    </row>
    <row r="345" spans="2:10" x14ac:dyDescent="0.4">
      <c r="B345" s="14" t="str">
        <f>'Allele Call Table'!$A$97</f>
        <v>vWA</v>
      </c>
      <c r="C345" s="8" t="str">
        <f>IFERROR(IF(INDEX('ce raw data'!$C$2:$CZ$3000,MATCH(1,INDEX(('ce raw data'!$A$2:$A$3000=C314)*('ce raw data'!$B$2:$B$3000=$B345),,),0),MATCH(C317,'ce raw data'!$C$1:$CZ$1,0))="","-",INDEX('ce raw data'!$C$2:$CZ$3000,MATCH(1,INDEX(('ce raw data'!$A$2:$A$3000=C314)*('ce raw data'!$B$2:$B$3000=$B345),,),0),MATCH(C317,'ce raw data'!$C$1:$CZ$1,0))),"-")</f>
        <v>-</v>
      </c>
      <c r="D345" s="8" t="str">
        <f>IFERROR(IF(INDEX('ce raw data'!$C$2:$CZ$3000,MATCH(1,INDEX(('ce raw data'!$A$2:$A$3000=C314)*('ce raw data'!$B$2:$B$3000=$B345),,),0),MATCH(D317,'ce raw data'!$C$1:$CZ$1,0))="","-",INDEX('ce raw data'!$C$2:$CZ$3000,MATCH(1,INDEX(('ce raw data'!$A$2:$A$3000=C314)*('ce raw data'!$B$2:$B$3000=$B345),,),0),MATCH(D317,'ce raw data'!$C$1:$CZ$1,0))),"-")</f>
        <v>-</v>
      </c>
      <c r="E345" s="8" t="str">
        <f>IFERROR(IF(INDEX('ce raw data'!$C$2:$CZ$3000,MATCH(1,INDEX(('ce raw data'!$A$2:$A$3000=C314)*('ce raw data'!$B$2:$B$3000=$B345),,),0),MATCH(E317,'ce raw data'!$C$1:$CZ$1,0))="","-",INDEX('ce raw data'!$C$2:$CZ$3000,MATCH(1,INDEX(('ce raw data'!$A$2:$A$3000=C314)*('ce raw data'!$B$2:$B$3000=$B345),,),0),MATCH(E317,'ce raw data'!$C$1:$CZ$1,0))),"-")</f>
        <v>-</v>
      </c>
      <c r="F345" s="8" t="str">
        <f>IFERROR(IF(INDEX('ce raw data'!$C$2:$CZ$3000,MATCH(1,INDEX(('ce raw data'!$A$2:$A$3000=C314)*('ce raw data'!$B$2:$B$3000=$B345),,),0),MATCH(F317,'ce raw data'!$C$1:$CZ$1,0))="","-",INDEX('ce raw data'!$C$2:$CZ$3000,MATCH(1,INDEX(('ce raw data'!$A$2:$A$3000=C314)*('ce raw data'!$B$2:$B$3000=$B345),,),0),MATCH(F317,'ce raw data'!$C$1:$CZ$1,0))),"-")</f>
        <v>-</v>
      </c>
      <c r="G345" s="8" t="str">
        <f>IFERROR(IF(INDEX('ce raw data'!$C$2:$CZ$3000,MATCH(1,INDEX(('ce raw data'!$A$2:$A$3000=C314)*('ce raw data'!$B$2:$B$3000=$B345),,),0),MATCH(G317,'ce raw data'!$C$1:$CZ$1,0))="","-",INDEX('ce raw data'!$C$2:$CZ$3000,MATCH(1,INDEX(('ce raw data'!$A$2:$A$3000=C314)*('ce raw data'!$B$2:$B$3000=$B345),,),0),MATCH(G317,'ce raw data'!$C$1:$CZ$1,0))),"-")</f>
        <v>-</v>
      </c>
      <c r="H345" s="8" t="str">
        <f>IFERROR(IF(INDEX('ce raw data'!$C$2:$CZ$3000,MATCH(1,INDEX(('ce raw data'!$A$2:$A$3000=C314)*('ce raw data'!$B$2:$B$3000=$B345),,),0),MATCH(H317,'ce raw data'!$C$1:$CZ$1,0))="","-",INDEX('ce raw data'!$C$2:$CZ$3000,MATCH(1,INDEX(('ce raw data'!$A$2:$A$3000=C314)*('ce raw data'!$B$2:$B$3000=$B345),,),0),MATCH(H317,'ce raw data'!$C$1:$CZ$1,0))),"-")</f>
        <v>-</v>
      </c>
      <c r="I345" s="8" t="str">
        <f>IFERROR(IF(INDEX('ce raw data'!$C$2:$CZ$3000,MATCH(1,INDEX(('ce raw data'!$A$2:$A$3000=C314)*('ce raw data'!$B$2:$B$3000=$B345),,),0),MATCH(I317,'ce raw data'!$C$1:$CZ$1,0))="","-",INDEX('ce raw data'!$C$2:$CZ$3000,MATCH(1,INDEX(('ce raw data'!$A$2:$A$3000=C314)*('ce raw data'!$B$2:$B$3000=$B345),,),0),MATCH(I317,'ce raw data'!$C$1:$CZ$1,0))),"-")</f>
        <v>-</v>
      </c>
      <c r="J345" s="8" t="str">
        <f>IFERROR(IF(INDEX('ce raw data'!$C$2:$CZ$3000,MATCH(1,INDEX(('ce raw data'!$A$2:$A$3000=C314)*('ce raw data'!$B$2:$B$3000=$B345),,),0),MATCH(J317,'ce raw data'!$C$1:$CZ$1,0))="","-",INDEX('ce raw data'!$C$2:$CZ$3000,MATCH(1,INDEX(('ce raw data'!$A$2:$A$3000=C314)*('ce raw data'!$B$2:$B$3000=$B345),,),0),MATCH(J317,'ce raw data'!$C$1:$CZ$1,0))),"-")</f>
        <v>-</v>
      </c>
    </row>
    <row r="346" spans="2:10" hidden="1" x14ac:dyDescent="0.4">
      <c r="B346" s="14"/>
      <c r="C346" s="8" t="str">
        <f>IFERROR(IF(INDEX('ce raw data'!$C$2:$CZ$3000,MATCH(1,INDEX(('ce raw data'!$A$2:$A$3000=C314)*('ce raw data'!$B$2:$B$3000=$B347),,),0),MATCH(SUBSTITUTE(C317,"Allele","Height"),'ce raw data'!$C$1:$CZ$1,0))="","-",INDEX('ce raw data'!$C$2:$CZ$3000,MATCH(1,INDEX(('ce raw data'!$A$2:$A$3000=C314)*('ce raw data'!$B$2:$B$3000=$B347),,),0),MATCH(SUBSTITUTE(C317,"Allele","Height"),'ce raw data'!$C$1:$CZ$1,0))),"-")</f>
        <v>-</v>
      </c>
      <c r="D346" s="8" t="str">
        <f>IFERROR(IF(INDEX('ce raw data'!$C$2:$CZ$3000,MATCH(1,INDEX(('ce raw data'!$A$2:$A$3000=C314)*('ce raw data'!$B$2:$B$3000=$B347),,),0),MATCH(SUBSTITUTE(D317,"Allele","Height"),'ce raw data'!$C$1:$CZ$1,0))="","-",INDEX('ce raw data'!$C$2:$CZ$3000,MATCH(1,INDEX(('ce raw data'!$A$2:$A$3000=C314)*('ce raw data'!$B$2:$B$3000=$B347),,),0),MATCH(SUBSTITUTE(D317,"Allele","Height"),'ce raw data'!$C$1:$CZ$1,0))),"-")</f>
        <v>-</v>
      </c>
      <c r="E346" s="8" t="str">
        <f>IFERROR(IF(INDEX('ce raw data'!$C$2:$CZ$3000,MATCH(1,INDEX(('ce raw data'!$A$2:$A$3000=C314)*('ce raw data'!$B$2:$B$3000=$B347),,),0),MATCH(SUBSTITUTE(E317,"Allele","Height"),'ce raw data'!$C$1:$CZ$1,0))="","-",INDEX('ce raw data'!$C$2:$CZ$3000,MATCH(1,INDEX(('ce raw data'!$A$2:$A$3000=C314)*('ce raw data'!$B$2:$B$3000=$B347),,),0),MATCH(SUBSTITUTE(E317,"Allele","Height"),'ce raw data'!$C$1:$CZ$1,0))),"-")</f>
        <v>-</v>
      </c>
      <c r="F346" s="8" t="str">
        <f>IFERROR(IF(INDEX('ce raw data'!$C$2:$CZ$3000,MATCH(1,INDEX(('ce raw data'!$A$2:$A$3000=C314)*('ce raw data'!$B$2:$B$3000=$B347),,),0),MATCH(SUBSTITUTE(F317,"Allele","Height"),'ce raw data'!$C$1:$CZ$1,0))="","-",INDEX('ce raw data'!$C$2:$CZ$3000,MATCH(1,INDEX(('ce raw data'!$A$2:$A$3000=C314)*('ce raw data'!$B$2:$B$3000=$B347),,),0),MATCH(SUBSTITUTE(F317,"Allele","Height"),'ce raw data'!$C$1:$CZ$1,0))),"-")</f>
        <v>-</v>
      </c>
      <c r="G346" s="8" t="str">
        <f>IFERROR(IF(INDEX('ce raw data'!$C$2:$CZ$3000,MATCH(1,INDEX(('ce raw data'!$A$2:$A$3000=C314)*('ce raw data'!$B$2:$B$3000=$B347),,),0),MATCH(SUBSTITUTE(G317,"Allele","Height"),'ce raw data'!$C$1:$CZ$1,0))="","-",INDEX('ce raw data'!$C$2:$CZ$3000,MATCH(1,INDEX(('ce raw data'!$A$2:$A$3000=C314)*('ce raw data'!$B$2:$B$3000=$B347),,),0),MATCH(SUBSTITUTE(G317,"Allele","Height"),'ce raw data'!$C$1:$CZ$1,0))),"-")</f>
        <v>-</v>
      </c>
      <c r="H346" s="8" t="str">
        <f>IFERROR(IF(INDEX('ce raw data'!$C$2:$CZ$3000,MATCH(1,INDEX(('ce raw data'!$A$2:$A$3000=C314)*('ce raw data'!$B$2:$B$3000=$B347),,),0),MATCH(SUBSTITUTE(H317,"Allele","Height"),'ce raw data'!$C$1:$CZ$1,0))="","-",INDEX('ce raw data'!$C$2:$CZ$3000,MATCH(1,INDEX(('ce raw data'!$A$2:$A$3000=C314)*('ce raw data'!$B$2:$B$3000=$B347),,),0),MATCH(SUBSTITUTE(H317,"Allele","Height"),'ce raw data'!$C$1:$CZ$1,0))),"-")</f>
        <v>-</v>
      </c>
      <c r="I346" s="8" t="str">
        <f>IFERROR(IF(INDEX('ce raw data'!$C$2:$CZ$3000,MATCH(1,INDEX(('ce raw data'!$A$2:$A$3000=C314)*('ce raw data'!$B$2:$B$3000=$B347),,),0),MATCH(SUBSTITUTE(I317,"Allele","Height"),'ce raw data'!$C$1:$CZ$1,0))="","-",INDEX('ce raw data'!$C$2:$CZ$3000,MATCH(1,INDEX(('ce raw data'!$A$2:$A$3000=C314)*('ce raw data'!$B$2:$B$3000=$B347),,),0),MATCH(SUBSTITUTE(I317,"Allele","Height"),'ce raw data'!$C$1:$CZ$1,0))),"-")</f>
        <v>-</v>
      </c>
      <c r="J346" s="8" t="str">
        <f>IFERROR(IF(INDEX('ce raw data'!$C$2:$CZ$3000,MATCH(1,INDEX(('ce raw data'!$A$2:$A$3000=C314)*('ce raw data'!$B$2:$B$3000=$B347),,),0),MATCH(SUBSTITUTE(J317,"Allele","Height"),'ce raw data'!$C$1:$CZ$1,0))="","-",INDEX('ce raw data'!$C$2:$CZ$3000,MATCH(1,INDEX(('ce raw data'!$A$2:$A$3000=C314)*('ce raw data'!$B$2:$B$3000=$B347),,),0),MATCH(SUBSTITUTE(J317,"Allele","Height"),'ce raw data'!$C$1:$CZ$1,0))),"-")</f>
        <v>-</v>
      </c>
    </row>
    <row r="347" spans="2:10" x14ac:dyDescent="0.4">
      <c r="B347" s="14" t="str">
        <f>'Allele Call Table'!$A$99</f>
        <v>D21S11</v>
      </c>
      <c r="C347" s="8" t="str">
        <f>IFERROR(IF(INDEX('ce raw data'!$C$2:$CZ$3000,MATCH(1,INDEX(('ce raw data'!$A$2:$A$3000=C314)*('ce raw data'!$B$2:$B$3000=$B347),,),0),MATCH(C317,'ce raw data'!$C$1:$CZ$1,0))="","-",INDEX('ce raw data'!$C$2:$CZ$3000,MATCH(1,INDEX(('ce raw data'!$A$2:$A$3000=C314)*('ce raw data'!$B$2:$B$3000=$B347),,),0),MATCH(C317,'ce raw data'!$C$1:$CZ$1,0))),"-")</f>
        <v>-</v>
      </c>
      <c r="D347" s="8" t="str">
        <f>IFERROR(IF(INDEX('ce raw data'!$C$2:$CZ$3000,MATCH(1,INDEX(('ce raw data'!$A$2:$A$3000=C314)*('ce raw data'!$B$2:$B$3000=$B347),,),0),MATCH(D317,'ce raw data'!$C$1:$CZ$1,0))="","-",INDEX('ce raw data'!$C$2:$CZ$3000,MATCH(1,INDEX(('ce raw data'!$A$2:$A$3000=C314)*('ce raw data'!$B$2:$B$3000=$B347),,),0),MATCH(D317,'ce raw data'!$C$1:$CZ$1,0))),"-")</f>
        <v>-</v>
      </c>
      <c r="E347" s="8" t="str">
        <f>IFERROR(IF(INDEX('ce raw data'!$C$2:$CZ$3000,MATCH(1,INDEX(('ce raw data'!$A$2:$A$3000=C314)*('ce raw data'!$B$2:$B$3000=$B347),,),0),MATCH(E317,'ce raw data'!$C$1:$CZ$1,0))="","-",INDEX('ce raw data'!$C$2:$CZ$3000,MATCH(1,INDEX(('ce raw data'!$A$2:$A$3000=C314)*('ce raw data'!$B$2:$B$3000=$B347),,),0),MATCH(E317,'ce raw data'!$C$1:$CZ$1,0))),"-")</f>
        <v>-</v>
      </c>
      <c r="F347" s="8" t="str">
        <f>IFERROR(IF(INDEX('ce raw data'!$C$2:$CZ$3000,MATCH(1,INDEX(('ce raw data'!$A$2:$A$3000=C314)*('ce raw data'!$B$2:$B$3000=$B347),,),0),MATCH(F317,'ce raw data'!$C$1:$CZ$1,0))="","-",INDEX('ce raw data'!$C$2:$CZ$3000,MATCH(1,INDEX(('ce raw data'!$A$2:$A$3000=C314)*('ce raw data'!$B$2:$B$3000=$B347),,),0),MATCH(F317,'ce raw data'!$C$1:$CZ$1,0))),"-")</f>
        <v>-</v>
      </c>
      <c r="G347" s="8" t="str">
        <f>IFERROR(IF(INDEX('ce raw data'!$C$2:$CZ$3000,MATCH(1,INDEX(('ce raw data'!$A$2:$A$3000=C314)*('ce raw data'!$B$2:$B$3000=$B347),,),0),MATCH(G317,'ce raw data'!$C$1:$CZ$1,0))="","-",INDEX('ce raw data'!$C$2:$CZ$3000,MATCH(1,INDEX(('ce raw data'!$A$2:$A$3000=C314)*('ce raw data'!$B$2:$B$3000=$B347),,),0),MATCH(G317,'ce raw data'!$C$1:$CZ$1,0))),"-")</f>
        <v>-</v>
      </c>
      <c r="H347" s="8" t="str">
        <f>IFERROR(IF(INDEX('ce raw data'!$C$2:$CZ$3000,MATCH(1,INDEX(('ce raw data'!$A$2:$A$3000=C314)*('ce raw data'!$B$2:$B$3000=$B347),,),0),MATCH(H317,'ce raw data'!$C$1:$CZ$1,0))="","-",INDEX('ce raw data'!$C$2:$CZ$3000,MATCH(1,INDEX(('ce raw data'!$A$2:$A$3000=C314)*('ce raw data'!$B$2:$B$3000=$B347),,),0),MATCH(H317,'ce raw data'!$C$1:$CZ$1,0))),"-")</f>
        <v>-</v>
      </c>
      <c r="I347" s="8" t="str">
        <f>IFERROR(IF(INDEX('ce raw data'!$C$2:$CZ$3000,MATCH(1,INDEX(('ce raw data'!$A$2:$A$3000=C314)*('ce raw data'!$B$2:$B$3000=$B347),,),0),MATCH(I317,'ce raw data'!$C$1:$CZ$1,0))="","-",INDEX('ce raw data'!$C$2:$CZ$3000,MATCH(1,INDEX(('ce raw data'!$A$2:$A$3000=C314)*('ce raw data'!$B$2:$B$3000=$B347),,),0),MATCH(I317,'ce raw data'!$C$1:$CZ$1,0))),"-")</f>
        <v>-</v>
      </c>
      <c r="J347" s="8" t="str">
        <f>IFERROR(IF(INDEX('ce raw data'!$C$2:$CZ$3000,MATCH(1,INDEX(('ce raw data'!$A$2:$A$3000=C314)*('ce raw data'!$B$2:$B$3000=$B347),,),0),MATCH(J317,'ce raw data'!$C$1:$CZ$1,0))="","-",INDEX('ce raw data'!$C$2:$CZ$3000,MATCH(1,INDEX(('ce raw data'!$A$2:$A$3000=C314)*('ce raw data'!$B$2:$B$3000=$B347),,),0),MATCH(J317,'ce raw data'!$C$1:$CZ$1,0))),"-")</f>
        <v>-</v>
      </c>
    </row>
    <row r="348" spans="2:10" hidden="1" x14ac:dyDescent="0.4">
      <c r="B348" s="14"/>
      <c r="C348" s="8" t="str">
        <f>IFERROR(IF(INDEX('ce raw data'!$C$2:$CZ$3000,MATCH(1,INDEX(('ce raw data'!$A$2:$A$3000=C314)*('ce raw data'!$B$2:$B$3000=$B349),,),0),MATCH(SUBSTITUTE(C317,"Allele","Height"),'ce raw data'!$C$1:$CZ$1,0))="","-",INDEX('ce raw data'!$C$2:$CZ$3000,MATCH(1,INDEX(('ce raw data'!$A$2:$A$3000=C314)*('ce raw data'!$B$2:$B$3000=$B349),,),0),MATCH(SUBSTITUTE(C317,"Allele","Height"),'ce raw data'!$C$1:$CZ$1,0))),"-")</f>
        <v>-</v>
      </c>
      <c r="D348" s="8" t="str">
        <f>IFERROR(IF(INDEX('ce raw data'!$C$2:$CZ$3000,MATCH(1,INDEX(('ce raw data'!$A$2:$A$3000=C314)*('ce raw data'!$B$2:$B$3000=$B349),,),0),MATCH(SUBSTITUTE(D317,"Allele","Height"),'ce raw data'!$C$1:$CZ$1,0))="","-",INDEX('ce raw data'!$C$2:$CZ$3000,MATCH(1,INDEX(('ce raw data'!$A$2:$A$3000=C314)*('ce raw data'!$B$2:$B$3000=$B349),,),0),MATCH(SUBSTITUTE(D317,"Allele","Height"),'ce raw data'!$C$1:$CZ$1,0))),"-")</f>
        <v>-</v>
      </c>
      <c r="E348" s="8" t="str">
        <f>IFERROR(IF(INDEX('ce raw data'!$C$2:$CZ$3000,MATCH(1,INDEX(('ce raw data'!$A$2:$A$3000=C314)*('ce raw data'!$B$2:$B$3000=$B349),,),0),MATCH(SUBSTITUTE(E317,"Allele","Height"),'ce raw data'!$C$1:$CZ$1,0))="","-",INDEX('ce raw data'!$C$2:$CZ$3000,MATCH(1,INDEX(('ce raw data'!$A$2:$A$3000=C314)*('ce raw data'!$B$2:$B$3000=$B349),,),0),MATCH(SUBSTITUTE(E317,"Allele","Height"),'ce raw data'!$C$1:$CZ$1,0))),"-")</f>
        <v>-</v>
      </c>
      <c r="F348" s="8" t="str">
        <f>IFERROR(IF(INDEX('ce raw data'!$C$2:$CZ$3000,MATCH(1,INDEX(('ce raw data'!$A$2:$A$3000=C314)*('ce raw data'!$B$2:$B$3000=$B349),,),0),MATCH(SUBSTITUTE(F317,"Allele","Height"),'ce raw data'!$C$1:$CZ$1,0))="","-",INDEX('ce raw data'!$C$2:$CZ$3000,MATCH(1,INDEX(('ce raw data'!$A$2:$A$3000=C314)*('ce raw data'!$B$2:$B$3000=$B349),,),0),MATCH(SUBSTITUTE(F317,"Allele","Height"),'ce raw data'!$C$1:$CZ$1,0))),"-")</f>
        <v>-</v>
      </c>
      <c r="G348" s="8" t="str">
        <f>IFERROR(IF(INDEX('ce raw data'!$C$2:$CZ$3000,MATCH(1,INDEX(('ce raw data'!$A$2:$A$3000=C314)*('ce raw data'!$B$2:$B$3000=$B349),,),0),MATCH(SUBSTITUTE(G317,"Allele","Height"),'ce raw data'!$C$1:$CZ$1,0))="","-",INDEX('ce raw data'!$C$2:$CZ$3000,MATCH(1,INDEX(('ce raw data'!$A$2:$A$3000=C314)*('ce raw data'!$B$2:$B$3000=$B349),,),0),MATCH(SUBSTITUTE(G317,"Allele","Height"),'ce raw data'!$C$1:$CZ$1,0))),"-")</f>
        <v>-</v>
      </c>
      <c r="H348" s="8" t="str">
        <f>IFERROR(IF(INDEX('ce raw data'!$C$2:$CZ$3000,MATCH(1,INDEX(('ce raw data'!$A$2:$A$3000=C314)*('ce raw data'!$B$2:$B$3000=$B349),,),0),MATCH(SUBSTITUTE(H317,"Allele","Height"),'ce raw data'!$C$1:$CZ$1,0))="","-",INDEX('ce raw data'!$C$2:$CZ$3000,MATCH(1,INDEX(('ce raw data'!$A$2:$A$3000=C314)*('ce raw data'!$B$2:$B$3000=$B349),,),0),MATCH(SUBSTITUTE(H317,"Allele","Height"),'ce raw data'!$C$1:$CZ$1,0))),"-")</f>
        <v>-</v>
      </c>
      <c r="I348" s="8" t="str">
        <f>IFERROR(IF(INDEX('ce raw data'!$C$2:$CZ$3000,MATCH(1,INDEX(('ce raw data'!$A$2:$A$3000=C314)*('ce raw data'!$B$2:$B$3000=$B349),,),0),MATCH(SUBSTITUTE(I317,"Allele","Height"),'ce raw data'!$C$1:$CZ$1,0))="","-",INDEX('ce raw data'!$C$2:$CZ$3000,MATCH(1,INDEX(('ce raw data'!$A$2:$A$3000=C314)*('ce raw data'!$B$2:$B$3000=$B349),,),0),MATCH(SUBSTITUTE(I317,"Allele","Height"),'ce raw data'!$C$1:$CZ$1,0))),"-")</f>
        <v>-</v>
      </c>
      <c r="J348" s="8" t="str">
        <f>IFERROR(IF(INDEX('ce raw data'!$C$2:$CZ$3000,MATCH(1,INDEX(('ce raw data'!$A$2:$A$3000=C314)*('ce raw data'!$B$2:$B$3000=$B349),,),0),MATCH(SUBSTITUTE(J317,"Allele","Height"),'ce raw data'!$C$1:$CZ$1,0))="","-",INDEX('ce raw data'!$C$2:$CZ$3000,MATCH(1,INDEX(('ce raw data'!$A$2:$A$3000=C314)*('ce raw data'!$B$2:$B$3000=$B349),,),0),MATCH(SUBSTITUTE(J317,"Allele","Height"),'ce raw data'!$C$1:$CZ$1,0))),"-")</f>
        <v>-</v>
      </c>
    </row>
    <row r="349" spans="2:10" x14ac:dyDescent="0.4">
      <c r="B349" s="14" t="str">
        <f>'Allele Call Table'!$A$101</f>
        <v>D7S820</v>
      </c>
      <c r="C349" s="8" t="str">
        <f>IFERROR(IF(INDEX('ce raw data'!$C$2:$CZ$3000,MATCH(1,INDEX(('ce raw data'!$A$2:$A$3000=C314)*('ce raw data'!$B$2:$B$3000=$B349),,),0),MATCH(C317,'ce raw data'!$C$1:$CZ$1,0))="","-",INDEX('ce raw data'!$C$2:$CZ$3000,MATCH(1,INDEX(('ce raw data'!$A$2:$A$3000=C314)*('ce raw data'!$B$2:$B$3000=$B349),,),0),MATCH(C317,'ce raw data'!$C$1:$CZ$1,0))),"-")</f>
        <v>-</v>
      </c>
      <c r="D349" s="8" t="str">
        <f>IFERROR(IF(INDEX('ce raw data'!$C$2:$CZ$3000,MATCH(1,INDEX(('ce raw data'!$A$2:$A$3000=C314)*('ce raw data'!$B$2:$B$3000=$B349),,),0),MATCH(D317,'ce raw data'!$C$1:$CZ$1,0))="","-",INDEX('ce raw data'!$C$2:$CZ$3000,MATCH(1,INDEX(('ce raw data'!$A$2:$A$3000=C314)*('ce raw data'!$B$2:$B$3000=$B349),,),0),MATCH(D317,'ce raw data'!$C$1:$CZ$1,0))),"-")</f>
        <v>-</v>
      </c>
      <c r="E349" s="8" t="str">
        <f>IFERROR(IF(INDEX('ce raw data'!$C$2:$CZ$3000,MATCH(1,INDEX(('ce raw data'!$A$2:$A$3000=C314)*('ce raw data'!$B$2:$B$3000=$B349),,),0),MATCH(E317,'ce raw data'!$C$1:$CZ$1,0))="","-",INDEX('ce raw data'!$C$2:$CZ$3000,MATCH(1,INDEX(('ce raw data'!$A$2:$A$3000=C314)*('ce raw data'!$B$2:$B$3000=$B349),,),0),MATCH(E317,'ce raw data'!$C$1:$CZ$1,0))),"-")</f>
        <v>-</v>
      </c>
      <c r="F349" s="8" t="str">
        <f>IFERROR(IF(INDEX('ce raw data'!$C$2:$CZ$3000,MATCH(1,INDEX(('ce raw data'!$A$2:$A$3000=C314)*('ce raw data'!$B$2:$B$3000=$B349),,),0),MATCH(F317,'ce raw data'!$C$1:$CZ$1,0))="","-",INDEX('ce raw data'!$C$2:$CZ$3000,MATCH(1,INDEX(('ce raw data'!$A$2:$A$3000=C314)*('ce raw data'!$B$2:$B$3000=$B349),,),0),MATCH(F317,'ce raw data'!$C$1:$CZ$1,0))),"-")</f>
        <v>-</v>
      </c>
      <c r="G349" s="8" t="str">
        <f>IFERROR(IF(INDEX('ce raw data'!$C$2:$CZ$3000,MATCH(1,INDEX(('ce raw data'!$A$2:$A$3000=C314)*('ce raw data'!$B$2:$B$3000=$B349),,),0),MATCH(G317,'ce raw data'!$C$1:$CZ$1,0))="","-",INDEX('ce raw data'!$C$2:$CZ$3000,MATCH(1,INDEX(('ce raw data'!$A$2:$A$3000=C314)*('ce raw data'!$B$2:$B$3000=$B349),,),0),MATCH(G317,'ce raw data'!$C$1:$CZ$1,0))),"-")</f>
        <v>-</v>
      </c>
      <c r="H349" s="8" t="str">
        <f>IFERROR(IF(INDEX('ce raw data'!$C$2:$CZ$3000,MATCH(1,INDEX(('ce raw data'!$A$2:$A$3000=C314)*('ce raw data'!$B$2:$B$3000=$B349),,),0),MATCH(H317,'ce raw data'!$C$1:$CZ$1,0))="","-",INDEX('ce raw data'!$C$2:$CZ$3000,MATCH(1,INDEX(('ce raw data'!$A$2:$A$3000=C314)*('ce raw data'!$B$2:$B$3000=$B349),,),0),MATCH(H317,'ce raw data'!$C$1:$CZ$1,0))),"-")</f>
        <v>-</v>
      </c>
      <c r="I349" s="8" t="str">
        <f>IFERROR(IF(INDEX('ce raw data'!$C$2:$CZ$3000,MATCH(1,INDEX(('ce raw data'!$A$2:$A$3000=C314)*('ce raw data'!$B$2:$B$3000=$B349),,),0),MATCH(I317,'ce raw data'!$C$1:$CZ$1,0))="","-",INDEX('ce raw data'!$C$2:$CZ$3000,MATCH(1,INDEX(('ce raw data'!$A$2:$A$3000=C314)*('ce raw data'!$B$2:$B$3000=$B349),,),0),MATCH(I317,'ce raw data'!$C$1:$CZ$1,0))),"-")</f>
        <v>-</v>
      </c>
      <c r="J349" s="8" t="str">
        <f>IFERROR(IF(INDEX('ce raw data'!$C$2:$CZ$3000,MATCH(1,INDEX(('ce raw data'!$A$2:$A$3000=C314)*('ce raw data'!$B$2:$B$3000=$B349),,),0),MATCH(J317,'ce raw data'!$C$1:$CZ$1,0))="","-",INDEX('ce raw data'!$C$2:$CZ$3000,MATCH(1,INDEX(('ce raw data'!$A$2:$A$3000=C314)*('ce raw data'!$B$2:$B$3000=$B349),,),0),MATCH(J317,'ce raw data'!$C$1:$CZ$1,0))),"-")</f>
        <v>-</v>
      </c>
    </row>
    <row r="350" spans="2:10" hidden="1" x14ac:dyDescent="0.4">
      <c r="B350" s="14"/>
      <c r="C350" s="8" t="str">
        <f>IFERROR(IF(INDEX('ce raw data'!$C$2:$CZ$3000,MATCH(1,INDEX(('ce raw data'!$A$2:$A$3000=C314)*('ce raw data'!$B$2:$B$3000=$B351),,),0),MATCH(SUBSTITUTE(C317,"Allele","Height"),'ce raw data'!$C$1:$CZ$1,0))="","-",INDEX('ce raw data'!$C$2:$CZ$3000,MATCH(1,INDEX(('ce raw data'!$A$2:$A$3000=C314)*('ce raw data'!$B$2:$B$3000=$B351),,),0),MATCH(SUBSTITUTE(C317,"Allele","Height"),'ce raw data'!$C$1:$CZ$1,0))),"-")</f>
        <v>-</v>
      </c>
      <c r="D350" s="8" t="str">
        <f>IFERROR(IF(INDEX('ce raw data'!$C$2:$CZ$3000,MATCH(1,INDEX(('ce raw data'!$A$2:$A$3000=C314)*('ce raw data'!$B$2:$B$3000=$B351),,),0),MATCH(SUBSTITUTE(D317,"Allele","Height"),'ce raw data'!$C$1:$CZ$1,0))="","-",INDEX('ce raw data'!$C$2:$CZ$3000,MATCH(1,INDEX(('ce raw data'!$A$2:$A$3000=C314)*('ce raw data'!$B$2:$B$3000=$B351),,),0),MATCH(SUBSTITUTE(D317,"Allele","Height"),'ce raw data'!$C$1:$CZ$1,0))),"-")</f>
        <v>-</v>
      </c>
      <c r="E350" s="8" t="str">
        <f>IFERROR(IF(INDEX('ce raw data'!$C$2:$CZ$3000,MATCH(1,INDEX(('ce raw data'!$A$2:$A$3000=C314)*('ce raw data'!$B$2:$B$3000=$B351),,),0),MATCH(SUBSTITUTE(E317,"Allele","Height"),'ce raw data'!$C$1:$CZ$1,0))="","-",INDEX('ce raw data'!$C$2:$CZ$3000,MATCH(1,INDEX(('ce raw data'!$A$2:$A$3000=C314)*('ce raw data'!$B$2:$B$3000=$B351),,),0),MATCH(SUBSTITUTE(E317,"Allele","Height"),'ce raw data'!$C$1:$CZ$1,0))),"-")</f>
        <v>-</v>
      </c>
      <c r="F350" s="8" t="str">
        <f>IFERROR(IF(INDEX('ce raw data'!$C$2:$CZ$3000,MATCH(1,INDEX(('ce raw data'!$A$2:$A$3000=C314)*('ce raw data'!$B$2:$B$3000=$B351),,),0),MATCH(SUBSTITUTE(F317,"Allele","Height"),'ce raw data'!$C$1:$CZ$1,0))="","-",INDEX('ce raw data'!$C$2:$CZ$3000,MATCH(1,INDEX(('ce raw data'!$A$2:$A$3000=C314)*('ce raw data'!$B$2:$B$3000=$B351),,),0),MATCH(SUBSTITUTE(F317,"Allele","Height"),'ce raw data'!$C$1:$CZ$1,0))),"-")</f>
        <v>-</v>
      </c>
      <c r="G350" s="8" t="str">
        <f>IFERROR(IF(INDEX('ce raw data'!$C$2:$CZ$3000,MATCH(1,INDEX(('ce raw data'!$A$2:$A$3000=C314)*('ce raw data'!$B$2:$B$3000=$B351),,),0),MATCH(SUBSTITUTE(G317,"Allele","Height"),'ce raw data'!$C$1:$CZ$1,0))="","-",INDEX('ce raw data'!$C$2:$CZ$3000,MATCH(1,INDEX(('ce raw data'!$A$2:$A$3000=C314)*('ce raw data'!$B$2:$B$3000=$B351),,),0),MATCH(SUBSTITUTE(G317,"Allele","Height"),'ce raw data'!$C$1:$CZ$1,0))),"-")</f>
        <v>-</v>
      </c>
      <c r="H350" s="8" t="str">
        <f>IFERROR(IF(INDEX('ce raw data'!$C$2:$CZ$3000,MATCH(1,INDEX(('ce raw data'!$A$2:$A$3000=C314)*('ce raw data'!$B$2:$B$3000=$B351),,),0),MATCH(SUBSTITUTE(H317,"Allele","Height"),'ce raw data'!$C$1:$CZ$1,0))="","-",INDEX('ce raw data'!$C$2:$CZ$3000,MATCH(1,INDEX(('ce raw data'!$A$2:$A$3000=C314)*('ce raw data'!$B$2:$B$3000=$B351),,),0),MATCH(SUBSTITUTE(H317,"Allele","Height"),'ce raw data'!$C$1:$CZ$1,0))),"-")</f>
        <v>-</v>
      </c>
      <c r="I350" s="8" t="str">
        <f>IFERROR(IF(INDEX('ce raw data'!$C$2:$CZ$3000,MATCH(1,INDEX(('ce raw data'!$A$2:$A$3000=C314)*('ce raw data'!$B$2:$B$3000=$B351),,),0),MATCH(SUBSTITUTE(I317,"Allele","Height"),'ce raw data'!$C$1:$CZ$1,0))="","-",INDEX('ce raw data'!$C$2:$CZ$3000,MATCH(1,INDEX(('ce raw data'!$A$2:$A$3000=C314)*('ce raw data'!$B$2:$B$3000=$B351),,),0),MATCH(SUBSTITUTE(I317,"Allele","Height"),'ce raw data'!$C$1:$CZ$1,0))),"-")</f>
        <v>-</v>
      </c>
      <c r="J350" s="8" t="str">
        <f>IFERROR(IF(INDEX('ce raw data'!$C$2:$CZ$3000,MATCH(1,INDEX(('ce raw data'!$A$2:$A$3000=C314)*('ce raw data'!$B$2:$B$3000=$B351),,),0),MATCH(SUBSTITUTE(J317,"Allele","Height"),'ce raw data'!$C$1:$CZ$1,0))="","-",INDEX('ce raw data'!$C$2:$CZ$3000,MATCH(1,INDEX(('ce raw data'!$A$2:$A$3000=C314)*('ce raw data'!$B$2:$B$3000=$B351),,),0),MATCH(SUBSTITUTE(J317,"Allele","Height"),'ce raw data'!$C$1:$CZ$1,0))),"-")</f>
        <v>-</v>
      </c>
    </row>
    <row r="351" spans="2:10" x14ac:dyDescent="0.4">
      <c r="B351" s="14" t="str">
        <f>'Allele Call Table'!$A$103</f>
        <v>D5S818</v>
      </c>
      <c r="C351" s="8" t="str">
        <f>IFERROR(IF(INDEX('ce raw data'!$C$2:$CZ$3000,MATCH(1,INDEX(('ce raw data'!$A$2:$A$3000=C314)*('ce raw data'!$B$2:$B$3000=$B351),,),0),MATCH(C317,'ce raw data'!$C$1:$CZ$1,0))="","-",INDEX('ce raw data'!$C$2:$CZ$3000,MATCH(1,INDEX(('ce raw data'!$A$2:$A$3000=C314)*('ce raw data'!$B$2:$B$3000=$B351),,),0),MATCH(C317,'ce raw data'!$C$1:$CZ$1,0))),"-")</f>
        <v>-</v>
      </c>
      <c r="D351" s="8" t="str">
        <f>IFERROR(IF(INDEX('ce raw data'!$C$2:$CZ$3000,MATCH(1,INDEX(('ce raw data'!$A$2:$A$3000=C314)*('ce raw data'!$B$2:$B$3000=$B351),,),0),MATCH(D317,'ce raw data'!$C$1:$CZ$1,0))="","-",INDEX('ce raw data'!$C$2:$CZ$3000,MATCH(1,INDEX(('ce raw data'!$A$2:$A$3000=C314)*('ce raw data'!$B$2:$B$3000=$B351),,),0),MATCH(D317,'ce raw data'!$C$1:$CZ$1,0))),"-")</f>
        <v>-</v>
      </c>
      <c r="E351" s="8" t="str">
        <f>IFERROR(IF(INDEX('ce raw data'!$C$2:$CZ$3000,MATCH(1,INDEX(('ce raw data'!$A$2:$A$3000=C314)*('ce raw data'!$B$2:$B$3000=$B351),,),0),MATCH(E317,'ce raw data'!$C$1:$CZ$1,0))="","-",INDEX('ce raw data'!$C$2:$CZ$3000,MATCH(1,INDEX(('ce raw data'!$A$2:$A$3000=C314)*('ce raw data'!$B$2:$B$3000=$B351),,),0),MATCH(E317,'ce raw data'!$C$1:$CZ$1,0))),"-")</f>
        <v>-</v>
      </c>
      <c r="F351" s="8" t="str">
        <f>IFERROR(IF(INDEX('ce raw data'!$C$2:$CZ$3000,MATCH(1,INDEX(('ce raw data'!$A$2:$A$3000=C314)*('ce raw data'!$B$2:$B$3000=$B351),,),0),MATCH(F317,'ce raw data'!$C$1:$CZ$1,0))="","-",INDEX('ce raw data'!$C$2:$CZ$3000,MATCH(1,INDEX(('ce raw data'!$A$2:$A$3000=C314)*('ce raw data'!$B$2:$B$3000=$B351),,),0),MATCH(F317,'ce raw data'!$C$1:$CZ$1,0))),"-")</f>
        <v>-</v>
      </c>
      <c r="G351" s="8" t="str">
        <f>IFERROR(IF(INDEX('ce raw data'!$C$2:$CZ$3000,MATCH(1,INDEX(('ce raw data'!$A$2:$A$3000=C314)*('ce raw data'!$B$2:$B$3000=$B351),,),0),MATCH(G317,'ce raw data'!$C$1:$CZ$1,0))="","-",INDEX('ce raw data'!$C$2:$CZ$3000,MATCH(1,INDEX(('ce raw data'!$A$2:$A$3000=C314)*('ce raw data'!$B$2:$B$3000=$B351),,),0),MATCH(G317,'ce raw data'!$C$1:$CZ$1,0))),"-")</f>
        <v>-</v>
      </c>
      <c r="H351" s="8" t="str">
        <f>IFERROR(IF(INDEX('ce raw data'!$C$2:$CZ$3000,MATCH(1,INDEX(('ce raw data'!$A$2:$A$3000=C314)*('ce raw data'!$B$2:$B$3000=$B351),,),0),MATCH(H317,'ce raw data'!$C$1:$CZ$1,0))="","-",INDEX('ce raw data'!$C$2:$CZ$3000,MATCH(1,INDEX(('ce raw data'!$A$2:$A$3000=C314)*('ce raw data'!$B$2:$B$3000=$B351),,),0),MATCH(H317,'ce raw data'!$C$1:$CZ$1,0))),"-")</f>
        <v>-</v>
      </c>
      <c r="I351" s="8" t="str">
        <f>IFERROR(IF(INDEX('ce raw data'!$C$2:$CZ$3000,MATCH(1,INDEX(('ce raw data'!$A$2:$A$3000=C314)*('ce raw data'!$B$2:$B$3000=$B351),,),0),MATCH(I317,'ce raw data'!$C$1:$CZ$1,0))="","-",INDEX('ce raw data'!$C$2:$CZ$3000,MATCH(1,INDEX(('ce raw data'!$A$2:$A$3000=C314)*('ce raw data'!$B$2:$B$3000=$B351),,),0),MATCH(I317,'ce raw data'!$C$1:$CZ$1,0))),"-")</f>
        <v>-</v>
      </c>
      <c r="J351" s="8" t="str">
        <f>IFERROR(IF(INDEX('ce raw data'!$C$2:$CZ$3000,MATCH(1,INDEX(('ce raw data'!$A$2:$A$3000=C314)*('ce raw data'!$B$2:$B$3000=$B351),,),0),MATCH(J317,'ce raw data'!$C$1:$CZ$1,0))="","-",INDEX('ce raw data'!$C$2:$CZ$3000,MATCH(1,INDEX(('ce raw data'!$A$2:$A$3000=C314)*('ce raw data'!$B$2:$B$3000=$B351),,),0),MATCH(J317,'ce raw data'!$C$1:$CZ$1,0))),"-")</f>
        <v>-</v>
      </c>
    </row>
    <row r="352" spans="2:10" hidden="1" x14ac:dyDescent="0.4">
      <c r="B352" s="14"/>
      <c r="C352" s="8" t="str">
        <f>IFERROR(IF(INDEX('ce raw data'!$C$2:$CZ$3000,MATCH(1,INDEX(('ce raw data'!$A$2:$A$3000=C314)*('ce raw data'!$B$2:$B$3000=$B353),,),0),MATCH(SUBSTITUTE(C317,"Allele","Height"),'ce raw data'!$C$1:$CZ$1,0))="","-",INDEX('ce raw data'!$C$2:$CZ$3000,MATCH(1,INDEX(('ce raw data'!$A$2:$A$3000=C314)*('ce raw data'!$B$2:$B$3000=$B353),,),0),MATCH(SUBSTITUTE(C317,"Allele","Height"),'ce raw data'!$C$1:$CZ$1,0))),"-")</f>
        <v>-</v>
      </c>
      <c r="D352" s="8" t="str">
        <f>IFERROR(IF(INDEX('ce raw data'!$C$2:$CZ$3000,MATCH(1,INDEX(('ce raw data'!$A$2:$A$3000=C314)*('ce raw data'!$B$2:$B$3000=$B353),,),0),MATCH(SUBSTITUTE(D317,"Allele","Height"),'ce raw data'!$C$1:$CZ$1,0))="","-",INDEX('ce raw data'!$C$2:$CZ$3000,MATCH(1,INDEX(('ce raw data'!$A$2:$A$3000=C314)*('ce raw data'!$B$2:$B$3000=$B353),,),0),MATCH(SUBSTITUTE(D317,"Allele","Height"),'ce raw data'!$C$1:$CZ$1,0))),"-")</f>
        <v>-</v>
      </c>
      <c r="E352" s="8" t="str">
        <f>IFERROR(IF(INDEX('ce raw data'!$C$2:$CZ$3000,MATCH(1,INDEX(('ce raw data'!$A$2:$A$3000=C314)*('ce raw data'!$B$2:$B$3000=$B353),,),0),MATCH(SUBSTITUTE(E317,"Allele","Height"),'ce raw data'!$C$1:$CZ$1,0))="","-",INDEX('ce raw data'!$C$2:$CZ$3000,MATCH(1,INDEX(('ce raw data'!$A$2:$A$3000=C314)*('ce raw data'!$B$2:$B$3000=$B353),,),0),MATCH(SUBSTITUTE(E317,"Allele","Height"),'ce raw data'!$C$1:$CZ$1,0))),"-")</f>
        <v>-</v>
      </c>
      <c r="F352" s="8" t="str">
        <f>IFERROR(IF(INDEX('ce raw data'!$C$2:$CZ$3000,MATCH(1,INDEX(('ce raw data'!$A$2:$A$3000=C314)*('ce raw data'!$B$2:$B$3000=$B353),,),0),MATCH(SUBSTITUTE(F317,"Allele","Height"),'ce raw data'!$C$1:$CZ$1,0))="","-",INDEX('ce raw data'!$C$2:$CZ$3000,MATCH(1,INDEX(('ce raw data'!$A$2:$A$3000=C314)*('ce raw data'!$B$2:$B$3000=$B353),,),0),MATCH(SUBSTITUTE(F317,"Allele","Height"),'ce raw data'!$C$1:$CZ$1,0))),"-")</f>
        <v>-</v>
      </c>
      <c r="G352" s="8" t="str">
        <f>IFERROR(IF(INDEX('ce raw data'!$C$2:$CZ$3000,MATCH(1,INDEX(('ce raw data'!$A$2:$A$3000=C314)*('ce raw data'!$B$2:$B$3000=$B353),,),0),MATCH(SUBSTITUTE(G317,"Allele","Height"),'ce raw data'!$C$1:$CZ$1,0))="","-",INDEX('ce raw data'!$C$2:$CZ$3000,MATCH(1,INDEX(('ce raw data'!$A$2:$A$3000=C314)*('ce raw data'!$B$2:$B$3000=$B353),,),0),MATCH(SUBSTITUTE(G317,"Allele","Height"),'ce raw data'!$C$1:$CZ$1,0))),"-")</f>
        <v>-</v>
      </c>
      <c r="H352" s="8" t="str">
        <f>IFERROR(IF(INDEX('ce raw data'!$C$2:$CZ$3000,MATCH(1,INDEX(('ce raw data'!$A$2:$A$3000=C314)*('ce raw data'!$B$2:$B$3000=$B353),,),0),MATCH(SUBSTITUTE(H317,"Allele","Height"),'ce raw data'!$C$1:$CZ$1,0))="","-",INDEX('ce raw data'!$C$2:$CZ$3000,MATCH(1,INDEX(('ce raw data'!$A$2:$A$3000=C314)*('ce raw data'!$B$2:$B$3000=$B353),,),0),MATCH(SUBSTITUTE(H317,"Allele","Height"),'ce raw data'!$C$1:$CZ$1,0))),"-")</f>
        <v>-</v>
      </c>
      <c r="I352" s="8" t="str">
        <f>IFERROR(IF(INDEX('ce raw data'!$C$2:$CZ$3000,MATCH(1,INDEX(('ce raw data'!$A$2:$A$3000=C314)*('ce raw data'!$B$2:$B$3000=$B353),,),0),MATCH(SUBSTITUTE(I317,"Allele","Height"),'ce raw data'!$C$1:$CZ$1,0))="","-",INDEX('ce raw data'!$C$2:$CZ$3000,MATCH(1,INDEX(('ce raw data'!$A$2:$A$3000=C314)*('ce raw data'!$B$2:$B$3000=$B353),,),0),MATCH(SUBSTITUTE(I317,"Allele","Height"),'ce raw data'!$C$1:$CZ$1,0))),"-")</f>
        <v>-</v>
      </c>
      <c r="J352" s="8" t="str">
        <f>IFERROR(IF(INDEX('ce raw data'!$C$2:$CZ$3000,MATCH(1,INDEX(('ce raw data'!$A$2:$A$3000=C314)*('ce raw data'!$B$2:$B$3000=$B353),,),0),MATCH(SUBSTITUTE(J317,"Allele","Height"),'ce raw data'!$C$1:$CZ$1,0))="","-",INDEX('ce raw data'!$C$2:$CZ$3000,MATCH(1,INDEX(('ce raw data'!$A$2:$A$3000=C314)*('ce raw data'!$B$2:$B$3000=$B353),,),0),MATCH(SUBSTITUTE(J317,"Allele","Height"),'ce raw data'!$C$1:$CZ$1,0))),"-")</f>
        <v>-</v>
      </c>
    </row>
    <row r="353" spans="2:10" x14ac:dyDescent="0.4">
      <c r="B353" s="14" t="str">
        <f>'Allele Call Table'!$A$105</f>
        <v>TPOX</v>
      </c>
      <c r="C353" s="8" t="str">
        <f>IFERROR(IF(INDEX('ce raw data'!$C$2:$CZ$3000,MATCH(1,INDEX(('ce raw data'!$A$2:$A$3000=C314)*('ce raw data'!$B$2:$B$3000=$B353),,),0),MATCH(C317,'ce raw data'!$C$1:$CZ$1,0))="","-",INDEX('ce raw data'!$C$2:$CZ$3000,MATCH(1,INDEX(('ce raw data'!$A$2:$A$3000=C314)*('ce raw data'!$B$2:$B$3000=$B353),,),0),MATCH(C317,'ce raw data'!$C$1:$CZ$1,0))),"-")</f>
        <v>-</v>
      </c>
      <c r="D353" s="8" t="str">
        <f>IFERROR(IF(INDEX('ce raw data'!$C$2:$CZ$3000,MATCH(1,INDEX(('ce raw data'!$A$2:$A$3000=C314)*('ce raw data'!$B$2:$B$3000=$B353),,),0),MATCH(D317,'ce raw data'!$C$1:$CZ$1,0))="","-",INDEX('ce raw data'!$C$2:$CZ$3000,MATCH(1,INDEX(('ce raw data'!$A$2:$A$3000=C314)*('ce raw data'!$B$2:$B$3000=$B353),,),0),MATCH(D317,'ce raw data'!$C$1:$CZ$1,0))),"-")</f>
        <v>-</v>
      </c>
      <c r="E353" s="8" t="str">
        <f>IFERROR(IF(INDEX('ce raw data'!$C$2:$CZ$3000,MATCH(1,INDEX(('ce raw data'!$A$2:$A$3000=C314)*('ce raw data'!$B$2:$B$3000=$B353),,),0),MATCH(E317,'ce raw data'!$C$1:$CZ$1,0))="","-",INDEX('ce raw data'!$C$2:$CZ$3000,MATCH(1,INDEX(('ce raw data'!$A$2:$A$3000=C314)*('ce raw data'!$B$2:$B$3000=$B353),,),0),MATCH(E317,'ce raw data'!$C$1:$CZ$1,0))),"-")</f>
        <v>-</v>
      </c>
      <c r="F353" s="8" t="str">
        <f>IFERROR(IF(INDEX('ce raw data'!$C$2:$CZ$3000,MATCH(1,INDEX(('ce raw data'!$A$2:$A$3000=C314)*('ce raw data'!$B$2:$B$3000=$B353),,),0),MATCH(F317,'ce raw data'!$C$1:$CZ$1,0))="","-",INDEX('ce raw data'!$C$2:$CZ$3000,MATCH(1,INDEX(('ce raw data'!$A$2:$A$3000=C314)*('ce raw data'!$B$2:$B$3000=$B353),,),0),MATCH(F317,'ce raw data'!$C$1:$CZ$1,0))),"-")</f>
        <v>-</v>
      </c>
      <c r="G353" s="8" t="str">
        <f>IFERROR(IF(INDEX('ce raw data'!$C$2:$CZ$3000,MATCH(1,INDEX(('ce raw data'!$A$2:$A$3000=C314)*('ce raw data'!$B$2:$B$3000=$B353),,),0),MATCH(G317,'ce raw data'!$C$1:$CZ$1,0))="","-",INDEX('ce raw data'!$C$2:$CZ$3000,MATCH(1,INDEX(('ce raw data'!$A$2:$A$3000=C314)*('ce raw data'!$B$2:$B$3000=$B353),,),0),MATCH(G317,'ce raw data'!$C$1:$CZ$1,0))),"-")</f>
        <v>-</v>
      </c>
      <c r="H353" s="8" t="str">
        <f>IFERROR(IF(INDEX('ce raw data'!$C$2:$CZ$3000,MATCH(1,INDEX(('ce raw data'!$A$2:$A$3000=C314)*('ce raw data'!$B$2:$B$3000=$B353),,),0),MATCH(H317,'ce raw data'!$C$1:$CZ$1,0))="","-",INDEX('ce raw data'!$C$2:$CZ$3000,MATCH(1,INDEX(('ce raw data'!$A$2:$A$3000=C314)*('ce raw data'!$B$2:$B$3000=$B353),,),0),MATCH(H317,'ce raw data'!$C$1:$CZ$1,0))),"-")</f>
        <v>-</v>
      </c>
      <c r="I353" s="8" t="str">
        <f>IFERROR(IF(INDEX('ce raw data'!$C$2:$CZ$3000,MATCH(1,INDEX(('ce raw data'!$A$2:$A$3000=C314)*('ce raw data'!$B$2:$B$3000=$B353),,),0),MATCH(I317,'ce raw data'!$C$1:$CZ$1,0))="","-",INDEX('ce raw data'!$C$2:$CZ$3000,MATCH(1,INDEX(('ce raw data'!$A$2:$A$3000=C314)*('ce raw data'!$B$2:$B$3000=$B353),,),0),MATCH(I317,'ce raw data'!$C$1:$CZ$1,0))),"-")</f>
        <v>-</v>
      </c>
      <c r="J353" s="8" t="str">
        <f>IFERROR(IF(INDEX('ce raw data'!$C$2:$CZ$3000,MATCH(1,INDEX(('ce raw data'!$A$2:$A$3000=C314)*('ce raw data'!$B$2:$B$3000=$B353),,),0),MATCH(J317,'ce raw data'!$C$1:$CZ$1,0))="","-",INDEX('ce raw data'!$C$2:$CZ$3000,MATCH(1,INDEX(('ce raw data'!$A$2:$A$3000=C314)*('ce raw data'!$B$2:$B$3000=$B353),,),0),MATCH(J317,'ce raw data'!$C$1:$CZ$1,0))),"-")</f>
        <v>-</v>
      </c>
    </row>
    <row r="354" spans="2:10" hidden="1" x14ac:dyDescent="0.4">
      <c r="B354" s="10"/>
      <c r="C354" s="8" t="str">
        <f>IFERROR(IF(INDEX('ce raw data'!$C$2:$CZ$3000,MATCH(1,INDEX(('ce raw data'!$A$2:$A$3000=C314)*('ce raw data'!$B$2:$B$3000=$B355),,),0),MATCH(SUBSTITUTE(C317,"Allele","Height"),'ce raw data'!$C$1:$CZ$1,0))="","-",INDEX('ce raw data'!$C$2:$CZ$3000,MATCH(1,INDEX(('ce raw data'!$A$2:$A$3000=C314)*('ce raw data'!$B$2:$B$3000=$B355),,),0),MATCH(SUBSTITUTE(C317,"Allele","Height"),'ce raw data'!$C$1:$CZ$1,0))),"-")</f>
        <v>-</v>
      </c>
      <c r="D354" s="8" t="str">
        <f>IFERROR(IF(INDEX('ce raw data'!$C$2:$CZ$3000,MATCH(1,INDEX(('ce raw data'!$A$2:$A$3000=C314)*('ce raw data'!$B$2:$B$3000=$B355),,),0),MATCH(SUBSTITUTE(D317,"Allele","Height"),'ce raw data'!$C$1:$CZ$1,0))="","-",INDEX('ce raw data'!$C$2:$CZ$3000,MATCH(1,INDEX(('ce raw data'!$A$2:$A$3000=C314)*('ce raw data'!$B$2:$B$3000=$B355),,),0),MATCH(SUBSTITUTE(D317,"Allele","Height"),'ce raw data'!$C$1:$CZ$1,0))),"-")</f>
        <v>-</v>
      </c>
      <c r="E354" s="8" t="str">
        <f>IFERROR(IF(INDEX('ce raw data'!$C$2:$CZ$3000,MATCH(1,INDEX(('ce raw data'!$A$2:$A$3000=C314)*('ce raw data'!$B$2:$B$3000=$B355),,),0),MATCH(SUBSTITUTE(E317,"Allele","Height"),'ce raw data'!$C$1:$CZ$1,0))="","-",INDEX('ce raw data'!$C$2:$CZ$3000,MATCH(1,INDEX(('ce raw data'!$A$2:$A$3000=C314)*('ce raw data'!$B$2:$B$3000=$B355),,),0),MATCH(SUBSTITUTE(E317,"Allele","Height"),'ce raw data'!$C$1:$CZ$1,0))),"-")</f>
        <v>-</v>
      </c>
      <c r="F354" s="8" t="str">
        <f>IFERROR(IF(INDEX('ce raw data'!$C$2:$CZ$3000,MATCH(1,INDEX(('ce raw data'!$A$2:$A$3000=C314)*('ce raw data'!$B$2:$B$3000=$B355),,),0),MATCH(SUBSTITUTE(F317,"Allele","Height"),'ce raw data'!$C$1:$CZ$1,0))="","-",INDEX('ce raw data'!$C$2:$CZ$3000,MATCH(1,INDEX(('ce raw data'!$A$2:$A$3000=C314)*('ce raw data'!$B$2:$B$3000=$B355),,),0),MATCH(SUBSTITUTE(F317,"Allele","Height"),'ce raw data'!$C$1:$CZ$1,0))),"-")</f>
        <v>-</v>
      </c>
      <c r="G354" s="8" t="str">
        <f>IFERROR(IF(INDEX('ce raw data'!$C$2:$CZ$3000,MATCH(1,INDEX(('ce raw data'!$A$2:$A$3000=C314)*('ce raw data'!$B$2:$B$3000=$B355),,),0),MATCH(SUBSTITUTE(G317,"Allele","Height"),'ce raw data'!$C$1:$CZ$1,0))="","-",INDEX('ce raw data'!$C$2:$CZ$3000,MATCH(1,INDEX(('ce raw data'!$A$2:$A$3000=C314)*('ce raw data'!$B$2:$B$3000=$B355),,),0),MATCH(SUBSTITUTE(G317,"Allele","Height"),'ce raw data'!$C$1:$CZ$1,0))),"-")</f>
        <v>-</v>
      </c>
      <c r="H354" s="8" t="str">
        <f>IFERROR(IF(INDEX('ce raw data'!$C$2:$CZ$3000,MATCH(1,INDEX(('ce raw data'!$A$2:$A$3000=C314)*('ce raw data'!$B$2:$B$3000=$B355),,),0),MATCH(SUBSTITUTE(H317,"Allele","Height"),'ce raw data'!$C$1:$CZ$1,0))="","-",INDEX('ce raw data'!$C$2:$CZ$3000,MATCH(1,INDEX(('ce raw data'!$A$2:$A$3000=C314)*('ce raw data'!$B$2:$B$3000=$B355),,),0),MATCH(SUBSTITUTE(H317,"Allele","Height"),'ce raw data'!$C$1:$CZ$1,0))),"-")</f>
        <v>-</v>
      </c>
      <c r="I354" s="8" t="str">
        <f>IFERROR(IF(INDEX('ce raw data'!$C$2:$CZ$3000,MATCH(1,INDEX(('ce raw data'!$A$2:$A$3000=C314)*('ce raw data'!$B$2:$B$3000=$B355),,),0),MATCH(SUBSTITUTE(I317,"Allele","Height"),'ce raw data'!$C$1:$CZ$1,0))="","-",INDEX('ce raw data'!$C$2:$CZ$3000,MATCH(1,INDEX(('ce raw data'!$A$2:$A$3000=C314)*('ce raw data'!$B$2:$B$3000=$B355),,),0),MATCH(SUBSTITUTE(I317,"Allele","Height"),'ce raw data'!$C$1:$CZ$1,0))),"-")</f>
        <v>-</v>
      </c>
      <c r="J354" s="8" t="str">
        <f>IFERROR(IF(INDEX('ce raw data'!$C$2:$CZ$3000,MATCH(1,INDEX(('ce raw data'!$A$2:$A$3000=C314)*('ce raw data'!$B$2:$B$3000=$B355),,),0),MATCH(SUBSTITUTE(J317,"Allele","Height"),'ce raw data'!$C$1:$CZ$1,0))="","-",INDEX('ce raw data'!$C$2:$CZ$3000,MATCH(1,INDEX(('ce raw data'!$A$2:$A$3000=C314)*('ce raw data'!$B$2:$B$3000=$B355),,),0),MATCH(SUBSTITUTE(J317,"Allele","Height"),'ce raw data'!$C$1:$CZ$1,0))),"-")</f>
        <v>-</v>
      </c>
    </row>
    <row r="355" spans="2:10" x14ac:dyDescent="0.4">
      <c r="B355" s="12" t="str">
        <f>'Allele Call Table'!$A$107</f>
        <v>D8S1179</v>
      </c>
      <c r="C355" s="8" t="str">
        <f>IFERROR(IF(INDEX('ce raw data'!$C$2:$CZ$3000,MATCH(1,INDEX(('ce raw data'!$A$2:$A$3000=C314)*('ce raw data'!$B$2:$B$3000=$B355),,),0),MATCH(C317,'ce raw data'!$C$1:$CZ$1,0))="","-",INDEX('ce raw data'!$C$2:$CZ$3000,MATCH(1,INDEX(('ce raw data'!$A$2:$A$3000=C314)*('ce raw data'!$B$2:$B$3000=$B355),,),0),MATCH(C317,'ce raw data'!$C$1:$CZ$1,0))),"-")</f>
        <v>-</v>
      </c>
      <c r="D355" s="8" t="str">
        <f>IFERROR(IF(INDEX('ce raw data'!$C$2:$CZ$3000,MATCH(1,INDEX(('ce raw data'!$A$2:$A$3000=C314)*('ce raw data'!$B$2:$B$3000=$B355),,),0),MATCH(D317,'ce raw data'!$C$1:$CZ$1,0))="","-",INDEX('ce raw data'!$C$2:$CZ$3000,MATCH(1,INDEX(('ce raw data'!$A$2:$A$3000=C314)*('ce raw data'!$B$2:$B$3000=$B355),,),0),MATCH(D317,'ce raw data'!$C$1:$CZ$1,0))),"-")</f>
        <v>-</v>
      </c>
      <c r="E355" s="8" t="str">
        <f>IFERROR(IF(INDEX('ce raw data'!$C$2:$CZ$3000,MATCH(1,INDEX(('ce raw data'!$A$2:$A$3000=C314)*('ce raw data'!$B$2:$B$3000=$B355),,),0),MATCH(E317,'ce raw data'!$C$1:$CZ$1,0))="","-",INDEX('ce raw data'!$C$2:$CZ$3000,MATCH(1,INDEX(('ce raw data'!$A$2:$A$3000=C314)*('ce raw data'!$B$2:$B$3000=$B355),,),0),MATCH(E317,'ce raw data'!$C$1:$CZ$1,0))),"-")</f>
        <v>-</v>
      </c>
      <c r="F355" s="8" t="str">
        <f>IFERROR(IF(INDEX('ce raw data'!$C$2:$CZ$3000,MATCH(1,INDEX(('ce raw data'!$A$2:$A$3000=C314)*('ce raw data'!$B$2:$B$3000=$B355),,),0),MATCH(F317,'ce raw data'!$C$1:$CZ$1,0))="","-",INDEX('ce raw data'!$C$2:$CZ$3000,MATCH(1,INDEX(('ce raw data'!$A$2:$A$3000=C314)*('ce raw data'!$B$2:$B$3000=$B355),,),0),MATCH(F317,'ce raw data'!$C$1:$CZ$1,0))),"-")</f>
        <v>-</v>
      </c>
      <c r="G355" s="8" t="str">
        <f>IFERROR(IF(INDEX('ce raw data'!$C$2:$CZ$3000,MATCH(1,INDEX(('ce raw data'!$A$2:$A$3000=C314)*('ce raw data'!$B$2:$B$3000=$B355),,),0),MATCH(G317,'ce raw data'!$C$1:$CZ$1,0))="","-",INDEX('ce raw data'!$C$2:$CZ$3000,MATCH(1,INDEX(('ce raw data'!$A$2:$A$3000=C314)*('ce raw data'!$B$2:$B$3000=$B355),,),0),MATCH(G317,'ce raw data'!$C$1:$CZ$1,0))),"-")</f>
        <v>-</v>
      </c>
      <c r="H355" s="8" t="str">
        <f>IFERROR(IF(INDEX('ce raw data'!$C$2:$CZ$3000,MATCH(1,INDEX(('ce raw data'!$A$2:$A$3000=C314)*('ce raw data'!$B$2:$B$3000=$B355),,),0),MATCH(H317,'ce raw data'!$C$1:$CZ$1,0))="","-",INDEX('ce raw data'!$C$2:$CZ$3000,MATCH(1,INDEX(('ce raw data'!$A$2:$A$3000=C314)*('ce raw data'!$B$2:$B$3000=$B355),,),0),MATCH(H317,'ce raw data'!$C$1:$CZ$1,0))),"-")</f>
        <v>-</v>
      </c>
      <c r="I355" s="8" t="str">
        <f>IFERROR(IF(INDEX('ce raw data'!$C$2:$CZ$3000,MATCH(1,INDEX(('ce raw data'!$A$2:$A$3000=C314)*('ce raw data'!$B$2:$B$3000=$B355),,),0),MATCH(I317,'ce raw data'!$C$1:$CZ$1,0))="","-",INDEX('ce raw data'!$C$2:$CZ$3000,MATCH(1,INDEX(('ce raw data'!$A$2:$A$3000=C314)*('ce raw data'!$B$2:$B$3000=$B355),,),0),MATCH(I317,'ce raw data'!$C$1:$CZ$1,0))),"-")</f>
        <v>-</v>
      </c>
      <c r="J355" s="8" t="str">
        <f>IFERROR(IF(INDEX('ce raw data'!$C$2:$CZ$3000,MATCH(1,INDEX(('ce raw data'!$A$2:$A$3000=C314)*('ce raw data'!$B$2:$B$3000=$B355),,),0),MATCH(J317,'ce raw data'!$C$1:$CZ$1,0))="","-",INDEX('ce raw data'!$C$2:$CZ$3000,MATCH(1,INDEX(('ce raw data'!$A$2:$A$3000=C314)*('ce raw data'!$B$2:$B$3000=$B355),,),0),MATCH(J317,'ce raw data'!$C$1:$CZ$1,0))),"-")</f>
        <v>-</v>
      </c>
    </row>
    <row r="356" spans="2:10" hidden="1" x14ac:dyDescent="0.4">
      <c r="B356" s="12"/>
      <c r="C356" s="8" t="str">
        <f>IFERROR(IF(INDEX('ce raw data'!$C$2:$CZ$3000,MATCH(1,INDEX(('ce raw data'!$A$2:$A$3000=C314)*('ce raw data'!$B$2:$B$3000=$B357),,),0),MATCH(SUBSTITUTE(C317,"Allele","Height"),'ce raw data'!$C$1:$CZ$1,0))="","-",INDEX('ce raw data'!$C$2:$CZ$3000,MATCH(1,INDEX(('ce raw data'!$A$2:$A$3000=C314)*('ce raw data'!$B$2:$B$3000=$B357),,),0),MATCH(SUBSTITUTE(C317,"Allele","Height"),'ce raw data'!$C$1:$CZ$1,0))),"-")</f>
        <v>-</v>
      </c>
      <c r="D356" s="8" t="str">
        <f>IFERROR(IF(INDEX('ce raw data'!$C$2:$CZ$3000,MATCH(1,INDEX(('ce raw data'!$A$2:$A$3000=C314)*('ce raw data'!$B$2:$B$3000=$B357),,),0),MATCH(SUBSTITUTE(D317,"Allele","Height"),'ce raw data'!$C$1:$CZ$1,0))="","-",INDEX('ce raw data'!$C$2:$CZ$3000,MATCH(1,INDEX(('ce raw data'!$A$2:$A$3000=C314)*('ce raw data'!$B$2:$B$3000=$B357),,),0),MATCH(SUBSTITUTE(D317,"Allele","Height"),'ce raw data'!$C$1:$CZ$1,0))),"-")</f>
        <v>-</v>
      </c>
      <c r="E356" s="8" t="str">
        <f>IFERROR(IF(INDEX('ce raw data'!$C$2:$CZ$3000,MATCH(1,INDEX(('ce raw data'!$A$2:$A$3000=C314)*('ce raw data'!$B$2:$B$3000=$B357),,),0),MATCH(SUBSTITUTE(E317,"Allele","Height"),'ce raw data'!$C$1:$CZ$1,0))="","-",INDEX('ce raw data'!$C$2:$CZ$3000,MATCH(1,INDEX(('ce raw data'!$A$2:$A$3000=C314)*('ce raw data'!$B$2:$B$3000=$B357),,),0),MATCH(SUBSTITUTE(E317,"Allele","Height"),'ce raw data'!$C$1:$CZ$1,0))),"-")</f>
        <v>-</v>
      </c>
      <c r="F356" s="8" t="str">
        <f>IFERROR(IF(INDEX('ce raw data'!$C$2:$CZ$3000,MATCH(1,INDEX(('ce raw data'!$A$2:$A$3000=C314)*('ce raw data'!$B$2:$B$3000=$B357),,),0),MATCH(SUBSTITUTE(F317,"Allele","Height"),'ce raw data'!$C$1:$CZ$1,0))="","-",INDEX('ce raw data'!$C$2:$CZ$3000,MATCH(1,INDEX(('ce raw data'!$A$2:$A$3000=C314)*('ce raw data'!$B$2:$B$3000=$B357),,),0),MATCH(SUBSTITUTE(F317,"Allele","Height"),'ce raw data'!$C$1:$CZ$1,0))),"-")</f>
        <v>-</v>
      </c>
      <c r="G356" s="8" t="str">
        <f>IFERROR(IF(INDEX('ce raw data'!$C$2:$CZ$3000,MATCH(1,INDEX(('ce raw data'!$A$2:$A$3000=C314)*('ce raw data'!$B$2:$B$3000=$B357),,),0),MATCH(SUBSTITUTE(G317,"Allele","Height"),'ce raw data'!$C$1:$CZ$1,0))="","-",INDEX('ce raw data'!$C$2:$CZ$3000,MATCH(1,INDEX(('ce raw data'!$A$2:$A$3000=C314)*('ce raw data'!$B$2:$B$3000=$B357),,),0),MATCH(SUBSTITUTE(G317,"Allele","Height"),'ce raw data'!$C$1:$CZ$1,0))),"-")</f>
        <v>-</v>
      </c>
      <c r="H356" s="8" t="str">
        <f>IFERROR(IF(INDEX('ce raw data'!$C$2:$CZ$3000,MATCH(1,INDEX(('ce raw data'!$A$2:$A$3000=C314)*('ce raw data'!$B$2:$B$3000=$B357),,),0),MATCH(SUBSTITUTE(H317,"Allele","Height"),'ce raw data'!$C$1:$CZ$1,0))="","-",INDEX('ce raw data'!$C$2:$CZ$3000,MATCH(1,INDEX(('ce raw data'!$A$2:$A$3000=C314)*('ce raw data'!$B$2:$B$3000=$B357),,),0),MATCH(SUBSTITUTE(H317,"Allele","Height"),'ce raw data'!$C$1:$CZ$1,0))),"-")</f>
        <v>-</v>
      </c>
      <c r="I356" s="8" t="str">
        <f>IFERROR(IF(INDEX('ce raw data'!$C$2:$CZ$3000,MATCH(1,INDEX(('ce raw data'!$A$2:$A$3000=C314)*('ce raw data'!$B$2:$B$3000=$B357),,),0),MATCH(SUBSTITUTE(I317,"Allele","Height"),'ce raw data'!$C$1:$CZ$1,0))="","-",INDEX('ce raw data'!$C$2:$CZ$3000,MATCH(1,INDEX(('ce raw data'!$A$2:$A$3000=C314)*('ce raw data'!$B$2:$B$3000=$B357),,),0),MATCH(SUBSTITUTE(I317,"Allele","Height"),'ce raw data'!$C$1:$CZ$1,0))),"-")</f>
        <v>-</v>
      </c>
      <c r="J356" s="8" t="str">
        <f>IFERROR(IF(INDEX('ce raw data'!$C$2:$CZ$3000,MATCH(1,INDEX(('ce raw data'!$A$2:$A$3000=C314)*('ce raw data'!$B$2:$B$3000=$B357),,),0),MATCH(SUBSTITUTE(J317,"Allele","Height"),'ce raw data'!$C$1:$CZ$1,0))="","-",INDEX('ce raw data'!$C$2:$CZ$3000,MATCH(1,INDEX(('ce raw data'!$A$2:$A$3000=C314)*('ce raw data'!$B$2:$B$3000=$B357),,),0),MATCH(SUBSTITUTE(J317,"Allele","Height"),'ce raw data'!$C$1:$CZ$1,0))),"-")</f>
        <v>-</v>
      </c>
    </row>
    <row r="357" spans="2:10" x14ac:dyDescent="0.4">
      <c r="B357" s="12" t="str">
        <f>'Allele Call Table'!$A$109</f>
        <v>D12S391</v>
      </c>
      <c r="C357" s="8" t="str">
        <f>IFERROR(IF(INDEX('ce raw data'!$C$2:$CZ$3000,MATCH(1,INDEX(('ce raw data'!$A$2:$A$3000=C314)*('ce raw data'!$B$2:$B$3000=$B357),,),0),MATCH(C317,'ce raw data'!$C$1:$CZ$1,0))="","-",INDEX('ce raw data'!$C$2:$CZ$3000,MATCH(1,INDEX(('ce raw data'!$A$2:$A$3000=C314)*('ce raw data'!$B$2:$B$3000=$B357),,),0),MATCH(C317,'ce raw data'!$C$1:$CZ$1,0))),"-")</f>
        <v>-</v>
      </c>
      <c r="D357" s="8" t="str">
        <f>IFERROR(IF(INDEX('ce raw data'!$C$2:$CZ$3000,MATCH(1,INDEX(('ce raw data'!$A$2:$A$3000=C314)*('ce raw data'!$B$2:$B$3000=$B357),,),0),MATCH(D317,'ce raw data'!$C$1:$CZ$1,0))="","-",INDEX('ce raw data'!$C$2:$CZ$3000,MATCH(1,INDEX(('ce raw data'!$A$2:$A$3000=C314)*('ce raw data'!$B$2:$B$3000=$B357),,),0),MATCH(D317,'ce raw data'!$C$1:$CZ$1,0))),"-")</f>
        <v>-</v>
      </c>
      <c r="E357" s="8" t="str">
        <f>IFERROR(IF(INDEX('ce raw data'!$C$2:$CZ$3000,MATCH(1,INDEX(('ce raw data'!$A$2:$A$3000=C314)*('ce raw data'!$B$2:$B$3000=$B357),,),0),MATCH(E317,'ce raw data'!$C$1:$CZ$1,0))="","-",INDEX('ce raw data'!$C$2:$CZ$3000,MATCH(1,INDEX(('ce raw data'!$A$2:$A$3000=C314)*('ce raw data'!$B$2:$B$3000=$B357),,),0),MATCH(E317,'ce raw data'!$C$1:$CZ$1,0))),"-")</f>
        <v>-</v>
      </c>
      <c r="F357" s="8" t="str">
        <f>IFERROR(IF(INDEX('ce raw data'!$C$2:$CZ$3000,MATCH(1,INDEX(('ce raw data'!$A$2:$A$3000=C314)*('ce raw data'!$B$2:$B$3000=$B357),,),0),MATCH(F317,'ce raw data'!$C$1:$CZ$1,0))="","-",INDEX('ce raw data'!$C$2:$CZ$3000,MATCH(1,INDEX(('ce raw data'!$A$2:$A$3000=C314)*('ce raw data'!$B$2:$B$3000=$B357),,),0),MATCH(F317,'ce raw data'!$C$1:$CZ$1,0))),"-")</f>
        <v>-</v>
      </c>
      <c r="G357" s="8" t="str">
        <f>IFERROR(IF(INDEX('ce raw data'!$C$2:$CZ$3000,MATCH(1,INDEX(('ce raw data'!$A$2:$A$3000=C314)*('ce raw data'!$B$2:$B$3000=$B357),,),0),MATCH(G317,'ce raw data'!$C$1:$CZ$1,0))="","-",INDEX('ce raw data'!$C$2:$CZ$3000,MATCH(1,INDEX(('ce raw data'!$A$2:$A$3000=C314)*('ce raw data'!$B$2:$B$3000=$B357),,),0),MATCH(G317,'ce raw data'!$C$1:$CZ$1,0))),"-")</f>
        <v>-</v>
      </c>
      <c r="H357" s="8" t="str">
        <f>IFERROR(IF(INDEX('ce raw data'!$C$2:$CZ$3000,MATCH(1,INDEX(('ce raw data'!$A$2:$A$3000=C314)*('ce raw data'!$B$2:$B$3000=$B357),,),0),MATCH(H317,'ce raw data'!$C$1:$CZ$1,0))="","-",INDEX('ce raw data'!$C$2:$CZ$3000,MATCH(1,INDEX(('ce raw data'!$A$2:$A$3000=C314)*('ce raw data'!$B$2:$B$3000=$B357),,),0),MATCH(H317,'ce raw data'!$C$1:$CZ$1,0))),"-")</f>
        <v>-</v>
      </c>
      <c r="I357" s="8" t="str">
        <f>IFERROR(IF(INDEX('ce raw data'!$C$2:$CZ$3000,MATCH(1,INDEX(('ce raw data'!$A$2:$A$3000=C314)*('ce raw data'!$B$2:$B$3000=$B357),,),0),MATCH(I317,'ce raw data'!$C$1:$CZ$1,0))="","-",INDEX('ce raw data'!$C$2:$CZ$3000,MATCH(1,INDEX(('ce raw data'!$A$2:$A$3000=C314)*('ce raw data'!$B$2:$B$3000=$B357),,),0),MATCH(I317,'ce raw data'!$C$1:$CZ$1,0))),"-")</f>
        <v>-</v>
      </c>
      <c r="J357" s="8" t="str">
        <f>IFERROR(IF(INDEX('ce raw data'!$C$2:$CZ$3000,MATCH(1,INDEX(('ce raw data'!$A$2:$A$3000=C314)*('ce raw data'!$B$2:$B$3000=$B357),,),0),MATCH(J317,'ce raw data'!$C$1:$CZ$1,0))="","-",INDEX('ce raw data'!$C$2:$CZ$3000,MATCH(1,INDEX(('ce raw data'!$A$2:$A$3000=C314)*('ce raw data'!$B$2:$B$3000=$B357),,),0),MATCH(J317,'ce raw data'!$C$1:$CZ$1,0))),"-")</f>
        <v>-</v>
      </c>
    </row>
    <row r="358" spans="2:10" hidden="1" x14ac:dyDescent="0.4">
      <c r="B358" s="12"/>
      <c r="C358" s="8" t="str">
        <f>IFERROR(IF(INDEX('ce raw data'!$C$2:$CZ$3000,MATCH(1,INDEX(('ce raw data'!$A$2:$A$3000=C314)*('ce raw data'!$B$2:$B$3000=$B359),,),0),MATCH(SUBSTITUTE(C317,"Allele","Height"),'ce raw data'!$C$1:$CZ$1,0))="","-",INDEX('ce raw data'!$C$2:$CZ$3000,MATCH(1,INDEX(('ce raw data'!$A$2:$A$3000=C314)*('ce raw data'!$B$2:$B$3000=$B359),,),0),MATCH(SUBSTITUTE(C317,"Allele","Height"),'ce raw data'!$C$1:$CZ$1,0))),"-")</f>
        <v>-</v>
      </c>
      <c r="D358" s="8" t="str">
        <f>IFERROR(IF(INDEX('ce raw data'!$C$2:$CZ$3000,MATCH(1,INDEX(('ce raw data'!$A$2:$A$3000=C314)*('ce raw data'!$B$2:$B$3000=$B359),,),0),MATCH(SUBSTITUTE(D317,"Allele","Height"),'ce raw data'!$C$1:$CZ$1,0))="","-",INDEX('ce raw data'!$C$2:$CZ$3000,MATCH(1,INDEX(('ce raw data'!$A$2:$A$3000=C314)*('ce raw data'!$B$2:$B$3000=$B359),,),0),MATCH(SUBSTITUTE(D317,"Allele","Height"),'ce raw data'!$C$1:$CZ$1,0))),"-")</f>
        <v>-</v>
      </c>
      <c r="E358" s="8" t="str">
        <f>IFERROR(IF(INDEX('ce raw data'!$C$2:$CZ$3000,MATCH(1,INDEX(('ce raw data'!$A$2:$A$3000=C314)*('ce raw data'!$B$2:$B$3000=$B359),,),0),MATCH(SUBSTITUTE(E317,"Allele","Height"),'ce raw data'!$C$1:$CZ$1,0))="","-",INDEX('ce raw data'!$C$2:$CZ$3000,MATCH(1,INDEX(('ce raw data'!$A$2:$A$3000=C314)*('ce raw data'!$B$2:$B$3000=$B359),,),0),MATCH(SUBSTITUTE(E317,"Allele","Height"),'ce raw data'!$C$1:$CZ$1,0))),"-")</f>
        <v>-</v>
      </c>
      <c r="F358" s="8" t="str">
        <f>IFERROR(IF(INDEX('ce raw data'!$C$2:$CZ$3000,MATCH(1,INDEX(('ce raw data'!$A$2:$A$3000=C314)*('ce raw data'!$B$2:$B$3000=$B359),,),0),MATCH(SUBSTITUTE(F317,"Allele","Height"),'ce raw data'!$C$1:$CZ$1,0))="","-",INDEX('ce raw data'!$C$2:$CZ$3000,MATCH(1,INDEX(('ce raw data'!$A$2:$A$3000=C314)*('ce raw data'!$B$2:$B$3000=$B359),,),0),MATCH(SUBSTITUTE(F317,"Allele","Height"),'ce raw data'!$C$1:$CZ$1,0))),"-")</f>
        <v>-</v>
      </c>
      <c r="G358" s="8" t="str">
        <f>IFERROR(IF(INDEX('ce raw data'!$C$2:$CZ$3000,MATCH(1,INDEX(('ce raw data'!$A$2:$A$3000=C314)*('ce raw data'!$B$2:$B$3000=$B359),,),0),MATCH(SUBSTITUTE(G317,"Allele","Height"),'ce raw data'!$C$1:$CZ$1,0))="","-",INDEX('ce raw data'!$C$2:$CZ$3000,MATCH(1,INDEX(('ce raw data'!$A$2:$A$3000=C314)*('ce raw data'!$B$2:$B$3000=$B359),,),0),MATCH(SUBSTITUTE(G317,"Allele","Height"),'ce raw data'!$C$1:$CZ$1,0))),"-")</f>
        <v>-</v>
      </c>
      <c r="H358" s="8" t="str">
        <f>IFERROR(IF(INDEX('ce raw data'!$C$2:$CZ$3000,MATCH(1,INDEX(('ce raw data'!$A$2:$A$3000=C314)*('ce raw data'!$B$2:$B$3000=$B359),,),0),MATCH(SUBSTITUTE(H317,"Allele","Height"),'ce raw data'!$C$1:$CZ$1,0))="","-",INDEX('ce raw data'!$C$2:$CZ$3000,MATCH(1,INDEX(('ce raw data'!$A$2:$A$3000=C314)*('ce raw data'!$B$2:$B$3000=$B359),,),0),MATCH(SUBSTITUTE(H317,"Allele","Height"),'ce raw data'!$C$1:$CZ$1,0))),"-")</f>
        <v>-</v>
      </c>
      <c r="I358" s="8" t="str">
        <f>IFERROR(IF(INDEX('ce raw data'!$C$2:$CZ$3000,MATCH(1,INDEX(('ce raw data'!$A$2:$A$3000=C314)*('ce raw data'!$B$2:$B$3000=$B359),,),0),MATCH(SUBSTITUTE(I317,"Allele","Height"),'ce raw data'!$C$1:$CZ$1,0))="","-",INDEX('ce raw data'!$C$2:$CZ$3000,MATCH(1,INDEX(('ce raw data'!$A$2:$A$3000=C314)*('ce raw data'!$B$2:$B$3000=$B359),,),0),MATCH(SUBSTITUTE(I317,"Allele","Height"),'ce raw data'!$C$1:$CZ$1,0))),"-")</f>
        <v>-</v>
      </c>
      <c r="J358" s="8" t="str">
        <f>IFERROR(IF(INDEX('ce raw data'!$C$2:$CZ$3000,MATCH(1,INDEX(('ce raw data'!$A$2:$A$3000=C314)*('ce raw data'!$B$2:$B$3000=$B359),,),0),MATCH(SUBSTITUTE(J317,"Allele","Height"),'ce raw data'!$C$1:$CZ$1,0))="","-",INDEX('ce raw data'!$C$2:$CZ$3000,MATCH(1,INDEX(('ce raw data'!$A$2:$A$3000=C314)*('ce raw data'!$B$2:$B$3000=$B359),,),0),MATCH(SUBSTITUTE(J317,"Allele","Height"),'ce raw data'!$C$1:$CZ$1,0))),"-")</f>
        <v>-</v>
      </c>
    </row>
    <row r="359" spans="2:10" x14ac:dyDescent="0.4">
      <c r="B359" s="12" t="str">
        <f>'Allele Call Table'!$A$111</f>
        <v>D19S433</v>
      </c>
      <c r="C359" s="8" t="str">
        <f>IFERROR(IF(INDEX('ce raw data'!$C$2:$CZ$3000,MATCH(1,INDEX(('ce raw data'!$A$2:$A$3000=C314)*('ce raw data'!$B$2:$B$3000=$B359),,),0),MATCH(C317,'ce raw data'!$C$1:$CZ$1,0))="","-",INDEX('ce raw data'!$C$2:$CZ$3000,MATCH(1,INDEX(('ce raw data'!$A$2:$A$3000=C314)*('ce raw data'!$B$2:$B$3000=$B359),,),0),MATCH(C317,'ce raw data'!$C$1:$CZ$1,0))),"-")</f>
        <v>-</v>
      </c>
      <c r="D359" s="8" t="str">
        <f>IFERROR(IF(INDEX('ce raw data'!$C$2:$CZ$3000,MATCH(1,INDEX(('ce raw data'!$A$2:$A$3000=C314)*('ce raw data'!$B$2:$B$3000=$B359),,),0),MATCH(D317,'ce raw data'!$C$1:$CZ$1,0))="","-",INDEX('ce raw data'!$C$2:$CZ$3000,MATCH(1,INDEX(('ce raw data'!$A$2:$A$3000=C314)*('ce raw data'!$B$2:$B$3000=$B359),,),0),MATCH(D317,'ce raw data'!$C$1:$CZ$1,0))),"-")</f>
        <v>-</v>
      </c>
      <c r="E359" s="8" t="str">
        <f>IFERROR(IF(INDEX('ce raw data'!$C$2:$CZ$3000,MATCH(1,INDEX(('ce raw data'!$A$2:$A$3000=C314)*('ce raw data'!$B$2:$B$3000=$B359),,),0),MATCH(E317,'ce raw data'!$C$1:$CZ$1,0))="","-",INDEX('ce raw data'!$C$2:$CZ$3000,MATCH(1,INDEX(('ce raw data'!$A$2:$A$3000=C314)*('ce raw data'!$B$2:$B$3000=$B359),,),0),MATCH(E317,'ce raw data'!$C$1:$CZ$1,0))),"-")</f>
        <v>-</v>
      </c>
      <c r="F359" s="8" t="str">
        <f>IFERROR(IF(INDEX('ce raw data'!$C$2:$CZ$3000,MATCH(1,INDEX(('ce raw data'!$A$2:$A$3000=C314)*('ce raw data'!$B$2:$B$3000=$B359),,),0),MATCH(F317,'ce raw data'!$C$1:$CZ$1,0))="","-",INDEX('ce raw data'!$C$2:$CZ$3000,MATCH(1,INDEX(('ce raw data'!$A$2:$A$3000=C314)*('ce raw data'!$B$2:$B$3000=$B359),,),0),MATCH(F317,'ce raw data'!$C$1:$CZ$1,0))),"-")</f>
        <v>-</v>
      </c>
      <c r="G359" s="8" t="str">
        <f>IFERROR(IF(INDEX('ce raw data'!$C$2:$CZ$3000,MATCH(1,INDEX(('ce raw data'!$A$2:$A$3000=C314)*('ce raw data'!$B$2:$B$3000=$B359),,),0),MATCH(G317,'ce raw data'!$C$1:$CZ$1,0))="","-",INDEX('ce raw data'!$C$2:$CZ$3000,MATCH(1,INDEX(('ce raw data'!$A$2:$A$3000=C314)*('ce raw data'!$B$2:$B$3000=$B359),,),0),MATCH(G317,'ce raw data'!$C$1:$CZ$1,0))),"-")</f>
        <v>-</v>
      </c>
      <c r="H359" s="8" t="str">
        <f>IFERROR(IF(INDEX('ce raw data'!$C$2:$CZ$3000,MATCH(1,INDEX(('ce raw data'!$A$2:$A$3000=C314)*('ce raw data'!$B$2:$B$3000=$B359),,),0),MATCH(H317,'ce raw data'!$C$1:$CZ$1,0))="","-",INDEX('ce raw data'!$C$2:$CZ$3000,MATCH(1,INDEX(('ce raw data'!$A$2:$A$3000=C314)*('ce raw data'!$B$2:$B$3000=$B359),,),0),MATCH(H317,'ce raw data'!$C$1:$CZ$1,0))),"-")</f>
        <v>-</v>
      </c>
      <c r="I359" s="8" t="str">
        <f>IFERROR(IF(INDEX('ce raw data'!$C$2:$CZ$3000,MATCH(1,INDEX(('ce raw data'!$A$2:$A$3000=C314)*('ce raw data'!$B$2:$B$3000=$B359),,),0),MATCH(I317,'ce raw data'!$C$1:$CZ$1,0))="","-",INDEX('ce raw data'!$C$2:$CZ$3000,MATCH(1,INDEX(('ce raw data'!$A$2:$A$3000=C314)*('ce raw data'!$B$2:$B$3000=$B359),,),0),MATCH(I317,'ce raw data'!$C$1:$CZ$1,0))),"-")</f>
        <v>-</v>
      </c>
      <c r="J359" s="8" t="str">
        <f>IFERROR(IF(INDEX('ce raw data'!$C$2:$CZ$3000,MATCH(1,INDEX(('ce raw data'!$A$2:$A$3000=C314)*('ce raw data'!$B$2:$B$3000=$B359),,),0),MATCH(J317,'ce raw data'!$C$1:$CZ$1,0))="","-",INDEX('ce raw data'!$C$2:$CZ$3000,MATCH(1,INDEX(('ce raw data'!$A$2:$A$3000=C314)*('ce raw data'!$B$2:$B$3000=$B359),,),0),MATCH(J317,'ce raw data'!$C$1:$CZ$1,0))),"-")</f>
        <v>-</v>
      </c>
    </row>
    <row r="360" spans="2:10" hidden="1" x14ac:dyDescent="0.4">
      <c r="B360" s="12"/>
      <c r="C360" s="8" t="str">
        <f>IFERROR(IF(INDEX('ce raw data'!$C$2:$CZ$3000,MATCH(1,INDEX(('ce raw data'!$A$2:$A$3000=C314)*('ce raw data'!$B$2:$B$3000=$B361),,),0),MATCH(SUBSTITUTE(C317,"Allele","Height"),'ce raw data'!$C$1:$CZ$1,0))="","-",INDEX('ce raw data'!$C$2:$CZ$3000,MATCH(1,INDEX(('ce raw data'!$A$2:$A$3000=C314)*('ce raw data'!$B$2:$B$3000=$B361),,),0),MATCH(SUBSTITUTE(C317,"Allele","Height"),'ce raw data'!$C$1:$CZ$1,0))),"-")</f>
        <v>-</v>
      </c>
      <c r="D360" s="8" t="str">
        <f>IFERROR(IF(INDEX('ce raw data'!$C$2:$CZ$3000,MATCH(1,INDEX(('ce raw data'!$A$2:$A$3000=C314)*('ce raw data'!$B$2:$B$3000=$B361),,),0),MATCH(SUBSTITUTE(D317,"Allele","Height"),'ce raw data'!$C$1:$CZ$1,0))="","-",INDEX('ce raw data'!$C$2:$CZ$3000,MATCH(1,INDEX(('ce raw data'!$A$2:$A$3000=C314)*('ce raw data'!$B$2:$B$3000=$B361),,),0),MATCH(SUBSTITUTE(D317,"Allele","Height"),'ce raw data'!$C$1:$CZ$1,0))),"-")</f>
        <v>-</v>
      </c>
      <c r="E360" s="8" t="str">
        <f>IFERROR(IF(INDEX('ce raw data'!$C$2:$CZ$3000,MATCH(1,INDEX(('ce raw data'!$A$2:$A$3000=C314)*('ce raw data'!$B$2:$B$3000=$B361),,),0),MATCH(SUBSTITUTE(E317,"Allele","Height"),'ce raw data'!$C$1:$CZ$1,0))="","-",INDEX('ce raw data'!$C$2:$CZ$3000,MATCH(1,INDEX(('ce raw data'!$A$2:$A$3000=C314)*('ce raw data'!$B$2:$B$3000=$B361),,),0),MATCH(SUBSTITUTE(E317,"Allele","Height"),'ce raw data'!$C$1:$CZ$1,0))),"-")</f>
        <v>-</v>
      </c>
      <c r="F360" s="8" t="str">
        <f>IFERROR(IF(INDEX('ce raw data'!$C$2:$CZ$3000,MATCH(1,INDEX(('ce raw data'!$A$2:$A$3000=C314)*('ce raw data'!$B$2:$B$3000=$B361),,),0),MATCH(SUBSTITUTE(F317,"Allele","Height"),'ce raw data'!$C$1:$CZ$1,0))="","-",INDEX('ce raw data'!$C$2:$CZ$3000,MATCH(1,INDEX(('ce raw data'!$A$2:$A$3000=C314)*('ce raw data'!$B$2:$B$3000=$B361),,),0),MATCH(SUBSTITUTE(F317,"Allele","Height"),'ce raw data'!$C$1:$CZ$1,0))),"-")</f>
        <v>-</v>
      </c>
      <c r="G360" s="8" t="str">
        <f>IFERROR(IF(INDEX('ce raw data'!$C$2:$CZ$3000,MATCH(1,INDEX(('ce raw data'!$A$2:$A$3000=C314)*('ce raw data'!$B$2:$B$3000=$B361),,),0),MATCH(SUBSTITUTE(G317,"Allele","Height"),'ce raw data'!$C$1:$CZ$1,0))="","-",INDEX('ce raw data'!$C$2:$CZ$3000,MATCH(1,INDEX(('ce raw data'!$A$2:$A$3000=C314)*('ce raw data'!$B$2:$B$3000=$B361),,),0),MATCH(SUBSTITUTE(G317,"Allele","Height"),'ce raw data'!$C$1:$CZ$1,0))),"-")</f>
        <v>-</v>
      </c>
      <c r="H360" s="8" t="str">
        <f>IFERROR(IF(INDEX('ce raw data'!$C$2:$CZ$3000,MATCH(1,INDEX(('ce raw data'!$A$2:$A$3000=C314)*('ce raw data'!$B$2:$B$3000=$B361),,),0),MATCH(SUBSTITUTE(H317,"Allele","Height"),'ce raw data'!$C$1:$CZ$1,0))="","-",INDEX('ce raw data'!$C$2:$CZ$3000,MATCH(1,INDEX(('ce raw data'!$A$2:$A$3000=C314)*('ce raw data'!$B$2:$B$3000=$B361),,),0),MATCH(SUBSTITUTE(H317,"Allele","Height"),'ce raw data'!$C$1:$CZ$1,0))),"-")</f>
        <v>-</v>
      </c>
      <c r="I360" s="8" t="str">
        <f>IFERROR(IF(INDEX('ce raw data'!$C$2:$CZ$3000,MATCH(1,INDEX(('ce raw data'!$A$2:$A$3000=C314)*('ce raw data'!$B$2:$B$3000=$B361),,),0),MATCH(SUBSTITUTE(I317,"Allele","Height"),'ce raw data'!$C$1:$CZ$1,0))="","-",INDEX('ce raw data'!$C$2:$CZ$3000,MATCH(1,INDEX(('ce raw data'!$A$2:$A$3000=C314)*('ce raw data'!$B$2:$B$3000=$B361),,),0),MATCH(SUBSTITUTE(I317,"Allele","Height"),'ce raw data'!$C$1:$CZ$1,0))),"-")</f>
        <v>-</v>
      </c>
      <c r="J360" s="8" t="str">
        <f>IFERROR(IF(INDEX('ce raw data'!$C$2:$CZ$3000,MATCH(1,INDEX(('ce raw data'!$A$2:$A$3000=C314)*('ce raw data'!$B$2:$B$3000=$B361),,),0),MATCH(SUBSTITUTE(J317,"Allele","Height"),'ce raw data'!$C$1:$CZ$1,0))="","-",INDEX('ce raw data'!$C$2:$CZ$3000,MATCH(1,INDEX(('ce raw data'!$A$2:$A$3000=C314)*('ce raw data'!$B$2:$B$3000=$B361),,),0),MATCH(SUBSTITUTE(J317,"Allele","Height"),'ce raw data'!$C$1:$CZ$1,0))),"-")</f>
        <v>-</v>
      </c>
    </row>
    <row r="361" spans="2:10" x14ac:dyDescent="0.4">
      <c r="B361" s="12" t="str">
        <f>'Allele Call Table'!$A$113</f>
        <v>SE33</v>
      </c>
      <c r="C361" s="8" t="str">
        <f>IFERROR(IF(INDEX('ce raw data'!$C$2:$CZ$3000,MATCH(1,INDEX(('ce raw data'!$A$2:$A$3000=C314)*('ce raw data'!$B$2:$B$3000=$B361),,),0),MATCH(C317,'ce raw data'!$C$1:$CZ$1,0))="","-",INDEX('ce raw data'!$C$2:$CZ$3000,MATCH(1,INDEX(('ce raw data'!$A$2:$A$3000=C314)*('ce raw data'!$B$2:$B$3000=$B361),,),0),MATCH(C317,'ce raw data'!$C$1:$CZ$1,0))),"-")</f>
        <v>-</v>
      </c>
      <c r="D361" s="8" t="str">
        <f>IFERROR(IF(INDEX('ce raw data'!$C$2:$CZ$3000,MATCH(1,INDEX(('ce raw data'!$A$2:$A$3000=C314)*('ce raw data'!$B$2:$B$3000=$B361),,),0),MATCH(D317,'ce raw data'!$C$1:$CZ$1,0))="","-",INDEX('ce raw data'!$C$2:$CZ$3000,MATCH(1,INDEX(('ce raw data'!$A$2:$A$3000=C314)*('ce raw data'!$B$2:$B$3000=$B361),,),0),MATCH(D317,'ce raw data'!$C$1:$CZ$1,0))),"-")</f>
        <v>-</v>
      </c>
      <c r="E361" s="8" t="str">
        <f>IFERROR(IF(INDEX('ce raw data'!$C$2:$CZ$3000,MATCH(1,INDEX(('ce raw data'!$A$2:$A$3000=C314)*('ce raw data'!$B$2:$B$3000=$B361),,),0),MATCH(E317,'ce raw data'!$C$1:$CZ$1,0))="","-",INDEX('ce raw data'!$C$2:$CZ$3000,MATCH(1,INDEX(('ce raw data'!$A$2:$A$3000=C314)*('ce raw data'!$B$2:$B$3000=$B361),,),0),MATCH(E317,'ce raw data'!$C$1:$CZ$1,0))),"-")</f>
        <v>-</v>
      </c>
      <c r="F361" s="8" t="str">
        <f>IFERROR(IF(INDEX('ce raw data'!$C$2:$CZ$3000,MATCH(1,INDEX(('ce raw data'!$A$2:$A$3000=C314)*('ce raw data'!$B$2:$B$3000=$B361),,),0),MATCH(F317,'ce raw data'!$C$1:$CZ$1,0))="","-",INDEX('ce raw data'!$C$2:$CZ$3000,MATCH(1,INDEX(('ce raw data'!$A$2:$A$3000=C314)*('ce raw data'!$B$2:$B$3000=$B361),,),0),MATCH(F317,'ce raw data'!$C$1:$CZ$1,0))),"-")</f>
        <v>-</v>
      </c>
      <c r="G361" s="8" t="str">
        <f>IFERROR(IF(INDEX('ce raw data'!$C$2:$CZ$3000,MATCH(1,INDEX(('ce raw data'!$A$2:$A$3000=C314)*('ce raw data'!$B$2:$B$3000=$B361),,),0),MATCH(G317,'ce raw data'!$C$1:$CZ$1,0))="","-",INDEX('ce raw data'!$C$2:$CZ$3000,MATCH(1,INDEX(('ce raw data'!$A$2:$A$3000=C314)*('ce raw data'!$B$2:$B$3000=$B361),,),0),MATCH(G317,'ce raw data'!$C$1:$CZ$1,0))),"-")</f>
        <v>-</v>
      </c>
      <c r="H361" s="8" t="str">
        <f>IFERROR(IF(INDEX('ce raw data'!$C$2:$CZ$3000,MATCH(1,INDEX(('ce raw data'!$A$2:$A$3000=C314)*('ce raw data'!$B$2:$B$3000=$B361),,),0),MATCH(H317,'ce raw data'!$C$1:$CZ$1,0))="","-",INDEX('ce raw data'!$C$2:$CZ$3000,MATCH(1,INDEX(('ce raw data'!$A$2:$A$3000=C314)*('ce raw data'!$B$2:$B$3000=$B361),,),0),MATCH(H317,'ce raw data'!$C$1:$CZ$1,0))),"-")</f>
        <v>-</v>
      </c>
      <c r="I361" s="8" t="str">
        <f>IFERROR(IF(INDEX('ce raw data'!$C$2:$CZ$3000,MATCH(1,INDEX(('ce raw data'!$A$2:$A$3000=C314)*('ce raw data'!$B$2:$B$3000=$B361),,),0),MATCH(I317,'ce raw data'!$C$1:$CZ$1,0))="","-",INDEX('ce raw data'!$C$2:$CZ$3000,MATCH(1,INDEX(('ce raw data'!$A$2:$A$3000=C314)*('ce raw data'!$B$2:$B$3000=$B361),,),0),MATCH(I317,'ce raw data'!$C$1:$CZ$1,0))),"-")</f>
        <v>-</v>
      </c>
      <c r="J361" s="8" t="str">
        <f>IFERROR(IF(INDEX('ce raw data'!$C$2:$CZ$3000,MATCH(1,INDEX(('ce raw data'!$A$2:$A$3000=C314)*('ce raw data'!$B$2:$B$3000=$B361),,),0),MATCH(J317,'ce raw data'!$C$1:$CZ$1,0))="","-",INDEX('ce raw data'!$C$2:$CZ$3000,MATCH(1,INDEX(('ce raw data'!$A$2:$A$3000=C314)*('ce raw data'!$B$2:$B$3000=$B361),,),0),MATCH(J317,'ce raw data'!$C$1:$CZ$1,0))),"-")</f>
        <v>-</v>
      </c>
    </row>
    <row r="362" spans="2:10" hidden="1" x14ac:dyDescent="0.4">
      <c r="B362" s="12"/>
      <c r="C362" s="8" t="str">
        <f>IFERROR(IF(INDEX('ce raw data'!$C$2:$CZ$3000,MATCH(1,INDEX(('ce raw data'!$A$2:$A$3000=C314)*('ce raw data'!$B$2:$B$3000=$B363),,),0),MATCH(SUBSTITUTE(C317,"Allele","Height"),'ce raw data'!$C$1:$CZ$1,0))="","-",INDEX('ce raw data'!$C$2:$CZ$3000,MATCH(1,INDEX(('ce raw data'!$A$2:$A$3000=C314)*('ce raw data'!$B$2:$B$3000=$B363),,),0),MATCH(SUBSTITUTE(C317,"Allele","Height"),'ce raw data'!$C$1:$CZ$1,0))),"-")</f>
        <v>-</v>
      </c>
      <c r="D362" s="8" t="str">
        <f>IFERROR(IF(INDEX('ce raw data'!$C$2:$CZ$3000,MATCH(1,INDEX(('ce raw data'!$A$2:$A$3000=C314)*('ce raw data'!$B$2:$B$3000=$B363),,),0),MATCH(SUBSTITUTE(D317,"Allele","Height"),'ce raw data'!$C$1:$CZ$1,0))="","-",INDEX('ce raw data'!$C$2:$CZ$3000,MATCH(1,INDEX(('ce raw data'!$A$2:$A$3000=C314)*('ce raw data'!$B$2:$B$3000=$B363),,),0),MATCH(SUBSTITUTE(D317,"Allele","Height"),'ce raw data'!$C$1:$CZ$1,0))),"-")</f>
        <v>-</v>
      </c>
      <c r="E362" s="8" t="str">
        <f>IFERROR(IF(INDEX('ce raw data'!$C$2:$CZ$3000,MATCH(1,INDEX(('ce raw data'!$A$2:$A$3000=C314)*('ce raw data'!$B$2:$B$3000=$B363),,),0),MATCH(SUBSTITUTE(E317,"Allele","Height"),'ce raw data'!$C$1:$CZ$1,0))="","-",INDEX('ce raw data'!$C$2:$CZ$3000,MATCH(1,INDEX(('ce raw data'!$A$2:$A$3000=C314)*('ce raw data'!$B$2:$B$3000=$B363),,),0),MATCH(SUBSTITUTE(E317,"Allele","Height"),'ce raw data'!$C$1:$CZ$1,0))),"-")</f>
        <v>-</v>
      </c>
      <c r="F362" s="8" t="str">
        <f>IFERROR(IF(INDEX('ce raw data'!$C$2:$CZ$3000,MATCH(1,INDEX(('ce raw data'!$A$2:$A$3000=C314)*('ce raw data'!$B$2:$B$3000=$B363),,),0),MATCH(SUBSTITUTE(F317,"Allele","Height"),'ce raw data'!$C$1:$CZ$1,0))="","-",INDEX('ce raw data'!$C$2:$CZ$3000,MATCH(1,INDEX(('ce raw data'!$A$2:$A$3000=C314)*('ce raw data'!$B$2:$B$3000=$B363),,),0),MATCH(SUBSTITUTE(F317,"Allele","Height"),'ce raw data'!$C$1:$CZ$1,0))),"-")</f>
        <v>-</v>
      </c>
      <c r="G362" s="8" t="str">
        <f>IFERROR(IF(INDEX('ce raw data'!$C$2:$CZ$3000,MATCH(1,INDEX(('ce raw data'!$A$2:$A$3000=C314)*('ce raw data'!$B$2:$B$3000=$B363),,),0),MATCH(SUBSTITUTE(G317,"Allele","Height"),'ce raw data'!$C$1:$CZ$1,0))="","-",INDEX('ce raw data'!$C$2:$CZ$3000,MATCH(1,INDEX(('ce raw data'!$A$2:$A$3000=C314)*('ce raw data'!$B$2:$B$3000=$B363),,),0),MATCH(SUBSTITUTE(G317,"Allele","Height"),'ce raw data'!$C$1:$CZ$1,0))),"-")</f>
        <v>-</v>
      </c>
      <c r="H362" s="8" t="str">
        <f>IFERROR(IF(INDEX('ce raw data'!$C$2:$CZ$3000,MATCH(1,INDEX(('ce raw data'!$A$2:$A$3000=C314)*('ce raw data'!$B$2:$B$3000=$B363),,),0),MATCH(SUBSTITUTE(H317,"Allele","Height"),'ce raw data'!$C$1:$CZ$1,0))="","-",INDEX('ce raw data'!$C$2:$CZ$3000,MATCH(1,INDEX(('ce raw data'!$A$2:$A$3000=C314)*('ce raw data'!$B$2:$B$3000=$B363),,),0),MATCH(SUBSTITUTE(H317,"Allele","Height"),'ce raw data'!$C$1:$CZ$1,0))),"-")</f>
        <v>-</v>
      </c>
      <c r="I362" s="8" t="str">
        <f>IFERROR(IF(INDEX('ce raw data'!$C$2:$CZ$3000,MATCH(1,INDEX(('ce raw data'!$A$2:$A$3000=C314)*('ce raw data'!$B$2:$B$3000=$B363),,),0),MATCH(SUBSTITUTE(I317,"Allele","Height"),'ce raw data'!$C$1:$CZ$1,0))="","-",INDEX('ce raw data'!$C$2:$CZ$3000,MATCH(1,INDEX(('ce raw data'!$A$2:$A$3000=C314)*('ce raw data'!$B$2:$B$3000=$B363),,),0),MATCH(SUBSTITUTE(I317,"Allele","Height"),'ce raw data'!$C$1:$CZ$1,0))),"-")</f>
        <v>-</v>
      </c>
      <c r="J362" s="8" t="str">
        <f>IFERROR(IF(INDEX('ce raw data'!$C$2:$CZ$3000,MATCH(1,INDEX(('ce raw data'!$A$2:$A$3000=C314)*('ce raw data'!$B$2:$B$3000=$B363),,),0),MATCH(SUBSTITUTE(J317,"Allele","Height"),'ce raw data'!$C$1:$CZ$1,0))="","-",INDEX('ce raw data'!$C$2:$CZ$3000,MATCH(1,INDEX(('ce raw data'!$A$2:$A$3000=C314)*('ce raw data'!$B$2:$B$3000=$B363),,),0),MATCH(SUBSTITUTE(J317,"Allele","Height"),'ce raw data'!$C$1:$CZ$1,0))),"-")</f>
        <v>-</v>
      </c>
    </row>
    <row r="363" spans="2:10" x14ac:dyDescent="0.4">
      <c r="B363" s="12" t="str">
        <f>'Allele Call Table'!$A$115</f>
        <v>D22S1045</v>
      </c>
      <c r="C363" s="8" t="str">
        <f>IFERROR(IF(INDEX('ce raw data'!$C$2:$CZ$3000,MATCH(1,INDEX(('ce raw data'!$A$2:$A$3000=C314)*('ce raw data'!$B$2:$B$3000=$B363),,),0),MATCH(C317,'ce raw data'!$C$1:$CZ$1,0))="","-",INDEX('ce raw data'!$C$2:$CZ$3000,MATCH(1,INDEX(('ce raw data'!$A$2:$A$3000=C314)*('ce raw data'!$B$2:$B$3000=$B363),,),0),MATCH(C317,'ce raw data'!$C$1:$CZ$1,0))),"-")</f>
        <v>-</v>
      </c>
      <c r="D363" s="8" t="str">
        <f>IFERROR(IF(INDEX('ce raw data'!$C$2:$CZ$3000,MATCH(1,INDEX(('ce raw data'!$A$2:$A$3000=C314)*('ce raw data'!$B$2:$B$3000=$B363),,),0),MATCH(D317,'ce raw data'!$C$1:$CZ$1,0))="","-",INDEX('ce raw data'!$C$2:$CZ$3000,MATCH(1,INDEX(('ce raw data'!$A$2:$A$3000=C314)*('ce raw data'!$B$2:$B$3000=$B363),,),0),MATCH(D317,'ce raw data'!$C$1:$CZ$1,0))),"-")</f>
        <v>-</v>
      </c>
      <c r="E363" s="8" t="str">
        <f>IFERROR(IF(INDEX('ce raw data'!$C$2:$CZ$3000,MATCH(1,INDEX(('ce raw data'!$A$2:$A$3000=C314)*('ce raw data'!$B$2:$B$3000=$B363),,),0),MATCH(E317,'ce raw data'!$C$1:$CZ$1,0))="","-",INDEX('ce raw data'!$C$2:$CZ$3000,MATCH(1,INDEX(('ce raw data'!$A$2:$A$3000=C314)*('ce raw data'!$B$2:$B$3000=$B363),,),0),MATCH(E317,'ce raw data'!$C$1:$CZ$1,0))),"-")</f>
        <v>-</v>
      </c>
      <c r="F363" s="8" t="str">
        <f>IFERROR(IF(INDEX('ce raw data'!$C$2:$CZ$3000,MATCH(1,INDEX(('ce raw data'!$A$2:$A$3000=C314)*('ce raw data'!$B$2:$B$3000=$B363),,),0),MATCH(F317,'ce raw data'!$C$1:$CZ$1,0))="","-",INDEX('ce raw data'!$C$2:$CZ$3000,MATCH(1,INDEX(('ce raw data'!$A$2:$A$3000=C314)*('ce raw data'!$B$2:$B$3000=$B363),,),0),MATCH(F317,'ce raw data'!$C$1:$CZ$1,0))),"-")</f>
        <v>-</v>
      </c>
      <c r="G363" s="8" t="str">
        <f>IFERROR(IF(INDEX('ce raw data'!$C$2:$CZ$3000,MATCH(1,INDEX(('ce raw data'!$A$2:$A$3000=C314)*('ce raw data'!$B$2:$B$3000=$B363),,),0),MATCH(G317,'ce raw data'!$C$1:$CZ$1,0))="","-",INDEX('ce raw data'!$C$2:$CZ$3000,MATCH(1,INDEX(('ce raw data'!$A$2:$A$3000=C314)*('ce raw data'!$B$2:$B$3000=$B363),,),0),MATCH(G317,'ce raw data'!$C$1:$CZ$1,0))),"-")</f>
        <v>-</v>
      </c>
      <c r="H363" s="8" t="str">
        <f>IFERROR(IF(INDEX('ce raw data'!$C$2:$CZ$3000,MATCH(1,INDEX(('ce raw data'!$A$2:$A$3000=C314)*('ce raw data'!$B$2:$B$3000=$B363),,),0),MATCH(H317,'ce raw data'!$C$1:$CZ$1,0))="","-",INDEX('ce raw data'!$C$2:$CZ$3000,MATCH(1,INDEX(('ce raw data'!$A$2:$A$3000=C314)*('ce raw data'!$B$2:$B$3000=$B363),,),0),MATCH(H317,'ce raw data'!$C$1:$CZ$1,0))),"-")</f>
        <v>-</v>
      </c>
      <c r="I363" s="8" t="str">
        <f>IFERROR(IF(INDEX('ce raw data'!$C$2:$CZ$3000,MATCH(1,INDEX(('ce raw data'!$A$2:$A$3000=C314)*('ce raw data'!$B$2:$B$3000=$B363),,),0),MATCH(I317,'ce raw data'!$C$1:$CZ$1,0))="","-",INDEX('ce raw data'!$C$2:$CZ$3000,MATCH(1,INDEX(('ce raw data'!$A$2:$A$3000=C314)*('ce raw data'!$B$2:$B$3000=$B363),,),0),MATCH(I317,'ce raw data'!$C$1:$CZ$1,0))),"-")</f>
        <v>-</v>
      </c>
      <c r="J363" s="8" t="str">
        <f>IFERROR(IF(INDEX('ce raw data'!$C$2:$CZ$3000,MATCH(1,INDEX(('ce raw data'!$A$2:$A$3000=C314)*('ce raw data'!$B$2:$B$3000=$B363),,),0),MATCH(J317,'ce raw data'!$C$1:$CZ$1,0))="","-",INDEX('ce raw data'!$C$2:$CZ$3000,MATCH(1,INDEX(('ce raw data'!$A$2:$A$3000=C314)*('ce raw data'!$B$2:$B$3000=$B363),,),0),MATCH(J317,'ce raw data'!$C$1:$CZ$1,0))),"-")</f>
        <v>-</v>
      </c>
    </row>
    <row r="364" spans="2:10" hidden="1" x14ac:dyDescent="0.4">
      <c r="B364" s="10"/>
      <c r="C364" s="8" t="str">
        <f>IFERROR(IF(INDEX('ce raw data'!$C$2:$CZ$3000,MATCH(1,INDEX(('ce raw data'!$A$2:$A$3000=C314)*('ce raw data'!$B$2:$B$3000=$B365),,),0),MATCH(SUBSTITUTE(C317,"Allele","Height"),'ce raw data'!$C$1:$CZ$1,0))="","-",INDEX('ce raw data'!$C$2:$CZ$3000,MATCH(1,INDEX(('ce raw data'!$A$2:$A$3000=C314)*('ce raw data'!$B$2:$B$3000=$B365),,),0),MATCH(SUBSTITUTE(C317,"Allele","Height"),'ce raw data'!$C$1:$CZ$1,0))),"-")</f>
        <v>-</v>
      </c>
      <c r="D364" s="8" t="str">
        <f>IFERROR(IF(INDEX('ce raw data'!$C$2:$CZ$3000,MATCH(1,INDEX(('ce raw data'!$A$2:$A$3000=C314)*('ce raw data'!$B$2:$B$3000=$B365),,),0),MATCH(SUBSTITUTE(D317,"Allele","Height"),'ce raw data'!$C$1:$CZ$1,0))="","-",INDEX('ce raw data'!$C$2:$CZ$3000,MATCH(1,INDEX(('ce raw data'!$A$2:$A$3000=C314)*('ce raw data'!$B$2:$B$3000=$B365),,),0),MATCH(SUBSTITUTE(D317,"Allele","Height"),'ce raw data'!$C$1:$CZ$1,0))),"-")</f>
        <v>-</v>
      </c>
      <c r="E364" s="8" t="str">
        <f>IFERROR(IF(INDEX('ce raw data'!$C$2:$CZ$3000,MATCH(1,INDEX(('ce raw data'!$A$2:$A$3000=C314)*('ce raw data'!$B$2:$B$3000=$B365),,),0),MATCH(SUBSTITUTE(E317,"Allele","Height"),'ce raw data'!$C$1:$CZ$1,0))="","-",INDEX('ce raw data'!$C$2:$CZ$3000,MATCH(1,INDEX(('ce raw data'!$A$2:$A$3000=C314)*('ce raw data'!$B$2:$B$3000=$B365),,),0),MATCH(SUBSTITUTE(E317,"Allele","Height"),'ce raw data'!$C$1:$CZ$1,0))),"-")</f>
        <v>-</v>
      </c>
      <c r="F364" s="8" t="str">
        <f>IFERROR(IF(INDEX('ce raw data'!$C$2:$CZ$3000,MATCH(1,INDEX(('ce raw data'!$A$2:$A$3000=C314)*('ce raw data'!$B$2:$B$3000=$B365),,),0),MATCH(SUBSTITUTE(F317,"Allele","Height"),'ce raw data'!$C$1:$CZ$1,0))="","-",INDEX('ce raw data'!$C$2:$CZ$3000,MATCH(1,INDEX(('ce raw data'!$A$2:$A$3000=C314)*('ce raw data'!$B$2:$B$3000=$B365),,),0),MATCH(SUBSTITUTE(F317,"Allele","Height"),'ce raw data'!$C$1:$CZ$1,0))),"-")</f>
        <v>-</v>
      </c>
      <c r="G364" s="8" t="str">
        <f>IFERROR(IF(INDEX('ce raw data'!$C$2:$CZ$3000,MATCH(1,INDEX(('ce raw data'!$A$2:$A$3000=C314)*('ce raw data'!$B$2:$B$3000=$B365),,),0),MATCH(SUBSTITUTE(G317,"Allele","Height"),'ce raw data'!$C$1:$CZ$1,0))="","-",INDEX('ce raw data'!$C$2:$CZ$3000,MATCH(1,INDEX(('ce raw data'!$A$2:$A$3000=C314)*('ce raw data'!$B$2:$B$3000=$B365),,),0),MATCH(SUBSTITUTE(G317,"Allele","Height"),'ce raw data'!$C$1:$CZ$1,0))),"-")</f>
        <v>-</v>
      </c>
      <c r="H364" s="8" t="str">
        <f>IFERROR(IF(INDEX('ce raw data'!$C$2:$CZ$3000,MATCH(1,INDEX(('ce raw data'!$A$2:$A$3000=C314)*('ce raw data'!$B$2:$B$3000=$B365),,),0),MATCH(SUBSTITUTE(H317,"Allele","Height"),'ce raw data'!$C$1:$CZ$1,0))="","-",INDEX('ce raw data'!$C$2:$CZ$3000,MATCH(1,INDEX(('ce raw data'!$A$2:$A$3000=C314)*('ce raw data'!$B$2:$B$3000=$B365),,),0),MATCH(SUBSTITUTE(H317,"Allele","Height"),'ce raw data'!$C$1:$CZ$1,0))),"-")</f>
        <v>-</v>
      </c>
      <c r="I364" s="8" t="str">
        <f>IFERROR(IF(INDEX('ce raw data'!$C$2:$CZ$3000,MATCH(1,INDEX(('ce raw data'!$A$2:$A$3000=C314)*('ce raw data'!$B$2:$B$3000=$B365),,),0),MATCH(SUBSTITUTE(I317,"Allele","Height"),'ce raw data'!$C$1:$CZ$1,0))="","-",INDEX('ce raw data'!$C$2:$CZ$3000,MATCH(1,INDEX(('ce raw data'!$A$2:$A$3000=C314)*('ce raw data'!$B$2:$B$3000=$B365),,),0),MATCH(SUBSTITUTE(I317,"Allele","Height"),'ce raw data'!$C$1:$CZ$1,0))),"-")</f>
        <v>-</v>
      </c>
      <c r="J364" s="8" t="str">
        <f>IFERROR(IF(INDEX('ce raw data'!$C$2:$CZ$3000,MATCH(1,INDEX(('ce raw data'!$A$2:$A$3000=C314)*('ce raw data'!$B$2:$B$3000=$B365),,),0),MATCH(SUBSTITUTE(J317,"Allele","Height"),'ce raw data'!$C$1:$CZ$1,0))="","-",INDEX('ce raw data'!$C$2:$CZ$3000,MATCH(1,INDEX(('ce raw data'!$A$2:$A$3000=C314)*('ce raw data'!$B$2:$B$3000=$B365),,),0),MATCH(SUBSTITUTE(J317,"Allele","Height"),'ce raw data'!$C$1:$CZ$1,0))),"-")</f>
        <v>-</v>
      </c>
    </row>
    <row r="365" spans="2:10" x14ac:dyDescent="0.4">
      <c r="B365" s="13" t="str">
        <f>'Allele Call Table'!$A$117</f>
        <v>DYS391</v>
      </c>
      <c r="C365" s="8" t="str">
        <f>IFERROR(IF(INDEX('ce raw data'!$C$2:$CZ$3000,MATCH(1,INDEX(('ce raw data'!$A$2:$A$3000=C314)*('ce raw data'!$B$2:$B$3000=$B365),,),0),MATCH(C317,'ce raw data'!$C$1:$CZ$1,0))="","-",INDEX('ce raw data'!$C$2:$CZ$3000,MATCH(1,INDEX(('ce raw data'!$A$2:$A$3000=C314)*('ce raw data'!$B$2:$B$3000=$B365),,),0),MATCH(C317,'ce raw data'!$C$1:$CZ$1,0))),"-")</f>
        <v>-</v>
      </c>
      <c r="D365" s="8" t="str">
        <f>IFERROR(IF(INDEX('ce raw data'!$C$2:$CZ$3000,MATCH(1,INDEX(('ce raw data'!$A$2:$A$3000=C314)*('ce raw data'!$B$2:$B$3000=$B365),,),0),MATCH(D317,'ce raw data'!$C$1:$CZ$1,0))="","-",INDEX('ce raw data'!$C$2:$CZ$3000,MATCH(1,INDEX(('ce raw data'!$A$2:$A$3000=C314)*('ce raw data'!$B$2:$B$3000=$B365),,),0),MATCH(D317,'ce raw data'!$C$1:$CZ$1,0))),"-")</f>
        <v>-</v>
      </c>
      <c r="E365" s="8" t="str">
        <f>IFERROR(IF(INDEX('ce raw data'!$C$2:$CZ$3000,MATCH(1,INDEX(('ce raw data'!$A$2:$A$3000=C314)*('ce raw data'!$B$2:$B$3000=$B365),,),0),MATCH(E317,'ce raw data'!$C$1:$CZ$1,0))="","-",INDEX('ce raw data'!$C$2:$CZ$3000,MATCH(1,INDEX(('ce raw data'!$A$2:$A$3000=C314)*('ce raw data'!$B$2:$B$3000=$B365),,),0),MATCH(E317,'ce raw data'!$C$1:$CZ$1,0))),"-")</f>
        <v>-</v>
      </c>
      <c r="F365" s="8" t="str">
        <f>IFERROR(IF(INDEX('ce raw data'!$C$2:$CZ$3000,MATCH(1,INDEX(('ce raw data'!$A$2:$A$3000=C314)*('ce raw data'!$B$2:$B$3000=$B365),,),0),MATCH(F317,'ce raw data'!$C$1:$CZ$1,0))="","-",INDEX('ce raw data'!$C$2:$CZ$3000,MATCH(1,INDEX(('ce raw data'!$A$2:$A$3000=C314)*('ce raw data'!$B$2:$B$3000=$B365),,),0),MATCH(F317,'ce raw data'!$C$1:$CZ$1,0))),"-")</f>
        <v>-</v>
      </c>
      <c r="G365" s="8" t="str">
        <f>IFERROR(IF(INDEX('ce raw data'!$C$2:$CZ$3000,MATCH(1,INDEX(('ce raw data'!$A$2:$A$3000=C314)*('ce raw data'!$B$2:$B$3000=$B365),,),0),MATCH(G317,'ce raw data'!$C$1:$CZ$1,0))="","-",INDEX('ce raw data'!$C$2:$CZ$3000,MATCH(1,INDEX(('ce raw data'!$A$2:$A$3000=C314)*('ce raw data'!$B$2:$B$3000=$B365),,),0),MATCH(G317,'ce raw data'!$C$1:$CZ$1,0))),"-")</f>
        <v>-</v>
      </c>
      <c r="H365" s="8" t="str">
        <f>IFERROR(IF(INDEX('ce raw data'!$C$2:$CZ$3000,MATCH(1,INDEX(('ce raw data'!$A$2:$A$3000=C314)*('ce raw data'!$B$2:$B$3000=$B365),,),0),MATCH(H317,'ce raw data'!$C$1:$CZ$1,0))="","-",INDEX('ce raw data'!$C$2:$CZ$3000,MATCH(1,INDEX(('ce raw data'!$A$2:$A$3000=C314)*('ce raw data'!$B$2:$B$3000=$B365),,),0),MATCH(H317,'ce raw data'!$C$1:$CZ$1,0))),"-")</f>
        <v>-</v>
      </c>
      <c r="I365" s="8" t="str">
        <f>IFERROR(IF(INDEX('ce raw data'!$C$2:$CZ$3000,MATCH(1,INDEX(('ce raw data'!$A$2:$A$3000=C314)*('ce raw data'!$B$2:$B$3000=$B365),,),0),MATCH(I317,'ce raw data'!$C$1:$CZ$1,0))="","-",INDEX('ce raw data'!$C$2:$CZ$3000,MATCH(1,INDEX(('ce raw data'!$A$2:$A$3000=C314)*('ce raw data'!$B$2:$B$3000=$B365),,),0),MATCH(I317,'ce raw data'!$C$1:$CZ$1,0))),"-")</f>
        <v>-</v>
      </c>
      <c r="J365" s="8" t="str">
        <f>IFERROR(IF(INDEX('ce raw data'!$C$2:$CZ$3000,MATCH(1,INDEX(('ce raw data'!$A$2:$A$3000=C314)*('ce raw data'!$B$2:$B$3000=$B365),,),0),MATCH(J317,'ce raw data'!$C$1:$CZ$1,0))="","-",INDEX('ce raw data'!$C$2:$CZ$3000,MATCH(1,INDEX(('ce raw data'!$A$2:$A$3000=C314)*('ce raw data'!$B$2:$B$3000=$B365),,),0),MATCH(J317,'ce raw data'!$C$1:$CZ$1,0))),"-")</f>
        <v>-</v>
      </c>
    </row>
    <row r="366" spans="2:10" hidden="1" x14ac:dyDescent="0.4">
      <c r="B366" s="13"/>
      <c r="C366" s="8" t="str">
        <f>IFERROR(IF(INDEX('ce raw data'!$C$2:$CZ$3000,MATCH(1,INDEX(('ce raw data'!$A$2:$A$3000=C314)*('ce raw data'!$B$2:$B$3000=$B367),,),0),MATCH(SUBSTITUTE(C317,"Allele","Height"),'ce raw data'!$C$1:$CZ$1,0))="","-",INDEX('ce raw data'!$C$2:$CZ$3000,MATCH(1,INDEX(('ce raw data'!$A$2:$A$3000=C314)*('ce raw data'!$B$2:$B$3000=$B367),,),0),MATCH(SUBSTITUTE(C317,"Allele","Height"),'ce raw data'!$C$1:$CZ$1,0))),"-")</f>
        <v>-</v>
      </c>
      <c r="D366" s="8" t="str">
        <f>IFERROR(IF(INDEX('ce raw data'!$C$2:$CZ$3000,MATCH(1,INDEX(('ce raw data'!$A$2:$A$3000=C314)*('ce raw data'!$B$2:$B$3000=$B367),,),0),MATCH(SUBSTITUTE(D317,"Allele","Height"),'ce raw data'!$C$1:$CZ$1,0))="","-",INDEX('ce raw data'!$C$2:$CZ$3000,MATCH(1,INDEX(('ce raw data'!$A$2:$A$3000=C314)*('ce raw data'!$B$2:$B$3000=$B367),,),0),MATCH(SUBSTITUTE(D317,"Allele","Height"),'ce raw data'!$C$1:$CZ$1,0))),"-")</f>
        <v>-</v>
      </c>
      <c r="E366" s="8" t="str">
        <f>IFERROR(IF(INDEX('ce raw data'!$C$2:$CZ$3000,MATCH(1,INDEX(('ce raw data'!$A$2:$A$3000=C314)*('ce raw data'!$B$2:$B$3000=$B367),,),0),MATCH(SUBSTITUTE(E317,"Allele","Height"),'ce raw data'!$C$1:$CZ$1,0))="","-",INDEX('ce raw data'!$C$2:$CZ$3000,MATCH(1,INDEX(('ce raw data'!$A$2:$A$3000=C314)*('ce raw data'!$B$2:$B$3000=$B367),,),0),MATCH(SUBSTITUTE(E317,"Allele","Height"),'ce raw data'!$C$1:$CZ$1,0))),"-")</f>
        <v>-</v>
      </c>
      <c r="F366" s="8" t="str">
        <f>IFERROR(IF(INDEX('ce raw data'!$C$2:$CZ$3000,MATCH(1,INDEX(('ce raw data'!$A$2:$A$3000=C314)*('ce raw data'!$B$2:$B$3000=$B367),,),0),MATCH(SUBSTITUTE(F317,"Allele","Height"),'ce raw data'!$C$1:$CZ$1,0))="","-",INDEX('ce raw data'!$C$2:$CZ$3000,MATCH(1,INDEX(('ce raw data'!$A$2:$A$3000=C314)*('ce raw data'!$B$2:$B$3000=$B367),,),0),MATCH(SUBSTITUTE(F317,"Allele","Height"),'ce raw data'!$C$1:$CZ$1,0))),"-")</f>
        <v>-</v>
      </c>
      <c r="G366" s="8" t="str">
        <f>IFERROR(IF(INDEX('ce raw data'!$C$2:$CZ$3000,MATCH(1,INDEX(('ce raw data'!$A$2:$A$3000=C314)*('ce raw data'!$B$2:$B$3000=$B367),,),0),MATCH(SUBSTITUTE(G317,"Allele","Height"),'ce raw data'!$C$1:$CZ$1,0))="","-",INDEX('ce raw data'!$C$2:$CZ$3000,MATCH(1,INDEX(('ce raw data'!$A$2:$A$3000=C314)*('ce raw data'!$B$2:$B$3000=$B367),,),0),MATCH(SUBSTITUTE(G317,"Allele","Height"),'ce raw data'!$C$1:$CZ$1,0))),"-")</f>
        <v>-</v>
      </c>
      <c r="H366" s="8" t="str">
        <f>IFERROR(IF(INDEX('ce raw data'!$C$2:$CZ$3000,MATCH(1,INDEX(('ce raw data'!$A$2:$A$3000=C314)*('ce raw data'!$B$2:$B$3000=$B367),,),0),MATCH(SUBSTITUTE(H317,"Allele","Height"),'ce raw data'!$C$1:$CZ$1,0))="","-",INDEX('ce raw data'!$C$2:$CZ$3000,MATCH(1,INDEX(('ce raw data'!$A$2:$A$3000=C314)*('ce raw data'!$B$2:$B$3000=$B367),,),0),MATCH(SUBSTITUTE(H317,"Allele","Height"),'ce raw data'!$C$1:$CZ$1,0))),"-")</f>
        <v>-</v>
      </c>
      <c r="I366" s="8" t="str">
        <f>IFERROR(IF(INDEX('ce raw data'!$C$2:$CZ$3000,MATCH(1,INDEX(('ce raw data'!$A$2:$A$3000=C314)*('ce raw data'!$B$2:$B$3000=$B367),,),0),MATCH(SUBSTITUTE(I317,"Allele","Height"),'ce raw data'!$C$1:$CZ$1,0))="","-",INDEX('ce raw data'!$C$2:$CZ$3000,MATCH(1,INDEX(('ce raw data'!$A$2:$A$3000=C314)*('ce raw data'!$B$2:$B$3000=$B367),,),0),MATCH(SUBSTITUTE(I317,"Allele","Height"),'ce raw data'!$C$1:$CZ$1,0))),"-")</f>
        <v>-</v>
      </c>
      <c r="J366" s="8" t="str">
        <f>IFERROR(IF(INDEX('ce raw data'!$C$2:$CZ$3000,MATCH(1,INDEX(('ce raw data'!$A$2:$A$3000=C314)*('ce raw data'!$B$2:$B$3000=$B367),,),0),MATCH(SUBSTITUTE(J317,"Allele","Height"),'ce raw data'!$C$1:$CZ$1,0))="","-",INDEX('ce raw data'!$C$2:$CZ$3000,MATCH(1,INDEX(('ce raw data'!$A$2:$A$3000=C314)*('ce raw data'!$B$2:$B$3000=$B367),,),0),MATCH(SUBSTITUTE(J317,"Allele","Height"),'ce raw data'!$C$1:$CZ$1,0))),"-")</f>
        <v>-</v>
      </c>
    </row>
    <row r="367" spans="2:10" x14ac:dyDescent="0.4">
      <c r="B367" s="13" t="str">
        <f>'Allele Call Table'!$A$119</f>
        <v>FGA</v>
      </c>
      <c r="C367" s="8" t="str">
        <f>IFERROR(IF(INDEX('ce raw data'!$C$2:$CZ$3000,MATCH(1,INDEX(('ce raw data'!$A$2:$A$3000=C314)*('ce raw data'!$B$2:$B$3000=$B367),,),0),MATCH(C317,'ce raw data'!$C$1:$CZ$1,0))="","-",INDEX('ce raw data'!$C$2:$CZ$3000,MATCH(1,INDEX(('ce raw data'!$A$2:$A$3000=C314)*('ce raw data'!$B$2:$B$3000=$B367),,),0),MATCH(C317,'ce raw data'!$C$1:$CZ$1,0))),"-")</f>
        <v>-</v>
      </c>
      <c r="D367" s="8" t="str">
        <f>IFERROR(IF(INDEX('ce raw data'!$C$2:$CZ$3000,MATCH(1,INDEX(('ce raw data'!$A$2:$A$3000=C314)*('ce raw data'!$B$2:$B$3000=$B367),,),0),MATCH(D317,'ce raw data'!$C$1:$CZ$1,0))="","-",INDEX('ce raw data'!$C$2:$CZ$3000,MATCH(1,INDEX(('ce raw data'!$A$2:$A$3000=C314)*('ce raw data'!$B$2:$B$3000=$B367),,),0),MATCH(D317,'ce raw data'!$C$1:$CZ$1,0))),"-")</f>
        <v>-</v>
      </c>
      <c r="E367" s="8" t="str">
        <f>IFERROR(IF(INDEX('ce raw data'!$C$2:$CZ$3000,MATCH(1,INDEX(('ce raw data'!$A$2:$A$3000=C314)*('ce raw data'!$B$2:$B$3000=$B367),,),0),MATCH(E317,'ce raw data'!$C$1:$CZ$1,0))="","-",INDEX('ce raw data'!$C$2:$CZ$3000,MATCH(1,INDEX(('ce raw data'!$A$2:$A$3000=C314)*('ce raw data'!$B$2:$B$3000=$B367),,),0),MATCH(E317,'ce raw data'!$C$1:$CZ$1,0))),"-")</f>
        <v>-</v>
      </c>
      <c r="F367" s="8" t="str">
        <f>IFERROR(IF(INDEX('ce raw data'!$C$2:$CZ$3000,MATCH(1,INDEX(('ce raw data'!$A$2:$A$3000=C314)*('ce raw data'!$B$2:$B$3000=$B367),,),0),MATCH(F317,'ce raw data'!$C$1:$CZ$1,0))="","-",INDEX('ce raw data'!$C$2:$CZ$3000,MATCH(1,INDEX(('ce raw data'!$A$2:$A$3000=C314)*('ce raw data'!$B$2:$B$3000=$B367),,),0),MATCH(F317,'ce raw data'!$C$1:$CZ$1,0))),"-")</f>
        <v>-</v>
      </c>
      <c r="G367" s="8" t="str">
        <f>IFERROR(IF(INDEX('ce raw data'!$C$2:$CZ$3000,MATCH(1,INDEX(('ce raw data'!$A$2:$A$3000=C314)*('ce raw data'!$B$2:$B$3000=$B367),,),0),MATCH(G317,'ce raw data'!$C$1:$CZ$1,0))="","-",INDEX('ce raw data'!$C$2:$CZ$3000,MATCH(1,INDEX(('ce raw data'!$A$2:$A$3000=C314)*('ce raw data'!$B$2:$B$3000=$B367),,),0),MATCH(G317,'ce raw data'!$C$1:$CZ$1,0))),"-")</f>
        <v>-</v>
      </c>
      <c r="H367" s="8" t="str">
        <f>IFERROR(IF(INDEX('ce raw data'!$C$2:$CZ$3000,MATCH(1,INDEX(('ce raw data'!$A$2:$A$3000=C314)*('ce raw data'!$B$2:$B$3000=$B367),,),0),MATCH(H317,'ce raw data'!$C$1:$CZ$1,0))="","-",INDEX('ce raw data'!$C$2:$CZ$3000,MATCH(1,INDEX(('ce raw data'!$A$2:$A$3000=C314)*('ce raw data'!$B$2:$B$3000=$B367),,),0),MATCH(H317,'ce raw data'!$C$1:$CZ$1,0))),"-")</f>
        <v>-</v>
      </c>
      <c r="I367" s="8" t="str">
        <f>IFERROR(IF(INDEX('ce raw data'!$C$2:$CZ$3000,MATCH(1,INDEX(('ce raw data'!$A$2:$A$3000=C314)*('ce raw data'!$B$2:$B$3000=$B367),,),0),MATCH(I317,'ce raw data'!$C$1:$CZ$1,0))="","-",INDEX('ce raw data'!$C$2:$CZ$3000,MATCH(1,INDEX(('ce raw data'!$A$2:$A$3000=C314)*('ce raw data'!$B$2:$B$3000=$B367),,),0),MATCH(I317,'ce raw data'!$C$1:$CZ$1,0))),"-")</f>
        <v>-</v>
      </c>
      <c r="J367" s="8" t="str">
        <f>IFERROR(IF(INDEX('ce raw data'!$C$2:$CZ$3000,MATCH(1,INDEX(('ce raw data'!$A$2:$A$3000=C314)*('ce raw data'!$B$2:$B$3000=$B367),,),0),MATCH(J317,'ce raw data'!$C$1:$CZ$1,0))="","-",INDEX('ce raw data'!$C$2:$CZ$3000,MATCH(1,INDEX(('ce raw data'!$A$2:$A$3000=C314)*('ce raw data'!$B$2:$B$3000=$B367),,),0),MATCH(J317,'ce raw data'!$C$1:$CZ$1,0))),"-")</f>
        <v>-</v>
      </c>
    </row>
    <row r="368" spans="2:10" hidden="1" x14ac:dyDescent="0.4">
      <c r="B368" s="13"/>
      <c r="C368" s="8" t="str">
        <f>IFERROR(IF(INDEX('ce raw data'!$C$2:$CZ$3000,MATCH(1,INDEX(('ce raw data'!$A$2:$A$3000=C314)*('ce raw data'!$B$2:$B$3000=$B369),,),0),MATCH(SUBSTITUTE(C317,"Allele","Height"),'ce raw data'!$C$1:$CZ$1,0))="","-",INDEX('ce raw data'!$C$2:$CZ$3000,MATCH(1,INDEX(('ce raw data'!$A$2:$A$3000=C314)*('ce raw data'!$B$2:$B$3000=$B369),,),0),MATCH(SUBSTITUTE(C317,"Allele","Height"),'ce raw data'!$C$1:$CZ$1,0))),"-")</f>
        <v>-</v>
      </c>
      <c r="D368" s="8" t="str">
        <f>IFERROR(IF(INDEX('ce raw data'!$C$2:$CZ$3000,MATCH(1,INDEX(('ce raw data'!$A$2:$A$3000=C314)*('ce raw data'!$B$2:$B$3000=$B369),,),0),MATCH(SUBSTITUTE(D317,"Allele","Height"),'ce raw data'!$C$1:$CZ$1,0))="","-",INDEX('ce raw data'!$C$2:$CZ$3000,MATCH(1,INDEX(('ce raw data'!$A$2:$A$3000=C314)*('ce raw data'!$B$2:$B$3000=$B369),,),0),MATCH(SUBSTITUTE(D317,"Allele","Height"),'ce raw data'!$C$1:$CZ$1,0))),"-")</f>
        <v>-</v>
      </c>
      <c r="E368" s="8" t="str">
        <f>IFERROR(IF(INDEX('ce raw data'!$C$2:$CZ$3000,MATCH(1,INDEX(('ce raw data'!$A$2:$A$3000=C314)*('ce raw data'!$B$2:$B$3000=$B369),,),0),MATCH(SUBSTITUTE(E317,"Allele","Height"),'ce raw data'!$C$1:$CZ$1,0))="","-",INDEX('ce raw data'!$C$2:$CZ$3000,MATCH(1,INDEX(('ce raw data'!$A$2:$A$3000=C314)*('ce raw data'!$B$2:$B$3000=$B369),,),0),MATCH(SUBSTITUTE(E317,"Allele","Height"),'ce raw data'!$C$1:$CZ$1,0))),"-")</f>
        <v>-</v>
      </c>
      <c r="F368" s="8" t="str">
        <f>IFERROR(IF(INDEX('ce raw data'!$C$2:$CZ$3000,MATCH(1,INDEX(('ce raw data'!$A$2:$A$3000=C314)*('ce raw data'!$B$2:$B$3000=$B369),,),0),MATCH(SUBSTITUTE(F317,"Allele","Height"),'ce raw data'!$C$1:$CZ$1,0))="","-",INDEX('ce raw data'!$C$2:$CZ$3000,MATCH(1,INDEX(('ce raw data'!$A$2:$A$3000=C314)*('ce raw data'!$B$2:$B$3000=$B369),,),0),MATCH(SUBSTITUTE(F317,"Allele","Height"),'ce raw data'!$C$1:$CZ$1,0))),"-")</f>
        <v>-</v>
      </c>
      <c r="G368" s="8" t="str">
        <f>IFERROR(IF(INDEX('ce raw data'!$C$2:$CZ$3000,MATCH(1,INDEX(('ce raw data'!$A$2:$A$3000=C314)*('ce raw data'!$B$2:$B$3000=$B369),,),0),MATCH(SUBSTITUTE(G317,"Allele","Height"),'ce raw data'!$C$1:$CZ$1,0))="","-",INDEX('ce raw data'!$C$2:$CZ$3000,MATCH(1,INDEX(('ce raw data'!$A$2:$A$3000=C314)*('ce raw data'!$B$2:$B$3000=$B369),,),0),MATCH(SUBSTITUTE(G317,"Allele","Height"),'ce raw data'!$C$1:$CZ$1,0))),"-")</f>
        <v>-</v>
      </c>
      <c r="H368" s="8" t="str">
        <f>IFERROR(IF(INDEX('ce raw data'!$C$2:$CZ$3000,MATCH(1,INDEX(('ce raw data'!$A$2:$A$3000=C314)*('ce raw data'!$B$2:$B$3000=$B369),,),0),MATCH(SUBSTITUTE(H317,"Allele","Height"),'ce raw data'!$C$1:$CZ$1,0))="","-",INDEX('ce raw data'!$C$2:$CZ$3000,MATCH(1,INDEX(('ce raw data'!$A$2:$A$3000=C314)*('ce raw data'!$B$2:$B$3000=$B369),,),0),MATCH(SUBSTITUTE(H317,"Allele","Height"),'ce raw data'!$C$1:$CZ$1,0))),"-")</f>
        <v>-</v>
      </c>
      <c r="I368" s="8" t="str">
        <f>IFERROR(IF(INDEX('ce raw data'!$C$2:$CZ$3000,MATCH(1,INDEX(('ce raw data'!$A$2:$A$3000=C314)*('ce raw data'!$B$2:$B$3000=$B369),,),0),MATCH(SUBSTITUTE(I317,"Allele","Height"),'ce raw data'!$C$1:$CZ$1,0))="","-",INDEX('ce raw data'!$C$2:$CZ$3000,MATCH(1,INDEX(('ce raw data'!$A$2:$A$3000=C314)*('ce raw data'!$B$2:$B$3000=$B369),,),0),MATCH(SUBSTITUTE(I317,"Allele","Height"),'ce raw data'!$C$1:$CZ$1,0))),"-")</f>
        <v>-</v>
      </c>
      <c r="J368" s="8" t="str">
        <f>IFERROR(IF(INDEX('ce raw data'!$C$2:$CZ$3000,MATCH(1,INDEX(('ce raw data'!$A$2:$A$3000=C314)*('ce raw data'!$B$2:$B$3000=$B369),,),0),MATCH(SUBSTITUTE(J317,"Allele","Height"),'ce raw data'!$C$1:$CZ$1,0))="","-",INDEX('ce raw data'!$C$2:$CZ$3000,MATCH(1,INDEX(('ce raw data'!$A$2:$A$3000=C314)*('ce raw data'!$B$2:$B$3000=$B369),,),0),MATCH(SUBSTITUTE(J317,"Allele","Height"),'ce raw data'!$C$1:$CZ$1,0))),"-")</f>
        <v>-</v>
      </c>
    </row>
    <row r="369" spans="2:10" x14ac:dyDescent="0.4">
      <c r="B369" s="13" t="str">
        <f>'Allele Call Table'!$A$121</f>
        <v>DYS576</v>
      </c>
      <c r="C369" s="8" t="str">
        <f>IFERROR(IF(INDEX('ce raw data'!$C$2:$CZ$3000,MATCH(1,INDEX(('ce raw data'!$A$2:$A$3000=C314)*('ce raw data'!$B$2:$B$3000=$B369),,),0),MATCH(C317,'ce raw data'!$C$1:$CZ$1,0))="","-",INDEX('ce raw data'!$C$2:$CZ$3000,MATCH(1,INDEX(('ce raw data'!$A$2:$A$3000=C314)*('ce raw data'!$B$2:$B$3000=$B369),,),0),MATCH(C317,'ce raw data'!$C$1:$CZ$1,0))),"-")</f>
        <v>-</v>
      </c>
      <c r="D369" s="8" t="str">
        <f>IFERROR(IF(INDEX('ce raw data'!$C$2:$CZ$3000,MATCH(1,INDEX(('ce raw data'!$A$2:$A$3000=C314)*('ce raw data'!$B$2:$B$3000=$B369),,),0),MATCH(D317,'ce raw data'!$C$1:$CZ$1,0))="","-",INDEX('ce raw data'!$C$2:$CZ$3000,MATCH(1,INDEX(('ce raw data'!$A$2:$A$3000=C314)*('ce raw data'!$B$2:$B$3000=$B369),,),0),MATCH(D317,'ce raw data'!$C$1:$CZ$1,0))),"-")</f>
        <v>-</v>
      </c>
      <c r="E369" s="8" t="str">
        <f>IFERROR(IF(INDEX('ce raw data'!$C$2:$CZ$3000,MATCH(1,INDEX(('ce raw data'!$A$2:$A$3000=C314)*('ce raw data'!$B$2:$B$3000=$B369),,),0),MATCH(E317,'ce raw data'!$C$1:$CZ$1,0))="","-",INDEX('ce raw data'!$C$2:$CZ$3000,MATCH(1,INDEX(('ce raw data'!$A$2:$A$3000=C314)*('ce raw data'!$B$2:$B$3000=$B369),,),0),MATCH(E317,'ce raw data'!$C$1:$CZ$1,0))),"-")</f>
        <v>-</v>
      </c>
      <c r="F369" s="8" t="str">
        <f>IFERROR(IF(INDEX('ce raw data'!$C$2:$CZ$3000,MATCH(1,INDEX(('ce raw data'!$A$2:$A$3000=C314)*('ce raw data'!$B$2:$B$3000=$B369),,),0),MATCH(F317,'ce raw data'!$C$1:$CZ$1,0))="","-",INDEX('ce raw data'!$C$2:$CZ$3000,MATCH(1,INDEX(('ce raw data'!$A$2:$A$3000=C314)*('ce raw data'!$B$2:$B$3000=$B369),,),0),MATCH(F317,'ce raw data'!$C$1:$CZ$1,0))),"-")</f>
        <v>-</v>
      </c>
      <c r="G369" s="8" t="str">
        <f>IFERROR(IF(INDEX('ce raw data'!$C$2:$CZ$3000,MATCH(1,INDEX(('ce raw data'!$A$2:$A$3000=C314)*('ce raw data'!$B$2:$B$3000=$B369),,),0),MATCH(G317,'ce raw data'!$C$1:$CZ$1,0))="","-",INDEX('ce raw data'!$C$2:$CZ$3000,MATCH(1,INDEX(('ce raw data'!$A$2:$A$3000=C314)*('ce raw data'!$B$2:$B$3000=$B369),,),0),MATCH(G317,'ce raw data'!$C$1:$CZ$1,0))),"-")</f>
        <v>-</v>
      </c>
      <c r="H369" s="8" t="str">
        <f>IFERROR(IF(INDEX('ce raw data'!$C$2:$CZ$3000,MATCH(1,INDEX(('ce raw data'!$A$2:$A$3000=C314)*('ce raw data'!$B$2:$B$3000=$B369),,),0),MATCH(H317,'ce raw data'!$C$1:$CZ$1,0))="","-",INDEX('ce raw data'!$C$2:$CZ$3000,MATCH(1,INDEX(('ce raw data'!$A$2:$A$3000=C314)*('ce raw data'!$B$2:$B$3000=$B369),,),0),MATCH(H317,'ce raw data'!$C$1:$CZ$1,0))),"-")</f>
        <v>-</v>
      </c>
      <c r="I369" s="8" t="str">
        <f>IFERROR(IF(INDEX('ce raw data'!$C$2:$CZ$3000,MATCH(1,INDEX(('ce raw data'!$A$2:$A$3000=C314)*('ce raw data'!$B$2:$B$3000=$B369),,),0),MATCH(I317,'ce raw data'!$C$1:$CZ$1,0))="","-",INDEX('ce raw data'!$C$2:$CZ$3000,MATCH(1,INDEX(('ce raw data'!$A$2:$A$3000=C314)*('ce raw data'!$B$2:$B$3000=$B369),,),0),MATCH(I317,'ce raw data'!$C$1:$CZ$1,0))),"-")</f>
        <v>-</v>
      </c>
      <c r="J369" s="8" t="str">
        <f>IFERROR(IF(INDEX('ce raw data'!$C$2:$CZ$3000,MATCH(1,INDEX(('ce raw data'!$A$2:$A$3000=C314)*('ce raw data'!$B$2:$B$3000=$B369),,),0),MATCH(J317,'ce raw data'!$C$1:$CZ$1,0))="","-",INDEX('ce raw data'!$C$2:$CZ$3000,MATCH(1,INDEX(('ce raw data'!$A$2:$A$3000=C314)*('ce raw data'!$B$2:$B$3000=$B369),,),0),MATCH(J317,'ce raw data'!$C$1:$CZ$1,0))),"-")</f>
        <v>-</v>
      </c>
    </row>
    <row r="370" spans="2:10" hidden="1" x14ac:dyDescent="0.4">
      <c r="B370" s="13"/>
      <c r="C370" s="8" t="str">
        <f>IFERROR(IF(INDEX('ce raw data'!$C$2:$CZ$3000,MATCH(1,INDEX(('ce raw data'!$A$2:$A$3000=C314)*('ce raw data'!$B$2:$B$3000=$B371),,),0),MATCH(SUBSTITUTE(C317,"Allele","Height"),'ce raw data'!$C$1:$CZ$1,0))="","-",INDEX('ce raw data'!$C$2:$CZ$3000,MATCH(1,INDEX(('ce raw data'!$A$2:$A$3000=C314)*('ce raw data'!$B$2:$B$3000=$B371),,),0),MATCH(SUBSTITUTE(C317,"Allele","Height"),'ce raw data'!$C$1:$CZ$1,0))),"-")</f>
        <v>-</v>
      </c>
      <c r="D370" s="8" t="str">
        <f>IFERROR(IF(INDEX('ce raw data'!$C$2:$CZ$3000,MATCH(1,INDEX(('ce raw data'!$A$2:$A$3000=C314)*('ce raw data'!$B$2:$B$3000=$B371),,),0),MATCH(SUBSTITUTE(D317,"Allele","Height"),'ce raw data'!$C$1:$CZ$1,0))="","-",INDEX('ce raw data'!$C$2:$CZ$3000,MATCH(1,INDEX(('ce raw data'!$A$2:$A$3000=C314)*('ce raw data'!$B$2:$B$3000=$B371),,),0),MATCH(SUBSTITUTE(D317,"Allele","Height"),'ce raw data'!$C$1:$CZ$1,0))),"-")</f>
        <v>-</v>
      </c>
      <c r="E370" s="8" t="str">
        <f>IFERROR(IF(INDEX('ce raw data'!$C$2:$CZ$3000,MATCH(1,INDEX(('ce raw data'!$A$2:$A$3000=C314)*('ce raw data'!$B$2:$B$3000=$B371),,),0),MATCH(SUBSTITUTE(E317,"Allele","Height"),'ce raw data'!$C$1:$CZ$1,0))="","-",INDEX('ce raw data'!$C$2:$CZ$3000,MATCH(1,INDEX(('ce raw data'!$A$2:$A$3000=C314)*('ce raw data'!$B$2:$B$3000=$B371),,),0),MATCH(SUBSTITUTE(E317,"Allele","Height"),'ce raw data'!$C$1:$CZ$1,0))),"-")</f>
        <v>-</v>
      </c>
      <c r="F370" s="8" t="str">
        <f>IFERROR(IF(INDEX('ce raw data'!$C$2:$CZ$3000,MATCH(1,INDEX(('ce raw data'!$A$2:$A$3000=C314)*('ce raw data'!$B$2:$B$3000=$B371),,),0),MATCH(SUBSTITUTE(F317,"Allele","Height"),'ce raw data'!$C$1:$CZ$1,0))="","-",INDEX('ce raw data'!$C$2:$CZ$3000,MATCH(1,INDEX(('ce raw data'!$A$2:$A$3000=C314)*('ce raw data'!$B$2:$B$3000=$B371),,),0),MATCH(SUBSTITUTE(F317,"Allele","Height"),'ce raw data'!$C$1:$CZ$1,0))),"-")</f>
        <v>-</v>
      </c>
      <c r="G370" s="8" t="str">
        <f>IFERROR(IF(INDEX('ce raw data'!$C$2:$CZ$3000,MATCH(1,INDEX(('ce raw data'!$A$2:$A$3000=C314)*('ce raw data'!$B$2:$B$3000=$B371),,),0),MATCH(SUBSTITUTE(G317,"Allele","Height"),'ce raw data'!$C$1:$CZ$1,0))="","-",INDEX('ce raw data'!$C$2:$CZ$3000,MATCH(1,INDEX(('ce raw data'!$A$2:$A$3000=C314)*('ce raw data'!$B$2:$B$3000=$B371),,),0),MATCH(SUBSTITUTE(G317,"Allele","Height"),'ce raw data'!$C$1:$CZ$1,0))),"-")</f>
        <v>-</v>
      </c>
      <c r="H370" s="8" t="str">
        <f>IFERROR(IF(INDEX('ce raw data'!$C$2:$CZ$3000,MATCH(1,INDEX(('ce raw data'!$A$2:$A$3000=C314)*('ce raw data'!$B$2:$B$3000=$B371),,),0),MATCH(SUBSTITUTE(H317,"Allele","Height"),'ce raw data'!$C$1:$CZ$1,0))="","-",INDEX('ce raw data'!$C$2:$CZ$3000,MATCH(1,INDEX(('ce raw data'!$A$2:$A$3000=C314)*('ce raw data'!$B$2:$B$3000=$B371),,),0),MATCH(SUBSTITUTE(H317,"Allele","Height"),'ce raw data'!$C$1:$CZ$1,0))),"-")</f>
        <v>-</v>
      </c>
      <c r="I370" s="8" t="str">
        <f>IFERROR(IF(INDEX('ce raw data'!$C$2:$CZ$3000,MATCH(1,INDEX(('ce raw data'!$A$2:$A$3000=C314)*('ce raw data'!$B$2:$B$3000=$B371),,),0),MATCH(SUBSTITUTE(I317,"Allele","Height"),'ce raw data'!$C$1:$CZ$1,0))="","-",INDEX('ce raw data'!$C$2:$CZ$3000,MATCH(1,INDEX(('ce raw data'!$A$2:$A$3000=C314)*('ce raw data'!$B$2:$B$3000=$B371),,),0),MATCH(SUBSTITUTE(I317,"Allele","Height"),'ce raw data'!$C$1:$CZ$1,0))),"-")</f>
        <v>-</v>
      </c>
      <c r="J370" s="8" t="str">
        <f>IFERROR(IF(INDEX('ce raw data'!$C$2:$CZ$3000,MATCH(1,INDEX(('ce raw data'!$A$2:$A$3000=C314)*('ce raw data'!$B$2:$B$3000=$B371),,),0),MATCH(SUBSTITUTE(J317,"Allele","Height"),'ce raw data'!$C$1:$CZ$1,0))="","-",INDEX('ce raw data'!$C$2:$CZ$3000,MATCH(1,INDEX(('ce raw data'!$A$2:$A$3000=C314)*('ce raw data'!$B$2:$B$3000=$B371),,),0),MATCH(SUBSTITUTE(J317,"Allele","Height"),'ce raw data'!$C$1:$CZ$1,0))),"-")</f>
        <v>-</v>
      </c>
    </row>
    <row r="371" spans="2:10" x14ac:dyDescent="0.4">
      <c r="B371" s="13" t="str">
        <f>'Allele Call Table'!$A$123</f>
        <v>DYS570</v>
      </c>
      <c r="C371" s="8" t="str">
        <f>IFERROR(IF(INDEX('ce raw data'!$C$2:$CZ$3000,MATCH(1,INDEX(('ce raw data'!$A$2:$A$3000=C314)*('ce raw data'!$B$2:$B$3000=$B371),,),0),MATCH(C317,'ce raw data'!$C$1:$CZ$1,0))="","-",INDEX('ce raw data'!$C$2:$CZ$3000,MATCH(1,INDEX(('ce raw data'!$A$2:$A$3000=C314)*('ce raw data'!$B$2:$B$3000=$B371),,),0),MATCH(C317,'ce raw data'!$C$1:$CZ$1,0))),"-")</f>
        <v>-</v>
      </c>
      <c r="D371" s="8" t="str">
        <f>IFERROR(IF(INDEX('ce raw data'!$C$2:$CZ$3000,MATCH(1,INDEX(('ce raw data'!$A$2:$A$3000=C314)*('ce raw data'!$B$2:$B$3000=$B371),,),0),MATCH(D317,'ce raw data'!$C$1:$CZ$1,0))="","-",INDEX('ce raw data'!$C$2:$CZ$3000,MATCH(1,INDEX(('ce raw data'!$A$2:$A$3000=C314)*('ce raw data'!$B$2:$B$3000=$B371),,),0),MATCH(D317,'ce raw data'!$C$1:$CZ$1,0))),"-")</f>
        <v>-</v>
      </c>
      <c r="E371" s="8" t="str">
        <f>IFERROR(IF(INDEX('ce raw data'!$C$2:$CZ$3000,MATCH(1,INDEX(('ce raw data'!$A$2:$A$3000=C314)*('ce raw data'!$B$2:$B$3000=$B371),,),0),MATCH(E317,'ce raw data'!$C$1:$CZ$1,0))="","-",INDEX('ce raw data'!$C$2:$CZ$3000,MATCH(1,INDEX(('ce raw data'!$A$2:$A$3000=C314)*('ce raw data'!$B$2:$B$3000=$B371),,),0),MATCH(E317,'ce raw data'!$C$1:$CZ$1,0))),"-")</f>
        <v>-</v>
      </c>
      <c r="F371" s="8" t="str">
        <f>IFERROR(IF(INDEX('ce raw data'!$C$2:$CZ$3000,MATCH(1,INDEX(('ce raw data'!$A$2:$A$3000=C314)*('ce raw data'!$B$2:$B$3000=$B371),,),0),MATCH(F317,'ce raw data'!$C$1:$CZ$1,0))="","-",INDEX('ce raw data'!$C$2:$CZ$3000,MATCH(1,INDEX(('ce raw data'!$A$2:$A$3000=C314)*('ce raw data'!$B$2:$B$3000=$B371),,),0),MATCH(F317,'ce raw data'!$C$1:$CZ$1,0))),"-")</f>
        <v>-</v>
      </c>
      <c r="G371" s="8" t="str">
        <f>IFERROR(IF(INDEX('ce raw data'!$C$2:$CZ$3000,MATCH(1,INDEX(('ce raw data'!$A$2:$A$3000=C314)*('ce raw data'!$B$2:$B$3000=$B371),,),0),MATCH(G317,'ce raw data'!$C$1:$CZ$1,0))="","-",INDEX('ce raw data'!$C$2:$CZ$3000,MATCH(1,INDEX(('ce raw data'!$A$2:$A$3000=C314)*('ce raw data'!$B$2:$B$3000=$B371),,),0),MATCH(G317,'ce raw data'!$C$1:$CZ$1,0))),"-")</f>
        <v>-</v>
      </c>
      <c r="H371" s="8" t="str">
        <f>IFERROR(IF(INDEX('ce raw data'!$C$2:$CZ$3000,MATCH(1,INDEX(('ce raw data'!$A$2:$A$3000=C314)*('ce raw data'!$B$2:$B$3000=$B371),,),0),MATCH(H317,'ce raw data'!$C$1:$CZ$1,0))="","-",INDEX('ce raw data'!$C$2:$CZ$3000,MATCH(1,INDEX(('ce raw data'!$A$2:$A$3000=C314)*('ce raw data'!$B$2:$B$3000=$B371),,),0),MATCH(H317,'ce raw data'!$C$1:$CZ$1,0))),"-")</f>
        <v>-</v>
      </c>
      <c r="I371" s="8" t="str">
        <f>IFERROR(IF(INDEX('ce raw data'!$C$2:$CZ$3000,MATCH(1,INDEX(('ce raw data'!$A$2:$A$3000=C314)*('ce raw data'!$B$2:$B$3000=$B371),,),0),MATCH(I317,'ce raw data'!$C$1:$CZ$1,0))="","-",INDEX('ce raw data'!$C$2:$CZ$3000,MATCH(1,INDEX(('ce raw data'!$A$2:$A$3000=C314)*('ce raw data'!$B$2:$B$3000=$B371),,),0),MATCH(I317,'ce raw data'!$C$1:$CZ$1,0))),"-")</f>
        <v>-</v>
      </c>
      <c r="J371" s="8" t="str">
        <f>IFERROR(IF(INDEX('ce raw data'!$C$2:$CZ$3000,MATCH(1,INDEX(('ce raw data'!$A$2:$A$3000=C314)*('ce raw data'!$B$2:$B$3000=$B371),,),0),MATCH(J317,'ce raw data'!$C$1:$CZ$1,0))="","-",INDEX('ce raw data'!$C$2:$CZ$3000,MATCH(1,INDEX(('ce raw data'!$A$2:$A$3000=C314)*('ce raw data'!$B$2:$B$3000=$B371),,),0),MATCH(J317,'ce raw data'!$C$1:$CZ$1,0))),"-")</f>
        <v>-</v>
      </c>
    </row>
    <row r="372" spans="2:10" x14ac:dyDescent="0.4">
      <c r="B372" s="15"/>
      <c r="C372" s="9"/>
      <c r="D372" s="9"/>
      <c r="E372" s="9"/>
      <c r="F372" s="9"/>
      <c r="G372" s="9"/>
      <c r="H372" s="9"/>
      <c r="I372" s="9"/>
      <c r="J372" s="9"/>
    </row>
    <row r="373" spans="2:10" x14ac:dyDescent="0.4">
      <c r="B373" s="15"/>
      <c r="C373" s="9"/>
      <c r="D373" s="9"/>
      <c r="E373" s="9"/>
      <c r="F373" s="9"/>
      <c r="G373" s="9"/>
      <c r="H373" s="9"/>
      <c r="I373" s="9"/>
      <c r="J373" s="9"/>
    </row>
    <row r="374" spans="2:10" x14ac:dyDescent="0.4">
      <c r="B374" s="15"/>
      <c r="C374" s="9"/>
      <c r="D374" s="9"/>
      <c r="E374" s="9"/>
      <c r="F374" s="9"/>
      <c r="G374" s="9"/>
      <c r="H374" s="9"/>
      <c r="I374" s="9"/>
      <c r="J374" s="9"/>
    </row>
    <row r="376" spans="2:10" x14ac:dyDescent="0.4">
      <c r="B376" s="27" t="s">
        <v>1</v>
      </c>
      <c r="C376" s="3">
        <f ca="1">TODAY()</f>
        <v>44028</v>
      </c>
      <c r="D376" s="18"/>
      <c r="E376" s="37" t="s">
        <v>2</v>
      </c>
      <c r="F376" s="37"/>
      <c r="G376" s="4" t="str">
        <f>G$1</f>
        <v/>
      </c>
      <c r="J376" s="1"/>
    </row>
    <row r="377" spans="2:10" x14ac:dyDescent="0.4">
      <c r="B377" s="5" t="s">
        <v>4</v>
      </c>
      <c r="C377" s="36" t="str">
        <f>IF(INDEX('ce raw data'!$A:$A,2+27*6)="","blank",INDEX('ce raw data'!$A:$A,2+27*6))</f>
        <v>blank</v>
      </c>
      <c r="D377" s="36"/>
      <c r="E377" s="36"/>
      <c r="F377" s="36"/>
      <c r="G377" s="36"/>
      <c r="H377" s="36"/>
      <c r="I377" s="36"/>
      <c r="J377" s="36"/>
    </row>
    <row r="378" spans="2:10" ht="24.6" x14ac:dyDescent="0.4">
      <c r="B378" s="6" t="s">
        <v>5</v>
      </c>
      <c r="C378" s="36"/>
      <c r="D378" s="36"/>
      <c r="E378" s="36"/>
      <c r="F378" s="36"/>
      <c r="G378" s="36"/>
      <c r="H378" s="36"/>
      <c r="I378" s="36"/>
      <c r="J378" s="36"/>
    </row>
    <row r="379" spans="2:10" x14ac:dyDescent="0.4">
      <c r="B379" s="7"/>
      <c r="C379" s="39"/>
      <c r="D379" s="39"/>
      <c r="E379" s="39"/>
      <c r="F379" s="39"/>
      <c r="G379" s="39"/>
      <c r="H379" s="39"/>
      <c r="I379" s="39"/>
      <c r="J379" s="39"/>
    </row>
    <row r="380" spans="2:10" x14ac:dyDescent="0.4">
      <c r="B380" s="5" t="s">
        <v>7</v>
      </c>
      <c r="C380" s="21" t="s">
        <v>8</v>
      </c>
      <c r="D380" s="21" t="s">
        <v>9</v>
      </c>
      <c r="E380" s="21" t="s">
        <v>40</v>
      </c>
      <c r="F380" s="21" t="s">
        <v>41</v>
      </c>
      <c r="G380" s="21" t="s">
        <v>42</v>
      </c>
      <c r="H380" s="21" t="s">
        <v>43</v>
      </c>
      <c r="I380" s="21" t="s">
        <v>44</v>
      </c>
      <c r="J380" s="21" t="s">
        <v>45</v>
      </c>
    </row>
    <row r="381" spans="2:10" hidden="1" x14ac:dyDescent="0.4">
      <c r="B381" s="28"/>
      <c r="C381" s="28" t="str">
        <f>IFERROR(IF(INDEX('ce raw data'!$C$2:$CZ$3000,MATCH(1,INDEX(('ce raw data'!$A$2:$A$3000=C377)*('ce raw data'!$B$2:$B$3000=$B382),,),0),MATCH(SUBSTITUTE(C380,"Allele","Height"),'ce raw data'!$C$1:$CZ$1,0))="","-",INDEX('ce raw data'!$C$2:$CZ$3000,MATCH(1,INDEX(('ce raw data'!$A$2:$A$3000=C377)*('ce raw data'!$B$2:$B$3000=$B382),,),0),MATCH(SUBSTITUTE(C380,"Allele","Height"),'ce raw data'!$C$1:$CZ$1,0))),"-")</f>
        <v>-</v>
      </c>
      <c r="D381" s="28" t="str">
        <f>IFERROR(IF(INDEX('ce raw data'!$C$2:$CZ$3000,MATCH(1,INDEX(('ce raw data'!$A$2:$A$3000=C377)*('ce raw data'!$B$2:$B$3000=$B382),,),0),MATCH(SUBSTITUTE(D380,"Allele","Height"),'ce raw data'!$C$1:$CZ$1,0))="","-",INDEX('ce raw data'!$C$2:$CZ$3000,MATCH(1,INDEX(('ce raw data'!$A$2:$A$3000=C377)*('ce raw data'!$B$2:$B$3000=$B382),,),0),MATCH(SUBSTITUTE(D380,"Allele","Height"),'ce raw data'!$C$1:$CZ$1,0))),"-")</f>
        <v>-</v>
      </c>
      <c r="E381" s="28" t="str">
        <f>IFERROR(IF(INDEX('ce raw data'!$C$2:$CZ$3000,MATCH(1,INDEX(('ce raw data'!$A$2:$A$3000=C377)*('ce raw data'!$B$2:$B$3000=$B382),,),0),MATCH(SUBSTITUTE(E380,"Allele","Height"),'ce raw data'!$C$1:$CZ$1,0))="","-",INDEX('ce raw data'!$C$2:$CZ$3000,MATCH(1,INDEX(('ce raw data'!$A$2:$A$3000=C377)*('ce raw data'!$B$2:$B$3000=$B382),,),0),MATCH(SUBSTITUTE(E380,"Allele","Height"),'ce raw data'!$C$1:$CZ$1,0))),"-")</f>
        <v>-</v>
      </c>
      <c r="F381" s="28" t="str">
        <f>IFERROR(IF(INDEX('ce raw data'!$C$2:$CZ$3000,MATCH(1,INDEX(('ce raw data'!$A$2:$A$3000=C377)*('ce raw data'!$B$2:$B$3000=$B382),,),0),MATCH(SUBSTITUTE(F380,"Allele","Height"),'ce raw data'!$C$1:$CZ$1,0))="","-",INDEX('ce raw data'!$C$2:$CZ$3000,MATCH(1,INDEX(('ce raw data'!$A$2:$A$3000=C377)*('ce raw data'!$B$2:$B$3000=$B382),,),0),MATCH(SUBSTITUTE(F380,"Allele","Height"),'ce raw data'!$C$1:$CZ$1,0))),"-")</f>
        <v>-</v>
      </c>
      <c r="G381" s="28" t="str">
        <f>IFERROR(IF(INDEX('ce raw data'!$C$2:$CZ$3000,MATCH(1,INDEX(('ce raw data'!$A$2:$A$3000=C377)*('ce raw data'!$B$2:$B$3000=$B382),,),0),MATCH(SUBSTITUTE(G380,"Allele","Height"),'ce raw data'!$C$1:$CZ$1,0))="","-",INDEX('ce raw data'!$C$2:$CZ$3000,MATCH(1,INDEX(('ce raw data'!$A$2:$A$3000=C377)*('ce raw data'!$B$2:$B$3000=$B382),,),0),MATCH(SUBSTITUTE(G380,"Allele","Height"),'ce raw data'!$C$1:$CZ$1,0))),"-")</f>
        <v>-</v>
      </c>
      <c r="H381" s="28" t="str">
        <f>IFERROR(IF(INDEX('ce raw data'!$C$2:$CZ$3000,MATCH(1,INDEX(('ce raw data'!$A$2:$A$3000=C377)*('ce raw data'!$B$2:$B$3000=$B382),,),0),MATCH(SUBSTITUTE(H380,"Allele","Height"),'ce raw data'!$C$1:$CZ$1,0))="","-",INDEX('ce raw data'!$C$2:$CZ$3000,MATCH(1,INDEX(('ce raw data'!$A$2:$A$3000=C377)*('ce raw data'!$B$2:$B$3000=$B382),,),0),MATCH(SUBSTITUTE(H380,"Allele","Height"),'ce raw data'!$C$1:$CZ$1,0))),"-")</f>
        <v>-</v>
      </c>
      <c r="I381" s="28" t="str">
        <f>IFERROR(IF(INDEX('ce raw data'!$C$2:$CZ$3000,MATCH(1,INDEX(('ce raw data'!$A$2:$A$3000=C377)*('ce raw data'!$B$2:$B$3000=$B382),,),0),MATCH(SUBSTITUTE(I380,"Allele","Height"),'ce raw data'!$C$1:$CZ$1,0))="","-",INDEX('ce raw data'!$C$2:$CZ$3000,MATCH(1,INDEX(('ce raw data'!$A$2:$A$3000=C377)*('ce raw data'!$B$2:$B$3000=$B382),,),0),MATCH(SUBSTITUTE(I380,"Allele","Height"),'ce raw data'!$C$1:$CZ$1,0))),"-")</f>
        <v>-</v>
      </c>
      <c r="J381" s="28" t="str">
        <f>IFERROR(IF(INDEX('ce raw data'!$C$2:$CZ$3000,MATCH(1,INDEX(('ce raw data'!$A$2:$A$3000=C377)*('ce raw data'!$B$2:$B$3000=$B382),,),0),MATCH(SUBSTITUTE(J380,"Allele","Height"),'ce raw data'!$C$1:$CZ$1,0))="","-",INDEX('ce raw data'!$C$2:$CZ$3000,MATCH(1,INDEX(('ce raw data'!$A$2:$A$3000=C377)*('ce raw data'!$B$2:$B$3000=$B382),,),0),MATCH(SUBSTITUTE(J380,"Allele","Height"),'ce raw data'!$C$1:$CZ$1,0))),"-")</f>
        <v>-</v>
      </c>
    </row>
    <row r="382" spans="2:10" x14ac:dyDescent="0.4">
      <c r="B382" s="10" t="str">
        <f>'Allele Call Table'!$A$71</f>
        <v>AMEL</v>
      </c>
      <c r="C382" s="8" t="str">
        <f>IFERROR(IF(INDEX('ce raw data'!$C$2:$CZ$3000,MATCH(1,INDEX(('ce raw data'!$A$2:$A$3000=C377)*('ce raw data'!$B$2:$B$3000=$B382),,),0),MATCH(C380,'ce raw data'!$C$1:$CZ$1,0))="","-",INDEX('ce raw data'!$C$2:$CZ$3000,MATCH(1,INDEX(('ce raw data'!$A$2:$A$3000=C377)*('ce raw data'!$B$2:$B$3000=$B382),,),0),MATCH(C380,'ce raw data'!$C$1:$CZ$1,0))),"-")</f>
        <v>-</v>
      </c>
      <c r="D382" s="8" t="str">
        <f>IFERROR(IF(INDEX('ce raw data'!$C$2:$CZ$3000,MATCH(1,INDEX(('ce raw data'!$A$2:$A$3000=C377)*('ce raw data'!$B$2:$B$3000=$B382),,),0),MATCH(D380,'ce raw data'!$C$1:$CZ$1,0))="","-",INDEX('ce raw data'!$C$2:$CZ$3000,MATCH(1,INDEX(('ce raw data'!$A$2:$A$3000=C377)*('ce raw data'!$B$2:$B$3000=$B382),,),0),MATCH(D380,'ce raw data'!$C$1:$CZ$1,0))),"-")</f>
        <v>-</v>
      </c>
      <c r="E382" s="8" t="str">
        <f>IFERROR(IF(INDEX('ce raw data'!$C$2:$CZ$3000,MATCH(1,INDEX(('ce raw data'!$A$2:$A$3000=C377)*('ce raw data'!$B$2:$B$3000=$B382),,),0),MATCH(E380,'ce raw data'!$C$1:$CZ$1,0))="","-",INDEX('ce raw data'!$C$2:$CZ$3000,MATCH(1,INDEX(('ce raw data'!$A$2:$A$3000=C377)*('ce raw data'!$B$2:$B$3000=$B382),,),0),MATCH(E380,'ce raw data'!$C$1:$CZ$1,0))),"-")</f>
        <v>-</v>
      </c>
      <c r="F382" s="8" t="str">
        <f>IFERROR(IF(INDEX('ce raw data'!$C$2:$CZ$3000,MATCH(1,INDEX(('ce raw data'!$A$2:$A$3000=C377)*('ce raw data'!$B$2:$B$3000=$B382),,),0),MATCH(F380,'ce raw data'!$C$1:$CZ$1,0))="","-",INDEX('ce raw data'!$C$2:$CZ$3000,MATCH(1,INDEX(('ce raw data'!$A$2:$A$3000=C377)*('ce raw data'!$B$2:$B$3000=$B382),,),0),MATCH(F380,'ce raw data'!$C$1:$CZ$1,0))),"-")</f>
        <v>-</v>
      </c>
      <c r="G382" s="8" t="str">
        <f>IFERROR(IF(INDEX('ce raw data'!$C$2:$CZ$3000,MATCH(1,INDEX(('ce raw data'!$A$2:$A$3000=C377)*('ce raw data'!$B$2:$B$3000=$B382),,),0),MATCH(G380,'ce raw data'!$C$1:$CZ$1,0))="","-",INDEX('ce raw data'!$C$2:$CZ$3000,MATCH(1,INDEX(('ce raw data'!$A$2:$A$3000=C377)*('ce raw data'!$B$2:$B$3000=$B382),,),0),MATCH(G380,'ce raw data'!$C$1:$CZ$1,0))),"-")</f>
        <v>-</v>
      </c>
      <c r="H382" s="8" t="str">
        <f>IFERROR(IF(INDEX('ce raw data'!$C$2:$CZ$3000,MATCH(1,INDEX(('ce raw data'!$A$2:$A$3000=C377)*('ce raw data'!$B$2:$B$3000=$B382),,),0),MATCH(H380,'ce raw data'!$C$1:$CZ$1,0))="","-",INDEX('ce raw data'!$C$2:$CZ$3000,MATCH(1,INDEX(('ce raw data'!$A$2:$A$3000=C377)*('ce raw data'!$B$2:$B$3000=$B382),,),0),MATCH(H380,'ce raw data'!$C$1:$CZ$1,0))),"-")</f>
        <v>-</v>
      </c>
      <c r="I382" s="8" t="str">
        <f>IFERROR(IF(INDEX('ce raw data'!$C$2:$CZ$3000,MATCH(1,INDEX(('ce raw data'!$A$2:$A$3000=C377)*('ce raw data'!$B$2:$B$3000=$B382),,),0),MATCH(I380,'ce raw data'!$C$1:$CZ$1,0))="","-",INDEX('ce raw data'!$C$2:$CZ$3000,MATCH(1,INDEX(('ce raw data'!$A$2:$A$3000=C377)*('ce raw data'!$B$2:$B$3000=$B382),,),0),MATCH(I380,'ce raw data'!$C$1:$CZ$1,0))),"-")</f>
        <v>-</v>
      </c>
      <c r="J382" s="8" t="str">
        <f>IFERROR(IF(INDEX('ce raw data'!$C$2:$CZ$3000,MATCH(1,INDEX(('ce raw data'!$A$2:$A$3000=C377)*('ce raw data'!$B$2:$B$3000=$B382),,),0),MATCH(J380,'ce raw data'!$C$1:$CZ$1,0))="","-",INDEX('ce raw data'!$C$2:$CZ$3000,MATCH(1,INDEX(('ce raw data'!$A$2:$A$3000=C377)*('ce raw data'!$B$2:$B$3000=$B382),,),0),MATCH(J380,'ce raw data'!$C$1:$CZ$1,0))),"-")</f>
        <v>-</v>
      </c>
    </row>
    <row r="383" spans="2:10" hidden="1" x14ac:dyDescent="0.4">
      <c r="B383" s="10"/>
      <c r="C383" s="8" t="str">
        <f>IFERROR(IF(INDEX('ce raw data'!$C$2:$CZ$3000,MATCH(1,INDEX(('ce raw data'!$A$2:$A$3000=C377)*('ce raw data'!$B$2:$B$3000=$B384),,),0),MATCH(SUBSTITUTE(C380,"Allele","Height"),'ce raw data'!$C$1:$CZ$1,0))="","-",INDEX('ce raw data'!$C$2:$CZ$3000,MATCH(1,INDEX(('ce raw data'!$A$2:$A$3000=C377)*('ce raw data'!$B$2:$B$3000=$B384),,),0),MATCH(SUBSTITUTE(C380,"Allele","Height"),'ce raw data'!$C$1:$CZ$1,0))),"-")</f>
        <v>-</v>
      </c>
      <c r="D383" s="8" t="str">
        <f>IFERROR(IF(INDEX('ce raw data'!$C$2:$CZ$3000,MATCH(1,INDEX(('ce raw data'!$A$2:$A$3000=C377)*('ce raw data'!$B$2:$B$3000=$B384),,),0),MATCH(SUBSTITUTE(D380,"Allele","Height"),'ce raw data'!$C$1:$CZ$1,0))="","-",INDEX('ce raw data'!$C$2:$CZ$3000,MATCH(1,INDEX(('ce raw data'!$A$2:$A$3000=C377)*('ce raw data'!$B$2:$B$3000=$B384),,),0),MATCH(SUBSTITUTE(D380,"Allele","Height"),'ce raw data'!$C$1:$CZ$1,0))),"-")</f>
        <v>-</v>
      </c>
      <c r="E383" s="8" t="str">
        <f>IFERROR(IF(INDEX('ce raw data'!$C$2:$CZ$3000,MATCH(1,INDEX(('ce raw data'!$A$2:$A$3000=C377)*('ce raw data'!$B$2:$B$3000=$B384),,),0),MATCH(SUBSTITUTE(E380,"Allele","Height"),'ce raw data'!$C$1:$CZ$1,0))="","-",INDEX('ce raw data'!$C$2:$CZ$3000,MATCH(1,INDEX(('ce raw data'!$A$2:$A$3000=C377)*('ce raw data'!$B$2:$B$3000=$B384),,),0),MATCH(SUBSTITUTE(E380,"Allele","Height"),'ce raw data'!$C$1:$CZ$1,0))),"-")</f>
        <v>-</v>
      </c>
      <c r="F383" s="8" t="str">
        <f>IFERROR(IF(INDEX('ce raw data'!$C$2:$CZ$3000,MATCH(1,INDEX(('ce raw data'!$A$2:$A$3000=C377)*('ce raw data'!$B$2:$B$3000=$B384),,),0),MATCH(SUBSTITUTE(F380,"Allele","Height"),'ce raw data'!$C$1:$CZ$1,0))="","-",INDEX('ce raw data'!$C$2:$CZ$3000,MATCH(1,INDEX(('ce raw data'!$A$2:$A$3000=C377)*('ce raw data'!$B$2:$B$3000=$B384),,),0),MATCH(SUBSTITUTE(F380,"Allele","Height"),'ce raw data'!$C$1:$CZ$1,0))),"-")</f>
        <v>-</v>
      </c>
      <c r="G383" s="8" t="str">
        <f>IFERROR(IF(INDEX('ce raw data'!$C$2:$CZ$3000,MATCH(1,INDEX(('ce raw data'!$A$2:$A$3000=C377)*('ce raw data'!$B$2:$B$3000=$B384),,),0),MATCH(SUBSTITUTE(G380,"Allele","Height"),'ce raw data'!$C$1:$CZ$1,0))="","-",INDEX('ce raw data'!$C$2:$CZ$3000,MATCH(1,INDEX(('ce raw data'!$A$2:$A$3000=C377)*('ce raw data'!$B$2:$B$3000=$B384),,),0),MATCH(SUBSTITUTE(G380,"Allele","Height"),'ce raw data'!$C$1:$CZ$1,0))),"-")</f>
        <v>-</v>
      </c>
      <c r="H383" s="8" t="str">
        <f>IFERROR(IF(INDEX('ce raw data'!$C$2:$CZ$3000,MATCH(1,INDEX(('ce raw data'!$A$2:$A$3000=C377)*('ce raw data'!$B$2:$B$3000=$B384),,),0),MATCH(SUBSTITUTE(H380,"Allele","Height"),'ce raw data'!$C$1:$CZ$1,0))="","-",INDEX('ce raw data'!$C$2:$CZ$3000,MATCH(1,INDEX(('ce raw data'!$A$2:$A$3000=C377)*('ce raw data'!$B$2:$B$3000=$B384),,),0),MATCH(SUBSTITUTE(H380,"Allele","Height"),'ce raw data'!$C$1:$CZ$1,0))),"-")</f>
        <v>-</v>
      </c>
      <c r="I383" s="8" t="str">
        <f>IFERROR(IF(INDEX('ce raw data'!$C$2:$CZ$3000,MATCH(1,INDEX(('ce raw data'!$A$2:$A$3000=C377)*('ce raw data'!$B$2:$B$3000=$B384),,),0),MATCH(SUBSTITUTE(I380,"Allele","Height"),'ce raw data'!$C$1:$CZ$1,0))="","-",INDEX('ce raw data'!$C$2:$CZ$3000,MATCH(1,INDEX(('ce raw data'!$A$2:$A$3000=C377)*('ce raw data'!$B$2:$B$3000=$B384),,),0),MATCH(SUBSTITUTE(I380,"Allele","Height"),'ce raw data'!$C$1:$CZ$1,0))),"-")</f>
        <v>-</v>
      </c>
      <c r="J383" s="8" t="str">
        <f>IFERROR(IF(INDEX('ce raw data'!$C$2:$CZ$3000,MATCH(1,INDEX(('ce raw data'!$A$2:$A$3000=C377)*('ce raw data'!$B$2:$B$3000=$B384),,),0),MATCH(SUBSTITUTE(J380,"Allele","Height"),'ce raw data'!$C$1:$CZ$1,0))="","-",INDEX('ce raw data'!$C$2:$CZ$3000,MATCH(1,INDEX(('ce raw data'!$A$2:$A$3000=C377)*('ce raw data'!$B$2:$B$3000=$B384),,),0),MATCH(SUBSTITUTE(J380,"Allele","Height"),'ce raw data'!$C$1:$CZ$1,0))),"-")</f>
        <v>-</v>
      </c>
    </row>
    <row r="384" spans="2:10" x14ac:dyDescent="0.4">
      <c r="B384" s="10" t="str">
        <f>'Allele Call Table'!$A$73</f>
        <v>D3S1358</v>
      </c>
      <c r="C384" s="8" t="str">
        <f>IFERROR(IF(INDEX('ce raw data'!$C$2:$CZ$3000,MATCH(1,INDEX(('ce raw data'!$A$2:$A$3000=C377)*('ce raw data'!$B$2:$B$3000=$B384),,),0),MATCH(C380,'ce raw data'!$C$1:$CZ$1,0))="","-",INDEX('ce raw data'!$C$2:$CZ$3000,MATCH(1,INDEX(('ce raw data'!$A$2:$A$3000=C377)*('ce raw data'!$B$2:$B$3000=$B384),,),0),MATCH(C380,'ce raw data'!$C$1:$CZ$1,0))),"-")</f>
        <v>-</v>
      </c>
      <c r="D384" s="8" t="str">
        <f>IFERROR(IF(INDEX('ce raw data'!$C$2:$CZ$3000,MATCH(1,INDEX(('ce raw data'!$A$2:$A$3000=C377)*('ce raw data'!$B$2:$B$3000=$B384),,),0),MATCH(D380,'ce raw data'!$C$1:$CZ$1,0))="","-",INDEX('ce raw data'!$C$2:$CZ$3000,MATCH(1,INDEX(('ce raw data'!$A$2:$A$3000=C377)*('ce raw data'!$B$2:$B$3000=$B384),,),0),MATCH(D380,'ce raw data'!$C$1:$CZ$1,0))),"-")</f>
        <v>-</v>
      </c>
      <c r="E384" s="8" t="str">
        <f>IFERROR(IF(INDEX('ce raw data'!$C$2:$CZ$3000,MATCH(1,INDEX(('ce raw data'!$A$2:$A$3000=C377)*('ce raw data'!$B$2:$B$3000=$B384),,),0),MATCH(E380,'ce raw data'!$C$1:$CZ$1,0))="","-",INDEX('ce raw data'!$C$2:$CZ$3000,MATCH(1,INDEX(('ce raw data'!$A$2:$A$3000=C377)*('ce raw data'!$B$2:$B$3000=$B384),,),0),MATCH(E380,'ce raw data'!$C$1:$CZ$1,0))),"-")</f>
        <v>-</v>
      </c>
      <c r="F384" s="8" t="str">
        <f>IFERROR(IF(INDEX('ce raw data'!$C$2:$CZ$3000,MATCH(1,INDEX(('ce raw data'!$A$2:$A$3000=C377)*('ce raw data'!$B$2:$B$3000=$B384),,),0),MATCH(F380,'ce raw data'!$C$1:$CZ$1,0))="","-",INDEX('ce raw data'!$C$2:$CZ$3000,MATCH(1,INDEX(('ce raw data'!$A$2:$A$3000=C377)*('ce raw data'!$B$2:$B$3000=$B384),,),0),MATCH(F380,'ce raw data'!$C$1:$CZ$1,0))),"-")</f>
        <v>-</v>
      </c>
      <c r="G384" s="8" t="str">
        <f>IFERROR(IF(INDEX('ce raw data'!$C$2:$CZ$3000,MATCH(1,INDEX(('ce raw data'!$A$2:$A$3000=C377)*('ce raw data'!$B$2:$B$3000=$B384),,),0),MATCH(G380,'ce raw data'!$C$1:$CZ$1,0))="","-",INDEX('ce raw data'!$C$2:$CZ$3000,MATCH(1,INDEX(('ce raw data'!$A$2:$A$3000=C377)*('ce raw data'!$B$2:$B$3000=$B384),,),0),MATCH(G380,'ce raw data'!$C$1:$CZ$1,0))),"-")</f>
        <v>-</v>
      </c>
      <c r="H384" s="8" t="str">
        <f>IFERROR(IF(INDEX('ce raw data'!$C$2:$CZ$3000,MATCH(1,INDEX(('ce raw data'!$A$2:$A$3000=C377)*('ce raw data'!$B$2:$B$3000=$B384),,),0),MATCH(H380,'ce raw data'!$C$1:$CZ$1,0))="","-",INDEX('ce raw data'!$C$2:$CZ$3000,MATCH(1,INDEX(('ce raw data'!$A$2:$A$3000=C377)*('ce raw data'!$B$2:$B$3000=$B384),,),0),MATCH(H380,'ce raw data'!$C$1:$CZ$1,0))),"-")</f>
        <v>-</v>
      </c>
      <c r="I384" s="8" t="str">
        <f>IFERROR(IF(INDEX('ce raw data'!$C$2:$CZ$3000,MATCH(1,INDEX(('ce raw data'!$A$2:$A$3000=C377)*('ce raw data'!$B$2:$B$3000=$B384),,),0),MATCH(I380,'ce raw data'!$C$1:$CZ$1,0))="","-",INDEX('ce raw data'!$C$2:$CZ$3000,MATCH(1,INDEX(('ce raw data'!$A$2:$A$3000=C377)*('ce raw data'!$B$2:$B$3000=$B384),,),0),MATCH(I380,'ce raw data'!$C$1:$CZ$1,0))),"-")</f>
        <v>-</v>
      </c>
      <c r="J384" s="8" t="str">
        <f>IFERROR(IF(INDEX('ce raw data'!$C$2:$CZ$3000,MATCH(1,INDEX(('ce raw data'!$A$2:$A$3000=C377)*('ce raw data'!$B$2:$B$3000=$B384),,),0),MATCH(J380,'ce raw data'!$C$1:$CZ$1,0))="","-",INDEX('ce raw data'!$C$2:$CZ$3000,MATCH(1,INDEX(('ce raw data'!$A$2:$A$3000=C377)*('ce raw data'!$B$2:$B$3000=$B384),,),0),MATCH(J380,'ce raw data'!$C$1:$CZ$1,0))),"-")</f>
        <v>-</v>
      </c>
    </row>
    <row r="385" spans="2:10" hidden="1" x14ac:dyDescent="0.4">
      <c r="B385" s="10"/>
      <c r="C385" s="8" t="str">
        <f>IFERROR(IF(INDEX('ce raw data'!$C$2:$CZ$3000,MATCH(1,INDEX(('ce raw data'!$A$2:$A$3000=C377)*('ce raw data'!$B$2:$B$3000=$B386),,),0),MATCH(SUBSTITUTE(C380,"Allele","Height"),'ce raw data'!$C$1:$CZ$1,0))="","-",INDEX('ce raw data'!$C$2:$CZ$3000,MATCH(1,INDEX(('ce raw data'!$A$2:$A$3000=C377)*('ce raw data'!$B$2:$B$3000=$B386),,),0),MATCH(SUBSTITUTE(C380,"Allele","Height"),'ce raw data'!$C$1:$CZ$1,0))),"-")</f>
        <v>-</v>
      </c>
      <c r="D385" s="8" t="str">
        <f>IFERROR(IF(INDEX('ce raw data'!$C$2:$CZ$3000,MATCH(1,INDEX(('ce raw data'!$A$2:$A$3000=C377)*('ce raw data'!$B$2:$B$3000=$B386),,),0),MATCH(SUBSTITUTE(D380,"Allele","Height"),'ce raw data'!$C$1:$CZ$1,0))="","-",INDEX('ce raw data'!$C$2:$CZ$3000,MATCH(1,INDEX(('ce raw data'!$A$2:$A$3000=C377)*('ce raw data'!$B$2:$B$3000=$B386),,),0),MATCH(SUBSTITUTE(D380,"Allele","Height"),'ce raw data'!$C$1:$CZ$1,0))),"-")</f>
        <v>-</v>
      </c>
      <c r="E385" s="8" t="str">
        <f>IFERROR(IF(INDEX('ce raw data'!$C$2:$CZ$3000,MATCH(1,INDEX(('ce raw data'!$A$2:$A$3000=C377)*('ce raw data'!$B$2:$B$3000=$B386),,),0),MATCH(SUBSTITUTE(E380,"Allele","Height"),'ce raw data'!$C$1:$CZ$1,0))="","-",INDEX('ce raw data'!$C$2:$CZ$3000,MATCH(1,INDEX(('ce raw data'!$A$2:$A$3000=C377)*('ce raw data'!$B$2:$B$3000=$B386),,),0),MATCH(SUBSTITUTE(E380,"Allele","Height"),'ce raw data'!$C$1:$CZ$1,0))),"-")</f>
        <v>-</v>
      </c>
      <c r="F385" s="8" t="str">
        <f>IFERROR(IF(INDEX('ce raw data'!$C$2:$CZ$3000,MATCH(1,INDEX(('ce raw data'!$A$2:$A$3000=C377)*('ce raw data'!$B$2:$B$3000=$B386),,),0),MATCH(SUBSTITUTE(F380,"Allele","Height"),'ce raw data'!$C$1:$CZ$1,0))="","-",INDEX('ce raw data'!$C$2:$CZ$3000,MATCH(1,INDEX(('ce raw data'!$A$2:$A$3000=C377)*('ce raw data'!$B$2:$B$3000=$B386),,),0),MATCH(SUBSTITUTE(F380,"Allele","Height"),'ce raw data'!$C$1:$CZ$1,0))),"-")</f>
        <v>-</v>
      </c>
      <c r="G385" s="8" t="str">
        <f>IFERROR(IF(INDEX('ce raw data'!$C$2:$CZ$3000,MATCH(1,INDEX(('ce raw data'!$A$2:$A$3000=C377)*('ce raw data'!$B$2:$B$3000=$B386),,),0),MATCH(SUBSTITUTE(G380,"Allele","Height"),'ce raw data'!$C$1:$CZ$1,0))="","-",INDEX('ce raw data'!$C$2:$CZ$3000,MATCH(1,INDEX(('ce raw data'!$A$2:$A$3000=C377)*('ce raw data'!$B$2:$B$3000=$B386),,),0),MATCH(SUBSTITUTE(G380,"Allele","Height"),'ce raw data'!$C$1:$CZ$1,0))),"-")</f>
        <v>-</v>
      </c>
      <c r="H385" s="8" t="str">
        <f>IFERROR(IF(INDEX('ce raw data'!$C$2:$CZ$3000,MATCH(1,INDEX(('ce raw data'!$A$2:$A$3000=C377)*('ce raw data'!$B$2:$B$3000=$B386),,),0),MATCH(SUBSTITUTE(H380,"Allele","Height"),'ce raw data'!$C$1:$CZ$1,0))="","-",INDEX('ce raw data'!$C$2:$CZ$3000,MATCH(1,INDEX(('ce raw data'!$A$2:$A$3000=C377)*('ce raw data'!$B$2:$B$3000=$B386),,),0),MATCH(SUBSTITUTE(H380,"Allele","Height"),'ce raw data'!$C$1:$CZ$1,0))),"-")</f>
        <v>-</v>
      </c>
      <c r="I385" s="8" t="str">
        <f>IFERROR(IF(INDEX('ce raw data'!$C$2:$CZ$3000,MATCH(1,INDEX(('ce raw data'!$A$2:$A$3000=C377)*('ce raw data'!$B$2:$B$3000=$B386),,),0),MATCH(SUBSTITUTE(I380,"Allele","Height"),'ce raw data'!$C$1:$CZ$1,0))="","-",INDEX('ce raw data'!$C$2:$CZ$3000,MATCH(1,INDEX(('ce raw data'!$A$2:$A$3000=C377)*('ce raw data'!$B$2:$B$3000=$B386),,),0),MATCH(SUBSTITUTE(I380,"Allele","Height"),'ce raw data'!$C$1:$CZ$1,0))),"-")</f>
        <v>-</v>
      </c>
      <c r="J385" s="8" t="str">
        <f>IFERROR(IF(INDEX('ce raw data'!$C$2:$CZ$3000,MATCH(1,INDEX(('ce raw data'!$A$2:$A$3000=C377)*('ce raw data'!$B$2:$B$3000=$B386),,),0),MATCH(SUBSTITUTE(J380,"Allele","Height"),'ce raw data'!$C$1:$CZ$1,0))="","-",INDEX('ce raw data'!$C$2:$CZ$3000,MATCH(1,INDEX(('ce raw data'!$A$2:$A$3000=C377)*('ce raw data'!$B$2:$B$3000=$B386),,),0),MATCH(SUBSTITUTE(J380,"Allele","Height"),'ce raw data'!$C$1:$CZ$1,0))),"-")</f>
        <v>-</v>
      </c>
    </row>
    <row r="386" spans="2:10" x14ac:dyDescent="0.4">
      <c r="B386" s="10" t="str">
        <f>'Allele Call Table'!$A$75</f>
        <v>D1S1656</v>
      </c>
      <c r="C386" s="8" t="str">
        <f>IFERROR(IF(INDEX('ce raw data'!$C$2:$CZ$3000,MATCH(1,INDEX(('ce raw data'!$A$2:$A$3000=C377)*('ce raw data'!$B$2:$B$3000=$B386),,),0),MATCH(C380,'ce raw data'!$C$1:$CZ$1,0))="","-",INDEX('ce raw data'!$C$2:$CZ$3000,MATCH(1,INDEX(('ce raw data'!$A$2:$A$3000=C377)*('ce raw data'!$B$2:$B$3000=$B386),,),0),MATCH(C380,'ce raw data'!$C$1:$CZ$1,0))),"-")</f>
        <v>-</v>
      </c>
      <c r="D386" s="8" t="str">
        <f>IFERROR(IF(INDEX('ce raw data'!$C$2:$CZ$3000,MATCH(1,INDEX(('ce raw data'!$A$2:$A$3000=C377)*('ce raw data'!$B$2:$B$3000=$B386),,),0),MATCH(D380,'ce raw data'!$C$1:$CZ$1,0))="","-",INDEX('ce raw data'!$C$2:$CZ$3000,MATCH(1,INDEX(('ce raw data'!$A$2:$A$3000=C377)*('ce raw data'!$B$2:$B$3000=$B386),,),0),MATCH(D380,'ce raw data'!$C$1:$CZ$1,0))),"-")</f>
        <v>-</v>
      </c>
      <c r="E386" s="8" t="str">
        <f>IFERROR(IF(INDEX('ce raw data'!$C$2:$CZ$3000,MATCH(1,INDEX(('ce raw data'!$A$2:$A$3000=C377)*('ce raw data'!$B$2:$B$3000=$B386),,),0),MATCH(E380,'ce raw data'!$C$1:$CZ$1,0))="","-",INDEX('ce raw data'!$C$2:$CZ$3000,MATCH(1,INDEX(('ce raw data'!$A$2:$A$3000=C377)*('ce raw data'!$B$2:$B$3000=$B386),,),0),MATCH(E380,'ce raw data'!$C$1:$CZ$1,0))),"-")</f>
        <v>-</v>
      </c>
      <c r="F386" s="8" t="str">
        <f>IFERROR(IF(INDEX('ce raw data'!$C$2:$CZ$3000,MATCH(1,INDEX(('ce raw data'!$A$2:$A$3000=C377)*('ce raw data'!$B$2:$B$3000=$B386),,),0),MATCH(F380,'ce raw data'!$C$1:$CZ$1,0))="","-",INDEX('ce raw data'!$C$2:$CZ$3000,MATCH(1,INDEX(('ce raw data'!$A$2:$A$3000=C377)*('ce raw data'!$B$2:$B$3000=$B386),,),0),MATCH(F380,'ce raw data'!$C$1:$CZ$1,0))),"-")</f>
        <v>-</v>
      </c>
      <c r="G386" s="8" t="str">
        <f>IFERROR(IF(INDEX('ce raw data'!$C$2:$CZ$3000,MATCH(1,INDEX(('ce raw data'!$A$2:$A$3000=C377)*('ce raw data'!$B$2:$B$3000=$B386),,),0),MATCH(G380,'ce raw data'!$C$1:$CZ$1,0))="","-",INDEX('ce raw data'!$C$2:$CZ$3000,MATCH(1,INDEX(('ce raw data'!$A$2:$A$3000=C377)*('ce raw data'!$B$2:$B$3000=$B386),,),0),MATCH(G380,'ce raw data'!$C$1:$CZ$1,0))),"-")</f>
        <v>-</v>
      </c>
      <c r="H386" s="8" t="str">
        <f>IFERROR(IF(INDEX('ce raw data'!$C$2:$CZ$3000,MATCH(1,INDEX(('ce raw data'!$A$2:$A$3000=C377)*('ce raw data'!$B$2:$B$3000=$B386),,),0),MATCH(H380,'ce raw data'!$C$1:$CZ$1,0))="","-",INDEX('ce raw data'!$C$2:$CZ$3000,MATCH(1,INDEX(('ce raw data'!$A$2:$A$3000=C377)*('ce raw data'!$B$2:$B$3000=$B386),,),0),MATCH(H380,'ce raw data'!$C$1:$CZ$1,0))),"-")</f>
        <v>-</v>
      </c>
      <c r="I386" s="8" t="str">
        <f>IFERROR(IF(INDEX('ce raw data'!$C$2:$CZ$3000,MATCH(1,INDEX(('ce raw data'!$A$2:$A$3000=C377)*('ce raw data'!$B$2:$B$3000=$B386),,),0),MATCH(I380,'ce raw data'!$C$1:$CZ$1,0))="","-",INDEX('ce raw data'!$C$2:$CZ$3000,MATCH(1,INDEX(('ce raw data'!$A$2:$A$3000=C377)*('ce raw data'!$B$2:$B$3000=$B386),,),0),MATCH(I380,'ce raw data'!$C$1:$CZ$1,0))),"-")</f>
        <v>-</v>
      </c>
      <c r="J386" s="8" t="str">
        <f>IFERROR(IF(INDEX('ce raw data'!$C$2:$CZ$3000,MATCH(1,INDEX(('ce raw data'!$A$2:$A$3000=C377)*('ce raw data'!$B$2:$B$3000=$B386),,),0),MATCH(J380,'ce raw data'!$C$1:$CZ$1,0))="","-",INDEX('ce raw data'!$C$2:$CZ$3000,MATCH(1,INDEX(('ce raw data'!$A$2:$A$3000=C377)*('ce raw data'!$B$2:$B$3000=$B386),,),0),MATCH(J380,'ce raw data'!$C$1:$CZ$1,0))),"-")</f>
        <v>-</v>
      </c>
    </row>
    <row r="387" spans="2:10" hidden="1" x14ac:dyDescent="0.4">
      <c r="B387" s="10"/>
      <c r="C387" s="8" t="str">
        <f>IFERROR(IF(INDEX('ce raw data'!$C$2:$CZ$3000,MATCH(1,INDEX(('ce raw data'!$A$2:$A$3000=C377)*('ce raw data'!$B$2:$B$3000=$B388),,),0),MATCH(SUBSTITUTE(C380,"Allele","Height"),'ce raw data'!$C$1:$CZ$1,0))="","-",INDEX('ce raw data'!$C$2:$CZ$3000,MATCH(1,INDEX(('ce raw data'!$A$2:$A$3000=C377)*('ce raw data'!$B$2:$B$3000=$B388),,),0),MATCH(SUBSTITUTE(C380,"Allele","Height"),'ce raw data'!$C$1:$CZ$1,0))),"-")</f>
        <v>-</v>
      </c>
      <c r="D387" s="8" t="str">
        <f>IFERROR(IF(INDEX('ce raw data'!$C$2:$CZ$3000,MATCH(1,INDEX(('ce raw data'!$A$2:$A$3000=C377)*('ce raw data'!$B$2:$B$3000=$B388),,),0),MATCH(SUBSTITUTE(D380,"Allele","Height"),'ce raw data'!$C$1:$CZ$1,0))="","-",INDEX('ce raw data'!$C$2:$CZ$3000,MATCH(1,INDEX(('ce raw data'!$A$2:$A$3000=C377)*('ce raw data'!$B$2:$B$3000=$B388),,),0),MATCH(SUBSTITUTE(D380,"Allele","Height"),'ce raw data'!$C$1:$CZ$1,0))),"-")</f>
        <v>-</v>
      </c>
      <c r="E387" s="8" t="str">
        <f>IFERROR(IF(INDEX('ce raw data'!$C$2:$CZ$3000,MATCH(1,INDEX(('ce raw data'!$A$2:$A$3000=C377)*('ce raw data'!$B$2:$B$3000=$B388),,),0),MATCH(SUBSTITUTE(E380,"Allele","Height"),'ce raw data'!$C$1:$CZ$1,0))="","-",INDEX('ce raw data'!$C$2:$CZ$3000,MATCH(1,INDEX(('ce raw data'!$A$2:$A$3000=C377)*('ce raw data'!$B$2:$B$3000=$B388),,),0),MATCH(SUBSTITUTE(E380,"Allele","Height"),'ce raw data'!$C$1:$CZ$1,0))),"-")</f>
        <v>-</v>
      </c>
      <c r="F387" s="8" t="str">
        <f>IFERROR(IF(INDEX('ce raw data'!$C$2:$CZ$3000,MATCH(1,INDEX(('ce raw data'!$A$2:$A$3000=C377)*('ce raw data'!$B$2:$B$3000=$B388),,),0),MATCH(SUBSTITUTE(F380,"Allele","Height"),'ce raw data'!$C$1:$CZ$1,0))="","-",INDEX('ce raw data'!$C$2:$CZ$3000,MATCH(1,INDEX(('ce raw data'!$A$2:$A$3000=C377)*('ce raw data'!$B$2:$B$3000=$B388),,),0),MATCH(SUBSTITUTE(F380,"Allele","Height"),'ce raw data'!$C$1:$CZ$1,0))),"-")</f>
        <v>-</v>
      </c>
      <c r="G387" s="8" t="str">
        <f>IFERROR(IF(INDEX('ce raw data'!$C$2:$CZ$3000,MATCH(1,INDEX(('ce raw data'!$A$2:$A$3000=C377)*('ce raw data'!$B$2:$B$3000=$B388),,),0),MATCH(SUBSTITUTE(G380,"Allele","Height"),'ce raw data'!$C$1:$CZ$1,0))="","-",INDEX('ce raw data'!$C$2:$CZ$3000,MATCH(1,INDEX(('ce raw data'!$A$2:$A$3000=C377)*('ce raw data'!$B$2:$B$3000=$B388),,),0),MATCH(SUBSTITUTE(G380,"Allele","Height"),'ce raw data'!$C$1:$CZ$1,0))),"-")</f>
        <v>-</v>
      </c>
      <c r="H387" s="8" t="str">
        <f>IFERROR(IF(INDEX('ce raw data'!$C$2:$CZ$3000,MATCH(1,INDEX(('ce raw data'!$A$2:$A$3000=C377)*('ce raw data'!$B$2:$B$3000=$B388),,),0),MATCH(SUBSTITUTE(H380,"Allele","Height"),'ce raw data'!$C$1:$CZ$1,0))="","-",INDEX('ce raw data'!$C$2:$CZ$3000,MATCH(1,INDEX(('ce raw data'!$A$2:$A$3000=C377)*('ce raw data'!$B$2:$B$3000=$B388),,),0),MATCH(SUBSTITUTE(H380,"Allele","Height"),'ce raw data'!$C$1:$CZ$1,0))),"-")</f>
        <v>-</v>
      </c>
      <c r="I387" s="8" t="str">
        <f>IFERROR(IF(INDEX('ce raw data'!$C$2:$CZ$3000,MATCH(1,INDEX(('ce raw data'!$A$2:$A$3000=C377)*('ce raw data'!$B$2:$B$3000=$B388),,),0),MATCH(SUBSTITUTE(I380,"Allele","Height"),'ce raw data'!$C$1:$CZ$1,0))="","-",INDEX('ce raw data'!$C$2:$CZ$3000,MATCH(1,INDEX(('ce raw data'!$A$2:$A$3000=C377)*('ce raw data'!$B$2:$B$3000=$B388),,),0),MATCH(SUBSTITUTE(I380,"Allele","Height"),'ce raw data'!$C$1:$CZ$1,0))),"-")</f>
        <v>-</v>
      </c>
      <c r="J387" s="8" t="str">
        <f>IFERROR(IF(INDEX('ce raw data'!$C$2:$CZ$3000,MATCH(1,INDEX(('ce raw data'!$A$2:$A$3000=C377)*('ce raw data'!$B$2:$B$3000=$B388),,),0),MATCH(SUBSTITUTE(J380,"Allele","Height"),'ce raw data'!$C$1:$CZ$1,0))="","-",INDEX('ce raw data'!$C$2:$CZ$3000,MATCH(1,INDEX(('ce raw data'!$A$2:$A$3000=C377)*('ce raw data'!$B$2:$B$3000=$B388),,),0),MATCH(SUBSTITUTE(J380,"Allele","Height"),'ce raw data'!$C$1:$CZ$1,0))),"-")</f>
        <v>-</v>
      </c>
    </row>
    <row r="388" spans="2:10" x14ac:dyDescent="0.4">
      <c r="B388" s="10" t="str">
        <f>'Allele Call Table'!$A$77</f>
        <v>D2S441</v>
      </c>
      <c r="C388" s="8" t="str">
        <f>IFERROR(IF(INDEX('ce raw data'!$C$2:$CZ$3000,MATCH(1,INDEX(('ce raw data'!$A$2:$A$3000=C377)*('ce raw data'!$B$2:$B$3000=$B388),,),0),MATCH(C380,'ce raw data'!$C$1:$CZ$1,0))="","-",INDEX('ce raw data'!$C$2:$CZ$3000,MATCH(1,INDEX(('ce raw data'!$A$2:$A$3000=C377)*('ce raw data'!$B$2:$B$3000=$B388),,),0),MATCH(C380,'ce raw data'!$C$1:$CZ$1,0))),"-")</f>
        <v>-</v>
      </c>
      <c r="D388" s="8" t="str">
        <f>IFERROR(IF(INDEX('ce raw data'!$C$2:$CZ$3000,MATCH(1,INDEX(('ce raw data'!$A$2:$A$3000=C377)*('ce raw data'!$B$2:$B$3000=$B388),,),0),MATCH(D380,'ce raw data'!$C$1:$CZ$1,0))="","-",INDEX('ce raw data'!$C$2:$CZ$3000,MATCH(1,INDEX(('ce raw data'!$A$2:$A$3000=C377)*('ce raw data'!$B$2:$B$3000=$B388),,),0),MATCH(D380,'ce raw data'!$C$1:$CZ$1,0))),"-")</f>
        <v>-</v>
      </c>
      <c r="E388" s="8" t="str">
        <f>IFERROR(IF(INDEX('ce raw data'!$C$2:$CZ$3000,MATCH(1,INDEX(('ce raw data'!$A$2:$A$3000=C377)*('ce raw data'!$B$2:$B$3000=$B388),,),0),MATCH(E380,'ce raw data'!$C$1:$CZ$1,0))="","-",INDEX('ce raw data'!$C$2:$CZ$3000,MATCH(1,INDEX(('ce raw data'!$A$2:$A$3000=C377)*('ce raw data'!$B$2:$B$3000=$B388),,),0),MATCH(E380,'ce raw data'!$C$1:$CZ$1,0))),"-")</f>
        <v>-</v>
      </c>
      <c r="F388" s="8" t="str">
        <f>IFERROR(IF(INDEX('ce raw data'!$C$2:$CZ$3000,MATCH(1,INDEX(('ce raw data'!$A$2:$A$3000=C377)*('ce raw data'!$B$2:$B$3000=$B388),,),0),MATCH(F380,'ce raw data'!$C$1:$CZ$1,0))="","-",INDEX('ce raw data'!$C$2:$CZ$3000,MATCH(1,INDEX(('ce raw data'!$A$2:$A$3000=C377)*('ce raw data'!$B$2:$B$3000=$B388),,),0),MATCH(F380,'ce raw data'!$C$1:$CZ$1,0))),"-")</f>
        <v>-</v>
      </c>
      <c r="G388" s="8" t="str">
        <f>IFERROR(IF(INDEX('ce raw data'!$C$2:$CZ$3000,MATCH(1,INDEX(('ce raw data'!$A$2:$A$3000=C377)*('ce raw data'!$B$2:$B$3000=$B388),,),0),MATCH(G380,'ce raw data'!$C$1:$CZ$1,0))="","-",INDEX('ce raw data'!$C$2:$CZ$3000,MATCH(1,INDEX(('ce raw data'!$A$2:$A$3000=C377)*('ce raw data'!$B$2:$B$3000=$B388),,),0),MATCH(G380,'ce raw data'!$C$1:$CZ$1,0))),"-")</f>
        <v>-</v>
      </c>
      <c r="H388" s="8" t="str">
        <f>IFERROR(IF(INDEX('ce raw data'!$C$2:$CZ$3000,MATCH(1,INDEX(('ce raw data'!$A$2:$A$3000=C377)*('ce raw data'!$B$2:$B$3000=$B388),,),0),MATCH(H380,'ce raw data'!$C$1:$CZ$1,0))="","-",INDEX('ce raw data'!$C$2:$CZ$3000,MATCH(1,INDEX(('ce raw data'!$A$2:$A$3000=C377)*('ce raw data'!$B$2:$B$3000=$B388),,),0),MATCH(H380,'ce raw data'!$C$1:$CZ$1,0))),"-")</f>
        <v>-</v>
      </c>
      <c r="I388" s="8" t="str">
        <f>IFERROR(IF(INDEX('ce raw data'!$C$2:$CZ$3000,MATCH(1,INDEX(('ce raw data'!$A$2:$A$3000=C377)*('ce raw data'!$B$2:$B$3000=$B388),,),0),MATCH(I380,'ce raw data'!$C$1:$CZ$1,0))="","-",INDEX('ce raw data'!$C$2:$CZ$3000,MATCH(1,INDEX(('ce raw data'!$A$2:$A$3000=C377)*('ce raw data'!$B$2:$B$3000=$B388),,),0),MATCH(I380,'ce raw data'!$C$1:$CZ$1,0))),"-")</f>
        <v>-</v>
      </c>
      <c r="J388" s="8" t="str">
        <f>IFERROR(IF(INDEX('ce raw data'!$C$2:$CZ$3000,MATCH(1,INDEX(('ce raw data'!$A$2:$A$3000=C377)*('ce raw data'!$B$2:$B$3000=$B388),,),0),MATCH(J380,'ce raw data'!$C$1:$CZ$1,0))="","-",INDEX('ce raw data'!$C$2:$CZ$3000,MATCH(1,INDEX(('ce raw data'!$A$2:$A$3000=C377)*('ce raw data'!$B$2:$B$3000=$B388),,),0),MATCH(J380,'ce raw data'!$C$1:$CZ$1,0))),"-")</f>
        <v>-</v>
      </c>
    </row>
    <row r="389" spans="2:10" hidden="1" x14ac:dyDescent="0.4">
      <c r="B389" s="10"/>
      <c r="C389" s="8" t="str">
        <f>IFERROR(IF(INDEX('ce raw data'!$C$2:$CZ$3000,MATCH(1,INDEX(('ce raw data'!$A$2:$A$3000=C377)*('ce raw data'!$B$2:$B$3000=$B390),,),0),MATCH(SUBSTITUTE(C380,"Allele","Height"),'ce raw data'!$C$1:$CZ$1,0))="","-",INDEX('ce raw data'!$C$2:$CZ$3000,MATCH(1,INDEX(('ce raw data'!$A$2:$A$3000=C377)*('ce raw data'!$B$2:$B$3000=$B390),,),0),MATCH(SUBSTITUTE(C380,"Allele","Height"),'ce raw data'!$C$1:$CZ$1,0))),"-")</f>
        <v>-</v>
      </c>
      <c r="D389" s="8" t="str">
        <f>IFERROR(IF(INDEX('ce raw data'!$C$2:$CZ$3000,MATCH(1,INDEX(('ce raw data'!$A$2:$A$3000=C377)*('ce raw data'!$B$2:$B$3000=$B390),,),0),MATCH(SUBSTITUTE(D380,"Allele","Height"),'ce raw data'!$C$1:$CZ$1,0))="","-",INDEX('ce raw data'!$C$2:$CZ$3000,MATCH(1,INDEX(('ce raw data'!$A$2:$A$3000=C377)*('ce raw data'!$B$2:$B$3000=$B390),,),0),MATCH(SUBSTITUTE(D380,"Allele","Height"),'ce raw data'!$C$1:$CZ$1,0))),"-")</f>
        <v>-</v>
      </c>
      <c r="E389" s="8" t="str">
        <f>IFERROR(IF(INDEX('ce raw data'!$C$2:$CZ$3000,MATCH(1,INDEX(('ce raw data'!$A$2:$A$3000=C377)*('ce raw data'!$B$2:$B$3000=$B390),,),0),MATCH(SUBSTITUTE(E380,"Allele","Height"),'ce raw data'!$C$1:$CZ$1,0))="","-",INDEX('ce raw data'!$C$2:$CZ$3000,MATCH(1,INDEX(('ce raw data'!$A$2:$A$3000=C377)*('ce raw data'!$B$2:$B$3000=$B390),,),0),MATCH(SUBSTITUTE(E380,"Allele","Height"),'ce raw data'!$C$1:$CZ$1,0))),"-")</f>
        <v>-</v>
      </c>
      <c r="F389" s="8" t="str">
        <f>IFERROR(IF(INDEX('ce raw data'!$C$2:$CZ$3000,MATCH(1,INDEX(('ce raw data'!$A$2:$A$3000=C377)*('ce raw data'!$B$2:$B$3000=$B390),,),0),MATCH(SUBSTITUTE(F380,"Allele","Height"),'ce raw data'!$C$1:$CZ$1,0))="","-",INDEX('ce raw data'!$C$2:$CZ$3000,MATCH(1,INDEX(('ce raw data'!$A$2:$A$3000=C377)*('ce raw data'!$B$2:$B$3000=$B390),,),0),MATCH(SUBSTITUTE(F380,"Allele","Height"),'ce raw data'!$C$1:$CZ$1,0))),"-")</f>
        <v>-</v>
      </c>
      <c r="G389" s="8" t="str">
        <f>IFERROR(IF(INDEX('ce raw data'!$C$2:$CZ$3000,MATCH(1,INDEX(('ce raw data'!$A$2:$A$3000=C377)*('ce raw data'!$B$2:$B$3000=$B390),,),0),MATCH(SUBSTITUTE(G380,"Allele","Height"),'ce raw data'!$C$1:$CZ$1,0))="","-",INDEX('ce raw data'!$C$2:$CZ$3000,MATCH(1,INDEX(('ce raw data'!$A$2:$A$3000=C377)*('ce raw data'!$B$2:$B$3000=$B390),,),0),MATCH(SUBSTITUTE(G380,"Allele","Height"),'ce raw data'!$C$1:$CZ$1,0))),"-")</f>
        <v>-</v>
      </c>
      <c r="H389" s="8" t="str">
        <f>IFERROR(IF(INDEX('ce raw data'!$C$2:$CZ$3000,MATCH(1,INDEX(('ce raw data'!$A$2:$A$3000=C377)*('ce raw data'!$B$2:$B$3000=$B390),,),0),MATCH(SUBSTITUTE(H380,"Allele","Height"),'ce raw data'!$C$1:$CZ$1,0))="","-",INDEX('ce raw data'!$C$2:$CZ$3000,MATCH(1,INDEX(('ce raw data'!$A$2:$A$3000=C377)*('ce raw data'!$B$2:$B$3000=$B390),,),0),MATCH(SUBSTITUTE(H380,"Allele","Height"),'ce raw data'!$C$1:$CZ$1,0))),"-")</f>
        <v>-</v>
      </c>
      <c r="I389" s="8" t="str">
        <f>IFERROR(IF(INDEX('ce raw data'!$C$2:$CZ$3000,MATCH(1,INDEX(('ce raw data'!$A$2:$A$3000=C377)*('ce raw data'!$B$2:$B$3000=$B390),,),0),MATCH(SUBSTITUTE(I380,"Allele","Height"),'ce raw data'!$C$1:$CZ$1,0))="","-",INDEX('ce raw data'!$C$2:$CZ$3000,MATCH(1,INDEX(('ce raw data'!$A$2:$A$3000=C377)*('ce raw data'!$B$2:$B$3000=$B390),,),0),MATCH(SUBSTITUTE(I380,"Allele","Height"),'ce raw data'!$C$1:$CZ$1,0))),"-")</f>
        <v>-</v>
      </c>
      <c r="J389" s="8" t="str">
        <f>IFERROR(IF(INDEX('ce raw data'!$C$2:$CZ$3000,MATCH(1,INDEX(('ce raw data'!$A$2:$A$3000=C377)*('ce raw data'!$B$2:$B$3000=$B390),,),0),MATCH(SUBSTITUTE(J380,"Allele","Height"),'ce raw data'!$C$1:$CZ$1,0))="","-",INDEX('ce raw data'!$C$2:$CZ$3000,MATCH(1,INDEX(('ce raw data'!$A$2:$A$3000=C377)*('ce raw data'!$B$2:$B$3000=$B390),,),0),MATCH(SUBSTITUTE(J380,"Allele","Height"),'ce raw data'!$C$1:$CZ$1,0))),"-")</f>
        <v>-</v>
      </c>
    </row>
    <row r="390" spans="2:10" x14ac:dyDescent="0.4">
      <c r="B390" s="10" t="str">
        <f>'Allele Call Table'!$A$79</f>
        <v>D10S1248</v>
      </c>
      <c r="C390" s="8" t="str">
        <f>IFERROR(IF(INDEX('ce raw data'!$C$2:$CZ$3000,MATCH(1,INDEX(('ce raw data'!$A$2:$A$3000=C377)*('ce raw data'!$B$2:$B$3000=$B390),,),0),MATCH(C380,'ce raw data'!$C$1:$CZ$1,0))="","-",INDEX('ce raw data'!$C$2:$CZ$3000,MATCH(1,INDEX(('ce raw data'!$A$2:$A$3000=C377)*('ce raw data'!$B$2:$B$3000=$B390),,),0),MATCH(C380,'ce raw data'!$C$1:$CZ$1,0))),"-")</f>
        <v>-</v>
      </c>
      <c r="D390" s="8" t="str">
        <f>IFERROR(IF(INDEX('ce raw data'!$C$2:$CZ$3000,MATCH(1,INDEX(('ce raw data'!$A$2:$A$3000=C377)*('ce raw data'!$B$2:$B$3000=$B390),,),0),MATCH(D380,'ce raw data'!$C$1:$CZ$1,0))="","-",INDEX('ce raw data'!$C$2:$CZ$3000,MATCH(1,INDEX(('ce raw data'!$A$2:$A$3000=C377)*('ce raw data'!$B$2:$B$3000=$B390),,),0),MATCH(D380,'ce raw data'!$C$1:$CZ$1,0))),"-")</f>
        <v>-</v>
      </c>
      <c r="E390" s="8" t="str">
        <f>IFERROR(IF(INDEX('ce raw data'!$C$2:$CZ$3000,MATCH(1,INDEX(('ce raw data'!$A$2:$A$3000=C377)*('ce raw data'!$B$2:$B$3000=$B390),,),0),MATCH(E380,'ce raw data'!$C$1:$CZ$1,0))="","-",INDEX('ce raw data'!$C$2:$CZ$3000,MATCH(1,INDEX(('ce raw data'!$A$2:$A$3000=C377)*('ce raw data'!$B$2:$B$3000=$B390),,),0),MATCH(E380,'ce raw data'!$C$1:$CZ$1,0))),"-")</f>
        <v>-</v>
      </c>
      <c r="F390" s="8" t="str">
        <f>IFERROR(IF(INDEX('ce raw data'!$C$2:$CZ$3000,MATCH(1,INDEX(('ce raw data'!$A$2:$A$3000=C377)*('ce raw data'!$B$2:$B$3000=$B390),,),0),MATCH(F380,'ce raw data'!$C$1:$CZ$1,0))="","-",INDEX('ce raw data'!$C$2:$CZ$3000,MATCH(1,INDEX(('ce raw data'!$A$2:$A$3000=C377)*('ce raw data'!$B$2:$B$3000=$B390),,),0),MATCH(F380,'ce raw data'!$C$1:$CZ$1,0))),"-")</f>
        <v>-</v>
      </c>
      <c r="G390" s="8" t="str">
        <f>IFERROR(IF(INDEX('ce raw data'!$C$2:$CZ$3000,MATCH(1,INDEX(('ce raw data'!$A$2:$A$3000=C377)*('ce raw data'!$B$2:$B$3000=$B390),,),0),MATCH(G380,'ce raw data'!$C$1:$CZ$1,0))="","-",INDEX('ce raw data'!$C$2:$CZ$3000,MATCH(1,INDEX(('ce raw data'!$A$2:$A$3000=C377)*('ce raw data'!$B$2:$B$3000=$B390),,),0),MATCH(G380,'ce raw data'!$C$1:$CZ$1,0))),"-")</f>
        <v>-</v>
      </c>
      <c r="H390" s="8" t="str">
        <f>IFERROR(IF(INDEX('ce raw data'!$C$2:$CZ$3000,MATCH(1,INDEX(('ce raw data'!$A$2:$A$3000=C377)*('ce raw data'!$B$2:$B$3000=$B390),,),0),MATCH(H380,'ce raw data'!$C$1:$CZ$1,0))="","-",INDEX('ce raw data'!$C$2:$CZ$3000,MATCH(1,INDEX(('ce raw data'!$A$2:$A$3000=C377)*('ce raw data'!$B$2:$B$3000=$B390),,),0),MATCH(H380,'ce raw data'!$C$1:$CZ$1,0))),"-")</f>
        <v>-</v>
      </c>
      <c r="I390" s="8" t="str">
        <f>IFERROR(IF(INDEX('ce raw data'!$C$2:$CZ$3000,MATCH(1,INDEX(('ce raw data'!$A$2:$A$3000=C377)*('ce raw data'!$B$2:$B$3000=$B390),,),0),MATCH(I380,'ce raw data'!$C$1:$CZ$1,0))="","-",INDEX('ce raw data'!$C$2:$CZ$3000,MATCH(1,INDEX(('ce raw data'!$A$2:$A$3000=C377)*('ce raw data'!$B$2:$B$3000=$B390),,),0),MATCH(I380,'ce raw data'!$C$1:$CZ$1,0))),"-")</f>
        <v>-</v>
      </c>
      <c r="J390" s="8" t="str">
        <f>IFERROR(IF(INDEX('ce raw data'!$C$2:$CZ$3000,MATCH(1,INDEX(('ce raw data'!$A$2:$A$3000=C377)*('ce raw data'!$B$2:$B$3000=$B390),,),0),MATCH(J380,'ce raw data'!$C$1:$CZ$1,0))="","-",INDEX('ce raw data'!$C$2:$CZ$3000,MATCH(1,INDEX(('ce raw data'!$A$2:$A$3000=C377)*('ce raw data'!$B$2:$B$3000=$B390),,),0),MATCH(J380,'ce raw data'!$C$1:$CZ$1,0))),"-")</f>
        <v>-</v>
      </c>
    </row>
    <row r="391" spans="2:10" hidden="1" x14ac:dyDescent="0.4">
      <c r="B391" s="10"/>
      <c r="C391" s="8" t="str">
        <f>IFERROR(IF(INDEX('ce raw data'!$C$2:$CZ$3000,MATCH(1,INDEX(('ce raw data'!$A$2:$A$3000=C377)*('ce raw data'!$B$2:$B$3000=$B392),,),0),MATCH(SUBSTITUTE(C380,"Allele","Height"),'ce raw data'!$C$1:$CZ$1,0))="","-",INDEX('ce raw data'!$C$2:$CZ$3000,MATCH(1,INDEX(('ce raw data'!$A$2:$A$3000=C377)*('ce raw data'!$B$2:$B$3000=$B392),,),0),MATCH(SUBSTITUTE(C380,"Allele","Height"),'ce raw data'!$C$1:$CZ$1,0))),"-")</f>
        <v>-</v>
      </c>
      <c r="D391" s="8" t="str">
        <f>IFERROR(IF(INDEX('ce raw data'!$C$2:$CZ$3000,MATCH(1,INDEX(('ce raw data'!$A$2:$A$3000=C377)*('ce raw data'!$B$2:$B$3000=$B392),,),0),MATCH(SUBSTITUTE(D380,"Allele","Height"),'ce raw data'!$C$1:$CZ$1,0))="","-",INDEX('ce raw data'!$C$2:$CZ$3000,MATCH(1,INDEX(('ce raw data'!$A$2:$A$3000=C377)*('ce raw data'!$B$2:$B$3000=$B392),,),0),MATCH(SUBSTITUTE(D380,"Allele","Height"),'ce raw data'!$C$1:$CZ$1,0))),"-")</f>
        <v>-</v>
      </c>
      <c r="E391" s="8" t="str">
        <f>IFERROR(IF(INDEX('ce raw data'!$C$2:$CZ$3000,MATCH(1,INDEX(('ce raw data'!$A$2:$A$3000=C377)*('ce raw data'!$B$2:$B$3000=$B392),,),0),MATCH(SUBSTITUTE(E380,"Allele","Height"),'ce raw data'!$C$1:$CZ$1,0))="","-",INDEX('ce raw data'!$C$2:$CZ$3000,MATCH(1,INDEX(('ce raw data'!$A$2:$A$3000=C377)*('ce raw data'!$B$2:$B$3000=$B392),,),0),MATCH(SUBSTITUTE(E380,"Allele","Height"),'ce raw data'!$C$1:$CZ$1,0))),"-")</f>
        <v>-</v>
      </c>
      <c r="F391" s="8" t="str">
        <f>IFERROR(IF(INDEX('ce raw data'!$C$2:$CZ$3000,MATCH(1,INDEX(('ce raw data'!$A$2:$A$3000=C377)*('ce raw data'!$B$2:$B$3000=$B392),,),0),MATCH(SUBSTITUTE(F380,"Allele","Height"),'ce raw data'!$C$1:$CZ$1,0))="","-",INDEX('ce raw data'!$C$2:$CZ$3000,MATCH(1,INDEX(('ce raw data'!$A$2:$A$3000=C377)*('ce raw data'!$B$2:$B$3000=$B392),,),0),MATCH(SUBSTITUTE(F380,"Allele","Height"),'ce raw data'!$C$1:$CZ$1,0))),"-")</f>
        <v>-</v>
      </c>
      <c r="G391" s="8" t="str">
        <f>IFERROR(IF(INDEX('ce raw data'!$C$2:$CZ$3000,MATCH(1,INDEX(('ce raw data'!$A$2:$A$3000=C377)*('ce raw data'!$B$2:$B$3000=$B392),,),0),MATCH(SUBSTITUTE(G380,"Allele","Height"),'ce raw data'!$C$1:$CZ$1,0))="","-",INDEX('ce raw data'!$C$2:$CZ$3000,MATCH(1,INDEX(('ce raw data'!$A$2:$A$3000=C377)*('ce raw data'!$B$2:$B$3000=$B392),,),0),MATCH(SUBSTITUTE(G380,"Allele","Height"),'ce raw data'!$C$1:$CZ$1,0))),"-")</f>
        <v>-</v>
      </c>
      <c r="H391" s="8" t="str">
        <f>IFERROR(IF(INDEX('ce raw data'!$C$2:$CZ$3000,MATCH(1,INDEX(('ce raw data'!$A$2:$A$3000=C377)*('ce raw data'!$B$2:$B$3000=$B392),,),0),MATCH(SUBSTITUTE(H380,"Allele","Height"),'ce raw data'!$C$1:$CZ$1,0))="","-",INDEX('ce raw data'!$C$2:$CZ$3000,MATCH(1,INDEX(('ce raw data'!$A$2:$A$3000=C377)*('ce raw data'!$B$2:$B$3000=$B392),,),0),MATCH(SUBSTITUTE(H380,"Allele","Height"),'ce raw data'!$C$1:$CZ$1,0))),"-")</f>
        <v>-</v>
      </c>
      <c r="I391" s="8" t="str">
        <f>IFERROR(IF(INDEX('ce raw data'!$C$2:$CZ$3000,MATCH(1,INDEX(('ce raw data'!$A$2:$A$3000=C377)*('ce raw data'!$B$2:$B$3000=$B392),,),0),MATCH(SUBSTITUTE(I380,"Allele","Height"),'ce raw data'!$C$1:$CZ$1,0))="","-",INDEX('ce raw data'!$C$2:$CZ$3000,MATCH(1,INDEX(('ce raw data'!$A$2:$A$3000=C377)*('ce raw data'!$B$2:$B$3000=$B392),,),0),MATCH(SUBSTITUTE(I380,"Allele","Height"),'ce raw data'!$C$1:$CZ$1,0))),"-")</f>
        <v>-</v>
      </c>
      <c r="J391" s="8" t="str">
        <f>IFERROR(IF(INDEX('ce raw data'!$C$2:$CZ$3000,MATCH(1,INDEX(('ce raw data'!$A$2:$A$3000=C377)*('ce raw data'!$B$2:$B$3000=$B392),,),0),MATCH(SUBSTITUTE(J380,"Allele","Height"),'ce raw data'!$C$1:$CZ$1,0))="","-",INDEX('ce raw data'!$C$2:$CZ$3000,MATCH(1,INDEX(('ce raw data'!$A$2:$A$3000=C377)*('ce raw data'!$B$2:$B$3000=$B392),,),0),MATCH(SUBSTITUTE(J380,"Allele","Height"),'ce raw data'!$C$1:$CZ$1,0))),"-")</f>
        <v>-</v>
      </c>
    </row>
    <row r="392" spans="2:10" x14ac:dyDescent="0.4">
      <c r="B392" s="10" t="str">
        <f>'Allele Call Table'!$A$81</f>
        <v>D13S317</v>
      </c>
      <c r="C392" s="8" t="str">
        <f>IFERROR(IF(INDEX('ce raw data'!$C$2:$CZ$3000,MATCH(1,INDEX(('ce raw data'!$A$2:$A$3000=C377)*('ce raw data'!$B$2:$B$3000=$B392),,),0),MATCH(C380,'ce raw data'!$C$1:$CZ$1,0))="","-",INDEX('ce raw data'!$C$2:$CZ$3000,MATCH(1,INDEX(('ce raw data'!$A$2:$A$3000=C377)*('ce raw data'!$B$2:$B$3000=$B392),,),0),MATCH(C380,'ce raw data'!$C$1:$CZ$1,0))),"-")</f>
        <v>-</v>
      </c>
      <c r="D392" s="8" t="str">
        <f>IFERROR(IF(INDEX('ce raw data'!$C$2:$CZ$3000,MATCH(1,INDEX(('ce raw data'!$A$2:$A$3000=C377)*('ce raw data'!$B$2:$B$3000=$B392),,),0),MATCH(D380,'ce raw data'!$C$1:$CZ$1,0))="","-",INDEX('ce raw data'!$C$2:$CZ$3000,MATCH(1,INDEX(('ce raw data'!$A$2:$A$3000=C377)*('ce raw data'!$B$2:$B$3000=$B392),,),0),MATCH(D380,'ce raw data'!$C$1:$CZ$1,0))),"-")</f>
        <v>-</v>
      </c>
      <c r="E392" s="8" t="str">
        <f>IFERROR(IF(INDEX('ce raw data'!$C$2:$CZ$3000,MATCH(1,INDEX(('ce raw data'!$A$2:$A$3000=C377)*('ce raw data'!$B$2:$B$3000=$B392),,),0),MATCH(E380,'ce raw data'!$C$1:$CZ$1,0))="","-",INDEX('ce raw data'!$C$2:$CZ$3000,MATCH(1,INDEX(('ce raw data'!$A$2:$A$3000=C377)*('ce raw data'!$B$2:$B$3000=$B392),,),0),MATCH(E380,'ce raw data'!$C$1:$CZ$1,0))),"-")</f>
        <v>-</v>
      </c>
      <c r="F392" s="8" t="str">
        <f>IFERROR(IF(INDEX('ce raw data'!$C$2:$CZ$3000,MATCH(1,INDEX(('ce raw data'!$A$2:$A$3000=C377)*('ce raw data'!$B$2:$B$3000=$B392),,),0),MATCH(F380,'ce raw data'!$C$1:$CZ$1,0))="","-",INDEX('ce raw data'!$C$2:$CZ$3000,MATCH(1,INDEX(('ce raw data'!$A$2:$A$3000=C377)*('ce raw data'!$B$2:$B$3000=$B392),,),0),MATCH(F380,'ce raw data'!$C$1:$CZ$1,0))),"-")</f>
        <v>-</v>
      </c>
      <c r="G392" s="8" t="str">
        <f>IFERROR(IF(INDEX('ce raw data'!$C$2:$CZ$3000,MATCH(1,INDEX(('ce raw data'!$A$2:$A$3000=C377)*('ce raw data'!$B$2:$B$3000=$B392),,),0),MATCH(G380,'ce raw data'!$C$1:$CZ$1,0))="","-",INDEX('ce raw data'!$C$2:$CZ$3000,MATCH(1,INDEX(('ce raw data'!$A$2:$A$3000=C377)*('ce raw data'!$B$2:$B$3000=$B392),,),0),MATCH(G380,'ce raw data'!$C$1:$CZ$1,0))),"-")</f>
        <v>-</v>
      </c>
      <c r="H392" s="8" t="str">
        <f>IFERROR(IF(INDEX('ce raw data'!$C$2:$CZ$3000,MATCH(1,INDEX(('ce raw data'!$A$2:$A$3000=C377)*('ce raw data'!$B$2:$B$3000=$B392),,),0),MATCH(H380,'ce raw data'!$C$1:$CZ$1,0))="","-",INDEX('ce raw data'!$C$2:$CZ$3000,MATCH(1,INDEX(('ce raw data'!$A$2:$A$3000=C377)*('ce raw data'!$B$2:$B$3000=$B392),,),0),MATCH(H380,'ce raw data'!$C$1:$CZ$1,0))),"-")</f>
        <v>-</v>
      </c>
      <c r="I392" s="8" t="str">
        <f>IFERROR(IF(INDEX('ce raw data'!$C$2:$CZ$3000,MATCH(1,INDEX(('ce raw data'!$A$2:$A$3000=C377)*('ce raw data'!$B$2:$B$3000=$B392),,),0),MATCH(I380,'ce raw data'!$C$1:$CZ$1,0))="","-",INDEX('ce raw data'!$C$2:$CZ$3000,MATCH(1,INDEX(('ce raw data'!$A$2:$A$3000=C377)*('ce raw data'!$B$2:$B$3000=$B392),,),0),MATCH(I380,'ce raw data'!$C$1:$CZ$1,0))),"-")</f>
        <v>-</v>
      </c>
      <c r="J392" s="8" t="str">
        <f>IFERROR(IF(INDEX('ce raw data'!$C$2:$CZ$3000,MATCH(1,INDEX(('ce raw data'!$A$2:$A$3000=C377)*('ce raw data'!$B$2:$B$3000=$B392),,),0),MATCH(J380,'ce raw data'!$C$1:$CZ$1,0))="","-",INDEX('ce raw data'!$C$2:$CZ$3000,MATCH(1,INDEX(('ce raw data'!$A$2:$A$3000=C377)*('ce raw data'!$B$2:$B$3000=$B392),,),0),MATCH(J380,'ce raw data'!$C$1:$CZ$1,0))),"-")</f>
        <v>-</v>
      </c>
    </row>
    <row r="393" spans="2:10" hidden="1" x14ac:dyDescent="0.4">
      <c r="B393" s="10"/>
      <c r="C393" s="8" t="str">
        <f>IFERROR(IF(INDEX('ce raw data'!$C$2:$CZ$3000,MATCH(1,INDEX(('ce raw data'!$A$2:$A$3000=C377)*('ce raw data'!$B$2:$B$3000=$B394),,),0),MATCH(SUBSTITUTE(C380,"Allele","Height"),'ce raw data'!$C$1:$CZ$1,0))="","-",INDEX('ce raw data'!$C$2:$CZ$3000,MATCH(1,INDEX(('ce raw data'!$A$2:$A$3000=C377)*('ce raw data'!$B$2:$B$3000=$B394),,),0),MATCH(SUBSTITUTE(C380,"Allele","Height"),'ce raw data'!$C$1:$CZ$1,0))),"-")</f>
        <v>-</v>
      </c>
      <c r="D393" s="8" t="str">
        <f>IFERROR(IF(INDEX('ce raw data'!$C$2:$CZ$3000,MATCH(1,INDEX(('ce raw data'!$A$2:$A$3000=C377)*('ce raw data'!$B$2:$B$3000=$B394),,),0),MATCH(SUBSTITUTE(D380,"Allele","Height"),'ce raw data'!$C$1:$CZ$1,0))="","-",INDEX('ce raw data'!$C$2:$CZ$3000,MATCH(1,INDEX(('ce raw data'!$A$2:$A$3000=C377)*('ce raw data'!$B$2:$B$3000=$B394),,),0),MATCH(SUBSTITUTE(D380,"Allele","Height"),'ce raw data'!$C$1:$CZ$1,0))),"-")</f>
        <v>-</v>
      </c>
      <c r="E393" s="8" t="str">
        <f>IFERROR(IF(INDEX('ce raw data'!$C$2:$CZ$3000,MATCH(1,INDEX(('ce raw data'!$A$2:$A$3000=C377)*('ce raw data'!$B$2:$B$3000=$B394),,),0),MATCH(SUBSTITUTE(E380,"Allele","Height"),'ce raw data'!$C$1:$CZ$1,0))="","-",INDEX('ce raw data'!$C$2:$CZ$3000,MATCH(1,INDEX(('ce raw data'!$A$2:$A$3000=C377)*('ce raw data'!$B$2:$B$3000=$B394),,),0),MATCH(SUBSTITUTE(E380,"Allele","Height"),'ce raw data'!$C$1:$CZ$1,0))),"-")</f>
        <v>-</v>
      </c>
      <c r="F393" s="8" t="str">
        <f>IFERROR(IF(INDEX('ce raw data'!$C$2:$CZ$3000,MATCH(1,INDEX(('ce raw data'!$A$2:$A$3000=C377)*('ce raw data'!$B$2:$B$3000=$B394),,),0),MATCH(SUBSTITUTE(F380,"Allele","Height"),'ce raw data'!$C$1:$CZ$1,0))="","-",INDEX('ce raw data'!$C$2:$CZ$3000,MATCH(1,INDEX(('ce raw data'!$A$2:$A$3000=C377)*('ce raw data'!$B$2:$B$3000=$B394),,),0),MATCH(SUBSTITUTE(F380,"Allele","Height"),'ce raw data'!$C$1:$CZ$1,0))),"-")</f>
        <v>-</v>
      </c>
      <c r="G393" s="8" t="str">
        <f>IFERROR(IF(INDEX('ce raw data'!$C$2:$CZ$3000,MATCH(1,INDEX(('ce raw data'!$A$2:$A$3000=C377)*('ce raw data'!$B$2:$B$3000=$B394),,),0),MATCH(SUBSTITUTE(G380,"Allele","Height"),'ce raw data'!$C$1:$CZ$1,0))="","-",INDEX('ce raw data'!$C$2:$CZ$3000,MATCH(1,INDEX(('ce raw data'!$A$2:$A$3000=C377)*('ce raw data'!$B$2:$B$3000=$B394),,),0),MATCH(SUBSTITUTE(G380,"Allele","Height"),'ce raw data'!$C$1:$CZ$1,0))),"-")</f>
        <v>-</v>
      </c>
      <c r="H393" s="8" t="str">
        <f>IFERROR(IF(INDEX('ce raw data'!$C$2:$CZ$3000,MATCH(1,INDEX(('ce raw data'!$A$2:$A$3000=C377)*('ce raw data'!$B$2:$B$3000=$B394),,),0),MATCH(SUBSTITUTE(H380,"Allele","Height"),'ce raw data'!$C$1:$CZ$1,0))="","-",INDEX('ce raw data'!$C$2:$CZ$3000,MATCH(1,INDEX(('ce raw data'!$A$2:$A$3000=C377)*('ce raw data'!$B$2:$B$3000=$B394),,),0),MATCH(SUBSTITUTE(H380,"Allele","Height"),'ce raw data'!$C$1:$CZ$1,0))),"-")</f>
        <v>-</v>
      </c>
      <c r="I393" s="8" t="str">
        <f>IFERROR(IF(INDEX('ce raw data'!$C$2:$CZ$3000,MATCH(1,INDEX(('ce raw data'!$A$2:$A$3000=C377)*('ce raw data'!$B$2:$B$3000=$B394),,),0),MATCH(SUBSTITUTE(I380,"Allele","Height"),'ce raw data'!$C$1:$CZ$1,0))="","-",INDEX('ce raw data'!$C$2:$CZ$3000,MATCH(1,INDEX(('ce raw data'!$A$2:$A$3000=C377)*('ce raw data'!$B$2:$B$3000=$B394),,),0),MATCH(SUBSTITUTE(I380,"Allele","Height"),'ce raw data'!$C$1:$CZ$1,0))),"-")</f>
        <v>-</v>
      </c>
      <c r="J393" s="8" t="str">
        <f>IFERROR(IF(INDEX('ce raw data'!$C$2:$CZ$3000,MATCH(1,INDEX(('ce raw data'!$A$2:$A$3000=C377)*('ce raw data'!$B$2:$B$3000=$B394),,),0),MATCH(SUBSTITUTE(J380,"Allele","Height"),'ce raw data'!$C$1:$CZ$1,0))="","-",INDEX('ce raw data'!$C$2:$CZ$3000,MATCH(1,INDEX(('ce raw data'!$A$2:$A$3000=C377)*('ce raw data'!$B$2:$B$3000=$B394),,),0),MATCH(SUBSTITUTE(J380,"Allele","Height"),'ce raw data'!$C$1:$CZ$1,0))),"-")</f>
        <v>-</v>
      </c>
    </row>
    <row r="394" spans="2:10" x14ac:dyDescent="0.4">
      <c r="B394" s="10" t="str">
        <f>'Allele Call Table'!$A$83</f>
        <v>Penta E</v>
      </c>
      <c r="C394" s="8" t="str">
        <f>IFERROR(IF(INDEX('ce raw data'!$C$2:$CZ$3000,MATCH(1,INDEX(('ce raw data'!$A$2:$A$3000=C377)*('ce raw data'!$B$2:$B$3000=$B394),,),0),MATCH(C380,'ce raw data'!$C$1:$CZ$1,0))="","-",INDEX('ce raw data'!$C$2:$CZ$3000,MATCH(1,INDEX(('ce raw data'!$A$2:$A$3000=C377)*('ce raw data'!$B$2:$B$3000=$B394),,),0),MATCH(C380,'ce raw data'!$C$1:$CZ$1,0))),"-")</f>
        <v>-</v>
      </c>
      <c r="D394" s="8" t="str">
        <f>IFERROR(IF(INDEX('ce raw data'!$C$2:$CZ$3000,MATCH(1,INDEX(('ce raw data'!$A$2:$A$3000=C377)*('ce raw data'!$B$2:$B$3000=$B394),,),0),MATCH(D380,'ce raw data'!$C$1:$CZ$1,0))="","-",INDEX('ce raw data'!$C$2:$CZ$3000,MATCH(1,INDEX(('ce raw data'!$A$2:$A$3000=C377)*('ce raw data'!$B$2:$B$3000=$B394),,),0),MATCH(D380,'ce raw data'!$C$1:$CZ$1,0))),"-")</f>
        <v>-</v>
      </c>
      <c r="E394" s="8" t="str">
        <f>IFERROR(IF(INDEX('ce raw data'!$C$2:$CZ$3000,MATCH(1,INDEX(('ce raw data'!$A$2:$A$3000=C377)*('ce raw data'!$B$2:$B$3000=$B394),,),0),MATCH(E380,'ce raw data'!$C$1:$CZ$1,0))="","-",INDEX('ce raw data'!$C$2:$CZ$3000,MATCH(1,INDEX(('ce raw data'!$A$2:$A$3000=C377)*('ce raw data'!$B$2:$B$3000=$B394),,),0),MATCH(E380,'ce raw data'!$C$1:$CZ$1,0))),"-")</f>
        <v>-</v>
      </c>
      <c r="F394" s="8" t="str">
        <f>IFERROR(IF(INDEX('ce raw data'!$C$2:$CZ$3000,MATCH(1,INDEX(('ce raw data'!$A$2:$A$3000=C377)*('ce raw data'!$B$2:$B$3000=$B394),,),0),MATCH(F380,'ce raw data'!$C$1:$CZ$1,0))="","-",INDEX('ce raw data'!$C$2:$CZ$3000,MATCH(1,INDEX(('ce raw data'!$A$2:$A$3000=C377)*('ce raw data'!$B$2:$B$3000=$B394),,),0),MATCH(F380,'ce raw data'!$C$1:$CZ$1,0))),"-")</f>
        <v>-</v>
      </c>
      <c r="G394" s="8" t="str">
        <f>IFERROR(IF(INDEX('ce raw data'!$C$2:$CZ$3000,MATCH(1,INDEX(('ce raw data'!$A$2:$A$3000=C377)*('ce raw data'!$B$2:$B$3000=$B394),,),0),MATCH(G380,'ce raw data'!$C$1:$CZ$1,0))="","-",INDEX('ce raw data'!$C$2:$CZ$3000,MATCH(1,INDEX(('ce raw data'!$A$2:$A$3000=C377)*('ce raw data'!$B$2:$B$3000=$B394),,),0),MATCH(G380,'ce raw data'!$C$1:$CZ$1,0))),"-")</f>
        <v>-</v>
      </c>
      <c r="H394" s="8" t="str">
        <f>IFERROR(IF(INDEX('ce raw data'!$C$2:$CZ$3000,MATCH(1,INDEX(('ce raw data'!$A$2:$A$3000=C377)*('ce raw data'!$B$2:$B$3000=$B394),,),0),MATCH(H380,'ce raw data'!$C$1:$CZ$1,0))="","-",INDEX('ce raw data'!$C$2:$CZ$3000,MATCH(1,INDEX(('ce raw data'!$A$2:$A$3000=C377)*('ce raw data'!$B$2:$B$3000=$B394),,),0),MATCH(H380,'ce raw data'!$C$1:$CZ$1,0))),"-")</f>
        <v>-</v>
      </c>
      <c r="I394" s="8" t="str">
        <f>IFERROR(IF(INDEX('ce raw data'!$C$2:$CZ$3000,MATCH(1,INDEX(('ce raw data'!$A$2:$A$3000=C377)*('ce raw data'!$B$2:$B$3000=$B394),,),0),MATCH(I380,'ce raw data'!$C$1:$CZ$1,0))="","-",INDEX('ce raw data'!$C$2:$CZ$3000,MATCH(1,INDEX(('ce raw data'!$A$2:$A$3000=C377)*('ce raw data'!$B$2:$B$3000=$B394),,),0),MATCH(I380,'ce raw data'!$C$1:$CZ$1,0))),"-")</f>
        <v>-</v>
      </c>
      <c r="J394" s="8" t="str">
        <f>IFERROR(IF(INDEX('ce raw data'!$C$2:$CZ$3000,MATCH(1,INDEX(('ce raw data'!$A$2:$A$3000=C377)*('ce raw data'!$B$2:$B$3000=$B394),,),0),MATCH(J380,'ce raw data'!$C$1:$CZ$1,0))="","-",INDEX('ce raw data'!$C$2:$CZ$3000,MATCH(1,INDEX(('ce raw data'!$A$2:$A$3000=C377)*('ce raw data'!$B$2:$B$3000=$B394),,),0),MATCH(J380,'ce raw data'!$C$1:$CZ$1,0))),"-")</f>
        <v>-</v>
      </c>
    </row>
    <row r="395" spans="2:10" hidden="1" x14ac:dyDescent="0.4">
      <c r="B395" s="10"/>
      <c r="C395" s="8" t="str">
        <f>IFERROR(IF(INDEX('ce raw data'!$C$2:$CZ$3000,MATCH(1,INDEX(('ce raw data'!$A$2:$A$3000=C377)*('ce raw data'!$B$2:$B$3000=$B396),,),0),MATCH(SUBSTITUTE(C380,"Allele","Height"),'ce raw data'!$C$1:$CZ$1,0))="","-",INDEX('ce raw data'!$C$2:$CZ$3000,MATCH(1,INDEX(('ce raw data'!$A$2:$A$3000=C377)*('ce raw data'!$B$2:$B$3000=$B396),,),0),MATCH(SUBSTITUTE(C380,"Allele","Height"),'ce raw data'!$C$1:$CZ$1,0))),"-")</f>
        <v>-</v>
      </c>
      <c r="D395" s="8" t="str">
        <f>IFERROR(IF(INDEX('ce raw data'!$C$2:$CZ$3000,MATCH(1,INDEX(('ce raw data'!$A$2:$A$3000=C377)*('ce raw data'!$B$2:$B$3000=$B396),,),0),MATCH(SUBSTITUTE(D380,"Allele","Height"),'ce raw data'!$C$1:$CZ$1,0))="","-",INDEX('ce raw data'!$C$2:$CZ$3000,MATCH(1,INDEX(('ce raw data'!$A$2:$A$3000=C377)*('ce raw data'!$B$2:$B$3000=$B396),,),0),MATCH(SUBSTITUTE(D380,"Allele","Height"),'ce raw data'!$C$1:$CZ$1,0))),"-")</f>
        <v>-</v>
      </c>
      <c r="E395" s="8" t="str">
        <f>IFERROR(IF(INDEX('ce raw data'!$C$2:$CZ$3000,MATCH(1,INDEX(('ce raw data'!$A$2:$A$3000=C377)*('ce raw data'!$B$2:$B$3000=$B396),,),0),MATCH(SUBSTITUTE(E380,"Allele","Height"),'ce raw data'!$C$1:$CZ$1,0))="","-",INDEX('ce raw data'!$C$2:$CZ$3000,MATCH(1,INDEX(('ce raw data'!$A$2:$A$3000=C377)*('ce raw data'!$B$2:$B$3000=$B396),,),0),MATCH(SUBSTITUTE(E380,"Allele","Height"),'ce raw data'!$C$1:$CZ$1,0))),"-")</f>
        <v>-</v>
      </c>
      <c r="F395" s="8" t="str">
        <f>IFERROR(IF(INDEX('ce raw data'!$C$2:$CZ$3000,MATCH(1,INDEX(('ce raw data'!$A$2:$A$3000=C377)*('ce raw data'!$B$2:$B$3000=$B396),,),0),MATCH(SUBSTITUTE(F380,"Allele","Height"),'ce raw data'!$C$1:$CZ$1,0))="","-",INDEX('ce raw data'!$C$2:$CZ$3000,MATCH(1,INDEX(('ce raw data'!$A$2:$A$3000=C377)*('ce raw data'!$B$2:$B$3000=$B396),,),0),MATCH(SUBSTITUTE(F380,"Allele","Height"),'ce raw data'!$C$1:$CZ$1,0))),"-")</f>
        <v>-</v>
      </c>
      <c r="G395" s="8" t="str">
        <f>IFERROR(IF(INDEX('ce raw data'!$C$2:$CZ$3000,MATCH(1,INDEX(('ce raw data'!$A$2:$A$3000=C377)*('ce raw data'!$B$2:$B$3000=$B396),,),0),MATCH(SUBSTITUTE(G380,"Allele","Height"),'ce raw data'!$C$1:$CZ$1,0))="","-",INDEX('ce raw data'!$C$2:$CZ$3000,MATCH(1,INDEX(('ce raw data'!$A$2:$A$3000=C377)*('ce raw data'!$B$2:$B$3000=$B396),,),0),MATCH(SUBSTITUTE(G380,"Allele","Height"),'ce raw data'!$C$1:$CZ$1,0))),"-")</f>
        <v>-</v>
      </c>
      <c r="H395" s="8" t="str">
        <f>IFERROR(IF(INDEX('ce raw data'!$C$2:$CZ$3000,MATCH(1,INDEX(('ce raw data'!$A$2:$A$3000=C377)*('ce raw data'!$B$2:$B$3000=$B396),,),0),MATCH(SUBSTITUTE(H380,"Allele","Height"),'ce raw data'!$C$1:$CZ$1,0))="","-",INDEX('ce raw data'!$C$2:$CZ$3000,MATCH(1,INDEX(('ce raw data'!$A$2:$A$3000=C377)*('ce raw data'!$B$2:$B$3000=$B396),,),0),MATCH(SUBSTITUTE(H380,"Allele","Height"),'ce raw data'!$C$1:$CZ$1,0))),"-")</f>
        <v>-</v>
      </c>
      <c r="I395" s="8" t="str">
        <f>IFERROR(IF(INDEX('ce raw data'!$C$2:$CZ$3000,MATCH(1,INDEX(('ce raw data'!$A$2:$A$3000=C377)*('ce raw data'!$B$2:$B$3000=$B396),,),0),MATCH(SUBSTITUTE(I380,"Allele","Height"),'ce raw data'!$C$1:$CZ$1,0))="","-",INDEX('ce raw data'!$C$2:$CZ$3000,MATCH(1,INDEX(('ce raw data'!$A$2:$A$3000=C377)*('ce raw data'!$B$2:$B$3000=$B396),,),0),MATCH(SUBSTITUTE(I380,"Allele","Height"),'ce raw data'!$C$1:$CZ$1,0))),"-")</f>
        <v>-</v>
      </c>
      <c r="J395" s="8" t="str">
        <f>IFERROR(IF(INDEX('ce raw data'!$C$2:$CZ$3000,MATCH(1,INDEX(('ce raw data'!$A$2:$A$3000=C377)*('ce raw data'!$B$2:$B$3000=$B396),,),0),MATCH(SUBSTITUTE(J380,"Allele","Height"),'ce raw data'!$C$1:$CZ$1,0))="","-",INDEX('ce raw data'!$C$2:$CZ$3000,MATCH(1,INDEX(('ce raw data'!$A$2:$A$3000=C377)*('ce raw data'!$B$2:$B$3000=$B396),,),0),MATCH(SUBSTITUTE(J380,"Allele","Height"),'ce raw data'!$C$1:$CZ$1,0))),"-")</f>
        <v>-</v>
      </c>
    </row>
    <row r="396" spans="2:10" x14ac:dyDescent="0.4">
      <c r="B396" s="11" t="str">
        <f>'Allele Call Table'!$A$85</f>
        <v>D16S539</v>
      </c>
      <c r="C396" s="8" t="str">
        <f>IFERROR(IF(INDEX('ce raw data'!$C$2:$CZ$3000,MATCH(1,INDEX(('ce raw data'!$A$2:$A$3000=C377)*('ce raw data'!$B$2:$B$3000=$B396),,),0),MATCH(C380,'ce raw data'!$C$1:$CZ$1,0))="","-",INDEX('ce raw data'!$C$2:$CZ$3000,MATCH(1,INDEX(('ce raw data'!$A$2:$A$3000=C377)*('ce raw data'!$B$2:$B$3000=$B396),,),0),MATCH(C380,'ce raw data'!$C$1:$CZ$1,0))),"-")</f>
        <v>-</v>
      </c>
      <c r="D396" s="8" t="str">
        <f>IFERROR(IF(INDEX('ce raw data'!$C$2:$CZ$3000,MATCH(1,INDEX(('ce raw data'!$A$2:$A$3000=C377)*('ce raw data'!$B$2:$B$3000=$B396),,),0),MATCH(D380,'ce raw data'!$C$1:$CZ$1,0))="","-",INDEX('ce raw data'!$C$2:$CZ$3000,MATCH(1,INDEX(('ce raw data'!$A$2:$A$3000=C377)*('ce raw data'!$B$2:$B$3000=$B396),,),0),MATCH(D380,'ce raw data'!$C$1:$CZ$1,0))),"-")</f>
        <v>-</v>
      </c>
      <c r="E396" s="8" t="str">
        <f>IFERROR(IF(INDEX('ce raw data'!$C$2:$CZ$3000,MATCH(1,INDEX(('ce raw data'!$A$2:$A$3000=C377)*('ce raw data'!$B$2:$B$3000=$B396),,),0),MATCH(E380,'ce raw data'!$C$1:$CZ$1,0))="","-",INDEX('ce raw data'!$C$2:$CZ$3000,MATCH(1,INDEX(('ce raw data'!$A$2:$A$3000=C377)*('ce raw data'!$B$2:$B$3000=$B396),,),0),MATCH(E380,'ce raw data'!$C$1:$CZ$1,0))),"-")</f>
        <v>-</v>
      </c>
      <c r="F396" s="8" t="str">
        <f>IFERROR(IF(INDEX('ce raw data'!$C$2:$CZ$3000,MATCH(1,INDEX(('ce raw data'!$A$2:$A$3000=C377)*('ce raw data'!$B$2:$B$3000=$B396),,),0),MATCH(F380,'ce raw data'!$C$1:$CZ$1,0))="","-",INDEX('ce raw data'!$C$2:$CZ$3000,MATCH(1,INDEX(('ce raw data'!$A$2:$A$3000=C377)*('ce raw data'!$B$2:$B$3000=$B396),,),0),MATCH(F380,'ce raw data'!$C$1:$CZ$1,0))),"-")</f>
        <v>-</v>
      </c>
      <c r="G396" s="8" t="str">
        <f>IFERROR(IF(INDEX('ce raw data'!$C$2:$CZ$3000,MATCH(1,INDEX(('ce raw data'!$A$2:$A$3000=C377)*('ce raw data'!$B$2:$B$3000=$B396),,),0),MATCH(G380,'ce raw data'!$C$1:$CZ$1,0))="","-",INDEX('ce raw data'!$C$2:$CZ$3000,MATCH(1,INDEX(('ce raw data'!$A$2:$A$3000=C377)*('ce raw data'!$B$2:$B$3000=$B396),,),0),MATCH(G380,'ce raw data'!$C$1:$CZ$1,0))),"-")</f>
        <v>-</v>
      </c>
      <c r="H396" s="8" t="str">
        <f>IFERROR(IF(INDEX('ce raw data'!$C$2:$CZ$3000,MATCH(1,INDEX(('ce raw data'!$A$2:$A$3000=C377)*('ce raw data'!$B$2:$B$3000=$B396),,),0),MATCH(H380,'ce raw data'!$C$1:$CZ$1,0))="","-",INDEX('ce raw data'!$C$2:$CZ$3000,MATCH(1,INDEX(('ce raw data'!$A$2:$A$3000=C377)*('ce raw data'!$B$2:$B$3000=$B396),,),0),MATCH(H380,'ce raw data'!$C$1:$CZ$1,0))),"-")</f>
        <v>-</v>
      </c>
      <c r="I396" s="8" t="str">
        <f>IFERROR(IF(INDEX('ce raw data'!$C$2:$CZ$3000,MATCH(1,INDEX(('ce raw data'!$A$2:$A$3000=C377)*('ce raw data'!$B$2:$B$3000=$B396),,),0),MATCH(I380,'ce raw data'!$C$1:$CZ$1,0))="","-",INDEX('ce raw data'!$C$2:$CZ$3000,MATCH(1,INDEX(('ce raw data'!$A$2:$A$3000=C377)*('ce raw data'!$B$2:$B$3000=$B396),,),0),MATCH(I380,'ce raw data'!$C$1:$CZ$1,0))),"-")</f>
        <v>-</v>
      </c>
      <c r="J396" s="8" t="str">
        <f>IFERROR(IF(INDEX('ce raw data'!$C$2:$CZ$3000,MATCH(1,INDEX(('ce raw data'!$A$2:$A$3000=C377)*('ce raw data'!$B$2:$B$3000=$B396),,),0),MATCH(J380,'ce raw data'!$C$1:$CZ$1,0))="","-",INDEX('ce raw data'!$C$2:$CZ$3000,MATCH(1,INDEX(('ce raw data'!$A$2:$A$3000=C377)*('ce raw data'!$B$2:$B$3000=$B396),,),0),MATCH(J380,'ce raw data'!$C$1:$CZ$1,0))),"-")</f>
        <v>-</v>
      </c>
    </row>
    <row r="397" spans="2:10" hidden="1" x14ac:dyDescent="0.4">
      <c r="B397" s="11"/>
      <c r="C397" s="8" t="str">
        <f>IFERROR(IF(INDEX('ce raw data'!$C$2:$CZ$3000,MATCH(1,INDEX(('ce raw data'!$A$2:$A$3000=C377)*('ce raw data'!$B$2:$B$3000=$B398),,),0),MATCH(SUBSTITUTE(C380,"Allele","Height"),'ce raw data'!$C$1:$CZ$1,0))="","-",INDEX('ce raw data'!$C$2:$CZ$3000,MATCH(1,INDEX(('ce raw data'!$A$2:$A$3000=C377)*('ce raw data'!$B$2:$B$3000=$B398),,),0),MATCH(SUBSTITUTE(C380,"Allele","Height"),'ce raw data'!$C$1:$CZ$1,0))),"-")</f>
        <v>-</v>
      </c>
      <c r="D397" s="8" t="str">
        <f>IFERROR(IF(INDEX('ce raw data'!$C$2:$CZ$3000,MATCH(1,INDEX(('ce raw data'!$A$2:$A$3000=C377)*('ce raw data'!$B$2:$B$3000=$B398),,),0),MATCH(SUBSTITUTE(D380,"Allele","Height"),'ce raw data'!$C$1:$CZ$1,0))="","-",INDEX('ce raw data'!$C$2:$CZ$3000,MATCH(1,INDEX(('ce raw data'!$A$2:$A$3000=C377)*('ce raw data'!$B$2:$B$3000=$B398),,),0),MATCH(SUBSTITUTE(D380,"Allele","Height"),'ce raw data'!$C$1:$CZ$1,0))),"-")</f>
        <v>-</v>
      </c>
      <c r="E397" s="8" t="str">
        <f>IFERROR(IF(INDEX('ce raw data'!$C$2:$CZ$3000,MATCH(1,INDEX(('ce raw data'!$A$2:$A$3000=C377)*('ce raw data'!$B$2:$B$3000=$B398),,),0),MATCH(SUBSTITUTE(E380,"Allele","Height"),'ce raw data'!$C$1:$CZ$1,0))="","-",INDEX('ce raw data'!$C$2:$CZ$3000,MATCH(1,INDEX(('ce raw data'!$A$2:$A$3000=C377)*('ce raw data'!$B$2:$B$3000=$B398),,),0),MATCH(SUBSTITUTE(E380,"Allele","Height"),'ce raw data'!$C$1:$CZ$1,0))),"-")</f>
        <v>-</v>
      </c>
      <c r="F397" s="8" t="str">
        <f>IFERROR(IF(INDEX('ce raw data'!$C$2:$CZ$3000,MATCH(1,INDEX(('ce raw data'!$A$2:$A$3000=C377)*('ce raw data'!$B$2:$B$3000=$B398),,),0),MATCH(SUBSTITUTE(F380,"Allele","Height"),'ce raw data'!$C$1:$CZ$1,0))="","-",INDEX('ce raw data'!$C$2:$CZ$3000,MATCH(1,INDEX(('ce raw data'!$A$2:$A$3000=C377)*('ce raw data'!$B$2:$B$3000=$B398),,),0),MATCH(SUBSTITUTE(F380,"Allele","Height"),'ce raw data'!$C$1:$CZ$1,0))),"-")</f>
        <v>-</v>
      </c>
      <c r="G397" s="8" t="str">
        <f>IFERROR(IF(INDEX('ce raw data'!$C$2:$CZ$3000,MATCH(1,INDEX(('ce raw data'!$A$2:$A$3000=C377)*('ce raw data'!$B$2:$B$3000=$B398),,),0),MATCH(SUBSTITUTE(G380,"Allele","Height"),'ce raw data'!$C$1:$CZ$1,0))="","-",INDEX('ce raw data'!$C$2:$CZ$3000,MATCH(1,INDEX(('ce raw data'!$A$2:$A$3000=C377)*('ce raw data'!$B$2:$B$3000=$B398),,),0),MATCH(SUBSTITUTE(G380,"Allele","Height"),'ce raw data'!$C$1:$CZ$1,0))),"-")</f>
        <v>-</v>
      </c>
      <c r="H397" s="8" t="str">
        <f>IFERROR(IF(INDEX('ce raw data'!$C$2:$CZ$3000,MATCH(1,INDEX(('ce raw data'!$A$2:$A$3000=C377)*('ce raw data'!$B$2:$B$3000=$B398),,),0),MATCH(SUBSTITUTE(H380,"Allele","Height"),'ce raw data'!$C$1:$CZ$1,0))="","-",INDEX('ce raw data'!$C$2:$CZ$3000,MATCH(1,INDEX(('ce raw data'!$A$2:$A$3000=C377)*('ce raw data'!$B$2:$B$3000=$B398),,),0),MATCH(SUBSTITUTE(H380,"Allele","Height"),'ce raw data'!$C$1:$CZ$1,0))),"-")</f>
        <v>-</v>
      </c>
      <c r="I397" s="8" t="str">
        <f>IFERROR(IF(INDEX('ce raw data'!$C$2:$CZ$3000,MATCH(1,INDEX(('ce raw data'!$A$2:$A$3000=C377)*('ce raw data'!$B$2:$B$3000=$B398),,),0),MATCH(SUBSTITUTE(I380,"Allele","Height"),'ce raw data'!$C$1:$CZ$1,0))="","-",INDEX('ce raw data'!$C$2:$CZ$3000,MATCH(1,INDEX(('ce raw data'!$A$2:$A$3000=C377)*('ce raw data'!$B$2:$B$3000=$B398),,),0),MATCH(SUBSTITUTE(I380,"Allele","Height"),'ce raw data'!$C$1:$CZ$1,0))),"-")</f>
        <v>-</v>
      </c>
      <c r="J397" s="8" t="str">
        <f>IFERROR(IF(INDEX('ce raw data'!$C$2:$CZ$3000,MATCH(1,INDEX(('ce raw data'!$A$2:$A$3000=C377)*('ce raw data'!$B$2:$B$3000=$B398),,),0),MATCH(SUBSTITUTE(J380,"Allele","Height"),'ce raw data'!$C$1:$CZ$1,0))="","-",INDEX('ce raw data'!$C$2:$CZ$3000,MATCH(1,INDEX(('ce raw data'!$A$2:$A$3000=C377)*('ce raw data'!$B$2:$B$3000=$B398),,),0),MATCH(SUBSTITUTE(J380,"Allele","Height"),'ce raw data'!$C$1:$CZ$1,0))),"-")</f>
        <v>-</v>
      </c>
    </row>
    <row r="398" spans="2:10" x14ac:dyDescent="0.4">
      <c r="B398" s="11" t="str">
        <f>'Allele Call Table'!$A$87</f>
        <v>D18S51</v>
      </c>
      <c r="C398" s="8" t="str">
        <f>IFERROR(IF(INDEX('ce raw data'!$C$2:$CZ$3000,MATCH(1,INDEX(('ce raw data'!$A$2:$A$3000=C377)*('ce raw data'!$B$2:$B$3000=$B398),,),0),MATCH(C380,'ce raw data'!$C$1:$CZ$1,0))="","-",INDEX('ce raw data'!$C$2:$CZ$3000,MATCH(1,INDEX(('ce raw data'!$A$2:$A$3000=C377)*('ce raw data'!$B$2:$B$3000=$B398),,),0),MATCH(C380,'ce raw data'!$C$1:$CZ$1,0))),"-")</f>
        <v>-</v>
      </c>
      <c r="D398" s="8" t="str">
        <f>IFERROR(IF(INDEX('ce raw data'!$C$2:$CZ$3000,MATCH(1,INDEX(('ce raw data'!$A$2:$A$3000=C377)*('ce raw data'!$B$2:$B$3000=$B398),,),0),MATCH(D380,'ce raw data'!$C$1:$CZ$1,0))="","-",INDEX('ce raw data'!$C$2:$CZ$3000,MATCH(1,INDEX(('ce raw data'!$A$2:$A$3000=C377)*('ce raw data'!$B$2:$B$3000=$B398),,),0),MATCH(D380,'ce raw data'!$C$1:$CZ$1,0))),"-")</f>
        <v>-</v>
      </c>
      <c r="E398" s="8" t="str">
        <f>IFERROR(IF(INDEX('ce raw data'!$C$2:$CZ$3000,MATCH(1,INDEX(('ce raw data'!$A$2:$A$3000=C377)*('ce raw data'!$B$2:$B$3000=$B398),,),0),MATCH(E380,'ce raw data'!$C$1:$CZ$1,0))="","-",INDEX('ce raw data'!$C$2:$CZ$3000,MATCH(1,INDEX(('ce raw data'!$A$2:$A$3000=C377)*('ce raw data'!$B$2:$B$3000=$B398),,),0),MATCH(E380,'ce raw data'!$C$1:$CZ$1,0))),"-")</f>
        <v>-</v>
      </c>
      <c r="F398" s="8" t="str">
        <f>IFERROR(IF(INDEX('ce raw data'!$C$2:$CZ$3000,MATCH(1,INDEX(('ce raw data'!$A$2:$A$3000=C377)*('ce raw data'!$B$2:$B$3000=$B398),,),0),MATCH(F380,'ce raw data'!$C$1:$CZ$1,0))="","-",INDEX('ce raw data'!$C$2:$CZ$3000,MATCH(1,INDEX(('ce raw data'!$A$2:$A$3000=C377)*('ce raw data'!$B$2:$B$3000=$B398),,),0),MATCH(F380,'ce raw data'!$C$1:$CZ$1,0))),"-")</f>
        <v>-</v>
      </c>
      <c r="G398" s="8" t="str">
        <f>IFERROR(IF(INDEX('ce raw data'!$C$2:$CZ$3000,MATCH(1,INDEX(('ce raw data'!$A$2:$A$3000=C377)*('ce raw data'!$B$2:$B$3000=$B398),,),0),MATCH(G380,'ce raw data'!$C$1:$CZ$1,0))="","-",INDEX('ce raw data'!$C$2:$CZ$3000,MATCH(1,INDEX(('ce raw data'!$A$2:$A$3000=C377)*('ce raw data'!$B$2:$B$3000=$B398),,),0),MATCH(G380,'ce raw data'!$C$1:$CZ$1,0))),"-")</f>
        <v>-</v>
      </c>
      <c r="H398" s="8" t="str">
        <f>IFERROR(IF(INDEX('ce raw data'!$C$2:$CZ$3000,MATCH(1,INDEX(('ce raw data'!$A$2:$A$3000=C377)*('ce raw data'!$B$2:$B$3000=$B398),,),0),MATCH(H380,'ce raw data'!$C$1:$CZ$1,0))="","-",INDEX('ce raw data'!$C$2:$CZ$3000,MATCH(1,INDEX(('ce raw data'!$A$2:$A$3000=C377)*('ce raw data'!$B$2:$B$3000=$B398),,),0),MATCH(H380,'ce raw data'!$C$1:$CZ$1,0))),"-")</f>
        <v>-</v>
      </c>
      <c r="I398" s="8" t="str">
        <f>IFERROR(IF(INDEX('ce raw data'!$C$2:$CZ$3000,MATCH(1,INDEX(('ce raw data'!$A$2:$A$3000=C377)*('ce raw data'!$B$2:$B$3000=$B398),,),0),MATCH(I380,'ce raw data'!$C$1:$CZ$1,0))="","-",INDEX('ce raw data'!$C$2:$CZ$3000,MATCH(1,INDEX(('ce raw data'!$A$2:$A$3000=C377)*('ce raw data'!$B$2:$B$3000=$B398),,),0),MATCH(I380,'ce raw data'!$C$1:$CZ$1,0))),"-")</f>
        <v>-</v>
      </c>
      <c r="J398" s="8" t="str">
        <f>IFERROR(IF(INDEX('ce raw data'!$C$2:$CZ$3000,MATCH(1,INDEX(('ce raw data'!$A$2:$A$3000=C377)*('ce raw data'!$B$2:$B$3000=$B398),,),0),MATCH(J380,'ce raw data'!$C$1:$CZ$1,0))="","-",INDEX('ce raw data'!$C$2:$CZ$3000,MATCH(1,INDEX(('ce raw data'!$A$2:$A$3000=C377)*('ce raw data'!$B$2:$B$3000=$B398),,),0),MATCH(J380,'ce raw data'!$C$1:$CZ$1,0))),"-")</f>
        <v>-</v>
      </c>
    </row>
    <row r="399" spans="2:10" hidden="1" x14ac:dyDescent="0.4">
      <c r="B399" s="11"/>
      <c r="C399" s="8" t="str">
        <f>IFERROR(IF(INDEX('ce raw data'!$C$2:$CZ$3000,MATCH(1,INDEX(('ce raw data'!$A$2:$A$3000=C377)*('ce raw data'!$B$2:$B$3000=$B400),,),0),MATCH(SUBSTITUTE(C380,"Allele","Height"),'ce raw data'!$C$1:$CZ$1,0))="","-",INDEX('ce raw data'!$C$2:$CZ$3000,MATCH(1,INDEX(('ce raw data'!$A$2:$A$3000=C377)*('ce raw data'!$B$2:$B$3000=$B400),,),0),MATCH(SUBSTITUTE(C380,"Allele","Height"),'ce raw data'!$C$1:$CZ$1,0))),"-")</f>
        <v>-</v>
      </c>
      <c r="D399" s="8" t="str">
        <f>IFERROR(IF(INDEX('ce raw data'!$C$2:$CZ$3000,MATCH(1,INDEX(('ce raw data'!$A$2:$A$3000=C377)*('ce raw data'!$B$2:$B$3000=$B400),,),0),MATCH(SUBSTITUTE(D380,"Allele","Height"),'ce raw data'!$C$1:$CZ$1,0))="","-",INDEX('ce raw data'!$C$2:$CZ$3000,MATCH(1,INDEX(('ce raw data'!$A$2:$A$3000=C377)*('ce raw data'!$B$2:$B$3000=$B400),,),0),MATCH(SUBSTITUTE(D380,"Allele","Height"),'ce raw data'!$C$1:$CZ$1,0))),"-")</f>
        <v>-</v>
      </c>
      <c r="E399" s="8" t="str">
        <f>IFERROR(IF(INDEX('ce raw data'!$C$2:$CZ$3000,MATCH(1,INDEX(('ce raw data'!$A$2:$A$3000=C377)*('ce raw data'!$B$2:$B$3000=$B400),,),0),MATCH(SUBSTITUTE(E380,"Allele","Height"),'ce raw data'!$C$1:$CZ$1,0))="","-",INDEX('ce raw data'!$C$2:$CZ$3000,MATCH(1,INDEX(('ce raw data'!$A$2:$A$3000=C377)*('ce raw data'!$B$2:$B$3000=$B400),,),0),MATCH(SUBSTITUTE(E380,"Allele","Height"),'ce raw data'!$C$1:$CZ$1,0))),"-")</f>
        <v>-</v>
      </c>
      <c r="F399" s="8" t="str">
        <f>IFERROR(IF(INDEX('ce raw data'!$C$2:$CZ$3000,MATCH(1,INDEX(('ce raw data'!$A$2:$A$3000=C377)*('ce raw data'!$B$2:$B$3000=$B400),,),0),MATCH(SUBSTITUTE(F380,"Allele","Height"),'ce raw data'!$C$1:$CZ$1,0))="","-",INDEX('ce raw data'!$C$2:$CZ$3000,MATCH(1,INDEX(('ce raw data'!$A$2:$A$3000=C377)*('ce raw data'!$B$2:$B$3000=$B400),,),0),MATCH(SUBSTITUTE(F380,"Allele","Height"),'ce raw data'!$C$1:$CZ$1,0))),"-")</f>
        <v>-</v>
      </c>
      <c r="G399" s="8" t="str">
        <f>IFERROR(IF(INDEX('ce raw data'!$C$2:$CZ$3000,MATCH(1,INDEX(('ce raw data'!$A$2:$A$3000=C377)*('ce raw data'!$B$2:$B$3000=$B400),,),0),MATCH(SUBSTITUTE(G380,"Allele","Height"),'ce raw data'!$C$1:$CZ$1,0))="","-",INDEX('ce raw data'!$C$2:$CZ$3000,MATCH(1,INDEX(('ce raw data'!$A$2:$A$3000=C377)*('ce raw data'!$B$2:$B$3000=$B400),,),0),MATCH(SUBSTITUTE(G380,"Allele","Height"),'ce raw data'!$C$1:$CZ$1,0))),"-")</f>
        <v>-</v>
      </c>
      <c r="H399" s="8" t="str">
        <f>IFERROR(IF(INDEX('ce raw data'!$C$2:$CZ$3000,MATCH(1,INDEX(('ce raw data'!$A$2:$A$3000=C377)*('ce raw data'!$B$2:$B$3000=$B400),,),0),MATCH(SUBSTITUTE(H380,"Allele","Height"),'ce raw data'!$C$1:$CZ$1,0))="","-",INDEX('ce raw data'!$C$2:$CZ$3000,MATCH(1,INDEX(('ce raw data'!$A$2:$A$3000=C377)*('ce raw data'!$B$2:$B$3000=$B400),,),0),MATCH(SUBSTITUTE(H380,"Allele","Height"),'ce raw data'!$C$1:$CZ$1,0))),"-")</f>
        <v>-</v>
      </c>
      <c r="I399" s="8" t="str">
        <f>IFERROR(IF(INDEX('ce raw data'!$C$2:$CZ$3000,MATCH(1,INDEX(('ce raw data'!$A$2:$A$3000=C377)*('ce raw data'!$B$2:$B$3000=$B400),,),0),MATCH(SUBSTITUTE(I380,"Allele","Height"),'ce raw data'!$C$1:$CZ$1,0))="","-",INDEX('ce raw data'!$C$2:$CZ$3000,MATCH(1,INDEX(('ce raw data'!$A$2:$A$3000=C377)*('ce raw data'!$B$2:$B$3000=$B400),,),0),MATCH(SUBSTITUTE(I380,"Allele","Height"),'ce raw data'!$C$1:$CZ$1,0))),"-")</f>
        <v>-</v>
      </c>
      <c r="J399" s="8" t="str">
        <f>IFERROR(IF(INDEX('ce raw data'!$C$2:$CZ$3000,MATCH(1,INDEX(('ce raw data'!$A$2:$A$3000=C377)*('ce raw data'!$B$2:$B$3000=$B400),,),0),MATCH(SUBSTITUTE(J380,"Allele","Height"),'ce raw data'!$C$1:$CZ$1,0))="","-",INDEX('ce raw data'!$C$2:$CZ$3000,MATCH(1,INDEX(('ce raw data'!$A$2:$A$3000=C377)*('ce raw data'!$B$2:$B$3000=$B400),,),0),MATCH(SUBSTITUTE(J380,"Allele","Height"),'ce raw data'!$C$1:$CZ$1,0))),"-")</f>
        <v>-</v>
      </c>
    </row>
    <row r="400" spans="2:10" x14ac:dyDescent="0.4">
      <c r="B400" s="11" t="str">
        <f>'Allele Call Table'!$A$89</f>
        <v>D2S1338</v>
      </c>
      <c r="C400" s="8" t="str">
        <f>IFERROR(IF(INDEX('ce raw data'!$C$2:$CZ$3000,MATCH(1,INDEX(('ce raw data'!$A$2:$A$3000=C377)*('ce raw data'!$B$2:$B$3000=$B400),,),0),MATCH(C380,'ce raw data'!$C$1:$CZ$1,0))="","-",INDEX('ce raw data'!$C$2:$CZ$3000,MATCH(1,INDEX(('ce raw data'!$A$2:$A$3000=C377)*('ce raw data'!$B$2:$B$3000=$B400),,),0),MATCH(C380,'ce raw data'!$C$1:$CZ$1,0))),"-")</f>
        <v>-</v>
      </c>
      <c r="D400" s="8" t="str">
        <f>IFERROR(IF(INDEX('ce raw data'!$C$2:$CZ$3000,MATCH(1,INDEX(('ce raw data'!$A$2:$A$3000=C377)*('ce raw data'!$B$2:$B$3000=$B400),,),0),MATCH(D380,'ce raw data'!$C$1:$CZ$1,0))="","-",INDEX('ce raw data'!$C$2:$CZ$3000,MATCH(1,INDEX(('ce raw data'!$A$2:$A$3000=C377)*('ce raw data'!$B$2:$B$3000=$B400),,),0),MATCH(D380,'ce raw data'!$C$1:$CZ$1,0))),"-")</f>
        <v>-</v>
      </c>
      <c r="E400" s="8" t="str">
        <f>IFERROR(IF(INDEX('ce raw data'!$C$2:$CZ$3000,MATCH(1,INDEX(('ce raw data'!$A$2:$A$3000=C377)*('ce raw data'!$B$2:$B$3000=$B400),,),0),MATCH(E380,'ce raw data'!$C$1:$CZ$1,0))="","-",INDEX('ce raw data'!$C$2:$CZ$3000,MATCH(1,INDEX(('ce raw data'!$A$2:$A$3000=C377)*('ce raw data'!$B$2:$B$3000=$B400),,),0),MATCH(E380,'ce raw data'!$C$1:$CZ$1,0))),"-")</f>
        <v>-</v>
      </c>
      <c r="F400" s="8" t="str">
        <f>IFERROR(IF(INDEX('ce raw data'!$C$2:$CZ$3000,MATCH(1,INDEX(('ce raw data'!$A$2:$A$3000=C377)*('ce raw data'!$B$2:$B$3000=$B400),,),0),MATCH(F380,'ce raw data'!$C$1:$CZ$1,0))="","-",INDEX('ce raw data'!$C$2:$CZ$3000,MATCH(1,INDEX(('ce raw data'!$A$2:$A$3000=C377)*('ce raw data'!$B$2:$B$3000=$B400),,),0),MATCH(F380,'ce raw data'!$C$1:$CZ$1,0))),"-")</f>
        <v>-</v>
      </c>
      <c r="G400" s="8" t="str">
        <f>IFERROR(IF(INDEX('ce raw data'!$C$2:$CZ$3000,MATCH(1,INDEX(('ce raw data'!$A$2:$A$3000=C377)*('ce raw data'!$B$2:$B$3000=$B400),,),0),MATCH(G380,'ce raw data'!$C$1:$CZ$1,0))="","-",INDEX('ce raw data'!$C$2:$CZ$3000,MATCH(1,INDEX(('ce raw data'!$A$2:$A$3000=C377)*('ce raw data'!$B$2:$B$3000=$B400),,),0),MATCH(G380,'ce raw data'!$C$1:$CZ$1,0))),"-")</f>
        <v>-</v>
      </c>
      <c r="H400" s="8" t="str">
        <f>IFERROR(IF(INDEX('ce raw data'!$C$2:$CZ$3000,MATCH(1,INDEX(('ce raw data'!$A$2:$A$3000=C377)*('ce raw data'!$B$2:$B$3000=$B400),,),0),MATCH(H380,'ce raw data'!$C$1:$CZ$1,0))="","-",INDEX('ce raw data'!$C$2:$CZ$3000,MATCH(1,INDEX(('ce raw data'!$A$2:$A$3000=C377)*('ce raw data'!$B$2:$B$3000=$B400),,),0),MATCH(H380,'ce raw data'!$C$1:$CZ$1,0))),"-")</f>
        <v>-</v>
      </c>
      <c r="I400" s="8" t="str">
        <f>IFERROR(IF(INDEX('ce raw data'!$C$2:$CZ$3000,MATCH(1,INDEX(('ce raw data'!$A$2:$A$3000=C377)*('ce raw data'!$B$2:$B$3000=$B400),,),0),MATCH(I380,'ce raw data'!$C$1:$CZ$1,0))="","-",INDEX('ce raw data'!$C$2:$CZ$3000,MATCH(1,INDEX(('ce raw data'!$A$2:$A$3000=C377)*('ce raw data'!$B$2:$B$3000=$B400),,),0),MATCH(I380,'ce raw data'!$C$1:$CZ$1,0))),"-")</f>
        <v>-</v>
      </c>
      <c r="J400" s="8" t="str">
        <f>IFERROR(IF(INDEX('ce raw data'!$C$2:$CZ$3000,MATCH(1,INDEX(('ce raw data'!$A$2:$A$3000=C377)*('ce raw data'!$B$2:$B$3000=$B400),,),0),MATCH(J380,'ce raw data'!$C$1:$CZ$1,0))="","-",INDEX('ce raw data'!$C$2:$CZ$3000,MATCH(1,INDEX(('ce raw data'!$A$2:$A$3000=C377)*('ce raw data'!$B$2:$B$3000=$B400),,),0),MATCH(J380,'ce raw data'!$C$1:$CZ$1,0))),"-")</f>
        <v>-</v>
      </c>
    </row>
    <row r="401" spans="2:10" hidden="1" x14ac:dyDescent="0.4">
      <c r="B401" s="11"/>
      <c r="C401" s="8" t="str">
        <f>IFERROR(IF(INDEX('ce raw data'!$C$2:$CZ$3000,MATCH(1,INDEX(('ce raw data'!$A$2:$A$3000=C377)*('ce raw data'!$B$2:$B$3000=$B402),,),0),MATCH(SUBSTITUTE(C380,"Allele","Height"),'ce raw data'!$C$1:$CZ$1,0))="","-",INDEX('ce raw data'!$C$2:$CZ$3000,MATCH(1,INDEX(('ce raw data'!$A$2:$A$3000=C377)*('ce raw data'!$B$2:$B$3000=$B402),,),0),MATCH(SUBSTITUTE(C380,"Allele","Height"),'ce raw data'!$C$1:$CZ$1,0))),"-")</f>
        <v>-</v>
      </c>
      <c r="D401" s="8" t="str">
        <f>IFERROR(IF(INDEX('ce raw data'!$C$2:$CZ$3000,MATCH(1,INDEX(('ce raw data'!$A$2:$A$3000=C377)*('ce raw data'!$B$2:$B$3000=$B402),,),0),MATCH(SUBSTITUTE(D380,"Allele","Height"),'ce raw data'!$C$1:$CZ$1,0))="","-",INDEX('ce raw data'!$C$2:$CZ$3000,MATCH(1,INDEX(('ce raw data'!$A$2:$A$3000=C377)*('ce raw data'!$B$2:$B$3000=$B402),,),0),MATCH(SUBSTITUTE(D380,"Allele","Height"),'ce raw data'!$C$1:$CZ$1,0))),"-")</f>
        <v>-</v>
      </c>
      <c r="E401" s="8" t="str">
        <f>IFERROR(IF(INDEX('ce raw data'!$C$2:$CZ$3000,MATCH(1,INDEX(('ce raw data'!$A$2:$A$3000=C377)*('ce raw data'!$B$2:$B$3000=$B402),,),0),MATCH(SUBSTITUTE(E380,"Allele","Height"),'ce raw data'!$C$1:$CZ$1,0))="","-",INDEX('ce raw data'!$C$2:$CZ$3000,MATCH(1,INDEX(('ce raw data'!$A$2:$A$3000=C377)*('ce raw data'!$B$2:$B$3000=$B402),,),0),MATCH(SUBSTITUTE(E380,"Allele","Height"),'ce raw data'!$C$1:$CZ$1,0))),"-")</f>
        <v>-</v>
      </c>
      <c r="F401" s="8" t="str">
        <f>IFERROR(IF(INDEX('ce raw data'!$C$2:$CZ$3000,MATCH(1,INDEX(('ce raw data'!$A$2:$A$3000=C377)*('ce raw data'!$B$2:$B$3000=$B402),,),0),MATCH(SUBSTITUTE(F380,"Allele","Height"),'ce raw data'!$C$1:$CZ$1,0))="","-",INDEX('ce raw data'!$C$2:$CZ$3000,MATCH(1,INDEX(('ce raw data'!$A$2:$A$3000=C377)*('ce raw data'!$B$2:$B$3000=$B402),,),0),MATCH(SUBSTITUTE(F380,"Allele","Height"),'ce raw data'!$C$1:$CZ$1,0))),"-")</f>
        <v>-</v>
      </c>
      <c r="G401" s="8" t="str">
        <f>IFERROR(IF(INDEX('ce raw data'!$C$2:$CZ$3000,MATCH(1,INDEX(('ce raw data'!$A$2:$A$3000=C377)*('ce raw data'!$B$2:$B$3000=$B402),,),0),MATCH(SUBSTITUTE(G380,"Allele","Height"),'ce raw data'!$C$1:$CZ$1,0))="","-",INDEX('ce raw data'!$C$2:$CZ$3000,MATCH(1,INDEX(('ce raw data'!$A$2:$A$3000=C377)*('ce raw data'!$B$2:$B$3000=$B402),,),0),MATCH(SUBSTITUTE(G380,"Allele","Height"),'ce raw data'!$C$1:$CZ$1,0))),"-")</f>
        <v>-</v>
      </c>
      <c r="H401" s="8" t="str">
        <f>IFERROR(IF(INDEX('ce raw data'!$C$2:$CZ$3000,MATCH(1,INDEX(('ce raw data'!$A$2:$A$3000=C377)*('ce raw data'!$B$2:$B$3000=$B402),,),0),MATCH(SUBSTITUTE(H380,"Allele","Height"),'ce raw data'!$C$1:$CZ$1,0))="","-",INDEX('ce raw data'!$C$2:$CZ$3000,MATCH(1,INDEX(('ce raw data'!$A$2:$A$3000=C377)*('ce raw data'!$B$2:$B$3000=$B402),,),0),MATCH(SUBSTITUTE(H380,"Allele","Height"),'ce raw data'!$C$1:$CZ$1,0))),"-")</f>
        <v>-</v>
      </c>
      <c r="I401" s="8" t="str">
        <f>IFERROR(IF(INDEX('ce raw data'!$C$2:$CZ$3000,MATCH(1,INDEX(('ce raw data'!$A$2:$A$3000=C377)*('ce raw data'!$B$2:$B$3000=$B402),,),0),MATCH(SUBSTITUTE(I380,"Allele","Height"),'ce raw data'!$C$1:$CZ$1,0))="","-",INDEX('ce raw data'!$C$2:$CZ$3000,MATCH(1,INDEX(('ce raw data'!$A$2:$A$3000=C377)*('ce raw data'!$B$2:$B$3000=$B402),,),0),MATCH(SUBSTITUTE(I380,"Allele","Height"),'ce raw data'!$C$1:$CZ$1,0))),"-")</f>
        <v>-</v>
      </c>
      <c r="J401" s="8" t="str">
        <f>IFERROR(IF(INDEX('ce raw data'!$C$2:$CZ$3000,MATCH(1,INDEX(('ce raw data'!$A$2:$A$3000=C377)*('ce raw data'!$B$2:$B$3000=$B402),,),0),MATCH(SUBSTITUTE(J380,"Allele","Height"),'ce raw data'!$C$1:$CZ$1,0))="","-",INDEX('ce raw data'!$C$2:$CZ$3000,MATCH(1,INDEX(('ce raw data'!$A$2:$A$3000=C377)*('ce raw data'!$B$2:$B$3000=$B402),,),0),MATCH(SUBSTITUTE(J380,"Allele","Height"),'ce raw data'!$C$1:$CZ$1,0))),"-")</f>
        <v>-</v>
      </c>
    </row>
    <row r="402" spans="2:10" x14ac:dyDescent="0.4">
      <c r="B402" s="11" t="str">
        <f>'Allele Call Table'!$A$91</f>
        <v>CSF1PO</v>
      </c>
      <c r="C402" s="8" t="str">
        <f>IFERROR(IF(INDEX('ce raw data'!$C$2:$CZ$3000,MATCH(1,INDEX(('ce raw data'!$A$2:$A$3000=C377)*('ce raw data'!$B$2:$B$3000=$B402),,),0),MATCH(C380,'ce raw data'!$C$1:$CZ$1,0))="","-",INDEX('ce raw data'!$C$2:$CZ$3000,MATCH(1,INDEX(('ce raw data'!$A$2:$A$3000=C377)*('ce raw data'!$B$2:$B$3000=$B402),,),0),MATCH(C380,'ce raw data'!$C$1:$CZ$1,0))),"-")</f>
        <v>-</v>
      </c>
      <c r="D402" s="8" t="str">
        <f>IFERROR(IF(INDEX('ce raw data'!$C$2:$CZ$3000,MATCH(1,INDEX(('ce raw data'!$A$2:$A$3000=C377)*('ce raw data'!$B$2:$B$3000=$B402),,),0),MATCH(D380,'ce raw data'!$C$1:$CZ$1,0))="","-",INDEX('ce raw data'!$C$2:$CZ$3000,MATCH(1,INDEX(('ce raw data'!$A$2:$A$3000=C377)*('ce raw data'!$B$2:$B$3000=$B402),,),0),MATCH(D380,'ce raw data'!$C$1:$CZ$1,0))),"-")</f>
        <v>-</v>
      </c>
      <c r="E402" s="8" t="str">
        <f>IFERROR(IF(INDEX('ce raw data'!$C$2:$CZ$3000,MATCH(1,INDEX(('ce raw data'!$A$2:$A$3000=C377)*('ce raw data'!$B$2:$B$3000=$B402),,),0),MATCH(E380,'ce raw data'!$C$1:$CZ$1,0))="","-",INDEX('ce raw data'!$C$2:$CZ$3000,MATCH(1,INDEX(('ce raw data'!$A$2:$A$3000=C377)*('ce raw data'!$B$2:$B$3000=$B402),,),0),MATCH(E380,'ce raw data'!$C$1:$CZ$1,0))),"-")</f>
        <v>-</v>
      </c>
      <c r="F402" s="8" t="str">
        <f>IFERROR(IF(INDEX('ce raw data'!$C$2:$CZ$3000,MATCH(1,INDEX(('ce raw data'!$A$2:$A$3000=C377)*('ce raw data'!$B$2:$B$3000=$B402),,),0),MATCH(F380,'ce raw data'!$C$1:$CZ$1,0))="","-",INDEX('ce raw data'!$C$2:$CZ$3000,MATCH(1,INDEX(('ce raw data'!$A$2:$A$3000=C377)*('ce raw data'!$B$2:$B$3000=$B402),,),0),MATCH(F380,'ce raw data'!$C$1:$CZ$1,0))),"-")</f>
        <v>-</v>
      </c>
      <c r="G402" s="8" t="str">
        <f>IFERROR(IF(INDEX('ce raw data'!$C$2:$CZ$3000,MATCH(1,INDEX(('ce raw data'!$A$2:$A$3000=C377)*('ce raw data'!$B$2:$B$3000=$B402),,),0),MATCH(G380,'ce raw data'!$C$1:$CZ$1,0))="","-",INDEX('ce raw data'!$C$2:$CZ$3000,MATCH(1,INDEX(('ce raw data'!$A$2:$A$3000=C377)*('ce raw data'!$B$2:$B$3000=$B402),,),0),MATCH(G380,'ce raw data'!$C$1:$CZ$1,0))),"-")</f>
        <v>-</v>
      </c>
      <c r="H402" s="8" t="str">
        <f>IFERROR(IF(INDEX('ce raw data'!$C$2:$CZ$3000,MATCH(1,INDEX(('ce raw data'!$A$2:$A$3000=C377)*('ce raw data'!$B$2:$B$3000=$B402),,),0),MATCH(H380,'ce raw data'!$C$1:$CZ$1,0))="","-",INDEX('ce raw data'!$C$2:$CZ$3000,MATCH(1,INDEX(('ce raw data'!$A$2:$A$3000=C377)*('ce raw data'!$B$2:$B$3000=$B402),,),0),MATCH(H380,'ce raw data'!$C$1:$CZ$1,0))),"-")</f>
        <v>-</v>
      </c>
      <c r="I402" s="8" t="str">
        <f>IFERROR(IF(INDEX('ce raw data'!$C$2:$CZ$3000,MATCH(1,INDEX(('ce raw data'!$A$2:$A$3000=C377)*('ce raw data'!$B$2:$B$3000=$B402),,),0),MATCH(I380,'ce raw data'!$C$1:$CZ$1,0))="","-",INDEX('ce raw data'!$C$2:$CZ$3000,MATCH(1,INDEX(('ce raw data'!$A$2:$A$3000=C377)*('ce raw data'!$B$2:$B$3000=$B402),,),0),MATCH(I380,'ce raw data'!$C$1:$CZ$1,0))),"-")</f>
        <v>-</v>
      </c>
      <c r="J402" s="8" t="str">
        <f>IFERROR(IF(INDEX('ce raw data'!$C$2:$CZ$3000,MATCH(1,INDEX(('ce raw data'!$A$2:$A$3000=C377)*('ce raw data'!$B$2:$B$3000=$B402),,),0),MATCH(J380,'ce raw data'!$C$1:$CZ$1,0))="","-",INDEX('ce raw data'!$C$2:$CZ$3000,MATCH(1,INDEX(('ce raw data'!$A$2:$A$3000=C377)*('ce raw data'!$B$2:$B$3000=$B402),,),0),MATCH(J380,'ce raw data'!$C$1:$CZ$1,0))),"-")</f>
        <v>-</v>
      </c>
    </row>
    <row r="403" spans="2:10" hidden="1" x14ac:dyDescent="0.4">
      <c r="B403" s="11"/>
      <c r="C403" s="8" t="str">
        <f>IFERROR(IF(INDEX('ce raw data'!$C$2:$CZ$3000,MATCH(1,INDEX(('ce raw data'!$A$2:$A$3000=C377)*('ce raw data'!$B$2:$B$3000=$B404),,),0),MATCH(SUBSTITUTE(C380,"Allele","Height"),'ce raw data'!$C$1:$CZ$1,0))="","-",INDEX('ce raw data'!$C$2:$CZ$3000,MATCH(1,INDEX(('ce raw data'!$A$2:$A$3000=C377)*('ce raw data'!$B$2:$B$3000=$B404),,),0),MATCH(SUBSTITUTE(C380,"Allele","Height"),'ce raw data'!$C$1:$CZ$1,0))),"-")</f>
        <v>-</v>
      </c>
      <c r="D403" s="8" t="str">
        <f>IFERROR(IF(INDEX('ce raw data'!$C$2:$CZ$3000,MATCH(1,INDEX(('ce raw data'!$A$2:$A$3000=C377)*('ce raw data'!$B$2:$B$3000=$B404),,),0),MATCH(SUBSTITUTE(D380,"Allele","Height"),'ce raw data'!$C$1:$CZ$1,0))="","-",INDEX('ce raw data'!$C$2:$CZ$3000,MATCH(1,INDEX(('ce raw data'!$A$2:$A$3000=C377)*('ce raw data'!$B$2:$B$3000=$B404),,),0),MATCH(SUBSTITUTE(D380,"Allele","Height"),'ce raw data'!$C$1:$CZ$1,0))),"-")</f>
        <v>-</v>
      </c>
      <c r="E403" s="8" t="str">
        <f>IFERROR(IF(INDEX('ce raw data'!$C$2:$CZ$3000,MATCH(1,INDEX(('ce raw data'!$A$2:$A$3000=C377)*('ce raw data'!$B$2:$B$3000=$B404),,),0),MATCH(SUBSTITUTE(E380,"Allele","Height"),'ce raw data'!$C$1:$CZ$1,0))="","-",INDEX('ce raw data'!$C$2:$CZ$3000,MATCH(1,INDEX(('ce raw data'!$A$2:$A$3000=C377)*('ce raw data'!$B$2:$B$3000=$B404),,),0),MATCH(SUBSTITUTE(E380,"Allele","Height"),'ce raw data'!$C$1:$CZ$1,0))),"-")</f>
        <v>-</v>
      </c>
      <c r="F403" s="8" t="str">
        <f>IFERROR(IF(INDEX('ce raw data'!$C$2:$CZ$3000,MATCH(1,INDEX(('ce raw data'!$A$2:$A$3000=C377)*('ce raw data'!$B$2:$B$3000=$B404),,),0),MATCH(SUBSTITUTE(F380,"Allele","Height"),'ce raw data'!$C$1:$CZ$1,0))="","-",INDEX('ce raw data'!$C$2:$CZ$3000,MATCH(1,INDEX(('ce raw data'!$A$2:$A$3000=C377)*('ce raw data'!$B$2:$B$3000=$B404),,),0),MATCH(SUBSTITUTE(F380,"Allele","Height"),'ce raw data'!$C$1:$CZ$1,0))),"-")</f>
        <v>-</v>
      </c>
      <c r="G403" s="8" t="str">
        <f>IFERROR(IF(INDEX('ce raw data'!$C$2:$CZ$3000,MATCH(1,INDEX(('ce raw data'!$A$2:$A$3000=C377)*('ce raw data'!$B$2:$B$3000=$B404),,),0),MATCH(SUBSTITUTE(G380,"Allele","Height"),'ce raw data'!$C$1:$CZ$1,0))="","-",INDEX('ce raw data'!$C$2:$CZ$3000,MATCH(1,INDEX(('ce raw data'!$A$2:$A$3000=C377)*('ce raw data'!$B$2:$B$3000=$B404),,),0),MATCH(SUBSTITUTE(G380,"Allele","Height"),'ce raw data'!$C$1:$CZ$1,0))),"-")</f>
        <v>-</v>
      </c>
      <c r="H403" s="8" t="str">
        <f>IFERROR(IF(INDEX('ce raw data'!$C$2:$CZ$3000,MATCH(1,INDEX(('ce raw data'!$A$2:$A$3000=C377)*('ce raw data'!$B$2:$B$3000=$B404),,),0),MATCH(SUBSTITUTE(H380,"Allele","Height"),'ce raw data'!$C$1:$CZ$1,0))="","-",INDEX('ce raw data'!$C$2:$CZ$3000,MATCH(1,INDEX(('ce raw data'!$A$2:$A$3000=C377)*('ce raw data'!$B$2:$B$3000=$B404),,),0),MATCH(SUBSTITUTE(H380,"Allele","Height"),'ce raw data'!$C$1:$CZ$1,0))),"-")</f>
        <v>-</v>
      </c>
      <c r="I403" s="8" t="str">
        <f>IFERROR(IF(INDEX('ce raw data'!$C$2:$CZ$3000,MATCH(1,INDEX(('ce raw data'!$A$2:$A$3000=C377)*('ce raw data'!$B$2:$B$3000=$B404),,),0),MATCH(SUBSTITUTE(I380,"Allele","Height"),'ce raw data'!$C$1:$CZ$1,0))="","-",INDEX('ce raw data'!$C$2:$CZ$3000,MATCH(1,INDEX(('ce raw data'!$A$2:$A$3000=C377)*('ce raw data'!$B$2:$B$3000=$B404),,),0),MATCH(SUBSTITUTE(I380,"Allele","Height"),'ce raw data'!$C$1:$CZ$1,0))),"-")</f>
        <v>-</v>
      </c>
      <c r="J403" s="8" t="str">
        <f>IFERROR(IF(INDEX('ce raw data'!$C$2:$CZ$3000,MATCH(1,INDEX(('ce raw data'!$A$2:$A$3000=C377)*('ce raw data'!$B$2:$B$3000=$B404),,),0),MATCH(SUBSTITUTE(J380,"Allele","Height"),'ce raw data'!$C$1:$CZ$1,0))="","-",INDEX('ce raw data'!$C$2:$CZ$3000,MATCH(1,INDEX(('ce raw data'!$A$2:$A$3000=C377)*('ce raw data'!$B$2:$B$3000=$B404),,),0),MATCH(SUBSTITUTE(J380,"Allele","Height"),'ce raw data'!$C$1:$CZ$1,0))),"-")</f>
        <v>-</v>
      </c>
    </row>
    <row r="404" spans="2:10" x14ac:dyDescent="0.4">
      <c r="B404" s="11" t="str">
        <f>'Allele Call Table'!$A$93</f>
        <v>Penta D</v>
      </c>
      <c r="C404" s="8" t="str">
        <f>IFERROR(IF(INDEX('ce raw data'!$C$2:$CZ$3000,MATCH(1,INDEX(('ce raw data'!$A$2:$A$3000=C377)*('ce raw data'!$B$2:$B$3000=$B404),,),0),MATCH(C380,'ce raw data'!$C$1:$CZ$1,0))="","-",INDEX('ce raw data'!$C$2:$CZ$3000,MATCH(1,INDEX(('ce raw data'!$A$2:$A$3000=C377)*('ce raw data'!$B$2:$B$3000=$B404),,),0),MATCH(C380,'ce raw data'!$C$1:$CZ$1,0))),"-")</f>
        <v>-</v>
      </c>
      <c r="D404" s="8" t="str">
        <f>IFERROR(IF(INDEX('ce raw data'!$C$2:$CZ$3000,MATCH(1,INDEX(('ce raw data'!$A$2:$A$3000=C377)*('ce raw data'!$B$2:$B$3000=$B404),,),0),MATCH(D380,'ce raw data'!$C$1:$CZ$1,0))="","-",INDEX('ce raw data'!$C$2:$CZ$3000,MATCH(1,INDEX(('ce raw data'!$A$2:$A$3000=C377)*('ce raw data'!$B$2:$B$3000=$B404),,),0),MATCH(D380,'ce raw data'!$C$1:$CZ$1,0))),"-")</f>
        <v>-</v>
      </c>
      <c r="E404" s="8" t="str">
        <f>IFERROR(IF(INDEX('ce raw data'!$C$2:$CZ$3000,MATCH(1,INDEX(('ce raw data'!$A$2:$A$3000=C377)*('ce raw data'!$B$2:$B$3000=$B404),,),0),MATCH(E380,'ce raw data'!$C$1:$CZ$1,0))="","-",INDEX('ce raw data'!$C$2:$CZ$3000,MATCH(1,INDEX(('ce raw data'!$A$2:$A$3000=C377)*('ce raw data'!$B$2:$B$3000=$B404),,),0),MATCH(E380,'ce raw data'!$C$1:$CZ$1,0))),"-")</f>
        <v>-</v>
      </c>
      <c r="F404" s="8" t="str">
        <f>IFERROR(IF(INDEX('ce raw data'!$C$2:$CZ$3000,MATCH(1,INDEX(('ce raw data'!$A$2:$A$3000=C377)*('ce raw data'!$B$2:$B$3000=$B404),,),0),MATCH(F380,'ce raw data'!$C$1:$CZ$1,0))="","-",INDEX('ce raw data'!$C$2:$CZ$3000,MATCH(1,INDEX(('ce raw data'!$A$2:$A$3000=C377)*('ce raw data'!$B$2:$B$3000=$B404),,),0),MATCH(F380,'ce raw data'!$C$1:$CZ$1,0))),"-")</f>
        <v>-</v>
      </c>
      <c r="G404" s="8" t="str">
        <f>IFERROR(IF(INDEX('ce raw data'!$C$2:$CZ$3000,MATCH(1,INDEX(('ce raw data'!$A$2:$A$3000=C377)*('ce raw data'!$B$2:$B$3000=$B404),,),0),MATCH(G380,'ce raw data'!$C$1:$CZ$1,0))="","-",INDEX('ce raw data'!$C$2:$CZ$3000,MATCH(1,INDEX(('ce raw data'!$A$2:$A$3000=C377)*('ce raw data'!$B$2:$B$3000=$B404),,),0),MATCH(G380,'ce raw data'!$C$1:$CZ$1,0))),"-")</f>
        <v>-</v>
      </c>
      <c r="H404" s="8" t="str">
        <f>IFERROR(IF(INDEX('ce raw data'!$C$2:$CZ$3000,MATCH(1,INDEX(('ce raw data'!$A$2:$A$3000=C377)*('ce raw data'!$B$2:$B$3000=$B404),,),0),MATCH(H380,'ce raw data'!$C$1:$CZ$1,0))="","-",INDEX('ce raw data'!$C$2:$CZ$3000,MATCH(1,INDEX(('ce raw data'!$A$2:$A$3000=C377)*('ce raw data'!$B$2:$B$3000=$B404),,),0),MATCH(H380,'ce raw data'!$C$1:$CZ$1,0))),"-")</f>
        <v>-</v>
      </c>
      <c r="I404" s="8" t="str">
        <f>IFERROR(IF(INDEX('ce raw data'!$C$2:$CZ$3000,MATCH(1,INDEX(('ce raw data'!$A$2:$A$3000=C377)*('ce raw data'!$B$2:$B$3000=$B404),,),0),MATCH(I380,'ce raw data'!$C$1:$CZ$1,0))="","-",INDEX('ce raw data'!$C$2:$CZ$3000,MATCH(1,INDEX(('ce raw data'!$A$2:$A$3000=C377)*('ce raw data'!$B$2:$B$3000=$B404),,),0),MATCH(I380,'ce raw data'!$C$1:$CZ$1,0))),"-")</f>
        <v>-</v>
      </c>
      <c r="J404" s="8" t="str">
        <f>IFERROR(IF(INDEX('ce raw data'!$C$2:$CZ$3000,MATCH(1,INDEX(('ce raw data'!$A$2:$A$3000=C377)*('ce raw data'!$B$2:$B$3000=$B404),,),0),MATCH(J380,'ce raw data'!$C$1:$CZ$1,0))="","-",INDEX('ce raw data'!$C$2:$CZ$3000,MATCH(1,INDEX(('ce raw data'!$A$2:$A$3000=C377)*('ce raw data'!$B$2:$B$3000=$B404),,),0),MATCH(J380,'ce raw data'!$C$1:$CZ$1,0))),"-")</f>
        <v>-</v>
      </c>
    </row>
    <row r="405" spans="2:10" hidden="1" x14ac:dyDescent="0.4">
      <c r="B405" s="10"/>
      <c r="C405" s="8" t="str">
        <f>IFERROR(IF(INDEX('ce raw data'!$C$2:$CZ$3000,MATCH(1,INDEX(('ce raw data'!$A$2:$A$3000=C377)*('ce raw data'!$B$2:$B$3000=$B406),,),0),MATCH(SUBSTITUTE(C380,"Allele","Height"),'ce raw data'!$C$1:$CZ$1,0))="","-",INDEX('ce raw data'!$C$2:$CZ$3000,MATCH(1,INDEX(('ce raw data'!$A$2:$A$3000=C377)*('ce raw data'!$B$2:$B$3000=$B406),,),0),MATCH(SUBSTITUTE(C380,"Allele","Height"),'ce raw data'!$C$1:$CZ$1,0))),"-")</f>
        <v>-</v>
      </c>
      <c r="D405" s="8" t="str">
        <f>IFERROR(IF(INDEX('ce raw data'!$C$2:$CZ$3000,MATCH(1,INDEX(('ce raw data'!$A$2:$A$3000=C377)*('ce raw data'!$B$2:$B$3000=$B406),,),0),MATCH(SUBSTITUTE(D380,"Allele","Height"),'ce raw data'!$C$1:$CZ$1,0))="","-",INDEX('ce raw data'!$C$2:$CZ$3000,MATCH(1,INDEX(('ce raw data'!$A$2:$A$3000=C377)*('ce raw data'!$B$2:$B$3000=$B406),,),0),MATCH(SUBSTITUTE(D380,"Allele","Height"),'ce raw data'!$C$1:$CZ$1,0))),"-")</f>
        <v>-</v>
      </c>
      <c r="E405" s="8" t="str">
        <f>IFERROR(IF(INDEX('ce raw data'!$C$2:$CZ$3000,MATCH(1,INDEX(('ce raw data'!$A$2:$A$3000=C377)*('ce raw data'!$B$2:$B$3000=$B406),,),0),MATCH(SUBSTITUTE(E380,"Allele","Height"),'ce raw data'!$C$1:$CZ$1,0))="","-",INDEX('ce raw data'!$C$2:$CZ$3000,MATCH(1,INDEX(('ce raw data'!$A$2:$A$3000=C377)*('ce raw data'!$B$2:$B$3000=$B406),,),0),MATCH(SUBSTITUTE(E380,"Allele","Height"),'ce raw data'!$C$1:$CZ$1,0))),"-")</f>
        <v>-</v>
      </c>
      <c r="F405" s="8" t="str">
        <f>IFERROR(IF(INDEX('ce raw data'!$C$2:$CZ$3000,MATCH(1,INDEX(('ce raw data'!$A$2:$A$3000=C377)*('ce raw data'!$B$2:$B$3000=$B406),,),0),MATCH(SUBSTITUTE(F380,"Allele","Height"),'ce raw data'!$C$1:$CZ$1,0))="","-",INDEX('ce raw data'!$C$2:$CZ$3000,MATCH(1,INDEX(('ce raw data'!$A$2:$A$3000=C377)*('ce raw data'!$B$2:$B$3000=$B406),,),0),MATCH(SUBSTITUTE(F380,"Allele","Height"),'ce raw data'!$C$1:$CZ$1,0))),"-")</f>
        <v>-</v>
      </c>
      <c r="G405" s="8" t="str">
        <f>IFERROR(IF(INDEX('ce raw data'!$C$2:$CZ$3000,MATCH(1,INDEX(('ce raw data'!$A$2:$A$3000=C377)*('ce raw data'!$B$2:$B$3000=$B406),,),0),MATCH(SUBSTITUTE(G380,"Allele","Height"),'ce raw data'!$C$1:$CZ$1,0))="","-",INDEX('ce raw data'!$C$2:$CZ$3000,MATCH(1,INDEX(('ce raw data'!$A$2:$A$3000=C377)*('ce raw data'!$B$2:$B$3000=$B406),,),0),MATCH(SUBSTITUTE(G380,"Allele","Height"),'ce raw data'!$C$1:$CZ$1,0))),"-")</f>
        <v>-</v>
      </c>
      <c r="H405" s="8" t="str">
        <f>IFERROR(IF(INDEX('ce raw data'!$C$2:$CZ$3000,MATCH(1,INDEX(('ce raw data'!$A$2:$A$3000=C377)*('ce raw data'!$B$2:$B$3000=$B406),,),0),MATCH(SUBSTITUTE(H380,"Allele","Height"),'ce raw data'!$C$1:$CZ$1,0))="","-",INDEX('ce raw data'!$C$2:$CZ$3000,MATCH(1,INDEX(('ce raw data'!$A$2:$A$3000=C377)*('ce raw data'!$B$2:$B$3000=$B406),,),0),MATCH(SUBSTITUTE(H380,"Allele","Height"),'ce raw data'!$C$1:$CZ$1,0))),"-")</f>
        <v>-</v>
      </c>
      <c r="I405" s="8" t="str">
        <f>IFERROR(IF(INDEX('ce raw data'!$C$2:$CZ$3000,MATCH(1,INDEX(('ce raw data'!$A$2:$A$3000=C377)*('ce raw data'!$B$2:$B$3000=$B406),,),0),MATCH(SUBSTITUTE(I380,"Allele","Height"),'ce raw data'!$C$1:$CZ$1,0))="","-",INDEX('ce raw data'!$C$2:$CZ$3000,MATCH(1,INDEX(('ce raw data'!$A$2:$A$3000=C377)*('ce raw data'!$B$2:$B$3000=$B406),,),0),MATCH(SUBSTITUTE(I380,"Allele","Height"),'ce raw data'!$C$1:$CZ$1,0))),"-")</f>
        <v>-</v>
      </c>
      <c r="J405" s="8" t="str">
        <f>IFERROR(IF(INDEX('ce raw data'!$C$2:$CZ$3000,MATCH(1,INDEX(('ce raw data'!$A$2:$A$3000=C377)*('ce raw data'!$B$2:$B$3000=$B406),,),0),MATCH(SUBSTITUTE(J380,"Allele","Height"),'ce raw data'!$C$1:$CZ$1,0))="","-",INDEX('ce raw data'!$C$2:$CZ$3000,MATCH(1,INDEX(('ce raw data'!$A$2:$A$3000=C377)*('ce raw data'!$B$2:$B$3000=$B406),,),0),MATCH(SUBSTITUTE(J380,"Allele","Height"),'ce raw data'!$C$1:$CZ$1,0))),"-")</f>
        <v>-</v>
      </c>
    </row>
    <row r="406" spans="2:10" x14ac:dyDescent="0.4">
      <c r="B406" s="14" t="str">
        <f>'Allele Call Table'!$A$95</f>
        <v>TH01</v>
      </c>
      <c r="C406" s="8" t="str">
        <f>IFERROR(IF(INDEX('ce raw data'!$C$2:$CZ$3000,MATCH(1,INDEX(('ce raw data'!$A$2:$A$3000=C377)*('ce raw data'!$B$2:$B$3000=$B406),,),0),MATCH(C380,'ce raw data'!$C$1:$CZ$1,0))="","-",INDEX('ce raw data'!$C$2:$CZ$3000,MATCH(1,INDEX(('ce raw data'!$A$2:$A$3000=C377)*('ce raw data'!$B$2:$B$3000=$B406),,),0),MATCH(C380,'ce raw data'!$C$1:$CZ$1,0))),"-")</f>
        <v>-</v>
      </c>
      <c r="D406" s="8" t="str">
        <f>IFERROR(IF(INDEX('ce raw data'!$C$2:$CZ$3000,MATCH(1,INDEX(('ce raw data'!$A$2:$A$3000=C377)*('ce raw data'!$B$2:$B$3000=$B406),,),0),MATCH(D380,'ce raw data'!$C$1:$CZ$1,0))="","-",INDEX('ce raw data'!$C$2:$CZ$3000,MATCH(1,INDEX(('ce raw data'!$A$2:$A$3000=C377)*('ce raw data'!$B$2:$B$3000=$B406),,),0),MATCH(D380,'ce raw data'!$C$1:$CZ$1,0))),"-")</f>
        <v>-</v>
      </c>
      <c r="E406" s="8" t="str">
        <f>IFERROR(IF(INDEX('ce raw data'!$C$2:$CZ$3000,MATCH(1,INDEX(('ce raw data'!$A$2:$A$3000=C377)*('ce raw data'!$B$2:$B$3000=$B406),,),0),MATCH(E380,'ce raw data'!$C$1:$CZ$1,0))="","-",INDEX('ce raw data'!$C$2:$CZ$3000,MATCH(1,INDEX(('ce raw data'!$A$2:$A$3000=C377)*('ce raw data'!$B$2:$B$3000=$B406),,),0),MATCH(E380,'ce raw data'!$C$1:$CZ$1,0))),"-")</f>
        <v>-</v>
      </c>
      <c r="F406" s="8" t="str">
        <f>IFERROR(IF(INDEX('ce raw data'!$C$2:$CZ$3000,MATCH(1,INDEX(('ce raw data'!$A$2:$A$3000=C377)*('ce raw data'!$B$2:$B$3000=$B406),,),0),MATCH(F380,'ce raw data'!$C$1:$CZ$1,0))="","-",INDEX('ce raw data'!$C$2:$CZ$3000,MATCH(1,INDEX(('ce raw data'!$A$2:$A$3000=C377)*('ce raw data'!$B$2:$B$3000=$B406),,),0),MATCH(F380,'ce raw data'!$C$1:$CZ$1,0))),"-")</f>
        <v>-</v>
      </c>
      <c r="G406" s="8" t="str">
        <f>IFERROR(IF(INDEX('ce raw data'!$C$2:$CZ$3000,MATCH(1,INDEX(('ce raw data'!$A$2:$A$3000=C377)*('ce raw data'!$B$2:$B$3000=$B406),,),0),MATCH(G380,'ce raw data'!$C$1:$CZ$1,0))="","-",INDEX('ce raw data'!$C$2:$CZ$3000,MATCH(1,INDEX(('ce raw data'!$A$2:$A$3000=C377)*('ce raw data'!$B$2:$B$3000=$B406),,),0),MATCH(G380,'ce raw data'!$C$1:$CZ$1,0))),"-")</f>
        <v>-</v>
      </c>
      <c r="H406" s="8" t="str">
        <f>IFERROR(IF(INDEX('ce raw data'!$C$2:$CZ$3000,MATCH(1,INDEX(('ce raw data'!$A$2:$A$3000=C377)*('ce raw data'!$B$2:$B$3000=$B406),,),0),MATCH(H380,'ce raw data'!$C$1:$CZ$1,0))="","-",INDEX('ce raw data'!$C$2:$CZ$3000,MATCH(1,INDEX(('ce raw data'!$A$2:$A$3000=C377)*('ce raw data'!$B$2:$B$3000=$B406),,),0),MATCH(H380,'ce raw data'!$C$1:$CZ$1,0))),"-")</f>
        <v>-</v>
      </c>
      <c r="I406" s="8" t="str">
        <f>IFERROR(IF(INDEX('ce raw data'!$C$2:$CZ$3000,MATCH(1,INDEX(('ce raw data'!$A$2:$A$3000=C377)*('ce raw data'!$B$2:$B$3000=$B406),,),0),MATCH(I380,'ce raw data'!$C$1:$CZ$1,0))="","-",INDEX('ce raw data'!$C$2:$CZ$3000,MATCH(1,INDEX(('ce raw data'!$A$2:$A$3000=C377)*('ce raw data'!$B$2:$B$3000=$B406),,),0),MATCH(I380,'ce raw data'!$C$1:$CZ$1,0))),"-")</f>
        <v>-</v>
      </c>
      <c r="J406" s="8" t="str">
        <f>IFERROR(IF(INDEX('ce raw data'!$C$2:$CZ$3000,MATCH(1,INDEX(('ce raw data'!$A$2:$A$3000=C377)*('ce raw data'!$B$2:$B$3000=$B406),,),0),MATCH(J380,'ce raw data'!$C$1:$CZ$1,0))="","-",INDEX('ce raw data'!$C$2:$CZ$3000,MATCH(1,INDEX(('ce raw data'!$A$2:$A$3000=C377)*('ce raw data'!$B$2:$B$3000=$B406),,),0),MATCH(J380,'ce raw data'!$C$1:$CZ$1,0))),"-")</f>
        <v>-</v>
      </c>
    </row>
    <row r="407" spans="2:10" hidden="1" x14ac:dyDescent="0.4">
      <c r="B407" s="14"/>
      <c r="C407" s="8" t="str">
        <f>IFERROR(IF(INDEX('ce raw data'!$C$2:$CZ$3000,MATCH(1,INDEX(('ce raw data'!$A$2:$A$3000=C377)*('ce raw data'!$B$2:$B$3000=$B408),,),0),MATCH(SUBSTITUTE(C380,"Allele","Height"),'ce raw data'!$C$1:$CZ$1,0))="","-",INDEX('ce raw data'!$C$2:$CZ$3000,MATCH(1,INDEX(('ce raw data'!$A$2:$A$3000=C377)*('ce raw data'!$B$2:$B$3000=$B408),,),0),MATCH(SUBSTITUTE(C380,"Allele","Height"),'ce raw data'!$C$1:$CZ$1,0))),"-")</f>
        <v>-</v>
      </c>
      <c r="D407" s="8" t="str">
        <f>IFERROR(IF(INDEX('ce raw data'!$C$2:$CZ$3000,MATCH(1,INDEX(('ce raw data'!$A$2:$A$3000=C377)*('ce raw data'!$B$2:$B$3000=$B408),,),0),MATCH(SUBSTITUTE(D380,"Allele","Height"),'ce raw data'!$C$1:$CZ$1,0))="","-",INDEX('ce raw data'!$C$2:$CZ$3000,MATCH(1,INDEX(('ce raw data'!$A$2:$A$3000=C377)*('ce raw data'!$B$2:$B$3000=$B408),,),0),MATCH(SUBSTITUTE(D380,"Allele","Height"),'ce raw data'!$C$1:$CZ$1,0))),"-")</f>
        <v>-</v>
      </c>
      <c r="E407" s="8" t="str">
        <f>IFERROR(IF(INDEX('ce raw data'!$C$2:$CZ$3000,MATCH(1,INDEX(('ce raw data'!$A$2:$A$3000=C377)*('ce raw data'!$B$2:$B$3000=$B408),,),0),MATCH(SUBSTITUTE(E380,"Allele","Height"),'ce raw data'!$C$1:$CZ$1,0))="","-",INDEX('ce raw data'!$C$2:$CZ$3000,MATCH(1,INDEX(('ce raw data'!$A$2:$A$3000=C377)*('ce raw data'!$B$2:$B$3000=$B408),,),0),MATCH(SUBSTITUTE(E380,"Allele","Height"),'ce raw data'!$C$1:$CZ$1,0))),"-")</f>
        <v>-</v>
      </c>
      <c r="F407" s="8" t="str">
        <f>IFERROR(IF(INDEX('ce raw data'!$C$2:$CZ$3000,MATCH(1,INDEX(('ce raw data'!$A$2:$A$3000=C377)*('ce raw data'!$B$2:$B$3000=$B408),,),0),MATCH(SUBSTITUTE(F380,"Allele","Height"),'ce raw data'!$C$1:$CZ$1,0))="","-",INDEX('ce raw data'!$C$2:$CZ$3000,MATCH(1,INDEX(('ce raw data'!$A$2:$A$3000=C377)*('ce raw data'!$B$2:$B$3000=$B408),,),0),MATCH(SUBSTITUTE(F380,"Allele","Height"),'ce raw data'!$C$1:$CZ$1,0))),"-")</f>
        <v>-</v>
      </c>
      <c r="G407" s="8" t="str">
        <f>IFERROR(IF(INDEX('ce raw data'!$C$2:$CZ$3000,MATCH(1,INDEX(('ce raw data'!$A$2:$A$3000=C377)*('ce raw data'!$B$2:$B$3000=$B408),,),0),MATCH(SUBSTITUTE(G380,"Allele","Height"),'ce raw data'!$C$1:$CZ$1,0))="","-",INDEX('ce raw data'!$C$2:$CZ$3000,MATCH(1,INDEX(('ce raw data'!$A$2:$A$3000=C377)*('ce raw data'!$B$2:$B$3000=$B408),,),0),MATCH(SUBSTITUTE(G380,"Allele","Height"),'ce raw data'!$C$1:$CZ$1,0))),"-")</f>
        <v>-</v>
      </c>
      <c r="H407" s="8" t="str">
        <f>IFERROR(IF(INDEX('ce raw data'!$C$2:$CZ$3000,MATCH(1,INDEX(('ce raw data'!$A$2:$A$3000=C377)*('ce raw data'!$B$2:$B$3000=$B408),,),0),MATCH(SUBSTITUTE(H380,"Allele","Height"),'ce raw data'!$C$1:$CZ$1,0))="","-",INDEX('ce raw data'!$C$2:$CZ$3000,MATCH(1,INDEX(('ce raw data'!$A$2:$A$3000=C377)*('ce raw data'!$B$2:$B$3000=$B408),,),0),MATCH(SUBSTITUTE(H380,"Allele","Height"),'ce raw data'!$C$1:$CZ$1,0))),"-")</f>
        <v>-</v>
      </c>
      <c r="I407" s="8" t="str">
        <f>IFERROR(IF(INDEX('ce raw data'!$C$2:$CZ$3000,MATCH(1,INDEX(('ce raw data'!$A$2:$A$3000=C377)*('ce raw data'!$B$2:$B$3000=$B408),,),0),MATCH(SUBSTITUTE(I380,"Allele","Height"),'ce raw data'!$C$1:$CZ$1,0))="","-",INDEX('ce raw data'!$C$2:$CZ$3000,MATCH(1,INDEX(('ce raw data'!$A$2:$A$3000=C377)*('ce raw data'!$B$2:$B$3000=$B408),,),0),MATCH(SUBSTITUTE(I380,"Allele","Height"),'ce raw data'!$C$1:$CZ$1,0))),"-")</f>
        <v>-</v>
      </c>
      <c r="J407" s="8" t="str">
        <f>IFERROR(IF(INDEX('ce raw data'!$C$2:$CZ$3000,MATCH(1,INDEX(('ce raw data'!$A$2:$A$3000=C377)*('ce raw data'!$B$2:$B$3000=$B408),,),0),MATCH(SUBSTITUTE(J380,"Allele","Height"),'ce raw data'!$C$1:$CZ$1,0))="","-",INDEX('ce raw data'!$C$2:$CZ$3000,MATCH(1,INDEX(('ce raw data'!$A$2:$A$3000=C377)*('ce raw data'!$B$2:$B$3000=$B408),,),0),MATCH(SUBSTITUTE(J380,"Allele","Height"),'ce raw data'!$C$1:$CZ$1,0))),"-")</f>
        <v>-</v>
      </c>
    </row>
    <row r="408" spans="2:10" x14ac:dyDescent="0.4">
      <c r="B408" s="14" t="str">
        <f>'Allele Call Table'!$A$97</f>
        <v>vWA</v>
      </c>
      <c r="C408" s="8" t="str">
        <f>IFERROR(IF(INDEX('ce raw data'!$C$2:$CZ$3000,MATCH(1,INDEX(('ce raw data'!$A$2:$A$3000=C377)*('ce raw data'!$B$2:$B$3000=$B408),,),0),MATCH(C380,'ce raw data'!$C$1:$CZ$1,0))="","-",INDEX('ce raw data'!$C$2:$CZ$3000,MATCH(1,INDEX(('ce raw data'!$A$2:$A$3000=C377)*('ce raw data'!$B$2:$B$3000=$B408),,),0),MATCH(C380,'ce raw data'!$C$1:$CZ$1,0))),"-")</f>
        <v>-</v>
      </c>
      <c r="D408" s="8" t="str">
        <f>IFERROR(IF(INDEX('ce raw data'!$C$2:$CZ$3000,MATCH(1,INDEX(('ce raw data'!$A$2:$A$3000=C377)*('ce raw data'!$B$2:$B$3000=$B408),,),0),MATCH(D380,'ce raw data'!$C$1:$CZ$1,0))="","-",INDEX('ce raw data'!$C$2:$CZ$3000,MATCH(1,INDEX(('ce raw data'!$A$2:$A$3000=C377)*('ce raw data'!$B$2:$B$3000=$B408),,),0),MATCH(D380,'ce raw data'!$C$1:$CZ$1,0))),"-")</f>
        <v>-</v>
      </c>
      <c r="E408" s="8" t="str">
        <f>IFERROR(IF(INDEX('ce raw data'!$C$2:$CZ$3000,MATCH(1,INDEX(('ce raw data'!$A$2:$A$3000=C377)*('ce raw data'!$B$2:$B$3000=$B408),,),0),MATCH(E380,'ce raw data'!$C$1:$CZ$1,0))="","-",INDEX('ce raw data'!$C$2:$CZ$3000,MATCH(1,INDEX(('ce raw data'!$A$2:$A$3000=C377)*('ce raw data'!$B$2:$B$3000=$B408),,),0),MATCH(E380,'ce raw data'!$C$1:$CZ$1,0))),"-")</f>
        <v>-</v>
      </c>
      <c r="F408" s="8" t="str">
        <f>IFERROR(IF(INDEX('ce raw data'!$C$2:$CZ$3000,MATCH(1,INDEX(('ce raw data'!$A$2:$A$3000=C377)*('ce raw data'!$B$2:$B$3000=$B408),,),0),MATCH(F380,'ce raw data'!$C$1:$CZ$1,0))="","-",INDEX('ce raw data'!$C$2:$CZ$3000,MATCH(1,INDEX(('ce raw data'!$A$2:$A$3000=C377)*('ce raw data'!$B$2:$B$3000=$B408),,),0),MATCH(F380,'ce raw data'!$C$1:$CZ$1,0))),"-")</f>
        <v>-</v>
      </c>
      <c r="G408" s="8" t="str">
        <f>IFERROR(IF(INDEX('ce raw data'!$C$2:$CZ$3000,MATCH(1,INDEX(('ce raw data'!$A$2:$A$3000=C377)*('ce raw data'!$B$2:$B$3000=$B408),,),0),MATCH(G380,'ce raw data'!$C$1:$CZ$1,0))="","-",INDEX('ce raw data'!$C$2:$CZ$3000,MATCH(1,INDEX(('ce raw data'!$A$2:$A$3000=C377)*('ce raw data'!$B$2:$B$3000=$B408),,),0),MATCH(G380,'ce raw data'!$C$1:$CZ$1,0))),"-")</f>
        <v>-</v>
      </c>
      <c r="H408" s="8" t="str">
        <f>IFERROR(IF(INDEX('ce raw data'!$C$2:$CZ$3000,MATCH(1,INDEX(('ce raw data'!$A$2:$A$3000=C377)*('ce raw data'!$B$2:$B$3000=$B408),,),0),MATCH(H380,'ce raw data'!$C$1:$CZ$1,0))="","-",INDEX('ce raw data'!$C$2:$CZ$3000,MATCH(1,INDEX(('ce raw data'!$A$2:$A$3000=C377)*('ce raw data'!$B$2:$B$3000=$B408),,),0),MATCH(H380,'ce raw data'!$C$1:$CZ$1,0))),"-")</f>
        <v>-</v>
      </c>
      <c r="I408" s="8" t="str">
        <f>IFERROR(IF(INDEX('ce raw data'!$C$2:$CZ$3000,MATCH(1,INDEX(('ce raw data'!$A$2:$A$3000=C377)*('ce raw data'!$B$2:$B$3000=$B408),,),0),MATCH(I380,'ce raw data'!$C$1:$CZ$1,0))="","-",INDEX('ce raw data'!$C$2:$CZ$3000,MATCH(1,INDEX(('ce raw data'!$A$2:$A$3000=C377)*('ce raw data'!$B$2:$B$3000=$B408),,),0),MATCH(I380,'ce raw data'!$C$1:$CZ$1,0))),"-")</f>
        <v>-</v>
      </c>
      <c r="J408" s="8" t="str">
        <f>IFERROR(IF(INDEX('ce raw data'!$C$2:$CZ$3000,MATCH(1,INDEX(('ce raw data'!$A$2:$A$3000=C377)*('ce raw data'!$B$2:$B$3000=$B408),,),0),MATCH(J380,'ce raw data'!$C$1:$CZ$1,0))="","-",INDEX('ce raw data'!$C$2:$CZ$3000,MATCH(1,INDEX(('ce raw data'!$A$2:$A$3000=C377)*('ce raw data'!$B$2:$B$3000=$B408),,),0),MATCH(J380,'ce raw data'!$C$1:$CZ$1,0))),"-")</f>
        <v>-</v>
      </c>
    </row>
    <row r="409" spans="2:10" hidden="1" x14ac:dyDescent="0.4">
      <c r="B409" s="14"/>
      <c r="C409" s="8" t="str">
        <f>IFERROR(IF(INDEX('ce raw data'!$C$2:$CZ$3000,MATCH(1,INDEX(('ce raw data'!$A$2:$A$3000=C377)*('ce raw data'!$B$2:$B$3000=$B410),,),0),MATCH(SUBSTITUTE(C380,"Allele","Height"),'ce raw data'!$C$1:$CZ$1,0))="","-",INDEX('ce raw data'!$C$2:$CZ$3000,MATCH(1,INDEX(('ce raw data'!$A$2:$A$3000=C377)*('ce raw data'!$B$2:$B$3000=$B410),,),0),MATCH(SUBSTITUTE(C380,"Allele","Height"),'ce raw data'!$C$1:$CZ$1,0))),"-")</f>
        <v>-</v>
      </c>
      <c r="D409" s="8" t="str">
        <f>IFERROR(IF(INDEX('ce raw data'!$C$2:$CZ$3000,MATCH(1,INDEX(('ce raw data'!$A$2:$A$3000=C377)*('ce raw data'!$B$2:$B$3000=$B410),,),0),MATCH(SUBSTITUTE(D380,"Allele","Height"),'ce raw data'!$C$1:$CZ$1,0))="","-",INDEX('ce raw data'!$C$2:$CZ$3000,MATCH(1,INDEX(('ce raw data'!$A$2:$A$3000=C377)*('ce raw data'!$B$2:$B$3000=$B410),,),0),MATCH(SUBSTITUTE(D380,"Allele","Height"),'ce raw data'!$C$1:$CZ$1,0))),"-")</f>
        <v>-</v>
      </c>
      <c r="E409" s="8" t="str">
        <f>IFERROR(IF(INDEX('ce raw data'!$C$2:$CZ$3000,MATCH(1,INDEX(('ce raw data'!$A$2:$A$3000=C377)*('ce raw data'!$B$2:$B$3000=$B410),,),0),MATCH(SUBSTITUTE(E380,"Allele","Height"),'ce raw data'!$C$1:$CZ$1,0))="","-",INDEX('ce raw data'!$C$2:$CZ$3000,MATCH(1,INDEX(('ce raw data'!$A$2:$A$3000=C377)*('ce raw data'!$B$2:$B$3000=$B410),,),0),MATCH(SUBSTITUTE(E380,"Allele","Height"),'ce raw data'!$C$1:$CZ$1,0))),"-")</f>
        <v>-</v>
      </c>
      <c r="F409" s="8" t="str">
        <f>IFERROR(IF(INDEX('ce raw data'!$C$2:$CZ$3000,MATCH(1,INDEX(('ce raw data'!$A$2:$A$3000=C377)*('ce raw data'!$B$2:$B$3000=$B410),,),0),MATCH(SUBSTITUTE(F380,"Allele","Height"),'ce raw data'!$C$1:$CZ$1,0))="","-",INDEX('ce raw data'!$C$2:$CZ$3000,MATCH(1,INDEX(('ce raw data'!$A$2:$A$3000=C377)*('ce raw data'!$B$2:$B$3000=$B410),,),0),MATCH(SUBSTITUTE(F380,"Allele","Height"),'ce raw data'!$C$1:$CZ$1,0))),"-")</f>
        <v>-</v>
      </c>
      <c r="G409" s="8" t="str">
        <f>IFERROR(IF(INDEX('ce raw data'!$C$2:$CZ$3000,MATCH(1,INDEX(('ce raw data'!$A$2:$A$3000=C377)*('ce raw data'!$B$2:$B$3000=$B410),,),0),MATCH(SUBSTITUTE(G380,"Allele","Height"),'ce raw data'!$C$1:$CZ$1,0))="","-",INDEX('ce raw data'!$C$2:$CZ$3000,MATCH(1,INDEX(('ce raw data'!$A$2:$A$3000=C377)*('ce raw data'!$B$2:$B$3000=$B410),,),0),MATCH(SUBSTITUTE(G380,"Allele","Height"),'ce raw data'!$C$1:$CZ$1,0))),"-")</f>
        <v>-</v>
      </c>
      <c r="H409" s="8" t="str">
        <f>IFERROR(IF(INDEX('ce raw data'!$C$2:$CZ$3000,MATCH(1,INDEX(('ce raw data'!$A$2:$A$3000=C377)*('ce raw data'!$B$2:$B$3000=$B410),,),0),MATCH(SUBSTITUTE(H380,"Allele","Height"),'ce raw data'!$C$1:$CZ$1,0))="","-",INDEX('ce raw data'!$C$2:$CZ$3000,MATCH(1,INDEX(('ce raw data'!$A$2:$A$3000=C377)*('ce raw data'!$B$2:$B$3000=$B410),,),0),MATCH(SUBSTITUTE(H380,"Allele","Height"),'ce raw data'!$C$1:$CZ$1,0))),"-")</f>
        <v>-</v>
      </c>
      <c r="I409" s="8" t="str">
        <f>IFERROR(IF(INDEX('ce raw data'!$C$2:$CZ$3000,MATCH(1,INDEX(('ce raw data'!$A$2:$A$3000=C377)*('ce raw data'!$B$2:$B$3000=$B410),,),0),MATCH(SUBSTITUTE(I380,"Allele","Height"),'ce raw data'!$C$1:$CZ$1,0))="","-",INDEX('ce raw data'!$C$2:$CZ$3000,MATCH(1,INDEX(('ce raw data'!$A$2:$A$3000=C377)*('ce raw data'!$B$2:$B$3000=$B410),,),0),MATCH(SUBSTITUTE(I380,"Allele","Height"),'ce raw data'!$C$1:$CZ$1,0))),"-")</f>
        <v>-</v>
      </c>
      <c r="J409" s="8" t="str">
        <f>IFERROR(IF(INDEX('ce raw data'!$C$2:$CZ$3000,MATCH(1,INDEX(('ce raw data'!$A$2:$A$3000=C377)*('ce raw data'!$B$2:$B$3000=$B410),,),0),MATCH(SUBSTITUTE(J380,"Allele","Height"),'ce raw data'!$C$1:$CZ$1,0))="","-",INDEX('ce raw data'!$C$2:$CZ$3000,MATCH(1,INDEX(('ce raw data'!$A$2:$A$3000=C377)*('ce raw data'!$B$2:$B$3000=$B410),,),0),MATCH(SUBSTITUTE(J380,"Allele","Height"),'ce raw data'!$C$1:$CZ$1,0))),"-")</f>
        <v>-</v>
      </c>
    </row>
    <row r="410" spans="2:10" x14ac:dyDescent="0.4">
      <c r="B410" s="14" t="str">
        <f>'Allele Call Table'!$A$99</f>
        <v>D21S11</v>
      </c>
      <c r="C410" s="8" t="str">
        <f>IFERROR(IF(INDEX('ce raw data'!$C$2:$CZ$3000,MATCH(1,INDEX(('ce raw data'!$A$2:$A$3000=C377)*('ce raw data'!$B$2:$B$3000=$B410),,),0),MATCH(C380,'ce raw data'!$C$1:$CZ$1,0))="","-",INDEX('ce raw data'!$C$2:$CZ$3000,MATCH(1,INDEX(('ce raw data'!$A$2:$A$3000=C377)*('ce raw data'!$B$2:$B$3000=$B410),,),0),MATCH(C380,'ce raw data'!$C$1:$CZ$1,0))),"-")</f>
        <v>-</v>
      </c>
      <c r="D410" s="8" t="str">
        <f>IFERROR(IF(INDEX('ce raw data'!$C$2:$CZ$3000,MATCH(1,INDEX(('ce raw data'!$A$2:$A$3000=C377)*('ce raw data'!$B$2:$B$3000=$B410),,),0),MATCH(D380,'ce raw data'!$C$1:$CZ$1,0))="","-",INDEX('ce raw data'!$C$2:$CZ$3000,MATCH(1,INDEX(('ce raw data'!$A$2:$A$3000=C377)*('ce raw data'!$B$2:$B$3000=$B410),,),0),MATCH(D380,'ce raw data'!$C$1:$CZ$1,0))),"-")</f>
        <v>-</v>
      </c>
      <c r="E410" s="8" t="str">
        <f>IFERROR(IF(INDEX('ce raw data'!$C$2:$CZ$3000,MATCH(1,INDEX(('ce raw data'!$A$2:$A$3000=C377)*('ce raw data'!$B$2:$B$3000=$B410),,),0),MATCH(E380,'ce raw data'!$C$1:$CZ$1,0))="","-",INDEX('ce raw data'!$C$2:$CZ$3000,MATCH(1,INDEX(('ce raw data'!$A$2:$A$3000=C377)*('ce raw data'!$B$2:$B$3000=$B410),,),0),MATCH(E380,'ce raw data'!$C$1:$CZ$1,0))),"-")</f>
        <v>-</v>
      </c>
      <c r="F410" s="8" t="str">
        <f>IFERROR(IF(INDEX('ce raw data'!$C$2:$CZ$3000,MATCH(1,INDEX(('ce raw data'!$A$2:$A$3000=C377)*('ce raw data'!$B$2:$B$3000=$B410),,),0),MATCH(F380,'ce raw data'!$C$1:$CZ$1,0))="","-",INDEX('ce raw data'!$C$2:$CZ$3000,MATCH(1,INDEX(('ce raw data'!$A$2:$A$3000=C377)*('ce raw data'!$B$2:$B$3000=$B410),,),0),MATCH(F380,'ce raw data'!$C$1:$CZ$1,0))),"-")</f>
        <v>-</v>
      </c>
      <c r="G410" s="8" t="str">
        <f>IFERROR(IF(INDEX('ce raw data'!$C$2:$CZ$3000,MATCH(1,INDEX(('ce raw data'!$A$2:$A$3000=C377)*('ce raw data'!$B$2:$B$3000=$B410),,),0),MATCH(G380,'ce raw data'!$C$1:$CZ$1,0))="","-",INDEX('ce raw data'!$C$2:$CZ$3000,MATCH(1,INDEX(('ce raw data'!$A$2:$A$3000=C377)*('ce raw data'!$B$2:$B$3000=$B410),,),0),MATCH(G380,'ce raw data'!$C$1:$CZ$1,0))),"-")</f>
        <v>-</v>
      </c>
      <c r="H410" s="8" t="str">
        <f>IFERROR(IF(INDEX('ce raw data'!$C$2:$CZ$3000,MATCH(1,INDEX(('ce raw data'!$A$2:$A$3000=C377)*('ce raw data'!$B$2:$B$3000=$B410),,),0),MATCH(H380,'ce raw data'!$C$1:$CZ$1,0))="","-",INDEX('ce raw data'!$C$2:$CZ$3000,MATCH(1,INDEX(('ce raw data'!$A$2:$A$3000=C377)*('ce raw data'!$B$2:$B$3000=$B410),,),0),MATCH(H380,'ce raw data'!$C$1:$CZ$1,0))),"-")</f>
        <v>-</v>
      </c>
      <c r="I410" s="8" t="str">
        <f>IFERROR(IF(INDEX('ce raw data'!$C$2:$CZ$3000,MATCH(1,INDEX(('ce raw data'!$A$2:$A$3000=C377)*('ce raw data'!$B$2:$B$3000=$B410),,),0),MATCH(I380,'ce raw data'!$C$1:$CZ$1,0))="","-",INDEX('ce raw data'!$C$2:$CZ$3000,MATCH(1,INDEX(('ce raw data'!$A$2:$A$3000=C377)*('ce raw data'!$B$2:$B$3000=$B410),,),0),MATCH(I380,'ce raw data'!$C$1:$CZ$1,0))),"-")</f>
        <v>-</v>
      </c>
      <c r="J410" s="8" t="str">
        <f>IFERROR(IF(INDEX('ce raw data'!$C$2:$CZ$3000,MATCH(1,INDEX(('ce raw data'!$A$2:$A$3000=C377)*('ce raw data'!$B$2:$B$3000=$B410),,),0),MATCH(J380,'ce raw data'!$C$1:$CZ$1,0))="","-",INDEX('ce raw data'!$C$2:$CZ$3000,MATCH(1,INDEX(('ce raw data'!$A$2:$A$3000=C377)*('ce raw data'!$B$2:$B$3000=$B410),,),0),MATCH(J380,'ce raw data'!$C$1:$CZ$1,0))),"-")</f>
        <v>-</v>
      </c>
    </row>
    <row r="411" spans="2:10" hidden="1" x14ac:dyDescent="0.4">
      <c r="B411" s="14"/>
      <c r="C411" s="8" t="str">
        <f>IFERROR(IF(INDEX('ce raw data'!$C$2:$CZ$3000,MATCH(1,INDEX(('ce raw data'!$A$2:$A$3000=C377)*('ce raw data'!$B$2:$B$3000=$B412),,),0),MATCH(SUBSTITUTE(C380,"Allele","Height"),'ce raw data'!$C$1:$CZ$1,0))="","-",INDEX('ce raw data'!$C$2:$CZ$3000,MATCH(1,INDEX(('ce raw data'!$A$2:$A$3000=C377)*('ce raw data'!$B$2:$B$3000=$B412),,),0),MATCH(SUBSTITUTE(C380,"Allele","Height"),'ce raw data'!$C$1:$CZ$1,0))),"-")</f>
        <v>-</v>
      </c>
      <c r="D411" s="8" t="str">
        <f>IFERROR(IF(INDEX('ce raw data'!$C$2:$CZ$3000,MATCH(1,INDEX(('ce raw data'!$A$2:$A$3000=C377)*('ce raw data'!$B$2:$B$3000=$B412),,),0),MATCH(SUBSTITUTE(D380,"Allele","Height"),'ce raw data'!$C$1:$CZ$1,0))="","-",INDEX('ce raw data'!$C$2:$CZ$3000,MATCH(1,INDEX(('ce raw data'!$A$2:$A$3000=C377)*('ce raw data'!$B$2:$B$3000=$B412),,),0),MATCH(SUBSTITUTE(D380,"Allele","Height"),'ce raw data'!$C$1:$CZ$1,0))),"-")</f>
        <v>-</v>
      </c>
      <c r="E411" s="8" t="str">
        <f>IFERROR(IF(INDEX('ce raw data'!$C$2:$CZ$3000,MATCH(1,INDEX(('ce raw data'!$A$2:$A$3000=C377)*('ce raw data'!$B$2:$B$3000=$B412),,),0),MATCH(SUBSTITUTE(E380,"Allele","Height"),'ce raw data'!$C$1:$CZ$1,0))="","-",INDEX('ce raw data'!$C$2:$CZ$3000,MATCH(1,INDEX(('ce raw data'!$A$2:$A$3000=C377)*('ce raw data'!$B$2:$B$3000=$B412),,),0),MATCH(SUBSTITUTE(E380,"Allele","Height"),'ce raw data'!$C$1:$CZ$1,0))),"-")</f>
        <v>-</v>
      </c>
      <c r="F411" s="8" t="str">
        <f>IFERROR(IF(INDEX('ce raw data'!$C$2:$CZ$3000,MATCH(1,INDEX(('ce raw data'!$A$2:$A$3000=C377)*('ce raw data'!$B$2:$B$3000=$B412),,),0),MATCH(SUBSTITUTE(F380,"Allele","Height"),'ce raw data'!$C$1:$CZ$1,0))="","-",INDEX('ce raw data'!$C$2:$CZ$3000,MATCH(1,INDEX(('ce raw data'!$A$2:$A$3000=C377)*('ce raw data'!$B$2:$B$3000=$B412),,),0),MATCH(SUBSTITUTE(F380,"Allele","Height"),'ce raw data'!$C$1:$CZ$1,0))),"-")</f>
        <v>-</v>
      </c>
      <c r="G411" s="8" t="str">
        <f>IFERROR(IF(INDEX('ce raw data'!$C$2:$CZ$3000,MATCH(1,INDEX(('ce raw data'!$A$2:$A$3000=C377)*('ce raw data'!$B$2:$B$3000=$B412),,),0),MATCH(SUBSTITUTE(G380,"Allele","Height"),'ce raw data'!$C$1:$CZ$1,0))="","-",INDEX('ce raw data'!$C$2:$CZ$3000,MATCH(1,INDEX(('ce raw data'!$A$2:$A$3000=C377)*('ce raw data'!$B$2:$B$3000=$B412),,),0),MATCH(SUBSTITUTE(G380,"Allele","Height"),'ce raw data'!$C$1:$CZ$1,0))),"-")</f>
        <v>-</v>
      </c>
      <c r="H411" s="8" t="str">
        <f>IFERROR(IF(INDEX('ce raw data'!$C$2:$CZ$3000,MATCH(1,INDEX(('ce raw data'!$A$2:$A$3000=C377)*('ce raw data'!$B$2:$B$3000=$B412),,),0),MATCH(SUBSTITUTE(H380,"Allele","Height"),'ce raw data'!$C$1:$CZ$1,0))="","-",INDEX('ce raw data'!$C$2:$CZ$3000,MATCH(1,INDEX(('ce raw data'!$A$2:$A$3000=C377)*('ce raw data'!$B$2:$B$3000=$B412),,),0),MATCH(SUBSTITUTE(H380,"Allele","Height"),'ce raw data'!$C$1:$CZ$1,0))),"-")</f>
        <v>-</v>
      </c>
      <c r="I411" s="8" t="str">
        <f>IFERROR(IF(INDEX('ce raw data'!$C$2:$CZ$3000,MATCH(1,INDEX(('ce raw data'!$A$2:$A$3000=C377)*('ce raw data'!$B$2:$B$3000=$B412),,),0),MATCH(SUBSTITUTE(I380,"Allele","Height"),'ce raw data'!$C$1:$CZ$1,0))="","-",INDEX('ce raw data'!$C$2:$CZ$3000,MATCH(1,INDEX(('ce raw data'!$A$2:$A$3000=C377)*('ce raw data'!$B$2:$B$3000=$B412),,),0),MATCH(SUBSTITUTE(I380,"Allele","Height"),'ce raw data'!$C$1:$CZ$1,0))),"-")</f>
        <v>-</v>
      </c>
      <c r="J411" s="8" t="str">
        <f>IFERROR(IF(INDEX('ce raw data'!$C$2:$CZ$3000,MATCH(1,INDEX(('ce raw data'!$A$2:$A$3000=C377)*('ce raw data'!$B$2:$B$3000=$B412),,),0),MATCH(SUBSTITUTE(J380,"Allele","Height"),'ce raw data'!$C$1:$CZ$1,0))="","-",INDEX('ce raw data'!$C$2:$CZ$3000,MATCH(1,INDEX(('ce raw data'!$A$2:$A$3000=C377)*('ce raw data'!$B$2:$B$3000=$B412),,),0),MATCH(SUBSTITUTE(J380,"Allele","Height"),'ce raw data'!$C$1:$CZ$1,0))),"-")</f>
        <v>-</v>
      </c>
    </row>
    <row r="412" spans="2:10" x14ac:dyDescent="0.4">
      <c r="B412" s="14" t="str">
        <f>'Allele Call Table'!$A$101</f>
        <v>D7S820</v>
      </c>
      <c r="C412" s="8" t="str">
        <f>IFERROR(IF(INDEX('ce raw data'!$C$2:$CZ$3000,MATCH(1,INDEX(('ce raw data'!$A$2:$A$3000=C377)*('ce raw data'!$B$2:$B$3000=$B412),,),0),MATCH(C380,'ce raw data'!$C$1:$CZ$1,0))="","-",INDEX('ce raw data'!$C$2:$CZ$3000,MATCH(1,INDEX(('ce raw data'!$A$2:$A$3000=C377)*('ce raw data'!$B$2:$B$3000=$B412),,),0),MATCH(C380,'ce raw data'!$C$1:$CZ$1,0))),"-")</f>
        <v>-</v>
      </c>
      <c r="D412" s="8" t="str">
        <f>IFERROR(IF(INDEX('ce raw data'!$C$2:$CZ$3000,MATCH(1,INDEX(('ce raw data'!$A$2:$A$3000=C377)*('ce raw data'!$B$2:$B$3000=$B412),,),0),MATCH(D380,'ce raw data'!$C$1:$CZ$1,0))="","-",INDEX('ce raw data'!$C$2:$CZ$3000,MATCH(1,INDEX(('ce raw data'!$A$2:$A$3000=C377)*('ce raw data'!$B$2:$B$3000=$B412),,),0),MATCH(D380,'ce raw data'!$C$1:$CZ$1,0))),"-")</f>
        <v>-</v>
      </c>
      <c r="E412" s="8" t="str">
        <f>IFERROR(IF(INDEX('ce raw data'!$C$2:$CZ$3000,MATCH(1,INDEX(('ce raw data'!$A$2:$A$3000=C377)*('ce raw data'!$B$2:$B$3000=$B412),,),0),MATCH(E380,'ce raw data'!$C$1:$CZ$1,0))="","-",INDEX('ce raw data'!$C$2:$CZ$3000,MATCH(1,INDEX(('ce raw data'!$A$2:$A$3000=C377)*('ce raw data'!$B$2:$B$3000=$B412),,),0),MATCH(E380,'ce raw data'!$C$1:$CZ$1,0))),"-")</f>
        <v>-</v>
      </c>
      <c r="F412" s="8" t="str">
        <f>IFERROR(IF(INDEX('ce raw data'!$C$2:$CZ$3000,MATCH(1,INDEX(('ce raw data'!$A$2:$A$3000=C377)*('ce raw data'!$B$2:$B$3000=$B412),,),0),MATCH(F380,'ce raw data'!$C$1:$CZ$1,0))="","-",INDEX('ce raw data'!$C$2:$CZ$3000,MATCH(1,INDEX(('ce raw data'!$A$2:$A$3000=C377)*('ce raw data'!$B$2:$B$3000=$B412),,),0),MATCH(F380,'ce raw data'!$C$1:$CZ$1,0))),"-")</f>
        <v>-</v>
      </c>
      <c r="G412" s="8" t="str">
        <f>IFERROR(IF(INDEX('ce raw data'!$C$2:$CZ$3000,MATCH(1,INDEX(('ce raw data'!$A$2:$A$3000=C377)*('ce raw data'!$B$2:$B$3000=$B412),,),0),MATCH(G380,'ce raw data'!$C$1:$CZ$1,0))="","-",INDEX('ce raw data'!$C$2:$CZ$3000,MATCH(1,INDEX(('ce raw data'!$A$2:$A$3000=C377)*('ce raw data'!$B$2:$B$3000=$B412),,),0),MATCH(G380,'ce raw data'!$C$1:$CZ$1,0))),"-")</f>
        <v>-</v>
      </c>
      <c r="H412" s="8" t="str">
        <f>IFERROR(IF(INDEX('ce raw data'!$C$2:$CZ$3000,MATCH(1,INDEX(('ce raw data'!$A$2:$A$3000=C377)*('ce raw data'!$B$2:$B$3000=$B412),,),0),MATCH(H380,'ce raw data'!$C$1:$CZ$1,0))="","-",INDEX('ce raw data'!$C$2:$CZ$3000,MATCH(1,INDEX(('ce raw data'!$A$2:$A$3000=C377)*('ce raw data'!$B$2:$B$3000=$B412),,),0),MATCH(H380,'ce raw data'!$C$1:$CZ$1,0))),"-")</f>
        <v>-</v>
      </c>
      <c r="I412" s="8" t="str">
        <f>IFERROR(IF(INDEX('ce raw data'!$C$2:$CZ$3000,MATCH(1,INDEX(('ce raw data'!$A$2:$A$3000=C377)*('ce raw data'!$B$2:$B$3000=$B412),,),0),MATCH(I380,'ce raw data'!$C$1:$CZ$1,0))="","-",INDEX('ce raw data'!$C$2:$CZ$3000,MATCH(1,INDEX(('ce raw data'!$A$2:$A$3000=C377)*('ce raw data'!$B$2:$B$3000=$B412),,),0),MATCH(I380,'ce raw data'!$C$1:$CZ$1,0))),"-")</f>
        <v>-</v>
      </c>
      <c r="J412" s="8" t="str">
        <f>IFERROR(IF(INDEX('ce raw data'!$C$2:$CZ$3000,MATCH(1,INDEX(('ce raw data'!$A$2:$A$3000=C377)*('ce raw data'!$B$2:$B$3000=$B412),,),0),MATCH(J380,'ce raw data'!$C$1:$CZ$1,0))="","-",INDEX('ce raw data'!$C$2:$CZ$3000,MATCH(1,INDEX(('ce raw data'!$A$2:$A$3000=C377)*('ce raw data'!$B$2:$B$3000=$B412),,),0),MATCH(J380,'ce raw data'!$C$1:$CZ$1,0))),"-")</f>
        <v>-</v>
      </c>
    </row>
    <row r="413" spans="2:10" hidden="1" x14ac:dyDescent="0.4">
      <c r="B413" s="14"/>
      <c r="C413" s="8" t="str">
        <f>IFERROR(IF(INDEX('ce raw data'!$C$2:$CZ$3000,MATCH(1,INDEX(('ce raw data'!$A$2:$A$3000=C377)*('ce raw data'!$B$2:$B$3000=$B414),,),0),MATCH(SUBSTITUTE(C380,"Allele","Height"),'ce raw data'!$C$1:$CZ$1,0))="","-",INDEX('ce raw data'!$C$2:$CZ$3000,MATCH(1,INDEX(('ce raw data'!$A$2:$A$3000=C377)*('ce raw data'!$B$2:$B$3000=$B414),,),0),MATCH(SUBSTITUTE(C380,"Allele","Height"),'ce raw data'!$C$1:$CZ$1,0))),"-")</f>
        <v>-</v>
      </c>
      <c r="D413" s="8" t="str">
        <f>IFERROR(IF(INDEX('ce raw data'!$C$2:$CZ$3000,MATCH(1,INDEX(('ce raw data'!$A$2:$A$3000=C377)*('ce raw data'!$B$2:$B$3000=$B414),,),0),MATCH(SUBSTITUTE(D380,"Allele","Height"),'ce raw data'!$C$1:$CZ$1,0))="","-",INDEX('ce raw data'!$C$2:$CZ$3000,MATCH(1,INDEX(('ce raw data'!$A$2:$A$3000=C377)*('ce raw data'!$B$2:$B$3000=$B414),,),0),MATCH(SUBSTITUTE(D380,"Allele","Height"),'ce raw data'!$C$1:$CZ$1,0))),"-")</f>
        <v>-</v>
      </c>
      <c r="E413" s="8" t="str">
        <f>IFERROR(IF(INDEX('ce raw data'!$C$2:$CZ$3000,MATCH(1,INDEX(('ce raw data'!$A$2:$A$3000=C377)*('ce raw data'!$B$2:$B$3000=$B414),,),0),MATCH(SUBSTITUTE(E380,"Allele","Height"),'ce raw data'!$C$1:$CZ$1,0))="","-",INDEX('ce raw data'!$C$2:$CZ$3000,MATCH(1,INDEX(('ce raw data'!$A$2:$A$3000=C377)*('ce raw data'!$B$2:$B$3000=$B414),,),0),MATCH(SUBSTITUTE(E380,"Allele","Height"),'ce raw data'!$C$1:$CZ$1,0))),"-")</f>
        <v>-</v>
      </c>
      <c r="F413" s="8" t="str">
        <f>IFERROR(IF(INDEX('ce raw data'!$C$2:$CZ$3000,MATCH(1,INDEX(('ce raw data'!$A$2:$A$3000=C377)*('ce raw data'!$B$2:$B$3000=$B414),,),0),MATCH(SUBSTITUTE(F380,"Allele","Height"),'ce raw data'!$C$1:$CZ$1,0))="","-",INDEX('ce raw data'!$C$2:$CZ$3000,MATCH(1,INDEX(('ce raw data'!$A$2:$A$3000=C377)*('ce raw data'!$B$2:$B$3000=$B414),,),0),MATCH(SUBSTITUTE(F380,"Allele","Height"),'ce raw data'!$C$1:$CZ$1,0))),"-")</f>
        <v>-</v>
      </c>
      <c r="G413" s="8" t="str">
        <f>IFERROR(IF(INDEX('ce raw data'!$C$2:$CZ$3000,MATCH(1,INDEX(('ce raw data'!$A$2:$A$3000=C377)*('ce raw data'!$B$2:$B$3000=$B414),,),0),MATCH(SUBSTITUTE(G380,"Allele","Height"),'ce raw data'!$C$1:$CZ$1,0))="","-",INDEX('ce raw data'!$C$2:$CZ$3000,MATCH(1,INDEX(('ce raw data'!$A$2:$A$3000=C377)*('ce raw data'!$B$2:$B$3000=$B414),,),0),MATCH(SUBSTITUTE(G380,"Allele","Height"),'ce raw data'!$C$1:$CZ$1,0))),"-")</f>
        <v>-</v>
      </c>
      <c r="H413" s="8" t="str">
        <f>IFERROR(IF(INDEX('ce raw data'!$C$2:$CZ$3000,MATCH(1,INDEX(('ce raw data'!$A$2:$A$3000=C377)*('ce raw data'!$B$2:$B$3000=$B414),,),0),MATCH(SUBSTITUTE(H380,"Allele","Height"),'ce raw data'!$C$1:$CZ$1,0))="","-",INDEX('ce raw data'!$C$2:$CZ$3000,MATCH(1,INDEX(('ce raw data'!$A$2:$A$3000=C377)*('ce raw data'!$B$2:$B$3000=$B414),,),0),MATCH(SUBSTITUTE(H380,"Allele","Height"),'ce raw data'!$C$1:$CZ$1,0))),"-")</f>
        <v>-</v>
      </c>
      <c r="I413" s="8" t="str">
        <f>IFERROR(IF(INDEX('ce raw data'!$C$2:$CZ$3000,MATCH(1,INDEX(('ce raw data'!$A$2:$A$3000=C377)*('ce raw data'!$B$2:$B$3000=$B414),,),0),MATCH(SUBSTITUTE(I380,"Allele","Height"),'ce raw data'!$C$1:$CZ$1,0))="","-",INDEX('ce raw data'!$C$2:$CZ$3000,MATCH(1,INDEX(('ce raw data'!$A$2:$A$3000=C377)*('ce raw data'!$B$2:$B$3000=$B414),,),0),MATCH(SUBSTITUTE(I380,"Allele","Height"),'ce raw data'!$C$1:$CZ$1,0))),"-")</f>
        <v>-</v>
      </c>
      <c r="J413" s="8" t="str">
        <f>IFERROR(IF(INDEX('ce raw data'!$C$2:$CZ$3000,MATCH(1,INDEX(('ce raw data'!$A$2:$A$3000=C377)*('ce raw data'!$B$2:$B$3000=$B414),,),0),MATCH(SUBSTITUTE(J380,"Allele","Height"),'ce raw data'!$C$1:$CZ$1,0))="","-",INDEX('ce raw data'!$C$2:$CZ$3000,MATCH(1,INDEX(('ce raw data'!$A$2:$A$3000=C377)*('ce raw data'!$B$2:$B$3000=$B414),,),0),MATCH(SUBSTITUTE(J380,"Allele","Height"),'ce raw data'!$C$1:$CZ$1,0))),"-")</f>
        <v>-</v>
      </c>
    </row>
    <row r="414" spans="2:10" x14ac:dyDescent="0.4">
      <c r="B414" s="14" t="str">
        <f>'Allele Call Table'!$A$103</f>
        <v>D5S818</v>
      </c>
      <c r="C414" s="8" t="str">
        <f>IFERROR(IF(INDEX('ce raw data'!$C$2:$CZ$3000,MATCH(1,INDEX(('ce raw data'!$A$2:$A$3000=C377)*('ce raw data'!$B$2:$B$3000=$B414),,),0),MATCH(C380,'ce raw data'!$C$1:$CZ$1,0))="","-",INDEX('ce raw data'!$C$2:$CZ$3000,MATCH(1,INDEX(('ce raw data'!$A$2:$A$3000=C377)*('ce raw data'!$B$2:$B$3000=$B414),,),0),MATCH(C380,'ce raw data'!$C$1:$CZ$1,0))),"-")</f>
        <v>-</v>
      </c>
      <c r="D414" s="8" t="str">
        <f>IFERROR(IF(INDEX('ce raw data'!$C$2:$CZ$3000,MATCH(1,INDEX(('ce raw data'!$A$2:$A$3000=C377)*('ce raw data'!$B$2:$B$3000=$B414),,),0),MATCH(D380,'ce raw data'!$C$1:$CZ$1,0))="","-",INDEX('ce raw data'!$C$2:$CZ$3000,MATCH(1,INDEX(('ce raw data'!$A$2:$A$3000=C377)*('ce raw data'!$B$2:$B$3000=$B414),,),0),MATCH(D380,'ce raw data'!$C$1:$CZ$1,0))),"-")</f>
        <v>-</v>
      </c>
      <c r="E414" s="8" t="str">
        <f>IFERROR(IF(INDEX('ce raw data'!$C$2:$CZ$3000,MATCH(1,INDEX(('ce raw data'!$A$2:$A$3000=C377)*('ce raw data'!$B$2:$B$3000=$B414),,),0),MATCH(E380,'ce raw data'!$C$1:$CZ$1,0))="","-",INDEX('ce raw data'!$C$2:$CZ$3000,MATCH(1,INDEX(('ce raw data'!$A$2:$A$3000=C377)*('ce raw data'!$B$2:$B$3000=$B414),,),0),MATCH(E380,'ce raw data'!$C$1:$CZ$1,0))),"-")</f>
        <v>-</v>
      </c>
      <c r="F414" s="8" t="str">
        <f>IFERROR(IF(INDEX('ce raw data'!$C$2:$CZ$3000,MATCH(1,INDEX(('ce raw data'!$A$2:$A$3000=C377)*('ce raw data'!$B$2:$B$3000=$B414),,),0),MATCH(F380,'ce raw data'!$C$1:$CZ$1,0))="","-",INDEX('ce raw data'!$C$2:$CZ$3000,MATCH(1,INDEX(('ce raw data'!$A$2:$A$3000=C377)*('ce raw data'!$B$2:$B$3000=$B414),,),0),MATCH(F380,'ce raw data'!$C$1:$CZ$1,0))),"-")</f>
        <v>-</v>
      </c>
      <c r="G414" s="8" t="str">
        <f>IFERROR(IF(INDEX('ce raw data'!$C$2:$CZ$3000,MATCH(1,INDEX(('ce raw data'!$A$2:$A$3000=C377)*('ce raw data'!$B$2:$B$3000=$B414),,),0),MATCH(G380,'ce raw data'!$C$1:$CZ$1,0))="","-",INDEX('ce raw data'!$C$2:$CZ$3000,MATCH(1,INDEX(('ce raw data'!$A$2:$A$3000=C377)*('ce raw data'!$B$2:$B$3000=$B414),,),0),MATCH(G380,'ce raw data'!$C$1:$CZ$1,0))),"-")</f>
        <v>-</v>
      </c>
      <c r="H414" s="8" t="str">
        <f>IFERROR(IF(INDEX('ce raw data'!$C$2:$CZ$3000,MATCH(1,INDEX(('ce raw data'!$A$2:$A$3000=C377)*('ce raw data'!$B$2:$B$3000=$B414),,),0),MATCH(H380,'ce raw data'!$C$1:$CZ$1,0))="","-",INDEX('ce raw data'!$C$2:$CZ$3000,MATCH(1,INDEX(('ce raw data'!$A$2:$A$3000=C377)*('ce raw data'!$B$2:$B$3000=$B414),,),0),MATCH(H380,'ce raw data'!$C$1:$CZ$1,0))),"-")</f>
        <v>-</v>
      </c>
      <c r="I414" s="8" t="str">
        <f>IFERROR(IF(INDEX('ce raw data'!$C$2:$CZ$3000,MATCH(1,INDEX(('ce raw data'!$A$2:$A$3000=C377)*('ce raw data'!$B$2:$B$3000=$B414),,),0),MATCH(I380,'ce raw data'!$C$1:$CZ$1,0))="","-",INDEX('ce raw data'!$C$2:$CZ$3000,MATCH(1,INDEX(('ce raw data'!$A$2:$A$3000=C377)*('ce raw data'!$B$2:$B$3000=$B414),,),0),MATCH(I380,'ce raw data'!$C$1:$CZ$1,0))),"-")</f>
        <v>-</v>
      </c>
      <c r="J414" s="8" t="str">
        <f>IFERROR(IF(INDEX('ce raw data'!$C$2:$CZ$3000,MATCH(1,INDEX(('ce raw data'!$A$2:$A$3000=C377)*('ce raw data'!$B$2:$B$3000=$B414),,),0),MATCH(J380,'ce raw data'!$C$1:$CZ$1,0))="","-",INDEX('ce raw data'!$C$2:$CZ$3000,MATCH(1,INDEX(('ce raw data'!$A$2:$A$3000=C377)*('ce raw data'!$B$2:$B$3000=$B414),,),0),MATCH(J380,'ce raw data'!$C$1:$CZ$1,0))),"-")</f>
        <v>-</v>
      </c>
    </row>
    <row r="415" spans="2:10" hidden="1" x14ac:dyDescent="0.4">
      <c r="B415" s="14"/>
      <c r="C415" s="8" t="str">
        <f>IFERROR(IF(INDEX('ce raw data'!$C$2:$CZ$3000,MATCH(1,INDEX(('ce raw data'!$A$2:$A$3000=C377)*('ce raw data'!$B$2:$B$3000=$B416),,),0),MATCH(SUBSTITUTE(C380,"Allele","Height"),'ce raw data'!$C$1:$CZ$1,0))="","-",INDEX('ce raw data'!$C$2:$CZ$3000,MATCH(1,INDEX(('ce raw data'!$A$2:$A$3000=C377)*('ce raw data'!$B$2:$B$3000=$B416),,),0),MATCH(SUBSTITUTE(C380,"Allele","Height"),'ce raw data'!$C$1:$CZ$1,0))),"-")</f>
        <v>-</v>
      </c>
      <c r="D415" s="8" t="str">
        <f>IFERROR(IF(INDEX('ce raw data'!$C$2:$CZ$3000,MATCH(1,INDEX(('ce raw data'!$A$2:$A$3000=C377)*('ce raw data'!$B$2:$B$3000=$B416),,),0),MATCH(SUBSTITUTE(D380,"Allele","Height"),'ce raw data'!$C$1:$CZ$1,0))="","-",INDEX('ce raw data'!$C$2:$CZ$3000,MATCH(1,INDEX(('ce raw data'!$A$2:$A$3000=C377)*('ce raw data'!$B$2:$B$3000=$B416),,),0),MATCH(SUBSTITUTE(D380,"Allele","Height"),'ce raw data'!$C$1:$CZ$1,0))),"-")</f>
        <v>-</v>
      </c>
      <c r="E415" s="8" t="str">
        <f>IFERROR(IF(INDEX('ce raw data'!$C$2:$CZ$3000,MATCH(1,INDEX(('ce raw data'!$A$2:$A$3000=C377)*('ce raw data'!$B$2:$B$3000=$B416),,),0),MATCH(SUBSTITUTE(E380,"Allele","Height"),'ce raw data'!$C$1:$CZ$1,0))="","-",INDEX('ce raw data'!$C$2:$CZ$3000,MATCH(1,INDEX(('ce raw data'!$A$2:$A$3000=C377)*('ce raw data'!$B$2:$B$3000=$B416),,),0),MATCH(SUBSTITUTE(E380,"Allele","Height"),'ce raw data'!$C$1:$CZ$1,0))),"-")</f>
        <v>-</v>
      </c>
      <c r="F415" s="8" t="str">
        <f>IFERROR(IF(INDEX('ce raw data'!$C$2:$CZ$3000,MATCH(1,INDEX(('ce raw data'!$A$2:$A$3000=C377)*('ce raw data'!$B$2:$B$3000=$B416),,),0),MATCH(SUBSTITUTE(F380,"Allele","Height"),'ce raw data'!$C$1:$CZ$1,0))="","-",INDEX('ce raw data'!$C$2:$CZ$3000,MATCH(1,INDEX(('ce raw data'!$A$2:$A$3000=C377)*('ce raw data'!$B$2:$B$3000=$B416),,),0),MATCH(SUBSTITUTE(F380,"Allele","Height"),'ce raw data'!$C$1:$CZ$1,0))),"-")</f>
        <v>-</v>
      </c>
      <c r="G415" s="8" t="str">
        <f>IFERROR(IF(INDEX('ce raw data'!$C$2:$CZ$3000,MATCH(1,INDEX(('ce raw data'!$A$2:$A$3000=C377)*('ce raw data'!$B$2:$B$3000=$B416),,),0),MATCH(SUBSTITUTE(G380,"Allele","Height"),'ce raw data'!$C$1:$CZ$1,0))="","-",INDEX('ce raw data'!$C$2:$CZ$3000,MATCH(1,INDEX(('ce raw data'!$A$2:$A$3000=C377)*('ce raw data'!$B$2:$B$3000=$B416),,),0),MATCH(SUBSTITUTE(G380,"Allele","Height"),'ce raw data'!$C$1:$CZ$1,0))),"-")</f>
        <v>-</v>
      </c>
      <c r="H415" s="8" t="str">
        <f>IFERROR(IF(INDEX('ce raw data'!$C$2:$CZ$3000,MATCH(1,INDEX(('ce raw data'!$A$2:$A$3000=C377)*('ce raw data'!$B$2:$B$3000=$B416),,),0),MATCH(SUBSTITUTE(H380,"Allele","Height"),'ce raw data'!$C$1:$CZ$1,0))="","-",INDEX('ce raw data'!$C$2:$CZ$3000,MATCH(1,INDEX(('ce raw data'!$A$2:$A$3000=C377)*('ce raw data'!$B$2:$B$3000=$B416),,),0),MATCH(SUBSTITUTE(H380,"Allele","Height"),'ce raw data'!$C$1:$CZ$1,0))),"-")</f>
        <v>-</v>
      </c>
      <c r="I415" s="8" t="str">
        <f>IFERROR(IF(INDEX('ce raw data'!$C$2:$CZ$3000,MATCH(1,INDEX(('ce raw data'!$A$2:$A$3000=C377)*('ce raw data'!$B$2:$B$3000=$B416),,),0),MATCH(SUBSTITUTE(I380,"Allele","Height"),'ce raw data'!$C$1:$CZ$1,0))="","-",INDEX('ce raw data'!$C$2:$CZ$3000,MATCH(1,INDEX(('ce raw data'!$A$2:$A$3000=C377)*('ce raw data'!$B$2:$B$3000=$B416),,),0),MATCH(SUBSTITUTE(I380,"Allele","Height"),'ce raw data'!$C$1:$CZ$1,0))),"-")</f>
        <v>-</v>
      </c>
      <c r="J415" s="8" t="str">
        <f>IFERROR(IF(INDEX('ce raw data'!$C$2:$CZ$3000,MATCH(1,INDEX(('ce raw data'!$A$2:$A$3000=C377)*('ce raw data'!$B$2:$B$3000=$B416),,),0),MATCH(SUBSTITUTE(J380,"Allele","Height"),'ce raw data'!$C$1:$CZ$1,0))="","-",INDEX('ce raw data'!$C$2:$CZ$3000,MATCH(1,INDEX(('ce raw data'!$A$2:$A$3000=C377)*('ce raw data'!$B$2:$B$3000=$B416),,),0),MATCH(SUBSTITUTE(J380,"Allele","Height"),'ce raw data'!$C$1:$CZ$1,0))),"-")</f>
        <v>-</v>
      </c>
    </row>
    <row r="416" spans="2:10" x14ac:dyDescent="0.4">
      <c r="B416" s="14" t="str">
        <f>'Allele Call Table'!$A$105</f>
        <v>TPOX</v>
      </c>
      <c r="C416" s="8" t="str">
        <f>IFERROR(IF(INDEX('ce raw data'!$C$2:$CZ$3000,MATCH(1,INDEX(('ce raw data'!$A$2:$A$3000=C377)*('ce raw data'!$B$2:$B$3000=$B416),,),0),MATCH(C380,'ce raw data'!$C$1:$CZ$1,0))="","-",INDEX('ce raw data'!$C$2:$CZ$3000,MATCH(1,INDEX(('ce raw data'!$A$2:$A$3000=C377)*('ce raw data'!$B$2:$B$3000=$B416),,),0),MATCH(C380,'ce raw data'!$C$1:$CZ$1,0))),"-")</f>
        <v>-</v>
      </c>
      <c r="D416" s="8" t="str">
        <f>IFERROR(IF(INDEX('ce raw data'!$C$2:$CZ$3000,MATCH(1,INDEX(('ce raw data'!$A$2:$A$3000=C377)*('ce raw data'!$B$2:$B$3000=$B416),,),0),MATCH(D380,'ce raw data'!$C$1:$CZ$1,0))="","-",INDEX('ce raw data'!$C$2:$CZ$3000,MATCH(1,INDEX(('ce raw data'!$A$2:$A$3000=C377)*('ce raw data'!$B$2:$B$3000=$B416),,),0),MATCH(D380,'ce raw data'!$C$1:$CZ$1,0))),"-")</f>
        <v>-</v>
      </c>
      <c r="E416" s="8" t="str">
        <f>IFERROR(IF(INDEX('ce raw data'!$C$2:$CZ$3000,MATCH(1,INDEX(('ce raw data'!$A$2:$A$3000=C377)*('ce raw data'!$B$2:$B$3000=$B416),,),0),MATCH(E380,'ce raw data'!$C$1:$CZ$1,0))="","-",INDEX('ce raw data'!$C$2:$CZ$3000,MATCH(1,INDEX(('ce raw data'!$A$2:$A$3000=C377)*('ce raw data'!$B$2:$B$3000=$B416),,),0),MATCH(E380,'ce raw data'!$C$1:$CZ$1,0))),"-")</f>
        <v>-</v>
      </c>
      <c r="F416" s="8" t="str">
        <f>IFERROR(IF(INDEX('ce raw data'!$C$2:$CZ$3000,MATCH(1,INDEX(('ce raw data'!$A$2:$A$3000=C377)*('ce raw data'!$B$2:$B$3000=$B416),,),0),MATCH(F380,'ce raw data'!$C$1:$CZ$1,0))="","-",INDEX('ce raw data'!$C$2:$CZ$3000,MATCH(1,INDEX(('ce raw data'!$A$2:$A$3000=C377)*('ce raw data'!$B$2:$B$3000=$B416),,),0),MATCH(F380,'ce raw data'!$C$1:$CZ$1,0))),"-")</f>
        <v>-</v>
      </c>
      <c r="G416" s="8" t="str">
        <f>IFERROR(IF(INDEX('ce raw data'!$C$2:$CZ$3000,MATCH(1,INDEX(('ce raw data'!$A$2:$A$3000=C377)*('ce raw data'!$B$2:$B$3000=$B416),,),0),MATCH(G380,'ce raw data'!$C$1:$CZ$1,0))="","-",INDEX('ce raw data'!$C$2:$CZ$3000,MATCH(1,INDEX(('ce raw data'!$A$2:$A$3000=C377)*('ce raw data'!$B$2:$B$3000=$B416),,),0),MATCH(G380,'ce raw data'!$C$1:$CZ$1,0))),"-")</f>
        <v>-</v>
      </c>
      <c r="H416" s="8" t="str">
        <f>IFERROR(IF(INDEX('ce raw data'!$C$2:$CZ$3000,MATCH(1,INDEX(('ce raw data'!$A$2:$A$3000=C377)*('ce raw data'!$B$2:$B$3000=$B416),,),0),MATCH(H380,'ce raw data'!$C$1:$CZ$1,0))="","-",INDEX('ce raw data'!$C$2:$CZ$3000,MATCH(1,INDEX(('ce raw data'!$A$2:$A$3000=C377)*('ce raw data'!$B$2:$B$3000=$B416),,),0),MATCH(H380,'ce raw data'!$C$1:$CZ$1,0))),"-")</f>
        <v>-</v>
      </c>
      <c r="I416" s="8" t="str">
        <f>IFERROR(IF(INDEX('ce raw data'!$C$2:$CZ$3000,MATCH(1,INDEX(('ce raw data'!$A$2:$A$3000=C377)*('ce raw data'!$B$2:$B$3000=$B416),,),0),MATCH(I380,'ce raw data'!$C$1:$CZ$1,0))="","-",INDEX('ce raw data'!$C$2:$CZ$3000,MATCH(1,INDEX(('ce raw data'!$A$2:$A$3000=C377)*('ce raw data'!$B$2:$B$3000=$B416),,),0),MATCH(I380,'ce raw data'!$C$1:$CZ$1,0))),"-")</f>
        <v>-</v>
      </c>
      <c r="J416" s="8" t="str">
        <f>IFERROR(IF(INDEX('ce raw data'!$C$2:$CZ$3000,MATCH(1,INDEX(('ce raw data'!$A$2:$A$3000=C377)*('ce raw data'!$B$2:$B$3000=$B416),,),0),MATCH(J380,'ce raw data'!$C$1:$CZ$1,0))="","-",INDEX('ce raw data'!$C$2:$CZ$3000,MATCH(1,INDEX(('ce raw data'!$A$2:$A$3000=C377)*('ce raw data'!$B$2:$B$3000=$B416),,),0),MATCH(J380,'ce raw data'!$C$1:$CZ$1,0))),"-")</f>
        <v>-</v>
      </c>
    </row>
    <row r="417" spans="2:10" hidden="1" x14ac:dyDescent="0.4">
      <c r="B417" s="10"/>
      <c r="C417" s="8" t="str">
        <f>IFERROR(IF(INDEX('ce raw data'!$C$2:$CZ$3000,MATCH(1,INDEX(('ce raw data'!$A$2:$A$3000=C377)*('ce raw data'!$B$2:$B$3000=$B418),,),0),MATCH(SUBSTITUTE(C380,"Allele","Height"),'ce raw data'!$C$1:$CZ$1,0))="","-",INDEX('ce raw data'!$C$2:$CZ$3000,MATCH(1,INDEX(('ce raw data'!$A$2:$A$3000=C377)*('ce raw data'!$B$2:$B$3000=$B418),,),0),MATCH(SUBSTITUTE(C380,"Allele","Height"),'ce raw data'!$C$1:$CZ$1,0))),"-")</f>
        <v>-</v>
      </c>
      <c r="D417" s="8" t="str">
        <f>IFERROR(IF(INDEX('ce raw data'!$C$2:$CZ$3000,MATCH(1,INDEX(('ce raw data'!$A$2:$A$3000=C377)*('ce raw data'!$B$2:$B$3000=$B418),,),0),MATCH(SUBSTITUTE(D380,"Allele","Height"),'ce raw data'!$C$1:$CZ$1,0))="","-",INDEX('ce raw data'!$C$2:$CZ$3000,MATCH(1,INDEX(('ce raw data'!$A$2:$A$3000=C377)*('ce raw data'!$B$2:$B$3000=$B418),,),0),MATCH(SUBSTITUTE(D380,"Allele","Height"),'ce raw data'!$C$1:$CZ$1,0))),"-")</f>
        <v>-</v>
      </c>
      <c r="E417" s="8" t="str">
        <f>IFERROR(IF(INDEX('ce raw data'!$C$2:$CZ$3000,MATCH(1,INDEX(('ce raw data'!$A$2:$A$3000=C377)*('ce raw data'!$B$2:$B$3000=$B418),,),0),MATCH(SUBSTITUTE(E380,"Allele","Height"),'ce raw data'!$C$1:$CZ$1,0))="","-",INDEX('ce raw data'!$C$2:$CZ$3000,MATCH(1,INDEX(('ce raw data'!$A$2:$A$3000=C377)*('ce raw data'!$B$2:$B$3000=$B418),,),0),MATCH(SUBSTITUTE(E380,"Allele","Height"),'ce raw data'!$C$1:$CZ$1,0))),"-")</f>
        <v>-</v>
      </c>
      <c r="F417" s="8" t="str">
        <f>IFERROR(IF(INDEX('ce raw data'!$C$2:$CZ$3000,MATCH(1,INDEX(('ce raw data'!$A$2:$A$3000=C377)*('ce raw data'!$B$2:$B$3000=$B418),,),0),MATCH(SUBSTITUTE(F380,"Allele","Height"),'ce raw data'!$C$1:$CZ$1,0))="","-",INDEX('ce raw data'!$C$2:$CZ$3000,MATCH(1,INDEX(('ce raw data'!$A$2:$A$3000=C377)*('ce raw data'!$B$2:$B$3000=$B418),,),0),MATCH(SUBSTITUTE(F380,"Allele","Height"),'ce raw data'!$C$1:$CZ$1,0))),"-")</f>
        <v>-</v>
      </c>
      <c r="G417" s="8" t="str">
        <f>IFERROR(IF(INDEX('ce raw data'!$C$2:$CZ$3000,MATCH(1,INDEX(('ce raw data'!$A$2:$A$3000=C377)*('ce raw data'!$B$2:$B$3000=$B418),,),0),MATCH(SUBSTITUTE(G380,"Allele","Height"),'ce raw data'!$C$1:$CZ$1,0))="","-",INDEX('ce raw data'!$C$2:$CZ$3000,MATCH(1,INDEX(('ce raw data'!$A$2:$A$3000=C377)*('ce raw data'!$B$2:$B$3000=$B418),,),0),MATCH(SUBSTITUTE(G380,"Allele","Height"),'ce raw data'!$C$1:$CZ$1,0))),"-")</f>
        <v>-</v>
      </c>
      <c r="H417" s="8" t="str">
        <f>IFERROR(IF(INDEX('ce raw data'!$C$2:$CZ$3000,MATCH(1,INDEX(('ce raw data'!$A$2:$A$3000=C377)*('ce raw data'!$B$2:$B$3000=$B418),,),0),MATCH(SUBSTITUTE(H380,"Allele","Height"),'ce raw data'!$C$1:$CZ$1,0))="","-",INDEX('ce raw data'!$C$2:$CZ$3000,MATCH(1,INDEX(('ce raw data'!$A$2:$A$3000=C377)*('ce raw data'!$B$2:$B$3000=$B418),,),0),MATCH(SUBSTITUTE(H380,"Allele","Height"),'ce raw data'!$C$1:$CZ$1,0))),"-")</f>
        <v>-</v>
      </c>
      <c r="I417" s="8" t="str">
        <f>IFERROR(IF(INDEX('ce raw data'!$C$2:$CZ$3000,MATCH(1,INDEX(('ce raw data'!$A$2:$A$3000=C377)*('ce raw data'!$B$2:$B$3000=$B418),,),0),MATCH(SUBSTITUTE(I380,"Allele","Height"),'ce raw data'!$C$1:$CZ$1,0))="","-",INDEX('ce raw data'!$C$2:$CZ$3000,MATCH(1,INDEX(('ce raw data'!$A$2:$A$3000=C377)*('ce raw data'!$B$2:$B$3000=$B418),,),0),MATCH(SUBSTITUTE(I380,"Allele","Height"),'ce raw data'!$C$1:$CZ$1,0))),"-")</f>
        <v>-</v>
      </c>
      <c r="J417" s="8" t="str">
        <f>IFERROR(IF(INDEX('ce raw data'!$C$2:$CZ$3000,MATCH(1,INDEX(('ce raw data'!$A$2:$A$3000=C377)*('ce raw data'!$B$2:$B$3000=$B418),,),0),MATCH(SUBSTITUTE(J380,"Allele","Height"),'ce raw data'!$C$1:$CZ$1,0))="","-",INDEX('ce raw data'!$C$2:$CZ$3000,MATCH(1,INDEX(('ce raw data'!$A$2:$A$3000=C377)*('ce raw data'!$B$2:$B$3000=$B418),,),0),MATCH(SUBSTITUTE(J380,"Allele","Height"),'ce raw data'!$C$1:$CZ$1,0))),"-")</f>
        <v>-</v>
      </c>
    </row>
    <row r="418" spans="2:10" x14ac:dyDescent="0.4">
      <c r="B418" s="12" t="str">
        <f>'Allele Call Table'!$A$107</f>
        <v>D8S1179</v>
      </c>
      <c r="C418" s="8" t="str">
        <f>IFERROR(IF(INDEX('ce raw data'!$C$2:$CZ$3000,MATCH(1,INDEX(('ce raw data'!$A$2:$A$3000=C377)*('ce raw data'!$B$2:$B$3000=$B418),,),0),MATCH(C380,'ce raw data'!$C$1:$CZ$1,0))="","-",INDEX('ce raw data'!$C$2:$CZ$3000,MATCH(1,INDEX(('ce raw data'!$A$2:$A$3000=C377)*('ce raw data'!$B$2:$B$3000=$B418),,),0),MATCH(C380,'ce raw data'!$C$1:$CZ$1,0))),"-")</f>
        <v>-</v>
      </c>
      <c r="D418" s="8" t="str">
        <f>IFERROR(IF(INDEX('ce raw data'!$C$2:$CZ$3000,MATCH(1,INDEX(('ce raw data'!$A$2:$A$3000=C377)*('ce raw data'!$B$2:$B$3000=$B418),,),0),MATCH(D380,'ce raw data'!$C$1:$CZ$1,0))="","-",INDEX('ce raw data'!$C$2:$CZ$3000,MATCH(1,INDEX(('ce raw data'!$A$2:$A$3000=C377)*('ce raw data'!$B$2:$B$3000=$B418),,),0),MATCH(D380,'ce raw data'!$C$1:$CZ$1,0))),"-")</f>
        <v>-</v>
      </c>
      <c r="E418" s="8" t="str">
        <f>IFERROR(IF(INDEX('ce raw data'!$C$2:$CZ$3000,MATCH(1,INDEX(('ce raw data'!$A$2:$A$3000=C377)*('ce raw data'!$B$2:$B$3000=$B418),,),0),MATCH(E380,'ce raw data'!$C$1:$CZ$1,0))="","-",INDEX('ce raw data'!$C$2:$CZ$3000,MATCH(1,INDEX(('ce raw data'!$A$2:$A$3000=C377)*('ce raw data'!$B$2:$B$3000=$B418),,),0),MATCH(E380,'ce raw data'!$C$1:$CZ$1,0))),"-")</f>
        <v>-</v>
      </c>
      <c r="F418" s="8" t="str">
        <f>IFERROR(IF(INDEX('ce raw data'!$C$2:$CZ$3000,MATCH(1,INDEX(('ce raw data'!$A$2:$A$3000=C377)*('ce raw data'!$B$2:$B$3000=$B418),,),0),MATCH(F380,'ce raw data'!$C$1:$CZ$1,0))="","-",INDEX('ce raw data'!$C$2:$CZ$3000,MATCH(1,INDEX(('ce raw data'!$A$2:$A$3000=C377)*('ce raw data'!$B$2:$B$3000=$B418),,),0),MATCH(F380,'ce raw data'!$C$1:$CZ$1,0))),"-")</f>
        <v>-</v>
      </c>
      <c r="G418" s="8" t="str">
        <f>IFERROR(IF(INDEX('ce raw data'!$C$2:$CZ$3000,MATCH(1,INDEX(('ce raw data'!$A$2:$A$3000=C377)*('ce raw data'!$B$2:$B$3000=$B418),,),0),MATCH(G380,'ce raw data'!$C$1:$CZ$1,0))="","-",INDEX('ce raw data'!$C$2:$CZ$3000,MATCH(1,INDEX(('ce raw data'!$A$2:$A$3000=C377)*('ce raw data'!$B$2:$B$3000=$B418),,),0),MATCH(G380,'ce raw data'!$C$1:$CZ$1,0))),"-")</f>
        <v>-</v>
      </c>
      <c r="H418" s="8" t="str">
        <f>IFERROR(IF(INDEX('ce raw data'!$C$2:$CZ$3000,MATCH(1,INDEX(('ce raw data'!$A$2:$A$3000=C377)*('ce raw data'!$B$2:$B$3000=$B418),,),0),MATCH(H380,'ce raw data'!$C$1:$CZ$1,0))="","-",INDEX('ce raw data'!$C$2:$CZ$3000,MATCH(1,INDEX(('ce raw data'!$A$2:$A$3000=C377)*('ce raw data'!$B$2:$B$3000=$B418),,),0),MATCH(H380,'ce raw data'!$C$1:$CZ$1,0))),"-")</f>
        <v>-</v>
      </c>
      <c r="I418" s="8" t="str">
        <f>IFERROR(IF(INDEX('ce raw data'!$C$2:$CZ$3000,MATCH(1,INDEX(('ce raw data'!$A$2:$A$3000=C377)*('ce raw data'!$B$2:$B$3000=$B418),,),0),MATCH(I380,'ce raw data'!$C$1:$CZ$1,0))="","-",INDEX('ce raw data'!$C$2:$CZ$3000,MATCH(1,INDEX(('ce raw data'!$A$2:$A$3000=C377)*('ce raw data'!$B$2:$B$3000=$B418),,),0),MATCH(I380,'ce raw data'!$C$1:$CZ$1,0))),"-")</f>
        <v>-</v>
      </c>
      <c r="J418" s="8" t="str">
        <f>IFERROR(IF(INDEX('ce raw data'!$C$2:$CZ$3000,MATCH(1,INDEX(('ce raw data'!$A$2:$A$3000=C377)*('ce raw data'!$B$2:$B$3000=$B418),,),0),MATCH(J380,'ce raw data'!$C$1:$CZ$1,0))="","-",INDEX('ce raw data'!$C$2:$CZ$3000,MATCH(1,INDEX(('ce raw data'!$A$2:$A$3000=C377)*('ce raw data'!$B$2:$B$3000=$B418),,),0),MATCH(J380,'ce raw data'!$C$1:$CZ$1,0))),"-")</f>
        <v>-</v>
      </c>
    </row>
    <row r="419" spans="2:10" hidden="1" x14ac:dyDescent="0.4">
      <c r="B419" s="12"/>
      <c r="C419" s="8" t="str">
        <f>IFERROR(IF(INDEX('ce raw data'!$C$2:$CZ$3000,MATCH(1,INDEX(('ce raw data'!$A$2:$A$3000=C377)*('ce raw data'!$B$2:$B$3000=$B420),,),0),MATCH(SUBSTITUTE(C380,"Allele","Height"),'ce raw data'!$C$1:$CZ$1,0))="","-",INDEX('ce raw data'!$C$2:$CZ$3000,MATCH(1,INDEX(('ce raw data'!$A$2:$A$3000=C377)*('ce raw data'!$B$2:$B$3000=$B420),,),0),MATCH(SUBSTITUTE(C380,"Allele","Height"),'ce raw data'!$C$1:$CZ$1,0))),"-")</f>
        <v>-</v>
      </c>
      <c r="D419" s="8" t="str">
        <f>IFERROR(IF(INDEX('ce raw data'!$C$2:$CZ$3000,MATCH(1,INDEX(('ce raw data'!$A$2:$A$3000=C377)*('ce raw data'!$B$2:$B$3000=$B420),,),0),MATCH(SUBSTITUTE(D380,"Allele","Height"),'ce raw data'!$C$1:$CZ$1,0))="","-",INDEX('ce raw data'!$C$2:$CZ$3000,MATCH(1,INDEX(('ce raw data'!$A$2:$A$3000=C377)*('ce raw data'!$B$2:$B$3000=$B420),,),0),MATCH(SUBSTITUTE(D380,"Allele","Height"),'ce raw data'!$C$1:$CZ$1,0))),"-")</f>
        <v>-</v>
      </c>
      <c r="E419" s="8" t="str">
        <f>IFERROR(IF(INDEX('ce raw data'!$C$2:$CZ$3000,MATCH(1,INDEX(('ce raw data'!$A$2:$A$3000=C377)*('ce raw data'!$B$2:$B$3000=$B420),,),0),MATCH(SUBSTITUTE(E380,"Allele","Height"),'ce raw data'!$C$1:$CZ$1,0))="","-",INDEX('ce raw data'!$C$2:$CZ$3000,MATCH(1,INDEX(('ce raw data'!$A$2:$A$3000=C377)*('ce raw data'!$B$2:$B$3000=$B420),,),0),MATCH(SUBSTITUTE(E380,"Allele","Height"),'ce raw data'!$C$1:$CZ$1,0))),"-")</f>
        <v>-</v>
      </c>
      <c r="F419" s="8" t="str">
        <f>IFERROR(IF(INDEX('ce raw data'!$C$2:$CZ$3000,MATCH(1,INDEX(('ce raw data'!$A$2:$A$3000=C377)*('ce raw data'!$B$2:$B$3000=$B420),,),0),MATCH(SUBSTITUTE(F380,"Allele","Height"),'ce raw data'!$C$1:$CZ$1,0))="","-",INDEX('ce raw data'!$C$2:$CZ$3000,MATCH(1,INDEX(('ce raw data'!$A$2:$A$3000=C377)*('ce raw data'!$B$2:$B$3000=$B420),,),0),MATCH(SUBSTITUTE(F380,"Allele","Height"),'ce raw data'!$C$1:$CZ$1,0))),"-")</f>
        <v>-</v>
      </c>
      <c r="G419" s="8" t="str">
        <f>IFERROR(IF(INDEX('ce raw data'!$C$2:$CZ$3000,MATCH(1,INDEX(('ce raw data'!$A$2:$A$3000=C377)*('ce raw data'!$B$2:$B$3000=$B420),,),0),MATCH(SUBSTITUTE(G380,"Allele","Height"),'ce raw data'!$C$1:$CZ$1,0))="","-",INDEX('ce raw data'!$C$2:$CZ$3000,MATCH(1,INDEX(('ce raw data'!$A$2:$A$3000=C377)*('ce raw data'!$B$2:$B$3000=$B420),,),0),MATCH(SUBSTITUTE(G380,"Allele","Height"),'ce raw data'!$C$1:$CZ$1,0))),"-")</f>
        <v>-</v>
      </c>
      <c r="H419" s="8" t="str">
        <f>IFERROR(IF(INDEX('ce raw data'!$C$2:$CZ$3000,MATCH(1,INDEX(('ce raw data'!$A$2:$A$3000=C377)*('ce raw data'!$B$2:$B$3000=$B420),,),0),MATCH(SUBSTITUTE(H380,"Allele","Height"),'ce raw data'!$C$1:$CZ$1,0))="","-",INDEX('ce raw data'!$C$2:$CZ$3000,MATCH(1,INDEX(('ce raw data'!$A$2:$A$3000=C377)*('ce raw data'!$B$2:$B$3000=$B420),,),0),MATCH(SUBSTITUTE(H380,"Allele","Height"),'ce raw data'!$C$1:$CZ$1,0))),"-")</f>
        <v>-</v>
      </c>
      <c r="I419" s="8" t="str">
        <f>IFERROR(IF(INDEX('ce raw data'!$C$2:$CZ$3000,MATCH(1,INDEX(('ce raw data'!$A$2:$A$3000=C377)*('ce raw data'!$B$2:$B$3000=$B420),,),0),MATCH(SUBSTITUTE(I380,"Allele","Height"),'ce raw data'!$C$1:$CZ$1,0))="","-",INDEX('ce raw data'!$C$2:$CZ$3000,MATCH(1,INDEX(('ce raw data'!$A$2:$A$3000=C377)*('ce raw data'!$B$2:$B$3000=$B420),,),0),MATCH(SUBSTITUTE(I380,"Allele","Height"),'ce raw data'!$C$1:$CZ$1,0))),"-")</f>
        <v>-</v>
      </c>
      <c r="J419" s="8" t="str">
        <f>IFERROR(IF(INDEX('ce raw data'!$C$2:$CZ$3000,MATCH(1,INDEX(('ce raw data'!$A$2:$A$3000=C377)*('ce raw data'!$B$2:$B$3000=$B420),,),0),MATCH(SUBSTITUTE(J380,"Allele","Height"),'ce raw data'!$C$1:$CZ$1,0))="","-",INDEX('ce raw data'!$C$2:$CZ$3000,MATCH(1,INDEX(('ce raw data'!$A$2:$A$3000=C377)*('ce raw data'!$B$2:$B$3000=$B420),,),0),MATCH(SUBSTITUTE(J380,"Allele","Height"),'ce raw data'!$C$1:$CZ$1,0))),"-")</f>
        <v>-</v>
      </c>
    </row>
    <row r="420" spans="2:10" x14ac:dyDescent="0.4">
      <c r="B420" s="12" t="str">
        <f>'Allele Call Table'!$A$109</f>
        <v>D12S391</v>
      </c>
      <c r="C420" s="8" t="str">
        <f>IFERROR(IF(INDEX('ce raw data'!$C$2:$CZ$3000,MATCH(1,INDEX(('ce raw data'!$A$2:$A$3000=C377)*('ce raw data'!$B$2:$B$3000=$B420),,),0),MATCH(C380,'ce raw data'!$C$1:$CZ$1,0))="","-",INDEX('ce raw data'!$C$2:$CZ$3000,MATCH(1,INDEX(('ce raw data'!$A$2:$A$3000=C377)*('ce raw data'!$B$2:$B$3000=$B420),,),0),MATCH(C380,'ce raw data'!$C$1:$CZ$1,0))),"-")</f>
        <v>-</v>
      </c>
      <c r="D420" s="8" t="str">
        <f>IFERROR(IF(INDEX('ce raw data'!$C$2:$CZ$3000,MATCH(1,INDEX(('ce raw data'!$A$2:$A$3000=C377)*('ce raw data'!$B$2:$B$3000=$B420),,),0),MATCH(D380,'ce raw data'!$C$1:$CZ$1,0))="","-",INDEX('ce raw data'!$C$2:$CZ$3000,MATCH(1,INDEX(('ce raw data'!$A$2:$A$3000=C377)*('ce raw data'!$B$2:$B$3000=$B420),,),0),MATCH(D380,'ce raw data'!$C$1:$CZ$1,0))),"-")</f>
        <v>-</v>
      </c>
      <c r="E420" s="8" t="str">
        <f>IFERROR(IF(INDEX('ce raw data'!$C$2:$CZ$3000,MATCH(1,INDEX(('ce raw data'!$A$2:$A$3000=C377)*('ce raw data'!$B$2:$B$3000=$B420),,),0),MATCH(E380,'ce raw data'!$C$1:$CZ$1,0))="","-",INDEX('ce raw data'!$C$2:$CZ$3000,MATCH(1,INDEX(('ce raw data'!$A$2:$A$3000=C377)*('ce raw data'!$B$2:$B$3000=$B420),,),0),MATCH(E380,'ce raw data'!$C$1:$CZ$1,0))),"-")</f>
        <v>-</v>
      </c>
      <c r="F420" s="8" t="str">
        <f>IFERROR(IF(INDEX('ce raw data'!$C$2:$CZ$3000,MATCH(1,INDEX(('ce raw data'!$A$2:$A$3000=C377)*('ce raw data'!$B$2:$B$3000=$B420),,),0),MATCH(F380,'ce raw data'!$C$1:$CZ$1,0))="","-",INDEX('ce raw data'!$C$2:$CZ$3000,MATCH(1,INDEX(('ce raw data'!$A$2:$A$3000=C377)*('ce raw data'!$B$2:$B$3000=$B420),,),0),MATCH(F380,'ce raw data'!$C$1:$CZ$1,0))),"-")</f>
        <v>-</v>
      </c>
      <c r="G420" s="8" t="str">
        <f>IFERROR(IF(INDEX('ce raw data'!$C$2:$CZ$3000,MATCH(1,INDEX(('ce raw data'!$A$2:$A$3000=C377)*('ce raw data'!$B$2:$B$3000=$B420),,),0),MATCH(G380,'ce raw data'!$C$1:$CZ$1,0))="","-",INDEX('ce raw data'!$C$2:$CZ$3000,MATCH(1,INDEX(('ce raw data'!$A$2:$A$3000=C377)*('ce raw data'!$B$2:$B$3000=$B420),,),0),MATCH(G380,'ce raw data'!$C$1:$CZ$1,0))),"-")</f>
        <v>-</v>
      </c>
      <c r="H420" s="8" t="str">
        <f>IFERROR(IF(INDEX('ce raw data'!$C$2:$CZ$3000,MATCH(1,INDEX(('ce raw data'!$A$2:$A$3000=C377)*('ce raw data'!$B$2:$B$3000=$B420),,),0),MATCH(H380,'ce raw data'!$C$1:$CZ$1,0))="","-",INDEX('ce raw data'!$C$2:$CZ$3000,MATCH(1,INDEX(('ce raw data'!$A$2:$A$3000=C377)*('ce raw data'!$B$2:$B$3000=$B420),,),0),MATCH(H380,'ce raw data'!$C$1:$CZ$1,0))),"-")</f>
        <v>-</v>
      </c>
      <c r="I420" s="8" t="str">
        <f>IFERROR(IF(INDEX('ce raw data'!$C$2:$CZ$3000,MATCH(1,INDEX(('ce raw data'!$A$2:$A$3000=C377)*('ce raw data'!$B$2:$B$3000=$B420),,),0),MATCH(I380,'ce raw data'!$C$1:$CZ$1,0))="","-",INDEX('ce raw data'!$C$2:$CZ$3000,MATCH(1,INDEX(('ce raw data'!$A$2:$A$3000=C377)*('ce raw data'!$B$2:$B$3000=$B420),,),0),MATCH(I380,'ce raw data'!$C$1:$CZ$1,0))),"-")</f>
        <v>-</v>
      </c>
      <c r="J420" s="8" t="str">
        <f>IFERROR(IF(INDEX('ce raw data'!$C$2:$CZ$3000,MATCH(1,INDEX(('ce raw data'!$A$2:$A$3000=C377)*('ce raw data'!$B$2:$B$3000=$B420),,),0),MATCH(J380,'ce raw data'!$C$1:$CZ$1,0))="","-",INDEX('ce raw data'!$C$2:$CZ$3000,MATCH(1,INDEX(('ce raw data'!$A$2:$A$3000=C377)*('ce raw data'!$B$2:$B$3000=$B420),,),0),MATCH(J380,'ce raw data'!$C$1:$CZ$1,0))),"-")</f>
        <v>-</v>
      </c>
    </row>
    <row r="421" spans="2:10" hidden="1" x14ac:dyDescent="0.4">
      <c r="B421" s="12"/>
      <c r="C421" s="8" t="str">
        <f>IFERROR(IF(INDEX('ce raw data'!$C$2:$CZ$3000,MATCH(1,INDEX(('ce raw data'!$A$2:$A$3000=C377)*('ce raw data'!$B$2:$B$3000=$B422),,),0),MATCH(SUBSTITUTE(C380,"Allele","Height"),'ce raw data'!$C$1:$CZ$1,0))="","-",INDEX('ce raw data'!$C$2:$CZ$3000,MATCH(1,INDEX(('ce raw data'!$A$2:$A$3000=C377)*('ce raw data'!$B$2:$B$3000=$B422),,),0),MATCH(SUBSTITUTE(C380,"Allele","Height"),'ce raw data'!$C$1:$CZ$1,0))),"-")</f>
        <v>-</v>
      </c>
      <c r="D421" s="8" t="str">
        <f>IFERROR(IF(INDEX('ce raw data'!$C$2:$CZ$3000,MATCH(1,INDEX(('ce raw data'!$A$2:$A$3000=C377)*('ce raw data'!$B$2:$B$3000=$B422),,),0),MATCH(SUBSTITUTE(D380,"Allele","Height"),'ce raw data'!$C$1:$CZ$1,0))="","-",INDEX('ce raw data'!$C$2:$CZ$3000,MATCH(1,INDEX(('ce raw data'!$A$2:$A$3000=C377)*('ce raw data'!$B$2:$B$3000=$B422),,),0),MATCH(SUBSTITUTE(D380,"Allele","Height"),'ce raw data'!$C$1:$CZ$1,0))),"-")</f>
        <v>-</v>
      </c>
      <c r="E421" s="8" t="str">
        <f>IFERROR(IF(INDEX('ce raw data'!$C$2:$CZ$3000,MATCH(1,INDEX(('ce raw data'!$A$2:$A$3000=C377)*('ce raw data'!$B$2:$B$3000=$B422),,),0),MATCH(SUBSTITUTE(E380,"Allele","Height"),'ce raw data'!$C$1:$CZ$1,0))="","-",INDEX('ce raw data'!$C$2:$CZ$3000,MATCH(1,INDEX(('ce raw data'!$A$2:$A$3000=C377)*('ce raw data'!$B$2:$B$3000=$B422),,),0),MATCH(SUBSTITUTE(E380,"Allele","Height"),'ce raw data'!$C$1:$CZ$1,0))),"-")</f>
        <v>-</v>
      </c>
      <c r="F421" s="8" t="str">
        <f>IFERROR(IF(INDEX('ce raw data'!$C$2:$CZ$3000,MATCH(1,INDEX(('ce raw data'!$A$2:$A$3000=C377)*('ce raw data'!$B$2:$B$3000=$B422),,),0),MATCH(SUBSTITUTE(F380,"Allele","Height"),'ce raw data'!$C$1:$CZ$1,0))="","-",INDEX('ce raw data'!$C$2:$CZ$3000,MATCH(1,INDEX(('ce raw data'!$A$2:$A$3000=C377)*('ce raw data'!$B$2:$B$3000=$B422),,),0),MATCH(SUBSTITUTE(F380,"Allele","Height"),'ce raw data'!$C$1:$CZ$1,0))),"-")</f>
        <v>-</v>
      </c>
      <c r="G421" s="8" t="str">
        <f>IFERROR(IF(INDEX('ce raw data'!$C$2:$CZ$3000,MATCH(1,INDEX(('ce raw data'!$A$2:$A$3000=C377)*('ce raw data'!$B$2:$B$3000=$B422),,),0),MATCH(SUBSTITUTE(G380,"Allele","Height"),'ce raw data'!$C$1:$CZ$1,0))="","-",INDEX('ce raw data'!$C$2:$CZ$3000,MATCH(1,INDEX(('ce raw data'!$A$2:$A$3000=C377)*('ce raw data'!$B$2:$B$3000=$B422),,),0),MATCH(SUBSTITUTE(G380,"Allele","Height"),'ce raw data'!$C$1:$CZ$1,0))),"-")</f>
        <v>-</v>
      </c>
      <c r="H421" s="8" t="str">
        <f>IFERROR(IF(INDEX('ce raw data'!$C$2:$CZ$3000,MATCH(1,INDEX(('ce raw data'!$A$2:$A$3000=C377)*('ce raw data'!$B$2:$B$3000=$B422),,),0),MATCH(SUBSTITUTE(H380,"Allele","Height"),'ce raw data'!$C$1:$CZ$1,0))="","-",INDEX('ce raw data'!$C$2:$CZ$3000,MATCH(1,INDEX(('ce raw data'!$A$2:$A$3000=C377)*('ce raw data'!$B$2:$B$3000=$B422),,),0),MATCH(SUBSTITUTE(H380,"Allele","Height"),'ce raw data'!$C$1:$CZ$1,0))),"-")</f>
        <v>-</v>
      </c>
      <c r="I421" s="8" t="str">
        <f>IFERROR(IF(INDEX('ce raw data'!$C$2:$CZ$3000,MATCH(1,INDEX(('ce raw data'!$A$2:$A$3000=C377)*('ce raw data'!$B$2:$B$3000=$B422),,),0),MATCH(SUBSTITUTE(I380,"Allele","Height"),'ce raw data'!$C$1:$CZ$1,0))="","-",INDEX('ce raw data'!$C$2:$CZ$3000,MATCH(1,INDEX(('ce raw data'!$A$2:$A$3000=C377)*('ce raw data'!$B$2:$B$3000=$B422),,),0),MATCH(SUBSTITUTE(I380,"Allele","Height"),'ce raw data'!$C$1:$CZ$1,0))),"-")</f>
        <v>-</v>
      </c>
      <c r="J421" s="8" t="str">
        <f>IFERROR(IF(INDEX('ce raw data'!$C$2:$CZ$3000,MATCH(1,INDEX(('ce raw data'!$A$2:$A$3000=C377)*('ce raw data'!$B$2:$B$3000=$B422),,),0),MATCH(SUBSTITUTE(J380,"Allele","Height"),'ce raw data'!$C$1:$CZ$1,0))="","-",INDEX('ce raw data'!$C$2:$CZ$3000,MATCH(1,INDEX(('ce raw data'!$A$2:$A$3000=C377)*('ce raw data'!$B$2:$B$3000=$B422),,),0),MATCH(SUBSTITUTE(J380,"Allele","Height"),'ce raw data'!$C$1:$CZ$1,0))),"-")</f>
        <v>-</v>
      </c>
    </row>
    <row r="422" spans="2:10" x14ac:dyDescent="0.4">
      <c r="B422" s="12" t="str">
        <f>'Allele Call Table'!$A$111</f>
        <v>D19S433</v>
      </c>
      <c r="C422" s="8" t="str">
        <f>IFERROR(IF(INDEX('ce raw data'!$C$2:$CZ$3000,MATCH(1,INDEX(('ce raw data'!$A$2:$A$3000=C377)*('ce raw data'!$B$2:$B$3000=$B422),,),0),MATCH(C380,'ce raw data'!$C$1:$CZ$1,0))="","-",INDEX('ce raw data'!$C$2:$CZ$3000,MATCH(1,INDEX(('ce raw data'!$A$2:$A$3000=C377)*('ce raw data'!$B$2:$B$3000=$B422),,),0),MATCH(C380,'ce raw data'!$C$1:$CZ$1,0))),"-")</f>
        <v>-</v>
      </c>
      <c r="D422" s="8" t="str">
        <f>IFERROR(IF(INDEX('ce raw data'!$C$2:$CZ$3000,MATCH(1,INDEX(('ce raw data'!$A$2:$A$3000=C377)*('ce raw data'!$B$2:$B$3000=$B422),,),0),MATCH(D380,'ce raw data'!$C$1:$CZ$1,0))="","-",INDEX('ce raw data'!$C$2:$CZ$3000,MATCH(1,INDEX(('ce raw data'!$A$2:$A$3000=C377)*('ce raw data'!$B$2:$B$3000=$B422),,),0),MATCH(D380,'ce raw data'!$C$1:$CZ$1,0))),"-")</f>
        <v>-</v>
      </c>
      <c r="E422" s="8" t="str">
        <f>IFERROR(IF(INDEX('ce raw data'!$C$2:$CZ$3000,MATCH(1,INDEX(('ce raw data'!$A$2:$A$3000=C377)*('ce raw data'!$B$2:$B$3000=$B422),,),0),MATCH(E380,'ce raw data'!$C$1:$CZ$1,0))="","-",INDEX('ce raw data'!$C$2:$CZ$3000,MATCH(1,INDEX(('ce raw data'!$A$2:$A$3000=C377)*('ce raw data'!$B$2:$B$3000=$B422),,),0),MATCH(E380,'ce raw data'!$C$1:$CZ$1,0))),"-")</f>
        <v>-</v>
      </c>
      <c r="F422" s="8" t="str">
        <f>IFERROR(IF(INDEX('ce raw data'!$C$2:$CZ$3000,MATCH(1,INDEX(('ce raw data'!$A$2:$A$3000=C377)*('ce raw data'!$B$2:$B$3000=$B422),,),0),MATCH(F380,'ce raw data'!$C$1:$CZ$1,0))="","-",INDEX('ce raw data'!$C$2:$CZ$3000,MATCH(1,INDEX(('ce raw data'!$A$2:$A$3000=C377)*('ce raw data'!$B$2:$B$3000=$B422),,),0),MATCH(F380,'ce raw data'!$C$1:$CZ$1,0))),"-")</f>
        <v>-</v>
      </c>
      <c r="G422" s="8" t="str">
        <f>IFERROR(IF(INDEX('ce raw data'!$C$2:$CZ$3000,MATCH(1,INDEX(('ce raw data'!$A$2:$A$3000=C377)*('ce raw data'!$B$2:$B$3000=$B422),,),0),MATCH(G380,'ce raw data'!$C$1:$CZ$1,0))="","-",INDEX('ce raw data'!$C$2:$CZ$3000,MATCH(1,INDEX(('ce raw data'!$A$2:$A$3000=C377)*('ce raw data'!$B$2:$B$3000=$B422),,),0),MATCH(G380,'ce raw data'!$C$1:$CZ$1,0))),"-")</f>
        <v>-</v>
      </c>
      <c r="H422" s="8" t="str">
        <f>IFERROR(IF(INDEX('ce raw data'!$C$2:$CZ$3000,MATCH(1,INDEX(('ce raw data'!$A$2:$A$3000=C377)*('ce raw data'!$B$2:$B$3000=$B422),,),0),MATCH(H380,'ce raw data'!$C$1:$CZ$1,0))="","-",INDEX('ce raw data'!$C$2:$CZ$3000,MATCH(1,INDEX(('ce raw data'!$A$2:$A$3000=C377)*('ce raw data'!$B$2:$B$3000=$B422),,),0),MATCH(H380,'ce raw data'!$C$1:$CZ$1,0))),"-")</f>
        <v>-</v>
      </c>
      <c r="I422" s="8" t="str">
        <f>IFERROR(IF(INDEX('ce raw data'!$C$2:$CZ$3000,MATCH(1,INDEX(('ce raw data'!$A$2:$A$3000=C377)*('ce raw data'!$B$2:$B$3000=$B422),,),0),MATCH(I380,'ce raw data'!$C$1:$CZ$1,0))="","-",INDEX('ce raw data'!$C$2:$CZ$3000,MATCH(1,INDEX(('ce raw data'!$A$2:$A$3000=C377)*('ce raw data'!$B$2:$B$3000=$B422),,),0),MATCH(I380,'ce raw data'!$C$1:$CZ$1,0))),"-")</f>
        <v>-</v>
      </c>
      <c r="J422" s="8" t="str">
        <f>IFERROR(IF(INDEX('ce raw data'!$C$2:$CZ$3000,MATCH(1,INDEX(('ce raw data'!$A$2:$A$3000=C377)*('ce raw data'!$B$2:$B$3000=$B422),,),0),MATCH(J380,'ce raw data'!$C$1:$CZ$1,0))="","-",INDEX('ce raw data'!$C$2:$CZ$3000,MATCH(1,INDEX(('ce raw data'!$A$2:$A$3000=C377)*('ce raw data'!$B$2:$B$3000=$B422),,),0),MATCH(J380,'ce raw data'!$C$1:$CZ$1,0))),"-")</f>
        <v>-</v>
      </c>
    </row>
    <row r="423" spans="2:10" hidden="1" x14ac:dyDescent="0.4">
      <c r="B423" s="12"/>
      <c r="C423" s="8" t="str">
        <f>IFERROR(IF(INDEX('ce raw data'!$C$2:$CZ$3000,MATCH(1,INDEX(('ce raw data'!$A$2:$A$3000=C377)*('ce raw data'!$B$2:$B$3000=$B424),,),0),MATCH(SUBSTITUTE(C380,"Allele","Height"),'ce raw data'!$C$1:$CZ$1,0))="","-",INDEX('ce raw data'!$C$2:$CZ$3000,MATCH(1,INDEX(('ce raw data'!$A$2:$A$3000=C377)*('ce raw data'!$B$2:$B$3000=$B424),,),0),MATCH(SUBSTITUTE(C380,"Allele","Height"),'ce raw data'!$C$1:$CZ$1,0))),"-")</f>
        <v>-</v>
      </c>
      <c r="D423" s="8" t="str">
        <f>IFERROR(IF(INDEX('ce raw data'!$C$2:$CZ$3000,MATCH(1,INDEX(('ce raw data'!$A$2:$A$3000=C377)*('ce raw data'!$B$2:$B$3000=$B424),,),0),MATCH(SUBSTITUTE(D380,"Allele","Height"),'ce raw data'!$C$1:$CZ$1,0))="","-",INDEX('ce raw data'!$C$2:$CZ$3000,MATCH(1,INDEX(('ce raw data'!$A$2:$A$3000=C377)*('ce raw data'!$B$2:$B$3000=$B424),,),0),MATCH(SUBSTITUTE(D380,"Allele","Height"),'ce raw data'!$C$1:$CZ$1,0))),"-")</f>
        <v>-</v>
      </c>
      <c r="E423" s="8" t="str">
        <f>IFERROR(IF(INDEX('ce raw data'!$C$2:$CZ$3000,MATCH(1,INDEX(('ce raw data'!$A$2:$A$3000=C377)*('ce raw data'!$B$2:$B$3000=$B424),,),0),MATCH(SUBSTITUTE(E380,"Allele","Height"),'ce raw data'!$C$1:$CZ$1,0))="","-",INDEX('ce raw data'!$C$2:$CZ$3000,MATCH(1,INDEX(('ce raw data'!$A$2:$A$3000=C377)*('ce raw data'!$B$2:$B$3000=$B424),,),0),MATCH(SUBSTITUTE(E380,"Allele","Height"),'ce raw data'!$C$1:$CZ$1,0))),"-")</f>
        <v>-</v>
      </c>
      <c r="F423" s="8" t="str">
        <f>IFERROR(IF(INDEX('ce raw data'!$C$2:$CZ$3000,MATCH(1,INDEX(('ce raw data'!$A$2:$A$3000=C377)*('ce raw data'!$B$2:$B$3000=$B424),,),0),MATCH(SUBSTITUTE(F380,"Allele","Height"),'ce raw data'!$C$1:$CZ$1,0))="","-",INDEX('ce raw data'!$C$2:$CZ$3000,MATCH(1,INDEX(('ce raw data'!$A$2:$A$3000=C377)*('ce raw data'!$B$2:$B$3000=$B424),,),0),MATCH(SUBSTITUTE(F380,"Allele","Height"),'ce raw data'!$C$1:$CZ$1,0))),"-")</f>
        <v>-</v>
      </c>
      <c r="G423" s="8" t="str">
        <f>IFERROR(IF(INDEX('ce raw data'!$C$2:$CZ$3000,MATCH(1,INDEX(('ce raw data'!$A$2:$A$3000=C377)*('ce raw data'!$B$2:$B$3000=$B424),,),0),MATCH(SUBSTITUTE(G380,"Allele","Height"),'ce raw data'!$C$1:$CZ$1,0))="","-",INDEX('ce raw data'!$C$2:$CZ$3000,MATCH(1,INDEX(('ce raw data'!$A$2:$A$3000=C377)*('ce raw data'!$B$2:$B$3000=$B424),,),0),MATCH(SUBSTITUTE(G380,"Allele","Height"),'ce raw data'!$C$1:$CZ$1,0))),"-")</f>
        <v>-</v>
      </c>
      <c r="H423" s="8" t="str">
        <f>IFERROR(IF(INDEX('ce raw data'!$C$2:$CZ$3000,MATCH(1,INDEX(('ce raw data'!$A$2:$A$3000=C377)*('ce raw data'!$B$2:$B$3000=$B424),,),0),MATCH(SUBSTITUTE(H380,"Allele","Height"),'ce raw data'!$C$1:$CZ$1,0))="","-",INDEX('ce raw data'!$C$2:$CZ$3000,MATCH(1,INDEX(('ce raw data'!$A$2:$A$3000=C377)*('ce raw data'!$B$2:$B$3000=$B424),,),0),MATCH(SUBSTITUTE(H380,"Allele","Height"),'ce raw data'!$C$1:$CZ$1,0))),"-")</f>
        <v>-</v>
      </c>
      <c r="I423" s="8" t="str">
        <f>IFERROR(IF(INDEX('ce raw data'!$C$2:$CZ$3000,MATCH(1,INDEX(('ce raw data'!$A$2:$A$3000=C377)*('ce raw data'!$B$2:$B$3000=$B424),,),0),MATCH(SUBSTITUTE(I380,"Allele","Height"),'ce raw data'!$C$1:$CZ$1,0))="","-",INDEX('ce raw data'!$C$2:$CZ$3000,MATCH(1,INDEX(('ce raw data'!$A$2:$A$3000=C377)*('ce raw data'!$B$2:$B$3000=$B424),,),0),MATCH(SUBSTITUTE(I380,"Allele","Height"),'ce raw data'!$C$1:$CZ$1,0))),"-")</f>
        <v>-</v>
      </c>
      <c r="J423" s="8" t="str">
        <f>IFERROR(IF(INDEX('ce raw data'!$C$2:$CZ$3000,MATCH(1,INDEX(('ce raw data'!$A$2:$A$3000=C377)*('ce raw data'!$B$2:$B$3000=$B424),,),0),MATCH(SUBSTITUTE(J380,"Allele","Height"),'ce raw data'!$C$1:$CZ$1,0))="","-",INDEX('ce raw data'!$C$2:$CZ$3000,MATCH(1,INDEX(('ce raw data'!$A$2:$A$3000=C377)*('ce raw data'!$B$2:$B$3000=$B424),,),0),MATCH(SUBSTITUTE(J380,"Allele","Height"),'ce raw data'!$C$1:$CZ$1,0))),"-")</f>
        <v>-</v>
      </c>
    </row>
    <row r="424" spans="2:10" x14ac:dyDescent="0.4">
      <c r="B424" s="12" t="str">
        <f>'Allele Call Table'!$A$113</f>
        <v>SE33</v>
      </c>
      <c r="C424" s="8" t="str">
        <f>IFERROR(IF(INDEX('ce raw data'!$C$2:$CZ$3000,MATCH(1,INDEX(('ce raw data'!$A$2:$A$3000=C377)*('ce raw data'!$B$2:$B$3000=$B424),,),0),MATCH(C380,'ce raw data'!$C$1:$CZ$1,0))="","-",INDEX('ce raw data'!$C$2:$CZ$3000,MATCH(1,INDEX(('ce raw data'!$A$2:$A$3000=C377)*('ce raw data'!$B$2:$B$3000=$B424),,),0),MATCH(C380,'ce raw data'!$C$1:$CZ$1,0))),"-")</f>
        <v>-</v>
      </c>
      <c r="D424" s="8" t="str">
        <f>IFERROR(IF(INDEX('ce raw data'!$C$2:$CZ$3000,MATCH(1,INDEX(('ce raw data'!$A$2:$A$3000=C377)*('ce raw data'!$B$2:$B$3000=$B424),,),0),MATCH(D380,'ce raw data'!$C$1:$CZ$1,0))="","-",INDEX('ce raw data'!$C$2:$CZ$3000,MATCH(1,INDEX(('ce raw data'!$A$2:$A$3000=C377)*('ce raw data'!$B$2:$B$3000=$B424),,),0),MATCH(D380,'ce raw data'!$C$1:$CZ$1,0))),"-")</f>
        <v>-</v>
      </c>
      <c r="E424" s="8" t="str">
        <f>IFERROR(IF(INDEX('ce raw data'!$C$2:$CZ$3000,MATCH(1,INDEX(('ce raw data'!$A$2:$A$3000=C377)*('ce raw data'!$B$2:$B$3000=$B424),,),0),MATCH(E380,'ce raw data'!$C$1:$CZ$1,0))="","-",INDEX('ce raw data'!$C$2:$CZ$3000,MATCH(1,INDEX(('ce raw data'!$A$2:$A$3000=C377)*('ce raw data'!$B$2:$B$3000=$B424),,),0),MATCH(E380,'ce raw data'!$C$1:$CZ$1,0))),"-")</f>
        <v>-</v>
      </c>
      <c r="F424" s="8" t="str">
        <f>IFERROR(IF(INDEX('ce raw data'!$C$2:$CZ$3000,MATCH(1,INDEX(('ce raw data'!$A$2:$A$3000=C377)*('ce raw data'!$B$2:$B$3000=$B424),,),0),MATCH(F380,'ce raw data'!$C$1:$CZ$1,0))="","-",INDEX('ce raw data'!$C$2:$CZ$3000,MATCH(1,INDEX(('ce raw data'!$A$2:$A$3000=C377)*('ce raw data'!$B$2:$B$3000=$B424),,),0),MATCH(F380,'ce raw data'!$C$1:$CZ$1,0))),"-")</f>
        <v>-</v>
      </c>
      <c r="G424" s="8" t="str">
        <f>IFERROR(IF(INDEX('ce raw data'!$C$2:$CZ$3000,MATCH(1,INDEX(('ce raw data'!$A$2:$A$3000=C377)*('ce raw data'!$B$2:$B$3000=$B424),,),0),MATCH(G380,'ce raw data'!$C$1:$CZ$1,0))="","-",INDEX('ce raw data'!$C$2:$CZ$3000,MATCH(1,INDEX(('ce raw data'!$A$2:$A$3000=C377)*('ce raw data'!$B$2:$B$3000=$B424),,),0),MATCH(G380,'ce raw data'!$C$1:$CZ$1,0))),"-")</f>
        <v>-</v>
      </c>
      <c r="H424" s="8" t="str">
        <f>IFERROR(IF(INDEX('ce raw data'!$C$2:$CZ$3000,MATCH(1,INDEX(('ce raw data'!$A$2:$A$3000=C377)*('ce raw data'!$B$2:$B$3000=$B424),,),0),MATCH(H380,'ce raw data'!$C$1:$CZ$1,0))="","-",INDEX('ce raw data'!$C$2:$CZ$3000,MATCH(1,INDEX(('ce raw data'!$A$2:$A$3000=C377)*('ce raw data'!$B$2:$B$3000=$B424),,),0),MATCH(H380,'ce raw data'!$C$1:$CZ$1,0))),"-")</f>
        <v>-</v>
      </c>
      <c r="I424" s="8" t="str">
        <f>IFERROR(IF(INDEX('ce raw data'!$C$2:$CZ$3000,MATCH(1,INDEX(('ce raw data'!$A$2:$A$3000=C377)*('ce raw data'!$B$2:$B$3000=$B424),,),0),MATCH(I380,'ce raw data'!$C$1:$CZ$1,0))="","-",INDEX('ce raw data'!$C$2:$CZ$3000,MATCH(1,INDEX(('ce raw data'!$A$2:$A$3000=C377)*('ce raw data'!$B$2:$B$3000=$B424),,),0),MATCH(I380,'ce raw data'!$C$1:$CZ$1,0))),"-")</f>
        <v>-</v>
      </c>
      <c r="J424" s="8" t="str">
        <f>IFERROR(IF(INDEX('ce raw data'!$C$2:$CZ$3000,MATCH(1,INDEX(('ce raw data'!$A$2:$A$3000=C377)*('ce raw data'!$B$2:$B$3000=$B424),,),0),MATCH(J380,'ce raw data'!$C$1:$CZ$1,0))="","-",INDEX('ce raw data'!$C$2:$CZ$3000,MATCH(1,INDEX(('ce raw data'!$A$2:$A$3000=C377)*('ce raw data'!$B$2:$B$3000=$B424),,),0),MATCH(J380,'ce raw data'!$C$1:$CZ$1,0))),"-")</f>
        <v>-</v>
      </c>
    </row>
    <row r="425" spans="2:10" hidden="1" x14ac:dyDescent="0.4">
      <c r="B425" s="12"/>
      <c r="C425" s="8" t="str">
        <f>IFERROR(IF(INDEX('ce raw data'!$C$2:$CZ$3000,MATCH(1,INDEX(('ce raw data'!$A$2:$A$3000=C377)*('ce raw data'!$B$2:$B$3000=$B426),,),0),MATCH(SUBSTITUTE(C380,"Allele","Height"),'ce raw data'!$C$1:$CZ$1,0))="","-",INDEX('ce raw data'!$C$2:$CZ$3000,MATCH(1,INDEX(('ce raw data'!$A$2:$A$3000=C377)*('ce raw data'!$B$2:$B$3000=$B426),,),0),MATCH(SUBSTITUTE(C380,"Allele","Height"),'ce raw data'!$C$1:$CZ$1,0))),"-")</f>
        <v>-</v>
      </c>
      <c r="D425" s="8" t="str">
        <f>IFERROR(IF(INDEX('ce raw data'!$C$2:$CZ$3000,MATCH(1,INDEX(('ce raw data'!$A$2:$A$3000=C377)*('ce raw data'!$B$2:$B$3000=$B426),,),0),MATCH(SUBSTITUTE(D380,"Allele","Height"),'ce raw data'!$C$1:$CZ$1,0))="","-",INDEX('ce raw data'!$C$2:$CZ$3000,MATCH(1,INDEX(('ce raw data'!$A$2:$A$3000=C377)*('ce raw data'!$B$2:$B$3000=$B426),,),0),MATCH(SUBSTITUTE(D380,"Allele","Height"),'ce raw data'!$C$1:$CZ$1,0))),"-")</f>
        <v>-</v>
      </c>
      <c r="E425" s="8" t="str">
        <f>IFERROR(IF(INDEX('ce raw data'!$C$2:$CZ$3000,MATCH(1,INDEX(('ce raw data'!$A$2:$A$3000=C377)*('ce raw data'!$B$2:$B$3000=$B426),,),0),MATCH(SUBSTITUTE(E380,"Allele","Height"),'ce raw data'!$C$1:$CZ$1,0))="","-",INDEX('ce raw data'!$C$2:$CZ$3000,MATCH(1,INDEX(('ce raw data'!$A$2:$A$3000=C377)*('ce raw data'!$B$2:$B$3000=$B426),,),0),MATCH(SUBSTITUTE(E380,"Allele","Height"),'ce raw data'!$C$1:$CZ$1,0))),"-")</f>
        <v>-</v>
      </c>
      <c r="F425" s="8" t="str">
        <f>IFERROR(IF(INDEX('ce raw data'!$C$2:$CZ$3000,MATCH(1,INDEX(('ce raw data'!$A$2:$A$3000=C377)*('ce raw data'!$B$2:$B$3000=$B426),,),0),MATCH(SUBSTITUTE(F380,"Allele","Height"),'ce raw data'!$C$1:$CZ$1,0))="","-",INDEX('ce raw data'!$C$2:$CZ$3000,MATCH(1,INDEX(('ce raw data'!$A$2:$A$3000=C377)*('ce raw data'!$B$2:$B$3000=$B426),,),0),MATCH(SUBSTITUTE(F380,"Allele","Height"),'ce raw data'!$C$1:$CZ$1,0))),"-")</f>
        <v>-</v>
      </c>
      <c r="G425" s="8" t="str">
        <f>IFERROR(IF(INDEX('ce raw data'!$C$2:$CZ$3000,MATCH(1,INDEX(('ce raw data'!$A$2:$A$3000=C377)*('ce raw data'!$B$2:$B$3000=$B426),,),0),MATCH(SUBSTITUTE(G380,"Allele","Height"),'ce raw data'!$C$1:$CZ$1,0))="","-",INDEX('ce raw data'!$C$2:$CZ$3000,MATCH(1,INDEX(('ce raw data'!$A$2:$A$3000=C377)*('ce raw data'!$B$2:$B$3000=$B426),,),0),MATCH(SUBSTITUTE(G380,"Allele","Height"),'ce raw data'!$C$1:$CZ$1,0))),"-")</f>
        <v>-</v>
      </c>
      <c r="H425" s="8" t="str">
        <f>IFERROR(IF(INDEX('ce raw data'!$C$2:$CZ$3000,MATCH(1,INDEX(('ce raw data'!$A$2:$A$3000=C377)*('ce raw data'!$B$2:$B$3000=$B426),,),0),MATCH(SUBSTITUTE(H380,"Allele","Height"),'ce raw data'!$C$1:$CZ$1,0))="","-",INDEX('ce raw data'!$C$2:$CZ$3000,MATCH(1,INDEX(('ce raw data'!$A$2:$A$3000=C377)*('ce raw data'!$B$2:$B$3000=$B426),,),0),MATCH(SUBSTITUTE(H380,"Allele","Height"),'ce raw data'!$C$1:$CZ$1,0))),"-")</f>
        <v>-</v>
      </c>
      <c r="I425" s="8" t="str">
        <f>IFERROR(IF(INDEX('ce raw data'!$C$2:$CZ$3000,MATCH(1,INDEX(('ce raw data'!$A$2:$A$3000=C377)*('ce raw data'!$B$2:$B$3000=$B426),,),0),MATCH(SUBSTITUTE(I380,"Allele","Height"),'ce raw data'!$C$1:$CZ$1,0))="","-",INDEX('ce raw data'!$C$2:$CZ$3000,MATCH(1,INDEX(('ce raw data'!$A$2:$A$3000=C377)*('ce raw data'!$B$2:$B$3000=$B426),,),0),MATCH(SUBSTITUTE(I380,"Allele","Height"),'ce raw data'!$C$1:$CZ$1,0))),"-")</f>
        <v>-</v>
      </c>
      <c r="J425" s="8" t="str">
        <f>IFERROR(IF(INDEX('ce raw data'!$C$2:$CZ$3000,MATCH(1,INDEX(('ce raw data'!$A$2:$A$3000=C377)*('ce raw data'!$B$2:$B$3000=$B426),,),0),MATCH(SUBSTITUTE(J380,"Allele","Height"),'ce raw data'!$C$1:$CZ$1,0))="","-",INDEX('ce raw data'!$C$2:$CZ$3000,MATCH(1,INDEX(('ce raw data'!$A$2:$A$3000=C377)*('ce raw data'!$B$2:$B$3000=$B426),,),0),MATCH(SUBSTITUTE(J380,"Allele","Height"),'ce raw data'!$C$1:$CZ$1,0))),"-")</f>
        <v>-</v>
      </c>
    </row>
    <row r="426" spans="2:10" x14ac:dyDescent="0.4">
      <c r="B426" s="12" t="str">
        <f>'Allele Call Table'!$A$115</f>
        <v>D22S1045</v>
      </c>
      <c r="C426" s="8" t="str">
        <f>IFERROR(IF(INDEX('ce raw data'!$C$2:$CZ$3000,MATCH(1,INDEX(('ce raw data'!$A$2:$A$3000=C377)*('ce raw data'!$B$2:$B$3000=$B426),,),0),MATCH(C380,'ce raw data'!$C$1:$CZ$1,0))="","-",INDEX('ce raw data'!$C$2:$CZ$3000,MATCH(1,INDEX(('ce raw data'!$A$2:$A$3000=C377)*('ce raw data'!$B$2:$B$3000=$B426),,),0),MATCH(C380,'ce raw data'!$C$1:$CZ$1,0))),"-")</f>
        <v>-</v>
      </c>
      <c r="D426" s="8" t="str">
        <f>IFERROR(IF(INDEX('ce raw data'!$C$2:$CZ$3000,MATCH(1,INDEX(('ce raw data'!$A$2:$A$3000=C377)*('ce raw data'!$B$2:$B$3000=$B426),,),0),MATCH(D380,'ce raw data'!$C$1:$CZ$1,0))="","-",INDEX('ce raw data'!$C$2:$CZ$3000,MATCH(1,INDEX(('ce raw data'!$A$2:$A$3000=C377)*('ce raw data'!$B$2:$B$3000=$B426),,),0),MATCH(D380,'ce raw data'!$C$1:$CZ$1,0))),"-")</f>
        <v>-</v>
      </c>
      <c r="E426" s="8" t="str">
        <f>IFERROR(IF(INDEX('ce raw data'!$C$2:$CZ$3000,MATCH(1,INDEX(('ce raw data'!$A$2:$A$3000=C377)*('ce raw data'!$B$2:$B$3000=$B426),,),0),MATCH(E380,'ce raw data'!$C$1:$CZ$1,0))="","-",INDEX('ce raw data'!$C$2:$CZ$3000,MATCH(1,INDEX(('ce raw data'!$A$2:$A$3000=C377)*('ce raw data'!$B$2:$B$3000=$B426),,),0),MATCH(E380,'ce raw data'!$C$1:$CZ$1,0))),"-")</f>
        <v>-</v>
      </c>
      <c r="F426" s="8" t="str">
        <f>IFERROR(IF(INDEX('ce raw data'!$C$2:$CZ$3000,MATCH(1,INDEX(('ce raw data'!$A$2:$A$3000=C377)*('ce raw data'!$B$2:$B$3000=$B426),,),0),MATCH(F380,'ce raw data'!$C$1:$CZ$1,0))="","-",INDEX('ce raw data'!$C$2:$CZ$3000,MATCH(1,INDEX(('ce raw data'!$A$2:$A$3000=C377)*('ce raw data'!$B$2:$B$3000=$B426),,),0),MATCH(F380,'ce raw data'!$C$1:$CZ$1,0))),"-")</f>
        <v>-</v>
      </c>
      <c r="G426" s="8" t="str">
        <f>IFERROR(IF(INDEX('ce raw data'!$C$2:$CZ$3000,MATCH(1,INDEX(('ce raw data'!$A$2:$A$3000=C377)*('ce raw data'!$B$2:$B$3000=$B426),,),0),MATCH(G380,'ce raw data'!$C$1:$CZ$1,0))="","-",INDEX('ce raw data'!$C$2:$CZ$3000,MATCH(1,INDEX(('ce raw data'!$A$2:$A$3000=C377)*('ce raw data'!$B$2:$B$3000=$B426),,),0),MATCH(G380,'ce raw data'!$C$1:$CZ$1,0))),"-")</f>
        <v>-</v>
      </c>
      <c r="H426" s="8" t="str">
        <f>IFERROR(IF(INDEX('ce raw data'!$C$2:$CZ$3000,MATCH(1,INDEX(('ce raw data'!$A$2:$A$3000=C377)*('ce raw data'!$B$2:$B$3000=$B426),,),0),MATCH(H380,'ce raw data'!$C$1:$CZ$1,0))="","-",INDEX('ce raw data'!$C$2:$CZ$3000,MATCH(1,INDEX(('ce raw data'!$A$2:$A$3000=C377)*('ce raw data'!$B$2:$B$3000=$B426),,),0),MATCH(H380,'ce raw data'!$C$1:$CZ$1,0))),"-")</f>
        <v>-</v>
      </c>
      <c r="I426" s="8" t="str">
        <f>IFERROR(IF(INDEX('ce raw data'!$C$2:$CZ$3000,MATCH(1,INDEX(('ce raw data'!$A$2:$A$3000=C377)*('ce raw data'!$B$2:$B$3000=$B426),,),0),MATCH(I380,'ce raw data'!$C$1:$CZ$1,0))="","-",INDEX('ce raw data'!$C$2:$CZ$3000,MATCH(1,INDEX(('ce raw data'!$A$2:$A$3000=C377)*('ce raw data'!$B$2:$B$3000=$B426),,),0),MATCH(I380,'ce raw data'!$C$1:$CZ$1,0))),"-")</f>
        <v>-</v>
      </c>
      <c r="J426" s="8" t="str">
        <f>IFERROR(IF(INDEX('ce raw data'!$C$2:$CZ$3000,MATCH(1,INDEX(('ce raw data'!$A$2:$A$3000=C377)*('ce raw data'!$B$2:$B$3000=$B426),,),0),MATCH(J380,'ce raw data'!$C$1:$CZ$1,0))="","-",INDEX('ce raw data'!$C$2:$CZ$3000,MATCH(1,INDEX(('ce raw data'!$A$2:$A$3000=C377)*('ce raw data'!$B$2:$B$3000=$B426),,),0),MATCH(J380,'ce raw data'!$C$1:$CZ$1,0))),"-")</f>
        <v>-</v>
      </c>
    </row>
    <row r="427" spans="2:10" hidden="1" x14ac:dyDescent="0.4">
      <c r="B427" s="10"/>
      <c r="C427" s="8" t="str">
        <f>IFERROR(IF(INDEX('ce raw data'!$C$2:$CZ$3000,MATCH(1,INDEX(('ce raw data'!$A$2:$A$3000=C377)*('ce raw data'!$B$2:$B$3000=$B428),,),0),MATCH(SUBSTITUTE(C380,"Allele","Height"),'ce raw data'!$C$1:$CZ$1,0))="","-",INDEX('ce raw data'!$C$2:$CZ$3000,MATCH(1,INDEX(('ce raw data'!$A$2:$A$3000=C377)*('ce raw data'!$B$2:$B$3000=$B428),,),0),MATCH(SUBSTITUTE(C380,"Allele","Height"),'ce raw data'!$C$1:$CZ$1,0))),"-")</f>
        <v>-</v>
      </c>
      <c r="D427" s="8" t="str">
        <f>IFERROR(IF(INDEX('ce raw data'!$C$2:$CZ$3000,MATCH(1,INDEX(('ce raw data'!$A$2:$A$3000=C377)*('ce raw data'!$B$2:$B$3000=$B428),,),0),MATCH(SUBSTITUTE(D380,"Allele","Height"),'ce raw data'!$C$1:$CZ$1,0))="","-",INDEX('ce raw data'!$C$2:$CZ$3000,MATCH(1,INDEX(('ce raw data'!$A$2:$A$3000=C377)*('ce raw data'!$B$2:$B$3000=$B428),,),0),MATCH(SUBSTITUTE(D380,"Allele","Height"),'ce raw data'!$C$1:$CZ$1,0))),"-")</f>
        <v>-</v>
      </c>
      <c r="E427" s="8" t="str">
        <f>IFERROR(IF(INDEX('ce raw data'!$C$2:$CZ$3000,MATCH(1,INDEX(('ce raw data'!$A$2:$A$3000=C377)*('ce raw data'!$B$2:$B$3000=$B428),,),0),MATCH(SUBSTITUTE(E380,"Allele","Height"),'ce raw data'!$C$1:$CZ$1,0))="","-",INDEX('ce raw data'!$C$2:$CZ$3000,MATCH(1,INDEX(('ce raw data'!$A$2:$A$3000=C377)*('ce raw data'!$B$2:$B$3000=$B428),,),0),MATCH(SUBSTITUTE(E380,"Allele","Height"),'ce raw data'!$C$1:$CZ$1,0))),"-")</f>
        <v>-</v>
      </c>
      <c r="F427" s="8" t="str">
        <f>IFERROR(IF(INDEX('ce raw data'!$C$2:$CZ$3000,MATCH(1,INDEX(('ce raw data'!$A$2:$A$3000=C377)*('ce raw data'!$B$2:$B$3000=$B428),,),0),MATCH(SUBSTITUTE(F380,"Allele","Height"),'ce raw data'!$C$1:$CZ$1,0))="","-",INDEX('ce raw data'!$C$2:$CZ$3000,MATCH(1,INDEX(('ce raw data'!$A$2:$A$3000=C377)*('ce raw data'!$B$2:$B$3000=$B428),,),0),MATCH(SUBSTITUTE(F380,"Allele","Height"),'ce raw data'!$C$1:$CZ$1,0))),"-")</f>
        <v>-</v>
      </c>
      <c r="G427" s="8" t="str">
        <f>IFERROR(IF(INDEX('ce raw data'!$C$2:$CZ$3000,MATCH(1,INDEX(('ce raw data'!$A$2:$A$3000=C377)*('ce raw data'!$B$2:$B$3000=$B428),,),0),MATCH(SUBSTITUTE(G380,"Allele","Height"),'ce raw data'!$C$1:$CZ$1,0))="","-",INDEX('ce raw data'!$C$2:$CZ$3000,MATCH(1,INDEX(('ce raw data'!$A$2:$A$3000=C377)*('ce raw data'!$B$2:$B$3000=$B428),,),0),MATCH(SUBSTITUTE(G380,"Allele","Height"),'ce raw data'!$C$1:$CZ$1,0))),"-")</f>
        <v>-</v>
      </c>
      <c r="H427" s="8" t="str">
        <f>IFERROR(IF(INDEX('ce raw data'!$C$2:$CZ$3000,MATCH(1,INDEX(('ce raw data'!$A$2:$A$3000=C377)*('ce raw data'!$B$2:$B$3000=$B428),,),0),MATCH(SUBSTITUTE(H380,"Allele","Height"),'ce raw data'!$C$1:$CZ$1,0))="","-",INDEX('ce raw data'!$C$2:$CZ$3000,MATCH(1,INDEX(('ce raw data'!$A$2:$A$3000=C377)*('ce raw data'!$B$2:$B$3000=$B428),,),0),MATCH(SUBSTITUTE(H380,"Allele","Height"),'ce raw data'!$C$1:$CZ$1,0))),"-")</f>
        <v>-</v>
      </c>
      <c r="I427" s="8" t="str">
        <f>IFERROR(IF(INDEX('ce raw data'!$C$2:$CZ$3000,MATCH(1,INDEX(('ce raw data'!$A$2:$A$3000=C377)*('ce raw data'!$B$2:$B$3000=$B428),,),0),MATCH(SUBSTITUTE(I380,"Allele","Height"),'ce raw data'!$C$1:$CZ$1,0))="","-",INDEX('ce raw data'!$C$2:$CZ$3000,MATCH(1,INDEX(('ce raw data'!$A$2:$A$3000=C377)*('ce raw data'!$B$2:$B$3000=$B428),,),0),MATCH(SUBSTITUTE(I380,"Allele","Height"),'ce raw data'!$C$1:$CZ$1,0))),"-")</f>
        <v>-</v>
      </c>
      <c r="J427" s="8" t="str">
        <f>IFERROR(IF(INDEX('ce raw data'!$C$2:$CZ$3000,MATCH(1,INDEX(('ce raw data'!$A$2:$A$3000=C377)*('ce raw data'!$B$2:$B$3000=$B428),,),0),MATCH(SUBSTITUTE(J380,"Allele","Height"),'ce raw data'!$C$1:$CZ$1,0))="","-",INDEX('ce raw data'!$C$2:$CZ$3000,MATCH(1,INDEX(('ce raw data'!$A$2:$A$3000=C377)*('ce raw data'!$B$2:$B$3000=$B428),,),0),MATCH(SUBSTITUTE(J380,"Allele","Height"),'ce raw data'!$C$1:$CZ$1,0))),"-")</f>
        <v>-</v>
      </c>
    </row>
    <row r="428" spans="2:10" x14ac:dyDescent="0.4">
      <c r="B428" s="13" t="str">
        <f>'Allele Call Table'!$A$117</f>
        <v>DYS391</v>
      </c>
      <c r="C428" s="8" t="str">
        <f>IFERROR(IF(INDEX('ce raw data'!$C$2:$CZ$3000,MATCH(1,INDEX(('ce raw data'!$A$2:$A$3000=C377)*('ce raw data'!$B$2:$B$3000=$B428),,),0),MATCH(C380,'ce raw data'!$C$1:$CZ$1,0))="","-",INDEX('ce raw data'!$C$2:$CZ$3000,MATCH(1,INDEX(('ce raw data'!$A$2:$A$3000=C377)*('ce raw data'!$B$2:$B$3000=$B428),,),0),MATCH(C380,'ce raw data'!$C$1:$CZ$1,0))),"-")</f>
        <v>-</v>
      </c>
      <c r="D428" s="8" t="str">
        <f>IFERROR(IF(INDEX('ce raw data'!$C$2:$CZ$3000,MATCH(1,INDEX(('ce raw data'!$A$2:$A$3000=C377)*('ce raw data'!$B$2:$B$3000=$B428),,),0),MATCH(D380,'ce raw data'!$C$1:$CZ$1,0))="","-",INDEX('ce raw data'!$C$2:$CZ$3000,MATCH(1,INDEX(('ce raw data'!$A$2:$A$3000=C377)*('ce raw data'!$B$2:$B$3000=$B428),,),0),MATCH(D380,'ce raw data'!$C$1:$CZ$1,0))),"-")</f>
        <v>-</v>
      </c>
      <c r="E428" s="8" t="str">
        <f>IFERROR(IF(INDEX('ce raw data'!$C$2:$CZ$3000,MATCH(1,INDEX(('ce raw data'!$A$2:$A$3000=C377)*('ce raw data'!$B$2:$B$3000=$B428),,),0),MATCH(E380,'ce raw data'!$C$1:$CZ$1,0))="","-",INDEX('ce raw data'!$C$2:$CZ$3000,MATCH(1,INDEX(('ce raw data'!$A$2:$A$3000=C377)*('ce raw data'!$B$2:$B$3000=$B428),,),0),MATCH(E380,'ce raw data'!$C$1:$CZ$1,0))),"-")</f>
        <v>-</v>
      </c>
      <c r="F428" s="8" t="str">
        <f>IFERROR(IF(INDEX('ce raw data'!$C$2:$CZ$3000,MATCH(1,INDEX(('ce raw data'!$A$2:$A$3000=C377)*('ce raw data'!$B$2:$B$3000=$B428),,),0),MATCH(F380,'ce raw data'!$C$1:$CZ$1,0))="","-",INDEX('ce raw data'!$C$2:$CZ$3000,MATCH(1,INDEX(('ce raw data'!$A$2:$A$3000=C377)*('ce raw data'!$B$2:$B$3000=$B428),,),0),MATCH(F380,'ce raw data'!$C$1:$CZ$1,0))),"-")</f>
        <v>-</v>
      </c>
      <c r="G428" s="8" t="str">
        <f>IFERROR(IF(INDEX('ce raw data'!$C$2:$CZ$3000,MATCH(1,INDEX(('ce raw data'!$A$2:$A$3000=C377)*('ce raw data'!$B$2:$B$3000=$B428),,),0),MATCH(G380,'ce raw data'!$C$1:$CZ$1,0))="","-",INDEX('ce raw data'!$C$2:$CZ$3000,MATCH(1,INDEX(('ce raw data'!$A$2:$A$3000=C377)*('ce raw data'!$B$2:$B$3000=$B428),,),0),MATCH(G380,'ce raw data'!$C$1:$CZ$1,0))),"-")</f>
        <v>-</v>
      </c>
      <c r="H428" s="8" t="str">
        <f>IFERROR(IF(INDEX('ce raw data'!$C$2:$CZ$3000,MATCH(1,INDEX(('ce raw data'!$A$2:$A$3000=C377)*('ce raw data'!$B$2:$B$3000=$B428),,),0),MATCH(H380,'ce raw data'!$C$1:$CZ$1,0))="","-",INDEX('ce raw data'!$C$2:$CZ$3000,MATCH(1,INDEX(('ce raw data'!$A$2:$A$3000=C377)*('ce raw data'!$B$2:$B$3000=$B428),,),0),MATCH(H380,'ce raw data'!$C$1:$CZ$1,0))),"-")</f>
        <v>-</v>
      </c>
      <c r="I428" s="8" t="str">
        <f>IFERROR(IF(INDEX('ce raw data'!$C$2:$CZ$3000,MATCH(1,INDEX(('ce raw data'!$A$2:$A$3000=C377)*('ce raw data'!$B$2:$B$3000=$B428),,),0),MATCH(I380,'ce raw data'!$C$1:$CZ$1,0))="","-",INDEX('ce raw data'!$C$2:$CZ$3000,MATCH(1,INDEX(('ce raw data'!$A$2:$A$3000=C377)*('ce raw data'!$B$2:$B$3000=$B428),,),0),MATCH(I380,'ce raw data'!$C$1:$CZ$1,0))),"-")</f>
        <v>-</v>
      </c>
      <c r="J428" s="8" t="str">
        <f>IFERROR(IF(INDEX('ce raw data'!$C$2:$CZ$3000,MATCH(1,INDEX(('ce raw data'!$A$2:$A$3000=C377)*('ce raw data'!$B$2:$B$3000=$B428),,),0),MATCH(J380,'ce raw data'!$C$1:$CZ$1,0))="","-",INDEX('ce raw data'!$C$2:$CZ$3000,MATCH(1,INDEX(('ce raw data'!$A$2:$A$3000=C377)*('ce raw data'!$B$2:$B$3000=$B428),,),0),MATCH(J380,'ce raw data'!$C$1:$CZ$1,0))),"-")</f>
        <v>-</v>
      </c>
    </row>
    <row r="429" spans="2:10" hidden="1" x14ac:dyDescent="0.4">
      <c r="B429" s="13"/>
      <c r="C429" s="8" t="str">
        <f>IFERROR(IF(INDEX('ce raw data'!$C$2:$CZ$3000,MATCH(1,INDEX(('ce raw data'!$A$2:$A$3000=C377)*('ce raw data'!$B$2:$B$3000=$B430),,),0),MATCH(SUBSTITUTE(C380,"Allele","Height"),'ce raw data'!$C$1:$CZ$1,0))="","-",INDEX('ce raw data'!$C$2:$CZ$3000,MATCH(1,INDEX(('ce raw data'!$A$2:$A$3000=C377)*('ce raw data'!$B$2:$B$3000=$B430),,),0),MATCH(SUBSTITUTE(C380,"Allele","Height"),'ce raw data'!$C$1:$CZ$1,0))),"-")</f>
        <v>-</v>
      </c>
      <c r="D429" s="8" t="str">
        <f>IFERROR(IF(INDEX('ce raw data'!$C$2:$CZ$3000,MATCH(1,INDEX(('ce raw data'!$A$2:$A$3000=C377)*('ce raw data'!$B$2:$B$3000=$B430),,),0),MATCH(SUBSTITUTE(D380,"Allele","Height"),'ce raw data'!$C$1:$CZ$1,0))="","-",INDEX('ce raw data'!$C$2:$CZ$3000,MATCH(1,INDEX(('ce raw data'!$A$2:$A$3000=C377)*('ce raw data'!$B$2:$B$3000=$B430),,),0),MATCH(SUBSTITUTE(D380,"Allele","Height"),'ce raw data'!$C$1:$CZ$1,0))),"-")</f>
        <v>-</v>
      </c>
      <c r="E429" s="8" t="str">
        <f>IFERROR(IF(INDEX('ce raw data'!$C$2:$CZ$3000,MATCH(1,INDEX(('ce raw data'!$A$2:$A$3000=C377)*('ce raw data'!$B$2:$B$3000=$B430),,),0),MATCH(SUBSTITUTE(E380,"Allele","Height"),'ce raw data'!$C$1:$CZ$1,0))="","-",INDEX('ce raw data'!$C$2:$CZ$3000,MATCH(1,INDEX(('ce raw data'!$A$2:$A$3000=C377)*('ce raw data'!$B$2:$B$3000=$B430),,),0),MATCH(SUBSTITUTE(E380,"Allele","Height"),'ce raw data'!$C$1:$CZ$1,0))),"-")</f>
        <v>-</v>
      </c>
      <c r="F429" s="8" t="str">
        <f>IFERROR(IF(INDEX('ce raw data'!$C$2:$CZ$3000,MATCH(1,INDEX(('ce raw data'!$A$2:$A$3000=C377)*('ce raw data'!$B$2:$B$3000=$B430),,),0),MATCH(SUBSTITUTE(F380,"Allele","Height"),'ce raw data'!$C$1:$CZ$1,0))="","-",INDEX('ce raw data'!$C$2:$CZ$3000,MATCH(1,INDEX(('ce raw data'!$A$2:$A$3000=C377)*('ce raw data'!$B$2:$B$3000=$B430),,),0),MATCH(SUBSTITUTE(F380,"Allele","Height"),'ce raw data'!$C$1:$CZ$1,0))),"-")</f>
        <v>-</v>
      </c>
      <c r="G429" s="8" t="str">
        <f>IFERROR(IF(INDEX('ce raw data'!$C$2:$CZ$3000,MATCH(1,INDEX(('ce raw data'!$A$2:$A$3000=C377)*('ce raw data'!$B$2:$B$3000=$B430),,),0),MATCH(SUBSTITUTE(G380,"Allele","Height"),'ce raw data'!$C$1:$CZ$1,0))="","-",INDEX('ce raw data'!$C$2:$CZ$3000,MATCH(1,INDEX(('ce raw data'!$A$2:$A$3000=C377)*('ce raw data'!$B$2:$B$3000=$B430),,),0),MATCH(SUBSTITUTE(G380,"Allele","Height"),'ce raw data'!$C$1:$CZ$1,0))),"-")</f>
        <v>-</v>
      </c>
      <c r="H429" s="8" t="str">
        <f>IFERROR(IF(INDEX('ce raw data'!$C$2:$CZ$3000,MATCH(1,INDEX(('ce raw data'!$A$2:$A$3000=C377)*('ce raw data'!$B$2:$B$3000=$B430),,),0),MATCH(SUBSTITUTE(H380,"Allele","Height"),'ce raw data'!$C$1:$CZ$1,0))="","-",INDEX('ce raw data'!$C$2:$CZ$3000,MATCH(1,INDEX(('ce raw data'!$A$2:$A$3000=C377)*('ce raw data'!$B$2:$B$3000=$B430),,),0),MATCH(SUBSTITUTE(H380,"Allele","Height"),'ce raw data'!$C$1:$CZ$1,0))),"-")</f>
        <v>-</v>
      </c>
      <c r="I429" s="8" t="str">
        <f>IFERROR(IF(INDEX('ce raw data'!$C$2:$CZ$3000,MATCH(1,INDEX(('ce raw data'!$A$2:$A$3000=C377)*('ce raw data'!$B$2:$B$3000=$B430),,),0),MATCH(SUBSTITUTE(I380,"Allele","Height"),'ce raw data'!$C$1:$CZ$1,0))="","-",INDEX('ce raw data'!$C$2:$CZ$3000,MATCH(1,INDEX(('ce raw data'!$A$2:$A$3000=C377)*('ce raw data'!$B$2:$B$3000=$B430),,),0),MATCH(SUBSTITUTE(I380,"Allele","Height"),'ce raw data'!$C$1:$CZ$1,0))),"-")</f>
        <v>-</v>
      </c>
      <c r="J429" s="8" t="str">
        <f>IFERROR(IF(INDEX('ce raw data'!$C$2:$CZ$3000,MATCH(1,INDEX(('ce raw data'!$A$2:$A$3000=C377)*('ce raw data'!$B$2:$B$3000=$B430),,),0),MATCH(SUBSTITUTE(J380,"Allele","Height"),'ce raw data'!$C$1:$CZ$1,0))="","-",INDEX('ce raw data'!$C$2:$CZ$3000,MATCH(1,INDEX(('ce raw data'!$A$2:$A$3000=C377)*('ce raw data'!$B$2:$B$3000=$B430),,),0),MATCH(SUBSTITUTE(J380,"Allele","Height"),'ce raw data'!$C$1:$CZ$1,0))),"-")</f>
        <v>-</v>
      </c>
    </row>
    <row r="430" spans="2:10" x14ac:dyDescent="0.4">
      <c r="B430" s="13" t="str">
        <f>'Allele Call Table'!$A$119</f>
        <v>FGA</v>
      </c>
      <c r="C430" s="8" t="str">
        <f>IFERROR(IF(INDEX('ce raw data'!$C$2:$CZ$3000,MATCH(1,INDEX(('ce raw data'!$A$2:$A$3000=C377)*('ce raw data'!$B$2:$B$3000=$B430),,),0),MATCH(C380,'ce raw data'!$C$1:$CZ$1,0))="","-",INDEX('ce raw data'!$C$2:$CZ$3000,MATCH(1,INDEX(('ce raw data'!$A$2:$A$3000=C377)*('ce raw data'!$B$2:$B$3000=$B430),,),0),MATCH(C380,'ce raw data'!$C$1:$CZ$1,0))),"-")</f>
        <v>-</v>
      </c>
      <c r="D430" s="8" t="str">
        <f>IFERROR(IF(INDEX('ce raw data'!$C$2:$CZ$3000,MATCH(1,INDEX(('ce raw data'!$A$2:$A$3000=C377)*('ce raw data'!$B$2:$B$3000=$B430),,),0),MATCH(D380,'ce raw data'!$C$1:$CZ$1,0))="","-",INDEX('ce raw data'!$C$2:$CZ$3000,MATCH(1,INDEX(('ce raw data'!$A$2:$A$3000=C377)*('ce raw data'!$B$2:$B$3000=$B430),,),0),MATCH(D380,'ce raw data'!$C$1:$CZ$1,0))),"-")</f>
        <v>-</v>
      </c>
      <c r="E430" s="8" t="str">
        <f>IFERROR(IF(INDEX('ce raw data'!$C$2:$CZ$3000,MATCH(1,INDEX(('ce raw data'!$A$2:$A$3000=C377)*('ce raw data'!$B$2:$B$3000=$B430),,),0),MATCH(E380,'ce raw data'!$C$1:$CZ$1,0))="","-",INDEX('ce raw data'!$C$2:$CZ$3000,MATCH(1,INDEX(('ce raw data'!$A$2:$A$3000=C377)*('ce raw data'!$B$2:$B$3000=$B430),,),0),MATCH(E380,'ce raw data'!$C$1:$CZ$1,0))),"-")</f>
        <v>-</v>
      </c>
      <c r="F430" s="8" t="str">
        <f>IFERROR(IF(INDEX('ce raw data'!$C$2:$CZ$3000,MATCH(1,INDEX(('ce raw data'!$A$2:$A$3000=C377)*('ce raw data'!$B$2:$B$3000=$B430),,),0),MATCH(F380,'ce raw data'!$C$1:$CZ$1,0))="","-",INDEX('ce raw data'!$C$2:$CZ$3000,MATCH(1,INDEX(('ce raw data'!$A$2:$A$3000=C377)*('ce raw data'!$B$2:$B$3000=$B430),,),0),MATCH(F380,'ce raw data'!$C$1:$CZ$1,0))),"-")</f>
        <v>-</v>
      </c>
      <c r="G430" s="8" t="str">
        <f>IFERROR(IF(INDEX('ce raw data'!$C$2:$CZ$3000,MATCH(1,INDEX(('ce raw data'!$A$2:$A$3000=C377)*('ce raw data'!$B$2:$B$3000=$B430),,),0),MATCH(G380,'ce raw data'!$C$1:$CZ$1,0))="","-",INDEX('ce raw data'!$C$2:$CZ$3000,MATCH(1,INDEX(('ce raw data'!$A$2:$A$3000=C377)*('ce raw data'!$B$2:$B$3000=$B430),,),0),MATCH(G380,'ce raw data'!$C$1:$CZ$1,0))),"-")</f>
        <v>-</v>
      </c>
      <c r="H430" s="8" t="str">
        <f>IFERROR(IF(INDEX('ce raw data'!$C$2:$CZ$3000,MATCH(1,INDEX(('ce raw data'!$A$2:$A$3000=C377)*('ce raw data'!$B$2:$B$3000=$B430),,),0),MATCH(H380,'ce raw data'!$C$1:$CZ$1,0))="","-",INDEX('ce raw data'!$C$2:$CZ$3000,MATCH(1,INDEX(('ce raw data'!$A$2:$A$3000=C377)*('ce raw data'!$B$2:$B$3000=$B430),,),0),MATCH(H380,'ce raw data'!$C$1:$CZ$1,0))),"-")</f>
        <v>-</v>
      </c>
      <c r="I430" s="8" t="str">
        <f>IFERROR(IF(INDEX('ce raw data'!$C$2:$CZ$3000,MATCH(1,INDEX(('ce raw data'!$A$2:$A$3000=C377)*('ce raw data'!$B$2:$B$3000=$B430),,),0),MATCH(I380,'ce raw data'!$C$1:$CZ$1,0))="","-",INDEX('ce raw data'!$C$2:$CZ$3000,MATCH(1,INDEX(('ce raw data'!$A$2:$A$3000=C377)*('ce raw data'!$B$2:$B$3000=$B430),,),0),MATCH(I380,'ce raw data'!$C$1:$CZ$1,0))),"-")</f>
        <v>-</v>
      </c>
      <c r="J430" s="8" t="str">
        <f>IFERROR(IF(INDEX('ce raw data'!$C$2:$CZ$3000,MATCH(1,INDEX(('ce raw data'!$A$2:$A$3000=C377)*('ce raw data'!$B$2:$B$3000=$B430),,),0),MATCH(J380,'ce raw data'!$C$1:$CZ$1,0))="","-",INDEX('ce raw data'!$C$2:$CZ$3000,MATCH(1,INDEX(('ce raw data'!$A$2:$A$3000=C377)*('ce raw data'!$B$2:$B$3000=$B430),,),0),MATCH(J380,'ce raw data'!$C$1:$CZ$1,0))),"-")</f>
        <v>-</v>
      </c>
    </row>
    <row r="431" spans="2:10" hidden="1" x14ac:dyDescent="0.4">
      <c r="B431" s="13"/>
      <c r="C431" s="8" t="str">
        <f>IFERROR(IF(INDEX('ce raw data'!$C$2:$CZ$3000,MATCH(1,INDEX(('ce raw data'!$A$2:$A$3000=C377)*('ce raw data'!$B$2:$B$3000=$B432),,),0),MATCH(SUBSTITUTE(C380,"Allele","Height"),'ce raw data'!$C$1:$CZ$1,0))="","-",INDEX('ce raw data'!$C$2:$CZ$3000,MATCH(1,INDEX(('ce raw data'!$A$2:$A$3000=C377)*('ce raw data'!$B$2:$B$3000=$B432),,),0),MATCH(SUBSTITUTE(C380,"Allele","Height"),'ce raw data'!$C$1:$CZ$1,0))),"-")</f>
        <v>-</v>
      </c>
      <c r="D431" s="8" t="str">
        <f>IFERROR(IF(INDEX('ce raw data'!$C$2:$CZ$3000,MATCH(1,INDEX(('ce raw data'!$A$2:$A$3000=C377)*('ce raw data'!$B$2:$B$3000=$B432),,),0),MATCH(SUBSTITUTE(D380,"Allele","Height"),'ce raw data'!$C$1:$CZ$1,0))="","-",INDEX('ce raw data'!$C$2:$CZ$3000,MATCH(1,INDEX(('ce raw data'!$A$2:$A$3000=C377)*('ce raw data'!$B$2:$B$3000=$B432),,),0),MATCH(SUBSTITUTE(D380,"Allele","Height"),'ce raw data'!$C$1:$CZ$1,0))),"-")</f>
        <v>-</v>
      </c>
      <c r="E431" s="8" t="str">
        <f>IFERROR(IF(INDEX('ce raw data'!$C$2:$CZ$3000,MATCH(1,INDEX(('ce raw data'!$A$2:$A$3000=C377)*('ce raw data'!$B$2:$B$3000=$B432),,),0),MATCH(SUBSTITUTE(E380,"Allele","Height"),'ce raw data'!$C$1:$CZ$1,0))="","-",INDEX('ce raw data'!$C$2:$CZ$3000,MATCH(1,INDEX(('ce raw data'!$A$2:$A$3000=C377)*('ce raw data'!$B$2:$B$3000=$B432),,),0),MATCH(SUBSTITUTE(E380,"Allele","Height"),'ce raw data'!$C$1:$CZ$1,0))),"-")</f>
        <v>-</v>
      </c>
      <c r="F431" s="8" t="str">
        <f>IFERROR(IF(INDEX('ce raw data'!$C$2:$CZ$3000,MATCH(1,INDEX(('ce raw data'!$A$2:$A$3000=C377)*('ce raw data'!$B$2:$B$3000=$B432),,),0),MATCH(SUBSTITUTE(F380,"Allele","Height"),'ce raw data'!$C$1:$CZ$1,0))="","-",INDEX('ce raw data'!$C$2:$CZ$3000,MATCH(1,INDEX(('ce raw data'!$A$2:$A$3000=C377)*('ce raw data'!$B$2:$B$3000=$B432),,),0),MATCH(SUBSTITUTE(F380,"Allele","Height"),'ce raw data'!$C$1:$CZ$1,0))),"-")</f>
        <v>-</v>
      </c>
      <c r="G431" s="8" t="str">
        <f>IFERROR(IF(INDEX('ce raw data'!$C$2:$CZ$3000,MATCH(1,INDEX(('ce raw data'!$A$2:$A$3000=C377)*('ce raw data'!$B$2:$B$3000=$B432),,),0),MATCH(SUBSTITUTE(G380,"Allele","Height"),'ce raw data'!$C$1:$CZ$1,0))="","-",INDEX('ce raw data'!$C$2:$CZ$3000,MATCH(1,INDEX(('ce raw data'!$A$2:$A$3000=C377)*('ce raw data'!$B$2:$B$3000=$B432),,),0),MATCH(SUBSTITUTE(G380,"Allele","Height"),'ce raw data'!$C$1:$CZ$1,0))),"-")</f>
        <v>-</v>
      </c>
      <c r="H431" s="8" t="str">
        <f>IFERROR(IF(INDEX('ce raw data'!$C$2:$CZ$3000,MATCH(1,INDEX(('ce raw data'!$A$2:$A$3000=C377)*('ce raw data'!$B$2:$B$3000=$B432),,),0),MATCH(SUBSTITUTE(H380,"Allele","Height"),'ce raw data'!$C$1:$CZ$1,0))="","-",INDEX('ce raw data'!$C$2:$CZ$3000,MATCH(1,INDEX(('ce raw data'!$A$2:$A$3000=C377)*('ce raw data'!$B$2:$B$3000=$B432),,),0),MATCH(SUBSTITUTE(H380,"Allele","Height"),'ce raw data'!$C$1:$CZ$1,0))),"-")</f>
        <v>-</v>
      </c>
      <c r="I431" s="8" t="str">
        <f>IFERROR(IF(INDEX('ce raw data'!$C$2:$CZ$3000,MATCH(1,INDEX(('ce raw data'!$A$2:$A$3000=C377)*('ce raw data'!$B$2:$B$3000=$B432),,),0),MATCH(SUBSTITUTE(I380,"Allele","Height"),'ce raw data'!$C$1:$CZ$1,0))="","-",INDEX('ce raw data'!$C$2:$CZ$3000,MATCH(1,INDEX(('ce raw data'!$A$2:$A$3000=C377)*('ce raw data'!$B$2:$B$3000=$B432),,),0),MATCH(SUBSTITUTE(I380,"Allele","Height"),'ce raw data'!$C$1:$CZ$1,0))),"-")</f>
        <v>-</v>
      </c>
      <c r="J431" s="8" t="str">
        <f>IFERROR(IF(INDEX('ce raw data'!$C$2:$CZ$3000,MATCH(1,INDEX(('ce raw data'!$A$2:$A$3000=C377)*('ce raw data'!$B$2:$B$3000=$B432),,),0),MATCH(SUBSTITUTE(J380,"Allele","Height"),'ce raw data'!$C$1:$CZ$1,0))="","-",INDEX('ce raw data'!$C$2:$CZ$3000,MATCH(1,INDEX(('ce raw data'!$A$2:$A$3000=C377)*('ce raw data'!$B$2:$B$3000=$B432),,),0),MATCH(SUBSTITUTE(J380,"Allele","Height"),'ce raw data'!$C$1:$CZ$1,0))),"-")</f>
        <v>-</v>
      </c>
    </row>
    <row r="432" spans="2:10" x14ac:dyDescent="0.4">
      <c r="B432" s="13" t="str">
        <f>'Allele Call Table'!$A$121</f>
        <v>DYS576</v>
      </c>
      <c r="C432" s="8" t="str">
        <f>IFERROR(IF(INDEX('ce raw data'!$C$2:$CZ$3000,MATCH(1,INDEX(('ce raw data'!$A$2:$A$3000=C377)*('ce raw data'!$B$2:$B$3000=$B432),,),0),MATCH(C380,'ce raw data'!$C$1:$CZ$1,0))="","-",INDEX('ce raw data'!$C$2:$CZ$3000,MATCH(1,INDEX(('ce raw data'!$A$2:$A$3000=C377)*('ce raw data'!$B$2:$B$3000=$B432),,),0),MATCH(C380,'ce raw data'!$C$1:$CZ$1,0))),"-")</f>
        <v>-</v>
      </c>
      <c r="D432" s="8" t="str">
        <f>IFERROR(IF(INDEX('ce raw data'!$C$2:$CZ$3000,MATCH(1,INDEX(('ce raw data'!$A$2:$A$3000=C377)*('ce raw data'!$B$2:$B$3000=$B432),,),0),MATCH(D380,'ce raw data'!$C$1:$CZ$1,0))="","-",INDEX('ce raw data'!$C$2:$CZ$3000,MATCH(1,INDEX(('ce raw data'!$A$2:$A$3000=C377)*('ce raw data'!$B$2:$B$3000=$B432),,),0),MATCH(D380,'ce raw data'!$C$1:$CZ$1,0))),"-")</f>
        <v>-</v>
      </c>
      <c r="E432" s="8" t="str">
        <f>IFERROR(IF(INDEX('ce raw data'!$C$2:$CZ$3000,MATCH(1,INDEX(('ce raw data'!$A$2:$A$3000=C377)*('ce raw data'!$B$2:$B$3000=$B432),,),0),MATCH(E380,'ce raw data'!$C$1:$CZ$1,0))="","-",INDEX('ce raw data'!$C$2:$CZ$3000,MATCH(1,INDEX(('ce raw data'!$A$2:$A$3000=C377)*('ce raw data'!$B$2:$B$3000=$B432),,),0),MATCH(E380,'ce raw data'!$C$1:$CZ$1,0))),"-")</f>
        <v>-</v>
      </c>
      <c r="F432" s="8" t="str">
        <f>IFERROR(IF(INDEX('ce raw data'!$C$2:$CZ$3000,MATCH(1,INDEX(('ce raw data'!$A$2:$A$3000=C377)*('ce raw data'!$B$2:$B$3000=$B432),,),0),MATCH(F380,'ce raw data'!$C$1:$CZ$1,0))="","-",INDEX('ce raw data'!$C$2:$CZ$3000,MATCH(1,INDEX(('ce raw data'!$A$2:$A$3000=C377)*('ce raw data'!$B$2:$B$3000=$B432),,),0),MATCH(F380,'ce raw data'!$C$1:$CZ$1,0))),"-")</f>
        <v>-</v>
      </c>
      <c r="G432" s="8" t="str">
        <f>IFERROR(IF(INDEX('ce raw data'!$C$2:$CZ$3000,MATCH(1,INDEX(('ce raw data'!$A$2:$A$3000=C377)*('ce raw data'!$B$2:$B$3000=$B432),,),0),MATCH(G380,'ce raw data'!$C$1:$CZ$1,0))="","-",INDEX('ce raw data'!$C$2:$CZ$3000,MATCH(1,INDEX(('ce raw data'!$A$2:$A$3000=C377)*('ce raw data'!$B$2:$B$3000=$B432),,),0),MATCH(G380,'ce raw data'!$C$1:$CZ$1,0))),"-")</f>
        <v>-</v>
      </c>
      <c r="H432" s="8" t="str">
        <f>IFERROR(IF(INDEX('ce raw data'!$C$2:$CZ$3000,MATCH(1,INDEX(('ce raw data'!$A$2:$A$3000=C377)*('ce raw data'!$B$2:$B$3000=$B432),,),0),MATCH(H380,'ce raw data'!$C$1:$CZ$1,0))="","-",INDEX('ce raw data'!$C$2:$CZ$3000,MATCH(1,INDEX(('ce raw data'!$A$2:$A$3000=C377)*('ce raw data'!$B$2:$B$3000=$B432),,),0),MATCH(H380,'ce raw data'!$C$1:$CZ$1,0))),"-")</f>
        <v>-</v>
      </c>
      <c r="I432" s="8" t="str">
        <f>IFERROR(IF(INDEX('ce raw data'!$C$2:$CZ$3000,MATCH(1,INDEX(('ce raw data'!$A$2:$A$3000=C377)*('ce raw data'!$B$2:$B$3000=$B432),,),0),MATCH(I380,'ce raw data'!$C$1:$CZ$1,0))="","-",INDEX('ce raw data'!$C$2:$CZ$3000,MATCH(1,INDEX(('ce raw data'!$A$2:$A$3000=C377)*('ce raw data'!$B$2:$B$3000=$B432),,),0),MATCH(I380,'ce raw data'!$C$1:$CZ$1,0))),"-")</f>
        <v>-</v>
      </c>
      <c r="J432" s="8" t="str">
        <f>IFERROR(IF(INDEX('ce raw data'!$C$2:$CZ$3000,MATCH(1,INDEX(('ce raw data'!$A$2:$A$3000=C377)*('ce raw data'!$B$2:$B$3000=$B432),,),0),MATCH(J380,'ce raw data'!$C$1:$CZ$1,0))="","-",INDEX('ce raw data'!$C$2:$CZ$3000,MATCH(1,INDEX(('ce raw data'!$A$2:$A$3000=C377)*('ce raw data'!$B$2:$B$3000=$B432),,),0),MATCH(J380,'ce raw data'!$C$1:$CZ$1,0))),"-")</f>
        <v>-</v>
      </c>
    </row>
    <row r="433" spans="2:10" hidden="1" x14ac:dyDescent="0.4">
      <c r="B433" s="13"/>
      <c r="C433" s="8" t="str">
        <f>IFERROR(IF(INDEX('ce raw data'!$C$2:$CZ$3000,MATCH(1,INDEX(('ce raw data'!$A$2:$A$3000=C377)*('ce raw data'!$B$2:$B$3000=$B434),,),0),MATCH(SUBSTITUTE(C380,"Allele","Height"),'ce raw data'!$C$1:$CZ$1,0))="","-",INDEX('ce raw data'!$C$2:$CZ$3000,MATCH(1,INDEX(('ce raw data'!$A$2:$A$3000=C377)*('ce raw data'!$B$2:$B$3000=$B434),,),0),MATCH(SUBSTITUTE(C380,"Allele","Height"),'ce raw data'!$C$1:$CZ$1,0))),"-")</f>
        <v>-</v>
      </c>
      <c r="D433" s="8" t="str">
        <f>IFERROR(IF(INDEX('ce raw data'!$C$2:$CZ$3000,MATCH(1,INDEX(('ce raw data'!$A$2:$A$3000=C377)*('ce raw data'!$B$2:$B$3000=$B434),,),0),MATCH(SUBSTITUTE(D380,"Allele","Height"),'ce raw data'!$C$1:$CZ$1,0))="","-",INDEX('ce raw data'!$C$2:$CZ$3000,MATCH(1,INDEX(('ce raw data'!$A$2:$A$3000=C377)*('ce raw data'!$B$2:$B$3000=$B434),,),0),MATCH(SUBSTITUTE(D380,"Allele","Height"),'ce raw data'!$C$1:$CZ$1,0))),"-")</f>
        <v>-</v>
      </c>
      <c r="E433" s="8" t="str">
        <f>IFERROR(IF(INDEX('ce raw data'!$C$2:$CZ$3000,MATCH(1,INDEX(('ce raw data'!$A$2:$A$3000=C377)*('ce raw data'!$B$2:$B$3000=$B434),,),0),MATCH(SUBSTITUTE(E380,"Allele","Height"),'ce raw data'!$C$1:$CZ$1,0))="","-",INDEX('ce raw data'!$C$2:$CZ$3000,MATCH(1,INDEX(('ce raw data'!$A$2:$A$3000=C377)*('ce raw data'!$B$2:$B$3000=$B434),,),0),MATCH(SUBSTITUTE(E380,"Allele","Height"),'ce raw data'!$C$1:$CZ$1,0))),"-")</f>
        <v>-</v>
      </c>
      <c r="F433" s="8" t="str">
        <f>IFERROR(IF(INDEX('ce raw data'!$C$2:$CZ$3000,MATCH(1,INDEX(('ce raw data'!$A$2:$A$3000=C377)*('ce raw data'!$B$2:$B$3000=$B434),,),0),MATCH(SUBSTITUTE(F380,"Allele","Height"),'ce raw data'!$C$1:$CZ$1,0))="","-",INDEX('ce raw data'!$C$2:$CZ$3000,MATCH(1,INDEX(('ce raw data'!$A$2:$A$3000=C377)*('ce raw data'!$B$2:$B$3000=$B434),,),0),MATCH(SUBSTITUTE(F380,"Allele","Height"),'ce raw data'!$C$1:$CZ$1,0))),"-")</f>
        <v>-</v>
      </c>
      <c r="G433" s="8" t="str">
        <f>IFERROR(IF(INDEX('ce raw data'!$C$2:$CZ$3000,MATCH(1,INDEX(('ce raw data'!$A$2:$A$3000=C377)*('ce raw data'!$B$2:$B$3000=$B434),,),0),MATCH(SUBSTITUTE(G380,"Allele","Height"),'ce raw data'!$C$1:$CZ$1,0))="","-",INDEX('ce raw data'!$C$2:$CZ$3000,MATCH(1,INDEX(('ce raw data'!$A$2:$A$3000=C377)*('ce raw data'!$B$2:$B$3000=$B434),,),0),MATCH(SUBSTITUTE(G380,"Allele","Height"),'ce raw data'!$C$1:$CZ$1,0))),"-")</f>
        <v>-</v>
      </c>
      <c r="H433" s="8" t="str">
        <f>IFERROR(IF(INDEX('ce raw data'!$C$2:$CZ$3000,MATCH(1,INDEX(('ce raw data'!$A$2:$A$3000=C377)*('ce raw data'!$B$2:$B$3000=$B434),,),0),MATCH(SUBSTITUTE(H380,"Allele","Height"),'ce raw data'!$C$1:$CZ$1,0))="","-",INDEX('ce raw data'!$C$2:$CZ$3000,MATCH(1,INDEX(('ce raw data'!$A$2:$A$3000=C377)*('ce raw data'!$B$2:$B$3000=$B434),,),0),MATCH(SUBSTITUTE(H380,"Allele","Height"),'ce raw data'!$C$1:$CZ$1,0))),"-")</f>
        <v>-</v>
      </c>
      <c r="I433" s="8" t="str">
        <f>IFERROR(IF(INDEX('ce raw data'!$C$2:$CZ$3000,MATCH(1,INDEX(('ce raw data'!$A$2:$A$3000=C377)*('ce raw data'!$B$2:$B$3000=$B434),,),0),MATCH(SUBSTITUTE(I380,"Allele","Height"),'ce raw data'!$C$1:$CZ$1,0))="","-",INDEX('ce raw data'!$C$2:$CZ$3000,MATCH(1,INDEX(('ce raw data'!$A$2:$A$3000=C377)*('ce raw data'!$B$2:$B$3000=$B434),,),0),MATCH(SUBSTITUTE(I380,"Allele","Height"),'ce raw data'!$C$1:$CZ$1,0))),"-")</f>
        <v>-</v>
      </c>
      <c r="J433" s="8" t="str">
        <f>IFERROR(IF(INDEX('ce raw data'!$C$2:$CZ$3000,MATCH(1,INDEX(('ce raw data'!$A$2:$A$3000=C377)*('ce raw data'!$B$2:$B$3000=$B434),,),0),MATCH(SUBSTITUTE(J380,"Allele","Height"),'ce raw data'!$C$1:$CZ$1,0))="","-",INDEX('ce raw data'!$C$2:$CZ$3000,MATCH(1,INDEX(('ce raw data'!$A$2:$A$3000=C377)*('ce raw data'!$B$2:$B$3000=$B434),,),0),MATCH(SUBSTITUTE(J380,"Allele","Height"),'ce raw data'!$C$1:$CZ$1,0))),"-")</f>
        <v>-</v>
      </c>
    </row>
    <row r="434" spans="2:10" x14ac:dyDescent="0.4">
      <c r="B434" s="13" t="str">
        <f>'Allele Call Table'!$A$123</f>
        <v>DYS570</v>
      </c>
      <c r="C434" s="8" t="str">
        <f>IFERROR(IF(INDEX('ce raw data'!$C$2:$CZ$3000,MATCH(1,INDEX(('ce raw data'!$A$2:$A$3000=C377)*('ce raw data'!$B$2:$B$3000=$B434),,),0),MATCH(C380,'ce raw data'!$C$1:$CZ$1,0))="","-",INDEX('ce raw data'!$C$2:$CZ$3000,MATCH(1,INDEX(('ce raw data'!$A$2:$A$3000=C377)*('ce raw data'!$B$2:$B$3000=$B434),,),0),MATCH(C380,'ce raw data'!$C$1:$CZ$1,0))),"-")</f>
        <v>-</v>
      </c>
      <c r="D434" s="8" t="str">
        <f>IFERROR(IF(INDEX('ce raw data'!$C$2:$CZ$3000,MATCH(1,INDEX(('ce raw data'!$A$2:$A$3000=C377)*('ce raw data'!$B$2:$B$3000=$B434),,),0),MATCH(D380,'ce raw data'!$C$1:$CZ$1,0))="","-",INDEX('ce raw data'!$C$2:$CZ$3000,MATCH(1,INDEX(('ce raw data'!$A$2:$A$3000=C377)*('ce raw data'!$B$2:$B$3000=$B434),,),0),MATCH(D380,'ce raw data'!$C$1:$CZ$1,0))),"-")</f>
        <v>-</v>
      </c>
      <c r="E434" s="8" t="str">
        <f>IFERROR(IF(INDEX('ce raw data'!$C$2:$CZ$3000,MATCH(1,INDEX(('ce raw data'!$A$2:$A$3000=C377)*('ce raw data'!$B$2:$B$3000=$B434),,),0),MATCH(E380,'ce raw data'!$C$1:$CZ$1,0))="","-",INDEX('ce raw data'!$C$2:$CZ$3000,MATCH(1,INDEX(('ce raw data'!$A$2:$A$3000=C377)*('ce raw data'!$B$2:$B$3000=$B434),,),0),MATCH(E380,'ce raw data'!$C$1:$CZ$1,0))),"-")</f>
        <v>-</v>
      </c>
      <c r="F434" s="8" t="str">
        <f>IFERROR(IF(INDEX('ce raw data'!$C$2:$CZ$3000,MATCH(1,INDEX(('ce raw data'!$A$2:$A$3000=C377)*('ce raw data'!$B$2:$B$3000=$B434),,),0),MATCH(F380,'ce raw data'!$C$1:$CZ$1,0))="","-",INDEX('ce raw data'!$C$2:$CZ$3000,MATCH(1,INDEX(('ce raw data'!$A$2:$A$3000=C377)*('ce raw data'!$B$2:$B$3000=$B434),,),0),MATCH(F380,'ce raw data'!$C$1:$CZ$1,0))),"-")</f>
        <v>-</v>
      </c>
      <c r="G434" s="8" t="str">
        <f>IFERROR(IF(INDEX('ce raw data'!$C$2:$CZ$3000,MATCH(1,INDEX(('ce raw data'!$A$2:$A$3000=C377)*('ce raw data'!$B$2:$B$3000=$B434),,),0),MATCH(G380,'ce raw data'!$C$1:$CZ$1,0))="","-",INDEX('ce raw data'!$C$2:$CZ$3000,MATCH(1,INDEX(('ce raw data'!$A$2:$A$3000=C377)*('ce raw data'!$B$2:$B$3000=$B434),,),0),MATCH(G380,'ce raw data'!$C$1:$CZ$1,0))),"-")</f>
        <v>-</v>
      </c>
      <c r="H434" s="8" t="str">
        <f>IFERROR(IF(INDEX('ce raw data'!$C$2:$CZ$3000,MATCH(1,INDEX(('ce raw data'!$A$2:$A$3000=C377)*('ce raw data'!$B$2:$B$3000=$B434),,),0),MATCH(H380,'ce raw data'!$C$1:$CZ$1,0))="","-",INDEX('ce raw data'!$C$2:$CZ$3000,MATCH(1,INDEX(('ce raw data'!$A$2:$A$3000=C377)*('ce raw data'!$B$2:$B$3000=$B434),,),0),MATCH(H380,'ce raw data'!$C$1:$CZ$1,0))),"-")</f>
        <v>-</v>
      </c>
      <c r="I434" s="8" t="str">
        <f>IFERROR(IF(INDEX('ce raw data'!$C$2:$CZ$3000,MATCH(1,INDEX(('ce raw data'!$A$2:$A$3000=C377)*('ce raw data'!$B$2:$B$3000=$B434),,),0),MATCH(I380,'ce raw data'!$C$1:$CZ$1,0))="","-",INDEX('ce raw data'!$C$2:$CZ$3000,MATCH(1,INDEX(('ce raw data'!$A$2:$A$3000=C377)*('ce raw data'!$B$2:$B$3000=$B434),,),0),MATCH(I380,'ce raw data'!$C$1:$CZ$1,0))),"-")</f>
        <v>-</v>
      </c>
      <c r="J434" s="8" t="str">
        <f>IFERROR(IF(INDEX('ce raw data'!$C$2:$CZ$3000,MATCH(1,INDEX(('ce raw data'!$A$2:$A$3000=C377)*('ce raw data'!$B$2:$B$3000=$B434),,),0),MATCH(J380,'ce raw data'!$C$1:$CZ$1,0))="","-",INDEX('ce raw data'!$C$2:$CZ$3000,MATCH(1,INDEX(('ce raw data'!$A$2:$A$3000=C377)*('ce raw data'!$B$2:$B$3000=$B434),,),0),MATCH(J380,'ce raw data'!$C$1:$CZ$1,0))),"-")</f>
        <v>-</v>
      </c>
    </row>
    <row r="435" spans="2:10" x14ac:dyDescent="0.4">
      <c r="B435" s="15"/>
      <c r="C435" s="9"/>
      <c r="D435" s="9"/>
      <c r="E435" s="9"/>
      <c r="F435" s="9"/>
      <c r="G435" s="9"/>
      <c r="H435" s="9"/>
      <c r="I435" s="9"/>
      <c r="J435" s="9"/>
    </row>
    <row r="436" spans="2:10" x14ac:dyDescent="0.4">
      <c r="B436" s="15"/>
      <c r="C436" s="9"/>
      <c r="D436" s="9"/>
      <c r="E436" s="9"/>
      <c r="F436" s="9"/>
      <c r="G436" s="9"/>
      <c r="H436" s="9"/>
      <c r="I436" s="9"/>
      <c r="J436" s="9"/>
    </row>
    <row r="437" spans="2:10" x14ac:dyDescent="0.4">
      <c r="B437" s="15"/>
      <c r="C437" s="9"/>
      <c r="D437" s="9"/>
      <c r="E437" s="9"/>
      <c r="F437" s="9"/>
      <c r="G437" s="9"/>
      <c r="H437" s="9"/>
      <c r="I437" s="9"/>
      <c r="J437" s="9"/>
    </row>
    <row r="438" spans="2:10" x14ac:dyDescent="0.4">
      <c r="B438" s="4"/>
      <c r="C438" s="3"/>
      <c r="D438" s="18"/>
      <c r="E438" s="18"/>
      <c r="F438" s="18"/>
      <c r="G438" s="4"/>
      <c r="J438" s="1"/>
    </row>
    <row r="439" spans="2:10" x14ac:dyDescent="0.4">
      <c r="B439" s="5" t="s">
        <v>4</v>
      </c>
      <c r="C439" s="36" t="str">
        <f>IF(INDEX('ce raw data'!$A:$A,2+27*7)="","blank",INDEX('ce raw data'!$A:$A,2+27*7))</f>
        <v>blank</v>
      </c>
      <c r="D439" s="36"/>
      <c r="E439" s="36"/>
      <c r="F439" s="36"/>
      <c r="G439" s="36"/>
      <c r="H439" s="36"/>
      <c r="I439" s="36"/>
      <c r="J439" s="36"/>
    </row>
    <row r="440" spans="2:10" ht="24.6" x14ac:dyDescent="0.4">
      <c r="B440" s="6" t="s">
        <v>5</v>
      </c>
      <c r="C440" s="36"/>
      <c r="D440" s="36"/>
      <c r="E440" s="36"/>
      <c r="F440" s="36"/>
      <c r="G440" s="36"/>
      <c r="H440" s="36"/>
      <c r="I440" s="36"/>
      <c r="J440" s="36"/>
    </row>
    <row r="441" spans="2:10" x14ac:dyDescent="0.4">
      <c r="B441" s="7"/>
      <c r="C441" s="39"/>
      <c r="D441" s="39"/>
      <c r="E441" s="39"/>
      <c r="F441" s="39"/>
      <c r="G441" s="39"/>
      <c r="H441" s="39"/>
      <c r="I441" s="39"/>
      <c r="J441" s="39"/>
    </row>
    <row r="442" spans="2:10" x14ac:dyDescent="0.4">
      <c r="B442" s="5" t="s">
        <v>7</v>
      </c>
      <c r="C442" s="21" t="s">
        <v>8</v>
      </c>
      <c r="D442" s="21" t="s">
        <v>9</v>
      </c>
      <c r="E442" s="21" t="s">
        <v>40</v>
      </c>
      <c r="F442" s="21" t="s">
        <v>41</v>
      </c>
      <c r="G442" s="21" t="s">
        <v>42</v>
      </c>
      <c r="H442" s="21" t="s">
        <v>43</v>
      </c>
      <c r="I442" s="21" t="s">
        <v>44</v>
      </c>
      <c r="J442" s="21" t="s">
        <v>45</v>
      </c>
    </row>
    <row r="443" spans="2:10" hidden="1" x14ac:dyDescent="0.4">
      <c r="B443" s="28"/>
      <c r="C443" s="28" t="str">
        <f>IFERROR(IF(INDEX('ce raw data'!$C$2:$CZ$3000,MATCH(1,INDEX(('ce raw data'!$A$2:$A$3000=C439)*('ce raw data'!$B$2:$B$3000=$B444),,),0),MATCH(SUBSTITUTE(C442,"Allele","Height"),'ce raw data'!$C$1:$CZ$1,0))="","-",INDEX('ce raw data'!$C$2:$CZ$3000,MATCH(1,INDEX(('ce raw data'!$A$2:$A$3000=C439)*('ce raw data'!$B$2:$B$3000=$B444),,),0),MATCH(SUBSTITUTE(C442,"Allele","Height"),'ce raw data'!$C$1:$CZ$1,0))),"-")</f>
        <v>-</v>
      </c>
      <c r="D443" s="28" t="str">
        <f>IFERROR(IF(INDEX('ce raw data'!$C$2:$CZ$3000,MATCH(1,INDEX(('ce raw data'!$A$2:$A$3000=C439)*('ce raw data'!$B$2:$B$3000=$B444),,),0),MATCH(SUBSTITUTE(D442,"Allele","Height"),'ce raw data'!$C$1:$CZ$1,0))="","-",INDEX('ce raw data'!$C$2:$CZ$3000,MATCH(1,INDEX(('ce raw data'!$A$2:$A$3000=C439)*('ce raw data'!$B$2:$B$3000=$B444),,),0),MATCH(SUBSTITUTE(D442,"Allele","Height"),'ce raw data'!$C$1:$CZ$1,0))),"-")</f>
        <v>-</v>
      </c>
      <c r="E443" s="28" t="str">
        <f>IFERROR(IF(INDEX('ce raw data'!$C$2:$CZ$3000,MATCH(1,INDEX(('ce raw data'!$A$2:$A$3000=C439)*('ce raw data'!$B$2:$B$3000=$B444),,),0),MATCH(SUBSTITUTE(E442,"Allele","Height"),'ce raw data'!$C$1:$CZ$1,0))="","-",INDEX('ce raw data'!$C$2:$CZ$3000,MATCH(1,INDEX(('ce raw data'!$A$2:$A$3000=C439)*('ce raw data'!$B$2:$B$3000=$B444),,),0),MATCH(SUBSTITUTE(E442,"Allele","Height"),'ce raw data'!$C$1:$CZ$1,0))),"-")</f>
        <v>-</v>
      </c>
      <c r="F443" s="28" t="str">
        <f>IFERROR(IF(INDEX('ce raw data'!$C$2:$CZ$3000,MATCH(1,INDEX(('ce raw data'!$A$2:$A$3000=C439)*('ce raw data'!$B$2:$B$3000=$B444),,),0),MATCH(SUBSTITUTE(F442,"Allele","Height"),'ce raw data'!$C$1:$CZ$1,0))="","-",INDEX('ce raw data'!$C$2:$CZ$3000,MATCH(1,INDEX(('ce raw data'!$A$2:$A$3000=C439)*('ce raw data'!$B$2:$B$3000=$B444),,),0),MATCH(SUBSTITUTE(F442,"Allele","Height"),'ce raw data'!$C$1:$CZ$1,0))),"-")</f>
        <v>-</v>
      </c>
      <c r="G443" s="28" t="str">
        <f>IFERROR(IF(INDEX('ce raw data'!$C$2:$CZ$3000,MATCH(1,INDEX(('ce raw data'!$A$2:$A$3000=C439)*('ce raw data'!$B$2:$B$3000=$B444),,),0),MATCH(SUBSTITUTE(G442,"Allele","Height"),'ce raw data'!$C$1:$CZ$1,0))="","-",INDEX('ce raw data'!$C$2:$CZ$3000,MATCH(1,INDEX(('ce raw data'!$A$2:$A$3000=C439)*('ce raw data'!$B$2:$B$3000=$B444),,),0),MATCH(SUBSTITUTE(G442,"Allele","Height"),'ce raw data'!$C$1:$CZ$1,0))),"-")</f>
        <v>-</v>
      </c>
      <c r="H443" s="28" t="str">
        <f>IFERROR(IF(INDEX('ce raw data'!$C$2:$CZ$3000,MATCH(1,INDEX(('ce raw data'!$A$2:$A$3000=C439)*('ce raw data'!$B$2:$B$3000=$B444),,),0),MATCH(SUBSTITUTE(H442,"Allele","Height"),'ce raw data'!$C$1:$CZ$1,0))="","-",INDEX('ce raw data'!$C$2:$CZ$3000,MATCH(1,INDEX(('ce raw data'!$A$2:$A$3000=C439)*('ce raw data'!$B$2:$B$3000=$B444),,),0),MATCH(SUBSTITUTE(H442,"Allele","Height"),'ce raw data'!$C$1:$CZ$1,0))),"-")</f>
        <v>-</v>
      </c>
      <c r="I443" s="28" t="str">
        <f>IFERROR(IF(INDEX('ce raw data'!$C$2:$CZ$3000,MATCH(1,INDEX(('ce raw data'!$A$2:$A$3000=C439)*('ce raw data'!$B$2:$B$3000=$B444),,),0),MATCH(SUBSTITUTE(I442,"Allele","Height"),'ce raw data'!$C$1:$CZ$1,0))="","-",INDEX('ce raw data'!$C$2:$CZ$3000,MATCH(1,INDEX(('ce raw data'!$A$2:$A$3000=C439)*('ce raw data'!$B$2:$B$3000=$B444),,),0),MATCH(SUBSTITUTE(I442,"Allele","Height"),'ce raw data'!$C$1:$CZ$1,0))),"-")</f>
        <v>-</v>
      </c>
      <c r="J443" s="28" t="str">
        <f>IFERROR(IF(INDEX('ce raw data'!$C$2:$CZ$3000,MATCH(1,INDEX(('ce raw data'!$A$2:$A$3000=C439)*('ce raw data'!$B$2:$B$3000=$B444),,),0),MATCH(SUBSTITUTE(J442,"Allele","Height"),'ce raw data'!$C$1:$CZ$1,0))="","-",INDEX('ce raw data'!$C$2:$CZ$3000,MATCH(1,INDEX(('ce raw data'!$A$2:$A$3000=C439)*('ce raw data'!$B$2:$B$3000=$B444),,),0),MATCH(SUBSTITUTE(J442,"Allele","Height"),'ce raw data'!$C$1:$CZ$1,0))),"-")</f>
        <v>-</v>
      </c>
    </row>
    <row r="444" spans="2:10" x14ac:dyDescent="0.4">
      <c r="B444" s="10" t="str">
        <f>'Allele Call Table'!$A$71</f>
        <v>AMEL</v>
      </c>
      <c r="C444" s="8" t="str">
        <f>IFERROR(IF(INDEX('ce raw data'!$C$2:$CZ$3000,MATCH(1,INDEX(('ce raw data'!$A$2:$A$3000=C439)*('ce raw data'!$B$2:$B$3000=$B444),,),0),MATCH(C442,'ce raw data'!$C$1:$CZ$1,0))="","-",INDEX('ce raw data'!$C$2:$CZ$3000,MATCH(1,INDEX(('ce raw data'!$A$2:$A$3000=C439)*('ce raw data'!$B$2:$B$3000=$B444),,),0),MATCH(C442,'ce raw data'!$C$1:$CZ$1,0))),"-")</f>
        <v>-</v>
      </c>
      <c r="D444" s="8" t="str">
        <f>IFERROR(IF(INDEX('ce raw data'!$C$2:$CZ$3000,MATCH(1,INDEX(('ce raw data'!$A$2:$A$3000=C439)*('ce raw data'!$B$2:$B$3000=$B444),,),0),MATCH(D442,'ce raw data'!$C$1:$CZ$1,0))="","-",INDEX('ce raw data'!$C$2:$CZ$3000,MATCH(1,INDEX(('ce raw data'!$A$2:$A$3000=C439)*('ce raw data'!$B$2:$B$3000=$B444),,),0),MATCH(D442,'ce raw data'!$C$1:$CZ$1,0))),"-")</f>
        <v>-</v>
      </c>
      <c r="E444" s="8" t="str">
        <f>IFERROR(IF(INDEX('ce raw data'!$C$2:$CZ$3000,MATCH(1,INDEX(('ce raw data'!$A$2:$A$3000=C439)*('ce raw data'!$B$2:$B$3000=$B444),,),0),MATCH(E442,'ce raw data'!$C$1:$CZ$1,0))="","-",INDEX('ce raw data'!$C$2:$CZ$3000,MATCH(1,INDEX(('ce raw data'!$A$2:$A$3000=C439)*('ce raw data'!$B$2:$B$3000=$B444),,),0),MATCH(E442,'ce raw data'!$C$1:$CZ$1,0))),"-")</f>
        <v>-</v>
      </c>
      <c r="F444" s="8" t="str">
        <f>IFERROR(IF(INDEX('ce raw data'!$C$2:$CZ$3000,MATCH(1,INDEX(('ce raw data'!$A$2:$A$3000=C439)*('ce raw data'!$B$2:$B$3000=$B444),,),0),MATCH(F442,'ce raw data'!$C$1:$CZ$1,0))="","-",INDEX('ce raw data'!$C$2:$CZ$3000,MATCH(1,INDEX(('ce raw data'!$A$2:$A$3000=C439)*('ce raw data'!$B$2:$B$3000=$B444),,),0),MATCH(F442,'ce raw data'!$C$1:$CZ$1,0))),"-")</f>
        <v>-</v>
      </c>
      <c r="G444" s="8" t="str">
        <f>IFERROR(IF(INDEX('ce raw data'!$C$2:$CZ$3000,MATCH(1,INDEX(('ce raw data'!$A$2:$A$3000=C439)*('ce raw data'!$B$2:$B$3000=$B444),,),0),MATCH(G442,'ce raw data'!$C$1:$CZ$1,0))="","-",INDEX('ce raw data'!$C$2:$CZ$3000,MATCH(1,INDEX(('ce raw data'!$A$2:$A$3000=C439)*('ce raw data'!$B$2:$B$3000=$B444),,),0),MATCH(G442,'ce raw data'!$C$1:$CZ$1,0))),"-")</f>
        <v>-</v>
      </c>
      <c r="H444" s="8" t="str">
        <f>IFERROR(IF(INDEX('ce raw data'!$C$2:$CZ$3000,MATCH(1,INDEX(('ce raw data'!$A$2:$A$3000=C439)*('ce raw data'!$B$2:$B$3000=$B444),,),0),MATCH(H442,'ce raw data'!$C$1:$CZ$1,0))="","-",INDEX('ce raw data'!$C$2:$CZ$3000,MATCH(1,INDEX(('ce raw data'!$A$2:$A$3000=C439)*('ce raw data'!$B$2:$B$3000=$B444),,),0),MATCH(H442,'ce raw data'!$C$1:$CZ$1,0))),"-")</f>
        <v>-</v>
      </c>
      <c r="I444" s="8" t="str">
        <f>IFERROR(IF(INDEX('ce raw data'!$C$2:$CZ$3000,MATCH(1,INDEX(('ce raw data'!$A$2:$A$3000=C439)*('ce raw data'!$B$2:$B$3000=$B444),,),0),MATCH(I442,'ce raw data'!$C$1:$CZ$1,0))="","-",INDEX('ce raw data'!$C$2:$CZ$3000,MATCH(1,INDEX(('ce raw data'!$A$2:$A$3000=C439)*('ce raw data'!$B$2:$B$3000=$B444),,),0),MATCH(I442,'ce raw data'!$C$1:$CZ$1,0))),"-")</f>
        <v>-</v>
      </c>
      <c r="J444" s="8" t="str">
        <f>IFERROR(IF(INDEX('ce raw data'!$C$2:$CZ$3000,MATCH(1,INDEX(('ce raw data'!$A$2:$A$3000=C439)*('ce raw data'!$B$2:$B$3000=$B444),,),0),MATCH(J442,'ce raw data'!$C$1:$CZ$1,0))="","-",INDEX('ce raw data'!$C$2:$CZ$3000,MATCH(1,INDEX(('ce raw data'!$A$2:$A$3000=C439)*('ce raw data'!$B$2:$B$3000=$B444),,),0),MATCH(J442,'ce raw data'!$C$1:$CZ$1,0))),"-")</f>
        <v>-</v>
      </c>
    </row>
    <row r="445" spans="2:10" hidden="1" x14ac:dyDescent="0.4">
      <c r="B445" s="10"/>
      <c r="C445" s="8" t="str">
        <f>IFERROR(IF(INDEX('ce raw data'!$C$2:$CZ$3000,MATCH(1,INDEX(('ce raw data'!$A$2:$A$3000=C439)*('ce raw data'!$B$2:$B$3000=$B446),,),0),MATCH(SUBSTITUTE(C442,"Allele","Height"),'ce raw data'!$C$1:$CZ$1,0))="","-",INDEX('ce raw data'!$C$2:$CZ$3000,MATCH(1,INDEX(('ce raw data'!$A$2:$A$3000=C439)*('ce raw data'!$B$2:$B$3000=$B446),,),0),MATCH(SUBSTITUTE(C442,"Allele","Height"),'ce raw data'!$C$1:$CZ$1,0))),"-")</f>
        <v>-</v>
      </c>
      <c r="D445" s="8" t="str">
        <f>IFERROR(IF(INDEX('ce raw data'!$C$2:$CZ$3000,MATCH(1,INDEX(('ce raw data'!$A$2:$A$3000=C439)*('ce raw data'!$B$2:$B$3000=$B446),,),0),MATCH(SUBSTITUTE(D442,"Allele","Height"),'ce raw data'!$C$1:$CZ$1,0))="","-",INDEX('ce raw data'!$C$2:$CZ$3000,MATCH(1,INDEX(('ce raw data'!$A$2:$A$3000=C439)*('ce raw data'!$B$2:$B$3000=$B446),,),0),MATCH(SUBSTITUTE(D442,"Allele","Height"),'ce raw data'!$C$1:$CZ$1,0))),"-")</f>
        <v>-</v>
      </c>
      <c r="E445" s="8" t="str">
        <f>IFERROR(IF(INDEX('ce raw data'!$C$2:$CZ$3000,MATCH(1,INDEX(('ce raw data'!$A$2:$A$3000=C439)*('ce raw data'!$B$2:$B$3000=$B446),,),0),MATCH(SUBSTITUTE(E442,"Allele","Height"),'ce raw data'!$C$1:$CZ$1,0))="","-",INDEX('ce raw data'!$C$2:$CZ$3000,MATCH(1,INDEX(('ce raw data'!$A$2:$A$3000=C439)*('ce raw data'!$B$2:$B$3000=$B446),,),0),MATCH(SUBSTITUTE(E442,"Allele","Height"),'ce raw data'!$C$1:$CZ$1,0))),"-")</f>
        <v>-</v>
      </c>
      <c r="F445" s="8" t="str">
        <f>IFERROR(IF(INDEX('ce raw data'!$C$2:$CZ$3000,MATCH(1,INDEX(('ce raw data'!$A$2:$A$3000=C439)*('ce raw data'!$B$2:$B$3000=$B446),,),0),MATCH(SUBSTITUTE(F442,"Allele","Height"),'ce raw data'!$C$1:$CZ$1,0))="","-",INDEX('ce raw data'!$C$2:$CZ$3000,MATCH(1,INDEX(('ce raw data'!$A$2:$A$3000=C439)*('ce raw data'!$B$2:$B$3000=$B446),,),0),MATCH(SUBSTITUTE(F442,"Allele","Height"),'ce raw data'!$C$1:$CZ$1,0))),"-")</f>
        <v>-</v>
      </c>
      <c r="G445" s="8" t="str">
        <f>IFERROR(IF(INDEX('ce raw data'!$C$2:$CZ$3000,MATCH(1,INDEX(('ce raw data'!$A$2:$A$3000=C439)*('ce raw data'!$B$2:$B$3000=$B446),,),0),MATCH(SUBSTITUTE(G442,"Allele","Height"),'ce raw data'!$C$1:$CZ$1,0))="","-",INDEX('ce raw data'!$C$2:$CZ$3000,MATCH(1,INDEX(('ce raw data'!$A$2:$A$3000=C439)*('ce raw data'!$B$2:$B$3000=$B446),,),0),MATCH(SUBSTITUTE(G442,"Allele","Height"),'ce raw data'!$C$1:$CZ$1,0))),"-")</f>
        <v>-</v>
      </c>
      <c r="H445" s="8" t="str">
        <f>IFERROR(IF(INDEX('ce raw data'!$C$2:$CZ$3000,MATCH(1,INDEX(('ce raw data'!$A$2:$A$3000=C439)*('ce raw data'!$B$2:$B$3000=$B446),,),0),MATCH(SUBSTITUTE(H442,"Allele","Height"),'ce raw data'!$C$1:$CZ$1,0))="","-",INDEX('ce raw data'!$C$2:$CZ$3000,MATCH(1,INDEX(('ce raw data'!$A$2:$A$3000=C439)*('ce raw data'!$B$2:$B$3000=$B446),,),0),MATCH(SUBSTITUTE(H442,"Allele","Height"),'ce raw data'!$C$1:$CZ$1,0))),"-")</f>
        <v>-</v>
      </c>
      <c r="I445" s="8" t="str">
        <f>IFERROR(IF(INDEX('ce raw data'!$C$2:$CZ$3000,MATCH(1,INDEX(('ce raw data'!$A$2:$A$3000=C439)*('ce raw data'!$B$2:$B$3000=$B446),,),0),MATCH(SUBSTITUTE(I442,"Allele","Height"),'ce raw data'!$C$1:$CZ$1,0))="","-",INDEX('ce raw data'!$C$2:$CZ$3000,MATCH(1,INDEX(('ce raw data'!$A$2:$A$3000=C439)*('ce raw data'!$B$2:$B$3000=$B446),,),0),MATCH(SUBSTITUTE(I442,"Allele","Height"),'ce raw data'!$C$1:$CZ$1,0))),"-")</f>
        <v>-</v>
      </c>
      <c r="J445" s="8" t="str">
        <f>IFERROR(IF(INDEX('ce raw data'!$C$2:$CZ$3000,MATCH(1,INDEX(('ce raw data'!$A$2:$A$3000=C439)*('ce raw data'!$B$2:$B$3000=$B446),,),0),MATCH(SUBSTITUTE(J442,"Allele","Height"),'ce raw data'!$C$1:$CZ$1,0))="","-",INDEX('ce raw data'!$C$2:$CZ$3000,MATCH(1,INDEX(('ce raw data'!$A$2:$A$3000=C439)*('ce raw data'!$B$2:$B$3000=$B446),,),0),MATCH(SUBSTITUTE(J442,"Allele","Height"),'ce raw data'!$C$1:$CZ$1,0))),"-")</f>
        <v>-</v>
      </c>
    </row>
    <row r="446" spans="2:10" x14ac:dyDescent="0.4">
      <c r="B446" s="10" t="str">
        <f>'Allele Call Table'!$A$73</f>
        <v>D3S1358</v>
      </c>
      <c r="C446" s="8" t="str">
        <f>IFERROR(IF(INDEX('ce raw data'!$C$2:$CZ$3000,MATCH(1,INDEX(('ce raw data'!$A$2:$A$3000=C439)*('ce raw data'!$B$2:$B$3000=$B446),,),0),MATCH(C442,'ce raw data'!$C$1:$CZ$1,0))="","-",INDEX('ce raw data'!$C$2:$CZ$3000,MATCH(1,INDEX(('ce raw data'!$A$2:$A$3000=C439)*('ce raw data'!$B$2:$B$3000=$B446),,),0),MATCH(C442,'ce raw data'!$C$1:$CZ$1,0))),"-")</f>
        <v>-</v>
      </c>
      <c r="D446" s="8" t="str">
        <f>IFERROR(IF(INDEX('ce raw data'!$C$2:$CZ$3000,MATCH(1,INDEX(('ce raw data'!$A$2:$A$3000=C439)*('ce raw data'!$B$2:$B$3000=$B446),,),0),MATCH(D442,'ce raw data'!$C$1:$CZ$1,0))="","-",INDEX('ce raw data'!$C$2:$CZ$3000,MATCH(1,INDEX(('ce raw data'!$A$2:$A$3000=C439)*('ce raw data'!$B$2:$B$3000=$B446),,),0),MATCH(D442,'ce raw data'!$C$1:$CZ$1,0))),"-")</f>
        <v>-</v>
      </c>
      <c r="E446" s="8" t="str">
        <f>IFERROR(IF(INDEX('ce raw data'!$C$2:$CZ$3000,MATCH(1,INDEX(('ce raw data'!$A$2:$A$3000=C439)*('ce raw data'!$B$2:$B$3000=$B446),,),0),MATCH(E442,'ce raw data'!$C$1:$CZ$1,0))="","-",INDEX('ce raw data'!$C$2:$CZ$3000,MATCH(1,INDEX(('ce raw data'!$A$2:$A$3000=C439)*('ce raw data'!$B$2:$B$3000=$B446),,),0),MATCH(E442,'ce raw data'!$C$1:$CZ$1,0))),"-")</f>
        <v>-</v>
      </c>
      <c r="F446" s="8" t="str">
        <f>IFERROR(IF(INDEX('ce raw data'!$C$2:$CZ$3000,MATCH(1,INDEX(('ce raw data'!$A$2:$A$3000=C439)*('ce raw data'!$B$2:$B$3000=$B446),,),0),MATCH(F442,'ce raw data'!$C$1:$CZ$1,0))="","-",INDEX('ce raw data'!$C$2:$CZ$3000,MATCH(1,INDEX(('ce raw data'!$A$2:$A$3000=C439)*('ce raw data'!$B$2:$B$3000=$B446),,),0),MATCH(F442,'ce raw data'!$C$1:$CZ$1,0))),"-")</f>
        <v>-</v>
      </c>
      <c r="G446" s="8" t="str">
        <f>IFERROR(IF(INDEX('ce raw data'!$C$2:$CZ$3000,MATCH(1,INDEX(('ce raw data'!$A$2:$A$3000=C439)*('ce raw data'!$B$2:$B$3000=$B446),,),0),MATCH(G442,'ce raw data'!$C$1:$CZ$1,0))="","-",INDEX('ce raw data'!$C$2:$CZ$3000,MATCH(1,INDEX(('ce raw data'!$A$2:$A$3000=C439)*('ce raw data'!$B$2:$B$3000=$B446),,),0),MATCH(G442,'ce raw data'!$C$1:$CZ$1,0))),"-")</f>
        <v>-</v>
      </c>
      <c r="H446" s="8" t="str">
        <f>IFERROR(IF(INDEX('ce raw data'!$C$2:$CZ$3000,MATCH(1,INDEX(('ce raw data'!$A$2:$A$3000=C439)*('ce raw data'!$B$2:$B$3000=$B446),,),0),MATCH(H442,'ce raw data'!$C$1:$CZ$1,0))="","-",INDEX('ce raw data'!$C$2:$CZ$3000,MATCH(1,INDEX(('ce raw data'!$A$2:$A$3000=C439)*('ce raw data'!$B$2:$B$3000=$B446),,),0),MATCH(H442,'ce raw data'!$C$1:$CZ$1,0))),"-")</f>
        <v>-</v>
      </c>
      <c r="I446" s="8" t="str">
        <f>IFERROR(IF(INDEX('ce raw data'!$C$2:$CZ$3000,MATCH(1,INDEX(('ce raw data'!$A$2:$A$3000=C439)*('ce raw data'!$B$2:$B$3000=$B446),,),0),MATCH(I442,'ce raw data'!$C$1:$CZ$1,0))="","-",INDEX('ce raw data'!$C$2:$CZ$3000,MATCH(1,INDEX(('ce raw data'!$A$2:$A$3000=C439)*('ce raw data'!$B$2:$B$3000=$B446),,),0),MATCH(I442,'ce raw data'!$C$1:$CZ$1,0))),"-")</f>
        <v>-</v>
      </c>
      <c r="J446" s="8" t="str">
        <f>IFERROR(IF(INDEX('ce raw data'!$C$2:$CZ$3000,MATCH(1,INDEX(('ce raw data'!$A$2:$A$3000=C439)*('ce raw data'!$B$2:$B$3000=$B446),,),0),MATCH(J442,'ce raw data'!$C$1:$CZ$1,0))="","-",INDEX('ce raw data'!$C$2:$CZ$3000,MATCH(1,INDEX(('ce raw data'!$A$2:$A$3000=C439)*('ce raw data'!$B$2:$B$3000=$B446),,),0),MATCH(J442,'ce raw data'!$C$1:$CZ$1,0))),"-")</f>
        <v>-</v>
      </c>
    </row>
    <row r="447" spans="2:10" hidden="1" x14ac:dyDescent="0.4">
      <c r="B447" s="10"/>
      <c r="C447" s="8" t="str">
        <f>IFERROR(IF(INDEX('ce raw data'!$C$2:$CZ$3000,MATCH(1,INDEX(('ce raw data'!$A$2:$A$3000=C439)*('ce raw data'!$B$2:$B$3000=$B448),,),0),MATCH(SUBSTITUTE(C442,"Allele","Height"),'ce raw data'!$C$1:$CZ$1,0))="","-",INDEX('ce raw data'!$C$2:$CZ$3000,MATCH(1,INDEX(('ce raw data'!$A$2:$A$3000=C439)*('ce raw data'!$B$2:$B$3000=$B448),,),0),MATCH(SUBSTITUTE(C442,"Allele","Height"),'ce raw data'!$C$1:$CZ$1,0))),"-")</f>
        <v>-</v>
      </c>
      <c r="D447" s="8" t="str">
        <f>IFERROR(IF(INDEX('ce raw data'!$C$2:$CZ$3000,MATCH(1,INDEX(('ce raw data'!$A$2:$A$3000=C439)*('ce raw data'!$B$2:$B$3000=$B448),,),0),MATCH(SUBSTITUTE(D442,"Allele","Height"),'ce raw data'!$C$1:$CZ$1,0))="","-",INDEX('ce raw data'!$C$2:$CZ$3000,MATCH(1,INDEX(('ce raw data'!$A$2:$A$3000=C439)*('ce raw data'!$B$2:$B$3000=$B448),,),0),MATCH(SUBSTITUTE(D442,"Allele","Height"),'ce raw data'!$C$1:$CZ$1,0))),"-")</f>
        <v>-</v>
      </c>
      <c r="E447" s="8" t="str">
        <f>IFERROR(IF(INDEX('ce raw data'!$C$2:$CZ$3000,MATCH(1,INDEX(('ce raw data'!$A$2:$A$3000=C439)*('ce raw data'!$B$2:$B$3000=$B448),,),0),MATCH(SUBSTITUTE(E442,"Allele","Height"),'ce raw data'!$C$1:$CZ$1,0))="","-",INDEX('ce raw data'!$C$2:$CZ$3000,MATCH(1,INDEX(('ce raw data'!$A$2:$A$3000=C439)*('ce raw data'!$B$2:$B$3000=$B448),,),0),MATCH(SUBSTITUTE(E442,"Allele","Height"),'ce raw data'!$C$1:$CZ$1,0))),"-")</f>
        <v>-</v>
      </c>
      <c r="F447" s="8" t="str">
        <f>IFERROR(IF(INDEX('ce raw data'!$C$2:$CZ$3000,MATCH(1,INDEX(('ce raw data'!$A$2:$A$3000=C439)*('ce raw data'!$B$2:$B$3000=$B448),,),0),MATCH(SUBSTITUTE(F442,"Allele","Height"),'ce raw data'!$C$1:$CZ$1,0))="","-",INDEX('ce raw data'!$C$2:$CZ$3000,MATCH(1,INDEX(('ce raw data'!$A$2:$A$3000=C439)*('ce raw data'!$B$2:$B$3000=$B448),,),0),MATCH(SUBSTITUTE(F442,"Allele","Height"),'ce raw data'!$C$1:$CZ$1,0))),"-")</f>
        <v>-</v>
      </c>
      <c r="G447" s="8" t="str">
        <f>IFERROR(IF(INDEX('ce raw data'!$C$2:$CZ$3000,MATCH(1,INDEX(('ce raw data'!$A$2:$A$3000=C439)*('ce raw data'!$B$2:$B$3000=$B448),,),0),MATCH(SUBSTITUTE(G442,"Allele","Height"),'ce raw data'!$C$1:$CZ$1,0))="","-",INDEX('ce raw data'!$C$2:$CZ$3000,MATCH(1,INDEX(('ce raw data'!$A$2:$A$3000=C439)*('ce raw data'!$B$2:$B$3000=$B448),,),0),MATCH(SUBSTITUTE(G442,"Allele","Height"),'ce raw data'!$C$1:$CZ$1,0))),"-")</f>
        <v>-</v>
      </c>
      <c r="H447" s="8" t="str">
        <f>IFERROR(IF(INDEX('ce raw data'!$C$2:$CZ$3000,MATCH(1,INDEX(('ce raw data'!$A$2:$A$3000=C439)*('ce raw data'!$B$2:$B$3000=$B448),,),0),MATCH(SUBSTITUTE(H442,"Allele","Height"),'ce raw data'!$C$1:$CZ$1,0))="","-",INDEX('ce raw data'!$C$2:$CZ$3000,MATCH(1,INDEX(('ce raw data'!$A$2:$A$3000=C439)*('ce raw data'!$B$2:$B$3000=$B448),,),0),MATCH(SUBSTITUTE(H442,"Allele","Height"),'ce raw data'!$C$1:$CZ$1,0))),"-")</f>
        <v>-</v>
      </c>
      <c r="I447" s="8" t="str">
        <f>IFERROR(IF(INDEX('ce raw data'!$C$2:$CZ$3000,MATCH(1,INDEX(('ce raw data'!$A$2:$A$3000=C439)*('ce raw data'!$B$2:$B$3000=$B448),,),0),MATCH(SUBSTITUTE(I442,"Allele","Height"),'ce raw data'!$C$1:$CZ$1,0))="","-",INDEX('ce raw data'!$C$2:$CZ$3000,MATCH(1,INDEX(('ce raw data'!$A$2:$A$3000=C439)*('ce raw data'!$B$2:$B$3000=$B448),,),0),MATCH(SUBSTITUTE(I442,"Allele","Height"),'ce raw data'!$C$1:$CZ$1,0))),"-")</f>
        <v>-</v>
      </c>
      <c r="J447" s="8" t="str">
        <f>IFERROR(IF(INDEX('ce raw data'!$C$2:$CZ$3000,MATCH(1,INDEX(('ce raw data'!$A$2:$A$3000=C439)*('ce raw data'!$B$2:$B$3000=$B448),,),0),MATCH(SUBSTITUTE(J442,"Allele","Height"),'ce raw data'!$C$1:$CZ$1,0))="","-",INDEX('ce raw data'!$C$2:$CZ$3000,MATCH(1,INDEX(('ce raw data'!$A$2:$A$3000=C439)*('ce raw data'!$B$2:$B$3000=$B448),,),0),MATCH(SUBSTITUTE(J442,"Allele","Height"),'ce raw data'!$C$1:$CZ$1,0))),"-")</f>
        <v>-</v>
      </c>
    </row>
    <row r="448" spans="2:10" x14ac:dyDescent="0.4">
      <c r="B448" s="10" t="str">
        <f>'Allele Call Table'!$A$75</f>
        <v>D1S1656</v>
      </c>
      <c r="C448" s="8" t="str">
        <f>IFERROR(IF(INDEX('ce raw data'!$C$2:$CZ$3000,MATCH(1,INDEX(('ce raw data'!$A$2:$A$3000=C439)*('ce raw data'!$B$2:$B$3000=$B448),,),0),MATCH(C442,'ce raw data'!$C$1:$CZ$1,0))="","-",INDEX('ce raw data'!$C$2:$CZ$3000,MATCH(1,INDEX(('ce raw data'!$A$2:$A$3000=C439)*('ce raw data'!$B$2:$B$3000=$B448),,),0),MATCH(C442,'ce raw data'!$C$1:$CZ$1,0))),"-")</f>
        <v>-</v>
      </c>
      <c r="D448" s="8" t="str">
        <f>IFERROR(IF(INDEX('ce raw data'!$C$2:$CZ$3000,MATCH(1,INDEX(('ce raw data'!$A$2:$A$3000=C439)*('ce raw data'!$B$2:$B$3000=$B448),,),0),MATCH(D442,'ce raw data'!$C$1:$CZ$1,0))="","-",INDEX('ce raw data'!$C$2:$CZ$3000,MATCH(1,INDEX(('ce raw data'!$A$2:$A$3000=C439)*('ce raw data'!$B$2:$B$3000=$B448),,),0),MATCH(D442,'ce raw data'!$C$1:$CZ$1,0))),"-")</f>
        <v>-</v>
      </c>
      <c r="E448" s="8" t="str">
        <f>IFERROR(IF(INDEX('ce raw data'!$C$2:$CZ$3000,MATCH(1,INDEX(('ce raw data'!$A$2:$A$3000=C439)*('ce raw data'!$B$2:$B$3000=$B448),,),0),MATCH(E442,'ce raw data'!$C$1:$CZ$1,0))="","-",INDEX('ce raw data'!$C$2:$CZ$3000,MATCH(1,INDEX(('ce raw data'!$A$2:$A$3000=C439)*('ce raw data'!$B$2:$B$3000=$B448),,),0),MATCH(E442,'ce raw data'!$C$1:$CZ$1,0))),"-")</f>
        <v>-</v>
      </c>
      <c r="F448" s="8" t="str">
        <f>IFERROR(IF(INDEX('ce raw data'!$C$2:$CZ$3000,MATCH(1,INDEX(('ce raw data'!$A$2:$A$3000=C439)*('ce raw data'!$B$2:$B$3000=$B448),,),0),MATCH(F442,'ce raw data'!$C$1:$CZ$1,0))="","-",INDEX('ce raw data'!$C$2:$CZ$3000,MATCH(1,INDEX(('ce raw data'!$A$2:$A$3000=C439)*('ce raw data'!$B$2:$B$3000=$B448),,),0),MATCH(F442,'ce raw data'!$C$1:$CZ$1,0))),"-")</f>
        <v>-</v>
      </c>
      <c r="G448" s="8" t="str">
        <f>IFERROR(IF(INDEX('ce raw data'!$C$2:$CZ$3000,MATCH(1,INDEX(('ce raw data'!$A$2:$A$3000=C439)*('ce raw data'!$B$2:$B$3000=$B448),,),0),MATCH(G442,'ce raw data'!$C$1:$CZ$1,0))="","-",INDEX('ce raw data'!$C$2:$CZ$3000,MATCH(1,INDEX(('ce raw data'!$A$2:$A$3000=C439)*('ce raw data'!$B$2:$B$3000=$B448),,),0),MATCH(G442,'ce raw data'!$C$1:$CZ$1,0))),"-")</f>
        <v>-</v>
      </c>
      <c r="H448" s="8" t="str">
        <f>IFERROR(IF(INDEX('ce raw data'!$C$2:$CZ$3000,MATCH(1,INDEX(('ce raw data'!$A$2:$A$3000=C439)*('ce raw data'!$B$2:$B$3000=$B448),,),0),MATCH(H442,'ce raw data'!$C$1:$CZ$1,0))="","-",INDEX('ce raw data'!$C$2:$CZ$3000,MATCH(1,INDEX(('ce raw data'!$A$2:$A$3000=C439)*('ce raw data'!$B$2:$B$3000=$B448),,),0),MATCH(H442,'ce raw data'!$C$1:$CZ$1,0))),"-")</f>
        <v>-</v>
      </c>
      <c r="I448" s="8" t="str">
        <f>IFERROR(IF(INDEX('ce raw data'!$C$2:$CZ$3000,MATCH(1,INDEX(('ce raw data'!$A$2:$A$3000=C439)*('ce raw data'!$B$2:$B$3000=$B448),,),0),MATCH(I442,'ce raw data'!$C$1:$CZ$1,0))="","-",INDEX('ce raw data'!$C$2:$CZ$3000,MATCH(1,INDEX(('ce raw data'!$A$2:$A$3000=C439)*('ce raw data'!$B$2:$B$3000=$B448),,),0),MATCH(I442,'ce raw data'!$C$1:$CZ$1,0))),"-")</f>
        <v>-</v>
      </c>
      <c r="J448" s="8" t="str">
        <f>IFERROR(IF(INDEX('ce raw data'!$C$2:$CZ$3000,MATCH(1,INDEX(('ce raw data'!$A$2:$A$3000=C439)*('ce raw data'!$B$2:$B$3000=$B448),,),0),MATCH(J442,'ce raw data'!$C$1:$CZ$1,0))="","-",INDEX('ce raw data'!$C$2:$CZ$3000,MATCH(1,INDEX(('ce raw data'!$A$2:$A$3000=C439)*('ce raw data'!$B$2:$B$3000=$B448),,),0),MATCH(J442,'ce raw data'!$C$1:$CZ$1,0))),"-")</f>
        <v>-</v>
      </c>
    </row>
    <row r="449" spans="2:10" hidden="1" x14ac:dyDescent="0.4">
      <c r="B449" s="10"/>
      <c r="C449" s="8" t="str">
        <f>IFERROR(IF(INDEX('ce raw data'!$C$2:$CZ$3000,MATCH(1,INDEX(('ce raw data'!$A$2:$A$3000=C439)*('ce raw data'!$B$2:$B$3000=$B450),,),0),MATCH(SUBSTITUTE(C442,"Allele","Height"),'ce raw data'!$C$1:$CZ$1,0))="","-",INDEX('ce raw data'!$C$2:$CZ$3000,MATCH(1,INDEX(('ce raw data'!$A$2:$A$3000=C439)*('ce raw data'!$B$2:$B$3000=$B450),,),0),MATCH(SUBSTITUTE(C442,"Allele","Height"),'ce raw data'!$C$1:$CZ$1,0))),"-")</f>
        <v>-</v>
      </c>
      <c r="D449" s="8" t="str">
        <f>IFERROR(IF(INDEX('ce raw data'!$C$2:$CZ$3000,MATCH(1,INDEX(('ce raw data'!$A$2:$A$3000=C439)*('ce raw data'!$B$2:$B$3000=$B450),,),0),MATCH(SUBSTITUTE(D442,"Allele","Height"),'ce raw data'!$C$1:$CZ$1,0))="","-",INDEX('ce raw data'!$C$2:$CZ$3000,MATCH(1,INDEX(('ce raw data'!$A$2:$A$3000=C439)*('ce raw data'!$B$2:$B$3000=$B450),,),0),MATCH(SUBSTITUTE(D442,"Allele","Height"),'ce raw data'!$C$1:$CZ$1,0))),"-")</f>
        <v>-</v>
      </c>
      <c r="E449" s="8" t="str">
        <f>IFERROR(IF(INDEX('ce raw data'!$C$2:$CZ$3000,MATCH(1,INDEX(('ce raw data'!$A$2:$A$3000=C439)*('ce raw data'!$B$2:$B$3000=$B450),,),0),MATCH(SUBSTITUTE(E442,"Allele","Height"),'ce raw data'!$C$1:$CZ$1,0))="","-",INDEX('ce raw data'!$C$2:$CZ$3000,MATCH(1,INDEX(('ce raw data'!$A$2:$A$3000=C439)*('ce raw data'!$B$2:$B$3000=$B450),,),0),MATCH(SUBSTITUTE(E442,"Allele","Height"),'ce raw data'!$C$1:$CZ$1,0))),"-")</f>
        <v>-</v>
      </c>
      <c r="F449" s="8" t="str">
        <f>IFERROR(IF(INDEX('ce raw data'!$C$2:$CZ$3000,MATCH(1,INDEX(('ce raw data'!$A$2:$A$3000=C439)*('ce raw data'!$B$2:$B$3000=$B450),,),0),MATCH(SUBSTITUTE(F442,"Allele","Height"),'ce raw data'!$C$1:$CZ$1,0))="","-",INDEX('ce raw data'!$C$2:$CZ$3000,MATCH(1,INDEX(('ce raw data'!$A$2:$A$3000=C439)*('ce raw data'!$B$2:$B$3000=$B450),,),0),MATCH(SUBSTITUTE(F442,"Allele","Height"),'ce raw data'!$C$1:$CZ$1,0))),"-")</f>
        <v>-</v>
      </c>
      <c r="G449" s="8" t="str">
        <f>IFERROR(IF(INDEX('ce raw data'!$C$2:$CZ$3000,MATCH(1,INDEX(('ce raw data'!$A$2:$A$3000=C439)*('ce raw data'!$B$2:$B$3000=$B450),,),0),MATCH(SUBSTITUTE(G442,"Allele","Height"),'ce raw data'!$C$1:$CZ$1,0))="","-",INDEX('ce raw data'!$C$2:$CZ$3000,MATCH(1,INDEX(('ce raw data'!$A$2:$A$3000=C439)*('ce raw data'!$B$2:$B$3000=$B450),,),0),MATCH(SUBSTITUTE(G442,"Allele","Height"),'ce raw data'!$C$1:$CZ$1,0))),"-")</f>
        <v>-</v>
      </c>
      <c r="H449" s="8" t="str">
        <f>IFERROR(IF(INDEX('ce raw data'!$C$2:$CZ$3000,MATCH(1,INDEX(('ce raw data'!$A$2:$A$3000=C439)*('ce raw data'!$B$2:$B$3000=$B450),,),0),MATCH(SUBSTITUTE(H442,"Allele","Height"),'ce raw data'!$C$1:$CZ$1,0))="","-",INDEX('ce raw data'!$C$2:$CZ$3000,MATCH(1,INDEX(('ce raw data'!$A$2:$A$3000=C439)*('ce raw data'!$B$2:$B$3000=$B450),,),0),MATCH(SUBSTITUTE(H442,"Allele","Height"),'ce raw data'!$C$1:$CZ$1,0))),"-")</f>
        <v>-</v>
      </c>
      <c r="I449" s="8" t="str">
        <f>IFERROR(IF(INDEX('ce raw data'!$C$2:$CZ$3000,MATCH(1,INDEX(('ce raw data'!$A$2:$A$3000=C439)*('ce raw data'!$B$2:$B$3000=$B450),,),0),MATCH(SUBSTITUTE(I442,"Allele","Height"),'ce raw data'!$C$1:$CZ$1,0))="","-",INDEX('ce raw data'!$C$2:$CZ$3000,MATCH(1,INDEX(('ce raw data'!$A$2:$A$3000=C439)*('ce raw data'!$B$2:$B$3000=$B450),,),0),MATCH(SUBSTITUTE(I442,"Allele","Height"),'ce raw data'!$C$1:$CZ$1,0))),"-")</f>
        <v>-</v>
      </c>
      <c r="J449" s="8" t="str">
        <f>IFERROR(IF(INDEX('ce raw data'!$C$2:$CZ$3000,MATCH(1,INDEX(('ce raw data'!$A$2:$A$3000=C439)*('ce raw data'!$B$2:$B$3000=$B450),,),0),MATCH(SUBSTITUTE(J442,"Allele","Height"),'ce raw data'!$C$1:$CZ$1,0))="","-",INDEX('ce raw data'!$C$2:$CZ$3000,MATCH(1,INDEX(('ce raw data'!$A$2:$A$3000=C439)*('ce raw data'!$B$2:$B$3000=$B450),,),0),MATCH(SUBSTITUTE(J442,"Allele","Height"),'ce raw data'!$C$1:$CZ$1,0))),"-")</f>
        <v>-</v>
      </c>
    </row>
    <row r="450" spans="2:10" x14ac:dyDescent="0.4">
      <c r="B450" s="10" t="str">
        <f>'Allele Call Table'!$A$77</f>
        <v>D2S441</v>
      </c>
      <c r="C450" s="8" t="str">
        <f>IFERROR(IF(INDEX('ce raw data'!$C$2:$CZ$3000,MATCH(1,INDEX(('ce raw data'!$A$2:$A$3000=C439)*('ce raw data'!$B$2:$B$3000=$B450),,),0),MATCH(C442,'ce raw data'!$C$1:$CZ$1,0))="","-",INDEX('ce raw data'!$C$2:$CZ$3000,MATCH(1,INDEX(('ce raw data'!$A$2:$A$3000=C439)*('ce raw data'!$B$2:$B$3000=$B450),,),0),MATCH(C442,'ce raw data'!$C$1:$CZ$1,0))),"-")</f>
        <v>-</v>
      </c>
      <c r="D450" s="8" t="str">
        <f>IFERROR(IF(INDEX('ce raw data'!$C$2:$CZ$3000,MATCH(1,INDEX(('ce raw data'!$A$2:$A$3000=C439)*('ce raw data'!$B$2:$B$3000=$B450),,),0),MATCH(D442,'ce raw data'!$C$1:$CZ$1,0))="","-",INDEX('ce raw data'!$C$2:$CZ$3000,MATCH(1,INDEX(('ce raw data'!$A$2:$A$3000=C439)*('ce raw data'!$B$2:$B$3000=$B450),,),0),MATCH(D442,'ce raw data'!$C$1:$CZ$1,0))),"-")</f>
        <v>-</v>
      </c>
      <c r="E450" s="8" t="str">
        <f>IFERROR(IF(INDEX('ce raw data'!$C$2:$CZ$3000,MATCH(1,INDEX(('ce raw data'!$A$2:$A$3000=C439)*('ce raw data'!$B$2:$B$3000=$B450),,),0),MATCH(E442,'ce raw data'!$C$1:$CZ$1,0))="","-",INDEX('ce raw data'!$C$2:$CZ$3000,MATCH(1,INDEX(('ce raw data'!$A$2:$A$3000=C439)*('ce raw data'!$B$2:$B$3000=$B450),,),0),MATCH(E442,'ce raw data'!$C$1:$CZ$1,0))),"-")</f>
        <v>-</v>
      </c>
      <c r="F450" s="8" t="str">
        <f>IFERROR(IF(INDEX('ce raw data'!$C$2:$CZ$3000,MATCH(1,INDEX(('ce raw data'!$A$2:$A$3000=C439)*('ce raw data'!$B$2:$B$3000=$B450),,),0),MATCH(F442,'ce raw data'!$C$1:$CZ$1,0))="","-",INDEX('ce raw data'!$C$2:$CZ$3000,MATCH(1,INDEX(('ce raw data'!$A$2:$A$3000=C439)*('ce raw data'!$B$2:$B$3000=$B450),,),0),MATCH(F442,'ce raw data'!$C$1:$CZ$1,0))),"-")</f>
        <v>-</v>
      </c>
      <c r="G450" s="8" t="str">
        <f>IFERROR(IF(INDEX('ce raw data'!$C$2:$CZ$3000,MATCH(1,INDEX(('ce raw data'!$A$2:$A$3000=C439)*('ce raw data'!$B$2:$B$3000=$B450),,),0),MATCH(G442,'ce raw data'!$C$1:$CZ$1,0))="","-",INDEX('ce raw data'!$C$2:$CZ$3000,MATCH(1,INDEX(('ce raw data'!$A$2:$A$3000=C439)*('ce raw data'!$B$2:$B$3000=$B450),,),0),MATCH(G442,'ce raw data'!$C$1:$CZ$1,0))),"-")</f>
        <v>-</v>
      </c>
      <c r="H450" s="8" t="str">
        <f>IFERROR(IF(INDEX('ce raw data'!$C$2:$CZ$3000,MATCH(1,INDEX(('ce raw data'!$A$2:$A$3000=C439)*('ce raw data'!$B$2:$B$3000=$B450),,),0),MATCH(H442,'ce raw data'!$C$1:$CZ$1,0))="","-",INDEX('ce raw data'!$C$2:$CZ$3000,MATCH(1,INDEX(('ce raw data'!$A$2:$A$3000=C439)*('ce raw data'!$B$2:$B$3000=$B450),,),0),MATCH(H442,'ce raw data'!$C$1:$CZ$1,0))),"-")</f>
        <v>-</v>
      </c>
      <c r="I450" s="8" t="str">
        <f>IFERROR(IF(INDEX('ce raw data'!$C$2:$CZ$3000,MATCH(1,INDEX(('ce raw data'!$A$2:$A$3000=C439)*('ce raw data'!$B$2:$B$3000=$B450),,),0),MATCH(I442,'ce raw data'!$C$1:$CZ$1,0))="","-",INDEX('ce raw data'!$C$2:$CZ$3000,MATCH(1,INDEX(('ce raw data'!$A$2:$A$3000=C439)*('ce raw data'!$B$2:$B$3000=$B450),,),0),MATCH(I442,'ce raw data'!$C$1:$CZ$1,0))),"-")</f>
        <v>-</v>
      </c>
      <c r="J450" s="8" t="str">
        <f>IFERROR(IF(INDEX('ce raw data'!$C$2:$CZ$3000,MATCH(1,INDEX(('ce raw data'!$A$2:$A$3000=C439)*('ce raw data'!$B$2:$B$3000=$B450),,),0),MATCH(J442,'ce raw data'!$C$1:$CZ$1,0))="","-",INDEX('ce raw data'!$C$2:$CZ$3000,MATCH(1,INDEX(('ce raw data'!$A$2:$A$3000=C439)*('ce raw data'!$B$2:$B$3000=$B450),,),0),MATCH(J442,'ce raw data'!$C$1:$CZ$1,0))),"-")</f>
        <v>-</v>
      </c>
    </row>
    <row r="451" spans="2:10" hidden="1" x14ac:dyDescent="0.4">
      <c r="B451" s="10"/>
      <c r="C451" s="8" t="str">
        <f>IFERROR(IF(INDEX('ce raw data'!$C$2:$CZ$3000,MATCH(1,INDEX(('ce raw data'!$A$2:$A$3000=C439)*('ce raw data'!$B$2:$B$3000=$B452),,),0),MATCH(SUBSTITUTE(C442,"Allele","Height"),'ce raw data'!$C$1:$CZ$1,0))="","-",INDEX('ce raw data'!$C$2:$CZ$3000,MATCH(1,INDEX(('ce raw data'!$A$2:$A$3000=C439)*('ce raw data'!$B$2:$B$3000=$B452),,),0),MATCH(SUBSTITUTE(C442,"Allele","Height"),'ce raw data'!$C$1:$CZ$1,0))),"-")</f>
        <v>-</v>
      </c>
      <c r="D451" s="8" t="str">
        <f>IFERROR(IF(INDEX('ce raw data'!$C$2:$CZ$3000,MATCH(1,INDEX(('ce raw data'!$A$2:$A$3000=C439)*('ce raw data'!$B$2:$B$3000=$B452),,),0),MATCH(SUBSTITUTE(D442,"Allele","Height"),'ce raw data'!$C$1:$CZ$1,0))="","-",INDEX('ce raw data'!$C$2:$CZ$3000,MATCH(1,INDEX(('ce raw data'!$A$2:$A$3000=C439)*('ce raw data'!$B$2:$B$3000=$B452),,),0),MATCH(SUBSTITUTE(D442,"Allele","Height"),'ce raw data'!$C$1:$CZ$1,0))),"-")</f>
        <v>-</v>
      </c>
      <c r="E451" s="8" t="str">
        <f>IFERROR(IF(INDEX('ce raw data'!$C$2:$CZ$3000,MATCH(1,INDEX(('ce raw data'!$A$2:$A$3000=C439)*('ce raw data'!$B$2:$B$3000=$B452),,),0),MATCH(SUBSTITUTE(E442,"Allele","Height"),'ce raw data'!$C$1:$CZ$1,0))="","-",INDEX('ce raw data'!$C$2:$CZ$3000,MATCH(1,INDEX(('ce raw data'!$A$2:$A$3000=C439)*('ce raw data'!$B$2:$B$3000=$B452),,),0),MATCH(SUBSTITUTE(E442,"Allele","Height"),'ce raw data'!$C$1:$CZ$1,0))),"-")</f>
        <v>-</v>
      </c>
      <c r="F451" s="8" t="str">
        <f>IFERROR(IF(INDEX('ce raw data'!$C$2:$CZ$3000,MATCH(1,INDEX(('ce raw data'!$A$2:$A$3000=C439)*('ce raw data'!$B$2:$B$3000=$B452),,),0),MATCH(SUBSTITUTE(F442,"Allele","Height"),'ce raw data'!$C$1:$CZ$1,0))="","-",INDEX('ce raw data'!$C$2:$CZ$3000,MATCH(1,INDEX(('ce raw data'!$A$2:$A$3000=C439)*('ce raw data'!$B$2:$B$3000=$B452),,),0),MATCH(SUBSTITUTE(F442,"Allele","Height"),'ce raw data'!$C$1:$CZ$1,0))),"-")</f>
        <v>-</v>
      </c>
      <c r="G451" s="8" t="str">
        <f>IFERROR(IF(INDEX('ce raw data'!$C$2:$CZ$3000,MATCH(1,INDEX(('ce raw data'!$A$2:$A$3000=C439)*('ce raw data'!$B$2:$B$3000=$B452),,),0),MATCH(SUBSTITUTE(G442,"Allele","Height"),'ce raw data'!$C$1:$CZ$1,0))="","-",INDEX('ce raw data'!$C$2:$CZ$3000,MATCH(1,INDEX(('ce raw data'!$A$2:$A$3000=C439)*('ce raw data'!$B$2:$B$3000=$B452),,),0),MATCH(SUBSTITUTE(G442,"Allele","Height"),'ce raw data'!$C$1:$CZ$1,0))),"-")</f>
        <v>-</v>
      </c>
      <c r="H451" s="8" t="str">
        <f>IFERROR(IF(INDEX('ce raw data'!$C$2:$CZ$3000,MATCH(1,INDEX(('ce raw data'!$A$2:$A$3000=C439)*('ce raw data'!$B$2:$B$3000=$B452),,),0),MATCH(SUBSTITUTE(H442,"Allele","Height"),'ce raw data'!$C$1:$CZ$1,0))="","-",INDEX('ce raw data'!$C$2:$CZ$3000,MATCH(1,INDEX(('ce raw data'!$A$2:$A$3000=C439)*('ce raw data'!$B$2:$B$3000=$B452),,),0),MATCH(SUBSTITUTE(H442,"Allele","Height"),'ce raw data'!$C$1:$CZ$1,0))),"-")</f>
        <v>-</v>
      </c>
      <c r="I451" s="8" t="str">
        <f>IFERROR(IF(INDEX('ce raw data'!$C$2:$CZ$3000,MATCH(1,INDEX(('ce raw data'!$A$2:$A$3000=C439)*('ce raw data'!$B$2:$B$3000=$B452),,),0),MATCH(SUBSTITUTE(I442,"Allele","Height"),'ce raw data'!$C$1:$CZ$1,0))="","-",INDEX('ce raw data'!$C$2:$CZ$3000,MATCH(1,INDEX(('ce raw data'!$A$2:$A$3000=C439)*('ce raw data'!$B$2:$B$3000=$B452),,),0),MATCH(SUBSTITUTE(I442,"Allele","Height"),'ce raw data'!$C$1:$CZ$1,0))),"-")</f>
        <v>-</v>
      </c>
      <c r="J451" s="8" t="str">
        <f>IFERROR(IF(INDEX('ce raw data'!$C$2:$CZ$3000,MATCH(1,INDEX(('ce raw data'!$A$2:$A$3000=C439)*('ce raw data'!$B$2:$B$3000=$B452),,),0),MATCH(SUBSTITUTE(J442,"Allele","Height"),'ce raw data'!$C$1:$CZ$1,0))="","-",INDEX('ce raw data'!$C$2:$CZ$3000,MATCH(1,INDEX(('ce raw data'!$A$2:$A$3000=C439)*('ce raw data'!$B$2:$B$3000=$B452),,),0),MATCH(SUBSTITUTE(J442,"Allele","Height"),'ce raw data'!$C$1:$CZ$1,0))),"-")</f>
        <v>-</v>
      </c>
    </row>
    <row r="452" spans="2:10" x14ac:dyDescent="0.4">
      <c r="B452" s="10" t="str">
        <f>'Allele Call Table'!$A$79</f>
        <v>D10S1248</v>
      </c>
      <c r="C452" s="8" t="str">
        <f>IFERROR(IF(INDEX('ce raw data'!$C$2:$CZ$3000,MATCH(1,INDEX(('ce raw data'!$A$2:$A$3000=C439)*('ce raw data'!$B$2:$B$3000=$B452),,),0),MATCH(C442,'ce raw data'!$C$1:$CZ$1,0))="","-",INDEX('ce raw data'!$C$2:$CZ$3000,MATCH(1,INDEX(('ce raw data'!$A$2:$A$3000=C439)*('ce raw data'!$B$2:$B$3000=$B452),,),0),MATCH(C442,'ce raw data'!$C$1:$CZ$1,0))),"-")</f>
        <v>-</v>
      </c>
      <c r="D452" s="8" t="str">
        <f>IFERROR(IF(INDEX('ce raw data'!$C$2:$CZ$3000,MATCH(1,INDEX(('ce raw data'!$A$2:$A$3000=C439)*('ce raw data'!$B$2:$B$3000=$B452),,),0),MATCH(D442,'ce raw data'!$C$1:$CZ$1,0))="","-",INDEX('ce raw data'!$C$2:$CZ$3000,MATCH(1,INDEX(('ce raw data'!$A$2:$A$3000=C439)*('ce raw data'!$B$2:$B$3000=$B452),,),0),MATCH(D442,'ce raw data'!$C$1:$CZ$1,0))),"-")</f>
        <v>-</v>
      </c>
      <c r="E452" s="8" t="str">
        <f>IFERROR(IF(INDEX('ce raw data'!$C$2:$CZ$3000,MATCH(1,INDEX(('ce raw data'!$A$2:$A$3000=C439)*('ce raw data'!$B$2:$B$3000=$B452),,),0),MATCH(E442,'ce raw data'!$C$1:$CZ$1,0))="","-",INDEX('ce raw data'!$C$2:$CZ$3000,MATCH(1,INDEX(('ce raw data'!$A$2:$A$3000=C439)*('ce raw data'!$B$2:$B$3000=$B452),,),0),MATCH(E442,'ce raw data'!$C$1:$CZ$1,0))),"-")</f>
        <v>-</v>
      </c>
      <c r="F452" s="8" t="str">
        <f>IFERROR(IF(INDEX('ce raw data'!$C$2:$CZ$3000,MATCH(1,INDEX(('ce raw data'!$A$2:$A$3000=C439)*('ce raw data'!$B$2:$B$3000=$B452),,),0),MATCH(F442,'ce raw data'!$C$1:$CZ$1,0))="","-",INDEX('ce raw data'!$C$2:$CZ$3000,MATCH(1,INDEX(('ce raw data'!$A$2:$A$3000=C439)*('ce raw data'!$B$2:$B$3000=$B452),,),0),MATCH(F442,'ce raw data'!$C$1:$CZ$1,0))),"-")</f>
        <v>-</v>
      </c>
      <c r="G452" s="8" t="str">
        <f>IFERROR(IF(INDEX('ce raw data'!$C$2:$CZ$3000,MATCH(1,INDEX(('ce raw data'!$A$2:$A$3000=C439)*('ce raw data'!$B$2:$B$3000=$B452),,),0),MATCH(G442,'ce raw data'!$C$1:$CZ$1,0))="","-",INDEX('ce raw data'!$C$2:$CZ$3000,MATCH(1,INDEX(('ce raw data'!$A$2:$A$3000=C439)*('ce raw data'!$B$2:$B$3000=$B452),,),0),MATCH(G442,'ce raw data'!$C$1:$CZ$1,0))),"-")</f>
        <v>-</v>
      </c>
      <c r="H452" s="8" t="str">
        <f>IFERROR(IF(INDEX('ce raw data'!$C$2:$CZ$3000,MATCH(1,INDEX(('ce raw data'!$A$2:$A$3000=C439)*('ce raw data'!$B$2:$B$3000=$B452),,),0),MATCH(H442,'ce raw data'!$C$1:$CZ$1,0))="","-",INDEX('ce raw data'!$C$2:$CZ$3000,MATCH(1,INDEX(('ce raw data'!$A$2:$A$3000=C439)*('ce raw data'!$B$2:$B$3000=$B452),,),0),MATCH(H442,'ce raw data'!$C$1:$CZ$1,0))),"-")</f>
        <v>-</v>
      </c>
      <c r="I452" s="8" t="str">
        <f>IFERROR(IF(INDEX('ce raw data'!$C$2:$CZ$3000,MATCH(1,INDEX(('ce raw data'!$A$2:$A$3000=C439)*('ce raw data'!$B$2:$B$3000=$B452),,),0),MATCH(I442,'ce raw data'!$C$1:$CZ$1,0))="","-",INDEX('ce raw data'!$C$2:$CZ$3000,MATCH(1,INDEX(('ce raw data'!$A$2:$A$3000=C439)*('ce raw data'!$B$2:$B$3000=$B452),,),0),MATCH(I442,'ce raw data'!$C$1:$CZ$1,0))),"-")</f>
        <v>-</v>
      </c>
      <c r="J452" s="8" t="str">
        <f>IFERROR(IF(INDEX('ce raw data'!$C$2:$CZ$3000,MATCH(1,INDEX(('ce raw data'!$A$2:$A$3000=C439)*('ce raw data'!$B$2:$B$3000=$B452),,),0),MATCH(J442,'ce raw data'!$C$1:$CZ$1,0))="","-",INDEX('ce raw data'!$C$2:$CZ$3000,MATCH(1,INDEX(('ce raw data'!$A$2:$A$3000=C439)*('ce raw data'!$B$2:$B$3000=$B452),,),0),MATCH(J442,'ce raw data'!$C$1:$CZ$1,0))),"-")</f>
        <v>-</v>
      </c>
    </row>
    <row r="453" spans="2:10" hidden="1" x14ac:dyDescent="0.4">
      <c r="B453" s="10"/>
      <c r="C453" s="8" t="str">
        <f>IFERROR(IF(INDEX('ce raw data'!$C$2:$CZ$3000,MATCH(1,INDEX(('ce raw data'!$A$2:$A$3000=C439)*('ce raw data'!$B$2:$B$3000=$B454),,),0),MATCH(SUBSTITUTE(C442,"Allele","Height"),'ce raw data'!$C$1:$CZ$1,0))="","-",INDEX('ce raw data'!$C$2:$CZ$3000,MATCH(1,INDEX(('ce raw data'!$A$2:$A$3000=C439)*('ce raw data'!$B$2:$B$3000=$B454),,),0),MATCH(SUBSTITUTE(C442,"Allele","Height"),'ce raw data'!$C$1:$CZ$1,0))),"-")</f>
        <v>-</v>
      </c>
      <c r="D453" s="8" t="str">
        <f>IFERROR(IF(INDEX('ce raw data'!$C$2:$CZ$3000,MATCH(1,INDEX(('ce raw data'!$A$2:$A$3000=C439)*('ce raw data'!$B$2:$B$3000=$B454),,),0),MATCH(SUBSTITUTE(D442,"Allele","Height"),'ce raw data'!$C$1:$CZ$1,0))="","-",INDEX('ce raw data'!$C$2:$CZ$3000,MATCH(1,INDEX(('ce raw data'!$A$2:$A$3000=C439)*('ce raw data'!$B$2:$B$3000=$B454),,),0),MATCH(SUBSTITUTE(D442,"Allele","Height"),'ce raw data'!$C$1:$CZ$1,0))),"-")</f>
        <v>-</v>
      </c>
      <c r="E453" s="8" t="str">
        <f>IFERROR(IF(INDEX('ce raw data'!$C$2:$CZ$3000,MATCH(1,INDEX(('ce raw data'!$A$2:$A$3000=C439)*('ce raw data'!$B$2:$B$3000=$B454),,),0),MATCH(SUBSTITUTE(E442,"Allele","Height"),'ce raw data'!$C$1:$CZ$1,0))="","-",INDEX('ce raw data'!$C$2:$CZ$3000,MATCH(1,INDEX(('ce raw data'!$A$2:$A$3000=C439)*('ce raw data'!$B$2:$B$3000=$B454),,),0),MATCH(SUBSTITUTE(E442,"Allele","Height"),'ce raw data'!$C$1:$CZ$1,0))),"-")</f>
        <v>-</v>
      </c>
      <c r="F453" s="8" t="str">
        <f>IFERROR(IF(INDEX('ce raw data'!$C$2:$CZ$3000,MATCH(1,INDEX(('ce raw data'!$A$2:$A$3000=C439)*('ce raw data'!$B$2:$B$3000=$B454),,),0),MATCH(SUBSTITUTE(F442,"Allele","Height"),'ce raw data'!$C$1:$CZ$1,0))="","-",INDEX('ce raw data'!$C$2:$CZ$3000,MATCH(1,INDEX(('ce raw data'!$A$2:$A$3000=C439)*('ce raw data'!$B$2:$B$3000=$B454),,),0),MATCH(SUBSTITUTE(F442,"Allele","Height"),'ce raw data'!$C$1:$CZ$1,0))),"-")</f>
        <v>-</v>
      </c>
      <c r="G453" s="8" t="str">
        <f>IFERROR(IF(INDEX('ce raw data'!$C$2:$CZ$3000,MATCH(1,INDEX(('ce raw data'!$A$2:$A$3000=C439)*('ce raw data'!$B$2:$B$3000=$B454),,),0),MATCH(SUBSTITUTE(G442,"Allele","Height"),'ce raw data'!$C$1:$CZ$1,0))="","-",INDEX('ce raw data'!$C$2:$CZ$3000,MATCH(1,INDEX(('ce raw data'!$A$2:$A$3000=C439)*('ce raw data'!$B$2:$B$3000=$B454),,),0),MATCH(SUBSTITUTE(G442,"Allele","Height"),'ce raw data'!$C$1:$CZ$1,0))),"-")</f>
        <v>-</v>
      </c>
      <c r="H453" s="8" t="str">
        <f>IFERROR(IF(INDEX('ce raw data'!$C$2:$CZ$3000,MATCH(1,INDEX(('ce raw data'!$A$2:$A$3000=C439)*('ce raw data'!$B$2:$B$3000=$B454),,),0),MATCH(SUBSTITUTE(H442,"Allele","Height"),'ce raw data'!$C$1:$CZ$1,0))="","-",INDEX('ce raw data'!$C$2:$CZ$3000,MATCH(1,INDEX(('ce raw data'!$A$2:$A$3000=C439)*('ce raw data'!$B$2:$B$3000=$B454),,),0),MATCH(SUBSTITUTE(H442,"Allele","Height"),'ce raw data'!$C$1:$CZ$1,0))),"-")</f>
        <v>-</v>
      </c>
      <c r="I453" s="8" t="str">
        <f>IFERROR(IF(INDEX('ce raw data'!$C$2:$CZ$3000,MATCH(1,INDEX(('ce raw data'!$A$2:$A$3000=C439)*('ce raw data'!$B$2:$B$3000=$B454),,),0),MATCH(SUBSTITUTE(I442,"Allele","Height"),'ce raw data'!$C$1:$CZ$1,0))="","-",INDEX('ce raw data'!$C$2:$CZ$3000,MATCH(1,INDEX(('ce raw data'!$A$2:$A$3000=C439)*('ce raw data'!$B$2:$B$3000=$B454),,),0),MATCH(SUBSTITUTE(I442,"Allele","Height"),'ce raw data'!$C$1:$CZ$1,0))),"-")</f>
        <v>-</v>
      </c>
      <c r="J453" s="8" t="str">
        <f>IFERROR(IF(INDEX('ce raw data'!$C$2:$CZ$3000,MATCH(1,INDEX(('ce raw data'!$A$2:$A$3000=C439)*('ce raw data'!$B$2:$B$3000=$B454),,),0),MATCH(SUBSTITUTE(J442,"Allele","Height"),'ce raw data'!$C$1:$CZ$1,0))="","-",INDEX('ce raw data'!$C$2:$CZ$3000,MATCH(1,INDEX(('ce raw data'!$A$2:$A$3000=C439)*('ce raw data'!$B$2:$B$3000=$B454),,),0),MATCH(SUBSTITUTE(J442,"Allele","Height"),'ce raw data'!$C$1:$CZ$1,0))),"-")</f>
        <v>-</v>
      </c>
    </row>
    <row r="454" spans="2:10" x14ac:dyDescent="0.4">
      <c r="B454" s="10" t="str">
        <f>'Allele Call Table'!$A$81</f>
        <v>D13S317</v>
      </c>
      <c r="C454" s="8" t="str">
        <f>IFERROR(IF(INDEX('ce raw data'!$C$2:$CZ$3000,MATCH(1,INDEX(('ce raw data'!$A$2:$A$3000=C439)*('ce raw data'!$B$2:$B$3000=$B454),,),0),MATCH(C442,'ce raw data'!$C$1:$CZ$1,0))="","-",INDEX('ce raw data'!$C$2:$CZ$3000,MATCH(1,INDEX(('ce raw data'!$A$2:$A$3000=C439)*('ce raw data'!$B$2:$B$3000=$B454),,),0),MATCH(C442,'ce raw data'!$C$1:$CZ$1,0))),"-")</f>
        <v>-</v>
      </c>
      <c r="D454" s="8" t="str">
        <f>IFERROR(IF(INDEX('ce raw data'!$C$2:$CZ$3000,MATCH(1,INDEX(('ce raw data'!$A$2:$A$3000=C439)*('ce raw data'!$B$2:$B$3000=$B454),,),0),MATCH(D442,'ce raw data'!$C$1:$CZ$1,0))="","-",INDEX('ce raw data'!$C$2:$CZ$3000,MATCH(1,INDEX(('ce raw data'!$A$2:$A$3000=C439)*('ce raw data'!$B$2:$B$3000=$B454),,),0),MATCH(D442,'ce raw data'!$C$1:$CZ$1,0))),"-")</f>
        <v>-</v>
      </c>
      <c r="E454" s="8" t="str">
        <f>IFERROR(IF(INDEX('ce raw data'!$C$2:$CZ$3000,MATCH(1,INDEX(('ce raw data'!$A$2:$A$3000=C439)*('ce raw data'!$B$2:$B$3000=$B454),,),0),MATCH(E442,'ce raw data'!$C$1:$CZ$1,0))="","-",INDEX('ce raw data'!$C$2:$CZ$3000,MATCH(1,INDEX(('ce raw data'!$A$2:$A$3000=C439)*('ce raw data'!$B$2:$B$3000=$B454),,),0),MATCH(E442,'ce raw data'!$C$1:$CZ$1,0))),"-")</f>
        <v>-</v>
      </c>
      <c r="F454" s="8" t="str">
        <f>IFERROR(IF(INDEX('ce raw data'!$C$2:$CZ$3000,MATCH(1,INDEX(('ce raw data'!$A$2:$A$3000=C439)*('ce raw data'!$B$2:$B$3000=$B454),,),0),MATCH(F442,'ce raw data'!$C$1:$CZ$1,0))="","-",INDEX('ce raw data'!$C$2:$CZ$3000,MATCH(1,INDEX(('ce raw data'!$A$2:$A$3000=C439)*('ce raw data'!$B$2:$B$3000=$B454),,),0),MATCH(F442,'ce raw data'!$C$1:$CZ$1,0))),"-")</f>
        <v>-</v>
      </c>
      <c r="G454" s="8" t="str">
        <f>IFERROR(IF(INDEX('ce raw data'!$C$2:$CZ$3000,MATCH(1,INDEX(('ce raw data'!$A$2:$A$3000=C439)*('ce raw data'!$B$2:$B$3000=$B454),,),0),MATCH(G442,'ce raw data'!$C$1:$CZ$1,0))="","-",INDEX('ce raw data'!$C$2:$CZ$3000,MATCH(1,INDEX(('ce raw data'!$A$2:$A$3000=C439)*('ce raw data'!$B$2:$B$3000=$B454),,),0),MATCH(G442,'ce raw data'!$C$1:$CZ$1,0))),"-")</f>
        <v>-</v>
      </c>
      <c r="H454" s="8" t="str">
        <f>IFERROR(IF(INDEX('ce raw data'!$C$2:$CZ$3000,MATCH(1,INDEX(('ce raw data'!$A$2:$A$3000=C439)*('ce raw data'!$B$2:$B$3000=$B454),,),0),MATCH(H442,'ce raw data'!$C$1:$CZ$1,0))="","-",INDEX('ce raw data'!$C$2:$CZ$3000,MATCH(1,INDEX(('ce raw data'!$A$2:$A$3000=C439)*('ce raw data'!$B$2:$B$3000=$B454),,),0),MATCH(H442,'ce raw data'!$C$1:$CZ$1,0))),"-")</f>
        <v>-</v>
      </c>
      <c r="I454" s="8" t="str">
        <f>IFERROR(IF(INDEX('ce raw data'!$C$2:$CZ$3000,MATCH(1,INDEX(('ce raw data'!$A$2:$A$3000=C439)*('ce raw data'!$B$2:$B$3000=$B454),,),0),MATCH(I442,'ce raw data'!$C$1:$CZ$1,0))="","-",INDEX('ce raw data'!$C$2:$CZ$3000,MATCH(1,INDEX(('ce raw data'!$A$2:$A$3000=C439)*('ce raw data'!$B$2:$B$3000=$B454),,),0),MATCH(I442,'ce raw data'!$C$1:$CZ$1,0))),"-")</f>
        <v>-</v>
      </c>
      <c r="J454" s="8" t="str">
        <f>IFERROR(IF(INDEX('ce raw data'!$C$2:$CZ$3000,MATCH(1,INDEX(('ce raw data'!$A$2:$A$3000=C439)*('ce raw data'!$B$2:$B$3000=$B454),,),0),MATCH(J442,'ce raw data'!$C$1:$CZ$1,0))="","-",INDEX('ce raw data'!$C$2:$CZ$3000,MATCH(1,INDEX(('ce raw data'!$A$2:$A$3000=C439)*('ce raw data'!$B$2:$B$3000=$B454),,),0),MATCH(J442,'ce raw data'!$C$1:$CZ$1,0))),"-")</f>
        <v>-</v>
      </c>
    </row>
    <row r="455" spans="2:10" hidden="1" x14ac:dyDescent="0.4">
      <c r="B455" s="10"/>
      <c r="C455" s="8" t="str">
        <f>IFERROR(IF(INDEX('ce raw data'!$C$2:$CZ$3000,MATCH(1,INDEX(('ce raw data'!$A$2:$A$3000=C439)*('ce raw data'!$B$2:$B$3000=$B456),,),0),MATCH(SUBSTITUTE(C442,"Allele","Height"),'ce raw data'!$C$1:$CZ$1,0))="","-",INDEX('ce raw data'!$C$2:$CZ$3000,MATCH(1,INDEX(('ce raw data'!$A$2:$A$3000=C439)*('ce raw data'!$B$2:$B$3000=$B456),,),0),MATCH(SUBSTITUTE(C442,"Allele","Height"),'ce raw data'!$C$1:$CZ$1,0))),"-")</f>
        <v>-</v>
      </c>
      <c r="D455" s="8" t="str">
        <f>IFERROR(IF(INDEX('ce raw data'!$C$2:$CZ$3000,MATCH(1,INDEX(('ce raw data'!$A$2:$A$3000=C439)*('ce raw data'!$B$2:$B$3000=$B456),,),0),MATCH(SUBSTITUTE(D442,"Allele","Height"),'ce raw data'!$C$1:$CZ$1,0))="","-",INDEX('ce raw data'!$C$2:$CZ$3000,MATCH(1,INDEX(('ce raw data'!$A$2:$A$3000=C439)*('ce raw data'!$B$2:$B$3000=$B456),,),0),MATCH(SUBSTITUTE(D442,"Allele","Height"),'ce raw data'!$C$1:$CZ$1,0))),"-")</f>
        <v>-</v>
      </c>
      <c r="E455" s="8" t="str">
        <f>IFERROR(IF(INDEX('ce raw data'!$C$2:$CZ$3000,MATCH(1,INDEX(('ce raw data'!$A$2:$A$3000=C439)*('ce raw data'!$B$2:$B$3000=$B456),,),0),MATCH(SUBSTITUTE(E442,"Allele","Height"),'ce raw data'!$C$1:$CZ$1,0))="","-",INDEX('ce raw data'!$C$2:$CZ$3000,MATCH(1,INDEX(('ce raw data'!$A$2:$A$3000=C439)*('ce raw data'!$B$2:$B$3000=$B456),,),0),MATCH(SUBSTITUTE(E442,"Allele","Height"),'ce raw data'!$C$1:$CZ$1,0))),"-")</f>
        <v>-</v>
      </c>
      <c r="F455" s="8" t="str">
        <f>IFERROR(IF(INDEX('ce raw data'!$C$2:$CZ$3000,MATCH(1,INDEX(('ce raw data'!$A$2:$A$3000=C439)*('ce raw data'!$B$2:$B$3000=$B456),,),0),MATCH(SUBSTITUTE(F442,"Allele","Height"),'ce raw data'!$C$1:$CZ$1,0))="","-",INDEX('ce raw data'!$C$2:$CZ$3000,MATCH(1,INDEX(('ce raw data'!$A$2:$A$3000=C439)*('ce raw data'!$B$2:$B$3000=$B456),,),0),MATCH(SUBSTITUTE(F442,"Allele","Height"),'ce raw data'!$C$1:$CZ$1,0))),"-")</f>
        <v>-</v>
      </c>
      <c r="G455" s="8" t="str">
        <f>IFERROR(IF(INDEX('ce raw data'!$C$2:$CZ$3000,MATCH(1,INDEX(('ce raw data'!$A$2:$A$3000=C439)*('ce raw data'!$B$2:$B$3000=$B456),,),0),MATCH(SUBSTITUTE(G442,"Allele","Height"),'ce raw data'!$C$1:$CZ$1,0))="","-",INDEX('ce raw data'!$C$2:$CZ$3000,MATCH(1,INDEX(('ce raw data'!$A$2:$A$3000=C439)*('ce raw data'!$B$2:$B$3000=$B456),,),0),MATCH(SUBSTITUTE(G442,"Allele","Height"),'ce raw data'!$C$1:$CZ$1,0))),"-")</f>
        <v>-</v>
      </c>
      <c r="H455" s="8" t="str">
        <f>IFERROR(IF(INDEX('ce raw data'!$C$2:$CZ$3000,MATCH(1,INDEX(('ce raw data'!$A$2:$A$3000=C439)*('ce raw data'!$B$2:$B$3000=$B456),,),0),MATCH(SUBSTITUTE(H442,"Allele","Height"),'ce raw data'!$C$1:$CZ$1,0))="","-",INDEX('ce raw data'!$C$2:$CZ$3000,MATCH(1,INDEX(('ce raw data'!$A$2:$A$3000=C439)*('ce raw data'!$B$2:$B$3000=$B456),,),0),MATCH(SUBSTITUTE(H442,"Allele","Height"),'ce raw data'!$C$1:$CZ$1,0))),"-")</f>
        <v>-</v>
      </c>
      <c r="I455" s="8" t="str">
        <f>IFERROR(IF(INDEX('ce raw data'!$C$2:$CZ$3000,MATCH(1,INDEX(('ce raw data'!$A$2:$A$3000=C439)*('ce raw data'!$B$2:$B$3000=$B456),,),0),MATCH(SUBSTITUTE(I442,"Allele","Height"),'ce raw data'!$C$1:$CZ$1,0))="","-",INDEX('ce raw data'!$C$2:$CZ$3000,MATCH(1,INDEX(('ce raw data'!$A$2:$A$3000=C439)*('ce raw data'!$B$2:$B$3000=$B456),,),0),MATCH(SUBSTITUTE(I442,"Allele","Height"),'ce raw data'!$C$1:$CZ$1,0))),"-")</f>
        <v>-</v>
      </c>
      <c r="J455" s="8" t="str">
        <f>IFERROR(IF(INDEX('ce raw data'!$C$2:$CZ$3000,MATCH(1,INDEX(('ce raw data'!$A$2:$A$3000=C439)*('ce raw data'!$B$2:$B$3000=$B456),,),0),MATCH(SUBSTITUTE(J442,"Allele","Height"),'ce raw data'!$C$1:$CZ$1,0))="","-",INDEX('ce raw data'!$C$2:$CZ$3000,MATCH(1,INDEX(('ce raw data'!$A$2:$A$3000=C439)*('ce raw data'!$B$2:$B$3000=$B456),,),0),MATCH(SUBSTITUTE(J442,"Allele","Height"),'ce raw data'!$C$1:$CZ$1,0))),"-")</f>
        <v>-</v>
      </c>
    </row>
    <row r="456" spans="2:10" x14ac:dyDescent="0.4">
      <c r="B456" s="10" t="str">
        <f>'Allele Call Table'!$A$83</f>
        <v>Penta E</v>
      </c>
      <c r="C456" s="8" t="str">
        <f>IFERROR(IF(INDEX('ce raw data'!$C$2:$CZ$3000,MATCH(1,INDEX(('ce raw data'!$A$2:$A$3000=C439)*('ce raw data'!$B$2:$B$3000=$B456),,),0),MATCH(C442,'ce raw data'!$C$1:$CZ$1,0))="","-",INDEX('ce raw data'!$C$2:$CZ$3000,MATCH(1,INDEX(('ce raw data'!$A$2:$A$3000=C439)*('ce raw data'!$B$2:$B$3000=$B456),,),0),MATCH(C442,'ce raw data'!$C$1:$CZ$1,0))),"-")</f>
        <v>-</v>
      </c>
      <c r="D456" s="8" t="str">
        <f>IFERROR(IF(INDEX('ce raw data'!$C$2:$CZ$3000,MATCH(1,INDEX(('ce raw data'!$A$2:$A$3000=C439)*('ce raw data'!$B$2:$B$3000=$B456),,),0),MATCH(D442,'ce raw data'!$C$1:$CZ$1,0))="","-",INDEX('ce raw data'!$C$2:$CZ$3000,MATCH(1,INDEX(('ce raw data'!$A$2:$A$3000=C439)*('ce raw data'!$B$2:$B$3000=$B456),,),0),MATCH(D442,'ce raw data'!$C$1:$CZ$1,0))),"-")</f>
        <v>-</v>
      </c>
      <c r="E456" s="8" t="str">
        <f>IFERROR(IF(INDEX('ce raw data'!$C$2:$CZ$3000,MATCH(1,INDEX(('ce raw data'!$A$2:$A$3000=C439)*('ce raw data'!$B$2:$B$3000=$B456),,),0),MATCH(E442,'ce raw data'!$C$1:$CZ$1,0))="","-",INDEX('ce raw data'!$C$2:$CZ$3000,MATCH(1,INDEX(('ce raw data'!$A$2:$A$3000=C439)*('ce raw data'!$B$2:$B$3000=$B456),,),0),MATCH(E442,'ce raw data'!$C$1:$CZ$1,0))),"-")</f>
        <v>-</v>
      </c>
      <c r="F456" s="8" t="str">
        <f>IFERROR(IF(INDEX('ce raw data'!$C$2:$CZ$3000,MATCH(1,INDEX(('ce raw data'!$A$2:$A$3000=C439)*('ce raw data'!$B$2:$B$3000=$B456),,),0),MATCH(F442,'ce raw data'!$C$1:$CZ$1,0))="","-",INDEX('ce raw data'!$C$2:$CZ$3000,MATCH(1,INDEX(('ce raw data'!$A$2:$A$3000=C439)*('ce raw data'!$B$2:$B$3000=$B456),,),0),MATCH(F442,'ce raw data'!$C$1:$CZ$1,0))),"-")</f>
        <v>-</v>
      </c>
      <c r="G456" s="8" t="str">
        <f>IFERROR(IF(INDEX('ce raw data'!$C$2:$CZ$3000,MATCH(1,INDEX(('ce raw data'!$A$2:$A$3000=C439)*('ce raw data'!$B$2:$B$3000=$B456),,),0),MATCH(G442,'ce raw data'!$C$1:$CZ$1,0))="","-",INDEX('ce raw data'!$C$2:$CZ$3000,MATCH(1,INDEX(('ce raw data'!$A$2:$A$3000=C439)*('ce raw data'!$B$2:$B$3000=$B456),,),0),MATCH(G442,'ce raw data'!$C$1:$CZ$1,0))),"-")</f>
        <v>-</v>
      </c>
      <c r="H456" s="8" t="str">
        <f>IFERROR(IF(INDEX('ce raw data'!$C$2:$CZ$3000,MATCH(1,INDEX(('ce raw data'!$A$2:$A$3000=C439)*('ce raw data'!$B$2:$B$3000=$B456),,),0),MATCH(H442,'ce raw data'!$C$1:$CZ$1,0))="","-",INDEX('ce raw data'!$C$2:$CZ$3000,MATCH(1,INDEX(('ce raw data'!$A$2:$A$3000=C439)*('ce raw data'!$B$2:$B$3000=$B456),,),0),MATCH(H442,'ce raw data'!$C$1:$CZ$1,0))),"-")</f>
        <v>-</v>
      </c>
      <c r="I456" s="8" t="str">
        <f>IFERROR(IF(INDEX('ce raw data'!$C$2:$CZ$3000,MATCH(1,INDEX(('ce raw data'!$A$2:$A$3000=C439)*('ce raw data'!$B$2:$B$3000=$B456),,),0),MATCH(I442,'ce raw data'!$C$1:$CZ$1,0))="","-",INDEX('ce raw data'!$C$2:$CZ$3000,MATCH(1,INDEX(('ce raw data'!$A$2:$A$3000=C439)*('ce raw data'!$B$2:$B$3000=$B456),,),0),MATCH(I442,'ce raw data'!$C$1:$CZ$1,0))),"-")</f>
        <v>-</v>
      </c>
      <c r="J456" s="8" t="str">
        <f>IFERROR(IF(INDEX('ce raw data'!$C$2:$CZ$3000,MATCH(1,INDEX(('ce raw data'!$A$2:$A$3000=C439)*('ce raw data'!$B$2:$B$3000=$B456),,),0),MATCH(J442,'ce raw data'!$C$1:$CZ$1,0))="","-",INDEX('ce raw data'!$C$2:$CZ$3000,MATCH(1,INDEX(('ce raw data'!$A$2:$A$3000=C439)*('ce raw data'!$B$2:$B$3000=$B456),,),0),MATCH(J442,'ce raw data'!$C$1:$CZ$1,0))),"-")</f>
        <v>-</v>
      </c>
    </row>
    <row r="457" spans="2:10" hidden="1" x14ac:dyDescent="0.4">
      <c r="B457" s="10"/>
      <c r="C457" s="8" t="str">
        <f>IFERROR(IF(INDEX('ce raw data'!$C$2:$CZ$3000,MATCH(1,INDEX(('ce raw data'!$A$2:$A$3000=C439)*('ce raw data'!$B$2:$B$3000=$B458),,),0),MATCH(SUBSTITUTE(C442,"Allele","Height"),'ce raw data'!$C$1:$CZ$1,0))="","-",INDEX('ce raw data'!$C$2:$CZ$3000,MATCH(1,INDEX(('ce raw data'!$A$2:$A$3000=C439)*('ce raw data'!$B$2:$B$3000=$B458),,),0),MATCH(SUBSTITUTE(C442,"Allele","Height"),'ce raw data'!$C$1:$CZ$1,0))),"-")</f>
        <v>-</v>
      </c>
      <c r="D457" s="8" t="str">
        <f>IFERROR(IF(INDEX('ce raw data'!$C$2:$CZ$3000,MATCH(1,INDEX(('ce raw data'!$A$2:$A$3000=C439)*('ce raw data'!$B$2:$B$3000=$B458),,),0),MATCH(SUBSTITUTE(D442,"Allele","Height"),'ce raw data'!$C$1:$CZ$1,0))="","-",INDEX('ce raw data'!$C$2:$CZ$3000,MATCH(1,INDEX(('ce raw data'!$A$2:$A$3000=C439)*('ce raw data'!$B$2:$B$3000=$B458),,),0),MATCH(SUBSTITUTE(D442,"Allele","Height"),'ce raw data'!$C$1:$CZ$1,0))),"-")</f>
        <v>-</v>
      </c>
      <c r="E457" s="8" t="str">
        <f>IFERROR(IF(INDEX('ce raw data'!$C$2:$CZ$3000,MATCH(1,INDEX(('ce raw data'!$A$2:$A$3000=C439)*('ce raw data'!$B$2:$B$3000=$B458),,),0),MATCH(SUBSTITUTE(E442,"Allele","Height"),'ce raw data'!$C$1:$CZ$1,0))="","-",INDEX('ce raw data'!$C$2:$CZ$3000,MATCH(1,INDEX(('ce raw data'!$A$2:$A$3000=C439)*('ce raw data'!$B$2:$B$3000=$B458),,),0),MATCH(SUBSTITUTE(E442,"Allele","Height"),'ce raw data'!$C$1:$CZ$1,0))),"-")</f>
        <v>-</v>
      </c>
      <c r="F457" s="8" t="str">
        <f>IFERROR(IF(INDEX('ce raw data'!$C$2:$CZ$3000,MATCH(1,INDEX(('ce raw data'!$A$2:$A$3000=C439)*('ce raw data'!$B$2:$B$3000=$B458),,),0),MATCH(SUBSTITUTE(F442,"Allele","Height"),'ce raw data'!$C$1:$CZ$1,0))="","-",INDEX('ce raw data'!$C$2:$CZ$3000,MATCH(1,INDEX(('ce raw data'!$A$2:$A$3000=C439)*('ce raw data'!$B$2:$B$3000=$B458),,),0),MATCH(SUBSTITUTE(F442,"Allele","Height"),'ce raw data'!$C$1:$CZ$1,0))),"-")</f>
        <v>-</v>
      </c>
      <c r="G457" s="8" t="str">
        <f>IFERROR(IF(INDEX('ce raw data'!$C$2:$CZ$3000,MATCH(1,INDEX(('ce raw data'!$A$2:$A$3000=C439)*('ce raw data'!$B$2:$B$3000=$B458),,),0),MATCH(SUBSTITUTE(G442,"Allele","Height"),'ce raw data'!$C$1:$CZ$1,0))="","-",INDEX('ce raw data'!$C$2:$CZ$3000,MATCH(1,INDEX(('ce raw data'!$A$2:$A$3000=C439)*('ce raw data'!$B$2:$B$3000=$B458),,),0),MATCH(SUBSTITUTE(G442,"Allele","Height"),'ce raw data'!$C$1:$CZ$1,0))),"-")</f>
        <v>-</v>
      </c>
      <c r="H457" s="8" t="str">
        <f>IFERROR(IF(INDEX('ce raw data'!$C$2:$CZ$3000,MATCH(1,INDEX(('ce raw data'!$A$2:$A$3000=C439)*('ce raw data'!$B$2:$B$3000=$B458),,),0),MATCH(SUBSTITUTE(H442,"Allele","Height"),'ce raw data'!$C$1:$CZ$1,0))="","-",INDEX('ce raw data'!$C$2:$CZ$3000,MATCH(1,INDEX(('ce raw data'!$A$2:$A$3000=C439)*('ce raw data'!$B$2:$B$3000=$B458),,),0),MATCH(SUBSTITUTE(H442,"Allele","Height"),'ce raw data'!$C$1:$CZ$1,0))),"-")</f>
        <v>-</v>
      </c>
      <c r="I457" s="8" t="str">
        <f>IFERROR(IF(INDEX('ce raw data'!$C$2:$CZ$3000,MATCH(1,INDEX(('ce raw data'!$A$2:$A$3000=C439)*('ce raw data'!$B$2:$B$3000=$B458),,),0),MATCH(SUBSTITUTE(I442,"Allele","Height"),'ce raw data'!$C$1:$CZ$1,0))="","-",INDEX('ce raw data'!$C$2:$CZ$3000,MATCH(1,INDEX(('ce raw data'!$A$2:$A$3000=C439)*('ce raw data'!$B$2:$B$3000=$B458),,),0),MATCH(SUBSTITUTE(I442,"Allele","Height"),'ce raw data'!$C$1:$CZ$1,0))),"-")</f>
        <v>-</v>
      </c>
      <c r="J457" s="8" t="str">
        <f>IFERROR(IF(INDEX('ce raw data'!$C$2:$CZ$3000,MATCH(1,INDEX(('ce raw data'!$A$2:$A$3000=C439)*('ce raw data'!$B$2:$B$3000=$B458),,),0),MATCH(SUBSTITUTE(J442,"Allele","Height"),'ce raw data'!$C$1:$CZ$1,0))="","-",INDEX('ce raw data'!$C$2:$CZ$3000,MATCH(1,INDEX(('ce raw data'!$A$2:$A$3000=C439)*('ce raw data'!$B$2:$B$3000=$B458),,),0),MATCH(SUBSTITUTE(J442,"Allele","Height"),'ce raw data'!$C$1:$CZ$1,0))),"-")</f>
        <v>-</v>
      </c>
    </row>
    <row r="458" spans="2:10" x14ac:dyDescent="0.4">
      <c r="B458" s="11" t="str">
        <f>'Allele Call Table'!$A$85</f>
        <v>D16S539</v>
      </c>
      <c r="C458" s="8" t="str">
        <f>IFERROR(IF(INDEX('ce raw data'!$C$2:$CZ$3000,MATCH(1,INDEX(('ce raw data'!$A$2:$A$3000=C439)*('ce raw data'!$B$2:$B$3000=$B458),,),0),MATCH(C442,'ce raw data'!$C$1:$CZ$1,0))="","-",INDEX('ce raw data'!$C$2:$CZ$3000,MATCH(1,INDEX(('ce raw data'!$A$2:$A$3000=C439)*('ce raw data'!$B$2:$B$3000=$B458),,),0),MATCH(C442,'ce raw data'!$C$1:$CZ$1,0))),"-")</f>
        <v>-</v>
      </c>
      <c r="D458" s="8" t="str">
        <f>IFERROR(IF(INDEX('ce raw data'!$C$2:$CZ$3000,MATCH(1,INDEX(('ce raw data'!$A$2:$A$3000=C439)*('ce raw data'!$B$2:$B$3000=$B458),,),0),MATCH(D442,'ce raw data'!$C$1:$CZ$1,0))="","-",INDEX('ce raw data'!$C$2:$CZ$3000,MATCH(1,INDEX(('ce raw data'!$A$2:$A$3000=C439)*('ce raw data'!$B$2:$B$3000=$B458),,),0),MATCH(D442,'ce raw data'!$C$1:$CZ$1,0))),"-")</f>
        <v>-</v>
      </c>
      <c r="E458" s="8" t="str">
        <f>IFERROR(IF(INDEX('ce raw data'!$C$2:$CZ$3000,MATCH(1,INDEX(('ce raw data'!$A$2:$A$3000=C439)*('ce raw data'!$B$2:$B$3000=$B458),,),0),MATCH(E442,'ce raw data'!$C$1:$CZ$1,0))="","-",INDEX('ce raw data'!$C$2:$CZ$3000,MATCH(1,INDEX(('ce raw data'!$A$2:$A$3000=C439)*('ce raw data'!$B$2:$B$3000=$B458),,),0),MATCH(E442,'ce raw data'!$C$1:$CZ$1,0))),"-")</f>
        <v>-</v>
      </c>
      <c r="F458" s="8" t="str">
        <f>IFERROR(IF(INDEX('ce raw data'!$C$2:$CZ$3000,MATCH(1,INDEX(('ce raw data'!$A$2:$A$3000=C439)*('ce raw data'!$B$2:$B$3000=$B458),,),0),MATCH(F442,'ce raw data'!$C$1:$CZ$1,0))="","-",INDEX('ce raw data'!$C$2:$CZ$3000,MATCH(1,INDEX(('ce raw data'!$A$2:$A$3000=C439)*('ce raw data'!$B$2:$B$3000=$B458),,),0),MATCH(F442,'ce raw data'!$C$1:$CZ$1,0))),"-")</f>
        <v>-</v>
      </c>
      <c r="G458" s="8" t="str">
        <f>IFERROR(IF(INDEX('ce raw data'!$C$2:$CZ$3000,MATCH(1,INDEX(('ce raw data'!$A$2:$A$3000=C439)*('ce raw data'!$B$2:$B$3000=$B458),,),0),MATCH(G442,'ce raw data'!$C$1:$CZ$1,0))="","-",INDEX('ce raw data'!$C$2:$CZ$3000,MATCH(1,INDEX(('ce raw data'!$A$2:$A$3000=C439)*('ce raw data'!$B$2:$B$3000=$B458),,),0),MATCH(G442,'ce raw data'!$C$1:$CZ$1,0))),"-")</f>
        <v>-</v>
      </c>
      <c r="H458" s="8" t="str">
        <f>IFERROR(IF(INDEX('ce raw data'!$C$2:$CZ$3000,MATCH(1,INDEX(('ce raw data'!$A$2:$A$3000=C439)*('ce raw data'!$B$2:$B$3000=$B458),,),0),MATCH(H442,'ce raw data'!$C$1:$CZ$1,0))="","-",INDEX('ce raw data'!$C$2:$CZ$3000,MATCH(1,INDEX(('ce raw data'!$A$2:$A$3000=C439)*('ce raw data'!$B$2:$B$3000=$B458),,),0),MATCH(H442,'ce raw data'!$C$1:$CZ$1,0))),"-")</f>
        <v>-</v>
      </c>
      <c r="I458" s="8" t="str">
        <f>IFERROR(IF(INDEX('ce raw data'!$C$2:$CZ$3000,MATCH(1,INDEX(('ce raw data'!$A$2:$A$3000=C439)*('ce raw data'!$B$2:$B$3000=$B458),,),0),MATCH(I442,'ce raw data'!$C$1:$CZ$1,0))="","-",INDEX('ce raw data'!$C$2:$CZ$3000,MATCH(1,INDEX(('ce raw data'!$A$2:$A$3000=C439)*('ce raw data'!$B$2:$B$3000=$B458),,),0),MATCH(I442,'ce raw data'!$C$1:$CZ$1,0))),"-")</f>
        <v>-</v>
      </c>
      <c r="J458" s="8" t="str">
        <f>IFERROR(IF(INDEX('ce raw data'!$C$2:$CZ$3000,MATCH(1,INDEX(('ce raw data'!$A$2:$A$3000=C439)*('ce raw data'!$B$2:$B$3000=$B458),,),0),MATCH(J442,'ce raw data'!$C$1:$CZ$1,0))="","-",INDEX('ce raw data'!$C$2:$CZ$3000,MATCH(1,INDEX(('ce raw data'!$A$2:$A$3000=C439)*('ce raw data'!$B$2:$B$3000=$B458),,),0),MATCH(J442,'ce raw data'!$C$1:$CZ$1,0))),"-")</f>
        <v>-</v>
      </c>
    </row>
    <row r="459" spans="2:10" hidden="1" x14ac:dyDescent="0.4">
      <c r="B459" s="11"/>
      <c r="C459" s="8" t="str">
        <f>IFERROR(IF(INDEX('ce raw data'!$C$2:$CZ$3000,MATCH(1,INDEX(('ce raw data'!$A$2:$A$3000=C439)*('ce raw data'!$B$2:$B$3000=$B460),,),0),MATCH(SUBSTITUTE(C442,"Allele","Height"),'ce raw data'!$C$1:$CZ$1,0))="","-",INDEX('ce raw data'!$C$2:$CZ$3000,MATCH(1,INDEX(('ce raw data'!$A$2:$A$3000=C439)*('ce raw data'!$B$2:$B$3000=$B460),,),0),MATCH(SUBSTITUTE(C442,"Allele","Height"),'ce raw data'!$C$1:$CZ$1,0))),"-")</f>
        <v>-</v>
      </c>
      <c r="D459" s="8" t="str">
        <f>IFERROR(IF(INDEX('ce raw data'!$C$2:$CZ$3000,MATCH(1,INDEX(('ce raw data'!$A$2:$A$3000=C439)*('ce raw data'!$B$2:$B$3000=$B460),,),0),MATCH(SUBSTITUTE(D442,"Allele","Height"),'ce raw data'!$C$1:$CZ$1,0))="","-",INDEX('ce raw data'!$C$2:$CZ$3000,MATCH(1,INDEX(('ce raw data'!$A$2:$A$3000=C439)*('ce raw data'!$B$2:$B$3000=$B460),,),0),MATCH(SUBSTITUTE(D442,"Allele","Height"),'ce raw data'!$C$1:$CZ$1,0))),"-")</f>
        <v>-</v>
      </c>
      <c r="E459" s="8" t="str">
        <f>IFERROR(IF(INDEX('ce raw data'!$C$2:$CZ$3000,MATCH(1,INDEX(('ce raw data'!$A$2:$A$3000=C439)*('ce raw data'!$B$2:$B$3000=$B460),,),0),MATCH(SUBSTITUTE(E442,"Allele","Height"),'ce raw data'!$C$1:$CZ$1,0))="","-",INDEX('ce raw data'!$C$2:$CZ$3000,MATCH(1,INDEX(('ce raw data'!$A$2:$A$3000=C439)*('ce raw data'!$B$2:$B$3000=$B460),,),0),MATCH(SUBSTITUTE(E442,"Allele","Height"),'ce raw data'!$C$1:$CZ$1,0))),"-")</f>
        <v>-</v>
      </c>
      <c r="F459" s="8" t="str">
        <f>IFERROR(IF(INDEX('ce raw data'!$C$2:$CZ$3000,MATCH(1,INDEX(('ce raw data'!$A$2:$A$3000=C439)*('ce raw data'!$B$2:$B$3000=$B460),,),0),MATCH(SUBSTITUTE(F442,"Allele","Height"),'ce raw data'!$C$1:$CZ$1,0))="","-",INDEX('ce raw data'!$C$2:$CZ$3000,MATCH(1,INDEX(('ce raw data'!$A$2:$A$3000=C439)*('ce raw data'!$B$2:$B$3000=$B460),,),0),MATCH(SUBSTITUTE(F442,"Allele","Height"),'ce raw data'!$C$1:$CZ$1,0))),"-")</f>
        <v>-</v>
      </c>
      <c r="G459" s="8" t="str">
        <f>IFERROR(IF(INDEX('ce raw data'!$C$2:$CZ$3000,MATCH(1,INDEX(('ce raw data'!$A$2:$A$3000=C439)*('ce raw data'!$B$2:$B$3000=$B460),,),0),MATCH(SUBSTITUTE(G442,"Allele","Height"),'ce raw data'!$C$1:$CZ$1,0))="","-",INDEX('ce raw data'!$C$2:$CZ$3000,MATCH(1,INDEX(('ce raw data'!$A$2:$A$3000=C439)*('ce raw data'!$B$2:$B$3000=$B460),,),0),MATCH(SUBSTITUTE(G442,"Allele","Height"),'ce raw data'!$C$1:$CZ$1,0))),"-")</f>
        <v>-</v>
      </c>
      <c r="H459" s="8" t="str">
        <f>IFERROR(IF(INDEX('ce raw data'!$C$2:$CZ$3000,MATCH(1,INDEX(('ce raw data'!$A$2:$A$3000=C439)*('ce raw data'!$B$2:$B$3000=$B460),,),0),MATCH(SUBSTITUTE(H442,"Allele","Height"),'ce raw data'!$C$1:$CZ$1,0))="","-",INDEX('ce raw data'!$C$2:$CZ$3000,MATCH(1,INDEX(('ce raw data'!$A$2:$A$3000=C439)*('ce raw data'!$B$2:$B$3000=$B460),,),0),MATCH(SUBSTITUTE(H442,"Allele","Height"),'ce raw data'!$C$1:$CZ$1,0))),"-")</f>
        <v>-</v>
      </c>
      <c r="I459" s="8" t="str">
        <f>IFERROR(IF(INDEX('ce raw data'!$C$2:$CZ$3000,MATCH(1,INDEX(('ce raw data'!$A$2:$A$3000=C439)*('ce raw data'!$B$2:$B$3000=$B460),,),0),MATCH(SUBSTITUTE(I442,"Allele","Height"),'ce raw data'!$C$1:$CZ$1,0))="","-",INDEX('ce raw data'!$C$2:$CZ$3000,MATCH(1,INDEX(('ce raw data'!$A$2:$A$3000=C439)*('ce raw data'!$B$2:$B$3000=$B460),,),0),MATCH(SUBSTITUTE(I442,"Allele","Height"),'ce raw data'!$C$1:$CZ$1,0))),"-")</f>
        <v>-</v>
      </c>
      <c r="J459" s="8" t="str">
        <f>IFERROR(IF(INDEX('ce raw data'!$C$2:$CZ$3000,MATCH(1,INDEX(('ce raw data'!$A$2:$A$3000=C439)*('ce raw data'!$B$2:$B$3000=$B460),,),0),MATCH(SUBSTITUTE(J442,"Allele","Height"),'ce raw data'!$C$1:$CZ$1,0))="","-",INDEX('ce raw data'!$C$2:$CZ$3000,MATCH(1,INDEX(('ce raw data'!$A$2:$A$3000=C439)*('ce raw data'!$B$2:$B$3000=$B460),,),0),MATCH(SUBSTITUTE(J442,"Allele","Height"),'ce raw data'!$C$1:$CZ$1,0))),"-")</f>
        <v>-</v>
      </c>
    </row>
    <row r="460" spans="2:10" x14ac:dyDescent="0.4">
      <c r="B460" s="11" t="str">
        <f>'Allele Call Table'!$A$87</f>
        <v>D18S51</v>
      </c>
      <c r="C460" s="8" t="str">
        <f>IFERROR(IF(INDEX('ce raw data'!$C$2:$CZ$3000,MATCH(1,INDEX(('ce raw data'!$A$2:$A$3000=C439)*('ce raw data'!$B$2:$B$3000=$B460),,),0),MATCH(C442,'ce raw data'!$C$1:$CZ$1,0))="","-",INDEX('ce raw data'!$C$2:$CZ$3000,MATCH(1,INDEX(('ce raw data'!$A$2:$A$3000=C439)*('ce raw data'!$B$2:$B$3000=$B460),,),0),MATCH(C442,'ce raw data'!$C$1:$CZ$1,0))),"-")</f>
        <v>-</v>
      </c>
      <c r="D460" s="8" t="str">
        <f>IFERROR(IF(INDEX('ce raw data'!$C$2:$CZ$3000,MATCH(1,INDEX(('ce raw data'!$A$2:$A$3000=C439)*('ce raw data'!$B$2:$B$3000=$B460),,),0),MATCH(D442,'ce raw data'!$C$1:$CZ$1,0))="","-",INDEX('ce raw data'!$C$2:$CZ$3000,MATCH(1,INDEX(('ce raw data'!$A$2:$A$3000=C439)*('ce raw data'!$B$2:$B$3000=$B460),,),0),MATCH(D442,'ce raw data'!$C$1:$CZ$1,0))),"-")</f>
        <v>-</v>
      </c>
      <c r="E460" s="8" t="str">
        <f>IFERROR(IF(INDEX('ce raw data'!$C$2:$CZ$3000,MATCH(1,INDEX(('ce raw data'!$A$2:$A$3000=C439)*('ce raw data'!$B$2:$B$3000=$B460),,),0),MATCH(E442,'ce raw data'!$C$1:$CZ$1,0))="","-",INDEX('ce raw data'!$C$2:$CZ$3000,MATCH(1,INDEX(('ce raw data'!$A$2:$A$3000=C439)*('ce raw data'!$B$2:$B$3000=$B460),,),0),MATCH(E442,'ce raw data'!$C$1:$CZ$1,0))),"-")</f>
        <v>-</v>
      </c>
      <c r="F460" s="8" t="str">
        <f>IFERROR(IF(INDEX('ce raw data'!$C$2:$CZ$3000,MATCH(1,INDEX(('ce raw data'!$A$2:$A$3000=C439)*('ce raw data'!$B$2:$B$3000=$B460),,),0),MATCH(F442,'ce raw data'!$C$1:$CZ$1,0))="","-",INDEX('ce raw data'!$C$2:$CZ$3000,MATCH(1,INDEX(('ce raw data'!$A$2:$A$3000=C439)*('ce raw data'!$B$2:$B$3000=$B460),,),0),MATCH(F442,'ce raw data'!$C$1:$CZ$1,0))),"-")</f>
        <v>-</v>
      </c>
      <c r="G460" s="8" t="str">
        <f>IFERROR(IF(INDEX('ce raw data'!$C$2:$CZ$3000,MATCH(1,INDEX(('ce raw data'!$A$2:$A$3000=C439)*('ce raw data'!$B$2:$B$3000=$B460),,),0),MATCH(G442,'ce raw data'!$C$1:$CZ$1,0))="","-",INDEX('ce raw data'!$C$2:$CZ$3000,MATCH(1,INDEX(('ce raw data'!$A$2:$A$3000=C439)*('ce raw data'!$B$2:$B$3000=$B460),,),0),MATCH(G442,'ce raw data'!$C$1:$CZ$1,0))),"-")</f>
        <v>-</v>
      </c>
      <c r="H460" s="8" t="str">
        <f>IFERROR(IF(INDEX('ce raw data'!$C$2:$CZ$3000,MATCH(1,INDEX(('ce raw data'!$A$2:$A$3000=C439)*('ce raw data'!$B$2:$B$3000=$B460),,),0),MATCH(H442,'ce raw data'!$C$1:$CZ$1,0))="","-",INDEX('ce raw data'!$C$2:$CZ$3000,MATCH(1,INDEX(('ce raw data'!$A$2:$A$3000=C439)*('ce raw data'!$B$2:$B$3000=$B460),,),0),MATCH(H442,'ce raw data'!$C$1:$CZ$1,0))),"-")</f>
        <v>-</v>
      </c>
      <c r="I460" s="8" t="str">
        <f>IFERROR(IF(INDEX('ce raw data'!$C$2:$CZ$3000,MATCH(1,INDEX(('ce raw data'!$A$2:$A$3000=C439)*('ce raw data'!$B$2:$B$3000=$B460),,),0),MATCH(I442,'ce raw data'!$C$1:$CZ$1,0))="","-",INDEX('ce raw data'!$C$2:$CZ$3000,MATCH(1,INDEX(('ce raw data'!$A$2:$A$3000=C439)*('ce raw data'!$B$2:$B$3000=$B460),,),0),MATCH(I442,'ce raw data'!$C$1:$CZ$1,0))),"-")</f>
        <v>-</v>
      </c>
      <c r="J460" s="8" t="str">
        <f>IFERROR(IF(INDEX('ce raw data'!$C$2:$CZ$3000,MATCH(1,INDEX(('ce raw data'!$A$2:$A$3000=C439)*('ce raw data'!$B$2:$B$3000=$B460),,),0),MATCH(J442,'ce raw data'!$C$1:$CZ$1,0))="","-",INDEX('ce raw data'!$C$2:$CZ$3000,MATCH(1,INDEX(('ce raw data'!$A$2:$A$3000=C439)*('ce raw data'!$B$2:$B$3000=$B460),,),0),MATCH(J442,'ce raw data'!$C$1:$CZ$1,0))),"-")</f>
        <v>-</v>
      </c>
    </row>
    <row r="461" spans="2:10" hidden="1" x14ac:dyDescent="0.4">
      <c r="B461" s="11"/>
      <c r="C461" s="8" t="str">
        <f>IFERROR(IF(INDEX('ce raw data'!$C$2:$CZ$3000,MATCH(1,INDEX(('ce raw data'!$A$2:$A$3000=C439)*('ce raw data'!$B$2:$B$3000=$B462),,),0),MATCH(SUBSTITUTE(C442,"Allele","Height"),'ce raw data'!$C$1:$CZ$1,0))="","-",INDEX('ce raw data'!$C$2:$CZ$3000,MATCH(1,INDEX(('ce raw data'!$A$2:$A$3000=C439)*('ce raw data'!$B$2:$B$3000=$B462),,),0),MATCH(SUBSTITUTE(C442,"Allele","Height"),'ce raw data'!$C$1:$CZ$1,0))),"-")</f>
        <v>-</v>
      </c>
      <c r="D461" s="8" t="str">
        <f>IFERROR(IF(INDEX('ce raw data'!$C$2:$CZ$3000,MATCH(1,INDEX(('ce raw data'!$A$2:$A$3000=C439)*('ce raw data'!$B$2:$B$3000=$B462),,),0),MATCH(SUBSTITUTE(D442,"Allele","Height"),'ce raw data'!$C$1:$CZ$1,0))="","-",INDEX('ce raw data'!$C$2:$CZ$3000,MATCH(1,INDEX(('ce raw data'!$A$2:$A$3000=C439)*('ce raw data'!$B$2:$B$3000=$B462),,),0),MATCH(SUBSTITUTE(D442,"Allele","Height"),'ce raw data'!$C$1:$CZ$1,0))),"-")</f>
        <v>-</v>
      </c>
      <c r="E461" s="8" t="str">
        <f>IFERROR(IF(INDEX('ce raw data'!$C$2:$CZ$3000,MATCH(1,INDEX(('ce raw data'!$A$2:$A$3000=C439)*('ce raw data'!$B$2:$B$3000=$B462),,),0),MATCH(SUBSTITUTE(E442,"Allele","Height"),'ce raw data'!$C$1:$CZ$1,0))="","-",INDEX('ce raw data'!$C$2:$CZ$3000,MATCH(1,INDEX(('ce raw data'!$A$2:$A$3000=C439)*('ce raw data'!$B$2:$B$3000=$B462),,),0),MATCH(SUBSTITUTE(E442,"Allele","Height"),'ce raw data'!$C$1:$CZ$1,0))),"-")</f>
        <v>-</v>
      </c>
      <c r="F461" s="8" t="str">
        <f>IFERROR(IF(INDEX('ce raw data'!$C$2:$CZ$3000,MATCH(1,INDEX(('ce raw data'!$A$2:$A$3000=C439)*('ce raw data'!$B$2:$B$3000=$B462),,),0),MATCH(SUBSTITUTE(F442,"Allele","Height"),'ce raw data'!$C$1:$CZ$1,0))="","-",INDEX('ce raw data'!$C$2:$CZ$3000,MATCH(1,INDEX(('ce raw data'!$A$2:$A$3000=C439)*('ce raw data'!$B$2:$B$3000=$B462),,),0),MATCH(SUBSTITUTE(F442,"Allele","Height"),'ce raw data'!$C$1:$CZ$1,0))),"-")</f>
        <v>-</v>
      </c>
      <c r="G461" s="8" t="str">
        <f>IFERROR(IF(INDEX('ce raw data'!$C$2:$CZ$3000,MATCH(1,INDEX(('ce raw data'!$A$2:$A$3000=C439)*('ce raw data'!$B$2:$B$3000=$B462),,),0),MATCH(SUBSTITUTE(G442,"Allele","Height"),'ce raw data'!$C$1:$CZ$1,0))="","-",INDEX('ce raw data'!$C$2:$CZ$3000,MATCH(1,INDEX(('ce raw data'!$A$2:$A$3000=C439)*('ce raw data'!$B$2:$B$3000=$B462),,),0),MATCH(SUBSTITUTE(G442,"Allele","Height"),'ce raw data'!$C$1:$CZ$1,0))),"-")</f>
        <v>-</v>
      </c>
      <c r="H461" s="8" t="str">
        <f>IFERROR(IF(INDEX('ce raw data'!$C$2:$CZ$3000,MATCH(1,INDEX(('ce raw data'!$A$2:$A$3000=C439)*('ce raw data'!$B$2:$B$3000=$B462),,),0),MATCH(SUBSTITUTE(H442,"Allele","Height"),'ce raw data'!$C$1:$CZ$1,0))="","-",INDEX('ce raw data'!$C$2:$CZ$3000,MATCH(1,INDEX(('ce raw data'!$A$2:$A$3000=C439)*('ce raw data'!$B$2:$B$3000=$B462),,),0),MATCH(SUBSTITUTE(H442,"Allele","Height"),'ce raw data'!$C$1:$CZ$1,0))),"-")</f>
        <v>-</v>
      </c>
      <c r="I461" s="8" t="str">
        <f>IFERROR(IF(INDEX('ce raw data'!$C$2:$CZ$3000,MATCH(1,INDEX(('ce raw data'!$A$2:$A$3000=C439)*('ce raw data'!$B$2:$B$3000=$B462),,),0),MATCH(SUBSTITUTE(I442,"Allele","Height"),'ce raw data'!$C$1:$CZ$1,0))="","-",INDEX('ce raw data'!$C$2:$CZ$3000,MATCH(1,INDEX(('ce raw data'!$A$2:$A$3000=C439)*('ce raw data'!$B$2:$B$3000=$B462),,),0),MATCH(SUBSTITUTE(I442,"Allele","Height"),'ce raw data'!$C$1:$CZ$1,0))),"-")</f>
        <v>-</v>
      </c>
      <c r="J461" s="8" t="str">
        <f>IFERROR(IF(INDEX('ce raw data'!$C$2:$CZ$3000,MATCH(1,INDEX(('ce raw data'!$A$2:$A$3000=C439)*('ce raw data'!$B$2:$B$3000=$B462),,),0),MATCH(SUBSTITUTE(J442,"Allele","Height"),'ce raw data'!$C$1:$CZ$1,0))="","-",INDEX('ce raw data'!$C$2:$CZ$3000,MATCH(1,INDEX(('ce raw data'!$A$2:$A$3000=C439)*('ce raw data'!$B$2:$B$3000=$B462),,),0),MATCH(SUBSTITUTE(J442,"Allele","Height"),'ce raw data'!$C$1:$CZ$1,0))),"-")</f>
        <v>-</v>
      </c>
    </row>
    <row r="462" spans="2:10" x14ac:dyDescent="0.4">
      <c r="B462" s="11" t="str">
        <f>'Allele Call Table'!$A$89</f>
        <v>D2S1338</v>
      </c>
      <c r="C462" s="8" t="str">
        <f>IFERROR(IF(INDEX('ce raw data'!$C$2:$CZ$3000,MATCH(1,INDEX(('ce raw data'!$A$2:$A$3000=C439)*('ce raw data'!$B$2:$B$3000=$B462),,),0),MATCH(C442,'ce raw data'!$C$1:$CZ$1,0))="","-",INDEX('ce raw data'!$C$2:$CZ$3000,MATCH(1,INDEX(('ce raw data'!$A$2:$A$3000=C439)*('ce raw data'!$B$2:$B$3000=$B462),,),0),MATCH(C442,'ce raw data'!$C$1:$CZ$1,0))),"-")</f>
        <v>-</v>
      </c>
      <c r="D462" s="8" t="str">
        <f>IFERROR(IF(INDEX('ce raw data'!$C$2:$CZ$3000,MATCH(1,INDEX(('ce raw data'!$A$2:$A$3000=C439)*('ce raw data'!$B$2:$B$3000=$B462),,),0),MATCH(D442,'ce raw data'!$C$1:$CZ$1,0))="","-",INDEX('ce raw data'!$C$2:$CZ$3000,MATCH(1,INDEX(('ce raw data'!$A$2:$A$3000=C439)*('ce raw data'!$B$2:$B$3000=$B462),,),0),MATCH(D442,'ce raw data'!$C$1:$CZ$1,0))),"-")</f>
        <v>-</v>
      </c>
      <c r="E462" s="8" t="str">
        <f>IFERROR(IF(INDEX('ce raw data'!$C$2:$CZ$3000,MATCH(1,INDEX(('ce raw data'!$A$2:$A$3000=C439)*('ce raw data'!$B$2:$B$3000=$B462),,),0),MATCH(E442,'ce raw data'!$C$1:$CZ$1,0))="","-",INDEX('ce raw data'!$C$2:$CZ$3000,MATCH(1,INDEX(('ce raw data'!$A$2:$A$3000=C439)*('ce raw data'!$B$2:$B$3000=$B462),,),0),MATCH(E442,'ce raw data'!$C$1:$CZ$1,0))),"-")</f>
        <v>-</v>
      </c>
      <c r="F462" s="8" t="str">
        <f>IFERROR(IF(INDEX('ce raw data'!$C$2:$CZ$3000,MATCH(1,INDEX(('ce raw data'!$A$2:$A$3000=C439)*('ce raw data'!$B$2:$B$3000=$B462),,),0),MATCH(F442,'ce raw data'!$C$1:$CZ$1,0))="","-",INDEX('ce raw data'!$C$2:$CZ$3000,MATCH(1,INDEX(('ce raw data'!$A$2:$A$3000=C439)*('ce raw data'!$B$2:$B$3000=$B462),,),0),MATCH(F442,'ce raw data'!$C$1:$CZ$1,0))),"-")</f>
        <v>-</v>
      </c>
      <c r="G462" s="8" t="str">
        <f>IFERROR(IF(INDEX('ce raw data'!$C$2:$CZ$3000,MATCH(1,INDEX(('ce raw data'!$A$2:$A$3000=C439)*('ce raw data'!$B$2:$B$3000=$B462),,),0),MATCH(G442,'ce raw data'!$C$1:$CZ$1,0))="","-",INDEX('ce raw data'!$C$2:$CZ$3000,MATCH(1,INDEX(('ce raw data'!$A$2:$A$3000=C439)*('ce raw data'!$B$2:$B$3000=$B462),,),0),MATCH(G442,'ce raw data'!$C$1:$CZ$1,0))),"-")</f>
        <v>-</v>
      </c>
      <c r="H462" s="8" t="str">
        <f>IFERROR(IF(INDEX('ce raw data'!$C$2:$CZ$3000,MATCH(1,INDEX(('ce raw data'!$A$2:$A$3000=C439)*('ce raw data'!$B$2:$B$3000=$B462),,),0),MATCH(H442,'ce raw data'!$C$1:$CZ$1,0))="","-",INDEX('ce raw data'!$C$2:$CZ$3000,MATCH(1,INDEX(('ce raw data'!$A$2:$A$3000=C439)*('ce raw data'!$B$2:$B$3000=$B462),,),0),MATCH(H442,'ce raw data'!$C$1:$CZ$1,0))),"-")</f>
        <v>-</v>
      </c>
      <c r="I462" s="8" t="str">
        <f>IFERROR(IF(INDEX('ce raw data'!$C$2:$CZ$3000,MATCH(1,INDEX(('ce raw data'!$A$2:$A$3000=C439)*('ce raw data'!$B$2:$B$3000=$B462),,),0),MATCH(I442,'ce raw data'!$C$1:$CZ$1,0))="","-",INDEX('ce raw data'!$C$2:$CZ$3000,MATCH(1,INDEX(('ce raw data'!$A$2:$A$3000=C439)*('ce raw data'!$B$2:$B$3000=$B462),,),0),MATCH(I442,'ce raw data'!$C$1:$CZ$1,0))),"-")</f>
        <v>-</v>
      </c>
      <c r="J462" s="8" t="str">
        <f>IFERROR(IF(INDEX('ce raw data'!$C$2:$CZ$3000,MATCH(1,INDEX(('ce raw data'!$A$2:$A$3000=C439)*('ce raw data'!$B$2:$B$3000=$B462),,),0),MATCH(J442,'ce raw data'!$C$1:$CZ$1,0))="","-",INDEX('ce raw data'!$C$2:$CZ$3000,MATCH(1,INDEX(('ce raw data'!$A$2:$A$3000=C439)*('ce raw data'!$B$2:$B$3000=$B462),,),0),MATCH(J442,'ce raw data'!$C$1:$CZ$1,0))),"-")</f>
        <v>-</v>
      </c>
    </row>
    <row r="463" spans="2:10" hidden="1" x14ac:dyDescent="0.4">
      <c r="B463" s="11"/>
      <c r="C463" s="8" t="str">
        <f>IFERROR(IF(INDEX('ce raw data'!$C$2:$CZ$3000,MATCH(1,INDEX(('ce raw data'!$A$2:$A$3000=C439)*('ce raw data'!$B$2:$B$3000=$B464),,),0),MATCH(SUBSTITUTE(C442,"Allele","Height"),'ce raw data'!$C$1:$CZ$1,0))="","-",INDEX('ce raw data'!$C$2:$CZ$3000,MATCH(1,INDEX(('ce raw data'!$A$2:$A$3000=C439)*('ce raw data'!$B$2:$B$3000=$B464),,),0),MATCH(SUBSTITUTE(C442,"Allele","Height"),'ce raw data'!$C$1:$CZ$1,0))),"-")</f>
        <v>-</v>
      </c>
      <c r="D463" s="8" t="str">
        <f>IFERROR(IF(INDEX('ce raw data'!$C$2:$CZ$3000,MATCH(1,INDEX(('ce raw data'!$A$2:$A$3000=C439)*('ce raw data'!$B$2:$B$3000=$B464),,),0),MATCH(SUBSTITUTE(D442,"Allele","Height"),'ce raw data'!$C$1:$CZ$1,0))="","-",INDEX('ce raw data'!$C$2:$CZ$3000,MATCH(1,INDEX(('ce raw data'!$A$2:$A$3000=C439)*('ce raw data'!$B$2:$B$3000=$B464),,),0),MATCH(SUBSTITUTE(D442,"Allele","Height"),'ce raw data'!$C$1:$CZ$1,0))),"-")</f>
        <v>-</v>
      </c>
      <c r="E463" s="8" t="str">
        <f>IFERROR(IF(INDEX('ce raw data'!$C$2:$CZ$3000,MATCH(1,INDEX(('ce raw data'!$A$2:$A$3000=C439)*('ce raw data'!$B$2:$B$3000=$B464),,),0),MATCH(SUBSTITUTE(E442,"Allele","Height"),'ce raw data'!$C$1:$CZ$1,0))="","-",INDEX('ce raw data'!$C$2:$CZ$3000,MATCH(1,INDEX(('ce raw data'!$A$2:$A$3000=C439)*('ce raw data'!$B$2:$B$3000=$B464),,),0),MATCH(SUBSTITUTE(E442,"Allele","Height"),'ce raw data'!$C$1:$CZ$1,0))),"-")</f>
        <v>-</v>
      </c>
      <c r="F463" s="8" t="str">
        <f>IFERROR(IF(INDEX('ce raw data'!$C$2:$CZ$3000,MATCH(1,INDEX(('ce raw data'!$A$2:$A$3000=C439)*('ce raw data'!$B$2:$B$3000=$B464),,),0),MATCH(SUBSTITUTE(F442,"Allele","Height"),'ce raw data'!$C$1:$CZ$1,0))="","-",INDEX('ce raw data'!$C$2:$CZ$3000,MATCH(1,INDEX(('ce raw data'!$A$2:$A$3000=C439)*('ce raw data'!$B$2:$B$3000=$B464),,),0),MATCH(SUBSTITUTE(F442,"Allele","Height"),'ce raw data'!$C$1:$CZ$1,0))),"-")</f>
        <v>-</v>
      </c>
      <c r="G463" s="8" t="str">
        <f>IFERROR(IF(INDEX('ce raw data'!$C$2:$CZ$3000,MATCH(1,INDEX(('ce raw data'!$A$2:$A$3000=C439)*('ce raw data'!$B$2:$B$3000=$B464),,),0),MATCH(SUBSTITUTE(G442,"Allele","Height"),'ce raw data'!$C$1:$CZ$1,0))="","-",INDEX('ce raw data'!$C$2:$CZ$3000,MATCH(1,INDEX(('ce raw data'!$A$2:$A$3000=C439)*('ce raw data'!$B$2:$B$3000=$B464),,),0),MATCH(SUBSTITUTE(G442,"Allele","Height"),'ce raw data'!$C$1:$CZ$1,0))),"-")</f>
        <v>-</v>
      </c>
      <c r="H463" s="8" t="str">
        <f>IFERROR(IF(INDEX('ce raw data'!$C$2:$CZ$3000,MATCH(1,INDEX(('ce raw data'!$A$2:$A$3000=C439)*('ce raw data'!$B$2:$B$3000=$B464),,),0),MATCH(SUBSTITUTE(H442,"Allele","Height"),'ce raw data'!$C$1:$CZ$1,0))="","-",INDEX('ce raw data'!$C$2:$CZ$3000,MATCH(1,INDEX(('ce raw data'!$A$2:$A$3000=C439)*('ce raw data'!$B$2:$B$3000=$B464),,),0),MATCH(SUBSTITUTE(H442,"Allele","Height"),'ce raw data'!$C$1:$CZ$1,0))),"-")</f>
        <v>-</v>
      </c>
      <c r="I463" s="8" t="str">
        <f>IFERROR(IF(INDEX('ce raw data'!$C$2:$CZ$3000,MATCH(1,INDEX(('ce raw data'!$A$2:$A$3000=C439)*('ce raw data'!$B$2:$B$3000=$B464),,),0),MATCH(SUBSTITUTE(I442,"Allele","Height"),'ce raw data'!$C$1:$CZ$1,0))="","-",INDEX('ce raw data'!$C$2:$CZ$3000,MATCH(1,INDEX(('ce raw data'!$A$2:$A$3000=C439)*('ce raw data'!$B$2:$B$3000=$B464),,),0),MATCH(SUBSTITUTE(I442,"Allele","Height"),'ce raw data'!$C$1:$CZ$1,0))),"-")</f>
        <v>-</v>
      </c>
      <c r="J463" s="8" t="str">
        <f>IFERROR(IF(INDEX('ce raw data'!$C$2:$CZ$3000,MATCH(1,INDEX(('ce raw data'!$A$2:$A$3000=C439)*('ce raw data'!$B$2:$B$3000=$B464),,),0),MATCH(SUBSTITUTE(J442,"Allele","Height"),'ce raw data'!$C$1:$CZ$1,0))="","-",INDEX('ce raw data'!$C$2:$CZ$3000,MATCH(1,INDEX(('ce raw data'!$A$2:$A$3000=C439)*('ce raw data'!$B$2:$B$3000=$B464),,),0),MATCH(SUBSTITUTE(J442,"Allele","Height"),'ce raw data'!$C$1:$CZ$1,0))),"-")</f>
        <v>-</v>
      </c>
    </row>
    <row r="464" spans="2:10" x14ac:dyDescent="0.4">
      <c r="B464" s="11" t="str">
        <f>'Allele Call Table'!$A$91</f>
        <v>CSF1PO</v>
      </c>
      <c r="C464" s="8" t="str">
        <f>IFERROR(IF(INDEX('ce raw data'!$C$2:$CZ$3000,MATCH(1,INDEX(('ce raw data'!$A$2:$A$3000=C439)*('ce raw data'!$B$2:$B$3000=$B464),,),0),MATCH(C442,'ce raw data'!$C$1:$CZ$1,0))="","-",INDEX('ce raw data'!$C$2:$CZ$3000,MATCH(1,INDEX(('ce raw data'!$A$2:$A$3000=C439)*('ce raw data'!$B$2:$B$3000=$B464),,),0),MATCH(C442,'ce raw data'!$C$1:$CZ$1,0))),"-")</f>
        <v>-</v>
      </c>
      <c r="D464" s="8" t="str">
        <f>IFERROR(IF(INDEX('ce raw data'!$C$2:$CZ$3000,MATCH(1,INDEX(('ce raw data'!$A$2:$A$3000=C439)*('ce raw data'!$B$2:$B$3000=$B464),,),0),MATCH(D442,'ce raw data'!$C$1:$CZ$1,0))="","-",INDEX('ce raw data'!$C$2:$CZ$3000,MATCH(1,INDEX(('ce raw data'!$A$2:$A$3000=C439)*('ce raw data'!$B$2:$B$3000=$B464),,),0),MATCH(D442,'ce raw data'!$C$1:$CZ$1,0))),"-")</f>
        <v>-</v>
      </c>
      <c r="E464" s="8" t="str">
        <f>IFERROR(IF(INDEX('ce raw data'!$C$2:$CZ$3000,MATCH(1,INDEX(('ce raw data'!$A$2:$A$3000=C439)*('ce raw data'!$B$2:$B$3000=$B464),,),0),MATCH(E442,'ce raw data'!$C$1:$CZ$1,0))="","-",INDEX('ce raw data'!$C$2:$CZ$3000,MATCH(1,INDEX(('ce raw data'!$A$2:$A$3000=C439)*('ce raw data'!$B$2:$B$3000=$B464),,),0),MATCH(E442,'ce raw data'!$C$1:$CZ$1,0))),"-")</f>
        <v>-</v>
      </c>
      <c r="F464" s="8" t="str">
        <f>IFERROR(IF(INDEX('ce raw data'!$C$2:$CZ$3000,MATCH(1,INDEX(('ce raw data'!$A$2:$A$3000=C439)*('ce raw data'!$B$2:$B$3000=$B464),,),0),MATCH(F442,'ce raw data'!$C$1:$CZ$1,0))="","-",INDEX('ce raw data'!$C$2:$CZ$3000,MATCH(1,INDEX(('ce raw data'!$A$2:$A$3000=C439)*('ce raw data'!$B$2:$B$3000=$B464),,),0),MATCH(F442,'ce raw data'!$C$1:$CZ$1,0))),"-")</f>
        <v>-</v>
      </c>
      <c r="G464" s="8" t="str">
        <f>IFERROR(IF(INDEX('ce raw data'!$C$2:$CZ$3000,MATCH(1,INDEX(('ce raw data'!$A$2:$A$3000=C439)*('ce raw data'!$B$2:$B$3000=$B464),,),0),MATCH(G442,'ce raw data'!$C$1:$CZ$1,0))="","-",INDEX('ce raw data'!$C$2:$CZ$3000,MATCH(1,INDEX(('ce raw data'!$A$2:$A$3000=C439)*('ce raw data'!$B$2:$B$3000=$B464),,),0),MATCH(G442,'ce raw data'!$C$1:$CZ$1,0))),"-")</f>
        <v>-</v>
      </c>
      <c r="H464" s="8" t="str">
        <f>IFERROR(IF(INDEX('ce raw data'!$C$2:$CZ$3000,MATCH(1,INDEX(('ce raw data'!$A$2:$A$3000=C439)*('ce raw data'!$B$2:$B$3000=$B464),,),0),MATCH(H442,'ce raw data'!$C$1:$CZ$1,0))="","-",INDEX('ce raw data'!$C$2:$CZ$3000,MATCH(1,INDEX(('ce raw data'!$A$2:$A$3000=C439)*('ce raw data'!$B$2:$B$3000=$B464),,),0),MATCH(H442,'ce raw data'!$C$1:$CZ$1,0))),"-")</f>
        <v>-</v>
      </c>
      <c r="I464" s="8" t="str">
        <f>IFERROR(IF(INDEX('ce raw data'!$C$2:$CZ$3000,MATCH(1,INDEX(('ce raw data'!$A$2:$A$3000=C439)*('ce raw data'!$B$2:$B$3000=$B464),,),0),MATCH(I442,'ce raw data'!$C$1:$CZ$1,0))="","-",INDEX('ce raw data'!$C$2:$CZ$3000,MATCH(1,INDEX(('ce raw data'!$A$2:$A$3000=C439)*('ce raw data'!$B$2:$B$3000=$B464),,),0),MATCH(I442,'ce raw data'!$C$1:$CZ$1,0))),"-")</f>
        <v>-</v>
      </c>
      <c r="J464" s="8" t="str">
        <f>IFERROR(IF(INDEX('ce raw data'!$C$2:$CZ$3000,MATCH(1,INDEX(('ce raw data'!$A$2:$A$3000=C439)*('ce raw data'!$B$2:$B$3000=$B464),,),0),MATCH(J442,'ce raw data'!$C$1:$CZ$1,0))="","-",INDEX('ce raw data'!$C$2:$CZ$3000,MATCH(1,INDEX(('ce raw data'!$A$2:$A$3000=C439)*('ce raw data'!$B$2:$B$3000=$B464),,),0),MATCH(J442,'ce raw data'!$C$1:$CZ$1,0))),"-")</f>
        <v>-</v>
      </c>
    </row>
    <row r="465" spans="2:10" hidden="1" x14ac:dyDescent="0.4">
      <c r="B465" s="11"/>
      <c r="C465" s="8" t="str">
        <f>IFERROR(IF(INDEX('ce raw data'!$C$2:$CZ$3000,MATCH(1,INDEX(('ce raw data'!$A$2:$A$3000=C439)*('ce raw data'!$B$2:$B$3000=$B466),,),0),MATCH(SUBSTITUTE(C442,"Allele","Height"),'ce raw data'!$C$1:$CZ$1,0))="","-",INDEX('ce raw data'!$C$2:$CZ$3000,MATCH(1,INDEX(('ce raw data'!$A$2:$A$3000=C439)*('ce raw data'!$B$2:$B$3000=$B466),,),0),MATCH(SUBSTITUTE(C442,"Allele","Height"),'ce raw data'!$C$1:$CZ$1,0))),"-")</f>
        <v>-</v>
      </c>
      <c r="D465" s="8" t="str">
        <f>IFERROR(IF(INDEX('ce raw data'!$C$2:$CZ$3000,MATCH(1,INDEX(('ce raw data'!$A$2:$A$3000=C439)*('ce raw data'!$B$2:$B$3000=$B466),,),0),MATCH(SUBSTITUTE(D442,"Allele","Height"),'ce raw data'!$C$1:$CZ$1,0))="","-",INDEX('ce raw data'!$C$2:$CZ$3000,MATCH(1,INDEX(('ce raw data'!$A$2:$A$3000=C439)*('ce raw data'!$B$2:$B$3000=$B466),,),0),MATCH(SUBSTITUTE(D442,"Allele","Height"),'ce raw data'!$C$1:$CZ$1,0))),"-")</f>
        <v>-</v>
      </c>
      <c r="E465" s="8" t="str">
        <f>IFERROR(IF(INDEX('ce raw data'!$C$2:$CZ$3000,MATCH(1,INDEX(('ce raw data'!$A$2:$A$3000=C439)*('ce raw data'!$B$2:$B$3000=$B466),,),0),MATCH(SUBSTITUTE(E442,"Allele","Height"),'ce raw data'!$C$1:$CZ$1,0))="","-",INDEX('ce raw data'!$C$2:$CZ$3000,MATCH(1,INDEX(('ce raw data'!$A$2:$A$3000=C439)*('ce raw data'!$B$2:$B$3000=$B466),,),0),MATCH(SUBSTITUTE(E442,"Allele","Height"),'ce raw data'!$C$1:$CZ$1,0))),"-")</f>
        <v>-</v>
      </c>
      <c r="F465" s="8" t="str">
        <f>IFERROR(IF(INDEX('ce raw data'!$C$2:$CZ$3000,MATCH(1,INDEX(('ce raw data'!$A$2:$A$3000=C439)*('ce raw data'!$B$2:$B$3000=$B466),,),0),MATCH(SUBSTITUTE(F442,"Allele","Height"),'ce raw data'!$C$1:$CZ$1,0))="","-",INDEX('ce raw data'!$C$2:$CZ$3000,MATCH(1,INDEX(('ce raw data'!$A$2:$A$3000=C439)*('ce raw data'!$B$2:$B$3000=$B466),,),0),MATCH(SUBSTITUTE(F442,"Allele","Height"),'ce raw data'!$C$1:$CZ$1,0))),"-")</f>
        <v>-</v>
      </c>
      <c r="G465" s="8" t="str">
        <f>IFERROR(IF(INDEX('ce raw data'!$C$2:$CZ$3000,MATCH(1,INDEX(('ce raw data'!$A$2:$A$3000=C439)*('ce raw data'!$B$2:$B$3000=$B466),,),0),MATCH(SUBSTITUTE(G442,"Allele","Height"),'ce raw data'!$C$1:$CZ$1,0))="","-",INDEX('ce raw data'!$C$2:$CZ$3000,MATCH(1,INDEX(('ce raw data'!$A$2:$A$3000=C439)*('ce raw data'!$B$2:$B$3000=$B466),,),0),MATCH(SUBSTITUTE(G442,"Allele","Height"),'ce raw data'!$C$1:$CZ$1,0))),"-")</f>
        <v>-</v>
      </c>
      <c r="H465" s="8" t="str">
        <f>IFERROR(IF(INDEX('ce raw data'!$C$2:$CZ$3000,MATCH(1,INDEX(('ce raw data'!$A$2:$A$3000=C439)*('ce raw data'!$B$2:$B$3000=$B466),,),0),MATCH(SUBSTITUTE(H442,"Allele","Height"),'ce raw data'!$C$1:$CZ$1,0))="","-",INDEX('ce raw data'!$C$2:$CZ$3000,MATCH(1,INDEX(('ce raw data'!$A$2:$A$3000=C439)*('ce raw data'!$B$2:$B$3000=$B466),,),0),MATCH(SUBSTITUTE(H442,"Allele","Height"),'ce raw data'!$C$1:$CZ$1,0))),"-")</f>
        <v>-</v>
      </c>
      <c r="I465" s="8" t="str">
        <f>IFERROR(IF(INDEX('ce raw data'!$C$2:$CZ$3000,MATCH(1,INDEX(('ce raw data'!$A$2:$A$3000=C439)*('ce raw data'!$B$2:$B$3000=$B466),,),0),MATCH(SUBSTITUTE(I442,"Allele","Height"),'ce raw data'!$C$1:$CZ$1,0))="","-",INDEX('ce raw data'!$C$2:$CZ$3000,MATCH(1,INDEX(('ce raw data'!$A$2:$A$3000=C439)*('ce raw data'!$B$2:$B$3000=$B466),,),0),MATCH(SUBSTITUTE(I442,"Allele","Height"),'ce raw data'!$C$1:$CZ$1,0))),"-")</f>
        <v>-</v>
      </c>
      <c r="J465" s="8" t="str">
        <f>IFERROR(IF(INDEX('ce raw data'!$C$2:$CZ$3000,MATCH(1,INDEX(('ce raw data'!$A$2:$A$3000=C439)*('ce raw data'!$B$2:$B$3000=$B466),,),0),MATCH(SUBSTITUTE(J442,"Allele","Height"),'ce raw data'!$C$1:$CZ$1,0))="","-",INDEX('ce raw data'!$C$2:$CZ$3000,MATCH(1,INDEX(('ce raw data'!$A$2:$A$3000=C439)*('ce raw data'!$B$2:$B$3000=$B466),,),0),MATCH(SUBSTITUTE(J442,"Allele","Height"),'ce raw data'!$C$1:$CZ$1,0))),"-")</f>
        <v>-</v>
      </c>
    </row>
    <row r="466" spans="2:10" x14ac:dyDescent="0.4">
      <c r="B466" s="11" t="str">
        <f>'Allele Call Table'!$A$93</f>
        <v>Penta D</v>
      </c>
      <c r="C466" s="8" t="str">
        <f>IFERROR(IF(INDEX('ce raw data'!$C$2:$CZ$3000,MATCH(1,INDEX(('ce raw data'!$A$2:$A$3000=C439)*('ce raw data'!$B$2:$B$3000=$B466),,),0),MATCH(C442,'ce raw data'!$C$1:$CZ$1,0))="","-",INDEX('ce raw data'!$C$2:$CZ$3000,MATCH(1,INDEX(('ce raw data'!$A$2:$A$3000=C439)*('ce raw data'!$B$2:$B$3000=$B466),,),0),MATCH(C442,'ce raw data'!$C$1:$CZ$1,0))),"-")</f>
        <v>-</v>
      </c>
      <c r="D466" s="8" t="str">
        <f>IFERROR(IF(INDEX('ce raw data'!$C$2:$CZ$3000,MATCH(1,INDEX(('ce raw data'!$A$2:$A$3000=C439)*('ce raw data'!$B$2:$B$3000=$B466),,),0),MATCH(D442,'ce raw data'!$C$1:$CZ$1,0))="","-",INDEX('ce raw data'!$C$2:$CZ$3000,MATCH(1,INDEX(('ce raw data'!$A$2:$A$3000=C439)*('ce raw data'!$B$2:$B$3000=$B466),,),0),MATCH(D442,'ce raw data'!$C$1:$CZ$1,0))),"-")</f>
        <v>-</v>
      </c>
      <c r="E466" s="8" t="str">
        <f>IFERROR(IF(INDEX('ce raw data'!$C$2:$CZ$3000,MATCH(1,INDEX(('ce raw data'!$A$2:$A$3000=C439)*('ce raw data'!$B$2:$B$3000=$B466),,),0),MATCH(E442,'ce raw data'!$C$1:$CZ$1,0))="","-",INDEX('ce raw data'!$C$2:$CZ$3000,MATCH(1,INDEX(('ce raw data'!$A$2:$A$3000=C439)*('ce raw data'!$B$2:$B$3000=$B466),,),0),MATCH(E442,'ce raw data'!$C$1:$CZ$1,0))),"-")</f>
        <v>-</v>
      </c>
      <c r="F466" s="8" t="str">
        <f>IFERROR(IF(INDEX('ce raw data'!$C$2:$CZ$3000,MATCH(1,INDEX(('ce raw data'!$A$2:$A$3000=C439)*('ce raw data'!$B$2:$B$3000=$B466),,),0),MATCH(F442,'ce raw data'!$C$1:$CZ$1,0))="","-",INDEX('ce raw data'!$C$2:$CZ$3000,MATCH(1,INDEX(('ce raw data'!$A$2:$A$3000=C439)*('ce raw data'!$B$2:$B$3000=$B466),,),0),MATCH(F442,'ce raw data'!$C$1:$CZ$1,0))),"-")</f>
        <v>-</v>
      </c>
      <c r="G466" s="8" t="str">
        <f>IFERROR(IF(INDEX('ce raw data'!$C$2:$CZ$3000,MATCH(1,INDEX(('ce raw data'!$A$2:$A$3000=C439)*('ce raw data'!$B$2:$B$3000=$B466),,),0),MATCH(G442,'ce raw data'!$C$1:$CZ$1,0))="","-",INDEX('ce raw data'!$C$2:$CZ$3000,MATCH(1,INDEX(('ce raw data'!$A$2:$A$3000=C439)*('ce raw data'!$B$2:$B$3000=$B466),,),0),MATCH(G442,'ce raw data'!$C$1:$CZ$1,0))),"-")</f>
        <v>-</v>
      </c>
      <c r="H466" s="8" t="str">
        <f>IFERROR(IF(INDEX('ce raw data'!$C$2:$CZ$3000,MATCH(1,INDEX(('ce raw data'!$A$2:$A$3000=C439)*('ce raw data'!$B$2:$B$3000=$B466),,),0),MATCH(H442,'ce raw data'!$C$1:$CZ$1,0))="","-",INDEX('ce raw data'!$C$2:$CZ$3000,MATCH(1,INDEX(('ce raw data'!$A$2:$A$3000=C439)*('ce raw data'!$B$2:$B$3000=$B466),,),0),MATCH(H442,'ce raw data'!$C$1:$CZ$1,0))),"-")</f>
        <v>-</v>
      </c>
      <c r="I466" s="8" t="str">
        <f>IFERROR(IF(INDEX('ce raw data'!$C$2:$CZ$3000,MATCH(1,INDEX(('ce raw data'!$A$2:$A$3000=C439)*('ce raw data'!$B$2:$B$3000=$B466),,),0),MATCH(I442,'ce raw data'!$C$1:$CZ$1,0))="","-",INDEX('ce raw data'!$C$2:$CZ$3000,MATCH(1,INDEX(('ce raw data'!$A$2:$A$3000=C439)*('ce raw data'!$B$2:$B$3000=$B466),,),0),MATCH(I442,'ce raw data'!$C$1:$CZ$1,0))),"-")</f>
        <v>-</v>
      </c>
      <c r="J466" s="8" t="str">
        <f>IFERROR(IF(INDEX('ce raw data'!$C$2:$CZ$3000,MATCH(1,INDEX(('ce raw data'!$A$2:$A$3000=C439)*('ce raw data'!$B$2:$B$3000=$B466),,),0),MATCH(J442,'ce raw data'!$C$1:$CZ$1,0))="","-",INDEX('ce raw data'!$C$2:$CZ$3000,MATCH(1,INDEX(('ce raw data'!$A$2:$A$3000=C439)*('ce raw data'!$B$2:$B$3000=$B466),,),0),MATCH(J442,'ce raw data'!$C$1:$CZ$1,0))),"-")</f>
        <v>-</v>
      </c>
    </row>
    <row r="467" spans="2:10" hidden="1" x14ac:dyDescent="0.4">
      <c r="B467" s="10"/>
      <c r="C467" s="8" t="str">
        <f>IFERROR(IF(INDEX('ce raw data'!$C$2:$CZ$3000,MATCH(1,INDEX(('ce raw data'!$A$2:$A$3000=C439)*('ce raw data'!$B$2:$B$3000=$B468),,),0),MATCH(SUBSTITUTE(C442,"Allele","Height"),'ce raw data'!$C$1:$CZ$1,0))="","-",INDEX('ce raw data'!$C$2:$CZ$3000,MATCH(1,INDEX(('ce raw data'!$A$2:$A$3000=C439)*('ce raw data'!$B$2:$B$3000=$B468),,),0),MATCH(SUBSTITUTE(C442,"Allele","Height"),'ce raw data'!$C$1:$CZ$1,0))),"-")</f>
        <v>-</v>
      </c>
      <c r="D467" s="8" t="str">
        <f>IFERROR(IF(INDEX('ce raw data'!$C$2:$CZ$3000,MATCH(1,INDEX(('ce raw data'!$A$2:$A$3000=C439)*('ce raw data'!$B$2:$B$3000=$B468),,),0),MATCH(SUBSTITUTE(D442,"Allele","Height"),'ce raw data'!$C$1:$CZ$1,0))="","-",INDEX('ce raw data'!$C$2:$CZ$3000,MATCH(1,INDEX(('ce raw data'!$A$2:$A$3000=C439)*('ce raw data'!$B$2:$B$3000=$B468),,),0),MATCH(SUBSTITUTE(D442,"Allele","Height"),'ce raw data'!$C$1:$CZ$1,0))),"-")</f>
        <v>-</v>
      </c>
      <c r="E467" s="8" t="str">
        <f>IFERROR(IF(INDEX('ce raw data'!$C$2:$CZ$3000,MATCH(1,INDEX(('ce raw data'!$A$2:$A$3000=C439)*('ce raw data'!$B$2:$B$3000=$B468),,),0),MATCH(SUBSTITUTE(E442,"Allele","Height"),'ce raw data'!$C$1:$CZ$1,0))="","-",INDEX('ce raw data'!$C$2:$CZ$3000,MATCH(1,INDEX(('ce raw data'!$A$2:$A$3000=C439)*('ce raw data'!$B$2:$B$3000=$B468),,),0),MATCH(SUBSTITUTE(E442,"Allele","Height"),'ce raw data'!$C$1:$CZ$1,0))),"-")</f>
        <v>-</v>
      </c>
      <c r="F467" s="8" t="str">
        <f>IFERROR(IF(INDEX('ce raw data'!$C$2:$CZ$3000,MATCH(1,INDEX(('ce raw data'!$A$2:$A$3000=C439)*('ce raw data'!$B$2:$B$3000=$B468),,),0),MATCH(SUBSTITUTE(F442,"Allele","Height"),'ce raw data'!$C$1:$CZ$1,0))="","-",INDEX('ce raw data'!$C$2:$CZ$3000,MATCH(1,INDEX(('ce raw data'!$A$2:$A$3000=C439)*('ce raw data'!$B$2:$B$3000=$B468),,),0),MATCH(SUBSTITUTE(F442,"Allele","Height"),'ce raw data'!$C$1:$CZ$1,0))),"-")</f>
        <v>-</v>
      </c>
      <c r="G467" s="8" t="str">
        <f>IFERROR(IF(INDEX('ce raw data'!$C$2:$CZ$3000,MATCH(1,INDEX(('ce raw data'!$A$2:$A$3000=C439)*('ce raw data'!$B$2:$B$3000=$B468),,),0),MATCH(SUBSTITUTE(G442,"Allele","Height"),'ce raw data'!$C$1:$CZ$1,0))="","-",INDEX('ce raw data'!$C$2:$CZ$3000,MATCH(1,INDEX(('ce raw data'!$A$2:$A$3000=C439)*('ce raw data'!$B$2:$B$3000=$B468),,),0),MATCH(SUBSTITUTE(G442,"Allele","Height"),'ce raw data'!$C$1:$CZ$1,0))),"-")</f>
        <v>-</v>
      </c>
      <c r="H467" s="8" t="str">
        <f>IFERROR(IF(INDEX('ce raw data'!$C$2:$CZ$3000,MATCH(1,INDEX(('ce raw data'!$A$2:$A$3000=C439)*('ce raw data'!$B$2:$B$3000=$B468),,),0),MATCH(SUBSTITUTE(H442,"Allele","Height"),'ce raw data'!$C$1:$CZ$1,0))="","-",INDEX('ce raw data'!$C$2:$CZ$3000,MATCH(1,INDEX(('ce raw data'!$A$2:$A$3000=C439)*('ce raw data'!$B$2:$B$3000=$B468),,),0),MATCH(SUBSTITUTE(H442,"Allele","Height"),'ce raw data'!$C$1:$CZ$1,0))),"-")</f>
        <v>-</v>
      </c>
      <c r="I467" s="8" t="str">
        <f>IFERROR(IF(INDEX('ce raw data'!$C$2:$CZ$3000,MATCH(1,INDEX(('ce raw data'!$A$2:$A$3000=C439)*('ce raw data'!$B$2:$B$3000=$B468),,),0),MATCH(SUBSTITUTE(I442,"Allele","Height"),'ce raw data'!$C$1:$CZ$1,0))="","-",INDEX('ce raw data'!$C$2:$CZ$3000,MATCH(1,INDEX(('ce raw data'!$A$2:$A$3000=C439)*('ce raw data'!$B$2:$B$3000=$B468),,),0),MATCH(SUBSTITUTE(I442,"Allele","Height"),'ce raw data'!$C$1:$CZ$1,0))),"-")</f>
        <v>-</v>
      </c>
      <c r="J467" s="8" t="str">
        <f>IFERROR(IF(INDEX('ce raw data'!$C$2:$CZ$3000,MATCH(1,INDEX(('ce raw data'!$A$2:$A$3000=C439)*('ce raw data'!$B$2:$B$3000=$B468),,),0),MATCH(SUBSTITUTE(J442,"Allele","Height"),'ce raw data'!$C$1:$CZ$1,0))="","-",INDEX('ce raw data'!$C$2:$CZ$3000,MATCH(1,INDEX(('ce raw data'!$A$2:$A$3000=C439)*('ce raw data'!$B$2:$B$3000=$B468),,),0),MATCH(SUBSTITUTE(J442,"Allele","Height"),'ce raw data'!$C$1:$CZ$1,0))),"-")</f>
        <v>-</v>
      </c>
    </row>
    <row r="468" spans="2:10" x14ac:dyDescent="0.4">
      <c r="B468" s="14" t="str">
        <f>'Allele Call Table'!$A$95</f>
        <v>TH01</v>
      </c>
      <c r="C468" s="8" t="str">
        <f>IFERROR(IF(INDEX('ce raw data'!$C$2:$CZ$3000,MATCH(1,INDEX(('ce raw data'!$A$2:$A$3000=C439)*('ce raw data'!$B$2:$B$3000=$B468),,),0),MATCH(C442,'ce raw data'!$C$1:$CZ$1,0))="","-",INDEX('ce raw data'!$C$2:$CZ$3000,MATCH(1,INDEX(('ce raw data'!$A$2:$A$3000=C439)*('ce raw data'!$B$2:$B$3000=$B468),,),0),MATCH(C442,'ce raw data'!$C$1:$CZ$1,0))),"-")</f>
        <v>-</v>
      </c>
      <c r="D468" s="8" t="str">
        <f>IFERROR(IF(INDEX('ce raw data'!$C$2:$CZ$3000,MATCH(1,INDEX(('ce raw data'!$A$2:$A$3000=C439)*('ce raw data'!$B$2:$B$3000=$B468),,),0),MATCH(D442,'ce raw data'!$C$1:$CZ$1,0))="","-",INDEX('ce raw data'!$C$2:$CZ$3000,MATCH(1,INDEX(('ce raw data'!$A$2:$A$3000=C439)*('ce raw data'!$B$2:$B$3000=$B468),,),0),MATCH(D442,'ce raw data'!$C$1:$CZ$1,0))),"-")</f>
        <v>-</v>
      </c>
      <c r="E468" s="8" t="str">
        <f>IFERROR(IF(INDEX('ce raw data'!$C$2:$CZ$3000,MATCH(1,INDEX(('ce raw data'!$A$2:$A$3000=C439)*('ce raw data'!$B$2:$B$3000=$B468),,),0),MATCH(E442,'ce raw data'!$C$1:$CZ$1,0))="","-",INDEX('ce raw data'!$C$2:$CZ$3000,MATCH(1,INDEX(('ce raw data'!$A$2:$A$3000=C439)*('ce raw data'!$B$2:$B$3000=$B468),,),0),MATCH(E442,'ce raw data'!$C$1:$CZ$1,0))),"-")</f>
        <v>-</v>
      </c>
      <c r="F468" s="8" t="str">
        <f>IFERROR(IF(INDEX('ce raw data'!$C$2:$CZ$3000,MATCH(1,INDEX(('ce raw data'!$A$2:$A$3000=C439)*('ce raw data'!$B$2:$B$3000=$B468),,),0),MATCH(F442,'ce raw data'!$C$1:$CZ$1,0))="","-",INDEX('ce raw data'!$C$2:$CZ$3000,MATCH(1,INDEX(('ce raw data'!$A$2:$A$3000=C439)*('ce raw data'!$B$2:$B$3000=$B468),,),0),MATCH(F442,'ce raw data'!$C$1:$CZ$1,0))),"-")</f>
        <v>-</v>
      </c>
      <c r="G468" s="8" t="str">
        <f>IFERROR(IF(INDEX('ce raw data'!$C$2:$CZ$3000,MATCH(1,INDEX(('ce raw data'!$A$2:$A$3000=C439)*('ce raw data'!$B$2:$B$3000=$B468),,),0),MATCH(G442,'ce raw data'!$C$1:$CZ$1,0))="","-",INDEX('ce raw data'!$C$2:$CZ$3000,MATCH(1,INDEX(('ce raw data'!$A$2:$A$3000=C439)*('ce raw data'!$B$2:$B$3000=$B468),,),0),MATCH(G442,'ce raw data'!$C$1:$CZ$1,0))),"-")</f>
        <v>-</v>
      </c>
      <c r="H468" s="8" t="str">
        <f>IFERROR(IF(INDEX('ce raw data'!$C$2:$CZ$3000,MATCH(1,INDEX(('ce raw data'!$A$2:$A$3000=C439)*('ce raw data'!$B$2:$B$3000=$B468),,),0),MATCH(H442,'ce raw data'!$C$1:$CZ$1,0))="","-",INDEX('ce raw data'!$C$2:$CZ$3000,MATCH(1,INDEX(('ce raw data'!$A$2:$A$3000=C439)*('ce raw data'!$B$2:$B$3000=$B468),,),0),MATCH(H442,'ce raw data'!$C$1:$CZ$1,0))),"-")</f>
        <v>-</v>
      </c>
      <c r="I468" s="8" t="str">
        <f>IFERROR(IF(INDEX('ce raw data'!$C$2:$CZ$3000,MATCH(1,INDEX(('ce raw data'!$A$2:$A$3000=C439)*('ce raw data'!$B$2:$B$3000=$B468),,),0),MATCH(I442,'ce raw data'!$C$1:$CZ$1,0))="","-",INDEX('ce raw data'!$C$2:$CZ$3000,MATCH(1,INDEX(('ce raw data'!$A$2:$A$3000=C439)*('ce raw data'!$B$2:$B$3000=$B468),,),0),MATCH(I442,'ce raw data'!$C$1:$CZ$1,0))),"-")</f>
        <v>-</v>
      </c>
      <c r="J468" s="8" t="str">
        <f>IFERROR(IF(INDEX('ce raw data'!$C$2:$CZ$3000,MATCH(1,INDEX(('ce raw data'!$A$2:$A$3000=C439)*('ce raw data'!$B$2:$B$3000=$B468),,),0),MATCH(J442,'ce raw data'!$C$1:$CZ$1,0))="","-",INDEX('ce raw data'!$C$2:$CZ$3000,MATCH(1,INDEX(('ce raw data'!$A$2:$A$3000=C439)*('ce raw data'!$B$2:$B$3000=$B468),,),0),MATCH(J442,'ce raw data'!$C$1:$CZ$1,0))),"-")</f>
        <v>-</v>
      </c>
    </row>
    <row r="469" spans="2:10" hidden="1" x14ac:dyDescent="0.4">
      <c r="B469" s="14"/>
      <c r="C469" s="8" t="str">
        <f>IFERROR(IF(INDEX('ce raw data'!$C$2:$CZ$3000,MATCH(1,INDEX(('ce raw data'!$A$2:$A$3000=C439)*('ce raw data'!$B$2:$B$3000=$B470),,),0),MATCH(SUBSTITUTE(C442,"Allele","Height"),'ce raw data'!$C$1:$CZ$1,0))="","-",INDEX('ce raw data'!$C$2:$CZ$3000,MATCH(1,INDEX(('ce raw data'!$A$2:$A$3000=C439)*('ce raw data'!$B$2:$B$3000=$B470),,),0),MATCH(SUBSTITUTE(C442,"Allele","Height"),'ce raw data'!$C$1:$CZ$1,0))),"-")</f>
        <v>-</v>
      </c>
      <c r="D469" s="8" t="str">
        <f>IFERROR(IF(INDEX('ce raw data'!$C$2:$CZ$3000,MATCH(1,INDEX(('ce raw data'!$A$2:$A$3000=C439)*('ce raw data'!$B$2:$B$3000=$B470),,),0),MATCH(SUBSTITUTE(D442,"Allele","Height"),'ce raw data'!$C$1:$CZ$1,0))="","-",INDEX('ce raw data'!$C$2:$CZ$3000,MATCH(1,INDEX(('ce raw data'!$A$2:$A$3000=C439)*('ce raw data'!$B$2:$B$3000=$B470),,),0),MATCH(SUBSTITUTE(D442,"Allele","Height"),'ce raw data'!$C$1:$CZ$1,0))),"-")</f>
        <v>-</v>
      </c>
      <c r="E469" s="8" t="str">
        <f>IFERROR(IF(INDEX('ce raw data'!$C$2:$CZ$3000,MATCH(1,INDEX(('ce raw data'!$A$2:$A$3000=C439)*('ce raw data'!$B$2:$B$3000=$B470),,),0),MATCH(SUBSTITUTE(E442,"Allele","Height"),'ce raw data'!$C$1:$CZ$1,0))="","-",INDEX('ce raw data'!$C$2:$CZ$3000,MATCH(1,INDEX(('ce raw data'!$A$2:$A$3000=C439)*('ce raw data'!$B$2:$B$3000=$B470),,),0),MATCH(SUBSTITUTE(E442,"Allele","Height"),'ce raw data'!$C$1:$CZ$1,0))),"-")</f>
        <v>-</v>
      </c>
      <c r="F469" s="8" t="str">
        <f>IFERROR(IF(INDEX('ce raw data'!$C$2:$CZ$3000,MATCH(1,INDEX(('ce raw data'!$A$2:$A$3000=C439)*('ce raw data'!$B$2:$B$3000=$B470),,),0),MATCH(SUBSTITUTE(F442,"Allele","Height"),'ce raw data'!$C$1:$CZ$1,0))="","-",INDEX('ce raw data'!$C$2:$CZ$3000,MATCH(1,INDEX(('ce raw data'!$A$2:$A$3000=C439)*('ce raw data'!$B$2:$B$3000=$B470),,),0),MATCH(SUBSTITUTE(F442,"Allele","Height"),'ce raw data'!$C$1:$CZ$1,0))),"-")</f>
        <v>-</v>
      </c>
      <c r="G469" s="8" t="str">
        <f>IFERROR(IF(INDEX('ce raw data'!$C$2:$CZ$3000,MATCH(1,INDEX(('ce raw data'!$A$2:$A$3000=C439)*('ce raw data'!$B$2:$B$3000=$B470),,),0),MATCH(SUBSTITUTE(G442,"Allele","Height"),'ce raw data'!$C$1:$CZ$1,0))="","-",INDEX('ce raw data'!$C$2:$CZ$3000,MATCH(1,INDEX(('ce raw data'!$A$2:$A$3000=C439)*('ce raw data'!$B$2:$B$3000=$B470),,),0),MATCH(SUBSTITUTE(G442,"Allele","Height"),'ce raw data'!$C$1:$CZ$1,0))),"-")</f>
        <v>-</v>
      </c>
      <c r="H469" s="8" t="str">
        <f>IFERROR(IF(INDEX('ce raw data'!$C$2:$CZ$3000,MATCH(1,INDEX(('ce raw data'!$A$2:$A$3000=C439)*('ce raw data'!$B$2:$B$3000=$B470),,),0),MATCH(SUBSTITUTE(H442,"Allele","Height"),'ce raw data'!$C$1:$CZ$1,0))="","-",INDEX('ce raw data'!$C$2:$CZ$3000,MATCH(1,INDEX(('ce raw data'!$A$2:$A$3000=C439)*('ce raw data'!$B$2:$B$3000=$B470),,),0),MATCH(SUBSTITUTE(H442,"Allele","Height"),'ce raw data'!$C$1:$CZ$1,0))),"-")</f>
        <v>-</v>
      </c>
      <c r="I469" s="8" t="str">
        <f>IFERROR(IF(INDEX('ce raw data'!$C$2:$CZ$3000,MATCH(1,INDEX(('ce raw data'!$A$2:$A$3000=C439)*('ce raw data'!$B$2:$B$3000=$B470),,),0),MATCH(SUBSTITUTE(I442,"Allele","Height"),'ce raw data'!$C$1:$CZ$1,0))="","-",INDEX('ce raw data'!$C$2:$CZ$3000,MATCH(1,INDEX(('ce raw data'!$A$2:$A$3000=C439)*('ce raw data'!$B$2:$B$3000=$B470),,),0),MATCH(SUBSTITUTE(I442,"Allele","Height"),'ce raw data'!$C$1:$CZ$1,0))),"-")</f>
        <v>-</v>
      </c>
      <c r="J469" s="8" t="str">
        <f>IFERROR(IF(INDEX('ce raw data'!$C$2:$CZ$3000,MATCH(1,INDEX(('ce raw data'!$A$2:$A$3000=C439)*('ce raw data'!$B$2:$B$3000=$B470),,),0),MATCH(SUBSTITUTE(J442,"Allele","Height"),'ce raw data'!$C$1:$CZ$1,0))="","-",INDEX('ce raw data'!$C$2:$CZ$3000,MATCH(1,INDEX(('ce raw data'!$A$2:$A$3000=C439)*('ce raw data'!$B$2:$B$3000=$B470),,),0),MATCH(SUBSTITUTE(J442,"Allele","Height"),'ce raw data'!$C$1:$CZ$1,0))),"-")</f>
        <v>-</v>
      </c>
    </row>
    <row r="470" spans="2:10" x14ac:dyDescent="0.4">
      <c r="B470" s="14" t="str">
        <f>'Allele Call Table'!$A$97</f>
        <v>vWA</v>
      </c>
      <c r="C470" s="8" t="str">
        <f>IFERROR(IF(INDEX('ce raw data'!$C$2:$CZ$3000,MATCH(1,INDEX(('ce raw data'!$A$2:$A$3000=C439)*('ce raw data'!$B$2:$B$3000=$B470),,),0),MATCH(C442,'ce raw data'!$C$1:$CZ$1,0))="","-",INDEX('ce raw data'!$C$2:$CZ$3000,MATCH(1,INDEX(('ce raw data'!$A$2:$A$3000=C439)*('ce raw data'!$B$2:$B$3000=$B470),,),0),MATCH(C442,'ce raw data'!$C$1:$CZ$1,0))),"-")</f>
        <v>-</v>
      </c>
      <c r="D470" s="8" t="str">
        <f>IFERROR(IF(INDEX('ce raw data'!$C$2:$CZ$3000,MATCH(1,INDEX(('ce raw data'!$A$2:$A$3000=C439)*('ce raw data'!$B$2:$B$3000=$B470),,),0),MATCH(D442,'ce raw data'!$C$1:$CZ$1,0))="","-",INDEX('ce raw data'!$C$2:$CZ$3000,MATCH(1,INDEX(('ce raw data'!$A$2:$A$3000=C439)*('ce raw data'!$B$2:$B$3000=$B470),,),0),MATCH(D442,'ce raw data'!$C$1:$CZ$1,0))),"-")</f>
        <v>-</v>
      </c>
      <c r="E470" s="8" t="str">
        <f>IFERROR(IF(INDEX('ce raw data'!$C$2:$CZ$3000,MATCH(1,INDEX(('ce raw data'!$A$2:$A$3000=C439)*('ce raw data'!$B$2:$B$3000=$B470),,),0),MATCH(E442,'ce raw data'!$C$1:$CZ$1,0))="","-",INDEX('ce raw data'!$C$2:$CZ$3000,MATCH(1,INDEX(('ce raw data'!$A$2:$A$3000=C439)*('ce raw data'!$B$2:$B$3000=$B470),,),0),MATCH(E442,'ce raw data'!$C$1:$CZ$1,0))),"-")</f>
        <v>-</v>
      </c>
      <c r="F470" s="8" t="str">
        <f>IFERROR(IF(INDEX('ce raw data'!$C$2:$CZ$3000,MATCH(1,INDEX(('ce raw data'!$A$2:$A$3000=C439)*('ce raw data'!$B$2:$B$3000=$B470),,),0),MATCH(F442,'ce raw data'!$C$1:$CZ$1,0))="","-",INDEX('ce raw data'!$C$2:$CZ$3000,MATCH(1,INDEX(('ce raw data'!$A$2:$A$3000=C439)*('ce raw data'!$B$2:$B$3000=$B470),,),0),MATCH(F442,'ce raw data'!$C$1:$CZ$1,0))),"-")</f>
        <v>-</v>
      </c>
      <c r="G470" s="8" t="str">
        <f>IFERROR(IF(INDEX('ce raw data'!$C$2:$CZ$3000,MATCH(1,INDEX(('ce raw data'!$A$2:$A$3000=C439)*('ce raw data'!$B$2:$B$3000=$B470),,),0),MATCH(G442,'ce raw data'!$C$1:$CZ$1,0))="","-",INDEX('ce raw data'!$C$2:$CZ$3000,MATCH(1,INDEX(('ce raw data'!$A$2:$A$3000=C439)*('ce raw data'!$B$2:$B$3000=$B470),,),0),MATCH(G442,'ce raw data'!$C$1:$CZ$1,0))),"-")</f>
        <v>-</v>
      </c>
      <c r="H470" s="8" t="str">
        <f>IFERROR(IF(INDEX('ce raw data'!$C$2:$CZ$3000,MATCH(1,INDEX(('ce raw data'!$A$2:$A$3000=C439)*('ce raw data'!$B$2:$B$3000=$B470),,),0),MATCH(H442,'ce raw data'!$C$1:$CZ$1,0))="","-",INDEX('ce raw data'!$C$2:$CZ$3000,MATCH(1,INDEX(('ce raw data'!$A$2:$A$3000=C439)*('ce raw data'!$B$2:$B$3000=$B470),,),0),MATCH(H442,'ce raw data'!$C$1:$CZ$1,0))),"-")</f>
        <v>-</v>
      </c>
      <c r="I470" s="8" t="str">
        <f>IFERROR(IF(INDEX('ce raw data'!$C$2:$CZ$3000,MATCH(1,INDEX(('ce raw data'!$A$2:$A$3000=C439)*('ce raw data'!$B$2:$B$3000=$B470),,),0),MATCH(I442,'ce raw data'!$C$1:$CZ$1,0))="","-",INDEX('ce raw data'!$C$2:$CZ$3000,MATCH(1,INDEX(('ce raw data'!$A$2:$A$3000=C439)*('ce raw data'!$B$2:$B$3000=$B470),,),0),MATCH(I442,'ce raw data'!$C$1:$CZ$1,0))),"-")</f>
        <v>-</v>
      </c>
      <c r="J470" s="8" t="str">
        <f>IFERROR(IF(INDEX('ce raw data'!$C$2:$CZ$3000,MATCH(1,INDEX(('ce raw data'!$A$2:$A$3000=C439)*('ce raw data'!$B$2:$B$3000=$B470),,),0),MATCH(J442,'ce raw data'!$C$1:$CZ$1,0))="","-",INDEX('ce raw data'!$C$2:$CZ$3000,MATCH(1,INDEX(('ce raw data'!$A$2:$A$3000=C439)*('ce raw data'!$B$2:$B$3000=$B470),,),0),MATCH(J442,'ce raw data'!$C$1:$CZ$1,0))),"-")</f>
        <v>-</v>
      </c>
    </row>
    <row r="471" spans="2:10" hidden="1" x14ac:dyDescent="0.4">
      <c r="B471" s="14"/>
      <c r="C471" s="8" t="str">
        <f>IFERROR(IF(INDEX('ce raw data'!$C$2:$CZ$3000,MATCH(1,INDEX(('ce raw data'!$A$2:$A$3000=C439)*('ce raw data'!$B$2:$B$3000=$B472),,),0),MATCH(SUBSTITUTE(C442,"Allele","Height"),'ce raw data'!$C$1:$CZ$1,0))="","-",INDEX('ce raw data'!$C$2:$CZ$3000,MATCH(1,INDEX(('ce raw data'!$A$2:$A$3000=C439)*('ce raw data'!$B$2:$B$3000=$B472),,),0),MATCH(SUBSTITUTE(C442,"Allele","Height"),'ce raw data'!$C$1:$CZ$1,0))),"-")</f>
        <v>-</v>
      </c>
      <c r="D471" s="8" t="str">
        <f>IFERROR(IF(INDEX('ce raw data'!$C$2:$CZ$3000,MATCH(1,INDEX(('ce raw data'!$A$2:$A$3000=C439)*('ce raw data'!$B$2:$B$3000=$B472),,),0),MATCH(SUBSTITUTE(D442,"Allele","Height"),'ce raw data'!$C$1:$CZ$1,0))="","-",INDEX('ce raw data'!$C$2:$CZ$3000,MATCH(1,INDEX(('ce raw data'!$A$2:$A$3000=C439)*('ce raw data'!$B$2:$B$3000=$B472),,),0),MATCH(SUBSTITUTE(D442,"Allele","Height"),'ce raw data'!$C$1:$CZ$1,0))),"-")</f>
        <v>-</v>
      </c>
      <c r="E471" s="8" t="str">
        <f>IFERROR(IF(INDEX('ce raw data'!$C$2:$CZ$3000,MATCH(1,INDEX(('ce raw data'!$A$2:$A$3000=C439)*('ce raw data'!$B$2:$B$3000=$B472),,),0),MATCH(SUBSTITUTE(E442,"Allele","Height"),'ce raw data'!$C$1:$CZ$1,0))="","-",INDEX('ce raw data'!$C$2:$CZ$3000,MATCH(1,INDEX(('ce raw data'!$A$2:$A$3000=C439)*('ce raw data'!$B$2:$B$3000=$B472),,),0),MATCH(SUBSTITUTE(E442,"Allele","Height"),'ce raw data'!$C$1:$CZ$1,0))),"-")</f>
        <v>-</v>
      </c>
      <c r="F471" s="8" t="str">
        <f>IFERROR(IF(INDEX('ce raw data'!$C$2:$CZ$3000,MATCH(1,INDEX(('ce raw data'!$A$2:$A$3000=C439)*('ce raw data'!$B$2:$B$3000=$B472),,),0),MATCH(SUBSTITUTE(F442,"Allele","Height"),'ce raw data'!$C$1:$CZ$1,0))="","-",INDEX('ce raw data'!$C$2:$CZ$3000,MATCH(1,INDEX(('ce raw data'!$A$2:$A$3000=C439)*('ce raw data'!$B$2:$B$3000=$B472),,),0),MATCH(SUBSTITUTE(F442,"Allele","Height"),'ce raw data'!$C$1:$CZ$1,0))),"-")</f>
        <v>-</v>
      </c>
      <c r="G471" s="8" t="str">
        <f>IFERROR(IF(INDEX('ce raw data'!$C$2:$CZ$3000,MATCH(1,INDEX(('ce raw data'!$A$2:$A$3000=C439)*('ce raw data'!$B$2:$B$3000=$B472),,),0),MATCH(SUBSTITUTE(G442,"Allele","Height"),'ce raw data'!$C$1:$CZ$1,0))="","-",INDEX('ce raw data'!$C$2:$CZ$3000,MATCH(1,INDEX(('ce raw data'!$A$2:$A$3000=C439)*('ce raw data'!$B$2:$B$3000=$B472),,),0),MATCH(SUBSTITUTE(G442,"Allele","Height"),'ce raw data'!$C$1:$CZ$1,0))),"-")</f>
        <v>-</v>
      </c>
      <c r="H471" s="8" t="str">
        <f>IFERROR(IF(INDEX('ce raw data'!$C$2:$CZ$3000,MATCH(1,INDEX(('ce raw data'!$A$2:$A$3000=C439)*('ce raw data'!$B$2:$B$3000=$B472),,),0),MATCH(SUBSTITUTE(H442,"Allele","Height"),'ce raw data'!$C$1:$CZ$1,0))="","-",INDEX('ce raw data'!$C$2:$CZ$3000,MATCH(1,INDEX(('ce raw data'!$A$2:$A$3000=C439)*('ce raw data'!$B$2:$B$3000=$B472),,),0),MATCH(SUBSTITUTE(H442,"Allele","Height"),'ce raw data'!$C$1:$CZ$1,0))),"-")</f>
        <v>-</v>
      </c>
      <c r="I471" s="8" t="str">
        <f>IFERROR(IF(INDEX('ce raw data'!$C$2:$CZ$3000,MATCH(1,INDEX(('ce raw data'!$A$2:$A$3000=C439)*('ce raw data'!$B$2:$B$3000=$B472),,),0),MATCH(SUBSTITUTE(I442,"Allele","Height"),'ce raw data'!$C$1:$CZ$1,0))="","-",INDEX('ce raw data'!$C$2:$CZ$3000,MATCH(1,INDEX(('ce raw data'!$A$2:$A$3000=C439)*('ce raw data'!$B$2:$B$3000=$B472),,),0),MATCH(SUBSTITUTE(I442,"Allele","Height"),'ce raw data'!$C$1:$CZ$1,0))),"-")</f>
        <v>-</v>
      </c>
      <c r="J471" s="8" t="str">
        <f>IFERROR(IF(INDEX('ce raw data'!$C$2:$CZ$3000,MATCH(1,INDEX(('ce raw data'!$A$2:$A$3000=C439)*('ce raw data'!$B$2:$B$3000=$B472),,),0),MATCH(SUBSTITUTE(J442,"Allele","Height"),'ce raw data'!$C$1:$CZ$1,0))="","-",INDEX('ce raw data'!$C$2:$CZ$3000,MATCH(1,INDEX(('ce raw data'!$A$2:$A$3000=C439)*('ce raw data'!$B$2:$B$3000=$B472),,),0),MATCH(SUBSTITUTE(J442,"Allele","Height"),'ce raw data'!$C$1:$CZ$1,0))),"-")</f>
        <v>-</v>
      </c>
    </row>
    <row r="472" spans="2:10" x14ac:dyDescent="0.4">
      <c r="B472" s="14" t="str">
        <f>'Allele Call Table'!$A$99</f>
        <v>D21S11</v>
      </c>
      <c r="C472" s="8" t="str">
        <f>IFERROR(IF(INDEX('ce raw data'!$C$2:$CZ$3000,MATCH(1,INDEX(('ce raw data'!$A$2:$A$3000=C439)*('ce raw data'!$B$2:$B$3000=$B472),,),0),MATCH(C442,'ce raw data'!$C$1:$CZ$1,0))="","-",INDEX('ce raw data'!$C$2:$CZ$3000,MATCH(1,INDEX(('ce raw data'!$A$2:$A$3000=C439)*('ce raw data'!$B$2:$B$3000=$B472),,),0),MATCH(C442,'ce raw data'!$C$1:$CZ$1,0))),"-")</f>
        <v>-</v>
      </c>
      <c r="D472" s="8" t="str">
        <f>IFERROR(IF(INDEX('ce raw data'!$C$2:$CZ$3000,MATCH(1,INDEX(('ce raw data'!$A$2:$A$3000=C439)*('ce raw data'!$B$2:$B$3000=$B472),,),0),MATCH(D442,'ce raw data'!$C$1:$CZ$1,0))="","-",INDEX('ce raw data'!$C$2:$CZ$3000,MATCH(1,INDEX(('ce raw data'!$A$2:$A$3000=C439)*('ce raw data'!$B$2:$B$3000=$B472),,),0),MATCH(D442,'ce raw data'!$C$1:$CZ$1,0))),"-")</f>
        <v>-</v>
      </c>
      <c r="E472" s="8" t="str">
        <f>IFERROR(IF(INDEX('ce raw data'!$C$2:$CZ$3000,MATCH(1,INDEX(('ce raw data'!$A$2:$A$3000=C439)*('ce raw data'!$B$2:$B$3000=$B472),,),0),MATCH(E442,'ce raw data'!$C$1:$CZ$1,0))="","-",INDEX('ce raw data'!$C$2:$CZ$3000,MATCH(1,INDEX(('ce raw data'!$A$2:$A$3000=C439)*('ce raw data'!$B$2:$B$3000=$B472),,),0),MATCH(E442,'ce raw data'!$C$1:$CZ$1,0))),"-")</f>
        <v>-</v>
      </c>
      <c r="F472" s="8" t="str">
        <f>IFERROR(IF(INDEX('ce raw data'!$C$2:$CZ$3000,MATCH(1,INDEX(('ce raw data'!$A$2:$A$3000=C439)*('ce raw data'!$B$2:$B$3000=$B472),,),0),MATCH(F442,'ce raw data'!$C$1:$CZ$1,0))="","-",INDEX('ce raw data'!$C$2:$CZ$3000,MATCH(1,INDEX(('ce raw data'!$A$2:$A$3000=C439)*('ce raw data'!$B$2:$B$3000=$B472),,),0),MATCH(F442,'ce raw data'!$C$1:$CZ$1,0))),"-")</f>
        <v>-</v>
      </c>
      <c r="G472" s="8" t="str">
        <f>IFERROR(IF(INDEX('ce raw data'!$C$2:$CZ$3000,MATCH(1,INDEX(('ce raw data'!$A$2:$A$3000=C439)*('ce raw data'!$B$2:$B$3000=$B472),,),0),MATCH(G442,'ce raw data'!$C$1:$CZ$1,0))="","-",INDEX('ce raw data'!$C$2:$CZ$3000,MATCH(1,INDEX(('ce raw data'!$A$2:$A$3000=C439)*('ce raw data'!$B$2:$B$3000=$B472),,),0),MATCH(G442,'ce raw data'!$C$1:$CZ$1,0))),"-")</f>
        <v>-</v>
      </c>
      <c r="H472" s="8" t="str">
        <f>IFERROR(IF(INDEX('ce raw data'!$C$2:$CZ$3000,MATCH(1,INDEX(('ce raw data'!$A$2:$A$3000=C439)*('ce raw data'!$B$2:$B$3000=$B472),,),0),MATCH(H442,'ce raw data'!$C$1:$CZ$1,0))="","-",INDEX('ce raw data'!$C$2:$CZ$3000,MATCH(1,INDEX(('ce raw data'!$A$2:$A$3000=C439)*('ce raw data'!$B$2:$B$3000=$B472),,),0),MATCH(H442,'ce raw data'!$C$1:$CZ$1,0))),"-")</f>
        <v>-</v>
      </c>
      <c r="I472" s="8" t="str">
        <f>IFERROR(IF(INDEX('ce raw data'!$C$2:$CZ$3000,MATCH(1,INDEX(('ce raw data'!$A$2:$A$3000=C439)*('ce raw data'!$B$2:$B$3000=$B472),,),0),MATCH(I442,'ce raw data'!$C$1:$CZ$1,0))="","-",INDEX('ce raw data'!$C$2:$CZ$3000,MATCH(1,INDEX(('ce raw data'!$A$2:$A$3000=C439)*('ce raw data'!$B$2:$B$3000=$B472),,),0),MATCH(I442,'ce raw data'!$C$1:$CZ$1,0))),"-")</f>
        <v>-</v>
      </c>
      <c r="J472" s="8" t="str">
        <f>IFERROR(IF(INDEX('ce raw data'!$C$2:$CZ$3000,MATCH(1,INDEX(('ce raw data'!$A$2:$A$3000=C439)*('ce raw data'!$B$2:$B$3000=$B472),,),0),MATCH(J442,'ce raw data'!$C$1:$CZ$1,0))="","-",INDEX('ce raw data'!$C$2:$CZ$3000,MATCH(1,INDEX(('ce raw data'!$A$2:$A$3000=C439)*('ce raw data'!$B$2:$B$3000=$B472),,),0),MATCH(J442,'ce raw data'!$C$1:$CZ$1,0))),"-")</f>
        <v>-</v>
      </c>
    </row>
    <row r="473" spans="2:10" hidden="1" x14ac:dyDescent="0.4">
      <c r="B473" s="14"/>
      <c r="C473" s="8" t="str">
        <f>IFERROR(IF(INDEX('ce raw data'!$C$2:$CZ$3000,MATCH(1,INDEX(('ce raw data'!$A$2:$A$3000=C439)*('ce raw data'!$B$2:$B$3000=$B474),,),0),MATCH(SUBSTITUTE(C442,"Allele","Height"),'ce raw data'!$C$1:$CZ$1,0))="","-",INDEX('ce raw data'!$C$2:$CZ$3000,MATCH(1,INDEX(('ce raw data'!$A$2:$A$3000=C439)*('ce raw data'!$B$2:$B$3000=$B474),,),0),MATCH(SUBSTITUTE(C442,"Allele","Height"),'ce raw data'!$C$1:$CZ$1,0))),"-")</f>
        <v>-</v>
      </c>
      <c r="D473" s="8" t="str">
        <f>IFERROR(IF(INDEX('ce raw data'!$C$2:$CZ$3000,MATCH(1,INDEX(('ce raw data'!$A$2:$A$3000=C439)*('ce raw data'!$B$2:$B$3000=$B474),,),0),MATCH(SUBSTITUTE(D442,"Allele","Height"),'ce raw data'!$C$1:$CZ$1,0))="","-",INDEX('ce raw data'!$C$2:$CZ$3000,MATCH(1,INDEX(('ce raw data'!$A$2:$A$3000=C439)*('ce raw data'!$B$2:$B$3000=$B474),,),0),MATCH(SUBSTITUTE(D442,"Allele","Height"),'ce raw data'!$C$1:$CZ$1,0))),"-")</f>
        <v>-</v>
      </c>
      <c r="E473" s="8" t="str">
        <f>IFERROR(IF(INDEX('ce raw data'!$C$2:$CZ$3000,MATCH(1,INDEX(('ce raw data'!$A$2:$A$3000=C439)*('ce raw data'!$B$2:$B$3000=$B474),,),0),MATCH(SUBSTITUTE(E442,"Allele","Height"),'ce raw data'!$C$1:$CZ$1,0))="","-",INDEX('ce raw data'!$C$2:$CZ$3000,MATCH(1,INDEX(('ce raw data'!$A$2:$A$3000=C439)*('ce raw data'!$B$2:$B$3000=$B474),,),0),MATCH(SUBSTITUTE(E442,"Allele","Height"),'ce raw data'!$C$1:$CZ$1,0))),"-")</f>
        <v>-</v>
      </c>
      <c r="F473" s="8" t="str">
        <f>IFERROR(IF(INDEX('ce raw data'!$C$2:$CZ$3000,MATCH(1,INDEX(('ce raw data'!$A$2:$A$3000=C439)*('ce raw data'!$B$2:$B$3000=$B474),,),0),MATCH(SUBSTITUTE(F442,"Allele","Height"),'ce raw data'!$C$1:$CZ$1,0))="","-",INDEX('ce raw data'!$C$2:$CZ$3000,MATCH(1,INDEX(('ce raw data'!$A$2:$A$3000=C439)*('ce raw data'!$B$2:$B$3000=$B474),,),0),MATCH(SUBSTITUTE(F442,"Allele","Height"),'ce raw data'!$C$1:$CZ$1,0))),"-")</f>
        <v>-</v>
      </c>
      <c r="G473" s="8" t="str">
        <f>IFERROR(IF(INDEX('ce raw data'!$C$2:$CZ$3000,MATCH(1,INDEX(('ce raw data'!$A$2:$A$3000=C439)*('ce raw data'!$B$2:$B$3000=$B474),,),0),MATCH(SUBSTITUTE(G442,"Allele","Height"),'ce raw data'!$C$1:$CZ$1,0))="","-",INDEX('ce raw data'!$C$2:$CZ$3000,MATCH(1,INDEX(('ce raw data'!$A$2:$A$3000=C439)*('ce raw data'!$B$2:$B$3000=$B474),,),0),MATCH(SUBSTITUTE(G442,"Allele","Height"),'ce raw data'!$C$1:$CZ$1,0))),"-")</f>
        <v>-</v>
      </c>
      <c r="H473" s="8" t="str">
        <f>IFERROR(IF(INDEX('ce raw data'!$C$2:$CZ$3000,MATCH(1,INDEX(('ce raw data'!$A$2:$A$3000=C439)*('ce raw data'!$B$2:$B$3000=$B474),,),0),MATCH(SUBSTITUTE(H442,"Allele","Height"),'ce raw data'!$C$1:$CZ$1,0))="","-",INDEX('ce raw data'!$C$2:$CZ$3000,MATCH(1,INDEX(('ce raw data'!$A$2:$A$3000=C439)*('ce raw data'!$B$2:$B$3000=$B474),,),0),MATCH(SUBSTITUTE(H442,"Allele","Height"),'ce raw data'!$C$1:$CZ$1,0))),"-")</f>
        <v>-</v>
      </c>
      <c r="I473" s="8" t="str">
        <f>IFERROR(IF(INDEX('ce raw data'!$C$2:$CZ$3000,MATCH(1,INDEX(('ce raw data'!$A$2:$A$3000=C439)*('ce raw data'!$B$2:$B$3000=$B474),,),0),MATCH(SUBSTITUTE(I442,"Allele","Height"),'ce raw data'!$C$1:$CZ$1,0))="","-",INDEX('ce raw data'!$C$2:$CZ$3000,MATCH(1,INDEX(('ce raw data'!$A$2:$A$3000=C439)*('ce raw data'!$B$2:$B$3000=$B474),,),0),MATCH(SUBSTITUTE(I442,"Allele","Height"),'ce raw data'!$C$1:$CZ$1,0))),"-")</f>
        <v>-</v>
      </c>
      <c r="J473" s="8" t="str">
        <f>IFERROR(IF(INDEX('ce raw data'!$C$2:$CZ$3000,MATCH(1,INDEX(('ce raw data'!$A$2:$A$3000=C439)*('ce raw data'!$B$2:$B$3000=$B474),,),0),MATCH(SUBSTITUTE(J442,"Allele","Height"),'ce raw data'!$C$1:$CZ$1,0))="","-",INDEX('ce raw data'!$C$2:$CZ$3000,MATCH(1,INDEX(('ce raw data'!$A$2:$A$3000=C439)*('ce raw data'!$B$2:$B$3000=$B474),,),0),MATCH(SUBSTITUTE(J442,"Allele","Height"),'ce raw data'!$C$1:$CZ$1,0))),"-")</f>
        <v>-</v>
      </c>
    </row>
    <row r="474" spans="2:10" x14ac:dyDescent="0.4">
      <c r="B474" s="14" t="str">
        <f>'Allele Call Table'!$A$101</f>
        <v>D7S820</v>
      </c>
      <c r="C474" s="8" t="str">
        <f>IFERROR(IF(INDEX('ce raw data'!$C$2:$CZ$3000,MATCH(1,INDEX(('ce raw data'!$A$2:$A$3000=C439)*('ce raw data'!$B$2:$B$3000=$B474),,),0),MATCH(C442,'ce raw data'!$C$1:$CZ$1,0))="","-",INDEX('ce raw data'!$C$2:$CZ$3000,MATCH(1,INDEX(('ce raw data'!$A$2:$A$3000=C439)*('ce raw data'!$B$2:$B$3000=$B474),,),0),MATCH(C442,'ce raw data'!$C$1:$CZ$1,0))),"-")</f>
        <v>-</v>
      </c>
      <c r="D474" s="8" t="str">
        <f>IFERROR(IF(INDEX('ce raw data'!$C$2:$CZ$3000,MATCH(1,INDEX(('ce raw data'!$A$2:$A$3000=C439)*('ce raw data'!$B$2:$B$3000=$B474),,),0),MATCH(D442,'ce raw data'!$C$1:$CZ$1,0))="","-",INDEX('ce raw data'!$C$2:$CZ$3000,MATCH(1,INDEX(('ce raw data'!$A$2:$A$3000=C439)*('ce raw data'!$B$2:$B$3000=$B474),,),0),MATCH(D442,'ce raw data'!$C$1:$CZ$1,0))),"-")</f>
        <v>-</v>
      </c>
      <c r="E474" s="8" t="str">
        <f>IFERROR(IF(INDEX('ce raw data'!$C$2:$CZ$3000,MATCH(1,INDEX(('ce raw data'!$A$2:$A$3000=C439)*('ce raw data'!$B$2:$B$3000=$B474),,),0),MATCH(E442,'ce raw data'!$C$1:$CZ$1,0))="","-",INDEX('ce raw data'!$C$2:$CZ$3000,MATCH(1,INDEX(('ce raw data'!$A$2:$A$3000=C439)*('ce raw data'!$B$2:$B$3000=$B474),,),0),MATCH(E442,'ce raw data'!$C$1:$CZ$1,0))),"-")</f>
        <v>-</v>
      </c>
      <c r="F474" s="8" t="str">
        <f>IFERROR(IF(INDEX('ce raw data'!$C$2:$CZ$3000,MATCH(1,INDEX(('ce raw data'!$A$2:$A$3000=C439)*('ce raw data'!$B$2:$B$3000=$B474),,),0),MATCH(F442,'ce raw data'!$C$1:$CZ$1,0))="","-",INDEX('ce raw data'!$C$2:$CZ$3000,MATCH(1,INDEX(('ce raw data'!$A$2:$A$3000=C439)*('ce raw data'!$B$2:$B$3000=$B474),,),0),MATCH(F442,'ce raw data'!$C$1:$CZ$1,0))),"-")</f>
        <v>-</v>
      </c>
      <c r="G474" s="8" t="str">
        <f>IFERROR(IF(INDEX('ce raw data'!$C$2:$CZ$3000,MATCH(1,INDEX(('ce raw data'!$A$2:$A$3000=C439)*('ce raw data'!$B$2:$B$3000=$B474),,),0),MATCH(G442,'ce raw data'!$C$1:$CZ$1,0))="","-",INDEX('ce raw data'!$C$2:$CZ$3000,MATCH(1,INDEX(('ce raw data'!$A$2:$A$3000=C439)*('ce raw data'!$B$2:$B$3000=$B474),,),0),MATCH(G442,'ce raw data'!$C$1:$CZ$1,0))),"-")</f>
        <v>-</v>
      </c>
      <c r="H474" s="8" t="str">
        <f>IFERROR(IF(INDEX('ce raw data'!$C$2:$CZ$3000,MATCH(1,INDEX(('ce raw data'!$A$2:$A$3000=C439)*('ce raw data'!$B$2:$B$3000=$B474),,),0),MATCH(H442,'ce raw data'!$C$1:$CZ$1,0))="","-",INDEX('ce raw data'!$C$2:$CZ$3000,MATCH(1,INDEX(('ce raw data'!$A$2:$A$3000=C439)*('ce raw data'!$B$2:$B$3000=$B474),,),0),MATCH(H442,'ce raw data'!$C$1:$CZ$1,0))),"-")</f>
        <v>-</v>
      </c>
      <c r="I474" s="8" t="str">
        <f>IFERROR(IF(INDEX('ce raw data'!$C$2:$CZ$3000,MATCH(1,INDEX(('ce raw data'!$A$2:$A$3000=C439)*('ce raw data'!$B$2:$B$3000=$B474),,),0),MATCH(I442,'ce raw data'!$C$1:$CZ$1,0))="","-",INDEX('ce raw data'!$C$2:$CZ$3000,MATCH(1,INDEX(('ce raw data'!$A$2:$A$3000=C439)*('ce raw data'!$B$2:$B$3000=$B474),,),0),MATCH(I442,'ce raw data'!$C$1:$CZ$1,0))),"-")</f>
        <v>-</v>
      </c>
      <c r="J474" s="8" t="str">
        <f>IFERROR(IF(INDEX('ce raw data'!$C$2:$CZ$3000,MATCH(1,INDEX(('ce raw data'!$A$2:$A$3000=C439)*('ce raw data'!$B$2:$B$3000=$B474),,),0),MATCH(J442,'ce raw data'!$C$1:$CZ$1,0))="","-",INDEX('ce raw data'!$C$2:$CZ$3000,MATCH(1,INDEX(('ce raw data'!$A$2:$A$3000=C439)*('ce raw data'!$B$2:$B$3000=$B474),,),0),MATCH(J442,'ce raw data'!$C$1:$CZ$1,0))),"-")</f>
        <v>-</v>
      </c>
    </row>
    <row r="475" spans="2:10" hidden="1" x14ac:dyDescent="0.4">
      <c r="B475" s="14"/>
      <c r="C475" s="8" t="str">
        <f>IFERROR(IF(INDEX('ce raw data'!$C$2:$CZ$3000,MATCH(1,INDEX(('ce raw data'!$A$2:$A$3000=C439)*('ce raw data'!$B$2:$B$3000=$B476),,),0),MATCH(SUBSTITUTE(C442,"Allele","Height"),'ce raw data'!$C$1:$CZ$1,0))="","-",INDEX('ce raw data'!$C$2:$CZ$3000,MATCH(1,INDEX(('ce raw data'!$A$2:$A$3000=C439)*('ce raw data'!$B$2:$B$3000=$B476),,),0),MATCH(SUBSTITUTE(C442,"Allele","Height"),'ce raw data'!$C$1:$CZ$1,0))),"-")</f>
        <v>-</v>
      </c>
      <c r="D475" s="8" t="str">
        <f>IFERROR(IF(INDEX('ce raw data'!$C$2:$CZ$3000,MATCH(1,INDEX(('ce raw data'!$A$2:$A$3000=C439)*('ce raw data'!$B$2:$B$3000=$B476),,),0),MATCH(SUBSTITUTE(D442,"Allele","Height"),'ce raw data'!$C$1:$CZ$1,0))="","-",INDEX('ce raw data'!$C$2:$CZ$3000,MATCH(1,INDEX(('ce raw data'!$A$2:$A$3000=C439)*('ce raw data'!$B$2:$B$3000=$B476),,),0),MATCH(SUBSTITUTE(D442,"Allele","Height"),'ce raw data'!$C$1:$CZ$1,0))),"-")</f>
        <v>-</v>
      </c>
      <c r="E475" s="8" t="str">
        <f>IFERROR(IF(INDEX('ce raw data'!$C$2:$CZ$3000,MATCH(1,INDEX(('ce raw data'!$A$2:$A$3000=C439)*('ce raw data'!$B$2:$B$3000=$B476),,),0),MATCH(SUBSTITUTE(E442,"Allele","Height"),'ce raw data'!$C$1:$CZ$1,0))="","-",INDEX('ce raw data'!$C$2:$CZ$3000,MATCH(1,INDEX(('ce raw data'!$A$2:$A$3000=C439)*('ce raw data'!$B$2:$B$3000=$B476),,),0),MATCH(SUBSTITUTE(E442,"Allele","Height"),'ce raw data'!$C$1:$CZ$1,0))),"-")</f>
        <v>-</v>
      </c>
      <c r="F475" s="8" t="str">
        <f>IFERROR(IF(INDEX('ce raw data'!$C$2:$CZ$3000,MATCH(1,INDEX(('ce raw data'!$A$2:$A$3000=C439)*('ce raw data'!$B$2:$B$3000=$B476),,),0),MATCH(SUBSTITUTE(F442,"Allele","Height"),'ce raw data'!$C$1:$CZ$1,0))="","-",INDEX('ce raw data'!$C$2:$CZ$3000,MATCH(1,INDEX(('ce raw data'!$A$2:$A$3000=C439)*('ce raw data'!$B$2:$B$3000=$B476),,),0),MATCH(SUBSTITUTE(F442,"Allele","Height"),'ce raw data'!$C$1:$CZ$1,0))),"-")</f>
        <v>-</v>
      </c>
      <c r="G475" s="8" t="str">
        <f>IFERROR(IF(INDEX('ce raw data'!$C$2:$CZ$3000,MATCH(1,INDEX(('ce raw data'!$A$2:$A$3000=C439)*('ce raw data'!$B$2:$B$3000=$B476),,),0),MATCH(SUBSTITUTE(G442,"Allele","Height"),'ce raw data'!$C$1:$CZ$1,0))="","-",INDEX('ce raw data'!$C$2:$CZ$3000,MATCH(1,INDEX(('ce raw data'!$A$2:$A$3000=C439)*('ce raw data'!$B$2:$B$3000=$B476),,),0),MATCH(SUBSTITUTE(G442,"Allele","Height"),'ce raw data'!$C$1:$CZ$1,0))),"-")</f>
        <v>-</v>
      </c>
      <c r="H475" s="8" t="str">
        <f>IFERROR(IF(INDEX('ce raw data'!$C$2:$CZ$3000,MATCH(1,INDEX(('ce raw data'!$A$2:$A$3000=C439)*('ce raw data'!$B$2:$B$3000=$B476),,),0),MATCH(SUBSTITUTE(H442,"Allele","Height"),'ce raw data'!$C$1:$CZ$1,0))="","-",INDEX('ce raw data'!$C$2:$CZ$3000,MATCH(1,INDEX(('ce raw data'!$A$2:$A$3000=C439)*('ce raw data'!$B$2:$B$3000=$B476),,),0),MATCH(SUBSTITUTE(H442,"Allele","Height"),'ce raw data'!$C$1:$CZ$1,0))),"-")</f>
        <v>-</v>
      </c>
      <c r="I475" s="8" t="str">
        <f>IFERROR(IF(INDEX('ce raw data'!$C$2:$CZ$3000,MATCH(1,INDEX(('ce raw data'!$A$2:$A$3000=C439)*('ce raw data'!$B$2:$B$3000=$B476),,),0),MATCH(SUBSTITUTE(I442,"Allele","Height"),'ce raw data'!$C$1:$CZ$1,0))="","-",INDEX('ce raw data'!$C$2:$CZ$3000,MATCH(1,INDEX(('ce raw data'!$A$2:$A$3000=C439)*('ce raw data'!$B$2:$B$3000=$B476),,),0),MATCH(SUBSTITUTE(I442,"Allele","Height"),'ce raw data'!$C$1:$CZ$1,0))),"-")</f>
        <v>-</v>
      </c>
      <c r="J475" s="8" t="str">
        <f>IFERROR(IF(INDEX('ce raw data'!$C$2:$CZ$3000,MATCH(1,INDEX(('ce raw data'!$A$2:$A$3000=C439)*('ce raw data'!$B$2:$B$3000=$B476),,),0),MATCH(SUBSTITUTE(J442,"Allele","Height"),'ce raw data'!$C$1:$CZ$1,0))="","-",INDEX('ce raw data'!$C$2:$CZ$3000,MATCH(1,INDEX(('ce raw data'!$A$2:$A$3000=C439)*('ce raw data'!$B$2:$B$3000=$B476),,),0),MATCH(SUBSTITUTE(J442,"Allele","Height"),'ce raw data'!$C$1:$CZ$1,0))),"-")</f>
        <v>-</v>
      </c>
    </row>
    <row r="476" spans="2:10" x14ac:dyDescent="0.4">
      <c r="B476" s="14" t="str">
        <f>'Allele Call Table'!$A$103</f>
        <v>D5S818</v>
      </c>
      <c r="C476" s="8" t="str">
        <f>IFERROR(IF(INDEX('ce raw data'!$C$2:$CZ$3000,MATCH(1,INDEX(('ce raw data'!$A$2:$A$3000=C439)*('ce raw data'!$B$2:$B$3000=$B476),,),0),MATCH(C442,'ce raw data'!$C$1:$CZ$1,0))="","-",INDEX('ce raw data'!$C$2:$CZ$3000,MATCH(1,INDEX(('ce raw data'!$A$2:$A$3000=C439)*('ce raw data'!$B$2:$B$3000=$B476),,),0),MATCH(C442,'ce raw data'!$C$1:$CZ$1,0))),"-")</f>
        <v>-</v>
      </c>
      <c r="D476" s="8" t="str">
        <f>IFERROR(IF(INDEX('ce raw data'!$C$2:$CZ$3000,MATCH(1,INDEX(('ce raw data'!$A$2:$A$3000=C439)*('ce raw data'!$B$2:$B$3000=$B476),,),0),MATCH(D442,'ce raw data'!$C$1:$CZ$1,0))="","-",INDEX('ce raw data'!$C$2:$CZ$3000,MATCH(1,INDEX(('ce raw data'!$A$2:$A$3000=C439)*('ce raw data'!$B$2:$B$3000=$B476),,),0),MATCH(D442,'ce raw data'!$C$1:$CZ$1,0))),"-")</f>
        <v>-</v>
      </c>
      <c r="E476" s="8" t="str">
        <f>IFERROR(IF(INDEX('ce raw data'!$C$2:$CZ$3000,MATCH(1,INDEX(('ce raw data'!$A$2:$A$3000=C439)*('ce raw data'!$B$2:$B$3000=$B476),,),0),MATCH(E442,'ce raw data'!$C$1:$CZ$1,0))="","-",INDEX('ce raw data'!$C$2:$CZ$3000,MATCH(1,INDEX(('ce raw data'!$A$2:$A$3000=C439)*('ce raw data'!$B$2:$B$3000=$B476),,),0),MATCH(E442,'ce raw data'!$C$1:$CZ$1,0))),"-")</f>
        <v>-</v>
      </c>
      <c r="F476" s="8" t="str">
        <f>IFERROR(IF(INDEX('ce raw data'!$C$2:$CZ$3000,MATCH(1,INDEX(('ce raw data'!$A$2:$A$3000=C439)*('ce raw data'!$B$2:$B$3000=$B476),,),0),MATCH(F442,'ce raw data'!$C$1:$CZ$1,0))="","-",INDEX('ce raw data'!$C$2:$CZ$3000,MATCH(1,INDEX(('ce raw data'!$A$2:$A$3000=C439)*('ce raw data'!$B$2:$B$3000=$B476),,),0),MATCH(F442,'ce raw data'!$C$1:$CZ$1,0))),"-")</f>
        <v>-</v>
      </c>
      <c r="G476" s="8" t="str">
        <f>IFERROR(IF(INDEX('ce raw data'!$C$2:$CZ$3000,MATCH(1,INDEX(('ce raw data'!$A$2:$A$3000=C439)*('ce raw data'!$B$2:$B$3000=$B476),,),0),MATCH(G442,'ce raw data'!$C$1:$CZ$1,0))="","-",INDEX('ce raw data'!$C$2:$CZ$3000,MATCH(1,INDEX(('ce raw data'!$A$2:$A$3000=C439)*('ce raw data'!$B$2:$B$3000=$B476),,),0),MATCH(G442,'ce raw data'!$C$1:$CZ$1,0))),"-")</f>
        <v>-</v>
      </c>
      <c r="H476" s="8" t="str">
        <f>IFERROR(IF(INDEX('ce raw data'!$C$2:$CZ$3000,MATCH(1,INDEX(('ce raw data'!$A$2:$A$3000=C439)*('ce raw data'!$B$2:$B$3000=$B476),,),0),MATCH(H442,'ce raw data'!$C$1:$CZ$1,0))="","-",INDEX('ce raw data'!$C$2:$CZ$3000,MATCH(1,INDEX(('ce raw data'!$A$2:$A$3000=C439)*('ce raw data'!$B$2:$B$3000=$B476),,),0),MATCH(H442,'ce raw data'!$C$1:$CZ$1,0))),"-")</f>
        <v>-</v>
      </c>
      <c r="I476" s="8" t="str">
        <f>IFERROR(IF(INDEX('ce raw data'!$C$2:$CZ$3000,MATCH(1,INDEX(('ce raw data'!$A$2:$A$3000=C439)*('ce raw data'!$B$2:$B$3000=$B476),,),0),MATCH(I442,'ce raw data'!$C$1:$CZ$1,0))="","-",INDEX('ce raw data'!$C$2:$CZ$3000,MATCH(1,INDEX(('ce raw data'!$A$2:$A$3000=C439)*('ce raw data'!$B$2:$B$3000=$B476),,),0),MATCH(I442,'ce raw data'!$C$1:$CZ$1,0))),"-")</f>
        <v>-</v>
      </c>
      <c r="J476" s="8" t="str">
        <f>IFERROR(IF(INDEX('ce raw data'!$C$2:$CZ$3000,MATCH(1,INDEX(('ce raw data'!$A$2:$A$3000=C439)*('ce raw data'!$B$2:$B$3000=$B476),,),0),MATCH(J442,'ce raw data'!$C$1:$CZ$1,0))="","-",INDEX('ce raw data'!$C$2:$CZ$3000,MATCH(1,INDEX(('ce raw data'!$A$2:$A$3000=C439)*('ce raw data'!$B$2:$B$3000=$B476),,),0),MATCH(J442,'ce raw data'!$C$1:$CZ$1,0))),"-")</f>
        <v>-</v>
      </c>
    </row>
    <row r="477" spans="2:10" hidden="1" x14ac:dyDescent="0.4">
      <c r="B477" s="14"/>
      <c r="C477" s="8" t="str">
        <f>IFERROR(IF(INDEX('ce raw data'!$C$2:$CZ$3000,MATCH(1,INDEX(('ce raw data'!$A$2:$A$3000=C439)*('ce raw data'!$B$2:$B$3000=$B478),,),0),MATCH(SUBSTITUTE(C442,"Allele","Height"),'ce raw data'!$C$1:$CZ$1,0))="","-",INDEX('ce raw data'!$C$2:$CZ$3000,MATCH(1,INDEX(('ce raw data'!$A$2:$A$3000=C439)*('ce raw data'!$B$2:$B$3000=$B478),,),0),MATCH(SUBSTITUTE(C442,"Allele","Height"),'ce raw data'!$C$1:$CZ$1,0))),"-")</f>
        <v>-</v>
      </c>
      <c r="D477" s="8" t="str">
        <f>IFERROR(IF(INDEX('ce raw data'!$C$2:$CZ$3000,MATCH(1,INDEX(('ce raw data'!$A$2:$A$3000=C439)*('ce raw data'!$B$2:$B$3000=$B478),,),0),MATCH(SUBSTITUTE(D442,"Allele","Height"),'ce raw data'!$C$1:$CZ$1,0))="","-",INDEX('ce raw data'!$C$2:$CZ$3000,MATCH(1,INDEX(('ce raw data'!$A$2:$A$3000=C439)*('ce raw data'!$B$2:$B$3000=$B478),,),0),MATCH(SUBSTITUTE(D442,"Allele","Height"),'ce raw data'!$C$1:$CZ$1,0))),"-")</f>
        <v>-</v>
      </c>
      <c r="E477" s="8" t="str">
        <f>IFERROR(IF(INDEX('ce raw data'!$C$2:$CZ$3000,MATCH(1,INDEX(('ce raw data'!$A$2:$A$3000=C439)*('ce raw data'!$B$2:$B$3000=$B478),,),0),MATCH(SUBSTITUTE(E442,"Allele","Height"),'ce raw data'!$C$1:$CZ$1,0))="","-",INDEX('ce raw data'!$C$2:$CZ$3000,MATCH(1,INDEX(('ce raw data'!$A$2:$A$3000=C439)*('ce raw data'!$B$2:$B$3000=$B478),,),0),MATCH(SUBSTITUTE(E442,"Allele","Height"),'ce raw data'!$C$1:$CZ$1,0))),"-")</f>
        <v>-</v>
      </c>
      <c r="F477" s="8" t="str">
        <f>IFERROR(IF(INDEX('ce raw data'!$C$2:$CZ$3000,MATCH(1,INDEX(('ce raw data'!$A$2:$A$3000=C439)*('ce raw data'!$B$2:$B$3000=$B478),,),0),MATCH(SUBSTITUTE(F442,"Allele","Height"),'ce raw data'!$C$1:$CZ$1,0))="","-",INDEX('ce raw data'!$C$2:$CZ$3000,MATCH(1,INDEX(('ce raw data'!$A$2:$A$3000=C439)*('ce raw data'!$B$2:$B$3000=$B478),,),0),MATCH(SUBSTITUTE(F442,"Allele","Height"),'ce raw data'!$C$1:$CZ$1,0))),"-")</f>
        <v>-</v>
      </c>
      <c r="G477" s="8" t="str">
        <f>IFERROR(IF(INDEX('ce raw data'!$C$2:$CZ$3000,MATCH(1,INDEX(('ce raw data'!$A$2:$A$3000=C439)*('ce raw data'!$B$2:$B$3000=$B478),,),0),MATCH(SUBSTITUTE(G442,"Allele","Height"),'ce raw data'!$C$1:$CZ$1,0))="","-",INDEX('ce raw data'!$C$2:$CZ$3000,MATCH(1,INDEX(('ce raw data'!$A$2:$A$3000=C439)*('ce raw data'!$B$2:$B$3000=$B478),,),0),MATCH(SUBSTITUTE(G442,"Allele","Height"),'ce raw data'!$C$1:$CZ$1,0))),"-")</f>
        <v>-</v>
      </c>
      <c r="H477" s="8" t="str">
        <f>IFERROR(IF(INDEX('ce raw data'!$C$2:$CZ$3000,MATCH(1,INDEX(('ce raw data'!$A$2:$A$3000=C439)*('ce raw data'!$B$2:$B$3000=$B478),,),0),MATCH(SUBSTITUTE(H442,"Allele","Height"),'ce raw data'!$C$1:$CZ$1,0))="","-",INDEX('ce raw data'!$C$2:$CZ$3000,MATCH(1,INDEX(('ce raw data'!$A$2:$A$3000=C439)*('ce raw data'!$B$2:$B$3000=$B478),,),0),MATCH(SUBSTITUTE(H442,"Allele","Height"),'ce raw data'!$C$1:$CZ$1,0))),"-")</f>
        <v>-</v>
      </c>
      <c r="I477" s="8" t="str">
        <f>IFERROR(IF(INDEX('ce raw data'!$C$2:$CZ$3000,MATCH(1,INDEX(('ce raw data'!$A$2:$A$3000=C439)*('ce raw data'!$B$2:$B$3000=$B478),,),0),MATCH(SUBSTITUTE(I442,"Allele","Height"),'ce raw data'!$C$1:$CZ$1,0))="","-",INDEX('ce raw data'!$C$2:$CZ$3000,MATCH(1,INDEX(('ce raw data'!$A$2:$A$3000=C439)*('ce raw data'!$B$2:$B$3000=$B478),,),0),MATCH(SUBSTITUTE(I442,"Allele","Height"),'ce raw data'!$C$1:$CZ$1,0))),"-")</f>
        <v>-</v>
      </c>
      <c r="J477" s="8" t="str">
        <f>IFERROR(IF(INDEX('ce raw data'!$C$2:$CZ$3000,MATCH(1,INDEX(('ce raw data'!$A$2:$A$3000=C439)*('ce raw data'!$B$2:$B$3000=$B478),,),0),MATCH(SUBSTITUTE(J442,"Allele","Height"),'ce raw data'!$C$1:$CZ$1,0))="","-",INDEX('ce raw data'!$C$2:$CZ$3000,MATCH(1,INDEX(('ce raw data'!$A$2:$A$3000=C439)*('ce raw data'!$B$2:$B$3000=$B478),,),0),MATCH(SUBSTITUTE(J442,"Allele","Height"),'ce raw data'!$C$1:$CZ$1,0))),"-")</f>
        <v>-</v>
      </c>
    </row>
    <row r="478" spans="2:10" x14ac:dyDescent="0.4">
      <c r="B478" s="14" t="str">
        <f>'Allele Call Table'!$A$105</f>
        <v>TPOX</v>
      </c>
      <c r="C478" s="8" t="str">
        <f>IFERROR(IF(INDEX('ce raw data'!$C$2:$CZ$3000,MATCH(1,INDEX(('ce raw data'!$A$2:$A$3000=C439)*('ce raw data'!$B$2:$B$3000=$B478),,),0),MATCH(C442,'ce raw data'!$C$1:$CZ$1,0))="","-",INDEX('ce raw data'!$C$2:$CZ$3000,MATCH(1,INDEX(('ce raw data'!$A$2:$A$3000=C439)*('ce raw data'!$B$2:$B$3000=$B478),,),0),MATCH(C442,'ce raw data'!$C$1:$CZ$1,0))),"-")</f>
        <v>-</v>
      </c>
      <c r="D478" s="8" t="str">
        <f>IFERROR(IF(INDEX('ce raw data'!$C$2:$CZ$3000,MATCH(1,INDEX(('ce raw data'!$A$2:$A$3000=C439)*('ce raw data'!$B$2:$B$3000=$B478),,),0),MATCH(D442,'ce raw data'!$C$1:$CZ$1,0))="","-",INDEX('ce raw data'!$C$2:$CZ$3000,MATCH(1,INDEX(('ce raw data'!$A$2:$A$3000=C439)*('ce raw data'!$B$2:$B$3000=$B478),,),0),MATCH(D442,'ce raw data'!$C$1:$CZ$1,0))),"-")</f>
        <v>-</v>
      </c>
      <c r="E478" s="8" t="str">
        <f>IFERROR(IF(INDEX('ce raw data'!$C$2:$CZ$3000,MATCH(1,INDEX(('ce raw data'!$A$2:$A$3000=C439)*('ce raw data'!$B$2:$B$3000=$B478),,),0),MATCH(E442,'ce raw data'!$C$1:$CZ$1,0))="","-",INDEX('ce raw data'!$C$2:$CZ$3000,MATCH(1,INDEX(('ce raw data'!$A$2:$A$3000=C439)*('ce raw data'!$B$2:$B$3000=$B478),,),0),MATCH(E442,'ce raw data'!$C$1:$CZ$1,0))),"-")</f>
        <v>-</v>
      </c>
      <c r="F478" s="8" t="str">
        <f>IFERROR(IF(INDEX('ce raw data'!$C$2:$CZ$3000,MATCH(1,INDEX(('ce raw data'!$A$2:$A$3000=C439)*('ce raw data'!$B$2:$B$3000=$B478),,),0),MATCH(F442,'ce raw data'!$C$1:$CZ$1,0))="","-",INDEX('ce raw data'!$C$2:$CZ$3000,MATCH(1,INDEX(('ce raw data'!$A$2:$A$3000=C439)*('ce raw data'!$B$2:$B$3000=$B478),,),0),MATCH(F442,'ce raw data'!$C$1:$CZ$1,0))),"-")</f>
        <v>-</v>
      </c>
      <c r="G478" s="8" t="str">
        <f>IFERROR(IF(INDEX('ce raw data'!$C$2:$CZ$3000,MATCH(1,INDEX(('ce raw data'!$A$2:$A$3000=C439)*('ce raw data'!$B$2:$B$3000=$B478),,),0),MATCH(G442,'ce raw data'!$C$1:$CZ$1,0))="","-",INDEX('ce raw data'!$C$2:$CZ$3000,MATCH(1,INDEX(('ce raw data'!$A$2:$A$3000=C439)*('ce raw data'!$B$2:$B$3000=$B478),,),0),MATCH(G442,'ce raw data'!$C$1:$CZ$1,0))),"-")</f>
        <v>-</v>
      </c>
      <c r="H478" s="8" t="str">
        <f>IFERROR(IF(INDEX('ce raw data'!$C$2:$CZ$3000,MATCH(1,INDEX(('ce raw data'!$A$2:$A$3000=C439)*('ce raw data'!$B$2:$B$3000=$B478),,),0),MATCH(H442,'ce raw data'!$C$1:$CZ$1,0))="","-",INDEX('ce raw data'!$C$2:$CZ$3000,MATCH(1,INDEX(('ce raw data'!$A$2:$A$3000=C439)*('ce raw data'!$B$2:$B$3000=$B478),,),0),MATCH(H442,'ce raw data'!$C$1:$CZ$1,0))),"-")</f>
        <v>-</v>
      </c>
      <c r="I478" s="8" t="str">
        <f>IFERROR(IF(INDEX('ce raw data'!$C$2:$CZ$3000,MATCH(1,INDEX(('ce raw data'!$A$2:$A$3000=C439)*('ce raw data'!$B$2:$B$3000=$B478),,),0),MATCH(I442,'ce raw data'!$C$1:$CZ$1,0))="","-",INDEX('ce raw data'!$C$2:$CZ$3000,MATCH(1,INDEX(('ce raw data'!$A$2:$A$3000=C439)*('ce raw data'!$B$2:$B$3000=$B478),,),0),MATCH(I442,'ce raw data'!$C$1:$CZ$1,0))),"-")</f>
        <v>-</v>
      </c>
      <c r="J478" s="8" t="str">
        <f>IFERROR(IF(INDEX('ce raw data'!$C$2:$CZ$3000,MATCH(1,INDEX(('ce raw data'!$A$2:$A$3000=C439)*('ce raw data'!$B$2:$B$3000=$B478),,),0),MATCH(J442,'ce raw data'!$C$1:$CZ$1,0))="","-",INDEX('ce raw data'!$C$2:$CZ$3000,MATCH(1,INDEX(('ce raw data'!$A$2:$A$3000=C439)*('ce raw data'!$B$2:$B$3000=$B478),,),0),MATCH(J442,'ce raw data'!$C$1:$CZ$1,0))),"-")</f>
        <v>-</v>
      </c>
    </row>
    <row r="479" spans="2:10" hidden="1" x14ac:dyDescent="0.4">
      <c r="B479" s="10"/>
      <c r="C479" s="8" t="str">
        <f>IFERROR(IF(INDEX('ce raw data'!$C$2:$CZ$3000,MATCH(1,INDEX(('ce raw data'!$A$2:$A$3000=C439)*('ce raw data'!$B$2:$B$3000=$B480),,),0),MATCH(SUBSTITUTE(C442,"Allele","Height"),'ce raw data'!$C$1:$CZ$1,0))="","-",INDEX('ce raw data'!$C$2:$CZ$3000,MATCH(1,INDEX(('ce raw data'!$A$2:$A$3000=C439)*('ce raw data'!$B$2:$B$3000=$B480),,),0),MATCH(SUBSTITUTE(C442,"Allele","Height"),'ce raw data'!$C$1:$CZ$1,0))),"-")</f>
        <v>-</v>
      </c>
      <c r="D479" s="8" t="str">
        <f>IFERROR(IF(INDEX('ce raw data'!$C$2:$CZ$3000,MATCH(1,INDEX(('ce raw data'!$A$2:$A$3000=C439)*('ce raw data'!$B$2:$B$3000=$B480),,),0),MATCH(SUBSTITUTE(D442,"Allele","Height"),'ce raw data'!$C$1:$CZ$1,0))="","-",INDEX('ce raw data'!$C$2:$CZ$3000,MATCH(1,INDEX(('ce raw data'!$A$2:$A$3000=C439)*('ce raw data'!$B$2:$B$3000=$B480),,),0),MATCH(SUBSTITUTE(D442,"Allele","Height"),'ce raw data'!$C$1:$CZ$1,0))),"-")</f>
        <v>-</v>
      </c>
      <c r="E479" s="8" t="str">
        <f>IFERROR(IF(INDEX('ce raw data'!$C$2:$CZ$3000,MATCH(1,INDEX(('ce raw data'!$A$2:$A$3000=C439)*('ce raw data'!$B$2:$B$3000=$B480),,),0),MATCH(SUBSTITUTE(E442,"Allele","Height"),'ce raw data'!$C$1:$CZ$1,0))="","-",INDEX('ce raw data'!$C$2:$CZ$3000,MATCH(1,INDEX(('ce raw data'!$A$2:$A$3000=C439)*('ce raw data'!$B$2:$B$3000=$B480),,),0),MATCH(SUBSTITUTE(E442,"Allele","Height"),'ce raw data'!$C$1:$CZ$1,0))),"-")</f>
        <v>-</v>
      </c>
      <c r="F479" s="8" t="str">
        <f>IFERROR(IF(INDEX('ce raw data'!$C$2:$CZ$3000,MATCH(1,INDEX(('ce raw data'!$A$2:$A$3000=C439)*('ce raw data'!$B$2:$B$3000=$B480),,),0),MATCH(SUBSTITUTE(F442,"Allele","Height"),'ce raw data'!$C$1:$CZ$1,0))="","-",INDEX('ce raw data'!$C$2:$CZ$3000,MATCH(1,INDEX(('ce raw data'!$A$2:$A$3000=C439)*('ce raw data'!$B$2:$B$3000=$B480),,),0),MATCH(SUBSTITUTE(F442,"Allele","Height"),'ce raw data'!$C$1:$CZ$1,0))),"-")</f>
        <v>-</v>
      </c>
      <c r="G479" s="8" t="str">
        <f>IFERROR(IF(INDEX('ce raw data'!$C$2:$CZ$3000,MATCH(1,INDEX(('ce raw data'!$A$2:$A$3000=C439)*('ce raw data'!$B$2:$B$3000=$B480),,),0),MATCH(SUBSTITUTE(G442,"Allele","Height"),'ce raw data'!$C$1:$CZ$1,0))="","-",INDEX('ce raw data'!$C$2:$CZ$3000,MATCH(1,INDEX(('ce raw data'!$A$2:$A$3000=C439)*('ce raw data'!$B$2:$B$3000=$B480),,),0),MATCH(SUBSTITUTE(G442,"Allele","Height"),'ce raw data'!$C$1:$CZ$1,0))),"-")</f>
        <v>-</v>
      </c>
      <c r="H479" s="8" t="str">
        <f>IFERROR(IF(INDEX('ce raw data'!$C$2:$CZ$3000,MATCH(1,INDEX(('ce raw data'!$A$2:$A$3000=C439)*('ce raw data'!$B$2:$B$3000=$B480),,),0),MATCH(SUBSTITUTE(H442,"Allele","Height"),'ce raw data'!$C$1:$CZ$1,0))="","-",INDEX('ce raw data'!$C$2:$CZ$3000,MATCH(1,INDEX(('ce raw data'!$A$2:$A$3000=C439)*('ce raw data'!$B$2:$B$3000=$B480),,),0),MATCH(SUBSTITUTE(H442,"Allele","Height"),'ce raw data'!$C$1:$CZ$1,0))),"-")</f>
        <v>-</v>
      </c>
      <c r="I479" s="8" t="str">
        <f>IFERROR(IF(INDEX('ce raw data'!$C$2:$CZ$3000,MATCH(1,INDEX(('ce raw data'!$A$2:$A$3000=C439)*('ce raw data'!$B$2:$B$3000=$B480),,),0),MATCH(SUBSTITUTE(I442,"Allele","Height"),'ce raw data'!$C$1:$CZ$1,0))="","-",INDEX('ce raw data'!$C$2:$CZ$3000,MATCH(1,INDEX(('ce raw data'!$A$2:$A$3000=C439)*('ce raw data'!$B$2:$B$3000=$B480),,),0),MATCH(SUBSTITUTE(I442,"Allele","Height"),'ce raw data'!$C$1:$CZ$1,0))),"-")</f>
        <v>-</v>
      </c>
      <c r="J479" s="8" t="str">
        <f>IFERROR(IF(INDEX('ce raw data'!$C$2:$CZ$3000,MATCH(1,INDEX(('ce raw data'!$A$2:$A$3000=C439)*('ce raw data'!$B$2:$B$3000=$B480),,),0),MATCH(SUBSTITUTE(J442,"Allele","Height"),'ce raw data'!$C$1:$CZ$1,0))="","-",INDEX('ce raw data'!$C$2:$CZ$3000,MATCH(1,INDEX(('ce raw data'!$A$2:$A$3000=C439)*('ce raw data'!$B$2:$B$3000=$B480),,),0),MATCH(SUBSTITUTE(J442,"Allele","Height"),'ce raw data'!$C$1:$CZ$1,0))),"-")</f>
        <v>-</v>
      </c>
    </row>
    <row r="480" spans="2:10" x14ac:dyDescent="0.4">
      <c r="B480" s="12" t="str">
        <f>'Allele Call Table'!$A$107</f>
        <v>D8S1179</v>
      </c>
      <c r="C480" s="8" t="str">
        <f>IFERROR(IF(INDEX('ce raw data'!$C$2:$CZ$3000,MATCH(1,INDEX(('ce raw data'!$A$2:$A$3000=C439)*('ce raw data'!$B$2:$B$3000=$B480),,),0),MATCH(C442,'ce raw data'!$C$1:$CZ$1,0))="","-",INDEX('ce raw data'!$C$2:$CZ$3000,MATCH(1,INDEX(('ce raw data'!$A$2:$A$3000=C439)*('ce raw data'!$B$2:$B$3000=$B480),,),0),MATCH(C442,'ce raw data'!$C$1:$CZ$1,0))),"-")</f>
        <v>-</v>
      </c>
      <c r="D480" s="8" t="str">
        <f>IFERROR(IF(INDEX('ce raw data'!$C$2:$CZ$3000,MATCH(1,INDEX(('ce raw data'!$A$2:$A$3000=C439)*('ce raw data'!$B$2:$B$3000=$B480),,),0),MATCH(D442,'ce raw data'!$C$1:$CZ$1,0))="","-",INDEX('ce raw data'!$C$2:$CZ$3000,MATCH(1,INDEX(('ce raw data'!$A$2:$A$3000=C439)*('ce raw data'!$B$2:$B$3000=$B480),,),0),MATCH(D442,'ce raw data'!$C$1:$CZ$1,0))),"-")</f>
        <v>-</v>
      </c>
      <c r="E480" s="8" t="str">
        <f>IFERROR(IF(INDEX('ce raw data'!$C$2:$CZ$3000,MATCH(1,INDEX(('ce raw data'!$A$2:$A$3000=C439)*('ce raw data'!$B$2:$B$3000=$B480),,),0),MATCH(E442,'ce raw data'!$C$1:$CZ$1,0))="","-",INDEX('ce raw data'!$C$2:$CZ$3000,MATCH(1,INDEX(('ce raw data'!$A$2:$A$3000=C439)*('ce raw data'!$B$2:$B$3000=$B480),,),0),MATCH(E442,'ce raw data'!$C$1:$CZ$1,0))),"-")</f>
        <v>-</v>
      </c>
      <c r="F480" s="8" t="str">
        <f>IFERROR(IF(INDEX('ce raw data'!$C$2:$CZ$3000,MATCH(1,INDEX(('ce raw data'!$A$2:$A$3000=C439)*('ce raw data'!$B$2:$B$3000=$B480),,),0),MATCH(F442,'ce raw data'!$C$1:$CZ$1,0))="","-",INDEX('ce raw data'!$C$2:$CZ$3000,MATCH(1,INDEX(('ce raw data'!$A$2:$A$3000=C439)*('ce raw data'!$B$2:$B$3000=$B480),,),0),MATCH(F442,'ce raw data'!$C$1:$CZ$1,0))),"-")</f>
        <v>-</v>
      </c>
      <c r="G480" s="8" t="str">
        <f>IFERROR(IF(INDEX('ce raw data'!$C$2:$CZ$3000,MATCH(1,INDEX(('ce raw data'!$A$2:$A$3000=C439)*('ce raw data'!$B$2:$B$3000=$B480),,),0),MATCH(G442,'ce raw data'!$C$1:$CZ$1,0))="","-",INDEX('ce raw data'!$C$2:$CZ$3000,MATCH(1,INDEX(('ce raw data'!$A$2:$A$3000=C439)*('ce raw data'!$B$2:$B$3000=$B480),,),0),MATCH(G442,'ce raw data'!$C$1:$CZ$1,0))),"-")</f>
        <v>-</v>
      </c>
      <c r="H480" s="8" t="str">
        <f>IFERROR(IF(INDEX('ce raw data'!$C$2:$CZ$3000,MATCH(1,INDEX(('ce raw data'!$A$2:$A$3000=C439)*('ce raw data'!$B$2:$B$3000=$B480),,),0),MATCH(H442,'ce raw data'!$C$1:$CZ$1,0))="","-",INDEX('ce raw data'!$C$2:$CZ$3000,MATCH(1,INDEX(('ce raw data'!$A$2:$A$3000=C439)*('ce raw data'!$B$2:$B$3000=$B480),,),0),MATCH(H442,'ce raw data'!$C$1:$CZ$1,0))),"-")</f>
        <v>-</v>
      </c>
      <c r="I480" s="8" t="str">
        <f>IFERROR(IF(INDEX('ce raw data'!$C$2:$CZ$3000,MATCH(1,INDEX(('ce raw data'!$A$2:$A$3000=C439)*('ce raw data'!$B$2:$B$3000=$B480),,),0),MATCH(I442,'ce raw data'!$C$1:$CZ$1,0))="","-",INDEX('ce raw data'!$C$2:$CZ$3000,MATCH(1,INDEX(('ce raw data'!$A$2:$A$3000=C439)*('ce raw data'!$B$2:$B$3000=$B480),,),0),MATCH(I442,'ce raw data'!$C$1:$CZ$1,0))),"-")</f>
        <v>-</v>
      </c>
      <c r="J480" s="8" t="str">
        <f>IFERROR(IF(INDEX('ce raw data'!$C$2:$CZ$3000,MATCH(1,INDEX(('ce raw data'!$A$2:$A$3000=C439)*('ce raw data'!$B$2:$B$3000=$B480),,),0),MATCH(J442,'ce raw data'!$C$1:$CZ$1,0))="","-",INDEX('ce raw data'!$C$2:$CZ$3000,MATCH(1,INDEX(('ce raw data'!$A$2:$A$3000=C439)*('ce raw data'!$B$2:$B$3000=$B480),,),0),MATCH(J442,'ce raw data'!$C$1:$CZ$1,0))),"-")</f>
        <v>-</v>
      </c>
    </row>
    <row r="481" spans="2:10" hidden="1" x14ac:dyDescent="0.4">
      <c r="B481" s="12"/>
      <c r="C481" s="8" t="str">
        <f>IFERROR(IF(INDEX('ce raw data'!$C$2:$CZ$3000,MATCH(1,INDEX(('ce raw data'!$A$2:$A$3000=C439)*('ce raw data'!$B$2:$B$3000=$B482),,),0),MATCH(SUBSTITUTE(C442,"Allele","Height"),'ce raw data'!$C$1:$CZ$1,0))="","-",INDEX('ce raw data'!$C$2:$CZ$3000,MATCH(1,INDEX(('ce raw data'!$A$2:$A$3000=C439)*('ce raw data'!$B$2:$B$3000=$B482),,),0),MATCH(SUBSTITUTE(C442,"Allele","Height"),'ce raw data'!$C$1:$CZ$1,0))),"-")</f>
        <v>-</v>
      </c>
      <c r="D481" s="8" t="str">
        <f>IFERROR(IF(INDEX('ce raw data'!$C$2:$CZ$3000,MATCH(1,INDEX(('ce raw data'!$A$2:$A$3000=C439)*('ce raw data'!$B$2:$B$3000=$B482),,),0),MATCH(SUBSTITUTE(D442,"Allele","Height"),'ce raw data'!$C$1:$CZ$1,0))="","-",INDEX('ce raw data'!$C$2:$CZ$3000,MATCH(1,INDEX(('ce raw data'!$A$2:$A$3000=C439)*('ce raw data'!$B$2:$B$3000=$B482),,),0),MATCH(SUBSTITUTE(D442,"Allele","Height"),'ce raw data'!$C$1:$CZ$1,0))),"-")</f>
        <v>-</v>
      </c>
      <c r="E481" s="8" t="str">
        <f>IFERROR(IF(INDEX('ce raw data'!$C$2:$CZ$3000,MATCH(1,INDEX(('ce raw data'!$A$2:$A$3000=C439)*('ce raw data'!$B$2:$B$3000=$B482),,),0),MATCH(SUBSTITUTE(E442,"Allele","Height"),'ce raw data'!$C$1:$CZ$1,0))="","-",INDEX('ce raw data'!$C$2:$CZ$3000,MATCH(1,INDEX(('ce raw data'!$A$2:$A$3000=C439)*('ce raw data'!$B$2:$B$3000=$B482),,),0),MATCH(SUBSTITUTE(E442,"Allele","Height"),'ce raw data'!$C$1:$CZ$1,0))),"-")</f>
        <v>-</v>
      </c>
      <c r="F481" s="8" t="str">
        <f>IFERROR(IF(INDEX('ce raw data'!$C$2:$CZ$3000,MATCH(1,INDEX(('ce raw data'!$A$2:$A$3000=C439)*('ce raw data'!$B$2:$B$3000=$B482),,),0),MATCH(SUBSTITUTE(F442,"Allele","Height"),'ce raw data'!$C$1:$CZ$1,0))="","-",INDEX('ce raw data'!$C$2:$CZ$3000,MATCH(1,INDEX(('ce raw data'!$A$2:$A$3000=C439)*('ce raw data'!$B$2:$B$3000=$B482),,),0),MATCH(SUBSTITUTE(F442,"Allele","Height"),'ce raw data'!$C$1:$CZ$1,0))),"-")</f>
        <v>-</v>
      </c>
      <c r="G481" s="8" t="str">
        <f>IFERROR(IF(INDEX('ce raw data'!$C$2:$CZ$3000,MATCH(1,INDEX(('ce raw data'!$A$2:$A$3000=C439)*('ce raw data'!$B$2:$B$3000=$B482),,),0),MATCH(SUBSTITUTE(G442,"Allele","Height"),'ce raw data'!$C$1:$CZ$1,0))="","-",INDEX('ce raw data'!$C$2:$CZ$3000,MATCH(1,INDEX(('ce raw data'!$A$2:$A$3000=C439)*('ce raw data'!$B$2:$B$3000=$B482),,),0),MATCH(SUBSTITUTE(G442,"Allele","Height"),'ce raw data'!$C$1:$CZ$1,0))),"-")</f>
        <v>-</v>
      </c>
      <c r="H481" s="8" t="str">
        <f>IFERROR(IF(INDEX('ce raw data'!$C$2:$CZ$3000,MATCH(1,INDEX(('ce raw data'!$A$2:$A$3000=C439)*('ce raw data'!$B$2:$B$3000=$B482),,),0),MATCH(SUBSTITUTE(H442,"Allele","Height"),'ce raw data'!$C$1:$CZ$1,0))="","-",INDEX('ce raw data'!$C$2:$CZ$3000,MATCH(1,INDEX(('ce raw data'!$A$2:$A$3000=C439)*('ce raw data'!$B$2:$B$3000=$B482),,),0),MATCH(SUBSTITUTE(H442,"Allele","Height"),'ce raw data'!$C$1:$CZ$1,0))),"-")</f>
        <v>-</v>
      </c>
      <c r="I481" s="8" t="str">
        <f>IFERROR(IF(INDEX('ce raw data'!$C$2:$CZ$3000,MATCH(1,INDEX(('ce raw data'!$A$2:$A$3000=C439)*('ce raw data'!$B$2:$B$3000=$B482),,),0),MATCH(SUBSTITUTE(I442,"Allele","Height"),'ce raw data'!$C$1:$CZ$1,0))="","-",INDEX('ce raw data'!$C$2:$CZ$3000,MATCH(1,INDEX(('ce raw data'!$A$2:$A$3000=C439)*('ce raw data'!$B$2:$B$3000=$B482),,),0),MATCH(SUBSTITUTE(I442,"Allele","Height"),'ce raw data'!$C$1:$CZ$1,0))),"-")</f>
        <v>-</v>
      </c>
      <c r="J481" s="8" t="str">
        <f>IFERROR(IF(INDEX('ce raw data'!$C$2:$CZ$3000,MATCH(1,INDEX(('ce raw data'!$A$2:$A$3000=C439)*('ce raw data'!$B$2:$B$3000=$B482),,),0),MATCH(SUBSTITUTE(J442,"Allele","Height"),'ce raw data'!$C$1:$CZ$1,0))="","-",INDEX('ce raw data'!$C$2:$CZ$3000,MATCH(1,INDEX(('ce raw data'!$A$2:$A$3000=C439)*('ce raw data'!$B$2:$B$3000=$B482),,),0),MATCH(SUBSTITUTE(J442,"Allele","Height"),'ce raw data'!$C$1:$CZ$1,0))),"-")</f>
        <v>-</v>
      </c>
    </row>
    <row r="482" spans="2:10" x14ac:dyDescent="0.4">
      <c r="B482" s="12" t="str">
        <f>'Allele Call Table'!$A$109</f>
        <v>D12S391</v>
      </c>
      <c r="C482" s="8" t="str">
        <f>IFERROR(IF(INDEX('ce raw data'!$C$2:$CZ$3000,MATCH(1,INDEX(('ce raw data'!$A$2:$A$3000=C439)*('ce raw data'!$B$2:$B$3000=$B482),,),0),MATCH(C442,'ce raw data'!$C$1:$CZ$1,0))="","-",INDEX('ce raw data'!$C$2:$CZ$3000,MATCH(1,INDEX(('ce raw data'!$A$2:$A$3000=C439)*('ce raw data'!$B$2:$B$3000=$B482),,),0),MATCH(C442,'ce raw data'!$C$1:$CZ$1,0))),"-")</f>
        <v>-</v>
      </c>
      <c r="D482" s="8" t="str">
        <f>IFERROR(IF(INDEX('ce raw data'!$C$2:$CZ$3000,MATCH(1,INDEX(('ce raw data'!$A$2:$A$3000=C439)*('ce raw data'!$B$2:$B$3000=$B482),,),0),MATCH(D442,'ce raw data'!$C$1:$CZ$1,0))="","-",INDEX('ce raw data'!$C$2:$CZ$3000,MATCH(1,INDEX(('ce raw data'!$A$2:$A$3000=C439)*('ce raw data'!$B$2:$B$3000=$B482),,),0),MATCH(D442,'ce raw data'!$C$1:$CZ$1,0))),"-")</f>
        <v>-</v>
      </c>
      <c r="E482" s="8" t="str">
        <f>IFERROR(IF(INDEX('ce raw data'!$C$2:$CZ$3000,MATCH(1,INDEX(('ce raw data'!$A$2:$A$3000=C439)*('ce raw data'!$B$2:$B$3000=$B482),,),0),MATCH(E442,'ce raw data'!$C$1:$CZ$1,0))="","-",INDEX('ce raw data'!$C$2:$CZ$3000,MATCH(1,INDEX(('ce raw data'!$A$2:$A$3000=C439)*('ce raw data'!$B$2:$B$3000=$B482),,),0),MATCH(E442,'ce raw data'!$C$1:$CZ$1,0))),"-")</f>
        <v>-</v>
      </c>
      <c r="F482" s="8" t="str">
        <f>IFERROR(IF(INDEX('ce raw data'!$C$2:$CZ$3000,MATCH(1,INDEX(('ce raw data'!$A$2:$A$3000=C439)*('ce raw data'!$B$2:$B$3000=$B482),,),0),MATCH(F442,'ce raw data'!$C$1:$CZ$1,0))="","-",INDEX('ce raw data'!$C$2:$CZ$3000,MATCH(1,INDEX(('ce raw data'!$A$2:$A$3000=C439)*('ce raw data'!$B$2:$B$3000=$B482),,),0),MATCH(F442,'ce raw data'!$C$1:$CZ$1,0))),"-")</f>
        <v>-</v>
      </c>
      <c r="G482" s="8" t="str">
        <f>IFERROR(IF(INDEX('ce raw data'!$C$2:$CZ$3000,MATCH(1,INDEX(('ce raw data'!$A$2:$A$3000=C439)*('ce raw data'!$B$2:$B$3000=$B482),,),0),MATCH(G442,'ce raw data'!$C$1:$CZ$1,0))="","-",INDEX('ce raw data'!$C$2:$CZ$3000,MATCH(1,INDEX(('ce raw data'!$A$2:$A$3000=C439)*('ce raw data'!$B$2:$B$3000=$B482),,),0),MATCH(G442,'ce raw data'!$C$1:$CZ$1,0))),"-")</f>
        <v>-</v>
      </c>
      <c r="H482" s="8" t="str">
        <f>IFERROR(IF(INDEX('ce raw data'!$C$2:$CZ$3000,MATCH(1,INDEX(('ce raw data'!$A$2:$A$3000=C439)*('ce raw data'!$B$2:$B$3000=$B482),,),0),MATCH(H442,'ce raw data'!$C$1:$CZ$1,0))="","-",INDEX('ce raw data'!$C$2:$CZ$3000,MATCH(1,INDEX(('ce raw data'!$A$2:$A$3000=C439)*('ce raw data'!$B$2:$B$3000=$B482),,),0),MATCH(H442,'ce raw data'!$C$1:$CZ$1,0))),"-")</f>
        <v>-</v>
      </c>
      <c r="I482" s="8" t="str">
        <f>IFERROR(IF(INDEX('ce raw data'!$C$2:$CZ$3000,MATCH(1,INDEX(('ce raw data'!$A$2:$A$3000=C439)*('ce raw data'!$B$2:$B$3000=$B482),,),0),MATCH(I442,'ce raw data'!$C$1:$CZ$1,0))="","-",INDEX('ce raw data'!$C$2:$CZ$3000,MATCH(1,INDEX(('ce raw data'!$A$2:$A$3000=C439)*('ce raw data'!$B$2:$B$3000=$B482),,),0),MATCH(I442,'ce raw data'!$C$1:$CZ$1,0))),"-")</f>
        <v>-</v>
      </c>
      <c r="J482" s="8" t="str">
        <f>IFERROR(IF(INDEX('ce raw data'!$C$2:$CZ$3000,MATCH(1,INDEX(('ce raw data'!$A$2:$A$3000=C439)*('ce raw data'!$B$2:$B$3000=$B482),,),0),MATCH(J442,'ce raw data'!$C$1:$CZ$1,0))="","-",INDEX('ce raw data'!$C$2:$CZ$3000,MATCH(1,INDEX(('ce raw data'!$A$2:$A$3000=C439)*('ce raw data'!$B$2:$B$3000=$B482),,),0),MATCH(J442,'ce raw data'!$C$1:$CZ$1,0))),"-")</f>
        <v>-</v>
      </c>
    </row>
    <row r="483" spans="2:10" hidden="1" x14ac:dyDescent="0.4">
      <c r="B483" s="12"/>
      <c r="C483" s="8" t="str">
        <f>IFERROR(IF(INDEX('ce raw data'!$C$2:$CZ$3000,MATCH(1,INDEX(('ce raw data'!$A$2:$A$3000=C439)*('ce raw data'!$B$2:$B$3000=$B484),,),0),MATCH(SUBSTITUTE(C442,"Allele","Height"),'ce raw data'!$C$1:$CZ$1,0))="","-",INDEX('ce raw data'!$C$2:$CZ$3000,MATCH(1,INDEX(('ce raw data'!$A$2:$A$3000=C439)*('ce raw data'!$B$2:$B$3000=$B484),,),0),MATCH(SUBSTITUTE(C442,"Allele","Height"),'ce raw data'!$C$1:$CZ$1,0))),"-")</f>
        <v>-</v>
      </c>
      <c r="D483" s="8" t="str">
        <f>IFERROR(IF(INDEX('ce raw data'!$C$2:$CZ$3000,MATCH(1,INDEX(('ce raw data'!$A$2:$A$3000=C439)*('ce raw data'!$B$2:$B$3000=$B484),,),0),MATCH(SUBSTITUTE(D442,"Allele","Height"),'ce raw data'!$C$1:$CZ$1,0))="","-",INDEX('ce raw data'!$C$2:$CZ$3000,MATCH(1,INDEX(('ce raw data'!$A$2:$A$3000=C439)*('ce raw data'!$B$2:$B$3000=$B484),,),0),MATCH(SUBSTITUTE(D442,"Allele","Height"),'ce raw data'!$C$1:$CZ$1,0))),"-")</f>
        <v>-</v>
      </c>
      <c r="E483" s="8" t="str">
        <f>IFERROR(IF(INDEX('ce raw data'!$C$2:$CZ$3000,MATCH(1,INDEX(('ce raw data'!$A$2:$A$3000=C439)*('ce raw data'!$B$2:$B$3000=$B484),,),0),MATCH(SUBSTITUTE(E442,"Allele","Height"),'ce raw data'!$C$1:$CZ$1,0))="","-",INDEX('ce raw data'!$C$2:$CZ$3000,MATCH(1,INDEX(('ce raw data'!$A$2:$A$3000=C439)*('ce raw data'!$B$2:$B$3000=$B484),,),0),MATCH(SUBSTITUTE(E442,"Allele","Height"),'ce raw data'!$C$1:$CZ$1,0))),"-")</f>
        <v>-</v>
      </c>
      <c r="F483" s="8" t="str">
        <f>IFERROR(IF(INDEX('ce raw data'!$C$2:$CZ$3000,MATCH(1,INDEX(('ce raw data'!$A$2:$A$3000=C439)*('ce raw data'!$B$2:$B$3000=$B484),,),0),MATCH(SUBSTITUTE(F442,"Allele","Height"),'ce raw data'!$C$1:$CZ$1,0))="","-",INDEX('ce raw data'!$C$2:$CZ$3000,MATCH(1,INDEX(('ce raw data'!$A$2:$A$3000=C439)*('ce raw data'!$B$2:$B$3000=$B484),,),0),MATCH(SUBSTITUTE(F442,"Allele","Height"),'ce raw data'!$C$1:$CZ$1,0))),"-")</f>
        <v>-</v>
      </c>
      <c r="G483" s="8" t="str">
        <f>IFERROR(IF(INDEX('ce raw data'!$C$2:$CZ$3000,MATCH(1,INDEX(('ce raw data'!$A$2:$A$3000=C439)*('ce raw data'!$B$2:$B$3000=$B484),,),0),MATCH(SUBSTITUTE(G442,"Allele","Height"),'ce raw data'!$C$1:$CZ$1,0))="","-",INDEX('ce raw data'!$C$2:$CZ$3000,MATCH(1,INDEX(('ce raw data'!$A$2:$A$3000=C439)*('ce raw data'!$B$2:$B$3000=$B484),,),0),MATCH(SUBSTITUTE(G442,"Allele","Height"),'ce raw data'!$C$1:$CZ$1,0))),"-")</f>
        <v>-</v>
      </c>
      <c r="H483" s="8" t="str">
        <f>IFERROR(IF(INDEX('ce raw data'!$C$2:$CZ$3000,MATCH(1,INDEX(('ce raw data'!$A$2:$A$3000=C439)*('ce raw data'!$B$2:$B$3000=$B484),,),0),MATCH(SUBSTITUTE(H442,"Allele","Height"),'ce raw data'!$C$1:$CZ$1,0))="","-",INDEX('ce raw data'!$C$2:$CZ$3000,MATCH(1,INDEX(('ce raw data'!$A$2:$A$3000=C439)*('ce raw data'!$B$2:$B$3000=$B484),,),0),MATCH(SUBSTITUTE(H442,"Allele","Height"),'ce raw data'!$C$1:$CZ$1,0))),"-")</f>
        <v>-</v>
      </c>
      <c r="I483" s="8" t="str">
        <f>IFERROR(IF(INDEX('ce raw data'!$C$2:$CZ$3000,MATCH(1,INDEX(('ce raw data'!$A$2:$A$3000=C439)*('ce raw data'!$B$2:$B$3000=$B484),,),0),MATCH(SUBSTITUTE(I442,"Allele","Height"),'ce raw data'!$C$1:$CZ$1,0))="","-",INDEX('ce raw data'!$C$2:$CZ$3000,MATCH(1,INDEX(('ce raw data'!$A$2:$A$3000=C439)*('ce raw data'!$B$2:$B$3000=$B484),,),0),MATCH(SUBSTITUTE(I442,"Allele","Height"),'ce raw data'!$C$1:$CZ$1,0))),"-")</f>
        <v>-</v>
      </c>
      <c r="J483" s="8" t="str">
        <f>IFERROR(IF(INDEX('ce raw data'!$C$2:$CZ$3000,MATCH(1,INDEX(('ce raw data'!$A$2:$A$3000=C439)*('ce raw data'!$B$2:$B$3000=$B484),,),0),MATCH(SUBSTITUTE(J442,"Allele","Height"),'ce raw data'!$C$1:$CZ$1,0))="","-",INDEX('ce raw data'!$C$2:$CZ$3000,MATCH(1,INDEX(('ce raw data'!$A$2:$A$3000=C439)*('ce raw data'!$B$2:$B$3000=$B484),,),0),MATCH(SUBSTITUTE(J442,"Allele","Height"),'ce raw data'!$C$1:$CZ$1,0))),"-")</f>
        <v>-</v>
      </c>
    </row>
    <row r="484" spans="2:10" x14ac:dyDescent="0.4">
      <c r="B484" s="12" t="str">
        <f>'Allele Call Table'!$A$111</f>
        <v>D19S433</v>
      </c>
      <c r="C484" s="8" t="str">
        <f>IFERROR(IF(INDEX('ce raw data'!$C$2:$CZ$3000,MATCH(1,INDEX(('ce raw data'!$A$2:$A$3000=C439)*('ce raw data'!$B$2:$B$3000=$B484),,),0),MATCH(C442,'ce raw data'!$C$1:$CZ$1,0))="","-",INDEX('ce raw data'!$C$2:$CZ$3000,MATCH(1,INDEX(('ce raw data'!$A$2:$A$3000=C439)*('ce raw data'!$B$2:$B$3000=$B484),,),0),MATCH(C442,'ce raw data'!$C$1:$CZ$1,0))),"-")</f>
        <v>-</v>
      </c>
      <c r="D484" s="8" t="str">
        <f>IFERROR(IF(INDEX('ce raw data'!$C$2:$CZ$3000,MATCH(1,INDEX(('ce raw data'!$A$2:$A$3000=C439)*('ce raw data'!$B$2:$B$3000=$B484),,),0),MATCH(D442,'ce raw data'!$C$1:$CZ$1,0))="","-",INDEX('ce raw data'!$C$2:$CZ$3000,MATCH(1,INDEX(('ce raw data'!$A$2:$A$3000=C439)*('ce raw data'!$B$2:$B$3000=$B484),,),0),MATCH(D442,'ce raw data'!$C$1:$CZ$1,0))),"-")</f>
        <v>-</v>
      </c>
      <c r="E484" s="8" t="str">
        <f>IFERROR(IF(INDEX('ce raw data'!$C$2:$CZ$3000,MATCH(1,INDEX(('ce raw data'!$A$2:$A$3000=C439)*('ce raw data'!$B$2:$B$3000=$B484),,),0),MATCH(E442,'ce raw data'!$C$1:$CZ$1,0))="","-",INDEX('ce raw data'!$C$2:$CZ$3000,MATCH(1,INDEX(('ce raw data'!$A$2:$A$3000=C439)*('ce raw data'!$B$2:$B$3000=$B484),,),0),MATCH(E442,'ce raw data'!$C$1:$CZ$1,0))),"-")</f>
        <v>-</v>
      </c>
      <c r="F484" s="8" t="str">
        <f>IFERROR(IF(INDEX('ce raw data'!$C$2:$CZ$3000,MATCH(1,INDEX(('ce raw data'!$A$2:$A$3000=C439)*('ce raw data'!$B$2:$B$3000=$B484),,),0),MATCH(F442,'ce raw data'!$C$1:$CZ$1,0))="","-",INDEX('ce raw data'!$C$2:$CZ$3000,MATCH(1,INDEX(('ce raw data'!$A$2:$A$3000=C439)*('ce raw data'!$B$2:$B$3000=$B484),,),0),MATCH(F442,'ce raw data'!$C$1:$CZ$1,0))),"-")</f>
        <v>-</v>
      </c>
      <c r="G484" s="8" t="str">
        <f>IFERROR(IF(INDEX('ce raw data'!$C$2:$CZ$3000,MATCH(1,INDEX(('ce raw data'!$A$2:$A$3000=C439)*('ce raw data'!$B$2:$B$3000=$B484),,),0),MATCH(G442,'ce raw data'!$C$1:$CZ$1,0))="","-",INDEX('ce raw data'!$C$2:$CZ$3000,MATCH(1,INDEX(('ce raw data'!$A$2:$A$3000=C439)*('ce raw data'!$B$2:$B$3000=$B484),,),0),MATCH(G442,'ce raw data'!$C$1:$CZ$1,0))),"-")</f>
        <v>-</v>
      </c>
      <c r="H484" s="8" t="str">
        <f>IFERROR(IF(INDEX('ce raw data'!$C$2:$CZ$3000,MATCH(1,INDEX(('ce raw data'!$A$2:$A$3000=C439)*('ce raw data'!$B$2:$B$3000=$B484),,),0),MATCH(H442,'ce raw data'!$C$1:$CZ$1,0))="","-",INDEX('ce raw data'!$C$2:$CZ$3000,MATCH(1,INDEX(('ce raw data'!$A$2:$A$3000=C439)*('ce raw data'!$B$2:$B$3000=$B484),,),0),MATCH(H442,'ce raw data'!$C$1:$CZ$1,0))),"-")</f>
        <v>-</v>
      </c>
      <c r="I484" s="8" t="str">
        <f>IFERROR(IF(INDEX('ce raw data'!$C$2:$CZ$3000,MATCH(1,INDEX(('ce raw data'!$A$2:$A$3000=C439)*('ce raw data'!$B$2:$B$3000=$B484),,),0),MATCH(I442,'ce raw data'!$C$1:$CZ$1,0))="","-",INDEX('ce raw data'!$C$2:$CZ$3000,MATCH(1,INDEX(('ce raw data'!$A$2:$A$3000=C439)*('ce raw data'!$B$2:$B$3000=$B484),,),0),MATCH(I442,'ce raw data'!$C$1:$CZ$1,0))),"-")</f>
        <v>-</v>
      </c>
      <c r="J484" s="8" t="str">
        <f>IFERROR(IF(INDEX('ce raw data'!$C$2:$CZ$3000,MATCH(1,INDEX(('ce raw data'!$A$2:$A$3000=C439)*('ce raw data'!$B$2:$B$3000=$B484),,),0),MATCH(J442,'ce raw data'!$C$1:$CZ$1,0))="","-",INDEX('ce raw data'!$C$2:$CZ$3000,MATCH(1,INDEX(('ce raw data'!$A$2:$A$3000=C439)*('ce raw data'!$B$2:$B$3000=$B484),,),0),MATCH(J442,'ce raw data'!$C$1:$CZ$1,0))),"-")</f>
        <v>-</v>
      </c>
    </row>
    <row r="485" spans="2:10" hidden="1" x14ac:dyDescent="0.4">
      <c r="B485" s="12"/>
      <c r="C485" s="8" t="str">
        <f>IFERROR(IF(INDEX('ce raw data'!$C$2:$CZ$3000,MATCH(1,INDEX(('ce raw data'!$A$2:$A$3000=C439)*('ce raw data'!$B$2:$B$3000=$B486),,),0),MATCH(SUBSTITUTE(C442,"Allele","Height"),'ce raw data'!$C$1:$CZ$1,0))="","-",INDEX('ce raw data'!$C$2:$CZ$3000,MATCH(1,INDEX(('ce raw data'!$A$2:$A$3000=C439)*('ce raw data'!$B$2:$B$3000=$B486),,),0),MATCH(SUBSTITUTE(C442,"Allele","Height"),'ce raw data'!$C$1:$CZ$1,0))),"-")</f>
        <v>-</v>
      </c>
      <c r="D485" s="8" t="str">
        <f>IFERROR(IF(INDEX('ce raw data'!$C$2:$CZ$3000,MATCH(1,INDEX(('ce raw data'!$A$2:$A$3000=C439)*('ce raw data'!$B$2:$B$3000=$B486),,),0),MATCH(SUBSTITUTE(D442,"Allele","Height"),'ce raw data'!$C$1:$CZ$1,0))="","-",INDEX('ce raw data'!$C$2:$CZ$3000,MATCH(1,INDEX(('ce raw data'!$A$2:$A$3000=C439)*('ce raw data'!$B$2:$B$3000=$B486),,),0),MATCH(SUBSTITUTE(D442,"Allele","Height"),'ce raw data'!$C$1:$CZ$1,0))),"-")</f>
        <v>-</v>
      </c>
      <c r="E485" s="8" t="str">
        <f>IFERROR(IF(INDEX('ce raw data'!$C$2:$CZ$3000,MATCH(1,INDEX(('ce raw data'!$A$2:$A$3000=C439)*('ce raw data'!$B$2:$B$3000=$B486),,),0),MATCH(SUBSTITUTE(E442,"Allele","Height"),'ce raw data'!$C$1:$CZ$1,0))="","-",INDEX('ce raw data'!$C$2:$CZ$3000,MATCH(1,INDEX(('ce raw data'!$A$2:$A$3000=C439)*('ce raw data'!$B$2:$B$3000=$B486),,),0),MATCH(SUBSTITUTE(E442,"Allele","Height"),'ce raw data'!$C$1:$CZ$1,0))),"-")</f>
        <v>-</v>
      </c>
      <c r="F485" s="8" t="str">
        <f>IFERROR(IF(INDEX('ce raw data'!$C$2:$CZ$3000,MATCH(1,INDEX(('ce raw data'!$A$2:$A$3000=C439)*('ce raw data'!$B$2:$B$3000=$B486),,),0),MATCH(SUBSTITUTE(F442,"Allele","Height"),'ce raw data'!$C$1:$CZ$1,0))="","-",INDEX('ce raw data'!$C$2:$CZ$3000,MATCH(1,INDEX(('ce raw data'!$A$2:$A$3000=C439)*('ce raw data'!$B$2:$B$3000=$B486),,),0),MATCH(SUBSTITUTE(F442,"Allele","Height"),'ce raw data'!$C$1:$CZ$1,0))),"-")</f>
        <v>-</v>
      </c>
      <c r="G485" s="8" t="str">
        <f>IFERROR(IF(INDEX('ce raw data'!$C$2:$CZ$3000,MATCH(1,INDEX(('ce raw data'!$A$2:$A$3000=C439)*('ce raw data'!$B$2:$B$3000=$B486),,),0),MATCH(SUBSTITUTE(G442,"Allele","Height"),'ce raw data'!$C$1:$CZ$1,0))="","-",INDEX('ce raw data'!$C$2:$CZ$3000,MATCH(1,INDEX(('ce raw data'!$A$2:$A$3000=C439)*('ce raw data'!$B$2:$B$3000=$B486),,),0),MATCH(SUBSTITUTE(G442,"Allele","Height"),'ce raw data'!$C$1:$CZ$1,0))),"-")</f>
        <v>-</v>
      </c>
      <c r="H485" s="8" t="str">
        <f>IFERROR(IF(INDEX('ce raw data'!$C$2:$CZ$3000,MATCH(1,INDEX(('ce raw data'!$A$2:$A$3000=C439)*('ce raw data'!$B$2:$B$3000=$B486),,),0),MATCH(SUBSTITUTE(H442,"Allele","Height"),'ce raw data'!$C$1:$CZ$1,0))="","-",INDEX('ce raw data'!$C$2:$CZ$3000,MATCH(1,INDEX(('ce raw data'!$A$2:$A$3000=C439)*('ce raw data'!$B$2:$B$3000=$B486),,),0),MATCH(SUBSTITUTE(H442,"Allele","Height"),'ce raw data'!$C$1:$CZ$1,0))),"-")</f>
        <v>-</v>
      </c>
      <c r="I485" s="8" t="str">
        <f>IFERROR(IF(INDEX('ce raw data'!$C$2:$CZ$3000,MATCH(1,INDEX(('ce raw data'!$A$2:$A$3000=C439)*('ce raw data'!$B$2:$B$3000=$B486),,),0),MATCH(SUBSTITUTE(I442,"Allele","Height"),'ce raw data'!$C$1:$CZ$1,0))="","-",INDEX('ce raw data'!$C$2:$CZ$3000,MATCH(1,INDEX(('ce raw data'!$A$2:$A$3000=C439)*('ce raw data'!$B$2:$B$3000=$B486),,),0),MATCH(SUBSTITUTE(I442,"Allele","Height"),'ce raw data'!$C$1:$CZ$1,0))),"-")</f>
        <v>-</v>
      </c>
      <c r="J485" s="8" t="str">
        <f>IFERROR(IF(INDEX('ce raw data'!$C$2:$CZ$3000,MATCH(1,INDEX(('ce raw data'!$A$2:$A$3000=C439)*('ce raw data'!$B$2:$B$3000=$B486),,),0),MATCH(SUBSTITUTE(J442,"Allele","Height"),'ce raw data'!$C$1:$CZ$1,0))="","-",INDEX('ce raw data'!$C$2:$CZ$3000,MATCH(1,INDEX(('ce raw data'!$A$2:$A$3000=C439)*('ce raw data'!$B$2:$B$3000=$B486),,),0),MATCH(SUBSTITUTE(J442,"Allele","Height"),'ce raw data'!$C$1:$CZ$1,0))),"-")</f>
        <v>-</v>
      </c>
    </row>
    <row r="486" spans="2:10" x14ac:dyDescent="0.4">
      <c r="B486" s="12" t="str">
        <f>'Allele Call Table'!$A$113</f>
        <v>SE33</v>
      </c>
      <c r="C486" s="8" t="str">
        <f>IFERROR(IF(INDEX('ce raw data'!$C$2:$CZ$3000,MATCH(1,INDEX(('ce raw data'!$A$2:$A$3000=C439)*('ce raw data'!$B$2:$B$3000=$B486),,),0),MATCH(C442,'ce raw data'!$C$1:$CZ$1,0))="","-",INDEX('ce raw data'!$C$2:$CZ$3000,MATCH(1,INDEX(('ce raw data'!$A$2:$A$3000=C439)*('ce raw data'!$B$2:$B$3000=$B486),,),0),MATCH(C442,'ce raw data'!$C$1:$CZ$1,0))),"-")</f>
        <v>-</v>
      </c>
      <c r="D486" s="8" t="str">
        <f>IFERROR(IF(INDEX('ce raw data'!$C$2:$CZ$3000,MATCH(1,INDEX(('ce raw data'!$A$2:$A$3000=C439)*('ce raw data'!$B$2:$B$3000=$B486),,),0),MATCH(D442,'ce raw data'!$C$1:$CZ$1,0))="","-",INDEX('ce raw data'!$C$2:$CZ$3000,MATCH(1,INDEX(('ce raw data'!$A$2:$A$3000=C439)*('ce raw data'!$B$2:$B$3000=$B486),,),0),MATCH(D442,'ce raw data'!$C$1:$CZ$1,0))),"-")</f>
        <v>-</v>
      </c>
      <c r="E486" s="8" t="str">
        <f>IFERROR(IF(INDEX('ce raw data'!$C$2:$CZ$3000,MATCH(1,INDEX(('ce raw data'!$A$2:$A$3000=C439)*('ce raw data'!$B$2:$B$3000=$B486),,),0),MATCH(E442,'ce raw data'!$C$1:$CZ$1,0))="","-",INDEX('ce raw data'!$C$2:$CZ$3000,MATCH(1,INDEX(('ce raw data'!$A$2:$A$3000=C439)*('ce raw data'!$B$2:$B$3000=$B486),,),0),MATCH(E442,'ce raw data'!$C$1:$CZ$1,0))),"-")</f>
        <v>-</v>
      </c>
      <c r="F486" s="8" t="str">
        <f>IFERROR(IF(INDEX('ce raw data'!$C$2:$CZ$3000,MATCH(1,INDEX(('ce raw data'!$A$2:$A$3000=C439)*('ce raw data'!$B$2:$B$3000=$B486),,),0),MATCH(F442,'ce raw data'!$C$1:$CZ$1,0))="","-",INDEX('ce raw data'!$C$2:$CZ$3000,MATCH(1,INDEX(('ce raw data'!$A$2:$A$3000=C439)*('ce raw data'!$B$2:$B$3000=$B486),,),0),MATCH(F442,'ce raw data'!$C$1:$CZ$1,0))),"-")</f>
        <v>-</v>
      </c>
      <c r="G486" s="8" t="str">
        <f>IFERROR(IF(INDEX('ce raw data'!$C$2:$CZ$3000,MATCH(1,INDEX(('ce raw data'!$A$2:$A$3000=C439)*('ce raw data'!$B$2:$B$3000=$B486),,),0),MATCH(G442,'ce raw data'!$C$1:$CZ$1,0))="","-",INDEX('ce raw data'!$C$2:$CZ$3000,MATCH(1,INDEX(('ce raw data'!$A$2:$A$3000=C439)*('ce raw data'!$B$2:$B$3000=$B486),,),0),MATCH(G442,'ce raw data'!$C$1:$CZ$1,0))),"-")</f>
        <v>-</v>
      </c>
      <c r="H486" s="8" t="str">
        <f>IFERROR(IF(INDEX('ce raw data'!$C$2:$CZ$3000,MATCH(1,INDEX(('ce raw data'!$A$2:$A$3000=C439)*('ce raw data'!$B$2:$B$3000=$B486),,),0),MATCH(H442,'ce raw data'!$C$1:$CZ$1,0))="","-",INDEX('ce raw data'!$C$2:$CZ$3000,MATCH(1,INDEX(('ce raw data'!$A$2:$A$3000=C439)*('ce raw data'!$B$2:$B$3000=$B486),,),0),MATCH(H442,'ce raw data'!$C$1:$CZ$1,0))),"-")</f>
        <v>-</v>
      </c>
      <c r="I486" s="8" t="str">
        <f>IFERROR(IF(INDEX('ce raw data'!$C$2:$CZ$3000,MATCH(1,INDEX(('ce raw data'!$A$2:$A$3000=C439)*('ce raw data'!$B$2:$B$3000=$B486),,),0),MATCH(I442,'ce raw data'!$C$1:$CZ$1,0))="","-",INDEX('ce raw data'!$C$2:$CZ$3000,MATCH(1,INDEX(('ce raw data'!$A$2:$A$3000=C439)*('ce raw data'!$B$2:$B$3000=$B486),,),0),MATCH(I442,'ce raw data'!$C$1:$CZ$1,0))),"-")</f>
        <v>-</v>
      </c>
      <c r="J486" s="8" t="str">
        <f>IFERROR(IF(INDEX('ce raw data'!$C$2:$CZ$3000,MATCH(1,INDEX(('ce raw data'!$A$2:$A$3000=C439)*('ce raw data'!$B$2:$B$3000=$B486),,),0),MATCH(J442,'ce raw data'!$C$1:$CZ$1,0))="","-",INDEX('ce raw data'!$C$2:$CZ$3000,MATCH(1,INDEX(('ce raw data'!$A$2:$A$3000=C439)*('ce raw data'!$B$2:$B$3000=$B486),,),0),MATCH(J442,'ce raw data'!$C$1:$CZ$1,0))),"-")</f>
        <v>-</v>
      </c>
    </row>
    <row r="487" spans="2:10" hidden="1" x14ac:dyDescent="0.4">
      <c r="B487" s="12"/>
      <c r="C487" s="8" t="str">
        <f>IFERROR(IF(INDEX('ce raw data'!$C$2:$CZ$3000,MATCH(1,INDEX(('ce raw data'!$A$2:$A$3000=C439)*('ce raw data'!$B$2:$B$3000=$B488),,),0),MATCH(SUBSTITUTE(C442,"Allele","Height"),'ce raw data'!$C$1:$CZ$1,0))="","-",INDEX('ce raw data'!$C$2:$CZ$3000,MATCH(1,INDEX(('ce raw data'!$A$2:$A$3000=C439)*('ce raw data'!$B$2:$B$3000=$B488),,),0),MATCH(SUBSTITUTE(C442,"Allele","Height"),'ce raw data'!$C$1:$CZ$1,0))),"-")</f>
        <v>-</v>
      </c>
      <c r="D487" s="8" t="str">
        <f>IFERROR(IF(INDEX('ce raw data'!$C$2:$CZ$3000,MATCH(1,INDEX(('ce raw data'!$A$2:$A$3000=C439)*('ce raw data'!$B$2:$B$3000=$B488),,),0),MATCH(SUBSTITUTE(D442,"Allele","Height"),'ce raw data'!$C$1:$CZ$1,0))="","-",INDEX('ce raw data'!$C$2:$CZ$3000,MATCH(1,INDEX(('ce raw data'!$A$2:$A$3000=C439)*('ce raw data'!$B$2:$B$3000=$B488),,),0),MATCH(SUBSTITUTE(D442,"Allele","Height"),'ce raw data'!$C$1:$CZ$1,0))),"-")</f>
        <v>-</v>
      </c>
      <c r="E487" s="8" t="str">
        <f>IFERROR(IF(INDEX('ce raw data'!$C$2:$CZ$3000,MATCH(1,INDEX(('ce raw data'!$A$2:$A$3000=C439)*('ce raw data'!$B$2:$B$3000=$B488),,),0),MATCH(SUBSTITUTE(E442,"Allele","Height"),'ce raw data'!$C$1:$CZ$1,0))="","-",INDEX('ce raw data'!$C$2:$CZ$3000,MATCH(1,INDEX(('ce raw data'!$A$2:$A$3000=C439)*('ce raw data'!$B$2:$B$3000=$B488),,),0),MATCH(SUBSTITUTE(E442,"Allele","Height"),'ce raw data'!$C$1:$CZ$1,0))),"-")</f>
        <v>-</v>
      </c>
      <c r="F487" s="8" t="str">
        <f>IFERROR(IF(INDEX('ce raw data'!$C$2:$CZ$3000,MATCH(1,INDEX(('ce raw data'!$A$2:$A$3000=C439)*('ce raw data'!$B$2:$B$3000=$B488),,),0),MATCH(SUBSTITUTE(F442,"Allele","Height"),'ce raw data'!$C$1:$CZ$1,0))="","-",INDEX('ce raw data'!$C$2:$CZ$3000,MATCH(1,INDEX(('ce raw data'!$A$2:$A$3000=C439)*('ce raw data'!$B$2:$B$3000=$B488),,),0),MATCH(SUBSTITUTE(F442,"Allele","Height"),'ce raw data'!$C$1:$CZ$1,0))),"-")</f>
        <v>-</v>
      </c>
      <c r="G487" s="8" t="str">
        <f>IFERROR(IF(INDEX('ce raw data'!$C$2:$CZ$3000,MATCH(1,INDEX(('ce raw data'!$A$2:$A$3000=C439)*('ce raw data'!$B$2:$B$3000=$B488),,),0),MATCH(SUBSTITUTE(G442,"Allele","Height"),'ce raw data'!$C$1:$CZ$1,0))="","-",INDEX('ce raw data'!$C$2:$CZ$3000,MATCH(1,INDEX(('ce raw data'!$A$2:$A$3000=C439)*('ce raw data'!$B$2:$B$3000=$B488),,),0),MATCH(SUBSTITUTE(G442,"Allele","Height"),'ce raw data'!$C$1:$CZ$1,0))),"-")</f>
        <v>-</v>
      </c>
      <c r="H487" s="8" t="str">
        <f>IFERROR(IF(INDEX('ce raw data'!$C$2:$CZ$3000,MATCH(1,INDEX(('ce raw data'!$A$2:$A$3000=C439)*('ce raw data'!$B$2:$B$3000=$B488),,),0),MATCH(SUBSTITUTE(H442,"Allele","Height"),'ce raw data'!$C$1:$CZ$1,0))="","-",INDEX('ce raw data'!$C$2:$CZ$3000,MATCH(1,INDEX(('ce raw data'!$A$2:$A$3000=C439)*('ce raw data'!$B$2:$B$3000=$B488),,),0),MATCH(SUBSTITUTE(H442,"Allele","Height"),'ce raw data'!$C$1:$CZ$1,0))),"-")</f>
        <v>-</v>
      </c>
      <c r="I487" s="8" t="str">
        <f>IFERROR(IF(INDEX('ce raw data'!$C$2:$CZ$3000,MATCH(1,INDEX(('ce raw data'!$A$2:$A$3000=C439)*('ce raw data'!$B$2:$B$3000=$B488),,),0),MATCH(SUBSTITUTE(I442,"Allele","Height"),'ce raw data'!$C$1:$CZ$1,0))="","-",INDEX('ce raw data'!$C$2:$CZ$3000,MATCH(1,INDEX(('ce raw data'!$A$2:$A$3000=C439)*('ce raw data'!$B$2:$B$3000=$B488),,),0),MATCH(SUBSTITUTE(I442,"Allele","Height"),'ce raw data'!$C$1:$CZ$1,0))),"-")</f>
        <v>-</v>
      </c>
      <c r="J487" s="8" t="str">
        <f>IFERROR(IF(INDEX('ce raw data'!$C$2:$CZ$3000,MATCH(1,INDEX(('ce raw data'!$A$2:$A$3000=C439)*('ce raw data'!$B$2:$B$3000=$B488),,),0),MATCH(SUBSTITUTE(J442,"Allele","Height"),'ce raw data'!$C$1:$CZ$1,0))="","-",INDEX('ce raw data'!$C$2:$CZ$3000,MATCH(1,INDEX(('ce raw data'!$A$2:$A$3000=C439)*('ce raw data'!$B$2:$B$3000=$B488),,),0),MATCH(SUBSTITUTE(J442,"Allele","Height"),'ce raw data'!$C$1:$CZ$1,0))),"-")</f>
        <v>-</v>
      </c>
    </row>
    <row r="488" spans="2:10" x14ac:dyDescent="0.4">
      <c r="B488" s="12" t="str">
        <f>'Allele Call Table'!$A$115</f>
        <v>D22S1045</v>
      </c>
      <c r="C488" s="8" t="str">
        <f>IFERROR(IF(INDEX('ce raw data'!$C$2:$CZ$3000,MATCH(1,INDEX(('ce raw data'!$A$2:$A$3000=C439)*('ce raw data'!$B$2:$B$3000=$B488),,),0),MATCH(C442,'ce raw data'!$C$1:$CZ$1,0))="","-",INDEX('ce raw data'!$C$2:$CZ$3000,MATCH(1,INDEX(('ce raw data'!$A$2:$A$3000=C439)*('ce raw data'!$B$2:$B$3000=$B488),,),0),MATCH(C442,'ce raw data'!$C$1:$CZ$1,0))),"-")</f>
        <v>-</v>
      </c>
      <c r="D488" s="8" t="str">
        <f>IFERROR(IF(INDEX('ce raw data'!$C$2:$CZ$3000,MATCH(1,INDEX(('ce raw data'!$A$2:$A$3000=C439)*('ce raw data'!$B$2:$B$3000=$B488),,),0),MATCH(D442,'ce raw data'!$C$1:$CZ$1,0))="","-",INDEX('ce raw data'!$C$2:$CZ$3000,MATCH(1,INDEX(('ce raw data'!$A$2:$A$3000=C439)*('ce raw data'!$B$2:$B$3000=$B488),,),0),MATCH(D442,'ce raw data'!$C$1:$CZ$1,0))),"-")</f>
        <v>-</v>
      </c>
      <c r="E488" s="8" t="str">
        <f>IFERROR(IF(INDEX('ce raw data'!$C$2:$CZ$3000,MATCH(1,INDEX(('ce raw data'!$A$2:$A$3000=C439)*('ce raw data'!$B$2:$B$3000=$B488),,),0),MATCH(E442,'ce raw data'!$C$1:$CZ$1,0))="","-",INDEX('ce raw data'!$C$2:$CZ$3000,MATCH(1,INDEX(('ce raw data'!$A$2:$A$3000=C439)*('ce raw data'!$B$2:$B$3000=$B488),,),0),MATCH(E442,'ce raw data'!$C$1:$CZ$1,0))),"-")</f>
        <v>-</v>
      </c>
      <c r="F488" s="8" t="str">
        <f>IFERROR(IF(INDEX('ce raw data'!$C$2:$CZ$3000,MATCH(1,INDEX(('ce raw data'!$A$2:$A$3000=C439)*('ce raw data'!$B$2:$B$3000=$B488),,),0),MATCH(F442,'ce raw data'!$C$1:$CZ$1,0))="","-",INDEX('ce raw data'!$C$2:$CZ$3000,MATCH(1,INDEX(('ce raw data'!$A$2:$A$3000=C439)*('ce raw data'!$B$2:$B$3000=$B488),,),0),MATCH(F442,'ce raw data'!$C$1:$CZ$1,0))),"-")</f>
        <v>-</v>
      </c>
      <c r="G488" s="8" t="str">
        <f>IFERROR(IF(INDEX('ce raw data'!$C$2:$CZ$3000,MATCH(1,INDEX(('ce raw data'!$A$2:$A$3000=C439)*('ce raw data'!$B$2:$B$3000=$B488),,),0),MATCH(G442,'ce raw data'!$C$1:$CZ$1,0))="","-",INDEX('ce raw data'!$C$2:$CZ$3000,MATCH(1,INDEX(('ce raw data'!$A$2:$A$3000=C439)*('ce raw data'!$B$2:$B$3000=$B488),,),0),MATCH(G442,'ce raw data'!$C$1:$CZ$1,0))),"-")</f>
        <v>-</v>
      </c>
      <c r="H488" s="8" t="str">
        <f>IFERROR(IF(INDEX('ce raw data'!$C$2:$CZ$3000,MATCH(1,INDEX(('ce raw data'!$A$2:$A$3000=C439)*('ce raw data'!$B$2:$B$3000=$B488),,),0),MATCH(H442,'ce raw data'!$C$1:$CZ$1,0))="","-",INDEX('ce raw data'!$C$2:$CZ$3000,MATCH(1,INDEX(('ce raw data'!$A$2:$A$3000=C439)*('ce raw data'!$B$2:$B$3000=$B488),,),0),MATCH(H442,'ce raw data'!$C$1:$CZ$1,0))),"-")</f>
        <v>-</v>
      </c>
      <c r="I488" s="8" t="str">
        <f>IFERROR(IF(INDEX('ce raw data'!$C$2:$CZ$3000,MATCH(1,INDEX(('ce raw data'!$A$2:$A$3000=C439)*('ce raw data'!$B$2:$B$3000=$B488),,),0),MATCH(I442,'ce raw data'!$C$1:$CZ$1,0))="","-",INDEX('ce raw data'!$C$2:$CZ$3000,MATCH(1,INDEX(('ce raw data'!$A$2:$A$3000=C439)*('ce raw data'!$B$2:$B$3000=$B488),,),0),MATCH(I442,'ce raw data'!$C$1:$CZ$1,0))),"-")</f>
        <v>-</v>
      </c>
      <c r="J488" s="8" t="str">
        <f>IFERROR(IF(INDEX('ce raw data'!$C$2:$CZ$3000,MATCH(1,INDEX(('ce raw data'!$A$2:$A$3000=C439)*('ce raw data'!$B$2:$B$3000=$B488),,),0),MATCH(J442,'ce raw data'!$C$1:$CZ$1,0))="","-",INDEX('ce raw data'!$C$2:$CZ$3000,MATCH(1,INDEX(('ce raw data'!$A$2:$A$3000=C439)*('ce raw data'!$B$2:$B$3000=$B488),,),0),MATCH(J442,'ce raw data'!$C$1:$CZ$1,0))),"-")</f>
        <v>-</v>
      </c>
    </row>
    <row r="489" spans="2:10" hidden="1" x14ac:dyDescent="0.4">
      <c r="B489" s="10"/>
      <c r="C489" s="8" t="str">
        <f>IFERROR(IF(INDEX('ce raw data'!$C$2:$CZ$3000,MATCH(1,INDEX(('ce raw data'!$A$2:$A$3000=C439)*('ce raw data'!$B$2:$B$3000=$B490),,),0),MATCH(SUBSTITUTE(C442,"Allele","Height"),'ce raw data'!$C$1:$CZ$1,0))="","-",INDEX('ce raw data'!$C$2:$CZ$3000,MATCH(1,INDEX(('ce raw data'!$A$2:$A$3000=C439)*('ce raw data'!$B$2:$B$3000=$B490),,),0),MATCH(SUBSTITUTE(C442,"Allele","Height"),'ce raw data'!$C$1:$CZ$1,0))),"-")</f>
        <v>-</v>
      </c>
      <c r="D489" s="8" t="str">
        <f>IFERROR(IF(INDEX('ce raw data'!$C$2:$CZ$3000,MATCH(1,INDEX(('ce raw data'!$A$2:$A$3000=C439)*('ce raw data'!$B$2:$B$3000=$B490),,),0),MATCH(SUBSTITUTE(D442,"Allele","Height"),'ce raw data'!$C$1:$CZ$1,0))="","-",INDEX('ce raw data'!$C$2:$CZ$3000,MATCH(1,INDEX(('ce raw data'!$A$2:$A$3000=C439)*('ce raw data'!$B$2:$B$3000=$B490),,),0),MATCH(SUBSTITUTE(D442,"Allele","Height"),'ce raw data'!$C$1:$CZ$1,0))),"-")</f>
        <v>-</v>
      </c>
      <c r="E489" s="8" t="str">
        <f>IFERROR(IF(INDEX('ce raw data'!$C$2:$CZ$3000,MATCH(1,INDEX(('ce raw data'!$A$2:$A$3000=C439)*('ce raw data'!$B$2:$B$3000=$B490),,),0),MATCH(SUBSTITUTE(E442,"Allele","Height"),'ce raw data'!$C$1:$CZ$1,0))="","-",INDEX('ce raw data'!$C$2:$CZ$3000,MATCH(1,INDEX(('ce raw data'!$A$2:$A$3000=C439)*('ce raw data'!$B$2:$B$3000=$B490),,),0),MATCH(SUBSTITUTE(E442,"Allele","Height"),'ce raw data'!$C$1:$CZ$1,0))),"-")</f>
        <v>-</v>
      </c>
      <c r="F489" s="8" t="str">
        <f>IFERROR(IF(INDEX('ce raw data'!$C$2:$CZ$3000,MATCH(1,INDEX(('ce raw data'!$A$2:$A$3000=C439)*('ce raw data'!$B$2:$B$3000=$B490),,),0),MATCH(SUBSTITUTE(F442,"Allele","Height"),'ce raw data'!$C$1:$CZ$1,0))="","-",INDEX('ce raw data'!$C$2:$CZ$3000,MATCH(1,INDEX(('ce raw data'!$A$2:$A$3000=C439)*('ce raw data'!$B$2:$B$3000=$B490),,),0),MATCH(SUBSTITUTE(F442,"Allele","Height"),'ce raw data'!$C$1:$CZ$1,0))),"-")</f>
        <v>-</v>
      </c>
      <c r="G489" s="8" t="str">
        <f>IFERROR(IF(INDEX('ce raw data'!$C$2:$CZ$3000,MATCH(1,INDEX(('ce raw data'!$A$2:$A$3000=C439)*('ce raw data'!$B$2:$B$3000=$B490),,),0),MATCH(SUBSTITUTE(G442,"Allele","Height"),'ce raw data'!$C$1:$CZ$1,0))="","-",INDEX('ce raw data'!$C$2:$CZ$3000,MATCH(1,INDEX(('ce raw data'!$A$2:$A$3000=C439)*('ce raw data'!$B$2:$B$3000=$B490),,),0),MATCH(SUBSTITUTE(G442,"Allele","Height"),'ce raw data'!$C$1:$CZ$1,0))),"-")</f>
        <v>-</v>
      </c>
      <c r="H489" s="8" t="str">
        <f>IFERROR(IF(INDEX('ce raw data'!$C$2:$CZ$3000,MATCH(1,INDEX(('ce raw data'!$A$2:$A$3000=C439)*('ce raw data'!$B$2:$B$3000=$B490),,),0),MATCH(SUBSTITUTE(H442,"Allele","Height"),'ce raw data'!$C$1:$CZ$1,0))="","-",INDEX('ce raw data'!$C$2:$CZ$3000,MATCH(1,INDEX(('ce raw data'!$A$2:$A$3000=C439)*('ce raw data'!$B$2:$B$3000=$B490),,),0),MATCH(SUBSTITUTE(H442,"Allele","Height"),'ce raw data'!$C$1:$CZ$1,0))),"-")</f>
        <v>-</v>
      </c>
      <c r="I489" s="8" t="str">
        <f>IFERROR(IF(INDEX('ce raw data'!$C$2:$CZ$3000,MATCH(1,INDEX(('ce raw data'!$A$2:$A$3000=C439)*('ce raw data'!$B$2:$B$3000=$B490),,),0),MATCH(SUBSTITUTE(I442,"Allele","Height"),'ce raw data'!$C$1:$CZ$1,0))="","-",INDEX('ce raw data'!$C$2:$CZ$3000,MATCH(1,INDEX(('ce raw data'!$A$2:$A$3000=C439)*('ce raw data'!$B$2:$B$3000=$B490),,),0),MATCH(SUBSTITUTE(I442,"Allele","Height"),'ce raw data'!$C$1:$CZ$1,0))),"-")</f>
        <v>-</v>
      </c>
      <c r="J489" s="8" t="str">
        <f>IFERROR(IF(INDEX('ce raw data'!$C$2:$CZ$3000,MATCH(1,INDEX(('ce raw data'!$A$2:$A$3000=C439)*('ce raw data'!$B$2:$B$3000=$B490),,),0),MATCH(SUBSTITUTE(J442,"Allele","Height"),'ce raw data'!$C$1:$CZ$1,0))="","-",INDEX('ce raw data'!$C$2:$CZ$3000,MATCH(1,INDEX(('ce raw data'!$A$2:$A$3000=C439)*('ce raw data'!$B$2:$B$3000=$B490),,),0),MATCH(SUBSTITUTE(J442,"Allele","Height"),'ce raw data'!$C$1:$CZ$1,0))),"-")</f>
        <v>-</v>
      </c>
    </row>
    <row r="490" spans="2:10" x14ac:dyDescent="0.4">
      <c r="B490" s="13" t="str">
        <f>'Allele Call Table'!$A$117</f>
        <v>DYS391</v>
      </c>
      <c r="C490" s="8" t="str">
        <f>IFERROR(IF(INDEX('ce raw data'!$C$2:$CZ$3000,MATCH(1,INDEX(('ce raw data'!$A$2:$A$3000=C439)*('ce raw data'!$B$2:$B$3000=$B490),,),0),MATCH(C442,'ce raw data'!$C$1:$CZ$1,0))="","-",INDEX('ce raw data'!$C$2:$CZ$3000,MATCH(1,INDEX(('ce raw data'!$A$2:$A$3000=C439)*('ce raw data'!$B$2:$B$3000=$B490),,),0),MATCH(C442,'ce raw data'!$C$1:$CZ$1,0))),"-")</f>
        <v>-</v>
      </c>
      <c r="D490" s="8" t="str">
        <f>IFERROR(IF(INDEX('ce raw data'!$C$2:$CZ$3000,MATCH(1,INDEX(('ce raw data'!$A$2:$A$3000=C439)*('ce raw data'!$B$2:$B$3000=$B490),,),0),MATCH(D442,'ce raw data'!$C$1:$CZ$1,0))="","-",INDEX('ce raw data'!$C$2:$CZ$3000,MATCH(1,INDEX(('ce raw data'!$A$2:$A$3000=C439)*('ce raw data'!$B$2:$B$3000=$B490),,),0),MATCH(D442,'ce raw data'!$C$1:$CZ$1,0))),"-")</f>
        <v>-</v>
      </c>
      <c r="E490" s="8" t="str">
        <f>IFERROR(IF(INDEX('ce raw data'!$C$2:$CZ$3000,MATCH(1,INDEX(('ce raw data'!$A$2:$A$3000=C439)*('ce raw data'!$B$2:$B$3000=$B490),,),0),MATCH(E442,'ce raw data'!$C$1:$CZ$1,0))="","-",INDEX('ce raw data'!$C$2:$CZ$3000,MATCH(1,INDEX(('ce raw data'!$A$2:$A$3000=C439)*('ce raw data'!$B$2:$B$3000=$B490),,),0),MATCH(E442,'ce raw data'!$C$1:$CZ$1,0))),"-")</f>
        <v>-</v>
      </c>
      <c r="F490" s="8" t="str">
        <f>IFERROR(IF(INDEX('ce raw data'!$C$2:$CZ$3000,MATCH(1,INDEX(('ce raw data'!$A$2:$A$3000=C439)*('ce raw data'!$B$2:$B$3000=$B490),,),0),MATCH(F442,'ce raw data'!$C$1:$CZ$1,0))="","-",INDEX('ce raw data'!$C$2:$CZ$3000,MATCH(1,INDEX(('ce raw data'!$A$2:$A$3000=C439)*('ce raw data'!$B$2:$B$3000=$B490),,),0),MATCH(F442,'ce raw data'!$C$1:$CZ$1,0))),"-")</f>
        <v>-</v>
      </c>
      <c r="G490" s="8" t="str">
        <f>IFERROR(IF(INDEX('ce raw data'!$C$2:$CZ$3000,MATCH(1,INDEX(('ce raw data'!$A$2:$A$3000=C439)*('ce raw data'!$B$2:$B$3000=$B490),,),0),MATCH(G442,'ce raw data'!$C$1:$CZ$1,0))="","-",INDEX('ce raw data'!$C$2:$CZ$3000,MATCH(1,INDEX(('ce raw data'!$A$2:$A$3000=C439)*('ce raw data'!$B$2:$B$3000=$B490),,),0),MATCH(G442,'ce raw data'!$C$1:$CZ$1,0))),"-")</f>
        <v>-</v>
      </c>
      <c r="H490" s="8" t="str">
        <f>IFERROR(IF(INDEX('ce raw data'!$C$2:$CZ$3000,MATCH(1,INDEX(('ce raw data'!$A$2:$A$3000=C439)*('ce raw data'!$B$2:$B$3000=$B490),,),0),MATCH(H442,'ce raw data'!$C$1:$CZ$1,0))="","-",INDEX('ce raw data'!$C$2:$CZ$3000,MATCH(1,INDEX(('ce raw data'!$A$2:$A$3000=C439)*('ce raw data'!$B$2:$B$3000=$B490),,),0),MATCH(H442,'ce raw data'!$C$1:$CZ$1,0))),"-")</f>
        <v>-</v>
      </c>
      <c r="I490" s="8" t="str">
        <f>IFERROR(IF(INDEX('ce raw data'!$C$2:$CZ$3000,MATCH(1,INDEX(('ce raw data'!$A$2:$A$3000=C439)*('ce raw data'!$B$2:$B$3000=$B490),,),0),MATCH(I442,'ce raw data'!$C$1:$CZ$1,0))="","-",INDEX('ce raw data'!$C$2:$CZ$3000,MATCH(1,INDEX(('ce raw data'!$A$2:$A$3000=C439)*('ce raw data'!$B$2:$B$3000=$B490),,),0),MATCH(I442,'ce raw data'!$C$1:$CZ$1,0))),"-")</f>
        <v>-</v>
      </c>
      <c r="J490" s="8" t="str">
        <f>IFERROR(IF(INDEX('ce raw data'!$C$2:$CZ$3000,MATCH(1,INDEX(('ce raw data'!$A$2:$A$3000=C439)*('ce raw data'!$B$2:$B$3000=$B490),,),0),MATCH(J442,'ce raw data'!$C$1:$CZ$1,0))="","-",INDEX('ce raw data'!$C$2:$CZ$3000,MATCH(1,INDEX(('ce raw data'!$A$2:$A$3000=C439)*('ce raw data'!$B$2:$B$3000=$B490),,),0),MATCH(J442,'ce raw data'!$C$1:$CZ$1,0))),"-")</f>
        <v>-</v>
      </c>
    </row>
    <row r="491" spans="2:10" hidden="1" x14ac:dyDescent="0.4">
      <c r="B491" s="13"/>
      <c r="C491" s="8" t="str">
        <f>IFERROR(IF(INDEX('ce raw data'!$C$2:$CZ$3000,MATCH(1,INDEX(('ce raw data'!$A$2:$A$3000=C439)*('ce raw data'!$B$2:$B$3000=$B492),,),0),MATCH(SUBSTITUTE(C442,"Allele","Height"),'ce raw data'!$C$1:$CZ$1,0))="","-",INDEX('ce raw data'!$C$2:$CZ$3000,MATCH(1,INDEX(('ce raw data'!$A$2:$A$3000=C439)*('ce raw data'!$B$2:$B$3000=$B492),,),0),MATCH(SUBSTITUTE(C442,"Allele","Height"),'ce raw data'!$C$1:$CZ$1,0))),"-")</f>
        <v>-</v>
      </c>
      <c r="D491" s="8" t="str">
        <f>IFERROR(IF(INDEX('ce raw data'!$C$2:$CZ$3000,MATCH(1,INDEX(('ce raw data'!$A$2:$A$3000=C439)*('ce raw data'!$B$2:$B$3000=$B492),,),0),MATCH(SUBSTITUTE(D442,"Allele","Height"),'ce raw data'!$C$1:$CZ$1,0))="","-",INDEX('ce raw data'!$C$2:$CZ$3000,MATCH(1,INDEX(('ce raw data'!$A$2:$A$3000=C439)*('ce raw data'!$B$2:$B$3000=$B492),,),0),MATCH(SUBSTITUTE(D442,"Allele","Height"),'ce raw data'!$C$1:$CZ$1,0))),"-")</f>
        <v>-</v>
      </c>
      <c r="E491" s="8" t="str">
        <f>IFERROR(IF(INDEX('ce raw data'!$C$2:$CZ$3000,MATCH(1,INDEX(('ce raw data'!$A$2:$A$3000=C439)*('ce raw data'!$B$2:$B$3000=$B492),,),0),MATCH(SUBSTITUTE(E442,"Allele","Height"),'ce raw data'!$C$1:$CZ$1,0))="","-",INDEX('ce raw data'!$C$2:$CZ$3000,MATCH(1,INDEX(('ce raw data'!$A$2:$A$3000=C439)*('ce raw data'!$B$2:$B$3000=$B492),,),0),MATCH(SUBSTITUTE(E442,"Allele","Height"),'ce raw data'!$C$1:$CZ$1,0))),"-")</f>
        <v>-</v>
      </c>
      <c r="F491" s="8" t="str">
        <f>IFERROR(IF(INDEX('ce raw data'!$C$2:$CZ$3000,MATCH(1,INDEX(('ce raw data'!$A$2:$A$3000=C439)*('ce raw data'!$B$2:$B$3000=$B492),,),0),MATCH(SUBSTITUTE(F442,"Allele","Height"),'ce raw data'!$C$1:$CZ$1,0))="","-",INDEX('ce raw data'!$C$2:$CZ$3000,MATCH(1,INDEX(('ce raw data'!$A$2:$A$3000=C439)*('ce raw data'!$B$2:$B$3000=$B492),,),0),MATCH(SUBSTITUTE(F442,"Allele","Height"),'ce raw data'!$C$1:$CZ$1,0))),"-")</f>
        <v>-</v>
      </c>
      <c r="G491" s="8" t="str">
        <f>IFERROR(IF(INDEX('ce raw data'!$C$2:$CZ$3000,MATCH(1,INDEX(('ce raw data'!$A$2:$A$3000=C439)*('ce raw data'!$B$2:$B$3000=$B492),,),0),MATCH(SUBSTITUTE(G442,"Allele","Height"),'ce raw data'!$C$1:$CZ$1,0))="","-",INDEX('ce raw data'!$C$2:$CZ$3000,MATCH(1,INDEX(('ce raw data'!$A$2:$A$3000=C439)*('ce raw data'!$B$2:$B$3000=$B492),,),0),MATCH(SUBSTITUTE(G442,"Allele","Height"),'ce raw data'!$C$1:$CZ$1,0))),"-")</f>
        <v>-</v>
      </c>
      <c r="H491" s="8" t="str">
        <f>IFERROR(IF(INDEX('ce raw data'!$C$2:$CZ$3000,MATCH(1,INDEX(('ce raw data'!$A$2:$A$3000=C439)*('ce raw data'!$B$2:$B$3000=$B492),,),0),MATCH(SUBSTITUTE(H442,"Allele","Height"),'ce raw data'!$C$1:$CZ$1,0))="","-",INDEX('ce raw data'!$C$2:$CZ$3000,MATCH(1,INDEX(('ce raw data'!$A$2:$A$3000=C439)*('ce raw data'!$B$2:$B$3000=$B492),,),0),MATCH(SUBSTITUTE(H442,"Allele","Height"),'ce raw data'!$C$1:$CZ$1,0))),"-")</f>
        <v>-</v>
      </c>
      <c r="I491" s="8" t="str">
        <f>IFERROR(IF(INDEX('ce raw data'!$C$2:$CZ$3000,MATCH(1,INDEX(('ce raw data'!$A$2:$A$3000=C439)*('ce raw data'!$B$2:$B$3000=$B492),,),0),MATCH(SUBSTITUTE(I442,"Allele","Height"),'ce raw data'!$C$1:$CZ$1,0))="","-",INDEX('ce raw data'!$C$2:$CZ$3000,MATCH(1,INDEX(('ce raw data'!$A$2:$A$3000=C439)*('ce raw data'!$B$2:$B$3000=$B492),,),0),MATCH(SUBSTITUTE(I442,"Allele","Height"),'ce raw data'!$C$1:$CZ$1,0))),"-")</f>
        <v>-</v>
      </c>
      <c r="J491" s="8" t="str">
        <f>IFERROR(IF(INDEX('ce raw data'!$C$2:$CZ$3000,MATCH(1,INDEX(('ce raw data'!$A$2:$A$3000=C439)*('ce raw data'!$B$2:$B$3000=$B492),,),0),MATCH(SUBSTITUTE(J442,"Allele","Height"),'ce raw data'!$C$1:$CZ$1,0))="","-",INDEX('ce raw data'!$C$2:$CZ$3000,MATCH(1,INDEX(('ce raw data'!$A$2:$A$3000=C439)*('ce raw data'!$B$2:$B$3000=$B492),,),0),MATCH(SUBSTITUTE(J442,"Allele","Height"),'ce raw data'!$C$1:$CZ$1,0))),"-")</f>
        <v>-</v>
      </c>
    </row>
    <row r="492" spans="2:10" x14ac:dyDescent="0.4">
      <c r="B492" s="13" t="str">
        <f>'Allele Call Table'!$A$119</f>
        <v>FGA</v>
      </c>
      <c r="C492" s="8" t="str">
        <f>IFERROR(IF(INDEX('ce raw data'!$C$2:$CZ$3000,MATCH(1,INDEX(('ce raw data'!$A$2:$A$3000=C439)*('ce raw data'!$B$2:$B$3000=$B492),,),0),MATCH(C442,'ce raw data'!$C$1:$CZ$1,0))="","-",INDEX('ce raw data'!$C$2:$CZ$3000,MATCH(1,INDEX(('ce raw data'!$A$2:$A$3000=C439)*('ce raw data'!$B$2:$B$3000=$B492),,),0),MATCH(C442,'ce raw data'!$C$1:$CZ$1,0))),"-")</f>
        <v>-</v>
      </c>
      <c r="D492" s="8" t="str">
        <f>IFERROR(IF(INDEX('ce raw data'!$C$2:$CZ$3000,MATCH(1,INDEX(('ce raw data'!$A$2:$A$3000=C439)*('ce raw data'!$B$2:$B$3000=$B492),,),0),MATCH(D442,'ce raw data'!$C$1:$CZ$1,0))="","-",INDEX('ce raw data'!$C$2:$CZ$3000,MATCH(1,INDEX(('ce raw data'!$A$2:$A$3000=C439)*('ce raw data'!$B$2:$B$3000=$B492),,),0),MATCH(D442,'ce raw data'!$C$1:$CZ$1,0))),"-")</f>
        <v>-</v>
      </c>
      <c r="E492" s="8" t="str">
        <f>IFERROR(IF(INDEX('ce raw data'!$C$2:$CZ$3000,MATCH(1,INDEX(('ce raw data'!$A$2:$A$3000=C439)*('ce raw data'!$B$2:$B$3000=$B492),,),0),MATCH(E442,'ce raw data'!$C$1:$CZ$1,0))="","-",INDEX('ce raw data'!$C$2:$CZ$3000,MATCH(1,INDEX(('ce raw data'!$A$2:$A$3000=C439)*('ce raw data'!$B$2:$B$3000=$B492),,),0),MATCH(E442,'ce raw data'!$C$1:$CZ$1,0))),"-")</f>
        <v>-</v>
      </c>
      <c r="F492" s="8" t="str">
        <f>IFERROR(IF(INDEX('ce raw data'!$C$2:$CZ$3000,MATCH(1,INDEX(('ce raw data'!$A$2:$A$3000=C439)*('ce raw data'!$B$2:$B$3000=$B492),,),0),MATCH(F442,'ce raw data'!$C$1:$CZ$1,0))="","-",INDEX('ce raw data'!$C$2:$CZ$3000,MATCH(1,INDEX(('ce raw data'!$A$2:$A$3000=C439)*('ce raw data'!$B$2:$B$3000=$B492),,),0),MATCH(F442,'ce raw data'!$C$1:$CZ$1,0))),"-")</f>
        <v>-</v>
      </c>
      <c r="G492" s="8" t="str">
        <f>IFERROR(IF(INDEX('ce raw data'!$C$2:$CZ$3000,MATCH(1,INDEX(('ce raw data'!$A$2:$A$3000=C439)*('ce raw data'!$B$2:$B$3000=$B492),,),0),MATCH(G442,'ce raw data'!$C$1:$CZ$1,0))="","-",INDEX('ce raw data'!$C$2:$CZ$3000,MATCH(1,INDEX(('ce raw data'!$A$2:$A$3000=C439)*('ce raw data'!$B$2:$B$3000=$B492),,),0),MATCH(G442,'ce raw data'!$C$1:$CZ$1,0))),"-")</f>
        <v>-</v>
      </c>
      <c r="H492" s="8" t="str">
        <f>IFERROR(IF(INDEX('ce raw data'!$C$2:$CZ$3000,MATCH(1,INDEX(('ce raw data'!$A$2:$A$3000=C439)*('ce raw data'!$B$2:$B$3000=$B492),,),0),MATCH(H442,'ce raw data'!$C$1:$CZ$1,0))="","-",INDEX('ce raw data'!$C$2:$CZ$3000,MATCH(1,INDEX(('ce raw data'!$A$2:$A$3000=C439)*('ce raw data'!$B$2:$B$3000=$B492),,),0),MATCH(H442,'ce raw data'!$C$1:$CZ$1,0))),"-")</f>
        <v>-</v>
      </c>
      <c r="I492" s="8" t="str">
        <f>IFERROR(IF(INDEX('ce raw data'!$C$2:$CZ$3000,MATCH(1,INDEX(('ce raw data'!$A$2:$A$3000=C439)*('ce raw data'!$B$2:$B$3000=$B492),,),0),MATCH(I442,'ce raw data'!$C$1:$CZ$1,0))="","-",INDEX('ce raw data'!$C$2:$CZ$3000,MATCH(1,INDEX(('ce raw data'!$A$2:$A$3000=C439)*('ce raw data'!$B$2:$B$3000=$B492),,),0),MATCH(I442,'ce raw data'!$C$1:$CZ$1,0))),"-")</f>
        <v>-</v>
      </c>
      <c r="J492" s="8" t="str">
        <f>IFERROR(IF(INDEX('ce raw data'!$C$2:$CZ$3000,MATCH(1,INDEX(('ce raw data'!$A$2:$A$3000=C439)*('ce raw data'!$B$2:$B$3000=$B492),,),0),MATCH(J442,'ce raw data'!$C$1:$CZ$1,0))="","-",INDEX('ce raw data'!$C$2:$CZ$3000,MATCH(1,INDEX(('ce raw data'!$A$2:$A$3000=C439)*('ce raw data'!$B$2:$B$3000=$B492),,),0),MATCH(J442,'ce raw data'!$C$1:$CZ$1,0))),"-")</f>
        <v>-</v>
      </c>
    </row>
    <row r="493" spans="2:10" hidden="1" x14ac:dyDescent="0.4">
      <c r="B493" s="13"/>
      <c r="C493" s="8" t="str">
        <f>IFERROR(IF(INDEX('ce raw data'!$C$2:$CZ$3000,MATCH(1,INDEX(('ce raw data'!$A$2:$A$3000=C439)*('ce raw data'!$B$2:$B$3000=$B494),,),0),MATCH(SUBSTITUTE(C442,"Allele","Height"),'ce raw data'!$C$1:$CZ$1,0))="","-",INDEX('ce raw data'!$C$2:$CZ$3000,MATCH(1,INDEX(('ce raw data'!$A$2:$A$3000=C439)*('ce raw data'!$B$2:$B$3000=$B494),,),0),MATCH(SUBSTITUTE(C442,"Allele","Height"),'ce raw data'!$C$1:$CZ$1,0))),"-")</f>
        <v>-</v>
      </c>
      <c r="D493" s="8" t="str">
        <f>IFERROR(IF(INDEX('ce raw data'!$C$2:$CZ$3000,MATCH(1,INDEX(('ce raw data'!$A$2:$A$3000=C439)*('ce raw data'!$B$2:$B$3000=$B494),,),0),MATCH(SUBSTITUTE(D442,"Allele","Height"),'ce raw data'!$C$1:$CZ$1,0))="","-",INDEX('ce raw data'!$C$2:$CZ$3000,MATCH(1,INDEX(('ce raw data'!$A$2:$A$3000=C439)*('ce raw data'!$B$2:$B$3000=$B494),,),0),MATCH(SUBSTITUTE(D442,"Allele","Height"),'ce raw data'!$C$1:$CZ$1,0))),"-")</f>
        <v>-</v>
      </c>
      <c r="E493" s="8" t="str">
        <f>IFERROR(IF(INDEX('ce raw data'!$C$2:$CZ$3000,MATCH(1,INDEX(('ce raw data'!$A$2:$A$3000=C439)*('ce raw data'!$B$2:$B$3000=$B494),,),0),MATCH(SUBSTITUTE(E442,"Allele","Height"),'ce raw data'!$C$1:$CZ$1,0))="","-",INDEX('ce raw data'!$C$2:$CZ$3000,MATCH(1,INDEX(('ce raw data'!$A$2:$A$3000=C439)*('ce raw data'!$B$2:$B$3000=$B494),,),0),MATCH(SUBSTITUTE(E442,"Allele","Height"),'ce raw data'!$C$1:$CZ$1,0))),"-")</f>
        <v>-</v>
      </c>
      <c r="F493" s="8" t="str">
        <f>IFERROR(IF(INDEX('ce raw data'!$C$2:$CZ$3000,MATCH(1,INDEX(('ce raw data'!$A$2:$A$3000=C439)*('ce raw data'!$B$2:$B$3000=$B494),,),0),MATCH(SUBSTITUTE(F442,"Allele","Height"),'ce raw data'!$C$1:$CZ$1,0))="","-",INDEX('ce raw data'!$C$2:$CZ$3000,MATCH(1,INDEX(('ce raw data'!$A$2:$A$3000=C439)*('ce raw data'!$B$2:$B$3000=$B494),,),0),MATCH(SUBSTITUTE(F442,"Allele","Height"),'ce raw data'!$C$1:$CZ$1,0))),"-")</f>
        <v>-</v>
      </c>
      <c r="G493" s="8" t="str">
        <f>IFERROR(IF(INDEX('ce raw data'!$C$2:$CZ$3000,MATCH(1,INDEX(('ce raw data'!$A$2:$A$3000=C439)*('ce raw data'!$B$2:$B$3000=$B494),,),0),MATCH(SUBSTITUTE(G442,"Allele","Height"),'ce raw data'!$C$1:$CZ$1,0))="","-",INDEX('ce raw data'!$C$2:$CZ$3000,MATCH(1,INDEX(('ce raw data'!$A$2:$A$3000=C439)*('ce raw data'!$B$2:$B$3000=$B494),,),0),MATCH(SUBSTITUTE(G442,"Allele","Height"),'ce raw data'!$C$1:$CZ$1,0))),"-")</f>
        <v>-</v>
      </c>
      <c r="H493" s="8" t="str">
        <f>IFERROR(IF(INDEX('ce raw data'!$C$2:$CZ$3000,MATCH(1,INDEX(('ce raw data'!$A$2:$A$3000=C439)*('ce raw data'!$B$2:$B$3000=$B494),,),0),MATCH(SUBSTITUTE(H442,"Allele","Height"),'ce raw data'!$C$1:$CZ$1,0))="","-",INDEX('ce raw data'!$C$2:$CZ$3000,MATCH(1,INDEX(('ce raw data'!$A$2:$A$3000=C439)*('ce raw data'!$B$2:$B$3000=$B494),,),0),MATCH(SUBSTITUTE(H442,"Allele","Height"),'ce raw data'!$C$1:$CZ$1,0))),"-")</f>
        <v>-</v>
      </c>
      <c r="I493" s="8" t="str">
        <f>IFERROR(IF(INDEX('ce raw data'!$C$2:$CZ$3000,MATCH(1,INDEX(('ce raw data'!$A$2:$A$3000=C439)*('ce raw data'!$B$2:$B$3000=$B494),,),0),MATCH(SUBSTITUTE(I442,"Allele","Height"),'ce raw data'!$C$1:$CZ$1,0))="","-",INDEX('ce raw data'!$C$2:$CZ$3000,MATCH(1,INDEX(('ce raw data'!$A$2:$A$3000=C439)*('ce raw data'!$B$2:$B$3000=$B494),,),0),MATCH(SUBSTITUTE(I442,"Allele","Height"),'ce raw data'!$C$1:$CZ$1,0))),"-")</f>
        <v>-</v>
      </c>
      <c r="J493" s="8" t="str">
        <f>IFERROR(IF(INDEX('ce raw data'!$C$2:$CZ$3000,MATCH(1,INDEX(('ce raw data'!$A$2:$A$3000=C439)*('ce raw data'!$B$2:$B$3000=$B494),,),0),MATCH(SUBSTITUTE(J442,"Allele","Height"),'ce raw data'!$C$1:$CZ$1,0))="","-",INDEX('ce raw data'!$C$2:$CZ$3000,MATCH(1,INDEX(('ce raw data'!$A$2:$A$3000=C439)*('ce raw data'!$B$2:$B$3000=$B494),,),0),MATCH(SUBSTITUTE(J442,"Allele","Height"),'ce raw data'!$C$1:$CZ$1,0))),"-")</f>
        <v>-</v>
      </c>
    </row>
    <row r="494" spans="2:10" x14ac:dyDescent="0.4">
      <c r="B494" s="13" t="str">
        <f>'Allele Call Table'!$A$121</f>
        <v>DYS576</v>
      </c>
      <c r="C494" s="8" t="str">
        <f>IFERROR(IF(INDEX('ce raw data'!$C$2:$CZ$3000,MATCH(1,INDEX(('ce raw data'!$A$2:$A$3000=C439)*('ce raw data'!$B$2:$B$3000=$B494),,),0),MATCH(C442,'ce raw data'!$C$1:$CZ$1,0))="","-",INDEX('ce raw data'!$C$2:$CZ$3000,MATCH(1,INDEX(('ce raw data'!$A$2:$A$3000=C439)*('ce raw data'!$B$2:$B$3000=$B494),,),0),MATCH(C442,'ce raw data'!$C$1:$CZ$1,0))),"-")</f>
        <v>-</v>
      </c>
      <c r="D494" s="8" t="str">
        <f>IFERROR(IF(INDEX('ce raw data'!$C$2:$CZ$3000,MATCH(1,INDEX(('ce raw data'!$A$2:$A$3000=C439)*('ce raw data'!$B$2:$B$3000=$B494),,),0),MATCH(D442,'ce raw data'!$C$1:$CZ$1,0))="","-",INDEX('ce raw data'!$C$2:$CZ$3000,MATCH(1,INDEX(('ce raw data'!$A$2:$A$3000=C439)*('ce raw data'!$B$2:$B$3000=$B494),,),0),MATCH(D442,'ce raw data'!$C$1:$CZ$1,0))),"-")</f>
        <v>-</v>
      </c>
      <c r="E494" s="8" t="str">
        <f>IFERROR(IF(INDEX('ce raw data'!$C$2:$CZ$3000,MATCH(1,INDEX(('ce raw data'!$A$2:$A$3000=C439)*('ce raw data'!$B$2:$B$3000=$B494),,),0),MATCH(E442,'ce raw data'!$C$1:$CZ$1,0))="","-",INDEX('ce raw data'!$C$2:$CZ$3000,MATCH(1,INDEX(('ce raw data'!$A$2:$A$3000=C439)*('ce raw data'!$B$2:$B$3000=$B494),,),0),MATCH(E442,'ce raw data'!$C$1:$CZ$1,0))),"-")</f>
        <v>-</v>
      </c>
      <c r="F494" s="8" t="str">
        <f>IFERROR(IF(INDEX('ce raw data'!$C$2:$CZ$3000,MATCH(1,INDEX(('ce raw data'!$A$2:$A$3000=C439)*('ce raw data'!$B$2:$B$3000=$B494),,),0),MATCH(F442,'ce raw data'!$C$1:$CZ$1,0))="","-",INDEX('ce raw data'!$C$2:$CZ$3000,MATCH(1,INDEX(('ce raw data'!$A$2:$A$3000=C439)*('ce raw data'!$B$2:$B$3000=$B494),,),0),MATCH(F442,'ce raw data'!$C$1:$CZ$1,0))),"-")</f>
        <v>-</v>
      </c>
      <c r="G494" s="8" t="str">
        <f>IFERROR(IF(INDEX('ce raw data'!$C$2:$CZ$3000,MATCH(1,INDEX(('ce raw data'!$A$2:$A$3000=C439)*('ce raw data'!$B$2:$B$3000=$B494),,),0),MATCH(G442,'ce raw data'!$C$1:$CZ$1,0))="","-",INDEX('ce raw data'!$C$2:$CZ$3000,MATCH(1,INDEX(('ce raw data'!$A$2:$A$3000=C439)*('ce raw data'!$B$2:$B$3000=$B494),,),0),MATCH(G442,'ce raw data'!$C$1:$CZ$1,0))),"-")</f>
        <v>-</v>
      </c>
      <c r="H494" s="8" t="str">
        <f>IFERROR(IF(INDEX('ce raw data'!$C$2:$CZ$3000,MATCH(1,INDEX(('ce raw data'!$A$2:$A$3000=C439)*('ce raw data'!$B$2:$B$3000=$B494),,),0),MATCH(H442,'ce raw data'!$C$1:$CZ$1,0))="","-",INDEX('ce raw data'!$C$2:$CZ$3000,MATCH(1,INDEX(('ce raw data'!$A$2:$A$3000=C439)*('ce raw data'!$B$2:$B$3000=$B494),,),0),MATCH(H442,'ce raw data'!$C$1:$CZ$1,0))),"-")</f>
        <v>-</v>
      </c>
      <c r="I494" s="8" t="str">
        <f>IFERROR(IF(INDEX('ce raw data'!$C$2:$CZ$3000,MATCH(1,INDEX(('ce raw data'!$A$2:$A$3000=C439)*('ce raw data'!$B$2:$B$3000=$B494),,),0),MATCH(I442,'ce raw data'!$C$1:$CZ$1,0))="","-",INDEX('ce raw data'!$C$2:$CZ$3000,MATCH(1,INDEX(('ce raw data'!$A$2:$A$3000=C439)*('ce raw data'!$B$2:$B$3000=$B494),,),0),MATCH(I442,'ce raw data'!$C$1:$CZ$1,0))),"-")</f>
        <v>-</v>
      </c>
      <c r="J494" s="8" t="str">
        <f>IFERROR(IF(INDEX('ce raw data'!$C$2:$CZ$3000,MATCH(1,INDEX(('ce raw data'!$A$2:$A$3000=C439)*('ce raw data'!$B$2:$B$3000=$B494),,),0),MATCH(J442,'ce raw data'!$C$1:$CZ$1,0))="","-",INDEX('ce raw data'!$C$2:$CZ$3000,MATCH(1,INDEX(('ce raw data'!$A$2:$A$3000=C439)*('ce raw data'!$B$2:$B$3000=$B494),,),0),MATCH(J442,'ce raw data'!$C$1:$CZ$1,0))),"-")</f>
        <v>-</v>
      </c>
    </row>
    <row r="495" spans="2:10" hidden="1" x14ac:dyDescent="0.4">
      <c r="B495" s="13"/>
      <c r="C495" s="8" t="str">
        <f>IFERROR(IF(INDEX('ce raw data'!$C$2:$CZ$3000,MATCH(1,INDEX(('ce raw data'!$A$2:$A$3000=C439)*('ce raw data'!$B$2:$B$3000=$B496),,),0),MATCH(SUBSTITUTE(C442,"Allele","Height"),'ce raw data'!$C$1:$CZ$1,0))="","-",INDEX('ce raw data'!$C$2:$CZ$3000,MATCH(1,INDEX(('ce raw data'!$A$2:$A$3000=C439)*('ce raw data'!$B$2:$B$3000=$B496),,),0),MATCH(SUBSTITUTE(C442,"Allele","Height"),'ce raw data'!$C$1:$CZ$1,0))),"-")</f>
        <v>-</v>
      </c>
      <c r="D495" s="8" t="str">
        <f>IFERROR(IF(INDEX('ce raw data'!$C$2:$CZ$3000,MATCH(1,INDEX(('ce raw data'!$A$2:$A$3000=C439)*('ce raw data'!$B$2:$B$3000=$B496),,),0),MATCH(SUBSTITUTE(D442,"Allele","Height"),'ce raw data'!$C$1:$CZ$1,0))="","-",INDEX('ce raw data'!$C$2:$CZ$3000,MATCH(1,INDEX(('ce raw data'!$A$2:$A$3000=C439)*('ce raw data'!$B$2:$B$3000=$B496),,),0),MATCH(SUBSTITUTE(D442,"Allele","Height"),'ce raw data'!$C$1:$CZ$1,0))),"-")</f>
        <v>-</v>
      </c>
      <c r="E495" s="8" t="str">
        <f>IFERROR(IF(INDEX('ce raw data'!$C$2:$CZ$3000,MATCH(1,INDEX(('ce raw data'!$A$2:$A$3000=C439)*('ce raw data'!$B$2:$B$3000=$B496),,),0),MATCH(SUBSTITUTE(E442,"Allele","Height"),'ce raw data'!$C$1:$CZ$1,0))="","-",INDEX('ce raw data'!$C$2:$CZ$3000,MATCH(1,INDEX(('ce raw data'!$A$2:$A$3000=C439)*('ce raw data'!$B$2:$B$3000=$B496),,),0),MATCH(SUBSTITUTE(E442,"Allele","Height"),'ce raw data'!$C$1:$CZ$1,0))),"-")</f>
        <v>-</v>
      </c>
      <c r="F495" s="8" t="str">
        <f>IFERROR(IF(INDEX('ce raw data'!$C$2:$CZ$3000,MATCH(1,INDEX(('ce raw data'!$A$2:$A$3000=C439)*('ce raw data'!$B$2:$B$3000=$B496),,),0),MATCH(SUBSTITUTE(F442,"Allele","Height"),'ce raw data'!$C$1:$CZ$1,0))="","-",INDEX('ce raw data'!$C$2:$CZ$3000,MATCH(1,INDEX(('ce raw data'!$A$2:$A$3000=C439)*('ce raw data'!$B$2:$B$3000=$B496),,),0),MATCH(SUBSTITUTE(F442,"Allele","Height"),'ce raw data'!$C$1:$CZ$1,0))),"-")</f>
        <v>-</v>
      </c>
      <c r="G495" s="8" t="str">
        <f>IFERROR(IF(INDEX('ce raw data'!$C$2:$CZ$3000,MATCH(1,INDEX(('ce raw data'!$A$2:$A$3000=C439)*('ce raw data'!$B$2:$B$3000=$B496),,),0),MATCH(SUBSTITUTE(G442,"Allele","Height"),'ce raw data'!$C$1:$CZ$1,0))="","-",INDEX('ce raw data'!$C$2:$CZ$3000,MATCH(1,INDEX(('ce raw data'!$A$2:$A$3000=C439)*('ce raw data'!$B$2:$B$3000=$B496),,),0),MATCH(SUBSTITUTE(G442,"Allele","Height"),'ce raw data'!$C$1:$CZ$1,0))),"-")</f>
        <v>-</v>
      </c>
      <c r="H495" s="8" t="str">
        <f>IFERROR(IF(INDEX('ce raw data'!$C$2:$CZ$3000,MATCH(1,INDEX(('ce raw data'!$A$2:$A$3000=C439)*('ce raw data'!$B$2:$B$3000=$B496),,),0),MATCH(SUBSTITUTE(H442,"Allele","Height"),'ce raw data'!$C$1:$CZ$1,0))="","-",INDEX('ce raw data'!$C$2:$CZ$3000,MATCH(1,INDEX(('ce raw data'!$A$2:$A$3000=C439)*('ce raw data'!$B$2:$B$3000=$B496),,),0),MATCH(SUBSTITUTE(H442,"Allele","Height"),'ce raw data'!$C$1:$CZ$1,0))),"-")</f>
        <v>-</v>
      </c>
      <c r="I495" s="8" t="str">
        <f>IFERROR(IF(INDEX('ce raw data'!$C$2:$CZ$3000,MATCH(1,INDEX(('ce raw data'!$A$2:$A$3000=C439)*('ce raw data'!$B$2:$B$3000=$B496),,),0),MATCH(SUBSTITUTE(I442,"Allele","Height"),'ce raw data'!$C$1:$CZ$1,0))="","-",INDEX('ce raw data'!$C$2:$CZ$3000,MATCH(1,INDEX(('ce raw data'!$A$2:$A$3000=C439)*('ce raw data'!$B$2:$B$3000=$B496),,),0),MATCH(SUBSTITUTE(I442,"Allele","Height"),'ce raw data'!$C$1:$CZ$1,0))),"-")</f>
        <v>-</v>
      </c>
      <c r="J495" s="8" t="str">
        <f>IFERROR(IF(INDEX('ce raw data'!$C$2:$CZ$3000,MATCH(1,INDEX(('ce raw data'!$A$2:$A$3000=C439)*('ce raw data'!$B$2:$B$3000=$B496),,),0),MATCH(SUBSTITUTE(J442,"Allele","Height"),'ce raw data'!$C$1:$CZ$1,0))="","-",INDEX('ce raw data'!$C$2:$CZ$3000,MATCH(1,INDEX(('ce raw data'!$A$2:$A$3000=C439)*('ce raw data'!$B$2:$B$3000=$B496),,),0),MATCH(SUBSTITUTE(J442,"Allele","Height"),'ce raw data'!$C$1:$CZ$1,0))),"-")</f>
        <v>-</v>
      </c>
    </row>
    <row r="496" spans="2:10" x14ac:dyDescent="0.4">
      <c r="B496" s="13" t="str">
        <f>'Allele Call Table'!$A$123</f>
        <v>DYS570</v>
      </c>
      <c r="C496" s="8" t="str">
        <f>IFERROR(IF(INDEX('ce raw data'!$C$2:$CZ$3000,MATCH(1,INDEX(('ce raw data'!$A$2:$A$3000=C439)*('ce raw data'!$B$2:$B$3000=$B496),,),0),MATCH(C442,'ce raw data'!$C$1:$CZ$1,0))="","-",INDEX('ce raw data'!$C$2:$CZ$3000,MATCH(1,INDEX(('ce raw data'!$A$2:$A$3000=C439)*('ce raw data'!$B$2:$B$3000=$B496),,),0),MATCH(C442,'ce raw data'!$C$1:$CZ$1,0))),"-")</f>
        <v>-</v>
      </c>
      <c r="D496" s="8" t="str">
        <f>IFERROR(IF(INDEX('ce raw data'!$C$2:$CZ$3000,MATCH(1,INDEX(('ce raw data'!$A$2:$A$3000=C439)*('ce raw data'!$B$2:$B$3000=$B496),,),0),MATCH(D442,'ce raw data'!$C$1:$CZ$1,0))="","-",INDEX('ce raw data'!$C$2:$CZ$3000,MATCH(1,INDEX(('ce raw data'!$A$2:$A$3000=C439)*('ce raw data'!$B$2:$B$3000=$B496),,),0),MATCH(D442,'ce raw data'!$C$1:$CZ$1,0))),"-")</f>
        <v>-</v>
      </c>
      <c r="E496" s="8" t="str">
        <f>IFERROR(IF(INDEX('ce raw data'!$C$2:$CZ$3000,MATCH(1,INDEX(('ce raw data'!$A$2:$A$3000=C439)*('ce raw data'!$B$2:$B$3000=$B496),,),0),MATCH(E442,'ce raw data'!$C$1:$CZ$1,0))="","-",INDEX('ce raw data'!$C$2:$CZ$3000,MATCH(1,INDEX(('ce raw data'!$A$2:$A$3000=C439)*('ce raw data'!$B$2:$B$3000=$B496),,),0),MATCH(E442,'ce raw data'!$C$1:$CZ$1,0))),"-")</f>
        <v>-</v>
      </c>
      <c r="F496" s="8" t="str">
        <f>IFERROR(IF(INDEX('ce raw data'!$C$2:$CZ$3000,MATCH(1,INDEX(('ce raw data'!$A$2:$A$3000=C439)*('ce raw data'!$B$2:$B$3000=$B496),,),0),MATCH(F442,'ce raw data'!$C$1:$CZ$1,0))="","-",INDEX('ce raw data'!$C$2:$CZ$3000,MATCH(1,INDEX(('ce raw data'!$A$2:$A$3000=C439)*('ce raw data'!$B$2:$B$3000=$B496),,),0),MATCH(F442,'ce raw data'!$C$1:$CZ$1,0))),"-")</f>
        <v>-</v>
      </c>
      <c r="G496" s="8" t="str">
        <f>IFERROR(IF(INDEX('ce raw data'!$C$2:$CZ$3000,MATCH(1,INDEX(('ce raw data'!$A$2:$A$3000=C439)*('ce raw data'!$B$2:$B$3000=$B496),,),0),MATCH(G442,'ce raw data'!$C$1:$CZ$1,0))="","-",INDEX('ce raw data'!$C$2:$CZ$3000,MATCH(1,INDEX(('ce raw data'!$A$2:$A$3000=C439)*('ce raw data'!$B$2:$B$3000=$B496),,),0),MATCH(G442,'ce raw data'!$C$1:$CZ$1,0))),"-")</f>
        <v>-</v>
      </c>
      <c r="H496" s="8" t="str">
        <f>IFERROR(IF(INDEX('ce raw data'!$C$2:$CZ$3000,MATCH(1,INDEX(('ce raw data'!$A$2:$A$3000=C439)*('ce raw data'!$B$2:$B$3000=$B496),,),0),MATCH(H442,'ce raw data'!$C$1:$CZ$1,0))="","-",INDEX('ce raw data'!$C$2:$CZ$3000,MATCH(1,INDEX(('ce raw data'!$A$2:$A$3000=C439)*('ce raw data'!$B$2:$B$3000=$B496),,),0),MATCH(H442,'ce raw data'!$C$1:$CZ$1,0))),"-")</f>
        <v>-</v>
      </c>
      <c r="I496" s="8" t="str">
        <f>IFERROR(IF(INDEX('ce raw data'!$C$2:$CZ$3000,MATCH(1,INDEX(('ce raw data'!$A$2:$A$3000=C439)*('ce raw data'!$B$2:$B$3000=$B496),,),0),MATCH(I442,'ce raw data'!$C$1:$CZ$1,0))="","-",INDEX('ce raw data'!$C$2:$CZ$3000,MATCH(1,INDEX(('ce raw data'!$A$2:$A$3000=C439)*('ce raw data'!$B$2:$B$3000=$B496),,),0),MATCH(I442,'ce raw data'!$C$1:$CZ$1,0))),"-")</f>
        <v>-</v>
      </c>
      <c r="J496" s="8" t="str">
        <f>IFERROR(IF(INDEX('ce raw data'!$C$2:$CZ$3000,MATCH(1,INDEX(('ce raw data'!$A$2:$A$3000=C439)*('ce raw data'!$B$2:$B$3000=$B496),,),0),MATCH(J442,'ce raw data'!$C$1:$CZ$1,0))="","-",INDEX('ce raw data'!$C$2:$CZ$3000,MATCH(1,INDEX(('ce raw data'!$A$2:$A$3000=C439)*('ce raw data'!$B$2:$B$3000=$B496),,),0),MATCH(J442,'ce raw data'!$C$1:$CZ$1,0))),"-")</f>
        <v>-</v>
      </c>
    </row>
    <row r="497" spans="2:10" x14ac:dyDescent="0.4">
      <c r="B497" s="15"/>
      <c r="C497" s="9"/>
      <c r="D497" s="9"/>
      <c r="E497" s="9"/>
      <c r="F497" s="9"/>
      <c r="G497" s="9"/>
      <c r="H497" s="9"/>
      <c r="I497" s="9"/>
      <c r="J497" s="9"/>
    </row>
    <row r="498" spans="2:10" x14ac:dyDescent="0.4">
      <c r="B498" s="15"/>
      <c r="C498" s="9"/>
      <c r="D498" s="9"/>
      <c r="E498" s="9"/>
      <c r="F498" s="9"/>
      <c r="G498" s="9"/>
      <c r="H498" s="9"/>
      <c r="I498" s="9"/>
      <c r="J498" s="9"/>
    </row>
    <row r="499" spans="2:10" x14ac:dyDescent="0.4">
      <c r="B499" s="15"/>
      <c r="C499" s="9"/>
      <c r="D499" s="9"/>
      <c r="E499" s="9"/>
      <c r="F499" s="9"/>
      <c r="G499" s="9"/>
      <c r="H499" s="9"/>
      <c r="I499" s="9"/>
      <c r="J499" s="9"/>
    </row>
    <row r="500" spans="2:10" x14ac:dyDescent="0.4">
      <c r="B500" s="15"/>
      <c r="C500" s="9"/>
      <c r="D500" s="9"/>
      <c r="E500" s="9"/>
      <c r="F500" s="9"/>
      <c r="G500" s="9"/>
      <c r="H500" s="9"/>
      <c r="I500" s="9"/>
      <c r="J500" s="9"/>
    </row>
    <row r="501" spans="2:10" x14ac:dyDescent="0.4">
      <c r="B501" s="27" t="s">
        <v>1</v>
      </c>
      <c r="C501" s="3">
        <f ca="1">TODAY()</f>
        <v>44028</v>
      </c>
      <c r="D501" s="18"/>
      <c r="E501" s="37" t="s">
        <v>2</v>
      </c>
      <c r="F501" s="37"/>
      <c r="G501" s="4" t="str">
        <f>G$1</f>
        <v/>
      </c>
      <c r="J501" s="1"/>
    </row>
    <row r="502" spans="2:10" x14ac:dyDescent="0.4">
      <c r="B502" s="5" t="s">
        <v>4</v>
      </c>
      <c r="C502" s="36" t="str">
        <f>IF(INDEX('ce raw data'!$A:$A,2+27*8)="","blank",INDEX('ce raw data'!$A:$A,2+27*8))</f>
        <v>blank</v>
      </c>
      <c r="D502" s="36"/>
      <c r="E502" s="36"/>
      <c r="F502" s="36"/>
      <c r="G502" s="36"/>
      <c r="H502" s="36"/>
      <c r="I502" s="36"/>
      <c r="J502" s="36"/>
    </row>
    <row r="503" spans="2:10" ht="24.6" x14ac:dyDescent="0.4">
      <c r="B503" s="6" t="s">
        <v>5</v>
      </c>
      <c r="C503" s="36"/>
      <c r="D503" s="36"/>
      <c r="E503" s="36"/>
      <c r="F503" s="36"/>
      <c r="G503" s="36"/>
      <c r="H503" s="36"/>
      <c r="I503" s="36"/>
      <c r="J503" s="36"/>
    </row>
    <row r="504" spans="2:10" x14ac:dyDescent="0.4">
      <c r="B504" s="7"/>
      <c r="C504" s="39"/>
      <c r="D504" s="39"/>
      <c r="E504" s="39"/>
      <c r="F504" s="39"/>
      <c r="G504" s="39"/>
      <c r="H504" s="39"/>
      <c r="I504" s="39"/>
      <c r="J504" s="39"/>
    </row>
    <row r="505" spans="2:10" x14ac:dyDescent="0.4">
      <c r="B505" s="5" t="s">
        <v>7</v>
      </c>
      <c r="C505" s="21" t="s">
        <v>8</v>
      </c>
      <c r="D505" s="21" t="s">
        <v>9</v>
      </c>
      <c r="E505" s="21" t="s">
        <v>40</v>
      </c>
      <c r="F505" s="21" t="s">
        <v>41</v>
      </c>
      <c r="G505" s="21" t="s">
        <v>42</v>
      </c>
      <c r="H505" s="21" t="s">
        <v>43</v>
      </c>
      <c r="I505" s="21" t="s">
        <v>44</v>
      </c>
      <c r="J505" s="21" t="s">
        <v>45</v>
      </c>
    </row>
    <row r="506" spans="2:10" hidden="1" x14ac:dyDescent="0.4">
      <c r="B506" s="28"/>
      <c r="C506" s="28" t="str">
        <f>IFERROR(IF(INDEX('ce raw data'!$C$2:$CZ$3000,MATCH(1,INDEX(('ce raw data'!$A$2:$A$3000=C502)*('ce raw data'!$B$2:$B$3000=$B507),,),0),MATCH(SUBSTITUTE(C505,"Allele","Height"),'ce raw data'!$C$1:$CZ$1,0))="","-",INDEX('ce raw data'!$C$2:$CZ$3000,MATCH(1,INDEX(('ce raw data'!$A$2:$A$3000=C502)*('ce raw data'!$B$2:$B$3000=$B507),,),0),MATCH(SUBSTITUTE(C505,"Allele","Height"),'ce raw data'!$C$1:$CZ$1,0))),"-")</f>
        <v>-</v>
      </c>
      <c r="D506" s="28" t="str">
        <f>IFERROR(IF(INDEX('ce raw data'!$C$2:$CZ$3000,MATCH(1,INDEX(('ce raw data'!$A$2:$A$3000=C502)*('ce raw data'!$B$2:$B$3000=$B507),,),0),MATCH(SUBSTITUTE(D505,"Allele","Height"),'ce raw data'!$C$1:$CZ$1,0))="","-",INDEX('ce raw data'!$C$2:$CZ$3000,MATCH(1,INDEX(('ce raw data'!$A$2:$A$3000=C502)*('ce raw data'!$B$2:$B$3000=$B507),,),0),MATCH(SUBSTITUTE(D505,"Allele","Height"),'ce raw data'!$C$1:$CZ$1,0))),"-")</f>
        <v>-</v>
      </c>
      <c r="E506" s="28" t="str">
        <f>IFERROR(IF(INDEX('ce raw data'!$C$2:$CZ$3000,MATCH(1,INDEX(('ce raw data'!$A$2:$A$3000=C502)*('ce raw data'!$B$2:$B$3000=$B507),,),0),MATCH(SUBSTITUTE(E505,"Allele","Height"),'ce raw data'!$C$1:$CZ$1,0))="","-",INDEX('ce raw data'!$C$2:$CZ$3000,MATCH(1,INDEX(('ce raw data'!$A$2:$A$3000=C502)*('ce raw data'!$B$2:$B$3000=$B507),,),0),MATCH(SUBSTITUTE(E505,"Allele","Height"),'ce raw data'!$C$1:$CZ$1,0))),"-")</f>
        <v>-</v>
      </c>
      <c r="F506" s="28" t="str">
        <f>IFERROR(IF(INDEX('ce raw data'!$C$2:$CZ$3000,MATCH(1,INDEX(('ce raw data'!$A$2:$A$3000=C502)*('ce raw data'!$B$2:$B$3000=$B507),,),0),MATCH(SUBSTITUTE(F505,"Allele","Height"),'ce raw data'!$C$1:$CZ$1,0))="","-",INDEX('ce raw data'!$C$2:$CZ$3000,MATCH(1,INDEX(('ce raw data'!$A$2:$A$3000=C502)*('ce raw data'!$B$2:$B$3000=$B507),,),0),MATCH(SUBSTITUTE(F505,"Allele","Height"),'ce raw data'!$C$1:$CZ$1,0))),"-")</f>
        <v>-</v>
      </c>
      <c r="G506" s="28" t="str">
        <f>IFERROR(IF(INDEX('ce raw data'!$C$2:$CZ$3000,MATCH(1,INDEX(('ce raw data'!$A$2:$A$3000=C502)*('ce raw data'!$B$2:$B$3000=$B507),,),0),MATCH(SUBSTITUTE(G505,"Allele","Height"),'ce raw data'!$C$1:$CZ$1,0))="","-",INDEX('ce raw data'!$C$2:$CZ$3000,MATCH(1,INDEX(('ce raw data'!$A$2:$A$3000=C502)*('ce raw data'!$B$2:$B$3000=$B507),,),0),MATCH(SUBSTITUTE(G505,"Allele","Height"),'ce raw data'!$C$1:$CZ$1,0))),"-")</f>
        <v>-</v>
      </c>
      <c r="H506" s="28" t="str">
        <f>IFERROR(IF(INDEX('ce raw data'!$C$2:$CZ$3000,MATCH(1,INDEX(('ce raw data'!$A$2:$A$3000=C502)*('ce raw data'!$B$2:$B$3000=$B507),,),0),MATCH(SUBSTITUTE(H505,"Allele","Height"),'ce raw data'!$C$1:$CZ$1,0))="","-",INDEX('ce raw data'!$C$2:$CZ$3000,MATCH(1,INDEX(('ce raw data'!$A$2:$A$3000=C502)*('ce raw data'!$B$2:$B$3000=$B507),,),0),MATCH(SUBSTITUTE(H505,"Allele","Height"),'ce raw data'!$C$1:$CZ$1,0))),"-")</f>
        <v>-</v>
      </c>
      <c r="I506" s="28" t="str">
        <f>IFERROR(IF(INDEX('ce raw data'!$C$2:$CZ$3000,MATCH(1,INDEX(('ce raw data'!$A$2:$A$3000=C502)*('ce raw data'!$B$2:$B$3000=$B507),,),0),MATCH(SUBSTITUTE(I505,"Allele","Height"),'ce raw data'!$C$1:$CZ$1,0))="","-",INDEX('ce raw data'!$C$2:$CZ$3000,MATCH(1,INDEX(('ce raw data'!$A$2:$A$3000=C502)*('ce raw data'!$B$2:$B$3000=$B507),,),0),MATCH(SUBSTITUTE(I505,"Allele","Height"),'ce raw data'!$C$1:$CZ$1,0))),"-")</f>
        <v>-</v>
      </c>
      <c r="J506" s="28" t="str">
        <f>IFERROR(IF(INDEX('ce raw data'!$C$2:$CZ$3000,MATCH(1,INDEX(('ce raw data'!$A$2:$A$3000=C502)*('ce raw data'!$B$2:$B$3000=$B507),,),0),MATCH(SUBSTITUTE(J505,"Allele","Height"),'ce raw data'!$C$1:$CZ$1,0))="","-",INDEX('ce raw data'!$C$2:$CZ$3000,MATCH(1,INDEX(('ce raw data'!$A$2:$A$3000=C502)*('ce raw data'!$B$2:$B$3000=$B507),,),0),MATCH(SUBSTITUTE(J505,"Allele","Height"),'ce raw data'!$C$1:$CZ$1,0))),"-")</f>
        <v>-</v>
      </c>
    </row>
    <row r="507" spans="2:10" x14ac:dyDescent="0.4">
      <c r="B507" s="10" t="str">
        <f>'Allele Call Table'!$A$71</f>
        <v>AMEL</v>
      </c>
      <c r="C507" s="8" t="str">
        <f>IFERROR(IF(INDEX('ce raw data'!$C$2:$CZ$3000,MATCH(1,INDEX(('ce raw data'!$A$2:$A$3000=C502)*('ce raw data'!$B$2:$B$3000=$B507),,),0),MATCH(C505,'ce raw data'!$C$1:$CZ$1,0))="","-",INDEX('ce raw data'!$C$2:$CZ$3000,MATCH(1,INDEX(('ce raw data'!$A$2:$A$3000=C502)*('ce raw data'!$B$2:$B$3000=$B507),,),0),MATCH(C505,'ce raw data'!$C$1:$CZ$1,0))),"-")</f>
        <v>-</v>
      </c>
      <c r="D507" s="8" t="str">
        <f>IFERROR(IF(INDEX('ce raw data'!$C$2:$CZ$3000,MATCH(1,INDEX(('ce raw data'!$A$2:$A$3000=C502)*('ce raw data'!$B$2:$B$3000=$B507),,),0),MATCH(D505,'ce raw data'!$C$1:$CZ$1,0))="","-",INDEX('ce raw data'!$C$2:$CZ$3000,MATCH(1,INDEX(('ce raw data'!$A$2:$A$3000=C502)*('ce raw data'!$B$2:$B$3000=$B507),,),0),MATCH(D505,'ce raw data'!$C$1:$CZ$1,0))),"-")</f>
        <v>-</v>
      </c>
      <c r="E507" s="8" t="str">
        <f>IFERROR(IF(INDEX('ce raw data'!$C$2:$CZ$3000,MATCH(1,INDEX(('ce raw data'!$A$2:$A$3000=C502)*('ce raw data'!$B$2:$B$3000=$B507),,),0),MATCH(E505,'ce raw data'!$C$1:$CZ$1,0))="","-",INDEX('ce raw data'!$C$2:$CZ$3000,MATCH(1,INDEX(('ce raw data'!$A$2:$A$3000=C502)*('ce raw data'!$B$2:$B$3000=$B507),,),0),MATCH(E505,'ce raw data'!$C$1:$CZ$1,0))),"-")</f>
        <v>-</v>
      </c>
      <c r="F507" s="8" t="str">
        <f>IFERROR(IF(INDEX('ce raw data'!$C$2:$CZ$3000,MATCH(1,INDEX(('ce raw data'!$A$2:$A$3000=C502)*('ce raw data'!$B$2:$B$3000=$B507),,),0),MATCH(F505,'ce raw data'!$C$1:$CZ$1,0))="","-",INDEX('ce raw data'!$C$2:$CZ$3000,MATCH(1,INDEX(('ce raw data'!$A$2:$A$3000=C502)*('ce raw data'!$B$2:$B$3000=$B507),,),0),MATCH(F505,'ce raw data'!$C$1:$CZ$1,0))),"-")</f>
        <v>-</v>
      </c>
      <c r="G507" s="8" t="str">
        <f>IFERROR(IF(INDEX('ce raw data'!$C$2:$CZ$3000,MATCH(1,INDEX(('ce raw data'!$A$2:$A$3000=C502)*('ce raw data'!$B$2:$B$3000=$B507),,),0),MATCH(G505,'ce raw data'!$C$1:$CZ$1,0))="","-",INDEX('ce raw data'!$C$2:$CZ$3000,MATCH(1,INDEX(('ce raw data'!$A$2:$A$3000=C502)*('ce raw data'!$B$2:$B$3000=$B507),,),0),MATCH(G505,'ce raw data'!$C$1:$CZ$1,0))),"-")</f>
        <v>-</v>
      </c>
      <c r="H507" s="8" t="str">
        <f>IFERROR(IF(INDEX('ce raw data'!$C$2:$CZ$3000,MATCH(1,INDEX(('ce raw data'!$A$2:$A$3000=C502)*('ce raw data'!$B$2:$B$3000=$B507),,),0),MATCH(H505,'ce raw data'!$C$1:$CZ$1,0))="","-",INDEX('ce raw data'!$C$2:$CZ$3000,MATCH(1,INDEX(('ce raw data'!$A$2:$A$3000=C502)*('ce raw data'!$B$2:$B$3000=$B507),,),0),MATCH(H505,'ce raw data'!$C$1:$CZ$1,0))),"-")</f>
        <v>-</v>
      </c>
      <c r="I507" s="8" t="str">
        <f>IFERROR(IF(INDEX('ce raw data'!$C$2:$CZ$3000,MATCH(1,INDEX(('ce raw data'!$A$2:$A$3000=C502)*('ce raw data'!$B$2:$B$3000=$B507),,),0),MATCH(I505,'ce raw data'!$C$1:$CZ$1,0))="","-",INDEX('ce raw data'!$C$2:$CZ$3000,MATCH(1,INDEX(('ce raw data'!$A$2:$A$3000=C502)*('ce raw data'!$B$2:$B$3000=$B507),,),0),MATCH(I505,'ce raw data'!$C$1:$CZ$1,0))),"-")</f>
        <v>-</v>
      </c>
      <c r="J507" s="8" t="str">
        <f>IFERROR(IF(INDEX('ce raw data'!$C$2:$CZ$3000,MATCH(1,INDEX(('ce raw data'!$A$2:$A$3000=C502)*('ce raw data'!$B$2:$B$3000=$B507),,),0),MATCH(J505,'ce raw data'!$C$1:$CZ$1,0))="","-",INDEX('ce raw data'!$C$2:$CZ$3000,MATCH(1,INDEX(('ce raw data'!$A$2:$A$3000=C502)*('ce raw data'!$B$2:$B$3000=$B507),,),0),MATCH(J505,'ce raw data'!$C$1:$CZ$1,0))),"-")</f>
        <v>-</v>
      </c>
    </row>
    <row r="508" spans="2:10" hidden="1" x14ac:dyDescent="0.4">
      <c r="B508" s="10"/>
      <c r="C508" s="8" t="str">
        <f>IFERROR(IF(INDEX('ce raw data'!$C$2:$CZ$3000,MATCH(1,INDEX(('ce raw data'!$A$2:$A$3000=C502)*('ce raw data'!$B$2:$B$3000=$B509),,),0),MATCH(SUBSTITUTE(C505,"Allele","Height"),'ce raw data'!$C$1:$CZ$1,0))="","-",INDEX('ce raw data'!$C$2:$CZ$3000,MATCH(1,INDEX(('ce raw data'!$A$2:$A$3000=C502)*('ce raw data'!$B$2:$B$3000=$B509),,),0),MATCH(SUBSTITUTE(C505,"Allele","Height"),'ce raw data'!$C$1:$CZ$1,0))),"-")</f>
        <v>-</v>
      </c>
      <c r="D508" s="8" t="str">
        <f>IFERROR(IF(INDEX('ce raw data'!$C$2:$CZ$3000,MATCH(1,INDEX(('ce raw data'!$A$2:$A$3000=C502)*('ce raw data'!$B$2:$B$3000=$B509),,),0),MATCH(SUBSTITUTE(D505,"Allele","Height"),'ce raw data'!$C$1:$CZ$1,0))="","-",INDEX('ce raw data'!$C$2:$CZ$3000,MATCH(1,INDEX(('ce raw data'!$A$2:$A$3000=C502)*('ce raw data'!$B$2:$B$3000=$B509),,),0),MATCH(SUBSTITUTE(D505,"Allele","Height"),'ce raw data'!$C$1:$CZ$1,0))),"-")</f>
        <v>-</v>
      </c>
      <c r="E508" s="8" t="str">
        <f>IFERROR(IF(INDEX('ce raw data'!$C$2:$CZ$3000,MATCH(1,INDEX(('ce raw data'!$A$2:$A$3000=C502)*('ce raw data'!$B$2:$B$3000=$B509),,),0),MATCH(SUBSTITUTE(E505,"Allele","Height"),'ce raw data'!$C$1:$CZ$1,0))="","-",INDEX('ce raw data'!$C$2:$CZ$3000,MATCH(1,INDEX(('ce raw data'!$A$2:$A$3000=C502)*('ce raw data'!$B$2:$B$3000=$B509),,),0),MATCH(SUBSTITUTE(E505,"Allele","Height"),'ce raw data'!$C$1:$CZ$1,0))),"-")</f>
        <v>-</v>
      </c>
      <c r="F508" s="8" t="str">
        <f>IFERROR(IF(INDEX('ce raw data'!$C$2:$CZ$3000,MATCH(1,INDEX(('ce raw data'!$A$2:$A$3000=C502)*('ce raw data'!$B$2:$B$3000=$B509),,),0),MATCH(SUBSTITUTE(F505,"Allele","Height"),'ce raw data'!$C$1:$CZ$1,0))="","-",INDEX('ce raw data'!$C$2:$CZ$3000,MATCH(1,INDEX(('ce raw data'!$A$2:$A$3000=C502)*('ce raw data'!$B$2:$B$3000=$B509),,),0),MATCH(SUBSTITUTE(F505,"Allele","Height"),'ce raw data'!$C$1:$CZ$1,0))),"-")</f>
        <v>-</v>
      </c>
      <c r="G508" s="8" t="str">
        <f>IFERROR(IF(INDEX('ce raw data'!$C$2:$CZ$3000,MATCH(1,INDEX(('ce raw data'!$A$2:$A$3000=C502)*('ce raw data'!$B$2:$B$3000=$B509),,),0),MATCH(SUBSTITUTE(G505,"Allele","Height"),'ce raw data'!$C$1:$CZ$1,0))="","-",INDEX('ce raw data'!$C$2:$CZ$3000,MATCH(1,INDEX(('ce raw data'!$A$2:$A$3000=C502)*('ce raw data'!$B$2:$B$3000=$B509),,),0),MATCH(SUBSTITUTE(G505,"Allele","Height"),'ce raw data'!$C$1:$CZ$1,0))),"-")</f>
        <v>-</v>
      </c>
      <c r="H508" s="8" t="str">
        <f>IFERROR(IF(INDEX('ce raw data'!$C$2:$CZ$3000,MATCH(1,INDEX(('ce raw data'!$A$2:$A$3000=C502)*('ce raw data'!$B$2:$B$3000=$B509),,),0),MATCH(SUBSTITUTE(H505,"Allele","Height"),'ce raw data'!$C$1:$CZ$1,0))="","-",INDEX('ce raw data'!$C$2:$CZ$3000,MATCH(1,INDEX(('ce raw data'!$A$2:$A$3000=C502)*('ce raw data'!$B$2:$B$3000=$B509),,),0),MATCH(SUBSTITUTE(H505,"Allele","Height"),'ce raw data'!$C$1:$CZ$1,0))),"-")</f>
        <v>-</v>
      </c>
      <c r="I508" s="8" t="str">
        <f>IFERROR(IF(INDEX('ce raw data'!$C$2:$CZ$3000,MATCH(1,INDEX(('ce raw data'!$A$2:$A$3000=C502)*('ce raw data'!$B$2:$B$3000=$B509),,),0),MATCH(SUBSTITUTE(I505,"Allele","Height"),'ce raw data'!$C$1:$CZ$1,0))="","-",INDEX('ce raw data'!$C$2:$CZ$3000,MATCH(1,INDEX(('ce raw data'!$A$2:$A$3000=C502)*('ce raw data'!$B$2:$B$3000=$B509),,),0),MATCH(SUBSTITUTE(I505,"Allele","Height"),'ce raw data'!$C$1:$CZ$1,0))),"-")</f>
        <v>-</v>
      </c>
      <c r="J508" s="8" t="str">
        <f>IFERROR(IF(INDEX('ce raw data'!$C$2:$CZ$3000,MATCH(1,INDEX(('ce raw data'!$A$2:$A$3000=C502)*('ce raw data'!$B$2:$B$3000=$B509),,),0),MATCH(SUBSTITUTE(J505,"Allele","Height"),'ce raw data'!$C$1:$CZ$1,0))="","-",INDEX('ce raw data'!$C$2:$CZ$3000,MATCH(1,INDEX(('ce raw data'!$A$2:$A$3000=C502)*('ce raw data'!$B$2:$B$3000=$B509),,),0),MATCH(SUBSTITUTE(J505,"Allele","Height"),'ce raw data'!$C$1:$CZ$1,0))),"-")</f>
        <v>-</v>
      </c>
    </row>
    <row r="509" spans="2:10" x14ac:dyDescent="0.4">
      <c r="B509" s="10" t="str">
        <f>'Allele Call Table'!$A$73</f>
        <v>D3S1358</v>
      </c>
      <c r="C509" s="8" t="str">
        <f>IFERROR(IF(INDEX('ce raw data'!$C$2:$CZ$3000,MATCH(1,INDEX(('ce raw data'!$A$2:$A$3000=C502)*('ce raw data'!$B$2:$B$3000=$B509),,),0),MATCH(C505,'ce raw data'!$C$1:$CZ$1,0))="","-",INDEX('ce raw data'!$C$2:$CZ$3000,MATCH(1,INDEX(('ce raw data'!$A$2:$A$3000=C502)*('ce raw data'!$B$2:$B$3000=$B509),,),0),MATCH(C505,'ce raw data'!$C$1:$CZ$1,0))),"-")</f>
        <v>-</v>
      </c>
      <c r="D509" s="8" t="str">
        <f>IFERROR(IF(INDEX('ce raw data'!$C$2:$CZ$3000,MATCH(1,INDEX(('ce raw data'!$A$2:$A$3000=C502)*('ce raw data'!$B$2:$B$3000=$B509),,),0),MATCH(D505,'ce raw data'!$C$1:$CZ$1,0))="","-",INDEX('ce raw data'!$C$2:$CZ$3000,MATCH(1,INDEX(('ce raw data'!$A$2:$A$3000=C502)*('ce raw data'!$B$2:$B$3000=$B509),,),0),MATCH(D505,'ce raw data'!$C$1:$CZ$1,0))),"-")</f>
        <v>-</v>
      </c>
      <c r="E509" s="8" t="str">
        <f>IFERROR(IF(INDEX('ce raw data'!$C$2:$CZ$3000,MATCH(1,INDEX(('ce raw data'!$A$2:$A$3000=C502)*('ce raw data'!$B$2:$B$3000=$B509),,),0),MATCH(E505,'ce raw data'!$C$1:$CZ$1,0))="","-",INDEX('ce raw data'!$C$2:$CZ$3000,MATCH(1,INDEX(('ce raw data'!$A$2:$A$3000=C502)*('ce raw data'!$B$2:$B$3000=$B509),,),0),MATCH(E505,'ce raw data'!$C$1:$CZ$1,0))),"-")</f>
        <v>-</v>
      </c>
      <c r="F509" s="8" t="str">
        <f>IFERROR(IF(INDEX('ce raw data'!$C$2:$CZ$3000,MATCH(1,INDEX(('ce raw data'!$A$2:$A$3000=C502)*('ce raw data'!$B$2:$B$3000=$B509),,),0),MATCH(F505,'ce raw data'!$C$1:$CZ$1,0))="","-",INDEX('ce raw data'!$C$2:$CZ$3000,MATCH(1,INDEX(('ce raw data'!$A$2:$A$3000=C502)*('ce raw data'!$B$2:$B$3000=$B509),,),0),MATCH(F505,'ce raw data'!$C$1:$CZ$1,0))),"-")</f>
        <v>-</v>
      </c>
      <c r="G509" s="8" t="str">
        <f>IFERROR(IF(INDEX('ce raw data'!$C$2:$CZ$3000,MATCH(1,INDEX(('ce raw data'!$A$2:$A$3000=C502)*('ce raw data'!$B$2:$B$3000=$B509),,),0),MATCH(G505,'ce raw data'!$C$1:$CZ$1,0))="","-",INDEX('ce raw data'!$C$2:$CZ$3000,MATCH(1,INDEX(('ce raw data'!$A$2:$A$3000=C502)*('ce raw data'!$B$2:$B$3000=$B509),,),0),MATCH(G505,'ce raw data'!$C$1:$CZ$1,0))),"-")</f>
        <v>-</v>
      </c>
      <c r="H509" s="8" t="str">
        <f>IFERROR(IF(INDEX('ce raw data'!$C$2:$CZ$3000,MATCH(1,INDEX(('ce raw data'!$A$2:$A$3000=C502)*('ce raw data'!$B$2:$B$3000=$B509),,),0),MATCH(H505,'ce raw data'!$C$1:$CZ$1,0))="","-",INDEX('ce raw data'!$C$2:$CZ$3000,MATCH(1,INDEX(('ce raw data'!$A$2:$A$3000=C502)*('ce raw data'!$B$2:$B$3000=$B509),,),0),MATCH(H505,'ce raw data'!$C$1:$CZ$1,0))),"-")</f>
        <v>-</v>
      </c>
      <c r="I509" s="8" t="str">
        <f>IFERROR(IF(INDEX('ce raw data'!$C$2:$CZ$3000,MATCH(1,INDEX(('ce raw data'!$A$2:$A$3000=C502)*('ce raw data'!$B$2:$B$3000=$B509),,),0),MATCH(I505,'ce raw data'!$C$1:$CZ$1,0))="","-",INDEX('ce raw data'!$C$2:$CZ$3000,MATCH(1,INDEX(('ce raw data'!$A$2:$A$3000=C502)*('ce raw data'!$B$2:$B$3000=$B509),,),0),MATCH(I505,'ce raw data'!$C$1:$CZ$1,0))),"-")</f>
        <v>-</v>
      </c>
      <c r="J509" s="8" t="str">
        <f>IFERROR(IF(INDEX('ce raw data'!$C$2:$CZ$3000,MATCH(1,INDEX(('ce raw data'!$A$2:$A$3000=C502)*('ce raw data'!$B$2:$B$3000=$B509),,),0),MATCH(J505,'ce raw data'!$C$1:$CZ$1,0))="","-",INDEX('ce raw data'!$C$2:$CZ$3000,MATCH(1,INDEX(('ce raw data'!$A$2:$A$3000=C502)*('ce raw data'!$B$2:$B$3000=$B509),,),0),MATCH(J505,'ce raw data'!$C$1:$CZ$1,0))),"-")</f>
        <v>-</v>
      </c>
    </row>
    <row r="510" spans="2:10" hidden="1" x14ac:dyDescent="0.4">
      <c r="B510" s="10"/>
      <c r="C510" s="8" t="str">
        <f>IFERROR(IF(INDEX('ce raw data'!$C$2:$CZ$3000,MATCH(1,INDEX(('ce raw data'!$A$2:$A$3000=C502)*('ce raw data'!$B$2:$B$3000=$B511),,),0),MATCH(SUBSTITUTE(C505,"Allele","Height"),'ce raw data'!$C$1:$CZ$1,0))="","-",INDEX('ce raw data'!$C$2:$CZ$3000,MATCH(1,INDEX(('ce raw data'!$A$2:$A$3000=C502)*('ce raw data'!$B$2:$B$3000=$B511),,),0),MATCH(SUBSTITUTE(C505,"Allele","Height"),'ce raw data'!$C$1:$CZ$1,0))),"-")</f>
        <v>-</v>
      </c>
      <c r="D510" s="8" t="str">
        <f>IFERROR(IF(INDEX('ce raw data'!$C$2:$CZ$3000,MATCH(1,INDEX(('ce raw data'!$A$2:$A$3000=C502)*('ce raw data'!$B$2:$B$3000=$B511),,),0),MATCH(SUBSTITUTE(D505,"Allele","Height"),'ce raw data'!$C$1:$CZ$1,0))="","-",INDEX('ce raw data'!$C$2:$CZ$3000,MATCH(1,INDEX(('ce raw data'!$A$2:$A$3000=C502)*('ce raw data'!$B$2:$B$3000=$B511),,),0),MATCH(SUBSTITUTE(D505,"Allele","Height"),'ce raw data'!$C$1:$CZ$1,0))),"-")</f>
        <v>-</v>
      </c>
      <c r="E510" s="8" t="str">
        <f>IFERROR(IF(INDEX('ce raw data'!$C$2:$CZ$3000,MATCH(1,INDEX(('ce raw data'!$A$2:$A$3000=C502)*('ce raw data'!$B$2:$B$3000=$B511),,),0),MATCH(SUBSTITUTE(E505,"Allele","Height"),'ce raw data'!$C$1:$CZ$1,0))="","-",INDEX('ce raw data'!$C$2:$CZ$3000,MATCH(1,INDEX(('ce raw data'!$A$2:$A$3000=C502)*('ce raw data'!$B$2:$B$3000=$B511),,),0),MATCH(SUBSTITUTE(E505,"Allele","Height"),'ce raw data'!$C$1:$CZ$1,0))),"-")</f>
        <v>-</v>
      </c>
      <c r="F510" s="8" t="str">
        <f>IFERROR(IF(INDEX('ce raw data'!$C$2:$CZ$3000,MATCH(1,INDEX(('ce raw data'!$A$2:$A$3000=C502)*('ce raw data'!$B$2:$B$3000=$B511),,),0),MATCH(SUBSTITUTE(F505,"Allele","Height"),'ce raw data'!$C$1:$CZ$1,0))="","-",INDEX('ce raw data'!$C$2:$CZ$3000,MATCH(1,INDEX(('ce raw data'!$A$2:$A$3000=C502)*('ce raw data'!$B$2:$B$3000=$B511),,),0),MATCH(SUBSTITUTE(F505,"Allele","Height"),'ce raw data'!$C$1:$CZ$1,0))),"-")</f>
        <v>-</v>
      </c>
      <c r="G510" s="8" t="str">
        <f>IFERROR(IF(INDEX('ce raw data'!$C$2:$CZ$3000,MATCH(1,INDEX(('ce raw data'!$A$2:$A$3000=C502)*('ce raw data'!$B$2:$B$3000=$B511),,),0),MATCH(SUBSTITUTE(G505,"Allele","Height"),'ce raw data'!$C$1:$CZ$1,0))="","-",INDEX('ce raw data'!$C$2:$CZ$3000,MATCH(1,INDEX(('ce raw data'!$A$2:$A$3000=C502)*('ce raw data'!$B$2:$B$3000=$B511),,),0),MATCH(SUBSTITUTE(G505,"Allele","Height"),'ce raw data'!$C$1:$CZ$1,0))),"-")</f>
        <v>-</v>
      </c>
      <c r="H510" s="8" t="str">
        <f>IFERROR(IF(INDEX('ce raw data'!$C$2:$CZ$3000,MATCH(1,INDEX(('ce raw data'!$A$2:$A$3000=C502)*('ce raw data'!$B$2:$B$3000=$B511),,),0),MATCH(SUBSTITUTE(H505,"Allele","Height"),'ce raw data'!$C$1:$CZ$1,0))="","-",INDEX('ce raw data'!$C$2:$CZ$3000,MATCH(1,INDEX(('ce raw data'!$A$2:$A$3000=C502)*('ce raw data'!$B$2:$B$3000=$B511),,),0),MATCH(SUBSTITUTE(H505,"Allele","Height"),'ce raw data'!$C$1:$CZ$1,0))),"-")</f>
        <v>-</v>
      </c>
      <c r="I510" s="8" t="str">
        <f>IFERROR(IF(INDEX('ce raw data'!$C$2:$CZ$3000,MATCH(1,INDEX(('ce raw data'!$A$2:$A$3000=C502)*('ce raw data'!$B$2:$B$3000=$B511),,),0),MATCH(SUBSTITUTE(I505,"Allele","Height"),'ce raw data'!$C$1:$CZ$1,0))="","-",INDEX('ce raw data'!$C$2:$CZ$3000,MATCH(1,INDEX(('ce raw data'!$A$2:$A$3000=C502)*('ce raw data'!$B$2:$B$3000=$B511),,),0),MATCH(SUBSTITUTE(I505,"Allele","Height"),'ce raw data'!$C$1:$CZ$1,0))),"-")</f>
        <v>-</v>
      </c>
      <c r="J510" s="8" t="str">
        <f>IFERROR(IF(INDEX('ce raw data'!$C$2:$CZ$3000,MATCH(1,INDEX(('ce raw data'!$A$2:$A$3000=C502)*('ce raw data'!$B$2:$B$3000=$B511),,),0),MATCH(SUBSTITUTE(J505,"Allele","Height"),'ce raw data'!$C$1:$CZ$1,0))="","-",INDEX('ce raw data'!$C$2:$CZ$3000,MATCH(1,INDEX(('ce raw data'!$A$2:$A$3000=C502)*('ce raw data'!$B$2:$B$3000=$B511),,),0),MATCH(SUBSTITUTE(J505,"Allele","Height"),'ce raw data'!$C$1:$CZ$1,0))),"-")</f>
        <v>-</v>
      </c>
    </row>
    <row r="511" spans="2:10" x14ac:dyDescent="0.4">
      <c r="B511" s="10" t="str">
        <f>'Allele Call Table'!$A$75</f>
        <v>D1S1656</v>
      </c>
      <c r="C511" s="8" t="str">
        <f>IFERROR(IF(INDEX('ce raw data'!$C$2:$CZ$3000,MATCH(1,INDEX(('ce raw data'!$A$2:$A$3000=C502)*('ce raw data'!$B$2:$B$3000=$B511),,),0),MATCH(C505,'ce raw data'!$C$1:$CZ$1,0))="","-",INDEX('ce raw data'!$C$2:$CZ$3000,MATCH(1,INDEX(('ce raw data'!$A$2:$A$3000=C502)*('ce raw data'!$B$2:$B$3000=$B511),,),0),MATCH(C505,'ce raw data'!$C$1:$CZ$1,0))),"-")</f>
        <v>-</v>
      </c>
      <c r="D511" s="8" t="str">
        <f>IFERROR(IF(INDEX('ce raw data'!$C$2:$CZ$3000,MATCH(1,INDEX(('ce raw data'!$A$2:$A$3000=C502)*('ce raw data'!$B$2:$B$3000=$B511),,),0),MATCH(D505,'ce raw data'!$C$1:$CZ$1,0))="","-",INDEX('ce raw data'!$C$2:$CZ$3000,MATCH(1,INDEX(('ce raw data'!$A$2:$A$3000=C502)*('ce raw data'!$B$2:$B$3000=$B511),,),0),MATCH(D505,'ce raw data'!$C$1:$CZ$1,0))),"-")</f>
        <v>-</v>
      </c>
      <c r="E511" s="8" t="str">
        <f>IFERROR(IF(INDEX('ce raw data'!$C$2:$CZ$3000,MATCH(1,INDEX(('ce raw data'!$A$2:$A$3000=C502)*('ce raw data'!$B$2:$B$3000=$B511),,),0),MATCH(E505,'ce raw data'!$C$1:$CZ$1,0))="","-",INDEX('ce raw data'!$C$2:$CZ$3000,MATCH(1,INDEX(('ce raw data'!$A$2:$A$3000=C502)*('ce raw data'!$B$2:$B$3000=$B511),,),0),MATCH(E505,'ce raw data'!$C$1:$CZ$1,0))),"-")</f>
        <v>-</v>
      </c>
      <c r="F511" s="8" t="str">
        <f>IFERROR(IF(INDEX('ce raw data'!$C$2:$CZ$3000,MATCH(1,INDEX(('ce raw data'!$A$2:$A$3000=C502)*('ce raw data'!$B$2:$B$3000=$B511),,),0),MATCH(F505,'ce raw data'!$C$1:$CZ$1,0))="","-",INDEX('ce raw data'!$C$2:$CZ$3000,MATCH(1,INDEX(('ce raw data'!$A$2:$A$3000=C502)*('ce raw data'!$B$2:$B$3000=$B511),,),0),MATCH(F505,'ce raw data'!$C$1:$CZ$1,0))),"-")</f>
        <v>-</v>
      </c>
      <c r="G511" s="8" t="str">
        <f>IFERROR(IF(INDEX('ce raw data'!$C$2:$CZ$3000,MATCH(1,INDEX(('ce raw data'!$A$2:$A$3000=C502)*('ce raw data'!$B$2:$B$3000=$B511),,),0),MATCH(G505,'ce raw data'!$C$1:$CZ$1,0))="","-",INDEX('ce raw data'!$C$2:$CZ$3000,MATCH(1,INDEX(('ce raw data'!$A$2:$A$3000=C502)*('ce raw data'!$B$2:$B$3000=$B511),,),0),MATCH(G505,'ce raw data'!$C$1:$CZ$1,0))),"-")</f>
        <v>-</v>
      </c>
      <c r="H511" s="8" t="str">
        <f>IFERROR(IF(INDEX('ce raw data'!$C$2:$CZ$3000,MATCH(1,INDEX(('ce raw data'!$A$2:$A$3000=C502)*('ce raw data'!$B$2:$B$3000=$B511),,),0),MATCH(H505,'ce raw data'!$C$1:$CZ$1,0))="","-",INDEX('ce raw data'!$C$2:$CZ$3000,MATCH(1,INDEX(('ce raw data'!$A$2:$A$3000=C502)*('ce raw data'!$B$2:$B$3000=$B511),,),0),MATCH(H505,'ce raw data'!$C$1:$CZ$1,0))),"-")</f>
        <v>-</v>
      </c>
      <c r="I511" s="8" t="str">
        <f>IFERROR(IF(INDEX('ce raw data'!$C$2:$CZ$3000,MATCH(1,INDEX(('ce raw data'!$A$2:$A$3000=C502)*('ce raw data'!$B$2:$B$3000=$B511),,),0),MATCH(I505,'ce raw data'!$C$1:$CZ$1,0))="","-",INDEX('ce raw data'!$C$2:$CZ$3000,MATCH(1,INDEX(('ce raw data'!$A$2:$A$3000=C502)*('ce raw data'!$B$2:$B$3000=$B511),,),0),MATCH(I505,'ce raw data'!$C$1:$CZ$1,0))),"-")</f>
        <v>-</v>
      </c>
      <c r="J511" s="8" t="str">
        <f>IFERROR(IF(INDEX('ce raw data'!$C$2:$CZ$3000,MATCH(1,INDEX(('ce raw data'!$A$2:$A$3000=C502)*('ce raw data'!$B$2:$B$3000=$B511),,),0),MATCH(J505,'ce raw data'!$C$1:$CZ$1,0))="","-",INDEX('ce raw data'!$C$2:$CZ$3000,MATCH(1,INDEX(('ce raw data'!$A$2:$A$3000=C502)*('ce raw data'!$B$2:$B$3000=$B511),,),0),MATCH(J505,'ce raw data'!$C$1:$CZ$1,0))),"-")</f>
        <v>-</v>
      </c>
    </row>
    <row r="512" spans="2:10" hidden="1" x14ac:dyDescent="0.4">
      <c r="B512" s="10"/>
      <c r="C512" s="8" t="str">
        <f>IFERROR(IF(INDEX('ce raw data'!$C$2:$CZ$3000,MATCH(1,INDEX(('ce raw data'!$A$2:$A$3000=C502)*('ce raw data'!$B$2:$B$3000=$B513),,),0),MATCH(SUBSTITUTE(C505,"Allele","Height"),'ce raw data'!$C$1:$CZ$1,0))="","-",INDEX('ce raw data'!$C$2:$CZ$3000,MATCH(1,INDEX(('ce raw data'!$A$2:$A$3000=C502)*('ce raw data'!$B$2:$B$3000=$B513),,),0),MATCH(SUBSTITUTE(C505,"Allele","Height"),'ce raw data'!$C$1:$CZ$1,0))),"-")</f>
        <v>-</v>
      </c>
      <c r="D512" s="8" t="str">
        <f>IFERROR(IF(INDEX('ce raw data'!$C$2:$CZ$3000,MATCH(1,INDEX(('ce raw data'!$A$2:$A$3000=C502)*('ce raw data'!$B$2:$B$3000=$B513),,),0),MATCH(SUBSTITUTE(D505,"Allele","Height"),'ce raw data'!$C$1:$CZ$1,0))="","-",INDEX('ce raw data'!$C$2:$CZ$3000,MATCH(1,INDEX(('ce raw data'!$A$2:$A$3000=C502)*('ce raw data'!$B$2:$B$3000=$B513),,),0),MATCH(SUBSTITUTE(D505,"Allele","Height"),'ce raw data'!$C$1:$CZ$1,0))),"-")</f>
        <v>-</v>
      </c>
      <c r="E512" s="8" t="str">
        <f>IFERROR(IF(INDEX('ce raw data'!$C$2:$CZ$3000,MATCH(1,INDEX(('ce raw data'!$A$2:$A$3000=C502)*('ce raw data'!$B$2:$B$3000=$B513),,),0),MATCH(SUBSTITUTE(E505,"Allele","Height"),'ce raw data'!$C$1:$CZ$1,0))="","-",INDEX('ce raw data'!$C$2:$CZ$3000,MATCH(1,INDEX(('ce raw data'!$A$2:$A$3000=C502)*('ce raw data'!$B$2:$B$3000=$B513),,),0),MATCH(SUBSTITUTE(E505,"Allele","Height"),'ce raw data'!$C$1:$CZ$1,0))),"-")</f>
        <v>-</v>
      </c>
      <c r="F512" s="8" t="str">
        <f>IFERROR(IF(INDEX('ce raw data'!$C$2:$CZ$3000,MATCH(1,INDEX(('ce raw data'!$A$2:$A$3000=C502)*('ce raw data'!$B$2:$B$3000=$B513),,),0),MATCH(SUBSTITUTE(F505,"Allele","Height"),'ce raw data'!$C$1:$CZ$1,0))="","-",INDEX('ce raw data'!$C$2:$CZ$3000,MATCH(1,INDEX(('ce raw data'!$A$2:$A$3000=C502)*('ce raw data'!$B$2:$B$3000=$B513),,),0),MATCH(SUBSTITUTE(F505,"Allele","Height"),'ce raw data'!$C$1:$CZ$1,0))),"-")</f>
        <v>-</v>
      </c>
      <c r="G512" s="8" t="str">
        <f>IFERROR(IF(INDEX('ce raw data'!$C$2:$CZ$3000,MATCH(1,INDEX(('ce raw data'!$A$2:$A$3000=C502)*('ce raw data'!$B$2:$B$3000=$B513),,),0),MATCH(SUBSTITUTE(G505,"Allele","Height"),'ce raw data'!$C$1:$CZ$1,0))="","-",INDEX('ce raw data'!$C$2:$CZ$3000,MATCH(1,INDEX(('ce raw data'!$A$2:$A$3000=C502)*('ce raw data'!$B$2:$B$3000=$B513),,),0),MATCH(SUBSTITUTE(G505,"Allele","Height"),'ce raw data'!$C$1:$CZ$1,0))),"-")</f>
        <v>-</v>
      </c>
      <c r="H512" s="8" t="str">
        <f>IFERROR(IF(INDEX('ce raw data'!$C$2:$CZ$3000,MATCH(1,INDEX(('ce raw data'!$A$2:$A$3000=C502)*('ce raw data'!$B$2:$B$3000=$B513),,),0),MATCH(SUBSTITUTE(H505,"Allele","Height"),'ce raw data'!$C$1:$CZ$1,0))="","-",INDEX('ce raw data'!$C$2:$CZ$3000,MATCH(1,INDEX(('ce raw data'!$A$2:$A$3000=C502)*('ce raw data'!$B$2:$B$3000=$B513),,),0),MATCH(SUBSTITUTE(H505,"Allele","Height"),'ce raw data'!$C$1:$CZ$1,0))),"-")</f>
        <v>-</v>
      </c>
      <c r="I512" s="8" t="str">
        <f>IFERROR(IF(INDEX('ce raw data'!$C$2:$CZ$3000,MATCH(1,INDEX(('ce raw data'!$A$2:$A$3000=C502)*('ce raw data'!$B$2:$B$3000=$B513),,),0),MATCH(SUBSTITUTE(I505,"Allele","Height"),'ce raw data'!$C$1:$CZ$1,0))="","-",INDEX('ce raw data'!$C$2:$CZ$3000,MATCH(1,INDEX(('ce raw data'!$A$2:$A$3000=C502)*('ce raw data'!$B$2:$B$3000=$B513),,),0),MATCH(SUBSTITUTE(I505,"Allele","Height"),'ce raw data'!$C$1:$CZ$1,0))),"-")</f>
        <v>-</v>
      </c>
      <c r="J512" s="8" t="str">
        <f>IFERROR(IF(INDEX('ce raw data'!$C$2:$CZ$3000,MATCH(1,INDEX(('ce raw data'!$A$2:$A$3000=C502)*('ce raw data'!$B$2:$B$3000=$B513),,),0),MATCH(SUBSTITUTE(J505,"Allele","Height"),'ce raw data'!$C$1:$CZ$1,0))="","-",INDEX('ce raw data'!$C$2:$CZ$3000,MATCH(1,INDEX(('ce raw data'!$A$2:$A$3000=C502)*('ce raw data'!$B$2:$B$3000=$B513),,),0),MATCH(SUBSTITUTE(J505,"Allele","Height"),'ce raw data'!$C$1:$CZ$1,0))),"-")</f>
        <v>-</v>
      </c>
    </row>
    <row r="513" spans="2:10" x14ac:dyDescent="0.4">
      <c r="B513" s="10" t="str">
        <f>'Allele Call Table'!$A$77</f>
        <v>D2S441</v>
      </c>
      <c r="C513" s="8" t="str">
        <f>IFERROR(IF(INDEX('ce raw data'!$C$2:$CZ$3000,MATCH(1,INDEX(('ce raw data'!$A$2:$A$3000=C502)*('ce raw data'!$B$2:$B$3000=$B513),,),0),MATCH(C505,'ce raw data'!$C$1:$CZ$1,0))="","-",INDEX('ce raw data'!$C$2:$CZ$3000,MATCH(1,INDEX(('ce raw data'!$A$2:$A$3000=C502)*('ce raw data'!$B$2:$B$3000=$B513),,),0),MATCH(C505,'ce raw data'!$C$1:$CZ$1,0))),"-")</f>
        <v>-</v>
      </c>
      <c r="D513" s="8" t="str">
        <f>IFERROR(IF(INDEX('ce raw data'!$C$2:$CZ$3000,MATCH(1,INDEX(('ce raw data'!$A$2:$A$3000=C502)*('ce raw data'!$B$2:$B$3000=$B513),,),0),MATCH(D505,'ce raw data'!$C$1:$CZ$1,0))="","-",INDEX('ce raw data'!$C$2:$CZ$3000,MATCH(1,INDEX(('ce raw data'!$A$2:$A$3000=C502)*('ce raw data'!$B$2:$B$3000=$B513),,),0),MATCH(D505,'ce raw data'!$C$1:$CZ$1,0))),"-")</f>
        <v>-</v>
      </c>
      <c r="E513" s="8" t="str">
        <f>IFERROR(IF(INDEX('ce raw data'!$C$2:$CZ$3000,MATCH(1,INDEX(('ce raw data'!$A$2:$A$3000=C502)*('ce raw data'!$B$2:$B$3000=$B513),,),0),MATCH(E505,'ce raw data'!$C$1:$CZ$1,0))="","-",INDEX('ce raw data'!$C$2:$CZ$3000,MATCH(1,INDEX(('ce raw data'!$A$2:$A$3000=C502)*('ce raw data'!$B$2:$B$3000=$B513),,),0),MATCH(E505,'ce raw data'!$C$1:$CZ$1,0))),"-")</f>
        <v>-</v>
      </c>
      <c r="F513" s="8" t="str">
        <f>IFERROR(IF(INDEX('ce raw data'!$C$2:$CZ$3000,MATCH(1,INDEX(('ce raw data'!$A$2:$A$3000=C502)*('ce raw data'!$B$2:$B$3000=$B513),,),0),MATCH(F505,'ce raw data'!$C$1:$CZ$1,0))="","-",INDEX('ce raw data'!$C$2:$CZ$3000,MATCH(1,INDEX(('ce raw data'!$A$2:$A$3000=C502)*('ce raw data'!$B$2:$B$3000=$B513),,),0),MATCH(F505,'ce raw data'!$C$1:$CZ$1,0))),"-")</f>
        <v>-</v>
      </c>
      <c r="G513" s="8" t="str">
        <f>IFERROR(IF(INDEX('ce raw data'!$C$2:$CZ$3000,MATCH(1,INDEX(('ce raw data'!$A$2:$A$3000=C502)*('ce raw data'!$B$2:$B$3000=$B513),,),0),MATCH(G505,'ce raw data'!$C$1:$CZ$1,0))="","-",INDEX('ce raw data'!$C$2:$CZ$3000,MATCH(1,INDEX(('ce raw data'!$A$2:$A$3000=C502)*('ce raw data'!$B$2:$B$3000=$B513),,),0),MATCH(G505,'ce raw data'!$C$1:$CZ$1,0))),"-")</f>
        <v>-</v>
      </c>
      <c r="H513" s="8" t="str">
        <f>IFERROR(IF(INDEX('ce raw data'!$C$2:$CZ$3000,MATCH(1,INDEX(('ce raw data'!$A$2:$A$3000=C502)*('ce raw data'!$B$2:$B$3000=$B513),,),0),MATCH(H505,'ce raw data'!$C$1:$CZ$1,0))="","-",INDEX('ce raw data'!$C$2:$CZ$3000,MATCH(1,INDEX(('ce raw data'!$A$2:$A$3000=C502)*('ce raw data'!$B$2:$B$3000=$B513),,),0),MATCH(H505,'ce raw data'!$C$1:$CZ$1,0))),"-")</f>
        <v>-</v>
      </c>
      <c r="I513" s="8" t="str">
        <f>IFERROR(IF(INDEX('ce raw data'!$C$2:$CZ$3000,MATCH(1,INDEX(('ce raw data'!$A$2:$A$3000=C502)*('ce raw data'!$B$2:$B$3000=$B513),,),0),MATCH(I505,'ce raw data'!$C$1:$CZ$1,0))="","-",INDEX('ce raw data'!$C$2:$CZ$3000,MATCH(1,INDEX(('ce raw data'!$A$2:$A$3000=C502)*('ce raw data'!$B$2:$B$3000=$B513),,),0),MATCH(I505,'ce raw data'!$C$1:$CZ$1,0))),"-")</f>
        <v>-</v>
      </c>
      <c r="J513" s="8" t="str">
        <f>IFERROR(IF(INDEX('ce raw data'!$C$2:$CZ$3000,MATCH(1,INDEX(('ce raw data'!$A$2:$A$3000=C502)*('ce raw data'!$B$2:$B$3000=$B513),,),0),MATCH(J505,'ce raw data'!$C$1:$CZ$1,0))="","-",INDEX('ce raw data'!$C$2:$CZ$3000,MATCH(1,INDEX(('ce raw data'!$A$2:$A$3000=C502)*('ce raw data'!$B$2:$B$3000=$B513),,),0),MATCH(J505,'ce raw data'!$C$1:$CZ$1,0))),"-")</f>
        <v>-</v>
      </c>
    </row>
    <row r="514" spans="2:10" hidden="1" x14ac:dyDescent="0.4">
      <c r="B514" s="10"/>
      <c r="C514" s="8" t="str">
        <f>IFERROR(IF(INDEX('ce raw data'!$C$2:$CZ$3000,MATCH(1,INDEX(('ce raw data'!$A$2:$A$3000=C502)*('ce raw data'!$B$2:$B$3000=$B515),,),0),MATCH(SUBSTITUTE(C505,"Allele","Height"),'ce raw data'!$C$1:$CZ$1,0))="","-",INDEX('ce raw data'!$C$2:$CZ$3000,MATCH(1,INDEX(('ce raw data'!$A$2:$A$3000=C502)*('ce raw data'!$B$2:$B$3000=$B515),,),0),MATCH(SUBSTITUTE(C505,"Allele","Height"),'ce raw data'!$C$1:$CZ$1,0))),"-")</f>
        <v>-</v>
      </c>
      <c r="D514" s="8" t="str">
        <f>IFERROR(IF(INDEX('ce raw data'!$C$2:$CZ$3000,MATCH(1,INDEX(('ce raw data'!$A$2:$A$3000=C502)*('ce raw data'!$B$2:$B$3000=$B515),,),0),MATCH(SUBSTITUTE(D505,"Allele","Height"),'ce raw data'!$C$1:$CZ$1,0))="","-",INDEX('ce raw data'!$C$2:$CZ$3000,MATCH(1,INDEX(('ce raw data'!$A$2:$A$3000=C502)*('ce raw data'!$B$2:$B$3000=$B515),,),0),MATCH(SUBSTITUTE(D505,"Allele","Height"),'ce raw data'!$C$1:$CZ$1,0))),"-")</f>
        <v>-</v>
      </c>
      <c r="E514" s="8" t="str">
        <f>IFERROR(IF(INDEX('ce raw data'!$C$2:$CZ$3000,MATCH(1,INDEX(('ce raw data'!$A$2:$A$3000=C502)*('ce raw data'!$B$2:$B$3000=$B515),,),0),MATCH(SUBSTITUTE(E505,"Allele","Height"),'ce raw data'!$C$1:$CZ$1,0))="","-",INDEX('ce raw data'!$C$2:$CZ$3000,MATCH(1,INDEX(('ce raw data'!$A$2:$A$3000=C502)*('ce raw data'!$B$2:$B$3000=$B515),,),0),MATCH(SUBSTITUTE(E505,"Allele","Height"),'ce raw data'!$C$1:$CZ$1,0))),"-")</f>
        <v>-</v>
      </c>
      <c r="F514" s="8" t="str">
        <f>IFERROR(IF(INDEX('ce raw data'!$C$2:$CZ$3000,MATCH(1,INDEX(('ce raw data'!$A$2:$A$3000=C502)*('ce raw data'!$B$2:$B$3000=$B515),,),0),MATCH(SUBSTITUTE(F505,"Allele","Height"),'ce raw data'!$C$1:$CZ$1,0))="","-",INDEX('ce raw data'!$C$2:$CZ$3000,MATCH(1,INDEX(('ce raw data'!$A$2:$A$3000=C502)*('ce raw data'!$B$2:$B$3000=$B515),,),0),MATCH(SUBSTITUTE(F505,"Allele","Height"),'ce raw data'!$C$1:$CZ$1,0))),"-")</f>
        <v>-</v>
      </c>
      <c r="G514" s="8" t="str">
        <f>IFERROR(IF(INDEX('ce raw data'!$C$2:$CZ$3000,MATCH(1,INDEX(('ce raw data'!$A$2:$A$3000=C502)*('ce raw data'!$B$2:$B$3000=$B515),,),0),MATCH(SUBSTITUTE(G505,"Allele","Height"),'ce raw data'!$C$1:$CZ$1,0))="","-",INDEX('ce raw data'!$C$2:$CZ$3000,MATCH(1,INDEX(('ce raw data'!$A$2:$A$3000=C502)*('ce raw data'!$B$2:$B$3000=$B515),,),0),MATCH(SUBSTITUTE(G505,"Allele","Height"),'ce raw data'!$C$1:$CZ$1,0))),"-")</f>
        <v>-</v>
      </c>
      <c r="H514" s="8" t="str">
        <f>IFERROR(IF(INDEX('ce raw data'!$C$2:$CZ$3000,MATCH(1,INDEX(('ce raw data'!$A$2:$A$3000=C502)*('ce raw data'!$B$2:$B$3000=$B515),,),0),MATCH(SUBSTITUTE(H505,"Allele","Height"),'ce raw data'!$C$1:$CZ$1,0))="","-",INDEX('ce raw data'!$C$2:$CZ$3000,MATCH(1,INDEX(('ce raw data'!$A$2:$A$3000=C502)*('ce raw data'!$B$2:$B$3000=$B515),,),0),MATCH(SUBSTITUTE(H505,"Allele","Height"),'ce raw data'!$C$1:$CZ$1,0))),"-")</f>
        <v>-</v>
      </c>
      <c r="I514" s="8" t="str">
        <f>IFERROR(IF(INDEX('ce raw data'!$C$2:$CZ$3000,MATCH(1,INDEX(('ce raw data'!$A$2:$A$3000=C502)*('ce raw data'!$B$2:$B$3000=$B515),,),0),MATCH(SUBSTITUTE(I505,"Allele","Height"),'ce raw data'!$C$1:$CZ$1,0))="","-",INDEX('ce raw data'!$C$2:$CZ$3000,MATCH(1,INDEX(('ce raw data'!$A$2:$A$3000=C502)*('ce raw data'!$B$2:$B$3000=$B515),,),0),MATCH(SUBSTITUTE(I505,"Allele","Height"),'ce raw data'!$C$1:$CZ$1,0))),"-")</f>
        <v>-</v>
      </c>
      <c r="J514" s="8" t="str">
        <f>IFERROR(IF(INDEX('ce raw data'!$C$2:$CZ$3000,MATCH(1,INDEX(('ce raw data'!$A$2:$A$3000=C502)*('ce raw data'!$B$2:$B$3000=$B515),,),0),MATCH(SUBSTITUTE(J505,"Allele","Height"),'ce raw data'!$C$1:$CZ$1,0))="","-",INDEX('ce raw data'!$C$2:$CZ$3000,MATCH(1,INDEX(('ce raw data'!$A$2:$A$3000=C502)*('ce raw data'!$B$2:$B$3000=$B515),,),0),MATCH(SUBSTITUTE(J505,"Allele","Height"),'ce raw data'!$C$1:$CZ$1,0))),"-")</f>
        <v>-</v>
      </c>
    </row>
    <row r="515" spans="2:10" x14ac:dyDescent="0.4">
      <c r="B515" s="10" t="str">
        <f>'Allele Call Table'!$A$79</f>
        <v>D10S1248</v>
      </c>
      <c r="C515" s="8" t="str">
        <f>IFERROR(IF(INDEX('ce raw data'!$C$2:$CZ$3000,MATCH(1,INDEX(('ce raw data'!$A$2:$A$3000=C502)*('ce raw data'!$B$2:$B$3000=$B515),,),0),MATCH(C505,'ce raw data'!$C$1:$CZ$1,0))="","-",INDEX('ce raw data'!$C$2:$CZ$3000,MATCH(1,INDEX(('ce raw data'!$A$2:$A$3000=C502)*('ce raw data'!$B$2:$B$3000=$B515),,),0),MATCH(C505,'ce raw data'!$C$1:$CZ$1,0))),"-")</f>
        <v>-</v>
      </c>
      <c r="D515" s="8" t="str">
        <f>IFERROR(IF(INDEX('ce raw data'!$C$2:$CZ$3000,MATCH(1,INDEX(('ce raw data'!$A$2:$A$3000=C502)*('ce raw data'!$B$2:$B$3000=$B515),,),0),MATCH(D505,'ce raw data'!$C$1:$CZ$1,0))="","-",INDEX('ce raw data'!$C$2:$CZ$3000,MATCH(1,INDEX(('ce raw data'!$A$2:$A$3000=C502)*('ce raw data'!$B$2:$B$3000=$B515),,),0),MATCH(D505,'ce raw data'!$C$1:$CZ$1,0))),"-")</f>
        <v>-</v>
      </c>
      <c r="E515" s="8" t="str">
        <f>IFERROR(IF(INDEX('ce raw data'!$C$2:$CZ$3000,MATCH(1,INDEX(('ce raw data'!$A$2:$A$3000=C502)*('ce raw data'!$B$2:$B$3000=$B515),,),0),MATCH(E505,'ce raw data'!$C$1:$CZ$1,0))="","-",INDEX('ce raw data'!$C$2:$CZ$3000,MATCH(1,INDEX(('ce raw data'!$A$2:$A$3000=C502)*('ce raw data'!$B$2:$B$3000=$B515),,),0),MATCH(E505,'ce raw data'!$C$1:$CZ$1,0))),"-")</f>
        <v>-</v>
      </c>
      <c r="F515" s="8" t="str">
        <f>IFERROR(IF(INDEX('ce raw data'!$C$2:$CZ$3000,MATCH(1,INDEX(('ce raw data'!$A$2:$A$3000=C502)*('ce raw data'!$B$2:$B$3000=$B515),,),0),MATCH(F505,'ce raw data'!$C$1:$CZ$1,0))="","-",INDEX('ce raw data'!$C$2:$CZ$3000,MATCH(1,INDEX(('ce raw data'!$A$2:$A$3000=C502)*('ce raw data'!$B$2:$B$3000=$B515),,),0),MATCH(F505,'ce raw data'!$C$1:$CZ$1,0))),"-")</f>
        <v>-</v>
      </c>
      <c r="G515" s="8" t="str">
        <f>IFERROR(IF(INDEX('ce raw data'!$C$2:$CZ$3000,MATCH(1,INDEX(('ce raw data'!$A$2:$A$3000=C502)*('ce raw data'!$B$2:$B$3000=$B515),,),0),MATCH(G505,'ce raw data'!$C$1:$CZ$1,0))="","-",INDEX('ce raw data'!$C$2:$CZ$3000,MATCH(1,INDEX(('ce raw data'!$A$2:$A$3000=C502)*('ce raw data'!$B$2:$B$3000=$B515),,),0),MATCH(G505,'ce raw data'!$C$1:$CZ$1,0))),"-")</f>
        <v>-</v>
      </c>
      <c r="H515" s="8" t="str">
        <f>IFERROR(IF(INDEX('ce raw data'!$C$2:$CZ$3000,MATCH(1,INDEX(('ce raw data'!$A$2:$A$3000=C502)*('ce raw data'!$B$2:$B$3000=$B515),,),0),MATCH(H505,'ce raw data'!$C$1:$CZ$1,0))="","-",INDEX('ce raw data'!$C$2:$CZ$3000,MATCH(1,INDEX(('ce raw data'!$A$2:$A$3000=C502)*('ce raw data'!$B$2:$B$3000=$B515),,),0),MATCH(H505,'ce raw data'!$C$1:$CZ$1,0))),"-")</f>
        <v>-</v>
      </c>
      <c r="I515" s="8" t="str">
        <f>IFERROR(IF(INDEX('ce raw data'!$C$2:$CZ$3000,MATCH(1,INDEX(('ce raw data'!$A$2:$A$3000=C502)*('ce raw data'!$B$2:$B$3000=$B515),,),0),MATCH(I505,'ce raw data'!$C$1:$CZ$1,0))="","-",INDEX('ce raw data'!$C$2:$CZ$3000,MATCH(1,INDEX(('ce raw data'!$A$2:$A$3000=C502)*('ce raw data'!$B$2:$B$3000=$B515),,),0),MATCH(I505,'ce raw data'!$C$1:$CZ$1,0))),"-")</f>
        <v>-</v>
      </c>
      <c r="J515" s="8" t="str">
        <f>IFERROR(IF(INDEX('ce raw data'!$C$2:$CZ$3000,MATCH(1,INDEX(('ce raw data'!$A$2:$A$3000=C502)*('ce raw data'!$B$2:$B$3000=$B515),,),0),MATCH(J505,'ce raw data'!$C$1:$CZ$1,0))="","-",INDEX('ce raw data'!$C$2:$CZ$3000,MATCH(1,INDEX(('ce raw data'!$A$2:$A$3000=C502)*('ce raw data'!$B$2:$B$3000=$B515),,),0),MATCH(J505,'ce raw data'!$C$1:$CZ$1,0))),"-")</f>
        <v>-</v>
      </c>
    </row>
    <row r="516" spans="2:10" hidden="1" x14ac:dyDescent="0.4">
      <c r="B516" s="10"/>
      <c r="C516" s="8" t="str">
        <f>IFERROR(IF(INDEX('ce raw data'!$C$2:$CZ$3000,MATCH(1,INDEX(('ce raw data'!$A$2:$A$3000=C502)*('ce raw data'!$B$2:$B$3000=$B517),,),0),MATCH(SUBSTITUTE(C505,"Allele","Height"),'ce raw data'!$C$1:$CZ$1,0))="","-",INDEX('ce raw data'!$C$2:$CZ$3000,MATCH(1,INDEX(('ce raw data'!$A$2:$A$3000=C502)*('ce raw data'!$B$2:$B$3000=$B517),,),0),MATCH(SUBSTITUTE(C505,"Allele","Height"),'ce raw data'!$C$1:$CZ$1,0))),"-")</f>
        <v>-</v>
      </c>
      <c r="D516" s="8" t="str">
        <f>IFERROR(IF(INDEX('ce raw data'!$C$2:$CZ$3000,MATCH(1,INDEX(('ce raw data'!$A$2:$A$3000=C502)*('ce raw data'!$B$2:$B$3000=$B517),,),0),MATCH(SUBSTITUTE(D505,"Allele","Height"),'ce raw data'!$C$1:$CZ$1,0))="","-",INDEX('ce raw data'!$C$2:$CZ$3000,MATCH(1,INDEX(('ce raw data'!$A$2:$A$3000=C502)*('ce raw data'!$B$2:$B$3000=$B517),,),0),MATCH(SUBSTITUTE(D505,"Allele","Height"),'ce raw data'!$C$1:$CZ$1,0))),"-")</f>
        <v>-</v>
      </c>
      <c r="E516" s="8" t="str">
        <f>IFERROR(IF(INDEX('ce raw data'!$C$2:$CZ$3000,MATCH(1,INDEX(('ce raw data'!$A$2:$A$3000=C502)*('ce raw data'!$B$2:$B$3000=$B517),,),0),MATCH(SUBSTITUTE(E505,"Allele","Height"),'ce raw data'!$C$1:$CZ$1,0))="","-",INDEX('ce raw data'!$C$2:$CZ$3000,MATCH(1,INDEX(('ce raw data'!$A$2:$A$3000=C502)*('ce raw data'!$B$2:$B$3000=$B517),,),0),MATCH(SUBSTITUTE(E505,"Allele","Height"),'ce raw data'!$C$1:$CZ$1,0))),"-")</f>
        <v>-</v>
      </c>
      <c r="F516" s="8" t="str">
        <f>IFERROR(IF(INDEX('ce raw data'!$C$2:$CZ$3000,MATCH(1,INDEX(('ce raw data'!$A$2:$A$3000=C502)*('ce raw data'!$B$2:$B$3000=$B517),,),0),MATCH(SUBSTITUTE(F505,"Allele","Height"),'ce raw data'!$C$1:$CZ$1,0))="","-",INDEX('ce raw data'!$C$2:$CZ$3000,MATCH(1,INDEX(('ce raw data'!$A$2:$A$3000=C502)*('ce raw data'!$B$2:$B$3000=$B517),,),0),MATCH(SUBSTITUTE(F505,"Allele","Height"),'ce raw data'!$C$1:$CZ$1,0))),"-")</f>
        <v>-</v>
      </c>
      <c r="G516" s="8" t="str">
        <f>IFERROR(IF(INDEX('ce raw data'!$C$2:$CZ$3000,MATCH(1,INDEX(('ce raw data'!$A$2:$A$3000=C502)*('ce raw data'!$B$2:$B$3000=$B517),,),0),MATCH(SUBSTITUTE(G505,"Allele","Height"),'ce raw data'!$C$1:$CZ$1,0))="","-",INDEX('ce raw data'!$C$2:$CZ$3000,MATCH(1,INDEX(('ce raw data'!$A$2:$A$3000=C502)*('ce raw data'!$B$2:$B$3000=$B517),,),0),MATCH(SUBSTITUTE(G505,"Allele","Height"),'ce raw data'!$C$1:$CZ$1,0))),"-")</f>
        <v>-</v>
      </c>
      <c r="H516" s="8" t="str">
        <f>IFERROR(IF(INDEX('ce raw data'!$C$2:$CZ$3000,MATCH(1,INDEX(('ce raw data'!$A$2:$A$3000=C502)*('ce raw data'!$B$2:$B$3000=$B517),,),0),MATCH(SUBSTITUTE(H505,"Allele","Height"),'ce raw data'!$C$1:$CZ$1,0))="","-",INDEX('ce raw data'!$C$2:$CZ$3000,MATCH(1,INDEX(('ce raw data'!$A$2:$A$3000=C502)*('ce raw data'!$B$2:$B$3000=$B517),,),0),MATCH(SUBSTITUTE(H505,"Allele","Height"),'ce raw data'!$C$1:$CZ$1,0))),"-")</f>
        <v>-</v>
      </c>
      <c r="I516" s="8" t="str">
        <f>IFERROR(IF(INDEX('ce raw data'!$C$2:$CZ$3000,MATCH(1,INDEX(('ce raw data'!$A$2:$A$3000=C502)*('ce raw data'!$B$2:$B$3000=$B517),,),0),MATCH(SUBSTITUTE(I505,"Allele","Height"),'ce raw data'!$C$1:$CZ$1,0))="","-",INDEX('ce raw data'!$C$2:$CZ$3000,MATCH(1,INDEX(('ce raw data'!$A$2:$A$3000=C502)*('ce raw data'!$B$2:$B$3000=$B517),,),0),MATCH(SUBSTITUTE(I505,"Allele","Height"),'ce raw data'!$C$1:$CZ$1,0))),"-")</f>
        <v>-</v>
      </c>
      <c r="J516" s="8" t="str">
        <f>IFERROR(IF(INDEX('ce raw data'!$C$2:$CZ$3000,MATCH(1,INDEX(('ce raw data'!$A$2:$A$3000=C502)*('ce raw data'!$B$2:$B$3000=$B517),,),0),MATCH(SUBSTITUTE(J505,"Allele","Height"),'ce raw data'!$C$1:$CZ$1,0))="","-",INDEX('ce raw data'!$C$2:$CZ$3000,MATCH(1,INDEX(('ce raw data'!$A$2:$A$3000=C502)*('ce raw data'!$B$2:$B$3000=$B517),,),0),MATCH(SUBSTITUTE(J505,"Allele","Height"),'ce raw data'!$C$1:$CZ$1,0))),"-")</f>
        <v>-</v>
      </c>
    </row>
    <row r="517" spans="2:10" x14ac:dyDescent="0.4">
      <c r="B517" s="10" t="str">
        <f>'Allele Call Table'!$A$81</f>
        <v>D13S317</v>
      </c>
      <c r="C517" s="8" t="str">
        <f>IFERROR(IF(INDEX('ce raw data'!$C$2:$CZ$3000,MATCH(1,INDEX(('ce raw data'!$A$2:$A$3000=C502)*('ce raw data'!$B$2:$B$3000=$B517),,),0),MATCH(C505,'ce raw data'!$C$1:$CZ$1,0))="","-",INDEX('ce raw data'!$C$2:$CZ$3000,MATCH(1,INDEX(('ce raw data'!$A$2:$A$3000=C502)*('ce raw data'!$B$2:$B$3000=$B517),,),0),MATCH(C505,'ce raw data'!$C$1:$CZ$1,0))),"-")</f>
        <v>-</v>
      </c>
      <c r="D517" s="8" t="str">
        <f>IFERROR(IF(INDEX('ce raw data'!$C$2:$CZ$3000,MATCH(1,INDEX(('ce raw data'!$A$2:$A$3000=C502)*('ce raw data'!$B$2:$B$3000=$B517),,),0),MATCH(D505,'ce raw data'!$C$1:$CZ$1,0))="","-",INDEX('ce raw data'!$C$2:$CZ$3000,MATCH(1,INDEX(('ce raw data'!$A$2:$A$3000=C502)*('ce raw data'!$B$2:$B$3000=$B517),,),0),MATCH(D505,'ce raw data'!$C$1:$CZ$1,0))),"-")</f>
        <v>-</v>
      </c>
      <c r="E517" s="8" t="str">
        <f>IFERROR(IF(INDEX('ce raw data'!$C$2:$CZ$3000,MATCH(1,INDEX(('ce raw data'!$A$2:$A$3000=C502)*('ce raw data'!$B$2:$B$3000=$B517),,),0),MATCH(E505,'ce raw data'!$C$1:$CZ$1,0))="","-",INDEX('ce raw data'!$C$2:$CZ$3000,MATCH(1,INDEX(('ce raw data'!$A$2:$A$3000=C502)*('ce raw data'!$B$2:$B$3000=$B517),,),0),MATCH(E505,'ce raw data'!$C$1:$CZ$1,0))),"-")</f>
        <v>-</v>
      </c>
      <c r="F517" s="8" t="str">
        <f>IFERROR(IF(INDEX('ce raw data'!$C$2:$CZ$3000,MATCH(1,INDEX(('ce raw data'!$A$2:$A$3000=C502)*('ce raw data'!$B$2:$B$3000=$B517),,),0),MATCH(F505,'ce raw data'!$C$1:$CZ$1,0))="","-",INDEX('ce raw data'!$C$2:$CZ$3000,MATCH(1,INDEX(('ce raw data'!$A$2:$A$3000=C502)*('ce raw data'!$B$2:$B$3000=$B517),,),0),MATCH(F505,'ce raw data'!$C$1:$CZ$1,0))),"-")</f>
        <v>-</v>
      </c>
      <c r="G517" s="8" t="str">
        <f>IFERROR(IF(INDEX('ce raw data'!$C$2:$CZ$3000,MATCH(1,INDEX(('ce raw data'!$A$2:$A$3000=C502)*('ce raw data'!$B$2:$B$3000=$B517),,),0),MATCH(G505,'ce raw data'!$C$1:$CZ$1,0))="","-",INDEX('ce raw data'!$C$2:$CZ$3000,MATCH(1,INDEX(('ce raw data'!$A$2:$A$3000=C502)*('ce raw data'!$B$2:$B$3000=$B517),,),0),MATCH(G505,'ce raw data'!$C$1:$CZ$1,0))),"-")</f>
        <v>-</v>
      </c>
      <c r="H517" s="8" t="str">
        <f>IFERROR(IF(INDEX('ce raw data'!$C$2:$CZ$3000,MATCH(1,INDEX(('ce raw data'!$A$2:$A$3000=C502)*('ce raw data'!$B$2:$B$3000=$B517),,),0),MATCH(H505,'ce raw data'!$C$1:$CZ$1,0))="","-",INDEX('ce raw data'!$C$2:$CZ$3000,MATCH(1,INDEX(('ce raw data'!$A$2:$A$3000=C502)*('ce raw data'!$B$2:$B$3000=$B517),,),0),MATCH(H505,'ce raw data'!$C$1:$CZ$1,0))),"-")</f>
        <v>-</v>
      </c>
      <c r="I517" s="8" t="str">
        <f>IFERROR(IF(INDEX('ce raw data'!$C$2:$CZ$3000,MATCH(1,INDEX(('ce raw data'!$A$2:$A$3000=C502)*('ce raw data'!$B$2:$B$3000=$B517),,),0),MATCH(I505,'ce raw data'!$C$1:$CZ$1,0))="","-",INDEX('ce raw data'!$C$2:$CZ$3000,MATCH(1,INDEX(('ce raw data'!$A$2:$A$3000=C502)*('ce raw data'!$B$2:$B$3000=$B517),,),0),MATCH(I505,'ce raw data'!$C$1:$CZ$1,0))),"-")</f>
        <v>-</v>
      </c>
      <c r="J517" s="8" t="str">
        <f>IFERROR(IF(INDEX('ce raw data'!$C$2:$CZ$3000,MATCH(1,INDEX(('ce raw data'!$A$2:$A$3000=C502)*('ce raw data'!$B$2:$B$3000=$B517),,),0),MATCH(J505,'ce raw data'!$C$1:$CZ$1,0))="","-",INDEX('ce raw data'!$C$2:$CZ$3000,MATCH(1,INDEX(('ce raw data'!$A$2:$A$3000=C502)*('ce raw data'!$B$2:$B$3000=$B517),,),0),MATCH(J505,'ce raw data'!$C$1:$CZ$1,0))),"-")</f>
        <v>-</v>
      </c>
    </row>
    <row r="518" spans="2:10" hidden="1" x14ac:dyDescent="0.4">
      <c r="B518" s="10"/>
      <c r="C518" s="8" t="str">
        <f>IFERROR(IF(INDEX('ce raw data'!$C$2:$CZ$3000,MATCH(1,INDEX(('ce raw data'!$A$2:$A$3000=C502)*('ce raw data'!$B$2:$B$3000=$B519),,),0),MATCH(SUBSTITUTE(C505,"Allele","Height"),'ce raw data'!$C$1:$CZ$1,0))="","-",INDEX('ce raw data'!$C$2:$CZ$3000,MATCH(1,INDEX(('ce raw data'!$A$2:$A$3000=C502)*('ce raw data'!$B$2:$B$3000=$B519),,),0),MATCH(SUBSTITUTE(C505,"Allele","Height"),'ce raw data'!$C$1:$CZ$1,0))),"-")</f>
        <v>-</v>
      </c>
      <c r="D518" s="8" t="str">
        <f>IFERROR(IF(INDEX('ce raw data'!$C$2:$CZ$3000,MATCH(1,INDEX(('ce raw data'!$A$2:$A$3000=C502)*('ce raw data'!$B$2:$B$3000=$B519),,),0),MATCH(SUBSTITUTE(D505,"Allele","Height"),'ce raw data'!$C$1:$CZ$1,0))="","-",INDEX('ce raw data'!$C$2:$CZ$3000,MATCH(1,INDEX(('ce raw data'!$A$2:$A$3000=C502)*('ce raw data'!$B$2:$B$3000=$B519),,),0),MATCH(SUBSTITUTE(D505,"Allele","Height"),'ce raw data'!$C$1:$CZ$1,0))),"-")</f>
        <v>-</v>
      </c>
      <c r="E518" s="8" t="str">
        <f>IFERROR(IF(INDEX('ce raw data'!$C$2:$CZ$3000,MATCH(1,INDEX(('ce raw data'!$A$2:$A$3000=C502)*('ce raw data'!$B$2:$B$3000=$B519),,),0),MATCH(SUBSTITUTE(E505,"Allele","Height"),'ce raw data'!$C$1:$CZ$1,0))="","-",INDEX('ce raw data'!$C$2:$CZ$3000,MATCH(1,INDEX(('ce raw data'!$A$2:$A$3000=C502)*('ce raw data'!$B$2:$B$3000=$B519),,),0),MATCH(SUBSTITUTE(E505,"Allele","Height"),'ce raw data'!$C$1:$CZ$1,0))),"-")</f>
        <v>-</v>
      </c>
      <c r="F518" s="8" t="str">
        <f>IFERROR(IF(INDEX('ce raw data'!$C$2:$CZ$3000,MATCH(1,INDEX(('ce raw data'!$A$2:$A$3000=C502)*('ce raw data'!$B$2:$B$3000=$B519),,),0),MATCH(SUBSTITUTE(F505,"Allele","Height"),'ce raw data'!$C$1:$CZ$1,0))="","-",INDEX('ce raw data'!$C$2:$CZ$3000,MATCH(1,INDEX(('ce raw data'!$A$2:$A$3000=C502)*('ce raw data'!$B$2:$B$3000=$B519),,),0),MATCH(SUBSTITUTE(F505,"Allele","Height"),'ce raw data'!$C$1:$CZ$1,0))),"-")</f>
        <v>-</v>
      </c>
      <c r="G518" s="8" t="str">
        <f>IFERROR(IF(INDEX('ce raw data'!$C$2:$CZ$3000,MATCH(1,INDEX(('ce raw data'!$A$2:$A$3000=C502)*('ce raw data'!$B$2:$B$3000=$B519),,),0),MATCH(SUBSTITUTE(G505,"Allele","Height"),'ce raw data'!$C$1:$CZ$1,0))="","-",INDEX('ce raw data'!$C$2:$CZ$3000,MATCH(1,INDEX(('ce raw data'!$A$2:$A$3000=C502)*('ce raw data'!$B$2:$B$3000=$B519),,),0),MATCH(SUBSTITUTE(G505,"Allele","Height"),'ce raw data'!$C$1:$CZ$1,0))),"-")</f>
        <v>-</v>
      </c>
      <c r="H518" s="8" t="str">
        <f>IFERROR(IF(INDEX('ce raw data'!$C$2:$CZ$3000,MATCH(1,INDEX(('ce raw data'!$A$2:$A$3000=C502)*('ce raw data'!$B$2:$B$3000=$B519),,),0),MATCH(SUBSTITUTE(H505,"Allele","Height"),'ce raw data'!$C$1:$CZ$1,0))="","-",INDEX('ce raw data'!$C$2:$CZ$3000,MATCH(1,INDEX(('ce raw data'!$A$2:$A$3000=C502)*('ce raw data'!$B$2:$B$3000=$B519),,),0),MATCH(SUBSTITUTE(H505,"Allele","Height"),'ce raw data'!$C$1:$CZ$1,0))),"-")</f>
        <v>-</v>
      </c>
      <c r="I518" s="8" t="str">
        <f>IFERROR(IF(INDEX('ce raw data'!$C$2:$CZ$3000,MATCH(1,INDEX(('ce raw data'!$A$2:$A$3000=C502)*('ce raw data'!$B$2:$B$3000=$B519),,),0),MATCH(SUBSTITUTE(I505,"Allele","Height"),'ce raw data'!$C$1:$CZ$1,0))="","-",INDEX('ce raw data'!$C$2:$CZ$3000,MATCH(1,INDEX(('ce raw data'!$A$2:$A$3000=C502)*('ce raw data'!$B$2:$B$3000=$B519),,),0),MATCH(SUBSTITUTE(I505,"Allele","Height"),'ce raw data'!$C$1:$CZ$1,0))),"-")</f>
        <v>-</v>
      </c>
      <c r="J518" s="8" t="str">
        <f>IFERROR(IF(INDEX('ce raw data'!$C$2:$CZ$3000,MATCH(1,INDEX(('ce raw data'!$A$2:$A$3000=C502)*('ce raw data'!$B$2:$B$3000=$B519),,),0),MATCH(SUBSTITUTE(J505,"Allele","Height"),'ce raw data'!$C$1:$CZ$1,0))="","-",INDEX('ce raw data'!$C$2:$CZ$3000,MATCH(1,INDEX(('ce raw data'!$A$2:$A$3000=C502)*('ce raw data'!$B$2:$B$3000=$B519),,),0),MATCH(SUBSTITUTE(J505,"Allele","Height"),'ce raw data'!$C$1:$CZ$1,0))),"-")</f>
        <v>-</v>
      </c>
    </row>
    <row r="519" spans="2:10" x14ac:dyDescent="0.4">
      <c r="B519" s="10" t="str">
        <f>'Allele Call Table'!$A$83</f>
        <v>Penta E</v>
      </c>
      <c r="C519" s="8" t="str">
        <f>IFERROR(IF(INDEX('ce raw data'!$C$2:$CZ$3000,MATCH(1,INDEX(('ce raw data'!$A$2:$A$3000=C502)*('ce raw data'!$B$2:$B$3000=$B519),,),0),MATCH(C505,'ce raw data'!$C$1:$CZ$1,0))="","-",INDEX('ce raw data'!$C$2:$CZ$3000,MATCH(1,INDEX(('ce raw data'!$A$2:$A$3000=C502)*('ce raw data'!$B$2:$B$3000=$B519),,),0),MATCH(C505,'ce raw data'!$C$1:$CZ$1,0))),"-")</f>
        <v>-</v>
      </c>
      <c r="D519" s="8" t="str">
        <f>IFERROR(IF(INDEX('ce raw data'!$C$2:$CZ$3000,MATCH(1,INDEX(('ce raw data'!$A$2:$A$3000=C502)*('ce raw data'!$B$2:$B$3000=$B519),,),0),MATCH(D505,'ce raw data'!$C$1:$CZ$1,0))="","-",INDEX('ce raw data'!$C$2:$CZ$3000,MATCH(1,INDEX(('ce raw data'!$A$2:$A$3000=C502)*('ce raw data'!$B$2:$B$3000=$B519),,),0),MATCH(D505,'ce raw data'!$C$1:$CZ$1,0))),"-")</f>
        <v>-</v>
      </c>
      <c r="E519" s="8" t="str">
        <f>IFERROR(IF(INDEX('ce raw data'!$C$2:$CZ$3000,MATCH(1,INDEX(('ce raw data'!$A$2:$A$3000=C502)*('ce raw data'!$B$2:$B$3000=$B519),,),0),MATCH(E505,'ce raw data'!$C$1:$CZ$1,0))="","-",INDEX('ce raw data'!$C$2:$CZ$3000,MATCH(1,INDEX(('ce raw data'!$A$2:$A$3000=C502)*('ce raw data'!$B$2:$B$3000=$B519),,),0),MATCH(E505,'ce raw data'!$C$1:$CZ$1,0))),"-")</f>
        <v>-</v>
      </c>
      <c r="F519" s="8" t="str">
        <f>IFERROR(IF(INDEX('ce raw data'!$C$2:$CZ$3000,MATCH(1,INDEX(('ce raw data'!$A$2:$A$3000=C502)*('ce raw data'!$B$2:$B$3000=$B519),,),0),MATCH(F505,'ce raw data'!$C$1:$CZ$1,0))="","-",INDEX('ce raw data'!$C$2:$CZ$3000,MATCH(1,INDEX(('ce raw data'!$A$2:$A$3000=C502)*('ce raw data'!$B$2:$B$3000=$B519),,),0),MATCH(F505,'ce raw data'!$C$1:$CZ$1,0))),"-")</f>
        <v>-</v>
      </c>
      <c r="G519" s="8" t="str">
        <f>IFERROR(IF(INDEX('ce raw data'!$C$2:$CZ$3000,MATCH(1,INDEX(('ce raw data'!$A$2:$A$3000=C502)*('ce raw data'!$B$2:$B$3000=$B519),,),0),MATCH(G505,'ce raw data'!$C$1:$CZ$1,0))="","-",INDEX('ce raw data'!$C$2:$CZ$3000,MATCH(1,INDEX(('ce raw data'!$A$2:$A$3000=C502)*('ce raw data'!$B$2:$B$3000=$B519),,),0),MATCH(G505,'ce raw data'!$C$1:$CZ$1,0))),"-")</f>
        <v>-</v>
      </c>
      <c r="H519" s="8" t="str">
        <f>IFERROR(IF(INDEX('ce raw data'!$C$2:$CZ$3000,MATCH(1,INDEX(('ce raw data'!$A$2:$A$3000=C502)*('ce raw data'!$B$2:$B$3000=$B519),,),0),MATCH(H505,'ce raw data'!$C$1:$CZ$1,0))="","-",INDEX('ce raw data'!$C$2:$CZ$3000,MATCH(1,INDEX(('ce raw data'!$A$2:$A$3000=C502)*('ce raw data'!$B$2:$B$3000=$B519),,),0),MATCH(H505,'ce raw data'!$C$1:$CZ$1,0))),"-")</f>
        <v>-</v>
      </c>
      <c r="I519" s="8" t="str">
        <f>IFERROR(IF(INDEX('ce raw data'!$C$2:$CZ$3000,MATCH(1,INDEX(('ce raw data'!$A$2:$A$3000=C502)*('ce raw data'!$B$2:$B$3000=$B519),,),0),MATCH(I505,'ce raw data'!$C$1:$CZ$1,0))="","-",INDEX('ce raw data'!$C$2:$CZ$3000,MATCH(1,INDEX(('ce raw data'!$A$2:$A$3000=C502)*('ce raw data'!$B$2:$B$3000=$B519),,),0),MATCH(I505,'ce raw data'!$C$1:$CZ$1,0))),"-")</f>
        <v>-</v>
      </c>
      <c r="J519" s="8" t="str">
        <f>IFERROR(IF(INDEX('ce raw data'!$C$2:$CZ$3000,MATCH(1,INDEX(('ce raw data'!$A$2:$A$3000=C502)*('ce raw data'!$B$2:$B$3000=$B519),,),0),MATCH(J505,'ce raw data'!$C$1:$CZ$1,0))="","-",INDEX('ce raw data'!$C$2:$CZ$3000,MATCH(1,INDEX(('ce raw data'!$A$2:$A$3000=C502)*('ce raw data'!$B$2:$B$3000=$B519),,),0),MATCH(J505,'ce raw data'!$C$1:$CZ$1,0))),"-")</f>
        <v>-</v>
      </c>
    </row>
    <row r="520" spans="2:10" hidden="1" x14ac:dyDescent="0.4">
      <c r="B520" s="10"/>
      <c r="C520" s="8" t="str">
        <f>IFERROR(IF(INDEX('ce raw data'!$C$2:$CZ$3000,MATCH(1,INDEX(('ce raw data'!$A$2:$A$3000=C502)*('ce raw data'!$B$2:$B$3000=$B521),,),0),MATCH(SUBSTITUTE(C505,"Allele","Height"),'ce raw data'!$C$1:$CZ$1,0))="","-",INDEX('ce raw data'!$C$2:$CZ$3000,MATCH(1,INDEX(('ce raw data'!$A$2:$A$3000=C502)*('ce raw data'!$B$2:$B$3000=$B521),,),0),MATCH(SUBSTITUTE(C505,"Allele","Height"),'ce raw data'!$C$1:$CZ$1,0))),"-")</f>
        <v>-</v>
      </c>
      <c r="D520" s="8" t="str">
        <f>IFERROR(IF(INDEX('ce raw data'!$C$2:$CZ$3000,MATCH(1,INDEX(('ce raw data'!$A$2:$A$3000=C502)*('ce raw data'!$B$2:$B$3000=$B521),,),0),MATCH(SUBSTITUTE(D505,"Allele","Height"),'ce raw data'!$C$1:$CZ$1,0))="","-",INDEX('ce raw data'!$C$2:$CZ$3000,MATCH(1,INDEX(('ce raw data'!$A$2:$A$3000=C502)*('ce raw data'!$B$2:$B$3000=$B521),,),0),MATCH(SUBSTITUTE(D505,"Allele","Height"),'ce raw data'!$C$1:$CZ$1,0))),"-")</f>
        <v>-</v>
      </c>
      <c r="E520" s="8" t="str">
        <f>IFERROR(IF(INDEX('ce raw data'!$C$2:$CZ$3000,MATCH(1,INDEX(('ce raw data'!$A$2:$A$3000=C502)*('ce raw data'!$B$2:$B$3000=$B521),,),0),MATCH(SUBSTITUTE(E505,"Allele","Height"),'ce raw data'!$C$1:$CZ$1,0))="","-",INDEX('ce raw data'!$C$2:$CZ$3000,MATCH(1,INDEX(('ce raw data'!$A$2:$A$3000=C502)*('ce raw data'!$B$2:$B$3000=$B521),,),0),MATCH(SUBSTITUTE(E505,"Allele","Height"),'ce raw data'!$C$1:$CZ$1,0))),"-")</f>
        <v>-</v>
      </c>
      <c r="F520" s="8" t="str">
        <f>IFERROR(IF(INDEX('ce raw data'!$C$2:$CZ$3000,MATCH(1,INDEX(('ce raw data'!$A$2:$A$3000=C502)*('ce raw data'!$B$2:$B$3000=$B521),,),0),MATCH(SUBSTITUTE(F505,"Allele","Height"),'ce raw data'!$C$1:$CZ$1,0))="","-",INDEX('ce raw data'!$C$2:$CZ$3000,MATCH(1,INDEX(('ce raw data'!$A$2:$A$3000=C502)*('ce raw data'!$B$2:$B$3000=$B521),,),0),MATCH(SUBSTITUTE(F505,"Allele","Height"),'ce raw data'!$C$1:$CZ$1,0))),"-")</f>
        <v>-</v>
      </c>
      <c r="G520" s="8" t="str">
        <f>IFERROR(IF(INDEX('ce raw data'!$C$2:$CZ$3000,MATCH(1,INDEX(('ce raw data'!$A$2:$A$3000=C502)*('ce raw data'!$B$2:$B$3000=$B521),,),0),MATCH(SUBSTITUTE(G505,"Allele","Height"),'ce raw data'!$C$1:$CZ$1,0))="","-",INDEX('ce raw data'!$C$2:$CZ$3000,MATCH(1,INDEX(('ce raw data'!$A$2:$A$3000=C502)*('ce raw data'!$B$2:$B$3000=$B521),,),0),MATCH(SUBSTITUTE(G505,"Allele","Height"),'ce raw data'!$C$1:$CZ$1,0))),"-")</f>
        <v>-</v>
      </c>
      <c r="H520" s="8" t="str">
        <f>IFERROR(IF(INDEX('ce raw data'!$C$2:$CZ$3000,MATCH(1,INDEX(('ce raw data'!$A$2:$A$3000=C502)*('ce raw data'!$B$2:$B$3000=$B521),,),0),MATCH(SUBSTITUTE(H505,"Allele","Height"),'ce raw data'!$C$1:$CZ$1,0))="","-",INDEX('ce raw data'!$C$2:$CZ$3000,MATCH(1,INDEX(('ce raw data'!$A$2:$A$3000=C502)*('ce raw data'!$B$2:$B$3000=$B521),,),0),MATCH(SUBSTITUTE(H505,"Allele","Height"),'ce raw data'!$C$1:$CZ$1,0))),"-")</f>
        <v>-</v>
      </c>
      <c r="I520" s="8" t="str">
        <f>IFERROR(IF(INDEX('ce raw data'!$C$2:$CZ$3000,MATCH(1,INDEX(('ce raw data'!$A$2:$A$3000=C502)*('ce raw data'!$B$2:$B$3000=$B521),,),0),MATCH(SUBSTITUTE(I505,"Allele","Height"),'ce raw data'!$C$1:$CZ$1,0))="","-",INDEX('ce raw data'!$C$2:$CZ$3000,MATCH(1,INDEX(('ce raw data'!$A$2:$A$3000=C502)*('ce raw data'!$B$2:$B$3000=$B521),,),0),MATCH(SUBSTITUTE(I505,"Allele","Height"),'ce raw data'!$C$1:$CZ$1,0))),"-")</f>
        <v>-</v>
      </c>
      <c r="J520" s="8" t="str">
        <f>IFERROR(IF(INDEX('ce raw data'!$C$2:$CZ$3000,MATCH(1,INDEX(('ce raw data'!$A$2:$A$3000=C502)*('ce raw data'!$B$2:$B$3000=$B521),,),0),MATCH(SUBSTITUTE(J505,"Allele","Height"),'ce raw data'!$C$1:$CZ$1,0))="","-",INDEX('ce raw data'!$C$2:$CZ$3000,MATCH(1,INDEX(('ce raw data'!$A$2:$A$3000=C502)*('ce raw data'!$B$2:$B$3000=$B521),,),0),MATCH(SUBSTITUTE(J505,"Allele","Height"),'ce raw data'!$C$1:$CZ$1,0))),"-")</f>
        <v>-</v>
      </c>
    </row>
    <row r="521" spans="2:10" x14ac:dyDescent="0.4">
      <c r="B521" s="11" t="str">
        <f>'Allele Call Table'!$A$85</f>
        <v>D16S539</v>
      </c>
      <c r="C521" s="8" t="str">
        <f>IFERROR(IF(INDEX('ce raw data'!$C$2:$CZ$3000,MATCH(1,INDEX(('ce raw data'!$A$2:$A$3000=C502)*('ce raw data'!$B$2:$B$3000=$B521),,),0),MATCH(C505,'ce raw data'!$C$1:$CZ$1,0))="","-",INDEX('ce raw data'!$C$2:$CZ$3000,MATCH(1,INDEX(('ce raw data'!$A$2:$A$3000=C502)*('ce raw data'!$B$2:$B$3000=$B521),,),0),MATCH(C505,'ce raw data'!$C$1:$CZ$1,0))),"-")</f>
        <v>-</v>
      </c>
      <c r="D521" s="8" t="str">
        <f>IFERROR(IF(INDEX('ce raw data'!$C$2:$CZ$3000,MATCH(1,INDEX(('ce raw data'!$A$2:$A$3000=C502)*('ce raw data'!$B$2:$B$3000=$B521),,),0),MATCH(D505,'ce raw data'!$C$1:$CZ$1,0))="","-",INDEX('ce raw data'!$C$2:$CZ$3000,MATCH(1,INDEX(('ce raw data'!$A$2:$A$3000=C502)*('ce raw data'!$B$2:$B$3000=$B521),,),0),MATCH(D505,'ce raw data'!$C$1:$CZ$1,0))),"-")</f>
        <v>-</v>
      </c>
      <c r="E521" s="8" t="str">
        <f>IFERROR(IF(INDEX('ce raw data'!$C$2:$CZ$3000,MATCH(1,INDEX(('ce raw data'!$A$2:$A$3000=C502)*('ce raw data'!$B$2:$B$3000=$B521),,),0),MATCH(E505,'ce raw data'!$C$1:$CZ$1,0))="","-",INDEX('ce raw data'!$C$2:$CZ$3000,MATCH(1,INDEX(('ce raw data'!$A$2:$A$3000=C502)*('ce raw data'!$B$2:$B$3000=$B521),,),0),MATCH(E505,'ce raw data'!$C$1:$CZ$1,0))),"-")</f>
        <v>-</v>
      </c>
      <c r="F521" s="8" t="str">
        <f>IFERROR(IF(INDEX('ce raw data'!$C$2:$CZ$3000,MATCH(1,INDEX(('ce raw data'!$A$2:$A$3000=C502)*('ce raw data'!$B$2:$B$3000=$B521),,),0),MATCH(F505,'ce raw data'!$C$1:$CZ$1,0))="","-",INDEX('ce raw data'!$C$2:$CZ$3000,MATCH(1,INDEX(('ce raw data'!$A$2:$A$3000=C502)*('ce raw data'!$B$2:$B$3000=$B521),,),0),MATCH(F505,'ce raw data'!$C$1:$CZ$1,0))),"-")</f>
        <v>-</v>
      </c>
      <c r="G521" s="8" t="str">
        <f>IFERROR(IF(INDEX('ce raw data'!$C$2:$CZ$3000,MATCH(1,INDEX(('ce raw data'!$A$2:$A$3000=C502)*('ce raw data'!$B$2:$B$3000=$B521),,),0),MATCH(G505,'ce raw data'!$C$1:$CZ$1,0))="","-",INDEX('ce raw data'!$C$2:$CZ$3000,MATCH(1,INDEX(('ce raw data'!$A$2:$A$3000=C502)*('ce raw data'!$B$2:$B$3000=$B521),,),0),MATCH(G505,'ce raw data'!$C$1:$CZ$1,0))),"-")</f>
        <v>-</v>
      </c>
      <c r="H521" s="8" t="str">
        <f>IFERROR(IF(INDEX('ce raw data'!$C$2:$CZ$3000,MATCH(1,INDEX(('ce raw data'!$A$2:$A$3000=C502)*('ce raw data'!$B$2:$B$3000=$B521),,),0),MATCH(H505,'ce raw data'!$C$1:$CZ$1,0))="","-",INDEX('ce raw data'!$C$2:$CZ$3000,MATCH(1,INDEX(('ce raw data'!$A$2:$A$3000=C502)*('ce raw data'!$B$2:$B$3000=$B521),,),0),MATCH(H505,'ce raw data'!$C$1:$CZ$1,0))),"-")</f>
        <v>-</v>
      </c>
      <c r="I521" s="8" t="str">
        <f>IFERROR(IF(INDEX('ce raw data'!$C$2:$CZ$3000,MATCH(1,INDEX(('ce raw data'!$A$2:$A$3000=C502)*('ce raw data'!$B$2:$B$3000=$B521),,),0),MATCH(I505,'ce raw data'!$C$1:$CZ$1,0))="","-",INDEX('ce raw data'!$C$2:$CZ$3000,MATCH(1,INDEX(('ce raw data'!$A$2:$A$3000=C502)*('ce raw data'!$B$2:$B$3000=$B521),,),0),MATCH(I505,'ce raw data'!$C$1:$CZ$1,0))),"-")</f>
        <v>-</v>
      </c>
      <c r="J521" s="8" t="str">
        <f>IFERROR(IF(INDEX('ce raw data'!$C$2:$CZ$3000,MATCH(1,INDEX(('ce raw data'!$A$2:$A$3000=C502)*('ce raw data'!$B$2:$B$3000=$B521),,),0),MATCH(J505,'ce raw data'!$C$1:$CZ$1,0))="","-",INDEX('ce raw data'!$C$2:$CZ$3000,MATCH(1,INDEX(('ce raw data'!$A$2:$A$3000=C502)*('ce raw data'!$B$2:$B$3000=$B521),,),0),MATCH(J505,'ce raw data'!$C$1:$CZ$1,0))),"-")</f>
        <v>-</v>
      </c>
    </row>
    <row r="522" spans="2:10" hidden="1" x14ac:dyDescent="0.4">
      <c r="B522" s="11"/>
      <c r="C522" s="8" t="str">
        <f>IFERROR(IF(INDEX('ce raw data'!$C$2:$CZ$3000,MATCH(1,INDEX(('ce raw data'!$A$2:$A$3000=C502)*('ce raw data'!$B$2:$B$3000=$B523),,),0),MATCH(SUBSTITUTE(C505,"Allele","Height"),'ce raw data'!$C$1:$CZ$1,0))="","-",INDEX('ce raw data'!$C$2:$CZ$3000,MATCH(1,INDEX(('ce raw data'!$A$2:$A$3000=C502)*('ce raw data'!$B$2:$B$3000=$B523),,),0),MATCH(SUBSTITUTE(C505,"Allele","Height"),'ce raw data'!$C$1:$CZ$1,0))),"-")</f>
        <v>-</v>
      </c>
      <c r="D522" s="8" t="str">
        <f>IFERROR(IF(INDEX('ce raw data'!$C$2:$CZ$3000,MATCH(1,INDEX(('ce raw data'!$A$2:$A$3000=C502)*('ce raw data'!$B$2:$B$3000=$B523),,),0),MATCH(SUBSTITUTE(D505,"Allele","Height"),'ce raw data'!$C$1:$CZ$1,0))="","-",INDEX('ce raw data'!$C$2:$CZ$3000,MATCH(1,INDEX(('ce raw data'!$A$2:$A$3000=C502)*('ce raw data'!$B$2:$B$3000=$B523),,),0),MATCH(SUBSTITUTE(D505,"Allele","Height"),'ce raw data'!$C$1:$CZ$1,0))),"-")</f>
        <v>-</v>
      </c>
      <c r="E522" s="8" t="str">
        <f>IFERROR(IF(INDEX('ce raw data'!$C$2:$CZ$3000,MATCH(1,INDEX(('ce raw data'!$A$2:$A$3000=C502)*('ce raw data'!$B$2:$B$3000=$B523),,),0),MATCH(SUBSTITUTE(E505,"Allele","Height"),'ce raw data'!$C$1:$CZ$1,0))="","-",INDEX('ce raw data'!$C$2:$CZ$3000,MATCH(1,INDEX(('ce raw data'!$A$2:$A$3000=C502)*('ce raw data'!$B$2:$B$3000=$B523),,),0),MATCH(SUBSTITUTE(E505,"Allele","Height"),'ce raw data'!$C$1:$CZ$1,0))),"-")</f>
        <v>-</v>
      </c>
      <c r="F522" s="8" t="str">
        <f>IFERROR(IF(INDEX('ce raw data'!$C$2:$CZ$3000,MATCH(1,INDEX(('ce raw data'!$A$2:$A$3000=C502)*('ce raw data'!$B$2:$B$3000=$B523),,),0),MATCH(SUBSTITUTE(F505,"Allele","Height"),'ce raw data'!$C$1:$CZ$1,0))="","-",INDEX('ce raw data'!$C$2:$CZ$3000,MATCH(1,INDEX(('ce raw data'!$A$2:$A$3000=C502)*('ce raw data'!$B$2:$B$3000=$B523),,),0),MATCH(SUBSTITUTE(F505,"Allele","Height"),'ce raw data'!$C$1:$CZ$1,0))),"-")</f>
        <v>-</v>
      </c>
      <c r="G522" s="8" t="str">
        <f>IFERROR(IF(INDEX('ce raw data'!$C$2:$CZ$3000,MATCH(1,INDEX(('ce raw data'!$A$2:$A$3000=C502)*('ce raw data'!$B$2:$B$3000=$B523),,),0),MATCH(SUBSTITUTE(G505,"Allele","Height"),'ce raw data'!$C$1:$CZ$1,0))="","-",INDEX('ce raw data'!$C$2:$CZ$3000,MATCH(1,INDEX(('ce raw data'!$A$2:$A$3000=C502)*('ce raw data'!$B$2:$B$3000=$B523),,),0),MATCH(SUBSTITUTE(G505,"Allele","Height"),'ce raw data'!$C$1:$CZ$1,0))),"-")</f>
        <v>-</v>
      </c>
      <c r="H522" s="8" t="str">
        <f>IFERROR(IF(INDEX('ce raw data'!$C$2:$CZ$3000,MATCH(1,INDEX(('ce raw data'!$A$2:$A$3000=C502)*('ce raw data'!$B$2:$B$3000=$B523),,),0),MATCH(SUBSTITUTE(H505,"Allele","Height"),'ce raw data'!$C$1:$CZ$1,0))="","-",INDEX('ce raw data'!$C$2:$CZ$3000,MATCH(1,INDEX(('ce raw data'!$A$2:$A$3000=C502)*('ce raw data'!$B$2:$B$3000=$B523),,),0),MATCH(SUBSTITUTE(H505,"Allele","Height"),'ce raw data'!$C$1:$CZ$1,0))),"-")</f>
        <v>-</v>
      </c>
      <c r="I522" s="8" t="str">
        <f>IFERROR(IF(INDEX('ce raw data'!$C$2:$CZ$3000,MATCH(1,INDEX(('ce raw data'!$A$2:$A$3000=C502)*('ce raw data'!$B$2:$B$3000=$B523),,),0),MATCH(SUBSTITUTE(I505,"Allele","Height"),'ce raw data'!$C$1:$CZ$1,0))="","-",INDEX('ce raw data'!$C$2:$CZ$3000,MATCH(1,INDEX(('ce raw data'!$A$2:$A$3000=C502)*('ce raw data'!$B$2:$B$3000=$B523),,),0),MATCH(SUBSTITUTE(I505,"Allele","Height"),'ce raw data'!$C$1:$CZ$1,0))),"-")</f>
        <v>-</v>
      </c>
      <c r="J522" s="8" t="str">
        <f>IFERROR(IF(INDEX('ce raw data'!$C$2:$CZ$3000,MATCH(1,INDEX(('ce raw data'!$A$2:$A$3000=C502)*('ce raw data'!$B$2:$B$3000=$B523),,),0),MATCH(SUBSTITUTE(J505,"Allele","Height"),'ce raw data'!$C$1:$CZ$1,0))="","-",INDEX('ce raw data'!$C$2:$CZ$3000,MATCH(1,INDEX(('ce raw data'!$A$2:$A$3000=C502)*('ce raw data'!$B$2:$B$3000=$B523),,),0),MATCH(SUBSTITUTE(J505,"Allele","Height"),'ce raw data'!$C$1:$CZ$1,0))),"-")</f>
        <v>-</v>
      </c>
    </row>
    <row r="523" spans="2:10" x14ac:dyDescent="0.4">
      <c r="B523" s="11" t="str">
        <f>'Allele Call Table'!$A$87</f>
        <v>D18S51</v>
      </c>
      <c r="C523" s="8" t="str">
        <f>IFERROR(IF(INDEX('ce raw data'!$C$2:$CZ$3000,MATCH(1,INDEX(('ce raw data'!$A$2:$A$3000=C502)*('ce raw data'!$B$2:$B$3000=$B523),,),0),MATCH(C505,'ce raw data'!$C$1:$CZ$1,0))="","-",INDEX('ce raw data'!$C$2:$CZ$3000,MATCH(1,INDEX(('ce raw data'!$A$2:$A$3000=C502)*('ce raw data'!$B$2:$B$3000=$B523),,),0),MATCH(C505,'ce raw data'!$C$1:$CZ$1,0))),"-")</f>
        <v>-</v>
      </c>
      <c r="D523" s="8" t="str">
        <f>IFERROR(IF(INDEX('ce raw data'!$C$2:$CZ$3000,MATCH(1,INDEX(('ce raw data'!$A$2:$A$3000=C502)*('ce raw data'!$B$2:$B$3000=$B523),,),0),MATCH(D505,'ce raw data'!$C$1:$CZ$1,0))="","-",INDEX('ce raw data'!$C$2:$CZ$3000,MATCH(1,INDEX(('ce raw data'!$A$2:$A$3000=C502)*('ce raw data'!$B$2:$B$3000=$B523),,),0),MATCH(D505,'ce raw data'!$C$1:$CZ$1,0))),"-")</f>
        <v>-</v>
      </c>
      <c r="E523" s="8" t="str">
        <f>IFERROR(IF(INDEX('ce raw data'!$C$2:$CZ$3000,MATCH(1,INDEX(('ce raw data'!$A$2:$A$3000=C502)*('ce raw data'!$B$2:$B$3000=$B523),,),0),MATCH(E505,'ce raw data'!$C$1:$CZ$1,0))="","-",INDEX('ce raw data'!$C$2:$CZ$3000,MATCH(1,INDEX(('ce raw data'!$A$2:$A$3000=C502)*('ce raw data'!$B$2:$B$3000=$B523),,),0),MATCH(E505,'ce raw data'!$C$1:$CZ$1,0))),"-")</f>
        <v>-</v>
      </c>
      <c r="F523" s="8" t="str">
        <f>IFERROR(IF(INDEX('ce raw data'!$C$2:$CZ$3000,MATCH(1,INDEX(('ce raw data'!$A$2:$A$3000=C502)*('ce raw data'!$B$2:$B$3000=$B523),,),0),MATCH(F505,'ce raw data'!$C$1:$CZ$1,0))="","-",INDEX('ce raw data'!$C$2:$CZ$3000,MATCH(1,INDEX(('ce raw data'!$A$2:$A$3000=C502)*('ce raw data'!$B$2:$B$3000=$B523),,),0),MATCH(F505,'ce raw data'!$C$1:$CZ$1,0))),"-")</f>
        <v>-</v>
      </c>
      <c r="G523" s="8" t="str">
        <f>IFERROR(IF(INDEX('ce raw data'!$C$2:$CZ$3000,MATCH(1,INDEX(('ce raw data'!$A$2:$A$3000=C502)*('ce raw data'!$B$2:$B$3000=$B523),,),0),MATCH(G505,'ce raw data'!$C$1:$CZ$1,0))="","-",INDEX('ce raw data'!$C$2:$CZ$3000,MATCH(1,INDEX(('ce raw data'!$A$2:$A$3000=C502)*('ce raw data'!$B$2:$B$3000=$B523),,),0),MATCH(G505,'ce raw data'!$C$1:$CZ$1,0))),"-")</f>
        <v>-</v>
      </c>
      <c r="H523" s="8" t="str">
        <f>IFERROR(IF(INDEX('ce raw data'!$C$2:$CZ$3000,MATCH(1,INDEX(('ce raw data'!$A$2:$A$3000=C502)*('ce raw data'!$B$2:$B$3000=$B523),,),0),MATCH(H505,'ce raw data'!$C$1:$CZ$1,0))="","-",INDEX('ce raw data'!$C$2:$CZ$3000,MATCH(1,INDEX(('ce raw data'!$A$2:$A$3000=C502)*('ce raw data'!$B$2:$B$3000=$B523),,),0),MATCH(H505,'ce raw data'!$C$1:$CZ$1,0))),"-")</f>
        <v>-</v>
      </c>
      <c r="I523" s="8" t="str">
        <f>IFERROR(IF(INDEX('ce raw data'!$C$2:$CZ$3000,MATCH(1,INDEX(('ce raw data'!$A$2:$A$3000=C502)*('ce raw data'!$B$2:$B$3000=$B523),,),0),MATCH(I505,'ce raw data'!$C$1:$CZ$1,0))="","-",INDEX('ce raw data'!$C$2:$CZ$3000,MATCH(1,INDEX(('ce raw data'!$A$2:$A$3000=C502)*('ce raw data'!$B$2:$B$3000=$B523),,),0),MATCH(I505,'ce raw data'!$C$1:$CZ$1,0))),"-")</f>
        <v>-</v>
      </c>
      <c r="J523" s="8" t="str">
        <f>IFERROR(IF(INDEX('ce raw data'!$C$2:$CZ$3000,MATCH(1,INDEX(('ce raw data'!$A$2:$A$3000=C502)*('ce raw data'!$B$2:$B$3000=$B523),,),0),MATCH(J505,'ce raw data'!$C$1:$CZ$1,0))="","-",INDEX('ce raw data'!$C$2:$CZ$3000,MATCH(1,INDEX(('ce raw data'!$A$2:$A$3000=C502)*('ce raw data'!$B$2:$B$3000=$B523),,),0),MATCH(J505,'ce raw data'!$C$1:$CZ$1,0))),"-")</f>
        <v>-</v>
      </c>
    </row>
    <row r="524" spans="2:10" hidden="1" x14ac:dyDescent="0.4">
      <c r="B524" s="11"/>
      <c r="C524" s="8" t="str">
        <f>IFERROR(IF(INDEX('ce raw data'!$C$2:$CZ$3000,MATCH(1,INDEX(('ce raw data'!$A$2:$A$3000=C502)*('ce raw data'!$B$2:$B$3000=$B525),,),0),MATCH(SUBSTITUTE(C505,"Allele","Height"),'ce raw data'!$C$1:$CZ$1,0))="","-",INDEX('ce raw data'!$C$2:$CZ$3000,MATCH(1,INDEX(('ce raw data'!$A$2:$A$3000=C502)*('ce raw data'!$B$2:$B$3000=$B525),,),0),MATCH(SUBSTITUTE(C505,"Allele","Height"),'ce raw data'!$C$1:$CZ$1,0))),"-")</f>
        <v>-</v>
      </c>
      <c r="D524" s="8" t="str">
        <f>IFERROR(IF(INDEX('ce raw data'!$C$2:$CZ$3000,MATCH(1,INDEX(('ce raw data'!$A$2:$A$3000=C502)*('ce raw data'!$B$2:$B$3000=$B525),,),0),MATCH(SUBSTITUTE(D505,"Allele","Height"),'ce raw data'!$C$1:$CZ$1,0))="","-",INDEX('ce raw data'!$C$2:$CZ$3000,MATCH(1,INDEX(('ce raw data'!$A$2:$A$3000=C502)*('ce raw data'!$B$2:$B$3000=$B525),,),0),MATCH(SUBSTITUTE(D505,"Allele","Height"),'ce raw data'!$C$1:$CZ$1,0))),"-")</f>
        <v>-</v>
      </c>
      <c r="E524" s="8" t="str">
        <f>IFERROR(IF(INDEX('ce raw data'!$C$2:$CZ$3000,MATCH(1,INDEX(('ce raw data'!$A$2:$A$3000=C502)*('ce raw data'!$B$2:$B$3000=$B525),,),0),MATCH(SUBSTITUTE(E505,"Allele","Height"),'ce raw data'!$C$1:$CZ$1,0))="","-",INDEX('ce raw data'!$C$2:$CZ$3000,MATCH(1,INDEX(('ce raw data'!$A$2:$A$3000=C502)*('ce raw data'!$B$2:$B$3000=$B525),,),0),MATCH(SUBSTITUTE(E505,"Allele","Height"),'ce raw data'!$C$1:$CZ$1,0))),"-")</f>
        <v>-</v>
      </c>
      <c r="F524" s="8" t="str">
        <f>IFERROR(IF(INDEX('ce raw data'!$C$2:$CZ$3000,MATCH(1,INDEX(('ce raw data'!$A$2:$A$3000=C502)*('ce raw data'!$B$2:$B$3000=$B525),,),0),MATCH(SUBSTITUTE(F505,"Allele","Height"),'ce raw data'!$C$1:$CZ$1,0))="","-",INDEX('ce raw data'!$C$2:$CZ$3000,MATCH(1,INDEX(('ce raw data'!$A$2:$A$3000=C502)*('ce raw data'!$B$2:$B$3000=$B525),,),0),MATCH(SUBSTITUTE(F505,"Allele","Height"),'ce raw data'!$C$1:$CZ$1,0))),"-")</f>
        <v>-</v>
      </c>
      <c r="G524" s="8" t="str">
        <f>IFERROR(IF(INDEX('ce raw data'!$C$2:$CZ$3000,MATCH(1,INDEX(('ce raw data'!$A$2:$A$3000=C502)*('ce raw data'!$B$2:$B$3000=$B525),,),0),MATCH(SUBSTITUTE(G505,"Allele","Height"),'ce raw data'!$C$1:$CZ$1,0))="","-",INDEX('ce raw data'!$C$2:$CZ$3000,MATCH(1,INDEX(('ce raw data'!$A$2:$A$3000=C502)*('ce raw data'!$B$2:$B$3000=$B525),,),0),MATCH(SUBSTITUTE(G505,"Allele","Height"),'ce raw data'!$C$1:$CZ$1,0))),"-")</f>
        <v>-</v>
      </c>
      <c r="H524" s="8" t="str">
        <f>IFERROR(IF(INDEX('ce raw data'!$C$2:$CZ$3000,MATCH(1,INDEX(('ce raw data'!$A$2:$A$3000=C502)*('ce raw data'!$B$2:$B$3000=$B525),,),0),MATCH(SUBSTITUTE(H505,"Allele","Height"),'ce raw data'!$C$1:$CZ$1,0))="","-",INDEX('ce raw data'!$C$2:$CZ$3000,MATCH(1,INDEX(('ce raw data'!$A$2:$A$3000=C502)*('ce raw data'!$B$2:$B$3000=$B525),,),0),MATCH(SUBSTITUTE(H505,"Allele","Height"),'ce raw data'!$C$1:$CZ$1,0))),"-")</f>
        <v>-</v>
      </c>
      <c r="I524" s="8" t="str">
        <f>IFERROR(IF(INDEX('ce raw data'!$C$2:$CZ$3000,MATCH(1,INDEX(('ce raw data'!$A$2:$A$3000=C502)*('ce raw data'!$B$2:$B$3000=$B525),,),0),MATCH(SUBSTITUTE(I505,"Allele","Height"),'ce raw data'!$C$1:$CZ$1,0))="","-",INDEX('ce raw data'!$C$2:$CZ$3000,MATCH(1,INDEX(('ce raw data'!$A$2:$A$3000=C502)*('ce raw data'!$B$2:$B$3000=$B525),,),0),MATCH(SUBSTITUTE(I505,"Allele","Height"),'ce raw data'!$C$1:$CZ$1,0))),"-")</f>
        <v>-</v>
      </c>
      <c r="J524" s="8" t="str">
        <f>IFERROR(IF(INDEX('ce raw data'!$C$2:$CZ$3000,MATCH(1,INDEX(('ce raw data'!$A$2:$A$3000=C502)*('ce raw data'!$B$2:$B$3000=$B525),,),0),MATCH(SUBSTITUTE(J505,"Allele","Height"),'ce raw data'!$C$1:$CZ$1,0))="","-",INDEX('ce raw data'!$C$2:$CZ$3000,MATCH(1,INDEX(('ce raw data'!$A$2:$A$3000=C502)*('ce raw data'!$B$2:$B$3000=$B525),,),0),MATCH(SUBSTITUTE(J505,"Allele","Height"),'ce raw data'!$C$1:$CZ$1,0))),"-")</f>
        <v>-</v>
      </c>
    </row>
    <row r="525" spans="2:10" x14ac:dyDescent="0.4">
      <c r="B525" s="11" t="str">
        <f>'Allele Call Table'!$A$89</f>
        <v>D2S1338</v>
      </c>
      <c r="C525" s="8" t="str">
        <f>IFERROR(IF(INDEX('ce raw data'!$C$2:$CZ$3000,MATCH(1,INDEX(('ce raw data'!$A$2:$A$3000=C502)*('ce raw data'!$B$2:$B$3000=$B525),,),0),MATCH(C505,'ce raw data'!$C$1:$CZ$1,0))="","-",INDEX('ce raw data'!$C$2:$CZ$3000,MATCH(1,INDEX(('ce raw data'!$A$2:$A$3000=C502)*('ce raw data'!$B$2:$B$3000=$B525),,),0),MATCH(C505,'ce raw data'!$C$1:$CZ$1,0))),"-")</f>
        <v>-</v>
      </c>
      <c r="D525" s="8" t="str">
        <f>IFERROR(IF(INDEX('ce raw data'!$C$2:$CZ$3000,MATCH(1,INDEX(('ce raw data'!$A$2:$A$3000=C502)*('ce raw data'!$B$2:$B$3000=$B525),,),0),MATCH(D505,'ce raw data'!$C$1:$CZ$1,0))="","-",INDEX('ce raw data'!$C$2:$CZ$3000,MATCH(1,INDEX(('ce raw data'!$A$2:$A$3000=C502)*('ce raw data'!$B$2:$B$3000=$B525),,),0),MATCH(D505,'ce raw data'!$C$1:$CZ$1,0))),"-")</f>
        <v>-</v>
      </c>
      <c r="E525" s="8" t="str">
        <f>IFERROR(IF(INDEX('ce raw data'!$C$2:$CZ$3000,MATCH(1,INDEX(('ce raw data'!$A$2:$A$3000=C502)*('ce raw data'!$B$2:$B$3000=$B525),,),0),MATCH(E505,'ce raw data'!$C$1:$CZ$1,0))="","-",INDEX('ce raw data'!$C$2:$CZ$3000,MATCH(1,INDEX(('ce raw data'!$A$2:$A$3000=C502)*('ce raw data'!$B$2:$B$3000=$B525),,),0),MATCH(E505,'ce raw data'!$C$1:$CZ$1,0))),"-")</f>
        <v>-</v>
      </c>
      <c r="F525" s="8" t="str">
        <f>IFERROR(IF(INDEX('ce raw data'!$C$2:$CZ$3000,MATCH(1,INDEX(('ce raw data'!$A$2:$A$3000=C502)*('ce raw data'!$B$2:$B$3000=$B525),,),0),MATCH(F505,'ce raw data'!$C$1:$CZ$1,0))="","-",INDEX('ce raw data'!$C$2:$CZ$3000,MATCH(1,INDEX(('ce raw data'!$A$2:$A$3000=C502)*('ce raw data'!$B$2:$B$3000=$B525),,),0),MATCH(F505,'ce raw data'!$C$1:$CZ$1,0))),"-")</f>
        <v>-</v>
      </c>
      <c r="G525" s="8" t="str">
        <f>IFERROR(IF(INDEX('ce raw data'!$C$2:$CZ$3000,MATCH(1,INDEX(('ce raw data'!$A$2:$A$3000=C502)*('ce raw data'!$B$2:$B$3000=$B525),,),0),MATCH(G505,'ce raw data'!$C$1:$CZ$1,0))="","-",INDEX('ce raw data'!$C$2:$CZ$3000,MATCH(1,INDEX(('ce raw data'!$A$2:$A$3000=C502)*('ce raw data'!$B$2:$B$3000=$B525),,),0),MATCH(G505,'ce raw data'!$C$1:$CZ$1,0))),"-")</f>
        <v>-</v>
      </c>
      <c r="H525" s="8" t="str">
        <f>IFERROR(IF(INDEX('ce raw data'!$C$2:$CZ$3000,MATCH(1,INDEX(('ce raw data'!$A$2:$A$3000=C502)*('ce raw data'!$B$2:$B$3000=$B525),,),0),MATCH(H505,'ce raw data'!$C$1:$CZ$1,0))="","-",INDEX('ce raw data'!$C$2:$CZ$3000,MATCH(1,INDEX(('ce raw data'!$A$2:$A$3000=C502)*('ce raw data'!$B$2:$B$3000=$B525),,),0),MATCH(H505,'ce raw data'!$C$1:$CZ$1,0))),"-")</f>
        <v>-</v>
      </c>
      <c r="I525" s="8" t="str">
        <f>IFERROR(IF(INDEX('ce raw data'!$C$2:$CZ$3000,MATCH(1,INDEX(('ce raw data'!$A$2:$A$3000=C502)*('ce raw data'!$B$2:$B$3000=$B525),,),0),MATCH(I505,'ce raw data'!$C$1:$CZ$1,0))="","-",INDEX('ce raw data'!$C$2:$CZ$3000,MATCH(1,INDEX(('ce raw data'!$A$2:$A$3000=C502)*('ce raw data'!$B$2:$B$3000=$B525),,),0),MATCH(I505,'ce raw data'!$C$1:$CZ$1,0))),"-")</f>
        <v>-</v>
      </c>
      <c r="J525" s="8" t="str">
        <f>IFERROR(IF(INDEX('ce raw data'!$C$2:$CZ$3000,MATCH(1,INDEX(('ce raw data'!$A$2:$A$3000=C502)*('ce raw data'!$B$2:$B$3000=$B525),,),0),MATCH(J505,'ce raw data'!$C$1:$CZ$1,0))="","-",INDEX('ce raw data'!$C$2:$CZ$3000,MATCH(1,INDEX(('ce raw data'!$A$2:$A$3000=C502)*('ce raw data'!$B$2:$B$3000=$B525),,),0),MATCH(J505,'ce raw data'!$C$1:$CZ$1,0))),"-")</f>
        <v>-</v>
      </c>
    </row>
    <row r="526" spans="2:10" hidden="1" x14ac:dyDescent="0.4">
      <c r="B526" s="11"/>
      <c r="C526" s="8" t="str">
        <f>IFERROR(IF(INDEX('ce raw data'!$C$2:$CZ$3000,MATCH(1,INDEX(('ce raw data'!$A$2:$A$3000=C502)*('ce raw data'!$B$2:$B$3000=$B527),,),0),MATCH(SUBSTITUTE(C505,"Allele","Height"),'ce raw data'!$C$1:$CZ$1,0))="","-",INDEX('ce raw data'!$C$2:$CZ$3000,MATCH(1,INDEX(('ce raw data'!$A$2:$A$3000=C502)*('ce raw data'!$B$2:$B$3000=$B527),,),0),MATCH(SUBSTITUTE(C505,"Allele","Height"),'ce raw data'!$C$1:$CZ$1,0))),"-")</f>
        <v>-</v>
      </c>
      <c r="D526" s="8" t="str">
        <f>IFERROR(IF(INDEX('ce raw data'!$C$2:$CZ$3000,MATCH(1,INDEX(('ce raw data'!$A$2:$A$3000=C502)*('ce raw data'!$B$2:$B$3000=$B527),,),0),MATCH(SUBSTITUTE(D505,"Allele","Height"),'ce raw data'!$C$1:$CZ$1,0))="","-",INDEX('ce raw data'!$C$2:$CZ$3000,MATCH(1,INDEX(('ce raw data'!$A$2:$A$3000=C502)*('ce raw data'!$B$2:$B$3000=$B527),,),0),MATCH(SUBSTITUTE(D505,"Allele","Height"),'ce raw data'!$C$1:$CZ$1,0))),"-")</f>
        <v>-</v>
      </c>
      <c r="E526" s="8" t="str">
        <f>IFERROR(IF(INDEX('ce raw data'!$C$2:$CZ$3000,MATCH(1,INDEX(('ce raw data'!$A$2:$A$3000=C502)*('ce raw data'!$B$2:$B$3000=$B527),,),0),MATCH(SUBSTITUTE(E505,"Allele","Height"),'ce raw data'!$C$1:$CZ$1,0))="","-",INDEX('ce raw data'!$C$2:$CZ$3000,MATCH(1,INDEX(('ce raw data'!$A$2:$A$3000=C502)*('ce raw data'!$B$2:$B$3000=$B527),,),0),MATCH(SUBSTITUTE(E505,"Allele","Height"),'ce raw data'!$C$1:$CZ$1,0))),"-")</f>
        <v>-</v>
      </c>
      <c r="F526" s="8" t="str">
        <f>IFERROR(IF(INDEX('ce raw data'!$C$2:$CZ$3000,MATCH(1,INDEX(('ce raw data'!$A$2:$A$3000=C502)*('ce raw data'!$B$2:$B$3000=$B527),,),0),MATCH(SUBSTITUTE(F505,"Allele","Height"),'ce raw data'!$C$1:$CZ$1,0))="","-",INDEX('ce raw data'!$C$2:$CZ$3000,MATCH(1,INDEX(('ce raw data'!$A$2:$A$3000=C502)*('ce raw data'!$B$2:$B$3000=$B527),,),0),MATCH(SUBSTITUTE(F505,"Allele","Height"),'ce raw data'!$C$1:$CZ$1,0))),"-")</f>
        <v>-</v>
      </c>
      <c r="G526" s="8" t="str">
        <f>IFERROR(IF(INDEX('ce raw data'!$C$2:$CZ$3000,MATCH(1,INDEX(('ce raw data'!$A$2:$A$3000=C502)*('ce raw data'!$B$2:$B$3000=$B527),,),0),MATCH(SUBSTITUTE(G505,"Allele","Height"),'ce raw data'!$C$1:$CZ$1,0))="","-",INDEX('ce raw data'!$C$2:$CZ$3000,MATCH(1,INDEX(('ce raw data'!$A$2:$A$3000=C502)*('ce raw data'!$B$2:$B$3000=$B527),,),0),MATCH(SUBSTITUTE(G505,"Allele","Height"),'ce raw data'!$C$1:$CZ$1,0))),"-")</f>
        <v>-</v>
      </c>
      <c r="H526" s="8" t="str">
        <f>IFERROR(IF(INDEX('ce raw data'!$C$2:$CZ$3000,MATCH(1,INDEX(('ce raw data'!$A$2:$A$3000=C502)*('ce raw data'!$B$2:$B$3000=$B527),,),0),MATCH(SUBSTITUTE(H505,"Allele","Height"),'ce raw data'!$C$1:$CZ$1,0))="","-",INDEX('ce raw data'!$C$2:$CZ$3000,MATCH(1,INDEX(('ce raw data'!$A$2:$A$3000=C502)*('ce raw data'!$B$2:$B$3000=$B527),,),0),MATCH(SUBSTITUTE(H505,"Allele","Height"),'ce raw data'!$C$1:$CZ$1,0))),"-")</f>
        <v>-</v>
      </c>
      <c r="I526" s="8" t="str">
        <f>IFERROR(IF(INDEX('ce raw data'!$C$2:$CZ$3000,MATCH(1,INDEX(('ce raw data'!$A$2:$A$3000=C502)*('ce raw data'!$B$2:$B$3000=$B527),,),0),MATCH(SUBSTITUTE(I505,"Allele","Height"),'ce raw data'!$C$1:$CZ$1,0))="","-",INDEX('ce raw data'!$C$2:$CZ$3000,MATCH(1,INDEX(('ce raw data'!$A$2:$A$3000=C502)*('ce raw data'!$B$2:$B$3000=$B527),,),0),MATCH(SUBSTITUTE(I505,"Allele","Height"),'ce raw data'!$C$1:$CZ$1,0))),"-")</f>
        <v>-</v>
      </c>
      <c r="J526" s="8" t="str">
        <f>IFERROR(IF(INDEX('ce raw data'!$C$2:$CZ$3000,MATCH(1,INDEX(('ce raw data'!$A$2:$A$3000=C502)*('ce raw data'!$B$2:$B$3000=$B527),,),0),MATCH(SUBSTITUTE(J505,"Allele","Height"),'ce raw data'!$C$1:$CZ$1,0))="","-",INDEX('ce raw data'!$C$2:$CZ$3000,MATCH(1,INDEX(('ce raw data'!$A$2:$A$3000=C502)*('ce raw data'!$B$2:$B$3000=$B527),,),0),MATCH(SUBSTITUTE(J505,"Allele","Height"),'ce raw data'!$C$1:$CZ$1,0))),"-")</f>
        <v>-</v>
      </c>
    </row>
    <row r="527" spans="2:10" x14ac:dyDescent="0.4">
      <c r="B527" s="11" t="str">
        <f>'Allele Call Table'!$A$91</f>
        <v>CSF1PO</v>
      </c>
      <c r="C527" s="8" t="str">
        <f>IFERROR(IF(INDEX('ce raw data'!$C$2:$CZ$3000,MATCH(1,INDEX(('ce raw data'!$A$2:$A$3000=C502)*('ce raw data'!$B$2:$B$3000=$B527),,),0),MATCH(C505,'ce raw data'!$C$1:$CZ$1,0))="","-",INDEX('ce raw data'!$C$2:$CZ$3000,MATCH(1,INDEX(('ce raw data'!$A$2:$A$3000=C502)*('ce raw data'!$B$2:$B$3000=$B527),,),0),MATCH(C505,'ce raw data'!$C$1:$CZ$1,0))),"-")</f>
        <v>-</v>
      </c>
      <c r="D527" s="8" t="str">
        <f>IFERROR(IF(INDEX('ce raw data'!$C$2:$CZ$3000,MATCH(1,INDEX(('ce raw data'!$A$2:$A$3000=C502)*('ce raw data'!$B$2:$B$3000=$B527),,),0),MATCH(D505,'ce raw data'!$C$1:$CZ$1,0))="","-",INDEX('ce raw data'!$C$2:$CZ$3000,MATCH(1,INDEX(('ce raw data'!$A$2:$A$3000=C502)*('ce raw data'!$B$2:$B$3000=$B527),,),0),MATCH(D505,'ce raw data'!$C$1:$CZ$1,0))),"-")</f>
        <v>-</v>
      </c>
      <c r="E527" s="8" t="str">
        <f>IFERROR(IF(INDEX('ce raw data'!$C$2:$CZ$3000,MATCH(1,INDEX(('ce raw data'!$A$2:$A$3000=C502)*('ce raw data'!$B$2:$B$3000=$B527),,),0),MATCH(E505,'ce raw data'!$C$1:$CZ$1,0))="","-",INDEX('ce raw data'!$C$2:$CZ$3000,MATCH(1,INDEX(('ce raw data'!$A$2:$A$3000=C502)*('ce raw data'!$B$2:$B$3000=$B527),,),0),MATCH(E505,'ce raw data'!$C$1:$CZ$1,0))),"-")</f>
        <v>-</v>
      </c>
      <c r="F527" s="8" t="str">
        <f>IFERROR(IF(INDEX('ce raw data'!$C$2:$CZ$3000,MATCH(1,INDEX(('ce raw data'!$A$2:$A$3000=C502)*('ce raw data'!$B$2:$B$3000=$B527),,),0),MATCH(F505,'ce raw data'!$C$1:$CZ$1,0))="","-",INDEX('ce raw data'!$C$2:$CZ$3000,MATCH(1,INDEX(('ce raw data'!$A$2:$A$3000=C502)*('ce raw data'!$B$2:$B$3000=$B527),,),0),MATCH(F505,'ce raw data'!$C$1:$CZ$1,0))),"-")</f>
        <v>-</v>
      </c>
      <c r="G527" s="8" t="str">
        <f>IFERROR(IF(INDEX('ce raw data'!$C$2:$CZ$3000,MATCH(1,INDEX(('ce raw data'!$A$2:$A$3000=C502)*('ce raw data'!$B$2:$B$3000=$B527),,),0),MATCH(G505,'ce raw data'!$C$1:$CZ$1,0))="","-",INDEX('ce raw data'!$C$2:$CZ$3000,MATCH(1,INDEX(('ce raw data'!$A$2:$A$3000=C502)*('ce raw data'!$B$2:$B$3000=$B527),,),0),MATCH(G505,'ce raw data'!$C$1:$CZ$1,0))),"-")</f>
        <v>-</v>
      </c>
      <c r="H527" s="8" t="str">
        <f>IFERROR(IF(INDEX('ce raw data'!$C$2:$CZ$3000,MATCH(1,INDEX(('ce raw data'!$A$2:$A$3000=C502)*('ce raw data'!$B$2:$B$3000=$B527),,),0),MATCH(H505,'ce raw data'!$C$1:$CZ$1,0))="","-",INDEX('ce raw data'!$C$2:$CZ$3000,MATCH(1,INDEX(('ce raw data'!$A$2:$A$3000=C502)*('ce raw data'!$B$2:$B$3000=$B527),,),0),MATCH(H505,'ce raw data'!$C$1:$CZ$1,0))),"-")</f>
        <v>-</v>
      </c>
      <c r="I527" s="8" t="str">
        <f>IFERROR(IF(INDEX('ce raw data'!$C$2:$CZ$3000,MATCH(1,INDEX(('ce raw data'!$A$2:$A$3000=C502)*('ce raw data'!$B$2:$B$3000=$B527),,),0),MATCH(I505,'ce raw data'!$C$1:$CZ$1,0))="","-",INDEX('ce raw data'!$C$2:$CZ$3000,MATCH(1,INDEX(('ce raw data'!$A$2:$A$3000=C502)*('ce raw data'!$B$2:$B$3000=$B527),,),0),MATCH(I505,'ce raw data'!$C$1:$CZ$1,0))),"-")</f>
        <v>-</v>
      </c>
      <c r="J527" s="8" t="str">
        <f>IFERROR(IF(INDEX('ce raw data'!$C$2:$CZ$3000,MATCH(1,INDEX(('ce raw data'!$A$2:$A$3000=C502)*('ce raw data'!$B$2:$B$3000=$B527),,),0),MATCH(J505,'ce raw data'!$C$1:$CZ$1,0))="","-",INDEX('ce raw data'!$C$2:$CZ$3000,MATCH(1,INDEX(('ce raw data'!$A$2:$A$3000=C502)*('ce raw data'!$B$2:$B$3000=$B527),,),0),MATCH(J505,'ce raw data'!$C$1:$CZ$1,0))),"-")</f>
        <v>-</v>
      </c>
    </row>
    <row r="528" spans="2:10" hidden="1" x14ac:dyDescent="0.4">
      <c r="B528" s="11"/>
      <c r="C528" s="8" t="str">
        <f>IFERROR(IF(INDEX('ce raw data'!$C$2:$CZ$3000,MATCH(1,INDEX(('ce raw data'!$A$2:$A$3000=C502)*('ce raw data'!$B$2:$B$3000=$B529),,),0),MATCH(SUBSTITUTE(C505,"Allele","Height"),'ce raw data'!$C$1:$CZ$1,0))="","-",INDEX('ce raw data'!$C$2:$CZ$3000,MATCH(1,INDEX(('ce raw data'!$A$2:$A$3000=C502)*('ce raw data'!$B$2:$B$3000=$B529),,),0),MATCH(SUBSTITUTE(C505,"Allele","Height"),'ce raw data'!$C$1:$CZ$1,0))),"-")</f>
        <v>-</v>
      </c>
      <c r="D528" s="8" t="str">
        <f>IFERROR(IF(INDEX('ce raw data'!$C$2:$CZ$3000,MATCH(1,INDEX(('ce raw data'!$A$2:$A$3000=C502)*('ce raw data'!$B$2:$B$3000=$B529),,),0),MATCH(SUBSTITUTE(D505,"Allele","Height"),'ce raw data'!$C$1:$CZ$1,0))="","-",INDEX('ce raw data'!$C$2:$CZ$3000,MATCH(1,INDEX(('ce raw data'!$A$2:$A$3000=C502)*('ce raw data'!$B$2:$B$3000=$B529),,),0),MATCH(SUBSTITUTE(D505,"Allele","Height"),'ce raw data'!$C$1:$CZ$1,0))),"-")</f>
        <v>-</v>
      </c>
      <c r="E528" s="8" t="str">
        <f>IFERROR(IF(INDEX('ce raw data'!$C$2:$CZ$3000,MATCH(1,INDEX(('ce raw data'!$A$2:$A$3000=C502)*('ce raw data'!$B$2:$B$3000=$B529),,),0),MATCH(SUBSTITUTE(E505,"Allele","Height"),'ce raw data'!$C$1:$CZ$1,0))="","-",INDEX('ce raw data'!$C$2:$CZ$3000,MATCH(1,INDEX(('ce raw data'!$A$2:$A$3000=C502)*('ce raw data'!$B$2:$B$3000=$B529),,),0),MATCH(SUBSTITUTE(E505,"Allele","Height"),'ce raw data'!$C$1:$CZ$1,0))),"-")</f>
        <v>-</v>
      </c>
      <c r="F528" s="8" t="str">
        <f>IFERROR(IF(INDEX('ce raw data'!$C$2:$CZ$3000,MATCH(1,INDEX(('ce raw data'!$A$2:$A$3000=C502)*('ce raw data'!$B$2:$B$3000=$B529),,),0),MATCH(SUBSTITUTE(F505,"Allele","Height"),'ce raw data'!$C$1:$CZ$1,0))="","-",INDEX('ce raw data'!$C$2:$CZ$3000,MATCH(1,INDEX(('ce raw data'!$A$2:$A$3000=C502)*('ce raw data'!$B$2:$B$3000=$B529),,),0),MATCH(SUBSTITUTE(F505,"Allele","Height"),'ce raw data'!$C$1:$CZ$1,0))),"-")</f>
        <v>-</v>
      </c>
      <c r="G528" s="8" t="str">
        <f>IFERROR(IF(INDEX('ce raw data'!$C$2:$CZ$3000,MATCH(1,INDEX(('ce raw data'!$A$2:$A$3000=C502)*('ce raw data'!$B$2:$B$3000=$B529),,),0),MATCH(SUBSTITUTE(G505,"Allele","Height"),'ce raw data'!$C$1:$CZ$1,0))="","-",INDEX('ce raw data'!$C$2:$CZ$3000,MATCH(1,INDEX(('ce raw data'!$A$2:$A$3000=C502)*('ce raw data'!$B$2:$B$3000=$B529),,),0),MATCH(SUBSTITUTE(G505,"Allele","Height"),'ce raw data'!$C$1:$CZ$1,0))),"-")</f>
        <v>-</v>
      </c>
      <c r="H528" s="8" t="str">
        <f>IFERROR(IF(INDEX('ce raw data'!$C$2:$CZ$3000,MATCH(1,INDEX(('ce raw data'!$A$2:$A$3000=C502)*('ce raw data'!$B$2:$B$3000=$B529),,),0),MATCH(SUBSTITUTE(H505,"Allele","Height"),'ce raw data'!$C$1:$CZ$1,0))="","-",INDEX('ce raw data'!$C$2:$CZ$3000,MATCH(1,INDEX(('ce raw data'!$A$2:$A$3000=C502)*('ce raw data'!$B$2:$B$3000=$B529),,),0),MATCH(SUBSTITUTE(H505,"Allele","Height"),'ce raw data'!$C$1:$CZ$1,0))),"-")</f>
        <v>-</v>
      </c>
      <c r="I528" s="8" t="str">
        <f>IFERROR(IF(INDEX('ce raw data'!$C$2:$CZ$3000,MATCH(1,INDEX(('ce raw data'!$A$2:$A$3000=C502)*('ce raw data'!$B$2:$B$3000=$B529),,),0),MATCH(SUBSTITUTE(I505,"Allele","Height"),'ce raw data'!$C$1:$CZ$1,0))="","-",INDEX('ce raw data'!$C$2:$CZ$3000,MATCH(1,INDEX(('ce raw data'!$A$2:$A$3000=C502)*('ce raw data'!$B$2:$B$3000=$B529),,),0),MATCH(SUBSTITUTE(I505,"Allele","Height"),'ce raw data'!$C$1:$CZ$1,0))),"-")</f>
        <v>-</v>
      </c>
      <c r="J528" s="8" t="str">
        <f>IFERROR(IF(INDEX('ce raw data'!$C$2:$CZ$3000,MATCH(1,INDEX(('ce raw data'!$A$2:$A$3000=C502)*('ce raw data'!$B$2:$B$3000=$B529),,),0),MATCH(SUBSTITUTE(J505,"Allele","Height"),'ce raw data'!$C$1:$CZ$1,0))="","-",INDEX('ce raw data'!$C$2:$CZ$3000,MATCH(1,INDEX(('ce raw data'!$A$2:$A$3000=C502)*('ce raw data'!$B$2:$B$3000=$B529),,),0),MATCH(SUBSTITUTE(J505,"Allele","Height"),'ce raw data'!$C$1:$CZ$1,0))),"-")</f>
        <v>-</v>
      </c>
    </row>
    <row r="529" spans="2:10" x14ac:dyDescent="0.4">
      <c r="B529" s="11" t="str">
        <f>'Allele Call Table'!$A$93</f>
        <v>Penta D</v>
      </c>
      <c r="C529" s="8" t="str">
        <f>IFERROR(IF(INDEX('ce raw data'!$C$2:$CZ$3000,MATCH(1,INDEX(('ce raw data'!$A$2:$A$3000=C502)*('ce raw data'!$B$2:$B$3000=$B529),,),0),MATCH(C505,'ce raw data'!$C$1:$CZ$1,0))="","-",INDEX('ce raw data'!$C$2:$CZ$3000,MATCH(1,INDEX(('ce raw data'!$A$2:$A$3000=C502)*('ce raw data'!$B$2:$B$3000=$B529),,),0),MATCH(C505,'ce raw data'!$C$1:$CZ$1,0))),"-")</f>
        <v>-</v>
      </c>
      <c r="D529" s="8" t="str">
        <f>IFERROR(IF(INDEX('ce raw data'!$C$2:$CZ$3000,MATCH(1,INDEX(('ce raw data'!$A$2:$A$3000=C502)*('ce raw data'!$B$2:$B$3000=$B529),,),0),MATCH(D505,'ce raw data'!$C$1:$CZ$1,0))="","-",INDEX('ce raw data'!$C$2:$CZ$3000,MATCH(1,INDEX(('ce raw data'!$A$2:$A$3000=C502)*('ce raw data'!$B$2:$B$3000=$B529),,),0),MATCH(D505,'ce raw data'!$C$1:$CZ$1,0))),"-")</f>
        <v>-</v>
      </c>
      <c r="E529" s="8" t="str">
        <f>IFERROR(IF(INDEX('ce raw data'!$C$2:$CZ$3000,MATCH(1,INDEX(('ce raw data'!$A$2:$A$3000=C502)*('ce raw data'!$B$2:$B$3000=$B529),,),0),MATCH(E505,'ce raw data'!$C$1:$CZ$1,0))="","-",INDEX('ce raw data'!$C$2:$CZ$3000,MATCH(1,INDEX(('ce raw data'!$A$2:$A$3000=C502)*('ce raw data'!$B$2:$B$3000=$B529),,),0),MATCH(E505,'ce raw data'!$C$1:$CZ$1,0))),"-")</f>
        <v>-</v>
      </c>
      <c r="F529" s="8" t="str">
        <f>IFERROR(IF(INDEX('ce raw data'!$C$2:$CZ$3000,MATCH(1,INDEX(('ce raw data'!$A$2:$A$3000=C502)*('ce raw data'!$B$2:$B$3000=$B529),,),0),MATCH(F505,'ce raw data'!$C$1:$CZ$1,0))="","-",INDEX('ce raw data'!$C$2:$CZ$3000,MATCH(1,INDEX(('ce raw data'!$A$2:$A$3000=C502)*('ce raw data'!$B$2:$B$3000=$B529),,),0),MATCH(F505,'ce raw data'!$C$1:$CZ$1,0))),"-")</f>
        <v>-</v>
      </c>
      <c r="G529" s="8" t="str">
        <f>IFERROR(IF(INDEX('ce raw data'!$C$2:$CZ$3000,MATCH(1,INDEX(('ce raw data'!$A$2:$A$3000=C502)*('ce raw data'!$B$2:$B$3000=$B529),,),0),MATCH(G505,'ce raw data'!$C$1:$CZ$1,0))="","-",INDEX('ce raw data'!$C$2:$CZ$3000,MATCH(1,INDEX(('ce raw data'!$A$2:$A$3000=C502)*('ce raw data'!$B$2:$B$3000=$B529),,),0),MATCH(G505,'ce raw data'!$C$1:$CZ$1,0))),"-")</f>
        <v>-</v>
      </c>
      <c r="H529" s="8" t="str">
        <f>IFERROR(IF(INDEX('ce raw data'!$C$2:$CZ$3000,MATCH(1,INDEX(('ce raw data'!$A$2:$A$3000=C502)*('ce raw data'!$B$2:$B$3000=$B529),,),0),MATCH(H505,'ce raw data'!$C$1:$CZ$1,0))="","-",INDEX('ce raw data'!$C$2:$CZ$3000,MATCH(1,INDEX(('ce raw data'!$A$2:$A$3000=C502)*('ce raw data'!$B$2:$B$3000=$B529),,),0),MATCH(H505,'ce raw data'!$C$1:$CZ$1,0))),"-")</f>
        <v>-</v>
      </c>
      <c r="I529" s="8" t="str">
        <f>IFERROR(IF(INDEX('ce raw data'!$C$2:$CZ$3000,MATCH(1,INDEX(('ce raw data'!$A$2:$A$3000=C502)*('ce raw data'!$B$2:$B$3000=$B529),,),0),MATCH(I505,'ce raw data'!$C$1:$CZ$1,0))="","-",INDEX('ce raw data'!$C$2:$CZ$3000,MATCH(1,INDEX(('ce raw data'!$A$2:$A$3000=C502)*('ce raw data'!$B$2:$B$3000=$B529),,),0),MATCH(I505,'ce raw data'!$C$1:$CZ$1,0))),"-")</f>
        <v>-</v>
      </c>
      <c r="J529" s="8" t="str">
        <f>IFERROR(IF(INDEX('ce raw data'!$C$2:$CZ$3000,MATCH(1,INDEX(('ce raw data'!$A$2:$A$3000=C502)*('ce raw data'!$B$2:$B$3000=$B529),,),0),MATCH(J505,'ce raw data'!$C$1:$CZ$1,0))="","-",INDEX('ce raw data'!$C$2:$CZ$3000,MATCH(1,INDEX(('ce raw data'!$A$2:$A$3000=C502)*('ce raw data'!$B$2:$B$3000=$B529),,),0),MATCH(J505,'ce raw data'!$C$1:$CZ$1,0))),"-")</f>
        <v>-</v>
      </c>
    </row>
    <row r="530" spans="2:10" hidden="1" x14ac:dyDescent="0.4">
      <c r="B530" s="10"/>
      <c r="C530" s="8" t="str">
        <f>IFERROR(IF(INDEX('ce raw data'!$C$2:$CZ$3000,MATCH(1,INDEX(('ce raw data'!$A$2:$A$3000=C502)*('ce raw data'!$B$2:$B$3000=$B531),,),0),MATCH(SUBSTITUTE(C505,"Allele","Height"),'ce raw data'!$C$1:$CZ$1,0))="","-",INDEX('ce raw data'!$C$2:$CZ$3000,MATCH(1,INDEX(('ce raw data'!$A$2:$A$3000=C502)*('ce raw data'!$B$2:$B$3000=$B531),,),0),MATCH(SUBSTITUTE(C505,"Allele","Height"),'ce raw data'!$C$1:$CZ$1,0))),"-")</f>
        <v>-</v>
      </c>
      <c r="D530" s="8" t="str">
        <f>IFERROR(IF(INDEX('ce raw data'!$C$2:$CZ$3000,MATCH(1,INDEX(('ce raw data'!$A$2:$A$3000=C502)*('ce raw data'!$B$2:$B$3000=$B531),,),0),MATCH(SUBSTITUTE(D505,"Allele","Height"),'ce raw data'!$C$1:$CZ$1,0))="","-",INDEX('ce raw data'!$C$2:$CZ$3000,MATCH(1,INDEX(('ce raw data'!$A$2:$A$3000=C502)*('ce raw data'!$B$2:$B$3000=$B531),,),0),MATCH(SUBSTITUTE(D505,"Allele","Height"),'ce raw data'!$C$1:$CZ$1,0))),"-")</f>
        <v>-</v>
      </c>
      <c r="E530" s="8" t="str">
        <f>IFERROR(IF(INDEX('ce raw data'!$C$2:$CZ$3000,MATCH(1,INDEX(('ce raw data'!$A$2:$A$3000=C502)*('ce raw data'!$B$2:$B$3000=$B531),,),0),MATCH(SUBSTITUTE(E505,"Allele","Height"),'ce raw data'!$C$1:$CZ$1,0))="","-",INDEX('ce raw data'!$C$2:$CZ$3000,MATCH(1,INDEX(('ce raw data'!$A$2:$A$3000=C502)*('ce raw data'!$B$2:$B$3000=$B531),,),0),MATCH(SUBSTITUTE(E505,"Allele","Height"),'ce raw data'!$C$1:$CZ$1,0))),"-")</f>
        <v>-</v>
      </c>
      <c r="F530" s="8" t="str">
        <f>IFERROR(IF(INDEX('ce raw data'!$C$2:$CZ$3000,MATCH(1,INDEX(('ce raw data'!$A$2:$A$3000=C502)*('ce raw data'!$B$2:$B$3000=$B531),,),0),MATCH(SUBSTITUTE(F505,"Allele","Height"),'ce raw data'!$C$1:$CZ$1,0))="","-",INDEX('ce raw data'!$C$2:$CZ$3000,MATCH(1,INDEX(('ce raw data'!$A$2:$A$3000=C502)*('ce raw data'!$B$2:$B$3000=$B531),,),0),MATCH(SUBSTITUTE(F505,"Allele","Height"),'ce raw data'!$C$1:$CZ$1,0))),"-")</f>
        <v>-</v>
      </c>
      <c r="G530" s="8" t="str">
        <f>IFERROR(IF(INDEX('ce raw data'!$C$2:$CZ$3000,MATCH(1,INDEX(('ce raw data'!$A$2:$A$3000=C502)*('ce raw data'!$B$2:$B$3000=$B531),,),0),MATCH(SUBSTITUTE(G505,"Allele","Height"),'ce raw data'!$C$1:$CZ$1,0))="","-",INDEX('ce raw data'!$C$2:$CZ$3000,MATCH(1,INDEX(('ce raw data'!$A$2:$A$3000=C502)*('ce raw data'!$B$2:$B$3000=$B531),,),0),MATCH(SUBSTITUTE(G505,"Allele","Height"),'ce raw data'!$C$1:$CZ$1,0))),"-")</f>
        <v>-</v>
      </c>
      <c r="H530" s="8" t="str">
        <f>IFERROR(IF(INDEX('ce raw data'!$C$2:$CZ$3000,MATCH(1,INDEX(('ce raw data'!$A$2:$A$3000=C502)*('ce raw data'!$B$2:$B$3000=$B531),,),0),MATCH(SUBSTITUTE(H505,"Allele","Height"),'ce raw data'!$C$1:$CZ$1,0))="","-",INDEX('ce raw data'!$C$2:$CZ$3000,MATCH(1,INDEX(('ce raw data'!$A$2:$A$3000=C502)*('ce raw data'!$B$2:$B$3000=$B531),,),0),MATCH(SUBSTITUTE(H505,"Allele","Height"),'ce raw data'!$C$1:$CZ$1,0))),"-")</f>
        <v>-</v>
      </c>
      <c r="I530" s="8" t="str">
        <f>IFERROR(IF(INDEX('ce raw data'!$C$2:$CZ$3000,MATCH(1,INDEX(('ce raw data'!$A$2:$A$3000=C502)*('ce raw data'!$B$2:$B$3000=$B531),,),0),MATCH(SUBSTITUTE(I505,"Allele","Height"),'ce raw data'!$C$1:$CZ$1,0))="","-",INDEX('ce raw data'!$C$2:$CZ$3000,MATCH(1,INDEX(('ce raw data'!$A$2:$A$3000=C502)*('ce raw data'!$B$2:$B$3000=$B531),,),0),MATCH(SUBSTITUTE(I505,"Allele","Height"),'ce raw data'!$C$1:$CZ$1,0))),"-")</f>
        <v>-</v>
      </c>
      <c r="J530" s="8" t="str">
        <f>IFERROR(IF(INDEX('ce raw data'!$C$2:$CZ$3000,MATCH(1,INDEX(('ce raw data'!$A$2:$A$3000=C502)*('ce raw data'!$B$2:$B$3000=$B531),,),0),MATCH(SUBSTITUTE(J505,"Allele","Height"),'ce raw data'!$C$1:$CZ$1,0))="","-",INDEX('ce raw data'!$C$2:$CZ$3000,MATCH(1,INDEX(('ce raw data'!$A$2:$A$3000=C502)*('ce raw data'!$B$2:$B$3000=$B531),,),0),MATCH(SUBSTITUTE(J505,"Allele","Height"),'ce raw data'!$C$1:$CZ$1,0))),"-")</f>
        <v>-</v>
      </c>
    </row>
    <row r="531" spans="2:10" x14ac:dyDescent="0.4">
      <c r="B531" s="14" t="str">
        <f>'Allele Call Table'!$A$95</f>
        <v>TH01</v>
      </c>
      <c r="C531" s="8" t="str">
        <f>IFERROR(IF(INDEX('ce raw data'!$C$2:$CZ$3000,MATCH(1,INDEX(('ce raw data'!$A$2:$A$3000=C502)*('ce raw data'!$B$2:$B$3000=$B531),,),0),MATCH(C505,'ce raw data'!$C$1:$CZ$1,0))="","-",INDEX('ce raw data'!$C$2:$CZ$3000,MATCH(1,INDEX(('ce raw data'!$A$2:$A$3000=C502)*('ce raw data'!$B$2:$B$3000=$B531),,),0),MATCH(C505,'ce raw data'!$C$1:$CZ$1,0))),"-")</f>
        <v>-</v>
      </c>
      <c r="D531" s="8" t="str">
        <f>IFERROR(IF(INDEX('ce raw data'!$C$2:$CZ$3000,MATCH(1,INDEX(('ce raw data'!$A$2:$A$3000=C502)*('ce raw data'!$B$2:$B$3000=$B531),,),0),MATCH(D505,'ce raw data'!$C$1:$CZ$1,0))="","-",INDEX('ce raw data'!$C$2:$CZ$3000,MATCH(1,INDEX(('ce raw data'!$A$2:$A$3000=C502)*('ce raw data'!$B$2:$B$3000=$B531),,),0),MATCH(D505,'ce raw data'!$C$1:$CZ$1,0))),"-")</f>
        <v>-</v>
      </c>
      <c r="E531" s="8" t="str">
        <f>IFERROR(IF(INDEX('ce raw data'!$C$2:$CZ$3000,MATCH(1,INDEX(('ce raw data'!$A$2:$A$3000=C502)*('ce raw data'!$B$2:$B$3000=$B531),,),0),MATCH(E505,'ce raw data'!$C$1:$CZ$1,0))="","-",INDEX('ce raw data'!$C$2:$CZ$3000,MATCH(1,INDEX(('ce raw data'!$A$2:$A$3000=C502)*('ce raw data'!$B$2:$B$3000=$B531),,),0),MATCH(E505,'ce raw data'!$C$1:$CZ$1,0))),"-")</f>
        <v>-</v>
      </c>
      <c r="F531" s="8" t="str">
        <f>IFERROR(IF(INDEX('ce raw data'!$C$2:$CZ$3000,MATCH(1,INDEX(('ce raw data'!$A$2:$A$3000=C502)*('ce raw data'!$B$2:$B$3000=$B531),,),0),MATCH(F505,'ce raw data'!$C$1:$CZ$1,0))="","-",INDEX('ce raw data'!$C$2:$CZ$3000,MATCH(1,INDEX(('ce raw data'!$A$2:$A$3000=C502)*('ce raw data'!$B$2:$B$3000=$B531),,),0),MATCH(F505,'ce raw data'!$C$1:$CZ$1,0))),"-")</f>
        <v>-</v>
      </c>
      <c r="G531" s="8" t="str">
        <f>IFERROR(IF(INDEX('ce raw data'!$C$2:$CZ$3000,MATCH(1,INDEX(('ce raw data'!$A$2:$A$3000=C502)*('ce raw data'!$B$2:$B$3000=$B531),,),0),MATCH(G505,'ce raw data'!$C$1:$CZ$1,0))="","-",INDEX('ce raw data'!$C$2:$CZ$3000,MATCH(1,INDEX(('ce raw data'!$A$2:$A$3000=C502)*('ce raw data'!$B$2:$B$3000=$B531),,),0),MATCH(G505,'ce raw data'!$C$1:$CZ$1,0))),"-")</f>
        <v>-</v>
      </c>
      <c r="H531" s="8" t="str">
        <f>IFERROR(IF(INDEX('ce raw data'!$C$2:$CZ$3000,MATCH(1,INDEX(('ce raw data'!$A$2:$A$3000=C502)*('ce raw data'!$B$2:$B$3000=$B531),,),0),MATCH(H505,'ce raw data'!$C$1:$CZ$1,0))="","-",INDEX('ce raw data'!$C$2:$CZ$3000,MATCH(1,INDEX(('ce raw data'!$A$2:$A$3000=C502)*('ce raw data'!$B$2:$B$3000=$B531),,),0),MATCH(H505,'ce raw data'!$C$1:$CZ$1,0))),"-")</f>
        <v>-</v>
      </c>
      <c r="I531" s="8" t="str">
        <f>IFERROR(IF(INDEX('ce raw data'!$C$2:$CZ$3000,MATCH(1,INDEX(('ce raw data'!$A$2:$A$3000=C502)*('ce raw data'!$B$2:$B$3000=$B531),,),0),MATCH(I505,'ce raw data'!$C$1:$CZ$1,0))="","-",INDEX('ce raw data'!$C$2:$CZ$3000,MATCH(1,INDEX(('ce raw data'!$A$2:$A$3000=C502)*('ce raw data'!$B$2:$B$3000=$B531),,),0),MATCH(I505,'ce raw data'!$C$1:$CZ$1,0))),"-")</f>
        <v>-</v>
      </c>
      <c r="J531" s="8" t="str">
        <f>IFERROR(IF(INDEX('ce raw data'!$C$2:$CZ$3000,MATCH(1,INDEX(('ce raw data'!$A$2:$A$3000=C502)*('ce raw data'!$B$2:$B$3000=$B531),,),0),MATCH(J505,'ce raw data'!$C$1:$CZ$1,0))="","-",INDEX('ce raw data'!$C$2:$CZ$3000,MATCH(1,INDEX(('ce raw data'!$A$2:$A$3000=C502)*('ce raw data'!$B$2:$B$3000=$B531),,),0),MATCH(J505,'ce raw data'!$C$1:$CZ$1,0))),"-")</f>
        <v>-</v>
      </c>
    </row>
    <row r="532" spans="2:10" hidden="1" x14ac:dyDescent="0.4">
      <c r="B532" s="14"/>
      <c r="C532" s="8" t="str">
        <f>IFERROR(IF(INDEX('ce raw data'!$C$2:$CZ$3000,MATCH(1,INDEX(('ce raw data'!$A$2:$A$3000=C502)*('ce raw data'!$B$2:$B$3000=$B533),,),0),MATCH(SUBSTITUTE(C505,"Allele","Height"),'ce raw data'!$C$1:$CZ$1,0))="","-",INDEX('ce raw data'!$C$2:$CZ$3000,MATCH(1,INDEX(('ce raw data'!$A$2:$A$3000=C502)*('ce raw data'!$B$2:$B$3000=$B533),,),0),MATCH(SUBSTITUTE(C505,"Allele","Height"),'ce raw data'!$C$1:$CZ$1,0))),"-")</f>
        <v>-</v>
      </c>
      <c r="D532" s="8" t="str">
        <f>IFERROR(IF(INDEX('ce raw data'!$C$2:$CZ$3000,MATCH(1,INDEX(('ce raw data'!$A$2:$A$3000=C502)*('ce raw data'!$B$2:$B$3000=$B533),,),0),MATCH(SUBSTITUTE(D505,"Allele","Height"),'ce raw data'!$C$1:$CZ$1,0))="","-",INDEX('ce raw data'!$C$2:$CZ$3000,MATCH(1,INDEX(('ce raw data'!$A$2:$A$3000=C502)*('ce raw data'!$B$2:$B$3000=$B533),,),0),MATCH(SUBSTITUTE(D505,"Allele","Height"),'ce raw data'!$C$1:$CZ$1,0))),"-")</f>
        <v>-</v>
      </c>
      <c r="E532" s="8" t="str">
        <f>IFERROR(IF(INDEX('ce raw data'!$C$2:$CZ$3000,MATCH(1,INDEX(('ce raw data'!$A$2:$A$3000=C502)*('ce raw data'!$B$2:$B$3000=$B533),,),0),MATCH(SUBSTITUTE(E505,"Allele","Height"),'ce raw data'!$C$1:$CZ$1,0))="","-",INDEX('ce raw data'!$C$2:$CZ$3000,MATCH(1,INDEX(('ce raw data'!$A$2:$A$3000=C502)*('ce raw data'!$B$2:$B$3000=$B533),,),0),MATCH(SUBSTITUTE(E505,"Allele","Height"),'ce raw data'!$C$1:$CZ$1,0))),"-")</f>
        <v>-</v>
      </c>
      <c r="F532" s="8" t="str">
        <f>IFERROR(IF(INDEX('ce raw data'!$C$2:$CZ$3000,MATCH(1,INDEX(('ce raw data'!$A$2:$A$3000=C502)*('ce raw data'!$B$2:$B$3000=$B533),,),0),MATCH(SUBSTITUTE(F505,"Allele","Height"),'ce raw data'!$C$1:$CZ$1,0))="","-",INDEX('ce raw data'!$C$2:$CZ$3000,MATCH(1,INDEX(('ce raw data'!$A$2:$A$3000=C502)*('ce raw data'!$B$2:$B$3000=$B533),,),0),MATCH(SUBSTITUTE(F505,"Allele","Height"),'ce raw data'!$C$1:$CZ$1,0))),"-")</f>
        <v>-</v>
      </c>
      <c r="G532" s="8" t="str">
        <f>IFERROR(IF(INDEX('ce raw data'!$C$2:$CZ$3000,MATCH(1,INDEX(('ce raw data'!$A$2:$A$3000=C502)*('ce raw data'!$B$2:$B$3000=$B533),,),0),MATCH(SUBSTITUTE(G505,"Allele","Height"),'ce raw data'!$C$1:$CZ$1,0))="","-",INDEX('ce raw data'!$C$2:$CZ$3000,MATCH(1,INDEX(('ce raw data'!$A$2:$A$3000=C502)*('ce raw data'!$B$2:$B$3000=$B533),,),0),MATCH(SUBSTITUTE(G505,"Allele","Height"),'ce raw data'!$C$1:$CZ$1,0))),"-")</f>
        <v>-</v>
      </c>
      <c r="H532" s="8" t="str">
        <f>IFERROR(IF(INDEX('ce raw data'!$C$2:$CZ$3000,MATCH(1,INDEX(('ce raw data'!$A$2:$A$3000=C502)*('ce raw data'!$B$2:$B$3000=$B533),,),0),MATCH(SUBSTITUTE(H505,"Allele","Height"),'ce raw data'!$C$1:$CZ$1,0))="","-",INDEX('ce raw data'!$C$2:$CZ$3000,MATCH(1,INDEX(('ce raw data'!$A$2:$A$3000=C502)*('ce raw data'!$B$2:$B$3000=$B533),,),0),MATCH(SUBSTITUTE(H505,"Allele","Height"),'ce raw data'!$C$1:$CZ$1,0))),"-")</f>
        <v>-</v>
      </c>
      <c r="I532" s="8" t="str">
        <f>IFERROR(IF(INDEX('ce raw data'!$C$2:$CZ$3000,MATCH(1,INDEX(('ce raw data'!$A$2:$A$3000=C502)*('ce raw data'!$B$2:$B$3000=$B533),,),0),MATCH(SUBSTITUTE(I505,"Allele","Height"),'ce raw data'!$C$1:$CZ$1,0))="","-",INDEX('ce raw data'!$C$2:$CZ$3000,MATCH(1,INDEX(('ce raw data'!$A$2:$A$3000=C502)*('ce raw data'!$B$2:$B$3000=$B533),,),0),MATCH(SUBSTITUTE(I505,"Allele","Height"),'ce raw data'!$C$1:$CZ$1,0))),"-")</f>
        <v>-</v>
      </c>
      <c r="J532" s="8" t="str">
        <f>IFERROR(IF(INDEX('ce raw data'!$C$2:$CZ$3000,MATCH(1,INDEX(('ce raw data'!$A$2:$A$3000=C502)*('ce raw data'!$B$2:$B$3000=$B533),,),0),MATCH(SUBSTITUTE(J505,"Allele","Height"),'ce raw data'!$C$1:$CZ$1,0))="","-",INDEX('ce raw data'!$C$2:$CZ$3000,MATCH(1,INDEX(('ce raw data'!$A$2:$A$3000=C502)*('ce raw data'!$B$2:$B$3000=$B533),,),0),MATCH(SUBSTITUTE(J505,"Allele","Height"),'ce raw data'!$C$1:$CZ$1,0))),"-")</f>
        <v>-</v>
      </c>
    </row>
    <row r="533" spans="2:10" x14ac:dyDescent="0.4">
      <c r="B533" s="14" t="str">
        <f>'Allele Call Table'!$A$97</f>
        <v>vWA</v>
      </c>
      <c r="C533" s="8" t="str">
        <f>IFERROR(IF(INDEX('ce raw data'!$C$2:$CZ$3000,MATCH(1,INDEX(('ce raw data'!$A$2:$A$3000=C502)*('ce raw data'!$B$2:$B$3000=$B533),,),0),MATCH(C505,'ce raw data'!$C$1:$CZ$1,0))="","-",INDEX('ce raw data'!$C$2:$CZ$3000,MATCH(1,INDEX(('ce raw data'!$A$2:$A$3000=C502)*('ce raw data'!$B$2:$B$3000=$B533),,),0),MATCH(C505,'ce raw data'!$C$1:$CZ$1,0))),"-")</f>
        <v>-</v>
      </c>
      <c r="D533" s="8" t="str">
        <f>IFERROR(IF(INDEX('ce raw data'!$C$2:$CZ$3000,MATCH(1,INDEX(('ce raw data'!$A$2:$A$3000=C502)*('ce raw data'!$B$2:$B$3000=$B533),,),0),MATCH(D505,'ce raw data'!$C$1:$CZ$1,0))="","-",INDEX('ce raw data'!$C$2:$CZ$3000,MATCH(1,INDEX(('ce raw data'!$A$2:$A$3000=C502)*('ce raw data'!$B$2:$B$3000=$B533),,),0),MATCH(D505,'ce raw data'!$C$1:$CZ$1,0))),"-")</f>
        <v>-</v>
      </c>
      <c r="E533" s="8" t="str">
        <f>IFERROR(IF(INDEX('ce raw data'!$C$2:$CZ$3000,MATCH(1,INDEX(('ce raw data'!$A$2:$A$3000=C502)*('ce raw data'!$B$2:$B$3000=$B533),,),0),MATCH(E505,'ce raw data'!$C$1:$CZ$1,0))="","-",INDEX('ce raw data'!$C$2:$CZ$3000,MATCH(1,INDEX(('ce raw data'!$A$2:$A$3000=C502)*('ce raw data'!$B$2:$B$3000=$B533),,),0),MATCH(E505,'ce raw data'!$C$1:$CZ$1,0))),"-")</f>
        <v>-</v>
      </c>
      <c r="F533" s="8" t="str">
        <f>IFERROR(IF(INDEX('ce raw data'!$C$2:$CZ$3000,MATCH(1,INDEX(('ce raw data'!$A$2:$A$3000=C502)*('ce raw data'!$B$2:$B$3000=$B533),,),0),MATCH(F505,'ce raw data'!$C$1:$CZ$1,0))="","-",INDEX('ce raw data'!$C$2:$CZ$3000,MATCH(1,INDEX(('ce raw data'!$A$2:$A$3000=C502)*('ce raw data'!$B$2:$B$3000=$B533),,),0),MATCH(F505,'ce raw data'!$C$1:$CZ$1,0))),"-")</f>
        <v>-</v>
      </c>
      <c r="G533" s="8" t="str">
        <f>IFERROR(IF(INDEX('ce raw data'!$C$2:$CZ$3000,MATCH(1,INDEX(('ce raw data'!$A$2:$A$3000=C502)*('ce raw data'!$B$2:$B$3000=$B533),,),0),MATCH(G505,'ce raw data'!$C$1:$CZ$1,0))="","-",INDEX('ce raw data'!$C$2:$CZ$3000,MATCH(1,INDEX(('ce raw data'!$A$2:$A$3000=C502)*('ce raw data'!$B$2:$B$3000=$B533),,),0),MATCH(G505,'ce raw data'!$C$1:$CZ$1,0))),"-")</f>
        <v>-</v>
      </c>
      <c r="H533" s="8" t="str">
        <f>IFERROR(IF(INDEX('ce raw data'!$C$2:$CZ$3000,MATCH(1,INDEX(('ce raw data'!$A$2:$A$3000=C502)*('ce raw data'!$B$2:$B$3000=$B533),,),0),MATCH(H505,'ce raw data'!$C$1:$CZ$1,0))="","-",INDEX('ce raw data'!$C$2:$CZ$3000,MATCH(1,INDEX(('ce raw data'!$A$2:$A$3000=C502)*('ce raw data'!$B$2:$B$3000=$B533),,),0),MATCH(H505,'ce raw data'!$C$1:$CZ$1,0))),"-")</f>
        <v>-</v>
      </c>
      <c r="I533" s="8" t="str">
        <f>IFERROR(IF(INDEX('ce raw data'!$C$2:$CZ$3000,MATCH(1,INDEX(('ce raw data'!$A$2:$A$3000=C502)*('ce raw data'!$B$2:$B$3000=$B533),,),0),MATCH(I505,'ce raw data'!$C$1:$CZ$1,0))="","-",INDEX('ce raw data'!$C$2:$CZ$3000,MATCH(1,INDEX(('ce raw data'!$A$2:$A$3000=C502)*('ce raw data'!$B$2:$B$3000=$B533),,),0),MATCH(I505,'ce raw data'!$C$1:$CZ$1,0))),"-")</f>
        <v>-</v>
      </c>
      <c r="J533" s="8" t="str">
        <f>IFERROR(IF(INDEX('ce raw data'!$C$2:$CZ$3000,MATCH(1,INDEX(('ce raw data'!$A$2:$A$3000=C502)*('ce raw data'!$B$2:$B$3000=$B533),,),0),MATCH(J505,'ce raw data'!$C$1:$CZ$1,0))="","-",INDEX('ce raw data'!$C$2:$CZ$3000,MATCH(1,INDEX(('ce raw data'!$A$2:$A$3000=C502)*('ce raw data'!$B$2:$B$3000=$B533),,),0),MATCH(J505,'ce raw data'!$C$1:$CZ$1,0))),"-")</f>
        <v>-</v>
      </c>
    </row>
    <row r="534" spans="2:10" hidden="1" x14ac:dyDescent="0.4">
      <c r="B534" s="14"/>
      <c r="C534" s="8" t="str">
        <f>IFERROR(IF(INDEX('ce raw data'!$C$2:$CZ$3000,MATCH(1,INDEX(('ce raw data'!$A$2:$A$3000=C502)*('ce raw data'!$B$2:$B$3000=$B535),,),0),MATCH(SUBSTITUTE(C505,"Allele","Height"),'ce raw data'!$C$1:$CZ$1,0))="","-",INDEX('ce raw data'!$C$2:$CZ$3000,MATCH(1,INDEX(('ce raw data'!$A$2:$A$3000=C502)*('ce raw data'!$B$2:$B$3000=$B535),,),0),MATCH(SUBSTITUTE(C505,"Allele","Height"),'ce raw data'!$C$1:$CZ$1,0))),"-")</f>
        <v>-</v>
      </c>
      <c r="D534" s="8" t="str">
        <f>IFERROR(IF(INDEX('ce raw data'!$C$2:$CZ$3000,MATCH(1,INDEX(('ce raw data'!$A$2:$A$3000=C502)*('ce raw data'!$B$2:$B$3000=$B535),,),0),MATCH(SUBSTITUTE(D505,"Allele","Height"),'ce raw data'!$C$1:$CZ$1,0))="","-",INDEX('ce raw data'!$C$2:$CZ$3000,MATCH(1,INDEX(('ce raw data'!$A$2:$A$3000=C502)*('ce raw data'!$B$2:$B$3000=$B535),,),0),MATCH(SUBSTITUTE(D505,"Allele","Height"),'ce raw data'!$C$1:$CZ$1,0))),"-")</f>
        <v>-</v>
      </c>
      <c r="E534" s="8" t="str">
        <f>IFERROR(IF(INDEX('ce raw data'!$C$2:$CZ$3000,MATCH(1,INDEX(('ce raw data'!$A$2:$A$3000=C502)*('ce raw data'!$B$2:$B$3000=$B535),,),0),MATCH(SUBSTITUTE(E505,"Allele","Height"),'ce raw data'!$C$1:$CZ$1,0))="","-",INDEX('ce raw data'!$C$2:$CZ$3000,MATCH(1,INDEX(('ce raw data'!$A$2:$A$3000=C502)*('ce raw data'!$B$2:$B$3000=$B535),,),0),MATCH(SUBSTITUTE(E505,"Allele","Height"),'ce raw data'!$C$1:$CZ$1,0))),"-")</f>
        <v>-</v>
      </c>
      <c r="F534" s="8" t="str">
        <f>IFERROR(IF(INDEX('ce raw data'!$C$2:$CZ$3000,MATCH(1,INDEX(('ce raw data'!$A$2:$A$3000=C502)*('ce raw data'!$B$2:$B$3000=$B535),,),0),MATCH(SUBSTITUTE(F505,"Allele","Height"),'ce raw data'!$C$1:$CZ$1,0))="","-",INDEX('ce raw data'!$C$2:$CZ$3000,MATCH(1,INDEX(('ce raw data'!$A$2:$A$3000=C502)*('ce raw data'!$B$2:$B$3000=$B535),,),0),MATCH(SUBSTITUTE(F505,"Allele","Height"),'ce raw data'!$C$1:$CZ$1,0))),"-")</f>
        <v>-</v>
      </c>
      <c r="G534" s="8" t="str">
        <f>IFERROR(IF(INDEX('ce raw data'!$C$2:$CZ$3000,MATCH(1,INDEX(('ce raw data'!$A$2:$A$3000=C502)*('ce raw data'!$B$2:$B$3000=$B535),,),0),MATCH(SUBSTITUTE(G505,"Allele","Height"),'ce raw data'!$C$1:$CZ$1,0))="","-",INDEX('ce raw data'!$C$2:$CZ$3000,MATCH(1,INDEX(('ce raw data'!$A$2:$A$3000=C502)*('ce raw data'!$B$2:$B$3000=$B535),,),0),MATCH(SUBSTITUTE(G505,"Allele","Height"),'ce raw data'!$C$1:$CZ$1,0))),"-")</f>
        <v>-</v>
      </c>
      <c r="H534" s="8" t="str">
        <f>IFERROR(IF(INDEX('ce raw data'!$C$2:$CZ$3000,MATCH(1,INDEX(('ce raw data'!$A$2:$A$3000=C502)*('ce raw data'!$B$2:$B$3000=$B535),,),0),MATCH(SUBSTITUTE(H505,"Allele","Height"),'ce raw data'!$C$1:$CZ$1,0))="","-",INDEX('ce raw data'!$C$2:$CZ$3000,MATCH(1,INDEX(('ce raw data'!$A$2:$A$3000=C502)*('ce raw data'!$B$2:$B$3000=$B535),,),0),MATCH(SUBSTITUTE(H505,"Allele","Height"),'ce raw data'!$C$1:$CZ$1,0))),"-")</f>
        <v>-</v>
      </c>
      <c r="I534" s="8" t="str">
        <f>IFERROR(IF(INDEX('ce raw data'!$C$2:$CZ$3000,MATCH(1,INDEX(('ce raw data'!$A$2:$A$3000=C502)*('ce raw data'!$B$2:$B$3000=$B535),,),0),MATCH(SUBSTITUTE(I505,"Allele","Height"),'ce raw data'!$C$1:$CZ$1,0))="","-",INDEX('ce raw data'!$C$2:$CZ$3000,MATCH(1,INDEX(('ce raw data'!$A$2:$A$3000=C502)*('ce raw data'!$B$2:$B$3000=$B535),,),0),MATCH(SUBSTITUTE(I505,"Allele","Height"),'ce raw data'!$C$1:$CZ$1,0))),"-")</f>
        <v>-</v>
      </c>
      <c r="J534" s="8" t="str">
        <f>IFERROR(IF(INDEX('ce raw data'!$C$2:$CZ$3000,MATCH(1,INDEX(('ce raw data'!$A$2:$A$3000=C502)*('ce raw data'!$B$2:$B$3000=$B535),,),0),MATCH(SUBSTITUTE(J505,"Allele","Height"),'ce raw data'!$C$1:$CZ$1,0))="","-",INDEX('ce raw data'!$C$2:$CZ$3000,MATCH(1,INDEX(('ce raw data'!$A$2:$A$3000=C502)*('ce raw data'!$B$2:$B$3000=$B535),,),0),MATCH(SUBSTITUTE(J505,"Allele","Height"),'ce raw data'!$C$1:$CZ$1,0))),"-")</f>
        <v>-</v>
      </c>
    </row>
    <row r="535" spans="2:10" x14ac:dyDescent="0.4">
      <c r="B535" s="14" t="str">
        <f>'Allele Call Table'!$A$99</f>
        <v>D21S11</v>
      </c>
      <c r="C535" s="8" t="str">
        <f>IFERROR(IF(INDEX('ce raw data'!$C$2:$CZ$3000,MATCH(1,INDEX(('ce raw data'!$A$2:$A$3000=C502)*('ce raw data'!$B$2:$B$3000=$B535),,),0),MATCH(C505,'ce raw data'!$C$1:$CZ$1,0))="","-",INDEX('ce raw data'!$C$2:$CZ$3000,MATCH(1,INDEX(('ce raw data'!$A$2:$A$3000=C502)*('ce raw data'!$B$2:$B$3000=$B535),,),0),MATCH(C505,'ce raw data'!$C$1:$CZ$1,0))),"-")</f>
        <v>-</v>
      </c>
      <c r="D535" s="8" t="str">
        <f>IFERROR(IF(INDEX('ce raw data'!$C$2:$CZ$3000,MATCH(1,INDEX(('ce raw data'!$A$2:$A$3000=C502)*('ce raw data'!$B$2:$B$3000=$B535),,),0),MATCH(D505,'ce raw data'!$C$1:$CZ$1,0))="","-",INDEX('ce raw data'!$C$2:$CZ$3000,MATCH(1,INDEX(('ce raw data'!$A$2:$A$3000=C502)*('ce raw data'!$B$2:$B$3000=$B535),,),0),MATCH(D505,'ce raw data'!$C$1:$CZ$1,0))),"-")</f>
        <v>-</v>
      </c>
      <c r="E535" s="8" t="str">
        <f>IFERROR(IF(INDEX('ce raw data'!$C$2:$CZ$3000,MATCH(1,INDEX(('ce raw data'!$A$2:$A$3000=C502)*('ce raw data'!$B$2:$B$3000=$B535),,),0),MATCH(E505,'ce raw data'!$C$1:$CZ$1,0))="","-",INDEX('ce raw data'!$C$2:$CZ$3000,MATCH(1,INDEX(('ce raw data'!$A$2:$A$3000=C502)*('ce raw data'!$B$2:$B$3000=$B535),,),0),MATCH(E505,'ce raw data'!$C$1:$CZ$1,0))),"-")</f>
        <v>-</v>
      </c>
      <c r="F535" s="8" t="str">
        <f>IFERROR(IF(INDEX('ce raw data'!$C$2:$CZ$3000,MATCH(1,INDEX(('ce raw data'!$A$2:$A$3000=C502)*('ce raw data'!$B$2:$B$3000=$B535),,),0),MATCH(F505,'ce raw data'!$C$1:$CZ$1,0))="","-",INDEX('ce raw data'!$C$2:$CZ$3000,MATCH(1,INDEX(('ce raw data'!$A$2:$A$3000=C502)*('ce raw data'!$B$2:$B$3000=$B535),,),0),MATCH(F505,'ce raw data'!$C$1:$CZ$1,0))),"-")</f>
        <v>-</v>
      </c>
      <c r="G535" s="8" t="str">
        <f>IFERROR(IF(INDEX('ce raw data'!$C$2:$CZ$3000,MATCH(1,INDEX(('ce raw data'!$A$2:$A$3000=C502)*('ce raw data'!$B$2:$B$3000=$B535),,),0),MATCH(G505,'ce raw data'!$C$1:$CZ$1,0))="","-",INDEX('ce raw data'!$C$2:$CZ$3000,MATCH(1,INDEX(('ce raw data'!$A$2:$A$3000=C502)*('ce raw data'!$B$2:$B$3000=$B535),,),0),MATCH(G505,'ce raw data'!$C$1:$CZ$1,0))),"-")</f>
        <v>-</v>
      </c>
      <c r="H535" s="8" t="str">
        <f>IFERROR(IF(INDEX('ce raw data'!$C$2:$CZ$3000,MATCH(1,INDEX(('ce raw data'!$A$2:$A$3000=C502)*('ce raw data'!$B$2:$B$3000=$B535),,),0),MATCH(H505,'ce raw data'!$C$1:$CZ$1,0))="","-",INDEX('ce raw data'!$C$2:$CZ$3000,MATCH(1,INDEX(('ce raw data'!$A$2:$A$3000=C502)*('ce raw data'!$B$2:$B$3000=$B535),,),0),MATCH(H505,'ce raw data'!$C$1:$CZ$1,0))),"-")</f>
        <v>-</v>
      </c>
      <c r="I535" s="8" t="str">
        <f>IFERROR(IF(INDEX('ce raw data'!$C$2:$CZ$3000,MATCH(1,INDEX(('ce raw data'!$A$2:$A$3000=C502)*('ce raw data'!$B$2:$B$3000=$B535),,),0),MATCH(I505,'ce raw data'!$C$1:$CZ$1,0))="","-",INDEX('ce raw data'!$C$2:$CZ$3000,MATCH(1,INDEX(('ce raw data'!$A$2:$A$3000=C502)*('ce raw data'!$B$2:$B$3000=$B535),,),0),MATCH(I505,'ce raw data'!$C$1:$CZ$1,0))),"-")</f>
        <v>-</v>
      </c>
      <c r="J535" s="8" t="str">
        <f>IFERROR(IF(INDEX('ce raw data'!$C$2:$CZ$3000,MATCH(1,INDEX(('ce raw data'!$A$2:$A$3000=C502)*('ce raw data'!$B$2:$B$3000=$B535),,),0),MATCH(J505,'ce raw data'!$C$1:$CZ$1,0))="","-",INDEX('ce raw data'!$C$2:$CZ$3000,MATCH(1,INDEX(('ce raw data'!$A$2:$A$3000=C502)*('ce raw data'!$B$2:$B$3000=$B535),,),0),MATCH(J505,'ce raw data'!$C$1:$CZ$1,0))),"-")</f>
        <v>-</v>
      </c>
    </row>
    <row r="536" spans="2:10" hidden="1" x14ac:dyDescent="0.4">
      <c r="B536" s="14"/>
      <c r="C536" s="8" t="str">
        <f>IFERROR(IF(INDEX('ce raw data'!$C$2:$CZ$3000,MATCH(1,INDEX(('ce raw data'!$A$2:$A$3000=C502)*('ce raw data'!$B$2:$B$3000=$B537),,),0),MATCH(SUBSTITUTE(C505,"Allele","Height"),'ce raw data'!$C$1:$CZ$1,0))="","-",INDEX('ce raw data'!$C$2:$CZ$3000,MATCH(1,INDEX(('ce raw data'!$A$2:$A$3000=C502)*('ce raw data'!$B$2:$B$3000=$B537),,),0),MATCH(SUBSTITUTE(C505,"Allele","Height"),'ce raw data'!$C$1:$CZ$1,0))),"-")</f>
        <v>-</v>
      </c>
      <c r="D536" s="8" t="str">
        <f>IFERROR(IF(INDEX('ce raw data'!$C$2:$CZ$3000,MATCH(1,INDEX(('ce raw data'!$A$2:$A$3000=C502)*('ce raw data'!$B$2:$B$3000=$B537),,),0),MATCH(SUBSTITUTE(D505,"Allele","Height"),'ce raw data'!$C$1:$CZ$1,0))="","-",INDEX('ce raw data'!$C$2:$CZ$3000,MATCH(1,INDEX(('ce raw data'!$A$2:$A$3000=C502)*('ce raw data'!$B$2:$B$3000=$B537),,),0),MATCH(SUBSTITUTE(D505,"Allele","Height"),'ce raw data'!$C$1:$CZ$1,0))),"-")</f>
        <v>-</v>
      </c>
      <c r="E536" s="8" t="str">
        <f>IFERROR(IF(INDEX('ce raw data'!$C$2:$CZ$3000,MATCH(1,INDEX(('ce raw data'!$A$2:$A$3000=C502)*('ce raw data'!$B$2:$B$3000=$B537),,),0),MATCH(SUBSTITUTE(E505,"Allele","Height"),'ce raw data'!$C$1:$CZ$1,0))="","-",INDEX('ce raw data'!$C$2:$CZ$3000,MATCH(1,INDEX(('ce raw data'!$A$2:$A$3000=C502)*('ce raw data'!$B$2:$B$3000=$B537),,),0),MATCH(SUBSTITUTE(E505,"Allele","Height"),'ce raw data'!$C$1:$CZ$1,0))),"-")</f>
        <v>-</v>
      </c>
      <c r="F536" s="8" t="str">
        <f>IFERROR(IF(INDEX('ce raw data'!$C$2:$CZ$3000,MATCH(1,INDEX(('ce raw data'!$A$2:$A$3000=C502)*('ce raw data'!$B$2:$B$3000=$B537),,),0),MATCH(SUBSTITUTE(F505,"Allele","Height"),'ce raw data'!$C$1:$CZ$1,0))="","-",INDEX('ce raw data'!$C$2:$CZ$3000,MATCH(1,INDEX(('ce raw data'!$A$2:$A$3000=C502)*('ce raw data'!$B$2:$B$3000=$B537),,),0),MATCH(SUBSTITUTE(F505,"Allele","Height"),'ce raw data'!$C$1:$CZ$1,0))),"-")</f>
        <v>-</v>
      </c>
      <c r="G536" s="8" t="str">
        <f>IFERROR(IF(INDEX('ce raw data'!$C$2:$CZ$3000,MATCH(1,INDEX(('ce raw data'!$A$2:$A$3000=C502)*('ce raw data'!$B$2:$B$3000=$B537),,),0),MATCH(SUBSTITUTE(G505,"Allele","Height"),'ce raw data'!$C$1:$CZ$1,0))="","-",INDEX('ce raw data'!$C$2:$CZ$3000,MATCH(1,INDEX(('ce raw data'!$A$2:$A$3000=C502)*('ce raw data'!$B$2:$B$3000=$B537),,),0),MATCH(SUBSTITUTE(G505,"Allele","Height"),'ce raw data'!$C$1:$CZ$1,0))),"-")</f>
        <v>-</v>
      </c>
      <c r="H536" s="8" t="str">
        <f>IFERROR(IF(INDEX('ce raw data'!$C$2:$CZ$3000,MATCH(1,INDEX(('ce raw data'!$A$2:$A$3000=C502)*('ce raw data'!$B$2:$B$3000=$B537),,),0),MATCH(SUBSTITUTE(H505,"Allele","Height"),'ce raw data'!$C$1:$CZ$1,0))="","-",INDEX('ce raw data'!$C$2:$CZ$3000,MATCH(1,INDEX(('ce raw data'!$A$2:$A$3000=C502)*('ce raw data'!$B$2:$B$3000=$B537),,),0),MATCH(SUBSTITUTE(H505,"Allele","Height"),'ce raw data'!$C$1:$CZ$1,0))),"-")</f>
        <v>-</v>
      </c>
      <c r="I536" s="8" t="str">
        <f>IFERROR(IF(INDEX('ce raw data'!$C$2:$CZ$3000,MATCH(1,INDEX(('ce raw data'!$A$2:$A$3000=C502)*('ce raw data'!$B$2:$B$3000=$B537),,),0),MATCH(SUBSTITUTE(I505,"Allele","Height"),'ce raw data'!$C$1:$CZ$1,0))="","-",INDEX('ce raw data'!$C$2:$CZ$3000,MATCH(1,INDEX(('ce raw data'!$A$2:$A$3000=C502)*('ce raw data'!$B$2:$B$3000=$B537),,),0),MATCH(SUBSTITUTE(I505,"Allele","Height"),'ce raw data'!$C$1:$CZ$1,0))),"-")</f>
        <v>-</v>
      </c>
      <c r="J536" s="8" t="str">
        <f>IFERROR(IF(INDEX('ce raw data'!$C$2:$CZ$3000,MATCH(1,INDEX(('ce raw data'!$A$2:$A$3000=C502)*('ce raw data'!$B$2:$B$3000=$B537),,),0),MATCH(SUBSTITUTE(J505,"Allele","Height"),'ce raw data'!$C$1:$CZ$1,0))="","-",INDEX('ce raw data'!$C$2:$CZ$3000,MATCH(1,INDEX(('ce raw data'!$A$2:$A$3000=C502)*('ce raw data'!$B$2:$B$3000=$B537),,),0),MATCH(SUBSTITUTE(J505,"Allele","Height"),'ce raw data'!$C$1:$CZ$1,0))),"-")</f>
        <v>-</v>
      </c>
    </row>
    <row r="537" spans="2:10" x14ac:dyDescent="0.4">
      <c r="B537" s="14" t="str">
        <f>'Allele Call Table'!$A$101</f>
        <v>D7S820</v>
      </c>
      <c r="C537" s="8" t="str">
        <f>IFERROR(IF(INDEX('ce raw data'!$C$2:$CZ$3000,MATCH(1,INDEX(('ce raw data'!$A$2:$A$3000=C502)*('ce raw data'!$B$2:$B$3000=$B537),,),0),MATCH(C505,'ce raw data'!$C$1:$CZ$1,0))="","-",INDEX('ce raw data'!$C$2:$CZ$3000,MATCH(1,INDEX(('ce raw data'!$A$2:$A$3000=C502)*('ce raw data'!$B$2:$B$3000=$B537),,),0),MATCH(C505,'ce raw data'!$C$1:$CZ$1,0))),"-")</f>
        <v>-</v>
      </c>
      <c r="D537" s="8" t="str">
        <f>IFERROR(IF(INDEX('ce raw data'!$C$2:$CZ$3000,MATCH(1,INDEX(('ce raw data'!$A$2:$A$3000=C502)*('ce raw data'!$B$2:$B$3000=$B537),,),0),MATCH(D505,'ce raw data'!$C$1:$CZ$1,0))="","-",INDEX('ce raw data'!$C$2:$CZ$3000,MATCH(1,INDEX(('ce raw data'!$A$2:$A$3000=C502)*('ce raw data'!$B$2:$B$3000=$B537),,),0),MATCH(D505,'ce raw data'!$C$1:$CZ$1,0))),"-")</f>
        <v>-</v>
      </c>
      <c r="E537" s="8" t="str">
        <f>IFERROR(IF(INDEX('ce raw data'!$C$2:$CZ$3000,MATCH(1,INDEX(('ce raw data'!$A$2:$A$3000=C502)*('ce raw data'!$B$2:$B$3000=$B537),,),0),MATCH(E505,'ce raw data'!$C$1:$CZ$1,0))="","-",INDEX('ce raw data'!$C$2:$CZ$3000,MATCH(1,INDEX(('ce raw data'!$A$2:$A$3000=C502)*('ce raw data'!$B$2:$B$3000=$B537),,),0),MATCH(E505,'ce raw data'!$C$1:$CZ$1,0))),"-")</f>
        <v>-</v>
      </c>
      <c r="F537" s="8" t="str">
        <f>IFERROR(IF(INDEX('ce raw data'!$C$2:$CZ$3000,MATCH(1,INDEX(('ce raw data'!$A$2:$A$3000=C502)*('ce raw data'!$B$2:$B$3000=$B537),,),0),MATCH(F505,'ce raw data'!$C$1:$CZ$1,0))="","-",INDEX('ce raw data'!$C$2:$CZ$3000,MATCH(1,INDEX(('ce raw data'!$A$2:$A$3000=C502)*('ce raw data'!$B$2:$B$3000=$B537),,),0),MATCH(F505,'ce raw data'!$C$1:$CZ$1,0))),"-")</f>
        <v>-</v>
      </c>
      <c r="G537" s="8" t="str">
        <f>IFERROR(IF(INDEX('ce raw data'!$C$2:$CZ$3000,MATCH(1,INDEX(('ce raw data'!$A$2:$A$3000=C502)*('ce raw data'!$B$2:$B$3000=$B537),,),0),MATCH(G505,'ce raw data'!$C$1:$CZ$1,0))="","-",INDEX('ce raw data'!$C$2:$CZ$3000,MATCH(1,INDEX(('ce raw data'!$A$2:$A$3000=C502)*('ce raw data'!$B$2:$B$3000=$B537),,),0),MATCH(G505,'ce raw data'!$C$1:$CZ$1,0))),"-")</f>
        <v>-</v>
      </c>
      <c r="H537" s="8" t="str">
        <f>IFERROR(IF(INDEX('ce raw data'!$C$2:$CZ$3000,MATCH(1,INDEX(('ce raw data'!$A$2:$A$3000=C502)*('ce raw data'!$B$2:$B$3000=$B537),,),0),MATCH(H505,'ce raw data'!$C$1:$CZ$1,0))="","-",INDEX('ce raw data'!$C$2:$CZ$3000,MATCH(1,INDEX(('ce raw data'!$A$2:$A$3000=C502)*('ce raw data'!$B$2:$B$3000=$B537),,),0),MATCH(H505,'ce raw data'!$C$1:$CZ$1,0))),"-")</f>
        <v>-</v>
      </c>
      <c r="I537" s="8" t="str">
        <f>IFERROR(IF(INDEX('ce raw data'!$C$2:$CZ$3000,MATCH(1,INDEX(('ce raw data'!$A$2:$A$3000=C502)*('ce raw data'!$B$2:$B$3000=$B537),,),0),MATCH(I505,'ce raw data'!$C$1:$CZ$1,0))="","-",INDEX('ce raw data'!$C$2:$CZ$3000,MATCH(1,INDEX(('ce raw data'!$A$2:$A$3000=C502)*('ce raw data'!$B$2:$B$3000=$B537),,),0),MATCH(I505,'ce raw data'!$C$1:$CZ$1,0))),"-")</f>
        <v>-</v>
      </c>
      <c r="J537" s="8" t="str">
        <f>IFERROR(IF(INDEX('ce raw data'!$C$2:$CZ$3000,MATCH(1,INDEX(('ce raw data'!$A$2:$A$3000=C502)*('ce raw data'!$B$2:$B$3000=$B537),,),0),MATCH(J505,'ce raw data'!$C$1:$CZ$1,0))="","-",INDEX('ce raw data'!$C$2:$CZ$3000,MATCH(1,INDEX(('ce raw data'!$A$2:$A$3000=C502)*('ce raw data'!$B$2:$B$3000=$B537),,),0),MATCH(J505,'ce raw data'!$C$1:$CZ$1,0))),"-")</f>
        <v>-</v>
      </c>
    </row>
    <row r="538" spans="2:10" hidden="1" x14ac:dyDescent="0.4">
      <c r="B538" s="14"/>
      <c r="C538" s="8" t="str">
        <f>IFERROR(IF(INDEX('ce raw data'!$C$2:$CZ$3000,MATCH(1,INDEX(('ce raw data'!$A$2:$A$3000=C502)*('ce raw data'!$B$2:$B$3000=$B539),,),0),MATCH(SUBSTITUTE(C505,"Allele","Height"),'ce raw data'!$C$1:$CZ$1,0))="","-",INDEX('ce raw data'!$C$2:$CZ$3000,MATCH(1,INDEX(('ce raw data'!$A$2:$A$3000=C502)*('ce raw data'!$B$2:$B$3000=$B539),,),0),MATCH(SUBSTITUTE(C505,"Allele","Height"),'ce raw data'!$C$1:$CZ$1,0))),"-")</f>
        <v>-</v>
      </c>
      <c r="D538" s="8" t="str">
        <f>IFERROR(IF(INDEX('ce raw data'!$C$2:$CZ$3000,MATCH(1,INDEX(('ce raw data'!$A$2:$A$3000=C502)*('ce raw data'!$B$2:$B$3000=$B539),,),0),MATCH(SUBSTITUTE(D505,"Allele","Height"),'ce raw data'!$C$1:$CZ$1,0))="","-",INDEX('ce raw data'!$C$2:$CZ$3000,MATCH(1,INDEX(('ce raw data'!$A$2:$A$3000=C502)*('ce raw data'!$B$2:$B$3000=$B539),,),0),MATCH(SUBSTITUTE(D505,"Allele","Height"),'ce raw data'!$C$1:$CZ$1,0))),"-")</f>
        <v>-</v>
      </c>
      <c r="E538" s="8" t="str">
        <f>IFERROR(IF(INDEX('ce raw data'!$C$2:$CZ$3000,MATCH(1,INDEX(('ce raw data'!$A$2:$A$3000=C502)*('ce raw data'!$B$2:$B$3000=$B539),,),0),MATCH(SUBSTITUTE(E505,"Allele","Height"),'ce raw data'!$C$1:$CZ$1,0))="","-",INDEX('ce raw data'!$C$2:$CZ$3000,MATCH(1,INDEX(('ce raw data'!$A$2:$A$3000=C502)*('ce raw data'!$B$2:$B$3000=$B539),,),0),MATCH(SUBSTITUTE(E505,"Allele","Height"),'ce raw data'!$C$1:$CZ$1,0))),"-")</f>
        <v>-</v>
      </c>
      <c r="F538" s="8" t="str">
        <f>IFERROR(IF(INDEX('ce raw data'!$C$2:$CZ$3000,MATCH(1,INDEX(('ce raw data'!$A$2:$A$3000=C502)*('ce raw data'!$B$2:$B$3000=$B539),,),0),MATCH(SUBSTITUTE(F505,"Allele","Height"),'ce raw data'!$C$1:$CZ$1,0))="","-",INDEX('ce raw data'!$C$2:$CZ$3000,MATCH(1,INDEX(('ce raw data'!$A$2:$A$3000=C502)*('ce raw data'!$B$2:$B$3000=$B539),,),0),MATCH(SUBSTITUTE(F505,"Allele","Height"),'ce raw data'!$C$1:$CZ$1,0))),"-")</f>
        <v>-</v>
      </c>
      <c r="G538" s="8" t="str">
        <f>IFERROR(IF(INDEX('ce raw data'!$C$2:$CZ$3000,MATCH(1,INDEX(('ce raw data'!$A$2:$A$3000=C502)*('ce raw data'!$B$2:$B$3000=$B539),,),0),MATCH(SUBSTITUTE(G505,"Allele","Height"),'ce raw data'!$C$1:$CZ$1,0))="","-",INDEX('ce raw data'!$C$2:$CZ$3000,MATCH(1,INDEX(('ce raw data'!$A$2:$A$3000=C502)*('ce raw data'!$B$2:$B$3000=$B539),,),0),MATCH(SUBSTITUTE(G505,"Allele","Height"),'ce raw data'!$C$1:$CZ$1,0))),"-")</f>
        <v>-</v>
      </c>
      <c r="H538" s="8" t="str">
        <f>IFERROR(IF(INDEX('ce raw data'!$C$2:$CZ$3000,MATCH(1,INDEX(('ce raw data'!$A$2:$A$3000=C502)*('ce raw data'!$B$2:$B$3000=$B539),,),0),MATCH(SUBSTITUTE(H505,"Allele","Height"),'ce raw data'!$C$1:$CZ$1,0))="","-",INDEX('ce raw data'!$C$2:$CZ$3000,MATCH(1,INDEX(('ce raw data'!$A$2:$A$3000=C502)*('ce raw data'!$B$2:$B$3000=$B539),,),0),MATCH(SUBSTITUTE(H505,"Allele","Height"),'ce raw data'!$C$1:$CZ$1,0))),"-")</f>
        <v>-</v>
      </c>
      <c r="I538" s="8" t="str">
        <f>IFERROR(IF(INDEX('ce raw data'!$C$2:$CZ$3000,MATCH(1,INDEX(('ce raw data'!$A$2:$A$3000=C502)*('ce raw data'!$B$2:$B$3000=$B539),,),0),MATCH(SUBSTITUTE(I505,"Allele","Height"),'ce raw data'!$C$1:$CZ$1,0))="","-",INDEX('ce raw data'!$C$2:$CZ$3000,MATCH(1,INDEX(('ce raw data'!$A$2:$A$3000=C502)*('ce raw data'!$B$2:$B$3000=$B539),,),0),MATCH(SUBSTITUTE(I505,"Allele","Height"),'ce raw data'!$C$1:$CZ$1,0))),"-")</f>
        <v>-</v>
      </c>
      <c r="J538" s="8" t="str">
        <f>IFERROR(IF(INDEX('ce raw data'!$C$2:$CZ$3000,MATCH(1,INDEX(('ce raw data'!$A$2:$A$3000=C502)*('ce raw data'!$B$2:$B$3000=$B539),,),0),MATCH(SUBSTITUTE(J505,"Allele","Height"),'ce raw data'!$C$1:$CZ$1,0))="","-",INDEX('ce raw data'!$C$2:$CZ$3000,MATCH(1,INDEX(('ce raw data'!$A$2:$A$3000=C502)*('ce raw data'!$B$2:$B$3000=$B539),,),0),MATCH(SUBSTITUTE(J505,"Allele","Height"),'ce raw data'!$C$1:$CZ$1,0))),"-")</f>
        <v>-</v>
      </c>
    </row>
    <row r="539" spans="2:10" x14ac:dyDescent="0.4">
      <c r="B539" s="14" t="str">
        <f>'Allele Call Table'!$A$103</f>
        <v>D5S818</v>
      </c>
      <c r="C539" s="8" t="str">
        <f>IFERROR(IF(INDEX('ce raw data'!$C$2:$CZ$3000,MATCH(1,INDEX(('ce raw data'!$A$2:$A$3000=C502)*('ce raw data'!$B$2:$B$3000=$B539),,),0),MATCH(C505,'ce raw data'!$C$1:$CZ$1,0))="","-",INDEX('ce raw data'!$C$2:$CZ$3000,MATCH(1,INDEX(('ce raw data'!$A$2:$A$3000=C502)*('ce raw data'!$B$2:$B$3000=$B539),,),0),MATCH(C505,'ce raw data'!$C$1:$CZ$1,0))),"-")</f>
        <v>-</v>
      </c>
      <c r="D539" s="8" t="str">
        <f>IFERROR(IF(INDEX('ce raw data'!$C$2:$CZ$3000,MATCH(1,INDEX(('ce raw data'!$A$2:$A$3000=C502)*('ce raw data'!$B$2:$B$3000=$B539),,),0),MATCH(D505,'ce raw data'!$C$1:$CZ$1,0))="","-",INDEX('ce raw data'!$C$2:$CZ$3000,MATCH(1,INDEX(('ce raw data'!$A$2:$A$3000=C502)*('ce raw data'!$B$2:$B$3000=$B539),,),0),MATCH(D505,'ce raw data'!$C$1:$CZ$1,0))),"-")</f>
        <v>-</v>
      </c>
      <c r="E539" s="8" t="str">
        <f>IFERROR(IF(INDEX('ce raw data'!$C$2:$CZ$3000,MATCH(1,INDEX(('ce raw data'!$A$2:$A$3000=C502)*('ce raw data'!$B$2:$B$3000=$B539),,),0),MATCH(E505,'ce raw data'!$C$1:$CZ$1,0))="","-",INDEX('ce raw data'!$C$2:$CZ$3000,MATCH(1,INDEX(('ce raw data'!$A$2:$A$3000=C502)*('ce raw data'!$B$2:$B$3000=$B539),,),0),MATCH(E505,'ce raw data'!$C$1:$CZ$1,0))),"-")</f>
        <v>-</v>
      </c>
      <c r="F539" s="8" t="str">
        <f>IFERROR(IF(INDEX('ce raw data'!$C$2:$CZ$3000,MATCH(1,INDEX(('ce raw data'!$A$2:$A$3000=C502)*('ce raw data'!$B$2:$B$3000=$B539),,),0),MATCH(F505,'ce raw data'!$C$1:$CZ$1,0))="","-",INDEX('ce raw data'!$C$2:$CZ$3000,MATCH(1,INDEX(('ce raw data'!$A$2:$A$3000=C502)*('ce raw data'!$B$2:$B$3000=$B539),,),0),MATCH(F505,'ce raw data'!$C$1:$CZ$1,0))),"-")</f>
        <v>-</v>
      </c>
      <c r="G539" s="8" t="str">
        <f>IFERROR(IF(INDEX('ce raw data'!$C$2:$CZ$3000,MATCH(1,INDEX(('ce raw data'!$A$2:$A$3000=C502)*('ce raw data'!$B$2:$B$3000=$B539),,),0),MATCH(G505,'ce raw data'!$C$1:$CZ$1,0))="","-",INDEX('ce raw data'!$C$2:$CZ$3000,MATCH(1,INDEX(('ce raw data'!$A$2:$A$3000=C502)*('ce raw data'!$B$2:$B$3000=$B539),,),0),MATCH(G505,'ce raw data'!$C$1:$CZ$1,0))),"-")</f>
        <v>-</v>
      </c>
      <c r="H539" s="8" t="str">
        <f>IFERROR(IF(INDEX('ce raw data'!$C$2:$CZ$3000,MATCH(1,INDEX(('ce raw data'!$A$2:$A$3000=C502)*('ce raw data'!$B$2:$B$3000=$B539),,),0),MATCH(H505,'ce raw data'!$C$1:$CZ$1,0))="","-",INDEX('ce raw data'!$C$2:$CZ$3000,MATCH(1,INDEX(('ce raw data'!$A$2:$A$3000=C502)*('ce raw data'!$B$2:$B$3000=$B539),,),0),MATCH(H505,'ce raw data'!$C$1:$CZ$1,0))),"-")</f>
        <v>-</v>
      </c>
      <c r="I539" s="8" t="str">
        <f>IFERROR(IF(INDEX('ce raw data'!$C$2:$CZ$3000,MATCH(1,INDEX(('ce raw data'!$A$2:$A$3000=C502)*('ce raw data'!$B$2:$B$3000=$B539),,),0),MATCH(I505,'ce raw data'!$C$1:$CZ$1,0))="","-",INDEX('ce raw data'!$C$2:$CZ$3000,MATCH(1,INDEX(('ce raw data'!$A$2:$A$3000=C502)*('ce raw data'!$B$2:$B$3000=$B539),,),0),MATCH(I505,'ce raw data'!$C$1:$CZ$1,0))),"-")</f>
        <v>-</v>
      </c>
      <c r="J539" s="8" t="str">
        <f>IFERROR(IF(INDEX('ce raw data'!$C$2:$CZ$3000,MATCH(1,INDEX(('ce raw data'!$A$2:$A$3000=C502)*('ce raw data'!$B$2:$B$3000=$B539),,),0),MATCH(J505,'ce raw data'!$C$1:$CZ$1,0))="","-",INDEX('ce raw data'!$C$2:$CZ$3000,MATCH(1,INDEX(('ce raw data'!$A$2:$A$3000=C502)*('ce raw data'!$B$2:$B$3000=$B539),,),0),MATCH(J505,'ce raw data'!$C$1:$CZ$1,0))),"-")</f>
        <v>-</v>
      </c>
    </row>
    <row r="540" spans="2:10" hidden="1" x14ac:dyDescent="0.4">
      <c r="B540" s="14"/>
      <c r="C540" s="8" t="str">
        <f>IFERROR(IF(INDEX('ce raw data'!$C$2:$CZ$3000,MATCH(1,INDEX(('ce raw data'!$A$2:$A$3000=C502)*('ce raw data'!$B$2:$B$3000=$B541),,),0),MATCH(SUBSTITUTE(C505,"Allele","Height"),'ce raw data'!$C$1:$CZ$1,0))="","-",INDEX('ce raw data'!$C$2:$CZ$3000,MATCH(1,INDEX(('ce raw data'!$A$2:$A$3000=C502)*('ce raw data'!$B$2:$B$3000=$B541),,),0),MATCH(SUBSTITUTE(C505,"Allele","Height"),'ce raw data'!$C$1:$CZ$1,0))),"-")</f>
        <v>-</v>
      </c>
      <c r="D540" s="8" t="str">
        <f>IFERROR(IF(INDEX('ce raw data'!$C$2:$CZ$3000,MATCH(1,INDEX(('ce raw data'!$A$2:$A$3000=C502)*('ce raw data'!$B$2:$B$3000=$B541),,),0),MATCH(SUBSTITUTE(D505,"Allele","Height"),'ce raw data'!$C$1:$CZ$1,0))="","-",INDEX('ce raw data'!$C$2:$CZ$3000,MATCH(1,INDEX(('ce raw data'!$A$2:$A$3000=C502)*('ce raw data'!$B$2:$B$3000=$B541),,),0),MATCH(SUBSTITUTE(D505,"Allele","Height"),'ce raw data'!$C$1:$CZ$1,0))),"-")</f>
        <v>-</v>
      </c>
      <c r="E540" s="8" t="str">
        <f>IFERROR(IF(INDEX('ce raw data'!$C$2:$CZ$3000,MATCH(1,INDEX(('ce raw data'!$A$2:$A$3000=C502)*('ce raw data'!$B$2:$B$3000=$B541),,),0),MATCH(SUBSTITUTE(E505,"Allele","Height"),'ce raw data'!$C$1:$CZ$1,0))="","-",INDEX('ce raw data'!$C$2:$CZ$3000,MATCH(1,INDEX(('ce raw data'!$A$2:$A$3000=C502)*('ce raw data'!$B$2:$B$3000=$B541),,),0),MATCH(SUBSTITUTE(E505,"Allele","Height"),'ce raw data'!$C$1:$CZ$1,0))),"-")</f>
        <v>-</v>
      </c>
      <c r="F540" s="8" t="str">
        <f>IFERROR(IF(INDEX('ce raw data'!$C$2:$CZ$3000,MATCH(1,INDEX(('ce raw data'!$A$2:$A$3000=C502)*('ce raw data'!$B$2:$B$3000=$B541),,),0),MATCH(SUBSTITUTE(F505,"Allele","Height"),'ce raw data'!$C$1:$CZ$1,0))="","-",INDEX('ce raw data'!$C$2:$CZ$3000,MATCH(1,INDEX(('ce raw data'!$A$2:$A$3000=C502)*('ce raw data'!$B$2:$B$3000=$B541),,),0),MATCH(SUBSTITUTE(F505,"Allele","Height"),'ce raw data'!$C$1:$CZ$1,0))),"-")</f>
        <v>-</v>
      </c>
      <c r="G540" s="8" t="str">
        <f>IFERROR(IF(INDEX('ce raw data'!$C$2:$CZ$3000,MATCH(1,INDEX(('ce raw data'!$A$2:$A$3000=C502)*('ce raw data'!$B$2:$B$3000=$B541),,),0),MATCH(SUBSTITUTE(G505,"Allele","Height"),'ce raw data'!$C$1:$CZ$1,0))="","-",INDEX('ce raw data'!$C$2:$CZ$3000,MATCH(1,INDEX(('ce raw data'!$A$2:$A$3000=C502)*('ce raw data'!$B$2:$B$3000=$B541),,),0),MATCH(SUBSTITUTE(G505,"Allele","Height"),'ce raw data'!$C$1:$CZ$1,0))),"-")</f>
        <v>-</v>
      </c>
      <c r="H540" s="8" t="str">
        <f>IFERROR(IF(INDEX('ce raw data'!$C$2:$CZ$3000,MATCH(1,INDEX(('ce raw data'!$A$2:$A$3000=C502)*('ce raw data'!$B$2:$B$3000=$B541),,),0),MATCH(SUBSTITUTE(H505,"Allele","Height"),'ce raw data'!$C$1:$CZ$1,0))="","-",INDEX('ce raw data'!$C$2:$CZ$3000,MATCH(1,INDEX(('ce raw data'!$A$2:$A$3000=C502)*('ce raw data'!$B$2:$B$3000=$B541),,),0),MATCH(SUBSTITUTE(H505,"Allele","Height"),'ce raw data'!$C$1:$CZ$1,0))),"-")</f>
        <v>-</v>
      </c>
      <c r="I540" s="8" t="str">
        <f>IFERROR(IF(INDEX('ce raw data'!$C$2:$CZ$3000,MATCH(1,INDEX(('ce raw data'!$A$2:$A$3000=C502)*('ce raw data'!$B$2:$B$3000=$B541),,),0),MATCH(SUBSTITUTE(I505,"Allele","Height"),'ce raw data'!$C$1:$CZ$1,0))="","-",INDEX('ce raw data'!$C$2:$CZ$3000,MATCH(1,INDEX(('ce raw data'!$A$2:$A$3000=C502)*('ce raw data'!$B$2:$B$3000=$B541),,),0),MATCH(SUBSTITUTE(I505,"Allele","Height"),'ce raw data'!$C$1:$CZ$1,0))),"-")</f>
        <v>-</v>
      </c>
      <c r="J540" s="8" t="str">
        <f>IFERROR(IF(INDEX('ce raw data'!$C$2:$CZ$3000,MATCH(1,INDEX(('ce raw data'!$A$2:$A$3000=C502)*('ce raw data'!$B$2:$B$3000=$B541),,),0),MATCH(SUBSTITUTE(J505,"Allele","Height"),'ce raw data'!$C$1:$CZ$1,0))="","-",INDEX('ce raw data'!$C$2:$CZ$3000,MATCH(1,INDEX(('ce raw data'!$A$2:$A$3000=C502)*('ce raw data'!$B$2:$B$3000=$B541),,),0),MATCH(SUBSTITUTE(J505,"Allele","Height"),'ce raw data'!$C$1:$CZ$1,0))),"-")</f>
        <v>-</v>
      </c>
    </row>
    <row r="541" spans="2:10" x14ac:dyDescent="0.4">
      <c r="B541" s="14" t="str">
        <f>'Allele Call Table'!$A$105</f>
        <v>TPOX</v>
      </c>
      <c r="C541" s="8" t="str">
        <f>IFERROR(IF(INDEX('ce raw data'!$C$2:$CZ$3000,MATCH(1,INDEX(('ce raw data'!$A$2:$A$3000=C502)*('ce raw data'!$B$2:$B$3000=$B541),,),0),MATCH(C505,'ce raw data'!$C$1:$CZ$1,0))="","-",INDEX('ce raw data'!$C$2:$CZ$3000,MATCH(1,INDEX(('ce raw data'!$A$2:$A$3000=C502)*('ce raw data'!$B$2:$B$3000=$B541),,),0),MATCH(C505,'ce raw data'!$C$1:$CZ$1,0))),"-")</f>
        <v>-</v>
      </c>
      <c r="D541" s="8" t="str">
        <f>IFERROR(IF(INDEX('ce raw data'!$C$2:$CZ$3000,MATCH(1,INDEX(('ce raw data'!$A$2:$A$3000=C502)*('ce raw data'!$B$2:$B$3000=$B541),,),0),MATCH(D505,'ce raw data'!$C$1:$CZ$1,0))="","-",INDEX('ce raw data'!$C$2:$CZ$3000,MATCH(1,INDEX(('ce raw data'!$A$2:$A$3000=C502)*('ce raw data'!$B$2:$B$3000=$B541),,),0),MATCH(D505,'ce raw data'!$C$1:$CZ$1,0))),"-")</f>
        <v>-</v>
      </c>
      <c r="E541" s="8" t="str">
        <f>IFERROR(IF(INDEX('ce raw data'!$C$2:$CZ$3000,MATCH(1,INDEX(('ce raw data'!$A$2:$A$3000=C502)*('ce raw data'!$B$2:$B$3000=$B541),,),0),MATCH(E505,'ce raw data'!$C$1:$CZ$1,0))="","-",INDEX('ce raw data'!$C$2:$CZ$3000,MATCH(1,INDEX(('ce raw data'!$A$2:$A$3000=C502)*('ce raw data'!$B$2:$B$3000=$B541),,),0),MATCH(E505,'ce raw data'!$C$1:$CZ$1,0))),"-")</f>
        <v>-</v>
      </c>
      <c r="F541" s="8" t="str">
        <f>IFERROR(IF(INDEX('ce raw data'!$C$2:$CZ$3000,MATCH(1,INDEX(('ce raw data'!$A$2:$A$3000=C502)*('ce raw data'!$B$2:$B$3000=$B541),,),0),MATCH(F505,'ce raw data'!$C$1:$CZ$1,0))="","-",INDEX('ce raw data'!$C$2:$CZ$3000,MATCH(1,INDEX(('ce raw data'!$A$2:$A$3000=C502)*('ce raw data'!$B$2:$B$3000=$B541),,),0),MATCH(F505,'ce raw data'!$C$1:$CZ$1,0))),"-")</f>
        <v>-</v>
      </c>
      <c r="G541" s="8" t="str">
        <f>IFERROR(IF(INDEX('ce raw data'!$C$2:$CZ$3000,MATCH(1,INDEX(('ce raw data'!$A$2:$A$3000=C502)*('ce raw data'!$B$2:$B$3000=$B541),,),0),MATCH(G505,'ce raw data'!$C$1:$CZ$1,0))="","-",INDEX('ce raw data'!$C$2:$CZ$3000,MATCH(1,INDEX(('ce raw data'!$A$2:$A$3000=C502)*('ce raw data'!$B$2:$B$3000=$B541),,),0),MATCH(G505,'ce raw data'!$C$1:$CZ$1,0))),"-")</f>
        <v>-</v>
      </c>
      <c r="H541" s="8" t="str">
        <f>IFERROR(IF(INDEX('ce raw data'!$C$2:$CZ$3000,MATCH(1,INDEX(('ce raw data'!$A$2:$A$3000=C502)*('ce raw data'!$B$2:$B$3000=$B541),,),0),MATCH(H505,'ce raw data'!$C$1:$CZ$1,0))="","-",INDEX('ce raw data'!$C$2:$CZ$3000,MATCH(1,INDEX(('ce raw data'!$A$2:$A$3000=C502)*('ce raw data'!$B$2:$B$3000=$B541),,),0),MATCH(H505,'ce raw data'!$C$1:$CZ$1,0))),"-")</f>
        <v>-</v>
      </c>
      <c r="I541" s="8" t="str">
        <f>IFERROR(IF(INDEX('ce raw data'!$C$2:$CZ$3000,MATCH(1,INDEX(('ce raw data'!$A$2:$A$3000=C502)*('ce raw data'!$B$2:$B$3000=$B541),,),0),MATCH(I505,'ce raw data'!$C$1:$CZ$1,0))="","-",INDEX('ce raw data'!$C$2:$CZ$3000,MATCH(1,INDEX(('ce raw data'!$A$2:$A$3000=C502)*('ce raw data'!$B$2:$B$3000=$B541),,),0),MATCH(I505,'ce raw data'!$C$1:$CZ$1,0))),"-")</f>
        <v>-</v>
      </c>
      <c r="J541" s="8" t="str">
        <f>IFERROR(IF(INDEX('ce raw data'!$C$2:$CZ$3000,MATCH(1,INDEX(('ce raw data'!$A$2:$A$3000=C502)*('ce raw data'!$B$2:$B$3000=$B541),,),0),MATCH(J505,'ce raw data'!$C$1:$CZ$1,0))="","-",INDEX('ce raw data'!$C$2:$CZ$3000,MATCH(1,INDEX(('ce raw data'!$A$2:$A$3000=C502)*('ce raw data'!$B$2:$B$3000=$B541),,),0),MATCH(J505,'ce raw data'!$C$1:$CZ$1,0))),"-")</f>
        <v>-</v>
      </c>
    </row>
    <row r="542" spans="2:10" hidden="1" x14ac:dyDescent="0.4">
      <c r="B542" s="10"/>
      <c r="C542" s="8" t="str">
        <f>IFERROR(IF(INDEX('ce raw data'!$C$2:$CZ$3000,MATCH(1,INDEX(('ce raw data'!$A$2:$A$3000=C502)*('ce raw data'!$B$2:$B$3000=$B543),,),0),MATCH(SUBSTITUTE(C505,"Allele","Height"),'ce raw data'!$C$1:$CZ$1,0))="","-",INDEX('ce raw data'!$C$2:$CZ$3000,MATCH(1,INDEX(('ce raw data'!$A$2:$A$3000=C502)*('ce raw data'!$B$2:$B$3000=$B543),,),0),MATCH(SUBSTITUTE(C505,"Allele","Height"),'ce raw data'!$C$1:$CZ$1,0))),"-")</f>
        <v>-</v>
      </c>
      <c r="D542" s="8" t="str">
        <f>IFERROR(IF(INDEX('ce raw data'!$C$2:$CZ$3000,MATCH(1,INDEX(('ce raw data'!$A$2:$A$3000=C502)*('ce raw data'!$B$2:$B$3000=$B543),,),0),MATCH(SUBSTITUTE(D505,"Allele","Height"),'ce raw data'!$C$1:$CZ$1,0))="","-",INDEX('ce raw data'!$C$2:$CZ$3000,MATCH(1,INDEX(('ce raw data'!$A$2:$A$3000=C502)*('ce raw data'!$B$2:$B$3000=$B543),,),0),MATCH(SUBSTITUTE(D505,"Allele","Height"),'ce raw data'!$C$1:$CZ$1,0))),"-")</f>
        <v>-</v>
      </c>
      <c r="E542" s="8" t="str">
        <f>IFERROR(IF(INDEX('ce raw data'!$C$2:$CZ$3000,MATCH(1,INDEX(('ce raw data'!$A$2:$A$3000=C502)*('ce raw data'!$B$2:$B$3000=$B543),,),0),MATCH(SUBSTITUTE(E505,"Allele","Height"),'ce raw data'!$C$1:$CZ$1,0))="","-",INDEX('ce raw data'!$C$2:$CZ$3000,MATCH(1,INDEX(('ce raw data'!$A$2:$A$3000=C502)*('ce raw data'!$B$2:$B$3000=$B543),,),0),MATCH(SUBSTITUTE(E505,"Allele","Height"),'ce raw data'!$C$1:$CZ$1,0))),"-")</f>
        <v>-</v>
      </c>
      <c r="F542" s="8" t="str">
        <f>IFERROR(IF(INDEX('ce raw data'!$C$2:$CZ$3000,MATCH(1,INDEX(('ce raw data'!$A$2:$A$3000=C502)*('ce raw data'!$B$2:$B$3000=$B543),,),0),MATCH(SUBSTITUTE(F505,"Allele","Height"),'ce raw data'!$C$1:$CZ$1,0))="","-",INDEX('ce raw data'!$C$2:$CZ$3000,MATCH(1,INDEX(('ce raw data'!$A$2:$A$3000=C502)*('ce raw data'!$B$2:$B$3000=$B543),,),0),MATCH(SUBSTITUTE(F505,"Allele","Height"),'ce raw data'!$C$1:$CZ$1,0))),"-")</f>
        <v>-</v>
      </c>
      <c r="G542" s="8" t="str">
        <f>IFERROR(IF(INDEX('ce raw data'!$C$2:$CZ$3000,MATCH(1,INDEX(('ce raw data'!$A$2:$A$3000=C502)*('ce raw data'!$B$2:$B$3000=$B543),,),0),MATCH(SUBSTITUTE(G505,"Allele","Height"),'ce raw data'!$C$1:$CZ$1,0))="","-",INDEX('ce raw data'!$C$2:$CZ$3000,MATCH(1,INDEX(('ce raw data'!$A$2:$A$3000=C502)*('ce raw data'!$B$2:$B$3000=$B543),,),0),MATCH(SUBSTITUTE(G505,"Allele","Height"),'ce raw data'!$C$1:$CZ$1,0))),"-")</f>
        <v>-</v>
      </c>
      <c r="H542" s="8" t="str">
        <f>IFERROR(IF(INDEX('ce raw data'!$C$2:$CZ$3000,MATCH(1,INDEX(('ce raw data'!$A$2:$A$3000=C502)*('ce raw data'!$B$2:$B$3000=$B543),,),0),MATCH(SUBSTITUTE(H505,"Allele","Height"),'ce raw data'!$C$1:$CZ$1,0))="","-",INDEX('ce raw data'!$C$2:$CZ$3000,MATCH(1,INDEX(('ce raw data'!$A$2:$A$3000=C502)*('ce raw data'!$B$2:$B$3000=$B543),,),0),MATCH(SUBSTITUTE(H505,"Allele","Height"),'ce raw data'!$C$1:$CZ$1,0))),"-")</f>
        <v>-</v>
      </c>
      <c r="I542" s="8" t="str">
        <f>IFERROR(IF(INDEX('ce raw data'!$C$2:$CZ$3000,MATCH(1,INDEX(('ce raw data'!$A$2:$A$3000=C502)*('ce raw data'!$B$2:$B$3000=$B543),,),0),MATCH(SUBSTITUTE(I505,"Allele","Height"),'ce raw data'!$C$1:$CZ$1,0))="","-",INDEX('ce raw data'!$C$2:$CZ$3000,MATCH(1,INDEX(('ce raw data'!$A$2:$A$3000=C502)*('ce raw data'!$B$2:$B$3000=$B543),,),0),MATCH(SUBSTITUTE(I505,"Allele","Height"),'ce raw data'!$C$1:$CZ$1,0))),"-")</f>
        <v>-</v>
      </c>
      <c r="J542" s="8" t="str">
        <f>IFERROR(IF(INDEX('ce raw data'!$C$2:$CZ$3000,MATCH(1,INDEX(('ce raw data'!$A$2:$A$3000=C502)*('ce raw data'!$B$2:$B$3000=$B543),,),0),MATCH(SUBSTITUTE(J505,"Allele","Height"),'ce raw data'!$C$1:$CZ$1,0))="","-",INDEX('ce raw data'!$C$2:$CZ$3000,MATCH(1,INDEX(('ce raw data'!$A$2:$A$3000=C502)*('ce raw data'!$B$2:$B$3000=$B543),,),0),MATCH(SUBSTITUTE(J505,"Allele","Height"),'ce raw data'!$C$1:$CZ$1,0))),"-")</f>
        <v>-</v>
      </c>
    </row>
    <row r="543" spans="2:10" x14ac:dyDescent="0.4">
      <c r="B543" s="12" t="str">
        <f>'Allele Call Table'!$A$107</f>
        <v>D8S1179</v>
      </c>
      <c r="C543" s="8" t="str">
        <f>IFERROR(IF(INDEX('ce raw data'!$C$2:$CZ$3000,MATCH(1,INDEX(('ce raw data'!$A$2:$A$3000=C502)*('ce raw data'!$B$2:$B$3000=$B543),,),0),MATCH(C505,'ce raw data'!$C$1:$CZ$1,0))="","-",INDEX('ce raw data'!$C$2:$CZ$3000,MATCH(1,INDEX(('ce raw data'!$A$2:$A$3000=C502)*('ce raw data'!$B$2:$B$3000=$B543),,),0),MATCH(C505,'ce raw data'!$C$1:$CZ$1,0))),"-")</f>
        <v>-</v>
      </c>
      <c r="D543" s="8" t="str">
        <f>IFERROR(IF(INDEX('ce raw data'!$C$2:$CZ$3000,MATCH(1,INDEX(('ce raw data'!$A$2:$A$3000=C502)*('ce raw data'!$B$2:$B$3000=$B543),,),0),MATCH(D505,'ce raw data'!$C$1:$CZ$1,0))="","-",INDEX('ce raw data'!$C$2:$CZ$3000,MATCH(1,INDEX(('ce raw data'!$A$2:$A$3000=C502)*('ce raw data'!$B$2:$B$3000=$B543),,),0),MATCH(D505,'ce raw data'!$C$1:$CZ$1,0))),"-")</f>
        <v>-</v>
      </c>
      <c r="E543" s="8" t="str">
        <f>IFERROR(IF(INDEX('ce raw data'!$C$2:$CZ$3000,MATCH(1,INDEX(('ce raw data'!$A$2:$A$3000=C502)*('ce raw data'!$B$2:$B$3000=$B543),,),0),MATCH(E505,'ce raw data'!$C$1:$CZ$1,0))="","-",INDEX('ce raw data'!$C$2:$CZ$3000,MATCH(1,INDEX(('ce raw data'!$A$2:$A$3000=C502)*('ce raw data'!$B$2:$B$3000=$B543),,),0),MATCH(E505,'ce raw data'!$C$1:$CZ$1,0))),"-")</f>
        <v>-</v>
      </c>
      <c r="F543" s="8" t="str">
        <f>IFERROR(IF(INDEX('ce raw data'!$C$2:$CZ$3000,MATCH(1,INDEX(('ce raw data'!$A$2:$A$3000=C502)*('ce raw data'!$B$2:$B$3000=$B543),,),0),MATCH(F505,'ce raw data'!$C$1:$CZ$1,0))="","-",INDEX('ce raw data'!$C$2:$CZ$3000,MATCH(1,INDEX(('ce raw data'!$A$2:$A$3000=C502)*('ce raw data'!$B$2:$B$3000=$B543),,),0),MATCH(F505,'ce raw data'!$C$1:$CZ$1,0))),"-")</f>
        <v>-</v>
      </c>
      <c r="G543" s="8" t="str">
        <f>IFERROR(IF(INDEX('ce raw data'!$C$2:$CZ$3000,MATCH(1,INDEX(('ce raw data'!$A$2:$A$3000=C502)*('ce raw data'!$B$2:$B$3000=$B543),,),0),MATCH(G505,'ce raw data'!$C$1:$CZ$1,0))="","-",INDEX('ce raw data'!$C$2:$CZ$3000,MATCH(1,INDEX(('ce raw data'!$A$2:$A$3000=C502)*('ce raw data'!$B$2:$B$3000=$B543),,),0),MATCH(G505,'ce raw data'!$C$1:$CZ$1,0))),"-")</f>
        <v>-</v>
      </c>
      <c r="H543" s="8" t="str">
        <f>IFERROR(IF(INDEX('ce raw data'!$C$2:$CZ$3000,MATCH(1,INDEX(('ce raw data'!$A$2:$A$3000=C502)*('ce raw data'!$B$2:$B$3000=$B543),,),0),MATCH(H505,'ce raw data'!$C$1:$CZ$1,0))="","-",INDEX('ce raw data'!$C$2:$CZ$3000,MATCH(1,INDEX(('ce raw data'!$A$2:$A$3000=C502)*('ce raw data'!$B$2:$B$3000=$B543),,),0),MATCH(H505,'ce raw data'!$C$1:$CZ$1,0))),"-")</f>
        <v>-</v>
      </c>
      <c r="I543" s="8" t="str">
        <f>IFERROR(IF(INDEX('ce raw data'!$C$2:$CZ$3000,MATCH(1,INDEX(('ce raw data'!$A$2:$A$3000=C502)*('ce raw data'!$B$2:$B$3000=$B543),,),0),MATCH(I505,'ce raw data'!$C$1:$CZ$1,0))="","-",INDEX('ce raw data'!$C$2:$CZ$3000,MATCH(1,INDEX(('ce raw data'!$A$2:$A$3000=C502)*('ce raw data'!$B$2:$B$3000=$B543),,),0),MATCH(I505,'ce raw data'!$C$1:$CZ$1,0))),"-")</f>
        <v>-</v>
      </c>
      <c r="J543" s="8" t="str">
        <f>IFERROR(IF(INDEX('ce raw data'!$C$2:$CZ$3000,MATCH(1,INDEX(('ce raw data'!$A$2:$A$3000=C502)*('ce raw data'!$B$2:$B$3000=$B543),,),0),MATCH(J505,'ce raw data'!$C$1:$CZ$1,0))="","-",INDEX('ce raw data'!$C$2:$CZ$3000,MATCH(1,INDEX(('ce raw data'!$A$2:$A$3000=C502)*('ce raw data'!$B$2:$B$3000=$B543),,),0),MATCH(J505,'ce raw data'!$C$1:$CZ$1,0))),"-")</f>
        <v>-</v>
      </c>
    </row>
    <row r="544" spans="2:10" hidden="1" x14ac:dyDescent="0.4">
      <c r="B544" s="12"/>
      <c r="C544" s="8" t="str">
        <f>IFERROR(IF(INDEX('ce raw data'!$C$2:$CZ$3000,MATCH(1,INDEX(('ce raw data'!$A$2:$A$3000=C502)*('ce raw data'!$B$2:$B$3000=$B545),,),0),MATCH(SUBSTITUTE(C505,"Allele","Height"),'ce raw data'!$C$1:$CZ$1,0))="","-",INDEX('ce raw data'!$C$2:$CZ$3000,MATCH(1,INDEX(('ce raw data'!$A$2:$A$3000=C502)*('ce raw data'!$B$2:$B$3000=$B545),,),0),MATCH(SUBSTITUTE(C505,"Allele","Height"),'ce raw data'!$C$1:$CZ$1,0))),"-")</f>
        <v>-</v>
      </c>
      <c r="D544" s="8" t="str">
        <f>IFERROR(IF(INDEX('ce raw data'!$C$2:$CZ$3000,MATCH(1,INDEX(('ce raw data'!$A$2:$A$3000=C502)*('ce raw data'!$B$2:$B$3000=$B545),,),0),MATCH(SUBSTITUTE(D505,"Allele","Height"),'ce raw data'!$C$1:$CZ$1,0))="","-",INDEX('ce raw data'!$C$2:$CZ$3000,MATCH(1,INDEX(('ce raw data'!$A$2:$A$3000=C502)*('ce raw data'!$B$2:$B$3000=$B545),,),0),MATCH(SUBSTITUTE(D505,"Allele","Height"),'ce raw data'!$C$1:$CZ$1,0))),"-")</f>
        <v>-</v>
      </c>
      <c r="E544" s="8" t="str">
        <f>IFERROR(IF(INDEX('ce raw data'!$C$2:$CZ$3000,MATCH(1,INDEX(('ce raw data'!$A$2:$A$3000=C502)*('ce raw data'!$B$2:$B$3000=$B545),,),0),MATCH(SUBSTITUTE(E505,"Allele","Height"),'ce raw data'!$C$1:$CZ$1,0))="","-",INDEX('ce raw data'!$C$2:$CZ$3000,MATCH(1,INDEX(('ce raw data'!$A$2:$A$3000=C502)*('ce raw data'!$B$2:$B$3000=$B545),,),0),MATCH(SUBSTITUTE(E505,"Allele","Height"),'ce raw data'!$C$1:$CZ$1,0))),"-")</f>
        <v>-</v>
      </c>
      <c r="F544" s="8" t="str">
        <f>IFERROR(IF(INDEX('ce raw data'!$C$2:$CZ$3000,MATCH(1,INDEX(('ce raw data'!$A$2:$A$3000=C502)*('ce raw data'!$B$2:$B$3000=$B545),,),0),MATCH(SUBSTITUTE(F505,"Allele","Height"),'ce raw data'!$C$1:$CZ$1,0))="","-",INDEX('ce raw data'!$C$2:$CZ$3000,MATCH(1,INDEX(('ce raw data'!$A$2:$A$3000=C502)*('ce raw data'!$B$2:$B$3000=$B545),,),0),MATCH(SUBSTITUTE(F505,"Allele","Height"),'ce raw data'!$C$1:$CZ$1,0))),"-")</f>
        <v>-</v>
      </c>
      <c r="G544" s="8" t="str">
        <f>IFERROR(IF(INDEX('ce raw data'!$C$2:$CZ$3000,MATCH(1,INDEX(('ce raw data'!$A$2:$A$3000=C502)*('ce raw data'!$B$2:$B$3000=$B545),,),0),MATCH(SUBSTITUTE(G505,"Allele","Height"),'ce raw data'!$C$1:$CZ$1,0))="","-",INDEX('ce raw data'!$C$2:$CZ$3000,MATCH(1,INDEX(('ce raw data'!$A$2:$A$3000=C502)*('ce raw data'!$B$2:$B$3000=$B545),,),0),MATCH(SUBSTITUTE(G505,"Allele","Height"),'ce raw data'!$C$1:$CZ$1,0))),"-")</f>
        <v>-</v>
      </c>
      <c r="H544" s="8" t="str">
        <f>IFERROR(IF(INDEX('ce raw data'!$C$2:$CZ$3000,MATCH(1,INDEX(('ce raw data'!$A$2:$A$3000=C502)*('ce raw data'!$B$2:$B$3000=$B545),,),0),MATCH(SUBSTITUTE(H505,"Allele","Height"),'ce raw data'!$C$1:$CZ$1,0))="","-",INDEX('ce raw data'!$C$2:$CZ$3000,MATCH(1,INDEX(('ce raw data'!$A$2:$A$3000=C502)*('ce raw data'!$B$2:$B$3000=$B545),,),0),MATCH(SUBSTITUTE(H505,"Allele","Height"),'ce raw data'!$C$1:$CZ$1,0))),"-")</f>
        <v>-</v>
      </c>
      <c r="I544" s="8" t="str">
        <f>IFERROR(IF(INDEX('ce raw data'!$C$2:$CZ$3000,MATCH(1,INDEX(('ce raw data'!$A$2:$A$3000=C502)*('ce raw data'!$B$2:$B$3000=$B545),,),0),MATCH(SUBSTITUTE(I505,"Allele","Height"),'ce raw data'!$C$1:$CZ$1,0))="","-",INDEX('ce raw data'!$C$2:$CZ$3000,MATCH(1,INDEX(('ce raw data'!$A$2:$A$3000=C502)*('ce raw data'!$B$2:$B$3000=$B545),,),0),MATCH(SUBSTITUTE(I505,"Allele","Height"),'ce raw data'!$C$1:$CZ$1,0))),"-")</f>
        <v>-</v>
      </c>
      <c r="J544" s="8" t="str">
        <f>IFERROR(IF(INDEX('ce raw data'!$C$2:$CZ$3000,MATCH(1,INDEX(('ce raw data'!$A$2:$A$3000=C502)*('ce raw data'!$B$2:$B$3000=$B545),,),0),MATCH(SUBSTITUTE(J505,"Allele","Height"),'ce raw data'!$C$1:$CZ$1,0))="","-",INDEX('ce raw data'!$C$2:$CZ$3000,MATCH(1,INDEX(('ce raw data'!$A$2:$A$3000=C502)*('ce raw data'!$B$2:$B$3000=$B545),,),0),MATCH(SUBSTITUTE(J505,"Allele","Height"),'ce raw data'!$C$1:$CZ$1,0))),"-")</f>
        <v>-</v>
      </c>
    </row>
    <row r="545" spans="2:10" x14ac:dyDescent="0.4">
      <c r="B545" s="12" t="str">
        <f>'Allele Call Table'!$A$109</f>
        <v>D12S391</v>
      </c>
      <c r="C545" s="8" t="str">
        <f>IFERROR(IF(INDEX('ce raw data'!$C$2:$CZ$3000,MATCH(1,INDEX(('ce raw data'!$A$2:$A$3000=C502)*('ce raw data'!$B$2:$B$3000=$B545),,),0),MATCH(C505,'ce raw data'!$C$1:$CZ$1,0))="","-",INDEX('ce raw data'!$C$2:$CZ$3000,MATCH(1,INDEX(('ce raw data'!$A$2:$A$3000=C502)*('ce raw data'!$B$2:$B$3000=$B545),,),0),MATCH(C505,'ce raw data'!$C$1:$CZ$1,0))),"-")</f>
        <v>-</v>
      </c>
      <c r="D545" s="8" t="str">
        <f>IFERROR(IF(INDEX('ce raw data'!$C$2:$CZ$3000,MATCH(1,INDEX(('ce raw data'!$A$2:$A$3000=C502)*('ce raw data'!$B$2:$B$3000=$B545),,),0),MATCH(D505,'ce raw data'!$C$1:$CZ$1,0))="","-",INDEX('ce raw data'!$C$2:$CZ$3000,MATCH(1,INDEX(('ce raw data'!$A$2:$A$3000=C502)*('ce raw data'!$B$2:$B$3000=$B545),,),0),MATCH(D505,'ce raw data'!$C$1:$CZ$1,0))),"-")</f>
        <v>-</v>
      </c>
      <c r="E545" s="8" t="str">
        <f>IFERROR(IF(INDEX('ce raw data'!$C$2:$CZ$3000,MATCH(1,INDEX(('ce raw data'!$A$2:$A$3000=C502)*('ce raw data'!$B$2:$B$3000=$B545),,),0),MATCH(E505,'ce raw data'!$C$1:$CZ$1,0))="","-",INDEX('ce raw data'!$C$2:$CZ$3000,MATCH(1,INDEX(('ce raw data'!$A$2:$A$3000=C502)*('ce raw data'!$B$2:$B$3000=$B545),,),0),MATCH(E505,'ce raw data'!$C$1:$CZ$1,0))),"-")</f>
        <v>-</v>
      </c>
      <c r="F545" s="8" t="str">
        <f>IFERROR(IF(INDEX('ce raw data'!$C$2:$CZ$3000,MATCH(1,INDEX(('ce raw data'!$A$2:$A$3000=C502)*('ce raw data'!$B$2:$B$3000=$B545),,),0),MATCH(F505,'ce raw data'!$C$1:$CZ$1,0))="","-",INDEX('ce raw data'!$C$2:$CZ$3000,MATCH(1,INDEX(('ce raw data'!$A$2:$A$3000=C502)*('ce raw data'!$B$2:$B$3000=$B545),,),0),MATCH(F505,'ce raw data'!$C$1:$CZ$1,0))),"-")</f>
        <v>-</v>
      </c>
      <c r="G545" s="8" t="str">
        <f>IFERROR(IF(INDEX('ce raw data'!$C$2:$CZ$3000,MATCH(1,INDEX(('ce raw data'!$A$2:$A$3000=C502)*('ce raw data'!$B$2:$B$3000=$B545),,),0),MATCH(G505,'ce raw data'!$C$1:$CZ$1,0))="","-",INDEX('ce raw data'!$C$2:$CZ$3000,MATCH(1,INDEX(('ce raw data'!$A$2:$A$3000=C502)*('ce raw data'!$B$2:$B$3000=$B545),,),0),MATCH(G505,'ce raw data'!$C$1:$CZ$1,0))),"-")</f>
        <v>-</v>
      </c>
      <c r="H545" s="8" t="str">
        <f>IFERROR(IF(INDEX('ce raw data'!$C$2:$CZ$3000,MATCH(1,INDEX(('ce raw data'!$A$2:$A$3000=C502)*('ce raw data'!$B$2:$B$3000=$B545),,),0),MATCH(H505,'ce raw data'!$C$1:$CZ$1,0))="","-",INDEX('ce raw data'!$C$2:$CZ$3000,MATCH(1,INDEX(('ce raw data'!$A$2:$A$3000=C502)*('ce raw data'!$B$2:$B$3000=$B545),,),0),MATCH(H505,'ce raw data'!$C$1:$CZ$1,0))),"-")</f>
        <v>-</v>
      </c>
      <c r="I545" s="8" t="str">
        <f>IFERROR(IF(INDEX('ce raw data'!$C$2:$CZ$3000,MATCH(1,INDEX(('ce raw data'!$A$2:$A$3000=C502)*('ce raw data'!$B$2:$B$3000=$B545),,),0),MATCH(I505,'ce raw data'!$C$1:$CZ$1,0))="","-",INDEX('ce raw data'!$C$2:$CZ$3000,MATCH(1,INDEX(('ce raw data'!$A$2:$A$3000=C502)*('ce raw data'!$B$2:$B$3000=$B545),,),0),MATCH(I505,'ce raw data'!$C$1:$CZ$1,0))),"-")</f>
        <v>-</v>
      </c>
      <c r="J545" s="8" t="str">
        <f>IFERROR(IF(INDEX('ce raw data'!$C$2:$CZ$3000,MATCH(1,INDEX(('ce raw data'!$A$2:$A$3000=C502)*('ce raw data'!$B$2:$B$3000=$B545),,),0),MATCH(J505,'ce raw data'!$C$1:$CZ$1,0))="","-",INDEX('ce raw data'!$C$2:$CZ$3000,MATCH(1,INDEX(('ce raw data'!$A$2:$A$3000=C502)*('ce raw data'!$B$2:$B$3000=$B545),,),0),MATCH(J505,'ce raw data'!$C$1:$CZ$1,0))),"-")</f>
        <v>-</v>
      </c>
    </row>
    <row r="546" spans="2:10" hidden="1" x14ac:dyDescent="0.4">
      <c r="B546" s="12"/>
      <c r="C546" s="8" t="str">
        <f>IFERROR(IF(INDEX('ce raw data'!$C$2:$CZ$3000,MATCH(1,INDEX(('ce raw data'!$A$2:$A$3000=C502)*('ce raw data'!$B$2:$B$3000=$B547),,),0),MATCH(SUBSTITUTE(C505,"Allele","Height"),'ce raw data'!$C$1:$CZ$1,0))="","-",INDEX('ce raw data'!$C$2:$CZ$3000,MATCH(1,INDEX(('ce raw data'!$A$2:$A$3000=C502)*('ce raw data'!$B$2:$B$3000=$B547),,),0),MATCH(SUBSTITUTE(C505,"Allele","Height"),'ce raw data'!$C$1:$CZ$1,0))),"-")</f>
        <v>-</v>
      </c>
      <c r="D546" s="8" t="str">
        <f>IFERROR(IF(INDEX('ce raw data'!$C$2:$CZ$3000,MATCH(1,INDEX(('ce raw data'!$A$2:$A$3000=C502)*('ce raw data'!$B$2:$B$3000=$B547),,),0),MATCH(SUBSTITUTE(D505,"Allele","Height"),'ce raw data'!$C$1:$CZ$1,0))="","-",INDEX('ce raw data'!$C$2:$CZ$3000,MATCH(1,INDEX(('ce raw data'!$A$2:$A$3000=C502)*('ce raw data'!$B$2:$B$3000=$B547),,),0),MATCH(SUBSTITUTE(D505,"Allele","Height"),'ce raw data'!$C$1:$CZ$1,0))),"-")</f>
        <v>-</v>
      </c>
      <c r="E546" s="8" t="str">
        <f>IFERROR(IF(INDEX('ce raw data'!$C$2:$CZ$3000,MATCH(1,INDEX(('ce raw data'!$A$2:$A$3000=C502)*('ce raw data'!$B$2:$B$3000=$B547),,),0),MATCH(SUBSTITUTE(E505,"Allele","Height"),'ce raw data'!$C$1:$CZ$1,0))="","-",INDEX('ce raw data'!$C$2:$CZ$3000,MATCH(1,INDEX(('ce raw data'!$A$2:$A$3000=C502)*('ce raw data'!$B$2:$B$3000=$B547),,),0),MATCH(SUBSTITUTE(E505,"Allele","Height"),'ce raw data'!$C$1:$CZ$1,0))),"-")</f>
        <v>-</v>
      </c>
      <c r="F546" s="8" t="str">
        <f>IFERROR(IF(INDEX('ce raw data'!$C$2:$CZ$3000,MATCH(1,INDEX(('ce raw data'!$A$2:$A$3000=C502)*('ce raw data'!$B$2:$B$3000=$B547),,),0),MATCH(SUBSTITUTE(F505,"Allele","Height"),'ce raw data'!$C$1:$CZ$1,0))="","-",INDEX('ce raw data'!$C$2:$CZ$3000,MATCH(1,INDEX(('ce raw data'!$A$2:$A$3000=C502)*('ce raw data'!$B$2:$B$3000=$B547),,),0),MATCH(SUBSTITUTE(F505,"Allele","Height"),'ce raw data'!$C$1:$CZ$1,0))),"-")</f>
        <v>-</v>
      </c>
      <c r="G546" s="8" t="str">
        <f>IFERROR(IF(INDEX('ce raw data'!$C$2:$CZ$3000,MATCH(1,INDEX(('ce raw data'!$A$2:$A$3000=C502)*('ce raw data'!$B$2:$B$3000=$B547),,),0),MATCH(SUBSTITUTE(G505,"Allele","Height"),'ce raw data'!$C$1:$CZ$1,0))="","-",INDEX('ce raw data'!$C$2:$CZ$3000,MATCH(1,INDEX(('ce raw data'!$A$2:$A$3000=C502)*('ce raw data'!$B$2:$B$3000=$B547),,),0),MATCH(SUBSTITUTE(G505,"Allele","Height"),'ce raw data'!$C$1:$CZ$1,0))),"-")</f>
        <v>-</v>
      </c>
      <c r="H546" s="8" t="str">
        <f>IFERROR(IF(INDEX('ce raw data'!$C$2:$CZ$3000,MATCH(1,INDEX(('ce raw data'!$A$2:$A$3000=C502)*('ce raw data'!$B$2:$B$3000=$B547),,),0),MATCH(SUBSTITUTE(H505,"Allele","Height"),'ce raw data'!$C$1:$CZ$1,0))="","-",INDEX('ce raw data'!$C$2:$CZ$3000,MATCH(1,INDEX(('ce raw data'!$A$2:$A$3000=C502)*('ce raw data'!$B$2:$B$3000=$B547),,),0),MATCH(SUBSTITUTE(H505,"Allele","Height"),'ce raw data'!$C$1:$CZ$1,0))),"-")</f>
        <v>-</v>
      </c>
      <c r="I546" s="8" t="str">
        <f>IFERROR(IF(INDEX('ce raw data'!$C$2:$CZ$3000,MATCH(1,INDEX(('ce raw data'!$A$2:$A$3000=C502)*('ce raw data'!$B$2:$B$3000=$B547),,),0),MATCH(SUBSTITUTE(I505,"Allele","Height"),'ce raw data'!$C$1:$CZ$1,0))="","-",INDEX('ce raw data'!$C$2:$CZ$3000,MATCH(1,INDEX(('ce raw data'!$A$2:$A$3000=C502)*('ce raw data'!$B$2:$B$3000=$B547),,),0),MATCH(SUBSTITUTE(I505,"Allele","Height"),'ce raw data'!$C$1:$CZ$1,0))),"-")</f>
        <v>-</v>
      </c>
      <c r="J546" s="8" t="str">
        <f>IFERROR(IF(INDEX('ce raw data'!$C$2:$CZ$3000,MATCH(1,INDEX(('ce raw data'!$A$2:$A$3000=C502)*('ce raw data'!$B$2:$B$3000=$B547),,),0),MATCH(SUBSTITUTE(J505,"Allele","Height"),'ce raw data'!$C$1:$CZ$1,0))="","-",INDEX('ce raw data'!$C$2:$CZ$3000,MATCH(1,INDEX(('ce raw data'!$A$2:$A$3000=C502)*('ce raw data'!$B$2:$B$3000=$B547),,),0),MATCH(SUBSTITUTE(J505,"Allele","Height"),'ce raw data'!$C$1:$CZ$1,0))),"-")</f>
        <v>-</v>
      </c>
    </row>
    <row r="547" spans="2:10" x14ac:dyDescent="0.4">
      <c r="B547" s="12" t="str">
        <f>'Allele Call Table'!$A$111</f>
        <v>D19S433</v>
      </c>
      <c r="C547" s="8" t="str">
        <f>IFERROR(IF(INDEX('ce raw data'!$C$2:$CZ$3000,MATCH(1,INDEX(('ce raw data'!$A$2:$A$3000=C502)*('ce raw data'!$B$2:$B$3000=$B547),,),0),MATCH(C505,'ce raw data'!$C$1:$CZ$1,0))="","-",INDEX('ce raw data'!$C$2:$CZ$3000,MATCH(1,INDEX(('ce raw data'!$A$2:$A$3000=C502)*('ce raw data'!$B$2:$B$3000=$B547),,),0),MATCH(C505,'ce raw data'!$C$1:$CZ$1,0))),"-")</f>
        <v>-</v>
      </c>
      <c r="D547" s="8" t="str">
        <f>IFERROR(IF(INDEX('ce raw data'!$C$2:$CZ$3000,MATCH(1,INDEX(('ce raw data'!$A$2:$A$3000=C502)*('ce raw data'!$B$2:$B$3000=$B547),,),0),MATCH(D505,'ce raw data'!$C$1:$CZ$1,0))="","-",INDEX('ce raw data'!$C$2:$CZ$3000,MATCH(1,INDEX(('ce raw data'!$A$2:$A$3000=C502)*('ce raw data'!$B$2:$B$3000=$B547),,),0),MATCH(D505,'ce raw data'!$C$1:$CZ$1,0))),"-")</f>
        <v>-</v>
      </c>
      <c r="E547" s="8" t="str">
        <f>IFERROR(IF(INDEX('ce raw data'!$C$2:$CZ$3000,MATCH(1,INDEX(('ce raw data'!$A$2:$A$3000=C502)*('ce raw data'!$B$2:$B$3000=$B547),,),0),MATCH(E505,'ce raw data'!$C$1:$CZ$1,0))="","-",INDEX('ce raw data'!$C$2:$CZ$3000,MATCH(1,INDEX(('ce raw data'!$A$2:$A$3000=C502)*('ce raw data'!$B$2:$B$3000=$B547),,),0),MATCH(E505,'ce raw data'!$C$1:$CZ$1,0))),"-")</f>
        <v>-</v>
      </c>
      <c r="F547" s="8" t="str">
        <f>IFERROR(IF(INDEX('ce raw data'!$C$2:$CZ$3000,MATCH(1,INDEX(('ce raw data'!$A$2:$A$3000=C502)*('ce raw data'!$B$2:$B$3000=$B547),,),0),MATCH(F505,'ce raw data'!$C$1:$CZ$1,0))="","-",INDEX('ce raw data'!$C$2:$CZ$3000,MATCH(1,INDEX(('ce raw data'!$A$2:$A$3000=C502)*('ce raw data'!$B$2:$B$3000=$B547),,),0),MATCH(F505,'ce raw data'!$C$1:$CZ$1,0))),"-")</f>
        <v>-</v>
      </c>
      <c r="G547" s="8" t="str">
        <f>IFERROR(IF(INDEX('ce raw data'!$C$2:$CZ$3000,MATCH(1,INDEX(('ce raw data'!$A$2:$A$3000=C502)*('ce raw data'!$B$2:$B$3000=$B547),,),0),MATCH(G505,'ce raw data'!$C$1:$CZ$1,0))="","-",INDEX('ce raw data'!$C$2:$CZ$3000,MATCH(1,INDEX(('ce raw data'!$A$2:$A$3000=C502)*('ce raw data'!$B$2:$B$3000=$B547),,),0),MATCH(G505,'ce raw data'!$C$1:$CZ$1,0))),"-")</f>
        <v>-</v>
      </c>
      <c r="H547" s="8" t="str">
        <f>IFERROR(IF(INDEX('ce raw data'!$C$2:$CZ$3000,MATCH(1,INDEX(('ce raw data'!$A$2:$A$3000=C502)*('ce raw data'!$B$2:$B$3000=$B547),,),0),MATCH(H505,'ce raw data'!$C$1:$CZ$1,0))="","-",INDEX('ce raw data'!$C$2:$CZ$3000,MATCH(1,INDEX(('ce raw data'!$A$2:$A$3000=C502)*('ce raw data'!$B$2:$B$3000=$B547),,),0),MATCH(H505,'ce raw data'!$C$1:$CZ$1,0))),"-")</f>
        <v>-</v>
      </c>
      <c r="I547" s="8" t="str">
        <f>IFERROR(IF(INDEX('ce raw data'!$C$2:$CZ$3000,MATCH(1,INDEX(('ce raw data'!$A$2:$A$3000=C502)*('ce raw data'!$B$2:$B$3000=$B547),,),0),MATCH(I505,'ce raw data'!$C$1:$CZ$1,0))="","-",INDEX('ce raw data'!$C$2:$CZ$3000,MATCH(1,INDEX(('ce raw data'!$A$2:$A$3000=C502)*('ce raw data'!$B$2:$B$3000=$B547),,),0),MATCH(I505,'ce raw data'!$C$1:$CZ$1,0))),"-")</f>
        <v>-</v>
      </c>
      <c r="J547" s="8" t="str">
        <f>IFERROR(IF(INDEX('ce raw data'!$C$2:$CZ$3000,MATCH(1,INDEX(('ce raw data'!$A$2:$A$3000=C502)*('ce raw data'!$B$2:$B$3000=$B547),,),0),MATCH(J505,'ce raw data'!$C$1:$CZ$1,0))="","-",INDEX('ce raw data'!$C$2:$CZ$3000,MATCH(1,INDEX(('ce raw data'!$A$2:$A$3000=C502)*('ce raw data'!$B$2:$B$3000=$B547),,),0),MATCH(J505,'ce raw data'!$C$1:$CZ$1,0))),"-")</f>
        <v>-</v>
      </c>
    </row>
    <row r="548" spans="2:10" hidden="1" x14ac:dyDescent="0.4">
      <c r="B548" s="12"/>
      <c r="C548" s="8" t="str">
        <f>IFERROR(IF(INDEX('ce raw data'!$C$2:$CZ$3000,MATCH(1,INDEX(('ce raw data'!$A$2:$A$3000=C502)*('ce raw data'!$B$2:$B$3000=$B549),,),0),MATCH(SUBSTITUTE(C505,"Allele","Height"),'ce raw data'!$C$1:$CZ$1,0))="","-",INDEX('ce raw data'!$C$2:$CZ$3000,MATCH(1,INDEX(('ce raw data'!$A$2:$A$3000=C502)*('ce raw data'!$B$2:$B$3000=$B549),,),0),MATCH(SUBSTITUTE(C505,"Allele","Height"),'ce raw data'!$C$1:$CZ$1,0))),"-")</f>
        <v>-</v>
      </c>
      <c r="D548" s="8" t="str">
        <f>IFERROR(IF(INDEX('ce raw data'!$C$2:$CZ$3000,MATCH(1,INDEX(('ce raw data'!$A$2:$A$3000=C502)*('ce raw data'!$B$2:$B$3000=$B549),,),0),MATCH(SUBSTITUTE(D505,"Allele","Height"),'ce raw data'!$C$1:$CZ$1,0))="","-",INDEX('ce raw data'!$C$2:$CZ$3000,MATCH(1,INDEX(('ce raw data'!$A$2:$A$3000=C502)*('ce raw data'!$B$2:$B$3000=$B549),,),0),MATCH(SUBSTITUTE(D505,"Allele","Height"),'ce raw data'!$C$1:$CZ$1,0))),"-")</f>
        <v>-</v>
      </c>
      <c r="E548" s="8" t="str">
        <f>IFERROR(IF(INDEX('ce raw data'!$C$2:$CZ$3000,MATCH(1,INDEX(('ce raw data'!$A$2:$A$3000=C502)*('ce raw data'!$B$2:$B$3000=$B549),,),0),MATCH(SUBSTITUTE(E505,"Allele","Height"),'ce raw data'!$C$1:$CZ$1,0))="","-",INDEX('ce raw data'!$C$2:$CZ$3000,MATCH(1,INDEX(('ce raw data'!$A$2:$A$3000=C502)*('ce raw data'!$B$2:$B$3000=$B549),,),0),MATCH(SUBSTITUTE(E505,"Allele","Height"),'ce raw data'!$C$1:$CZ$1,0))),"-")</f>
        <v>-</v>
      </c>
      <c r="F548" s="8" t="str">
        <f>IFERROR(IF(INDEX('ce raw data'!$C$2:$CZ$3000,MATCH(1,INDEX(('ce raw data'!$A$2:$A$3000=C502)*('ce raw data'!$B$2:$B$3000=$B549),,),0),MATCH(SUBSTITUTE(F505,"Allele","Height"),'ce raw data'!$C$1:$CZ$1,0))="","-",INDEX('ce raw data'!$C$2:$CZ$3000,MATCH(1,INDEX(('ce raw data'!$A$2:$A$3000=C502)*('ce raw data'!$B$2:$B$3000=$B549),,),0),MATCH(SUBSTITUTE(F505,"Allele","Height"),'ce raw data'!$C$1:$CZ$1,0))),"-")</f>
        <v>-</v>
      </c>
      <c r="G548" s="8" t="str">
        <f>IFERROR(IF(INDEX('ce raw data'!$C$2:$CZ$3000,MATCH(1,INDEX(('ce raw data'!$A$2:$A$3000=C502)*('ce raw data'!$B$2:$B$3000=$B549),,),0),MATCH(SUBSTITUTE(G505,"Allele","Height"),'ce raw data'!$C$1:$CZ$1,0))="","-",INDEX('ce raw data'!$C$2:$CZ$3000,MATCH(1,INDEX(('ce raw data'!$A$2:$A$3000=C502)*('ce raw data'!$B$2:$B$3000=$B549),,),0),MATCH(SUBSTITUTE(G505,"Allele","Height"),'ce raw data'!$C$1:$CZ$1,0))),"-")</f>
        <v>-</v>
      </c>
      <c r="H548" s="8" t="str">
        <f>IFERROR(IF(INDEX('ce raw data'!$C$2:$CZ$3000,MATCH(1,INDEX(('ce raw data'!$A$2:$A$3000=C502)*('ce raw data'!$B$2:$B$3000=$B549),,),0),MATCH(SUBSTITUTE(H505,"Allele","Height"),'ce raw data'!$C$1:$CZ$1,0))="","-",INDEX('ce raw data'!$C$2:$CZ$3000,MATCH(1,INDEX(('ce raw data'!$A$2:$A$3000=C502)*('ce raw data'!$B$2:$B$3000=$B549),,),0),MATCH(SUBSTITUTE(H505,"Allele","Height"),'ce raw data'!$C$1:$CZ$1,0))),"-")</f>
        <v>-</v>
      </c>
      <c r="I548" s="8" t="str">
        <f>IFERROR(IF(INDEX('ce raw data'!$C$2:$CZ$3000,MATCH(1,INDEX(('ce raw data'!$A$2:$A$3000=C502)*('ce raw data'!$B$2:$B$3000=$B549),,),0),MATCH(SUBSTITUTE(I505,"Allele","Height"),'ce raw data'!$C$1:$CZ$1,0))="","-",INDEX('ce raw data'!$C$2:$CZ$3000,MATCH(1,INDEX(('ce raw data'!$A$2:$A$3000=C502)*('ce raw data'!$B$2:$B$3000=$B549),,),0),MATCH(SUBSTITUTE(I505,"Allele","Height"),'ce raw data'!$C$1:$CZ$1,0))),"-")</f>
        <v>-</v>
      </c>
      <c r="J548" s="8" t="str">
        <f>IFERROR(IF(INDEX('ce raw data'!$C$2:$CZ$3000,MATCH(1,INDEX(('ce raw data'!$A$2:$A$3000=C502)*('ce raw data'!$B$2:$B$3000=$B549),,),0),MATCH(SUBSTITUTE(J505,"Allele","Height"),'ce raw data'!$C$1:$CZ$1,0))="","-",INDEX('ce raw data'!$C$2:$CZ$3000,MATCH(1,INDEX(('ce raw data'!$A$2:$A$3000=C502)*('ce raw data'!$B$2:$B$3000=$B549),,),0),MATCH(SUBSTITUTE(J505,"Allele","Height"),'ce raw data'!$C$1:$CZ$1,0))),"-")</f>
        <v>-</v>
      </c>
    </row>
    <row r="549" spans="2:10" x14ac:dyDescent="0.4">
      <c r="B549" s="12" t="str">
        <f>'Allele Call Table'!$A$113</f>
        <v>SE33</v>
      </c>
      <c r="C549" s="8" t="str">
        <f>IFERROR(IF(INDEX('ce raw data'!$C$2:$CZ$3000,MATCH(1,INDEX(('ce raw data'!$A$2:$A$3000=C502)*('ce raw data'!$B$2:$B$3000=$B549),,),0),MATCH(C505,'ce raw data'!$C$1:$CZ$1,0))="","-",INDEX('ce raw data'!$C$2:$CZ$3000,MATCH(1,INDEX(('ce raw data'!$A$2:$A$3000=C502)*('ce raw data'!$B$2:$B$3000=$B549),,),0),MATCH(C505,'ce raw data'!$C$1:$CZ$1,0))),"-")</f>
        <v>-</v>
      </c>
      <c r="D549" s="8" t="str">
        <f>IFERROR(IF(INDEX('ce raw data'!$C$2:$CZ$3000,MATCH(1,INDEX(('ce raw data'!$A$2:$A$3000=C502)*('ce raw data'!$B$2:$B$3000=$B549),,),0),MATCH(D505,'ce raw data'!$C$1:$CZ$1,0))="","-",INDEX('ce raw data'!$C$2:$CZ$3000,MATCH(1,INDEX(('ce raw data'!$A$2:$A$3000=C502)*('ce raw data'!$B$2:$B$3000=$B549),,),0),MATCH(D505,'ce raw data'!$C$1:$CZ$1,0))),"-")</f>
        <v>-</v>
      </c>
      <c r="E549" s="8" t="str">
        <f>IFERROR(IF(INDEX('ce raw data'!$C$2:$CZ$3000,MATCH(1,INDEX(('ce raw data'!$A$2:$A$3000=C502)*('ce raw data'!$B$2:$B$3000=$B549),,),0),MATCH(E505,'ce raw data'!$C$1:$CZ$1,0))="","-",INDEX('ce raw data'!$C$2:$CZ$3000,MATCH(1,INDEX(('ce raw data'!$A$2:$A$3000=C502)*('ce raw data'!$B$2:$B$3000=$B549),,),0),MATCH(E505,'ce raw data'!$C$1:$CZ$1,0))),"-")</f>
        <v>-</v>
      </c>
      <c r="F549" s="8" t="str">
        <f>IFERROR(IF(INDEX('ce raw data'!$C$2:$CZ$3000,MATCH(1,INDEX(('ce raw data'!$A$2:$A$3000=C502)*('ce raw data'!$B$2:$B$3000=$B549),,),0),MATCH(F505,'ce raw data'!$C$1:$CZ$1,0))="","-",INDEX('ce raw data'!$C$2:$CZ$3000,MATCH(1,INDEX(('ce raw data'!$A$2:$A$3000=C502)*('ce raw data'!$B$2:$B$3000=$B549),,),0),MATCH(F505,'ce raw data'!$C$1:$CZ$1,0))),"-")</f>
        <v>-</v>
      </c>
      <c r="G549" s="8" t="str">
        <f>IFERROR(IF(INDEX('ce raw data'!$C$2:$CZ$3000,MATCH(1,INDEX(('ce raw data'!$A$2:$A$3000=C502)*('ce raw data'!$B$2:$B$3000=$B549),,),0),MATCH(G505,'ce raw data'!$C$1:$CZ$1,0))="","-",INDEX('ce raw data'!$C$2:$CZ$3000,MATCH(1,INDEX(('ce raw data'!$A$2:$A$3000=C502)*('ce raw data'!$B$2:$B$3000=$B549),,),0),MATCH(G505,'ce raw data'!$C$1:$CZ$1,0))),"-")</f>
        <v>-</v>
      </c>
      <c r="H549" s="8" t="str">
        <f>IFERROR(IF(INDEX('ce raw data'!$C$2:$CZ$3000,MATCH(1,INDEX(('ce raw data'!$A$2:$A$3000=C502)*('ce raw data'!$B$2:$B$3000=$B549),,),0),MATCH(H505,'ce raw data'!$C$1:$CZ$1,0))="","-",INDEX('ce raw data'!$C$2:$CZ$3000,MATCH(1,INDEX(('ce raw data'!$A$2:$A$3000=C502)*('ce raw data'!$B$2:$B$3000=$B549),,),0),MATCH(H505,'ce raw data'!$C$1:$CZ$1,0))),"-")</f>
        <v>-</v>
      </c>
      <c r="I549" s="8" t="str">
        <f>IFERROR(IF(INDEX('ce raw data'!$C$2:$CZ$3000,MATCH(1,INDEX(('ce raw data'!$A$2:$A$3000=C502)*('ce raw data'!$B$2:$B$3000=$B549),,),0),MATCH(I505,'ce raw data'!$C$1:$CZ$1,0))="","-",INDEX('ce raw data'!$C$2:$CZ$3000,MATCH(1,INDEX(('ce raw data'!$A$2:$A$3000=C502)*('ce raw data'!$B$2:$B$3000=$B549),,),0),MATCH(I505,'ce raw data'!$C$1:$CZ$1,0))),"-")</f>
        <v>-</v>
      </c>
      <c r="J549" s="8" t="str">
        <f>IFERROR(IF(INDEX('ce raw data'!$C$2:$CZ$3000,MATCH(1,INDEX(('ce raw data'!$A$2:$A$3000=C502)*('ce raw data'!$B$2:$B$3000=$B549),,),0),MATCH(J505,'ce raw data'!$C$1:$CZ$1,0))="","-",INDEX('ce raw data'!$C$2:$CZ$3000,MATCH(1,INDEX(('ce raw data'!$A$2:$A$3000=C502)*('ce raw data'!$B$2:$B$3000=$B549),,),0),MATCH(J505,'ce raw data'!$C$1:$CZ$1,0))),"-")</f>
        <v>-</v>
      </c>
    </row>
    <row r="550" spans="2:10" hidden="1" x14ac:dyDescent="0.4">
      <c r="B550" s="12"/>
      <c r="C550" s="8" t="str">
        <f>IFERROR(IF(INDEX('ce raw data'!$C$2:$CZ$3000,MATCH(1,INDEX(('ce raw data'!$A$2:$A$3000=C502)*('ce raw data'!$B$2:$B$3000=$B551),,),0),MATCH(SUBSTITUTE(C505,"Allele","Height"),'ce raw data'!$C$1:$CZ$1,0))="","-",INDEX('ce raw data'!$C$2:$CZ$3000,MATCH(1,INDEX(('ce raw data'!$A$2:$A$3000=C502)*('ce raw data'!$B$2:$B$3000=$B551),,),0),MATCH(SUBSTITUTE(C505,"Allele","Height"),'ce raw data'!$C$1:$CZ$1,0))),"-")</f>
        <v>-</v>
      </c>
      <c r="D550" s="8" t="str">
        <f>IFERROR(IF(INDEX('ce raw data'!$C$2:$CZ$3000,MATCH(1,INDEX(('ce raw data'!$A$2:$A$3000=C502)*('ce raw data'!$B$2:$B$3000=$B551),,),0),MATCH(SUBSTITUTE(D505,"Allele","Height"),'ce raw data'!$C$1:$CZ$1,0))="","-",INDEX('ce raw data'!$C$2:$CZ$3000,MATCH(1,INDEX(('ce raw data'!$A$2:$A$3000=C502)*('ce raw data'!$B$2:$B$3000=$B551),,),0),MATCH(SUBSTITUTE(D505,"Allele","Height"),'ce raw data'!$C$1:$CZ$1,0))),"-")</f>
        <v>-</v>
      </c>
      <c r="E550" s="8" t="str">
        <f>IFERROR(IF(INDEX('ce raw data'!$C$2:$CZ$3000,MATCH(1,INDEX(('ce raw data'!$A$2:$A$3000=C502)*('ce raw data'!$B$2:$B$3000=$B551),,),0),MATCH(SUBSTITUTE(E505,"Allele","Height"),'ce raw data'!$C$1:$CZ$1,0))="","-",INDEX('ce raw data'!$C$2:$CZ$3000,MATCH(1,INDEX(('ce raw data'!$A$2:$A$3000=C502)*('ce raw data'!$B$2:$B$3000=$B551),,),0),MATCH(SUBSTITUTE(E505,"Allele","Height"),'ce raw data'!$C$1:$CZ$1,0))),"-")</f>
        <v>-</v>
      </c>
      <c r="F550" s="8" t="str">
        <f>IFERROR(IF(INDEX('ce raw data'!$C$2:$CZ$3000,MATCH(1,INDEX(('ce raw data'!$A$2:$A$3000=C502)*('ce raw data'!$B$2:$B$3000=$B551),,),0),MATCH(SUBSTITUTE(F505,"Allele","Height"),'ce raw data'!$C$1:$CZ$1,0))="","-",INDEX('ce raw data'!$C$2:$CZ$3000,MATCH(1,INDEX(('ce raw data'!$A$2:$A$3000=C502)*('ce raw data'!$B$2:$B$3000=$B551),,),0),MATCH(SUBSTITUTE(F505,"Allele","Height"),'ce raw data'!$C$1:$CZ$1,0))),"-")</f>
        <v>-</v>
      </c>
      <c r="G550" s="8" t="str">
        <f>IFERROR(IF(INDEX('ce raw data'!$C$2:$CZ$3000,MATCH(1,INDEX(('ce raw data'!$A$2:$A$3000=C502)*('ce raw data'!$B$2:$B$3000=$B551),,),0),MATCH(SUBSTITUTE(G505,"Allele","Height"),'ce raw data'!$C$1:$CZ$1,0))="","-",INDEX('ce raw data'!$C$2:$CZ$3000,MATCH(1,INDEX(('ce raw data'!$A$2:$A$3000=C502)*('ce raw data'!$B$2:$B$3000=$B551),,),0),MATCH(SUBSTITUTE(G505,"Allele","Height"),'ce raw data'!$C$1:$CZ$1,0))),"-")</f>
        <v>-</v>
      </c>
      <c r="H550" s="8" t="str">
        <f>IFERROR(IF(INDEX('ce raw data'!$C$2:$CZ$3000,MATCH(1,INDEX(('ce raw data'!$A$2:$A$3000=C502)*('ce raw data'!$B$2:$B$3000=$B551),,),0),MATCH(SUBSTITUTE(H505,"Allele","Height"),'ce raw data'!$C$1:$CZ$1,0))="","-",INDEX('ce raw data'!$C$2:$CZ$3000,MATCH(1,INDEX(('ce raw data'!$A$2:$A$3000=C502)*('ce raw data'!$B$2:$B$3000=$B551),,),0),MATCH(SUBSTITUTE(H505,"Allele","Height"),'ce raw data'!$C$1:$CZ$1,0))),"-")</f>
        <v>-</v>
      </c>
      <c r="I550" s="8" t="str">
        <f>IFERROR(IF(INDEX('ce raw data'!$C$2:$CZ$3000,MATCH(1,INDEX(('ce raw data'!$A$2:$A$3000=C502)*('ce raw data'!$B$2:$B$3000=$B551),,),0),MATCH(SUBSTITUTE(I505,"Allele","Height"),'ce raw data'!$C$1:$CZ$1,0))="","-",INDEX('ce raw data'!$C$2:$CZ$3000,MATCH(1,INDEX(('ce raw data'!$A$2:$A$3000=C502)*('ce raw data'!$B$2:$B$3000=$B551),,),0),MATCH(SUBSTITUTE(I505,"Allele","Height"),'ce raw data'!$C$1:$CZ$1,0))),"-")</f>
        <v>-</v>
      </c>
      <c r="J550" s="8" t="str">
        <f>IFERROR(IF(INDEX('ce raw data'!$C$2:$CZ$3000,MATCH(1,INDEX(('ce raw data'!$A$2:$A$3000=C502)*('ce raw data'!$B$2:$B$3000=$B551),,),0),MATCH(SUBSTITUTE(J505,"Allele","Height"),'ce raw data'!$C$1:$CZ$1,0))="","-",INDEX('ce raw data'!$C$2:$CZ$3000,MATCH(1,INDEX(('ce raw data'!$A$2:$A$3000=C502)*('ce raw data'!$B$2:$B$3000=$B551),,),0),MATCH(SUBSTITUTE(J505,"Allele","Height"),'ce raw data'!$C$1:$CZ$1,0))),"-")</f>
        <v>-</v>
      </c>
    </row>
    <row r="551" spans="2:10" x14ac:dyDescent="0.4">
      <c r="B551" s="12" t="str">
        <f>'Allele Call Table'!$A$115</f>
        <v>D22S1045</v>
      </c>
      <c r="C551" s="8" t="str">
        <f>IFERROR(IF(INDEX('ce raw data'!$C$2:$CZ$3000,MATCH(1,INDEX(('ce raw data'!$A$2:$A$3000=C502)*('ce raw data'!$B$2:$B$3000=$B551),,),0),MATCH(C505,'ce raw data'!$C$1:$CZ$1,0))="","-",INDEX('ce raw data'!$C$2:$CZ$3000,MATCH(1,INDEX(('ce raw data'!$A$2:$A$3000=C502)*('ce raw data'!$B$2:$B$3000=$B551),,),0),MATCH(C505,'ce raw data'!$C$1:$CZ$1,0))),"-")</f>
        <v>-</v>
      </c>
      <c r="D551" s="8" t="str">
        <f>IFERROR(IF(INDEX('ce raw data'!$C$2:$CZ$3000,MATCH(1,INDEX(('ce raw data'!$A$2:$A$3000=C502)*('ce raw data'!$B$2:$B$3000=$B551),,),0),MATCH(D505,'ce raw data'!$C$1:$CZ$1,0))="","-",INDEX('ce raw data'!$C$2:$CZ$3000,MATCH(1,INDEX(('ce raw data'!$A$2:$A$3000=C502)*('ce raw data'!$B$2:$B$3000=$B551),,),0),MATCH(D505,'ce raw data'!$C$1:$CZ$1,0))),"-")</f>
        <v>-</v>
      </c>
      <c r="E551" s="8" t="str">
        <f>IFERROR(IF(INDEX('ce raw data'!$C$2:$CZ$3000,MATCH(1,INDEX(('ce raw data'!$A$2:$A$3000=C502)*('ce raw data'!$B$2:$B$3000=$B551),,),0),MATCH(E505,'ce raw data'!$C$1:$CZ$1,0))="","-",INDEX('ce raw data'!$C$2:$CZ$3000,MATCH(1,INDEX(('ce raw data'!$A$2:$A$3000=C502)*('ce raw data'!$B$2:$B$3000=$B551),,),0),MATCH(E505,'ce raw data'!$C$1:$CZ$1,0))),"-")</f>
        <v>-</v>
      </c>
      <c r="F551" s="8" t="str">
        <f>IFERROR(IF(INDEX('ce raw data'!$C$2:$CZ$3000,MATCH(1,INDEX(('ce raw data'!$A$2:$A$3000=C502)*('ce raw data'!$B$2:$B$3000=$B551),,),0),MATCH(F505,'ce raw data'!$C$1:$CZ$1,0))="","-",INDEX('ce raw data'!$C$2:$CZ$3000,MATCH(1,INDEX(('ce raw data'!$A$2:$A$3000=C502)*('ce raw data'!$B$2:$B$3000=$B551),,),0),MATCH(F505,'ce raw data'!$C$1:$CZ$1,0))),"-")</f>
        <v>-</v>
      </c>
      <c r="G551" s="8" t="str">
        <f>IFERROR(IF(INDEX('ce raw data'!$C$2:$CZ$3000,MATCH(1,INDEX(('ce raw data'!$A$2:$A$3000=C502)*('ce raw data'!$B$2:$B$3000=$B551),,),0),MATCH(G505,'ce raw data'!$C$1:$CZ$1,0))="","-",INDEX('ce raw data'!$C$2:$CZ$3000,MATCH(1,INDEX(('ce raw data'!$A$2:$A$3000=C502)*('ce raw data'!$B$2:$B$3000=$B551),,),0),MATCH(G505,'ce raw data'!$C$1:$CZ$1,0))),"-")</f>
        <v>-</v>
      </c>
      <c r="H551" s="8" t="str">
        <f>IFERROR(IF(INDEX('ce raw data'!$C$2:$CZ$3000,MATCH(1,INDEX(('ce raw data'!$A$2:$A$3000=C502)*('ce raw data'!$B$2:$B$3000=$B551),,),0),MATCH(H505,'ce raw data'!$C$1:$CZ$1,0))="","-",INDEX('ce raw data'!$C$2:$CZ$3000,MATCH(1,INDEX(('ce raw data'!$A$2:$A$3000=C502)*('ce raw data'!$B$2:$B$3000=$B551),,),0),MATCH(H505,'ce raw data'!$C$1:$CZ$1,0))),"-")</f>
        <v>-</v>
      </c>
      <c r="I551" s="8" t="str">
        <f>IFERROR(IF(INDEX('ce raw data'!$C$2:$CZ$3000,MATCH(1,INDEX(('ce raw data'!$A$2:$A$3000=C502)*('ce raw data'!$B$2:$B$3000=$B551),,),0),MATCH(I505,'ce raw data'!$C$1:$CZ$1,0))="","-",INDEX('ce raw data'!$C$2:$CZ$3000,MATCH(1,INDEX(('ce raw data'!$A$2:$A$3000=C502)*('ce raw data'!$B$2:$B$3000=$B551),,),0),MATCH(I505,'ce raw data'!$C$1:$CZ$1,0))),"-")</f>
        <v>-</v>
      </c>
      <c r="J551" s="8" t="str">
        <f>IFERROR(IF(INDEX('ce raw data'!$C$2:$CZ$3000,MATCH(1,INDEX(('ce raw data'!$A$2:$A$3000=C502)*('ce raw data'!$B$2:$B$3000=$B551),,),0),MATCH(J505,'ce raw data'!$C$1:$CZ$1,0))="","-",INDEX('ce raw data'!$C$2:$CZ$3000,MATCH(1,INDEX(('ce raw data'!$A$2:$A$3000=C502)*('ce raw data'!$B$2:$B$3000=$B551),,),0),MATCH(J505,'ce raw data'!$C$1:$CZ$1,0))),"-")</f>
        <v>-</v>
      </c>
    </row>
    <row r="552" spans="2:10" hidden="1" x14ac:dyDescent="0.4">
      <c r="B552" s="10"/>
      <c r="C552" s="8" t="str">
        <f>IFERROR(IF(INDEX('ce raw data'!$C$2:$CZ$3000,MATCH(1,INDEX(('ce raw data'!$A$2:$A$3000=C502)*('ce raw data'!$B$2:$B$3000=$B553),,),0),MATCH(SUBSTITUTE(C505,"Allele","Height"),'ce raw data'!$C$1:$CZ$1,0))="","-",INDEX('ce raw data'!$C$2:$CZ$3000,MATCH(1,INDEX(('ce raw data'!$A$2:$A$3000=C502)*('ce raw data'!$B$2:$B$3000=$B553),,),0),MATCH(SUBSTITUTE(C505,"Allele","Height"),'ce raw data'!$C$1:$CZ$1,0))),"-")</f>
        <v>-</v>
      </c>
      <c r="D552" s="8" t="str">
        <f>IFERROR(IF(INDEX('ce raw data'!$C$2:$CZ$3000,MATCH(1,INDEX(('ce raw data'!$A$2:$A$3000=C502)*('ce raw data'!$B$2:$B$3000=$B553),,),0),MATCH(SUBSTITUTE(D505,"Allele","Height"),'ce raw data'!$C$1:$CZ$1,0))="","-",INDEX('ce raw data'!$C$2:$CZ$3000,MATCH(1,INDEX(('ce raw data'!$A$2:$A$3000=C502)*('ce raw data'!$B$2:$B$3000=$B553),,),0),MATCH(SUBSTITUTE(D505,"Allele","Height"),'ce raw data'!$C$1:$CZ$1,0))),"-")</f>
        <v>-</v>
      </c>
      <c r="E552" s="8" t="str">
        <f>IFERROR(IF(INDEX('ce raw data'!$C$2:$CZ$3000,MATCH(1,INDEX(('ce raw data'!$A$2:$A$3000=C502)*('ce raw data'!$B$2:$B$3000=$B553),,),0),MATCH(SUBSTITUTE(E505,"Allele","Height"),'ce raw data'!$C$1:$CZ$1,0))="","-",INDEX('ce raw data'!$C$2:$CZ$3000,MATCH(1,INDEX(('ce raw data'!$A$2:$A$3000=C502)*('ce raw data'!$B$2:$B$3000=$B553),,),0),MATCH(SUBSTITUTE(E505,"Allele","Height"),'ce raw data'!$C$1:$CZ$1,0))),"-")</f>
        <v>-</v>
      </c>
      <c r="F552" s="8" t="str">
        <f>IFERROR(IF(INDEX('ce raw data'!$C$2:$CZ$3000,MATCH(1,INDEX(('ce raw data'!$A$2:$A$3000=C502)*('ce raw data'!$B$2:$B$3000=$B553),,),0),MATCH(SUBSTITUTE(F505,"Allele","Height"),'ce raw data'!$C$1:$CZ$1,0))="","-",INDEX('ce raw data'!$C$2:$CZ$3000,MATCH(1,INDEX(('ce raw data'!$A$2:$A$3000=C502)*('ce raw data'!$B$2:$B$3000=$B553),,),0),MATCH(SUBSTITUTE(F505,"Allele","Height"),'ce raw data'!$C$1:$CZ$1,0))),"-")</f>
        <v>-</v>
      </c>
      <c r="G552" s="8" t="str">
        <f>IFERROR(IF(INDEX('ce raw data'!$C$2:$CZ$3000,MATCH(1,INDEX(('ce raw data'!$A$2:$A$3000=C502)*('ce raw data'!$B$2:$B$3000=$B553),,),0),MATCH(SUBSTITUTE(G505,"Allele","Height"),'ce raw data'!$C$1:$CZ$1,0))="","-",INDEX('ce raw data'!$C$2:$CZ$3000,MATCH(1,INDEX(('ce raw data'!$A$2:$A$3000=C502)*('ce raw data'!$B$2:$B$3000=$B553),,),0),MATCH(SUBSTITUTE(G505,"Allele","Height"),'ce raw data'!$C$1:$CZ$1,0))),"-")</f>
        <v>-</v>
      </c>
      <c r="H552" s="8" t="str">
        <f>IFERROR(IF(INDEX('ce raw data'!$C$2:$CZ$3000,MATCH(1,INDEX(('ce raw data'!$A$2:$A$3000=C502)*('ce raw data'!$B$2:$B$3000=$B553),,),0),MATCH(SUBSTITUTE(H505,"Allele","Height"),'ce raw data'!$C$1:$CZ$1,0))="","-",INDEX('ce raw data'!$C$2:$CZ$3000,MATCH(1,INDEX(('ce raw data'!$A$2:$A$3000=C502)*('ce raw data'!$B$2:$B$3000=$B553),,),0),MATCH(SUBSTITUTE(H505,"Allele","Height"),'ce raw data'!$C$1:$CZ$1,0))),"-")</f>
        <v>-</v>
      </c>
      <c r="I552" s="8" t="str">
        <f>IFERROR(IF(INDEX('ce raw data'!$C$2:$CZ$3000,MATCH(1,INDEX(('ce raw data'!$A$2:$A$3000=C502)*('ce raw data'!$B$2:$B$3000=$B553),,),0),MATCH(SUBSTITUTE(I505,"Allele","Height"),'ce raw data'!$C$1:$CZ$1,0))="","-",INDEX('ce raw data'!$C$2:$CZ$3000,MATCH(1,INDEX(('ce raw data'!$A$2:$A$3000=C502)*('ce raw data'!$B$2:$B$3000=$B553),,),0),MATCH(SUBSTITUTE(I505,"Allele","Height"),'ce raw data'!$C$1:$CZ$1,0))),"-")</f>
        <v>-</v>
      </c>
      <c r="J552" s="8" t="str">
        <f>IFERROR(IF(INDEX('ce raw data'!$C$2:$CZ$3000,MATCH(1,INDEX(('ce raw data'!$A$2:$A$3000=C502)*('ce raw data'!$B$2:$B$3000=$B553),,),0),MATCH(SUBSTITUTE(J505,"Allele","Height"),'ce raw data'!$C$1:$CZ$1,0))="","-",INDEX('ce raw data'!$C$2:$CZ$3000,MATCH(1,INDEX(('ce raw data'!$A$2:$A$3000=C502)*('ce raw data'!$B$2:$B$3000=$B553),,),0),MATCH(SUBSTITUTE(J505,"Allele","Height"),'ce raw data'!$C$1:$CZ$1,0))),"-")</f>
        <v>-</v>
      </c>
    </row>
    <row r="553" spans="2:10" x14ac:dyDescent="0.4">
      <c r="B553" s="13" t="str">
        <f>'Allele Call Table'!$A$117</f>
        <v>DYS391</v>
      </c>
      <c r="C553" s="8" t="str">
        <f>IFERROR(IF(INDEX('ce raw data'!$C$2:$CZ$3000,MATCH(1,INDEX(('ce raw data'!$A$2:$A$3000=C502)*('ce raw data'!$B$2:$B$3000=$B553),,),0),MATCH(C505,'ce raw data'!$C$1:$CZ$1,0))="","-",INDEX('ce raw data'!$C$2:$CZ$3000,MATCH(1,INDEX(('ce raw data'!$A$2:$A$3000=C502)*('ce raw data'!$B$2:$B$3000=$B553),,),0),MATCH(C505,'ce raw data'!$C$1:$CZ$1,0))),"-")</f>
        <v>-</v>
      </c>
      <c r="D553" s="8" t="str">
        <f>IFERROR(IF(INDEX('ce raw data'!$C$2:$CZ$3000,MATCH(1,INDEX(('ce raw data'!$A$2:$A$3000=C502)*('ce raw data'!$B$2:$B$3000=$B553),,),0),MATCH(D505,'ce raw data'!$C$1:$CZ$1,0))="","-",INDEX('ce raw data'!$C$2:$CZ$3000,MATCH(1,INDEX(('ce raw data'!$A$2:$A$3000=C502)*('ce raw data'!$B$2:$B$3000=$B553),,),0),MATCH(D505,'ce raw data'!$C$1:$CZ$1,0))),"-")</f>
        <v>-</v>
      </c>
      <c r="E553" s="8" t="str">
        <f>IFERROR(IF(INDEX('ce raw data'!$C$2:$CZ$3000,MATCH(1,INDEX(('ce raw data'!$A$2:$A$3000=C502)*('ce raw data'!$B$2:$B$3000=$B553),,),0),MATCH(E505,'ce raw data'!$C$1:$CZ$1,0))="","-",INDEX('ce raw data'!$C$2:$CZ$3000,MATCH(1,INDEX(('ce raw data'!$A$2:$A$3000=C502)*('ce raw data'!$B$2:$B$3000=$B553),,),0),MATCH(E505,'ce raw data'!$C$1:$CZ$1,0))),"-")</f>
        <v>-</v>
      </c>
      <c r="F553" s="8" t="str">
        <f>IFERROR(IF(INDEX('ce raw data'!$C$2:$CZ$3000,MATCH(1,INDEX(('ce raw data'!$A$2:$A$3000=C502)*('ce raw data'!$B$2:$B$3000=$B553),,),0),MATCH(F505,'ce raw data'!$C$1:$CZ$1,0))="","-",INDEX('ce raw data'!$C$2:$CZ$3000,MATCH(1,INDEX(('ce raw data'!$A$2:$A$3000=C502)*('ce raw data'!$B$2:$B$3000=$B553),,),0),MATCH(F505,'ce raw data'!$C$1:$CZ$1,0))),"-")</f>
        <v>-</v>
      </c>
      <c r="G553" s="8" t="str">
        <f>IFERROR(IF(INDEX('ce raw data'!$C$2:$CZ$3000,MATCH(1,INDEX(('ce raw data'!$A$2:$A$3000=C502)*('ce raw data'!$B$2:$B$3000=$B553),,),0),MATCH(G505,'ce raw data'!$C$1:$CZ$1,0))="","-",INDEX('ce raw data'!$C$2:$CZ$3000,MATCH(1,INDEX(('ce raw data'!$A$2:$A$3000=C502)*('ce raw data'!$B$2:$B$3000=$B553),,),0),MATCH(G505,'ce raw data'!$C$1:$CZ$1,0))),"-")</f>
        <v>-</v>
      </c>
      <c r="H553" s="8" t="str">
        <f>IFERROR(IF(INDEX('ce raw data'!$C$2:$CZ$3000,MATCH(1,INDEX(('ce raw data'!$A$2:$A$3000=C502)*('ce raw data'!$B$2:$B$3000=$B553),,),0),MATCH(H505,'ce raw data'!$C$1:$CZ$1,0))="","-",INDEX('ce raw data'!$C$2:$CZ$3000,MATCH(1,INDEX(('ce raw data'!$A$2:$A$3000=C502)*('ce raw data'!$B$2:$B$3000=$B553),,),0),MATCH(H505,'ce raw data'!$C$1:$CZ$1,0))),"-")</f>
        <v>-</v>
      </c>
      <c r="I553" s="8" t="str">
        <f>IFERROR(IF(INDEX('ce raw data'!$C$2:$CZ$3000,MATCH(1,INDEX(('ce raw data'!$A$2:$A$3000=C502)*('ce raw data'!$B$2:$B$3000=$B553),,),0),MATCH(I505,'ce raw data'!$C$1:$CZ$1,0))="","-",INDEX('ce raw data'!$C$2:$CZ$3000,MATCH(1,INDEX(('ce raw data'!$A$2:$A$3000=C502)*('ce raw data'!$B$2:$B$3000=$B553),,),0),MATCH(I505,'ce raw data'!$C$1:$CZ$1,0))),"-")</f>
        <v>-</v>
      </c>
      <c r="J553" s="8" t="str">
        <f>IFERROR(IF(INDEX('ce raw data'!$C$2:$CZ$3000,MATCH(1,INDEX(('ce raw data'!$A$2:$A$3000=C502)*('ce raw data'!$B$2:$B$3000=$B553),,),0),MATCH(J505,'ce raw data'!$C$1:$CZ$1,0))="","-",INDEX('ce raw data'!$C$2:$CZ$3000,MATCH(1,INDEX(('ce raw data'!$A$2:$A$3000=C502)*('ce raw data'!$B$2:$B$3000=$B553),,),0),MATCH(J505,'ce raw data'!$C$1:$CZ$1,0))),"-")</f>
        <v>-</v>
      </c>
    </row>
    <row r="554" spans="2:10" hidden="1" x14ac:dyDescent="0.4">
      <c r="B554" s="13"/>
      <c r="C554" s="8" t="str">
        <f>IFERROR(IF(INDEX('ce raw data'!$C$2:$CZ$3000,MATCH(1,INDEX(('ce raw data'!$A$2:$A$3000=C502)*('ce raw data'!$B$2:$B$3000=$B555),,),0),MATCH(SUBSTITUTE(C505,"Allele","Height"),'ce raw data'!$C$1:$CZ$1,0))="","-",INDEX('ce raw data'!$C$2:$CZ$3000,MATCH(1,INDEX(('ce raw data'!$A$2:$A$3000=C502)*('ce raw data'!$B$2:$B$3000=$B555),,),0),MATCH(SUBSTITUTE(C505,"Allele","Height"),'ce raw data'!$C$1:$CZ$1,0))),"-")</f>
        <v>-</v>
      </c>
      <c r="D554" s="8" t="str">
        <f>IFERROR(IF(INDEX('ce raw data'!$C$2:$CZ$3000,MATCH(1,INDEX(('ce raw data'!$A$2:$A$3000=C502)*('ce raw data'!$B$2:$B$3000=$B555),,),0),MATCH(SUBSTITUTE(D505,"Allele","Height"),'ce raw data'!$C$1:$CZ$1,0))="","-",INDEX('ce raw data'!$C$2:$CZ$3000,MATCH(1,INDEX(('ce raw data'!$A$2:$A$3000=C502)*('ce raw data'!$B$2:$B$3000=$B555),,),0),MATCH(SUBSTITUTE(D505,"Allele","Height"),'ce raw data'!$C$1:$CZ$1,0))),"-")</f>
        <v>-</v>
      </c>
      <c r="E554" s="8" t="str">
        <f>IFERROR(IF(INDEX('ce raw data'!$C$2:$CZ$3000,MATCH(1,INDEX(('ce raw data'!$A$2:$A$3000=C502)*('ce raw data'!$B$2:$B$3000=$B555),,),0),MATCH(SUBSTITUTE(E505,"Allele","Height"),'ce raw data'!$C$1:$CZ$1,0))="","-",INDEX('ce raw data'!$C$2:$CZ$3000,MATCH(1,INDEX(('ce raw data'!$A$2:$A$3000=C502)*('ce raw data'!$B$2:$B$3000=$B555),,),0),MATCH(SUBSTITUTE(E505,"Allele","Height"),'ce raw data'!$C$1:$CZ$1,0))),"-")</f>
        <v>-</v>
      </c>
      <c r="F554" s="8" t="str">
        <f>IFERROR(IF(INDEX('ce raw data'!$C$2:$CZ$3000,MATCH(1,INDEX(('ce raw data'!$A$2:$A$3000=C502)*('ce raw data'!$B$2:$B$3000=$B555),,),0),MATCH(SUBSTITUTE(F505,"Allele","Height"),'ce raw data'!$C$1:$CZ$1,0))="","-",INDEX('ce raw data'!$C$2:$CZ$3000,MATCH(1,INDEX(('ce raw data'!$A$2:$A$3000=C502)*('ce raw data'!$B$2:$B$3000=$B555),,),0),MATCH(SUBSTITUTE(F505,"Allele","Height"),'ce raw data'!$C$1:$CZ$1,0))),"-")</f>
        <v>-</v>
      </c>
      <c r="G554" s="8" t="str">
        <f>IFERROR(IF(INDEX('ce raw data'!$C$2:$CZ$3000,MATCH(1,INDEX(('ce raw data'!$A$2:$A$3000=C502)*('ce raw data'!$B$2:$B$3000=$B555),,),0),MATCH(SUBSTITUTE(G505,"Allele","Height"),'ce raw data'!$C$1:$CZ$1,0))="","-",INDEX('ce raw data'!$C$2:$CZ$3000,MATCH(1,INDEX(('ce raw data'!$A$2:$A$3000=C502)*('ce raw data'!$B$2:$B$3000=$B555),,),0),MATCH(SUBSTITUTE(G505,"Allele","Height"),'ce raw data'!$C$1:$CZ$1,0))),"-")</f>
        <v>-</v>
      </c>
      <c r="H554" s="8" t="str">
        <f>IFERROR(IF(INDEX('ce raw data'!$C$2:$CZ$3000,MATCH(1,INDEX(('ce raw data'!$A$2:$A$3000=C502)*('ce raw data'!$B$2:$B$3000=$B555),,),0),MATCH(SUBSTITUTE(H505,"Allele","Height"),'ce raw data'!$C$1:$CZ$1,0))="","-",INDEX('ce raw data'!$C$2:$CZ$3000,MATCH(1,INDEX(('ce raw data'!$A$2:$A$3000=C502)*('ce raw data'!$B$2:$B$3000=$B555),,),0),MATCH(SUBSTITUTE(H505,"Allele","Height"),'ce raw data'!$C$1:$CZ$1,0))),"-")</f>
        <v>-</v>
      </c>
      <c r="I554" s="8" t="str">
        <f>IFERROR(IF(INDEX('ce raw data'!$C$2:$CZ$3000,MATCH(1,INDEX(('ce raw data'!$A$2:$A$3000=C502)*('ce raw data'!$B$2:$B$3000=$B555),,),0),MATCH(SUBSTITUTE(I505,"Allele","Height"),'ce raw data'!$C$1:$CZ$1,0))="","-",INDEX('ce raw data'!$C$2:$CZ$3000,MATCH(1,INDEX(('ce raw data'!$A$2:$A$3000=C502)*('ce raw data'!$B$2:$B$3000=$B555),,),0),MATCH(SUBSTITUTE(I505,"Allele","Height"),'ce raw data'!$C$1:$CZ$1,0))),"-")</f>
        <v>-</v>
      </c>
      <c r="J554" s="8" t="str">
        <f>IFERROR(IF(INDEX('ce raw data'!$C$2:$CZ$3000,MATCH(1,INDEX(('ce raw data'!$A$2:$A$3000=C502)*('ce raw data'!$B$2:$B$3000=$B555),,),0),MATCH(SUBSTITUTE(J505,"Allele","Height"),'ce raw data'!$C$1:$CZ$1,0))="","-",INDEX('ce raw data'!$C$2:$CZ$3000,MATCH(1,INDEX(('ce raw data'!$A$2:$A$3000=C502)*('ce raw data'!$B$2:$B$3000=$B555),,),0),MATCH(SUBSTITUTE(J505,"Allele","Height"),'ce raw data'!$C$1:$CZ$1,0))),"-")</f>
        <v>-</v>
      </c>
    </row>
    <row r="555" spans="2:10" x14ac:dyDescent="0.4">
      <c r="B555" s="13" t="str">
        <f>'Allele Call Table'!$A$119</f>
        <v>FGA</v>
      </c>
      <c r="C555" s="8" t="str">
        <f>IFERROR(IF(INDEX('ce raw data'!$C$2:$CZ$3000,MATCH(1,INDEX(('ce raw data'!$A$2:$A$3000=C502)*('ce raw data'!$B$2:$B$3000=$B555),,),0),MATCH(C505,'ce raw data'!$C$1:$CZ$1,0))="","-",INDEX('ce raw data'!$C$2:$CZ$3000,MATCH(1,INDEX(('ce raw data'!$A$2:$A$3000=C502)*('ce raw data'!$B$2:$B$3000=$B555),,),0),MATCH(C505,'ce raw data'!$C$1:$CZ$1,0))),"-")</f>
        <v>-</v>
      </c>
      <c r="D555" s="8" t="str">
        <f>IFERROR(IF(INDEX('ce raw data'!$C$2:$CZ$3000,MATCH(1,INDEX(('ce raw data'!$A$2:$A$3000=C502)*('ce raw data'!$B$2:$B$3000=$B555),,),0),MATCH(D505,'ce raw data'!$C$1:$CZ$1,0))="","-",INDEX('ce raw data'!$C$2:$CZ$3000,MATCH(1,INDEX(('ce raw data'!$A$2:$A$3000=C502)*('ce raw data'!$B$2:$B$3000=$B555),,),0),MATCH(D505,'ce raw data'!$C$1:$CZ$1,0))),"-")</f>
        <v>-</v>
      </c>
      <c r="E555" s="8" t="str">
        <f>IFERROR(IF(INDEX('ce raw data'!$C$2:$CZ$3000,MATCH(1,INDEX(('ce raw data'!$A$2:$A$3000=C502)*('ce raw data'!$B$2:$B$3000=$B555),,),0),MATCH(E505,'ce raw data'!$C$1:$CZ$1,0))="","-",INDEX('ce raw data'!$C$2:$CZ$3000,MATCH(1,INDEX(('ce raw data'!$A$2:$A$3000=C502)*('ce raw data'!$B$2:$B$3000=$B555),,),0),MATCH(E505,'ce raw data'!$C$1:$CZ$1,0))),"-")</f>
        <v>-</v>
      </c>
      <c r="F555" s="8" t="str">
        <f>IFERROR(IF(INDEX('ce raw data'!$C$2:$CZ$3000,MATCH(1,INDEX(('ce raw data'!$A$2:$A$3000=C502)*('ce raw data'!$B$2:$B$3000=$B555),,),0),MATCH(F505,'ce raw data'!$C$1:$CZ$1,0))="","-",INDEX('ce raw data'!$C$2:$CZ$3000,MATCH(1,INDEX(('ce raw data'!$A$2:$A$3000=C502)*('ce raw data'!$B$2:$B$3000=$B555),,),0),MATCH(F505,'ce raw data'!$C$1:$CZ$1,0))),"-")</f>
        <v>-</v>
      </c>
      <c r="G555" s="8" t="str">
        <f>IFERROR(IF(INDEX('ce raw data'!$C$2:$CZ$3000,MATCH(1,INDEX(('ce raw data'!$A$2:$A$3000=C502)*('ce raw data'!$B$2:$B$3000=$B555),,),0),MATCH(G505,'ce raw data'!$C$1:$CZ$1,0))="","-",INDEX('ce raw data'!$C$2:$CZ$3000,MATCH(1,INDEX(('ce raw data'!$A$2:$A$3000=C502)*('ce raw data'!$B$2:$B$3000=$B555),,),0),MATCH(G505,'ce raw data'!$C$1:$CZ$1,0))),"-")</f>
        <v>-</v>
      </c>
      <c r="H555" s="8" t="str">
        <f>IFERROR(IF(INDEX('ce raw data'!$C$2:$CZ$3000,MATCH(1,INDEX(('ce raw data'!$A$2:$A$3000=C502)*('ce raw data'!$B$2:$B$3000=$B555),,),0),MATCH(H505,'ce raw data'!$C$1:$CZ$1,0))="","-",INDEX('ce raw data'!$C$2:$CZ$3000,MATCH(1,INDEX(('ce raw data'!$A$2:$A$3000=C502)*('ce raw data'!$B$2:$B$3000=$B555),,),0),MATCH(H505,'ce raw data'!$C$1:$CZ$1,0))),"-")</f>
        <v>-</v>
      </c>
      <c r="I555" s="8" t="str">
        <f>IFERROR(IF(INDEX('ce raw data'!$C$2:$CZ$3000,MATCH(1,INDEX(('ce raw data'!$A$2:$A$3000=C502)*('ce raw data'!$B$2:$B$3000=$B555),,),0),MATCH(I505,'ce raw data'!$C$1:$CZ$1,0))="","-",INDEX('ce raw data'!$C$2:$CZ$3000,MATCH(1,INDEX(('ce raw data'!$A$2:$A$3000=C502)*('ce raw data'!$B$2:$B$3000=$B555),,),0),MATCH(I505,'ce raw data'!$C$1:$CZ$1,0))),"-")</f>
        <v>-</v>
      </c>
      <c r="J555" s="8" t="str">
        <f>IFERROR(IF(INDEX('ce raw data'!$C$2:$CZ$3000,MATCH(1,INDEX(('ce raw data'!$A$2:$A$3000=C502)*('ce raw data'!$B$2:$B$3000=$B555),,),0),MATCH(J505,'ce raw data'!$C$1:$CZ$1,0))="","-",INDEX('ce raw data'!$C$2:$CZ$3000,MATCH(1,INDEX(('ce raw data'!$A$2:$A$3000=C502)*('ce raw data'!$B$2:$B$3000=$B555),,),0),MATCH(J505,'ce raw data'!$C$1:$CZ$1,0))),"-")</f>
        <v>-</v>
      </c>
    </row>
    <row r="556" spans="2:10" hidden="1" x14ac:dyDescent="0.4">
      <c r="B556" s="13"/>
      <c r="C556" s="8" t="str">
        <f>IFERROR(IF(INDEX('ce raw data'!$C$2:$CZ$3000,MATCH(1,INDEX(('ce raw data'!$A$2:$A$3000=C502)*('ce raw data'!$B$2:$B$3000=$B557),,),0),MATCH(SUBSTITUTE(C505,"Allele","Height"),'ce raw data'!$C$1:$CZ$1,0))="","-",INDEX('ce raw data'!$C$2:$CZ$3000,MATCH(1,INDEX(('ce raw data'!$A$2:$A$3000=C502)*('ce raw data'!$B$2:$B$3000=$B557),,),0),MATCH(SUBSTITUTE(C505,"Allele","Height"),'ce raw data'!$C$1:$CZ$1,0))),"-")</f>
        <v>-</v>
      </c>
      <c r="D556" s="8" t="str">
        <f>IFERROR(IF(INDEX('ce raw data'!$C$2:$CZ$3000,MATCH(1,INDEX(('ce raw data'!$A$2:$A$3000=C502)*('ce raw data'!$B$2:$B$3000=$B557),,),0),MATCH(SUBSTITUTE(D505,"Allele","Height"),'ce raw data'!$C$1:$CZ$1,0))="","-",INDEX('ce raw data'!$C$2:$CZ$3000,MATCH(1,INDEX(('ce raw data'!$A$2:$A$3000=C502)*('ce raw data'!$B$2:$B$3000=$B557),,),0),MATCH(SUBSTITUTE(D505,"Allele","Height"),'ce raw data'!$C$1:$CZ$1,0))),"-")</f>
        <v>-</v>
      </c>
      <c r="E556" s="8" t="str">
        <f>IFERROR(IF(INDEX('ce raw data'!$C$2:$CZ$3000,MATCH(1,INDEX(('ce raw data'!$A$2:$A$3000=C502)*('ce raw data'!$B$2:$B$3000=$B557),,),0),MATCH(SUBSTITUTE(E505,"Allele","Height"),'ce raw data'!$C$1:$CZ$1,0))="","-",INDEX('ce raw data'!$C$2:$CZ$3000,MATCH(1,INDEX(('ce raw data'!$A$2:$A$3000=C502)*('ce raw data'!$B$2:$B$3000=$B557),,),0),MATCH(SUBSTITUTE(E505,"Allele","Height"),'ce raw data'!$C$1:$CZ$1,0))),"-")</f>
        <v>-</v>
      </c>
      <c r="F556" s="8" t="str">
        <f>IFERROR(IF(INDEX('ce raw data'!$C$2:$CZ$3000,MATCH(1,INDEX(('ce raw data'!$A$2:$A$3000=C502)*('ce raw data'!$B$2:$B$3000=$B557),,),0),MATCH(SUBSTITUTE(F505,"Allele","Height"),'ce raw data'!$C$1:$CZ$1,0))="","-",INDEX('ce raw data'!$C$2:$CZ$3000,MATCH(1,INDEX(('ce raw data'!$A$2:$A$3000=C502)*('ce raw data'!$B$2:$B$3000=$B557),,),0),MATCH(SUBSTITUTE(F505,"Allele","Height"),'ce raw data'!$C$1:$CZ$1,0))),"-")</f>
        <v>-</v>
      </c>
      <c r="G556" s="8" t="str">
        <f>IFERROR(IF(INDEX('ce raw data'!$C$2:$CZ$3000,MATCH(1,INDEX(('ce raw data'!$A$2:$A$3000=C502)*('ce raw data'!$B$2:$B$3000=$B557),,),0),MATCH(SUBSTITUTE(G505,"Allele","Height"),'ce raw data'!$C$1:$CZ$1,0))="","-",INDEX('ce raw data'!$C$2:$CZ$3000,MATCH(1,INDEX(('ce raw data'!$A$2:$A$3000=C502)*('ce raw data'!$B$2:$B$3000=$B557),,),0),MATCH(SUBSTITUTE(G505,"Allele","Height"),'ce raw data'!$C$1:$CZ$1,0))),"-")</f>
        <v>-</v>
      </c>
      <c r="H556" s="8" t="str">
        <f>IFERROR(IF(INDEX('ce raw data'!$C$2:$CZ$3000,MATCH(1,INDEX(('ce raw data'!$A$2:$A$3000=C502)*('ce raw data'!$B$2:$B$3000=$B557),,),0),MATCH(SUBSTITUTE(H505,"Allele","Height"),'ce raw data'!$C$1:$CZ$1,0))="","-",INDEX('ce raw data'!$C$2:$CZ$3000,MATCH(1,INDEX(('ce raw data'!$A$2:$A$3000=C502)*('ce raw data'!$B$2:$B$3000=$B557),,),0),MATCH(SUBSTITUTE(H505,"Allele","Height"),'ce raw data'!$C$1:$CZ$1,0))),"-")</f>
        <v>-</v>
      </c>
      <c r="I556" s="8" t="str">
        <f>IFERROR(IF(INDEX('ce raw data'!$C$2:$CZ$3000,MATCH(1,INDEX(('ce raw data'!$A$2:$A$3000=C502)*('ce raw data'!$B$2:$B$3000=$B557),,),0),MATCH(SUBSTITUTE(I505,"Allele","Height"),'ce raw data'!$C$1:$CZ$1,0))="","-",INDEX('ce raw data'!$C$2:$CZ$3000,MATCH(1,INDEX(('ce raw data'!$A$2:$A$3000=C502)*('ce raw data'!$B$2:$B$3000=$B557),,),0),MATCH(SUBSTITUTE(I505,"Allele","Height"),'ce raw data'!$C$1:$CZ$1,0))),"-")</f>
        <v>-</v>
      </c>
      <c r="J556" s="8" t="str">
        <f>IFERROR(IF(INDEX('ce raw data'!$C$2:$CZ$3000,MATCH(1,INDEX(('ce raw data'!$A$2:$A$3000=C502)*('ce raw data'!$B$2:$B$3000=$B557),,),0),MATCH(SUBSTITUTE(J505,"Allele","Height"),'ce raw data'!$C$1:$CZ$1,0))="","-",INDEX('ce raw data'!$C$2:$CZ$3000,MATCH(1,INDEX(('ce raw data'!$A$2:$A$3000=C502)*('ce raw data'!$B$2:$B$3000=$B557),,),0),MATCH(SUBSTITUTE(J505,"Allele","Height"),'ce raw data'!$C$1:$CZ$1,0))),"-")</f>
        <v>-</v>
      </c>
    </row>
    <row r="557" spans="2:10" x14ac:dyDescent="0.4">
      <c r="B557" s="13" t="str">
        <f>'Allele Call Table'!$A$121</f>
        <v>DYS576</v>
      </c>
      <c r="C557" s="8" t="str">
        <f>IFERROR(IF(INDEX('ce raw data'!$C$2:$CZ$3000,MATCH(1,INDEX(('ce raw data'!$A$2:$A$3000=C502)*('ce raw data'!$B$2:$B$3000=$B557),,),0),MATCH(C505,'ce raw data'!$C$1:$CZ$1,0))="","-",INDEX('ce raw data'!$C$2:$CZ$3000,MATCH(1,INDEX(('ce raw data'!$A$2:$A$3000=C502)*('ce raw data'!$B$2:$B$3000=$B557),,),0),MATCH(C505,'ce raw data'!$C$1:$CZ$1,0))),"-")</f>
        <v>-</v>
      </c>
      <c r="D557" s="8" t="str">
        <f>IFERROR(IF(INDEX('ce raw data'!$C$2:$CZ$3000,MATCH(1,INDEX(('ce raw data'!$A$2:$A$3000=C502)*('ce raw data'!$B$2:$B$3000=$B557),,),0),MATCH(D505,'ce raw data'!$C$1:$CZ$1,0))="","-",INDEX('ce raw data'!$C$2:$CZ$3000,MATCH(1,INDEX(('ce raw data'!$A$2:$A$3000=C502)*('ce raw data'!$B$2:$B$3000=$B557),,),0),MATCH(D505,'ce raw data'!$C$1:$CZ$1,0))),"-")</f>
        <v>-</v>
      </c>
      <c r="E557" s="8" t="str">
        <f>IFERROR(IF(INDEX('ce raw data'!$C$2:$CZ$3000,MATCH(1,INDEX(('ce raw data'!$A$2:$A$3000=C502)*('ce raw data'!$B$2:$B$3000=$B557),,),0),MATCH(E505,'ce raw data'!$C$1:$CZ$1,0))="","-",INDEX('ce raw data'!$C$2:$CZ$3000,MATCH(1,INDEX(('ce raw data'!$A$2:$A$3000=C502)*('ce raw data'!$B$2:$B$3000=$B557),,),0),MATCH(E505,'ce raw data'!$C$1:$CZ$1,0))),"-")</f>
        <v>-</v>
      </c>
      <c r="F557" s="8" t="str">
        <f>IFERROR(IF(INDEX('ce raw data'!$C$2:$CZ$3000,MATCH(1,INDEX(('ce raw data'!$A$2:$A$3000=C502)*('ce raw data'!$B$2:$B$3000=$B557),,),0),MATCH(F505,'ce raw data'!$C$1:$CZ$1,0))="","-",INDEX('ce raw data'!$C$2:$CZ$3000,MATCH(1,INDEX(('ce raw data'!$A$2:$A$3000=C502)*('ce raw data'!$B$2:$B$3000=$B557),,),0),MATCH(F505,'ce raw data'!$C$1:$CZ$1,0))),"-")</f>
        <v>-</v>
      </c>
      <c r="G557" s="8" t="str">
        <f>IFERROR(IF(INDEX('ce raw data'!$C$2:$CZ$3000,MATCH(1,INDEX(('ce raw data'!$A$2:$A$3000=C502)*('ce raw data'!$B$2:$B$3000=$B557),,),0),MATCH(G505,'ce raw data'!$C$1:$CZ$1,0))="","-",INDEX('ce raw data'!$C$2:$CZ$3000,MATCH(1,INDEX(('ce raw data'!$A$2:$A$3000=C502)*('ce raw data'!$B$2:$B$3000=$B557),,),0),MATCH(G505,'ce raw data'!$C$1:$CZ$1,0))),"-")</f>
        <v>-</v>
      </c>
      <c r="H557" s="8" t="str">
        <f>IFERROR(IF(INDEX('ce raw data'!$C$2:$CZ$3000,MATCH(1,INDEX(('ce raw data'!$A$2:$A$3000=C502)*('ce raw data'!$B$2:$B$3000=$B557),,),0),MATCH(H505,'ce raw data'!$C$1:$CZ$1,0))="","-",INDEX('ce raw data'!$C$2:$CZ$3000,MATCH(1,INDEX(('ce raw data'!$A$2:$A$3000=C502)*('ce raw data'!$B$2:$B$3000=$B557),,),0),MATCH(H505,'ce raw data'!$C$1:$CZ$1,0))),"-")</f>
        <v>-</v>
      </c>
      <c r="I557" s="8" t="str">
        <f>IFERROR(IF(INDEX('ce raw data'!$C$2:$CZ$3000,MATCH(1,INDEX(('ce raw data'!$A$2:$A$3000=C502)*('ce raw data'!$B$2:$B$3000=$B557),,),0),MATCH(I505,'ce raw data'!$C$1:$CZ$1,0))="","-",INDEX('ce raw data'!$C$2:$CZ$3000,MATCH(1,INDEX(('ce raw data'!$A$2:$A$3000=C502)*('ce raw data'!$B$2:$B$3000=$B557),,),0),MATCH(I505,'ce raw data'!$C$1:$CZ$1,0))),"-")</f>
        <v>-</v>
      </c>
      <c r="J557" s="8" t="str">
        <f>IFERROR(IF(INDEX('ce raw data'!$C$2:$CZ$3000,MATCH(1,INDEX(('ce raw data'!$A$2:$A$3000=C502)*('ce raw data'!$B$2:$B$3000=$B557),,),0),MATCH(J505,'ce raw data'!$C$1:$CZ$1,0))="","-",INDEX('ce raw data'!$C$2:$CZ$3000,MATCH(1,INDEX(('ce raw data'!$A$2:$A$3000=C502)*('ce raw data'!$B$2:$B$3000=$B557),,),0),MATCH(J505,'ce raw data'!$C$1:$CZ$1,0))),"-")</f>
        <v>-</v>
      </c>
    </row>
    <row r="558" spans="2:10" hidden="1" x14ac:dyDescent="0.4">
      <c r="B558" s="13"/>
      <c r="C558" s="8" t="str">
        <f>IFERROR(IF(INDEX('ce raw data'!$C$2:$CZ$3000,MATCH(1,INDEX(('ce raw data'!$A$2:$A$3000=C502)*('ce raw data'!$B$2:$B$3000=$B559),,),0),MATCH(SUBSTITUTE(C505,"Allele","Height"),'ce raw data'!$C$1:$CZ$1,0))="","-",INDEX('ce raw data'!$C$2:$CZ$3000,MATCH(1,INDEX(('ce raw data'!$A$2:$A$3000=C502)*('ce raw data'!$B$2:$B$3000=$B559),,),0),MATCH(SUBSTITUTE(C505,"Allele","Height"),'ce raw data'!$C$1:$CZ$1,0))),"-")</f>
        <v>-</v>
      </c>
      <c r="D558" s="8" t="str">
        <f>IFERROR(IF(INDEX('ce raw data'!$C$2:$CZ$3000,MATCH(1,INDEX(('ce raw data'!$A$2:$A$3000=C502)*('ce raw data'!$B$2:$B$3000=$B559),,),0),MATCH(SUBSTITUTE(D505,"Allele","Height"),'ce raw data'!$C$1:$CZ$1,0))="","-",INDEX('ce raw data'!$C$2:$CZ$3000,MATCH(1,INDEX(('ce raw data'!$A$2:$A$3000=C502)*('ce raw data'!$B$2:$B$3000=$B559),,),0),MATCH(SUBSTITUTE(D505,"Allele","Height"),'ce raw data'!$C$1:$CZ$1,0))),"-")</f>
        <v>-</v>
      </c>
      <c r="E558" s="8" t="str">
        <f>IFERROR(IF(INDEX('ce raw data'!$C$2:$CZ$3000,MATCH(1,INDEX(('ce raw data'!$A$2:$A$3000=C502)*('ce raw data'!$B$2:$B$3000=$B559),,),0),MATCH(SUBSTITUTE(E505,"Allele","Height"),'ce raw data'!$C$1:$CZ$1,0))="","-",INDEX('ce raw data'!$C$2:$CZ$3000,MATCH(1,INDEX(('ce raw data'!$A$2:$A$3000=C502)*('ce raw data'!$B$2:$B$3000=$B559),,),0),MATCH(SUBSTITUTE(E505,"Allele","Height"),'ce raw data'!$C$1:$CZ$1,0))),"-")</f>
        <v>-</v>
      </c>
      <c r="F558" s="8" t="str">
        <f>IFERROR(IF(INDEX('ce raw data'!$C$2:$CZ$3000,MATCH(1,INDEX(('ce raw data'!$A$2:$A$3000=C502)*('ce raw data'!$B$2:$B$3000=$B559),,),0),MATCH(SUBSTITUTE(F505,"Allele","Height"),'ce raw data'!$C$1:$CZ$1,0))="","-",INDEX('ce raw data'!$C$2:$CZ$3000,MATCH(1,INDEX(('ce raw data'!$A$2:$A$3000=C502)*('ce raw data'!$B$2:$B$3000=$B559),,),0),MATCH(SUBSTITUTE(F505,"Allele","Height"),'ce raw data'!$C$1:$CZ$1,0))),"-")</f>
        <v>-</v>
      </c>
      <c r="G558" s="8" t="str">
        <f>IFERROR(IF(INDEX('ce raw data'!$C$2:$CZ$3000,MATCH(1,INDEX(('ce raw data'!$A$2:$A$3000=C502)*('ce raw data'!$B$2:$B$3000=$B559),,),0),MATCH(SUBSTITUTE(G505,"Allele","Height"),'ce raw data'!$C$1:$CZ$1,0))="","-",INDEX('ce raw data'!$C$2:$CZ$3000,MATCH(1,INDEX(('ce raw data'!$A$2:$A$3000=C502)*('ce raw data'!$B$2:$B$3000=$B559),,),0),MATCH(SUBSTITUTE(G505,"Allele","Height"),'ce raw data'!$C$1:$CZ$1,0))),"-")</f>
        <v>-</v>
      </c>
      <c r="H558" s="8" t="str">
        <f>IFERROR(IF(INDEX('ce raw data'!$C$2:$CZ$3000,MATCH(1,INDEX(('ce raw data'!$A$2:$A$3000=C502)*('ce raw data'!$B$2:$B$3000=$B559),,),0),MATCH(SUBSTITUTE(H505,"Allele","Height"),'ce raw data'!$C$1:$CZ$1,0))="","-",INDEX('ce raw data'!$C$2:$CZ$3000,MATCH(1,INDEX(('ce raw data'!$A$2:$A$3000=C502)*('ce raw data'!$B$2:$B$3000=$B559),,),0),MATCH(SUBSTITUTE(H505,"Allele","Height"),'ce raw data'!$C$1:$CZ$1,0))),"-")</f>
        <v>-</v>
      </c>
      <c r="I558" s="8" t="str">
        <f>IFERROR(IF(INDEX('ce raw data'!$C$2:$CZ$3000,MATCH(1,INDEX(('ce raw data'!$A$2:$A$3000=C502)*('ce raw data'!$B$2:$B$3000=$B559),,),0),MATCH(SUBSTITUTE(I505,"Allele","Height"),'ce raw data'!$C$1:$CZ$1,0))="","-",INDEX('ce raw data'!$C$2:$CZ$3000,MATCH(1,INDEX(('ce raw data'!$A$2:$A$3000=C502)*('ce raw data'!$B$2:$B$3000=$B559),,),0),MATCH(SUBSTITUTE(I505,"Allele","Height"),'ce raw data'!$C$1:$CZ$1,0))),"-")</f>
        <v>-</v>
      </c>
      <c r="J558" s="8" t="str">
        <f>IFERROR(IF(INDEX('ce raw data'!$C$2:$CZ$3000,MATCH(1,INDEX(('ce raw data'!$A$2:$A$3000=C502)*('ce raw data'!$B$2:$B$3000=$B559),,),0),MATCH(SUBSTITUTE(J505,"Allele","Height"),'ce raw data'!$C$1:$CZ$1,0))="","-",INDEX('ce raw data'!$C$2:$CZ$3000,MATCH(1,INDEX(('ce raw data'!$A$2:$A$3000=C502)*('ce raw data'!$B$2:$B$3000=$B559),,),0),MATCH(SUBSTITUTE(J505,"Allele","Height"),'ce raw data'!$C$1:$CZ$1,0))),"-")</f>
        <v>-</v>
      </c>
    </row>
    <row r="559" spans="2:10" x14ac:dyDescent="0.4">
      <c r="B559" s="13" t="str">
        <f>'Allele Call Table'!$A$123</f>
        <v>DYS570</v>
      </c>
      <c r="C559" s="8" t="str">
        <f>IFERROR(IF(INDEX('ce raw data'!$C$2:$CZ$3000,MATCH(1,INDEX(('ce raw data'!$A$2:$A$3000=C502)*('ce raw data'!$B$2:$B$3000=$B559),,),0),MATCH(C505,'ce raw data'!$C$1:$CZ$1,0))="","-",INDEX('ce raw data'!$C$2:$CZ$3000,MATCH(1,INDEX(('ce raw data'!$A$2:$A$3000=C502)*('ce raw data'!$B$2:$B$3000=$B559),,),0),MATCH(C505,'ce raw data'!$C$1:$CZ$1,0))),"-")</f>
        <v>-</v>
      </c>
      <c r="D559" s="8" t="str">
        <f>IFERROR(IF(INDEX('ce raw data'!$C$2:$CZ$3000,MATCH(1,INDEX(('ce raw data'!$A$2:$A$3000=C502)*('ce raw data'!$B$2:$B$3000=$B559),,),0),MATCH(D505,'ce raw data'!$C$1:$CZ$1,0))="","-",INDEX('ce raw data'!$C$2:$CZ$3000,MATCH(1,INDEX(('ce raw data'!$A$2:$A$3000=C502)*('ce raw data'!$B$2:$B$3000=$B559),,),0),MATCH(D505,'ce raw data'!$C$1:$CZ$1,0))),"-")</f>
        <v>-</v>
      </c>
      <c r="E559" s="8" t="str">
        <f>IFERROR(IF(INDEX('ce raw data'!$C$2:$CZ$3000,MATCH(1,INDEX(('ce raw data'!$A$2:$A$3000=C502)*('ce raw data'!$B$2:$B$3000=$B559),,),0),MATCH(E505,'ce raw data'!$C$1:$CZ$1,0))="","-",INDEX('ce raw data'!$C$2:$CZ$3000,MATCH(1,INDEX(('ce raw data'!$A$2:$A$3000=C502)*('ce raw data'!$B$2:$B$3000=$B559),,),0),MATCH(E505,'ce raw data'!$C$1:$CZ$1,0))),"-")</f>
        <v>-</v>
      </c>
      <c r="F559" s="8" t="str">
        <f>IFERROR(IF(INDEX('ce raw data'!$C$2:$CZ$3000,MATCH(1,INDEX(('ce raw data'!$A$2:$A$3000=C502)*('ce raw data'!$B$2:$B$3000=$B559),,),0),MATCH(F505,'ce raw data'!$C$1:$CZ$1,0))="","-",INDEX('ce raw data'!$C$2:$CZ$3000,MATCH(1,INDEX(('ce raw data'!$A$2:$A$3000=C502)*('ce raw data'!$B$2:$B$3000=$B559),,),0),MATCH(F505,'ce raw data'!$C$1:$CZ$1,0))),"-")</f>
        <v>-</v>
      </c>
      <c r="G559" s="8" t="str">
        <f>IFERROR(IF(INDEX('ce raw data'!$C$2:$CZ$3000,MATCH(1,INDEX(('ce raw data'!$A$2:$A$3000=C502)*('ce raw data'!$B$2:$B$3000=$B559),,),0),MATCH(G505,'ce raw data'!$C$1:$CZ$1,0))="","-",INDEX('ce raw data'!$C$2:$CZ$3000,MATCH(1,INDEX(('ce raw data'!$A$2:$A$3000=C502)*('ce raw data'!$B$2:$B$3000=$B559),,),0),MATCH(G505,'ce raw data'!$C$1:$CZ$1,0))),"-")</f>
        <v>-</v>
      </c>
      <c r="H559" s="8" t="str">
        <f>IFERROR(IF(INDEX('ce raw data'!$C$2:$CZ$3000,MATCH(1,INDEX(('ce raw data'!$A$2:$A$3000=C502)*('ce raw data'!$B$2:$B$3000=$B559),,),0),MATCH(H505,'ce raw data'!$C$1:$CZ$1,0))="","-",INDEX('ce raw data'!$C$2:$CZ$3000,MATCH(1,INDEX(('ce raw data'!$A$2:$A$3000=C502)*('ce raw data'!$B$2:$B$3000=$B559),,),0),MATCH(H505,'ce raw data'!$C$1:$CZ$1,0))),"-")</f>
        <v>-</v>
      </c>
      <c r="I559" s="8" t="str">
        <f>IFERROR(IF(INDEX('ce raw data'!$C$2:$CZ$3000,MATCH(1,INDEX(('ce raw data'!$A$2:$A$3000=C502)*('ce raw data'!$B$2:$B$3000=$B559),,),0),MATCH(I505,'ce raw data'!$C$1:$CZ$1,0))="","-",INDEX('ce raw data'!$C$2:$CZ$3000,MATCH(1,INDEX(('ce raw data'!$A$2:$A$3000=C502)*('ce raw data'!$B$2:$B$3000=$B559),,),0),MATCH(I505,'ce raw data'!$C$1:$CZ$1,0))),"-")</f>
        <v>-</v>
      </c>
      <c r="J559" s="8" t="str">
        <f>IFERROR(IF(INDEX('ce raw data'!$C$2:$CZ$3000,MATCH(1,INDEX(('ce raw data'!$A$2:$A$3000=C502)*('ce raw data'!$B$2:$B$3000=$B559),,),0),MATCH(J505,'ce raw data'!$C$1:$CZ$1,0))="","-",INDEX('ce raw data'!$C$2:$CZ$3000,MATCH(1,INDEX(('ce raw data'!$A$2:$A$3000=C502)*('ce raw data'!$B$2:$B$3000=$B559),,),0),MATCH(J505,'ce raw data'!$C$1:$CZ$1,0))),"-")</f>
        <v>-</v>
      </c>
    </row>
    <row r="560" spans="2:10" x14ac:dyDescent="0.4">
      <c r="B560" s="15"/>
      <c r="C560" s="9"/>
      <c r="D560" s="9"/>
      <c r="E560" s="9"/>
      <c r="F560" s="9"/>
      <c r="G560" s="9"/>
      <c r="H560" s="9"/>
      <c r="I560" s="9"/>
      <c r="J560" s="9"/>
    </row>
    <row r="561" spans="2:10" x14ac:dyDescent="0.4">
      <c r="B561" s="15"/>
      <c r="C561" s="9"/>
      <c r="D561" s="9"/>
      <c r="E561" s="9"/>
      <c r="F561" s="9"/>
      <c r="G561" s="9"/>
      <c r="H561" s="9"/>
      <c r="I561" s="9"/>
      <c r="J561" s="9"/>
    </row>
    <row r="562" spans="2:10" x14ac:dyDescent="0.4">
      <c r="B562" s="15"/>
      <c r="C562" s="9"/>
      <c r="D562" s="9"/>
      <c r="E562" s="9"/>
      <c r="F562" s="9"/>
      <c r="G562" s="9"/>
      <c r="H562" s="9"/>
      <c r="I562" s="9"/>
      <c r="J562" s="9"/>
    </row>
    <row r="563" spans="2:10" x14ac:dyDescent="0.4">
      <c r="B563" s="4"/>
      <c r="C563" s="3"/>
      <c r="D563" s="18"/>
      <c r="E563" s="18"/>
      <c r="F563" s="18"/>
      <c r="G563" s="4"/>
      <c r="J563" s="1"/>
    </row>
    <row r="564" spans="2:10" x14ac:dyDescent="0.4">
      <c r="B564" s="5" t="s">
        <v>4</v>
      </c>
      <c r="C564" s="36" t="str">
        <f>IF(INDEX('ce raw data'!$A:$A,2+27*9)="","blank",INDEX('ce raw data'!$A:$A,2+27*9))</f>
        <v>blank</v>
      </c>
      <c r="D564" s="36"/>
      <c r="E564" s="36"/>
      <c r="F564" s="36"/>
      <c r="G564" s="36"/>
      <c r="H564" s="36"/>
      <c r="I564" s="36"/>
      <c r="J564" s="36"/>
    </row>
    <row r="565" spans="2:10" ht="24.6" x14ac:dyDescent="0.4">
      <c r="B565" s="6" t="s">
        <v>5</v>
      </c>
      <c r="C565" s="36"/>
      <c r="D565" s="36"/>
      <c r="E565" s="36"/>
      <c r="F565" s="36"/>
      <c r="G565" s="36"/>
      <c r="H565" s="36"/>
      <c r="I565" s="36"/>
      <c r="J565" s="36"/>
    </row>
    <row r="566" spans="2:10" x14ac:dyDescent="0.4">
      <c r="B566" s="7"/>
      <c r="C566" s="39"/>
      <c r="D566" s="39"/>
      <c r="E566" s="39"/>
      <c r="F566" s="39"/>
      <c r="G566" s="39"/>
      <c r="H566" s="39"/>
      <c r="I566" s="39"/>
      <c r="J566" s="39"/>
    </row>
    <row r="567" spans="2:10" x14ac:dyDescent="0.4">
      <c r="B567" s="5" t="s">
        <v>7</v>
      </c>
      <c r="C567" s="21" t="s">
        <v>8</v>
      </c>
      <c r="D567" s="21" t="s">
        <v>9</v>
      </c>
      <c r="E567" s="21" t="s">
        <v>40</v>
      </c>
      <c r="F567" s="21" t="s">
        <v>41</v>
      </c>
      <c r="G567" s="21" t="s">
        <v>42</v>
      </c>
      <c r="H567" s="21" t="s">
        <v>43</v>
      </c>
      <c r="I567" s="21" t="s">
        <v>44</v>
      </c>
      <c r="J567" s="21" t="s">
        <v>45</v>
      </c>
    </row>
    <row r="568" spans="2:10" hidden="1" x14ac:dyDescent="0.4">
      <c r="B568" s="28"/>
      <c r="C568" s="28" t="str">
        <f>IFERROR(IF(INDEX('ce raw data'!$C$2:$CZ$3000,MATCH(1,INDEX(('ce raw data'!$A$2:$A$3000=C564)*('ce raw data'!$B$2:$B$3000=$B569),,),0),MATCH(SUBSTITUTE(C567,"Allele","Height"),'ce raw data'!$C$1:$CZ$1,0))="","-",INDEX('ce raw data'!$C$2:$CZ$3000,MATCH(1,INDEX(('ce raw data'!$A$2:$A$3000=C564)*('ce raw data'!$B$2:$B$3000=$B569),,),0),MATCH(SUBSTITUTE(C567,"Allele","Height"),'ce raw data'!$C$1:$CZ$1,0))),"-")</f>
        <v>-</v>
      </c>
      <c r="D568" s="28" t="str">
        <f>IFERROR(IF(INDEX('ce raw data'!$C$2:$CZ$3000,MATCH(1,INDEX(('ce raw data'!$A$2:$A$3000=C564)*('ce raw data'!$B$2:$B$3000=$B569),,),0),MATCH(SUBSTITUTE(D567,"Allele","Height"),'ce raw data'!$C$1:$CZ$1,0))="","-",INDEX('ce raw data'!$C$2:$CZ$3000,MATCH(1,INDEX(('ce raw data'!$A$2:$A$3000=C564)*('ce raw data'!$B$2:$B$3000=$B569),,),0),MATCH(SUBSTITUTE(D567,"Allele","Height"),'ce raw data'!$C$1:$CZ$1,0))),"-")</f>
        <v>-</v>
      </c>
      <c r="E568" s="28" t="str">
        <f>IFERROR(IF(INDEX('ce raw data'!$C$2:$CZ$3000,MATCH(1,INDEX(('ce raw data'!$A$2:$A$3000=C564)*('ce raw data'!$B$2:$B$3000=$B569),,),0),MATCH(SUBSTITUTE(E567,"Allele","Height"),'ce raw data'!$C$1:$CZ$1,0))="","-",INDEX('ce raw data'!$C$2:$CZ$3000,MATCH(1,INDEX(('ce raw data'!$A$2:$A$3000=C564)*('ce raw data'!$B$2:$B$3000=$B569),,),0),MATCH(SUBSTITUTE(E567,"Allele","Height"),'ce raw data'!$C$1:$CZ$1,0))),"-")</f>
        <v>-</v>
      </c>
      <c r="F568" s="28" t="str">
        <f>IFERROR(IF(INDEX('ce raw data'!$C$2:$CZ$3000,MATCH(1,INDEX(('ce raw data'!$A$2:$A$3000=C564)*('ce raw data'!$B$2:$B$3000=$B569),,),0),MATCH(SUBSTITUTE(F567,"Allele","Height"),'ce raw data'!$C$1:$CZ$1,0))="","-",INDEX('ce raw data'!$C$2:$CZ$3000,MATCH(1,INDEX(('ce raw data'!$A$2:$A$3000=C564)*('ce raw data'!$B$2:$B$3000=$B569),,),0),MATCH(SUBSTITUTE(F567,"Allele","Height"),'ce raw data'!$C$1:$CZ$1,0))),"-")</f>
        <v>-</v>
      </c>
      <c r="G568" s="28" t="str">
        <f>IFERROR(IF(INDEX('ce raw data'!$C$2:$CZ$3000,MATCH(1,INDEX(('ce raw data'!$A$2:$A$3000=C564)*('ce raw data'!$B$2:$B$3000=$B569),,),0),MATCH(SUBSTITUTE(G567,"Allele","Height"),'ce raw data'!$C$1:$CZ$1,0))="","-",INDEX('ce raw data'!$C$2:$CZ$3000,MATCH(1,INDEX(('ce raw data'!$A$2:$A$3000=C564)*('ce raw data'!$B$2:$B$3000=$B569),,),0),MATCH(SUBSTITUTE(G567,"Allele","Height"),'ce raw data'!$C$1:$CZ$1,0))),"-")</f>
        <v>-</v>
      </c>
      <c r="H568" s="28" t="str">
        <f>IFERROR(IF(INDEX('ce raw data'!$C$2:$CZ$3000,MATCH(1,INDEX(('ce raw data'!$A$2:$A$3000=C564)*('ce raw data'!$B$2:$B$3000=$B569),,),0),MATCH(SUBSTITUTE(H567,"Allele","Height"),'ce raw data'!$C$1:$CZ$1,0))="","-",INDEX('ce raw data'!$C$2:$CZ$3000,MATCH(1,INDEX(('ce raw data'!$A$2:$A$3000=C564)*('ce raw data'!$B$2:$B$3000=$B569),,),0),MATCH(SUBSTITUTE(H567,"Allele","Height"),'ce raw data'!$C$1:$CZ$1,0))),"-")</f>
        <v>-</v>
      </c>
      <c r="I568" s="28" t="str">
        <f>IFERROR(IF(INDEX('ce raw data'!$C$2:$CZ$3000,MATCH(1,INDEX(('ce raw data'!$A$2:$A$3000=C564)*('ce raw data'!$B$2:$B$3000=$B569),,),0),MATCH(SUBSTITUTE(I567,"Allele","Height"),'ce raw data'!$C$1:$CZ$1,0))="","-",INDEX('ce raw data'!$C$2:$CZ$3000,MATCH(1,INDEX(('ce raw data'!$A$2:$A$3000=C564)*('ce raw data'!$B$2:$B$3000=$B569),,),0),MATCH(SUBSTITUTE(I567,"Allele","Height"),'ce raw data'!$C$1:$CZ$1,0))),"-")</f>
        <v>-</v>
      </c>
      <c r="J568" s="28" t="str">
        <f>IFERROR(IF(INDEX('ce raw data'!$C$2:$CZ$3000,MATCH(1,INDEX(('ce raw data'!$A$2:$A$3000=C564)*('ce raw data'!$B$2:$B$3000=$B569),,),0),MATCH(SUBSTITUTE(J567,"Allele","Height"),'ce raw data'!$C$1:$CZ$1,0))="","-",INDEX('ce raw data'!$C$2:$CZ$3000,MATCH(1,INDEX(('ce raw data'!$A$2:$A$3000=C564)*('ce raw data'!$B$2:$B$3000=$B569),,),0),MATCH(SUBSTITUTE(J567,"Allele","Height"),'ce raw data'!$C$1:$CZ$1,0))),"-")</f>
        <v>-</v>
      </c>
    </row>
    <row r="569" spans="2:10" x14ac:dyDescent="0.4">
      <c r="B569" s="10" t="str">
        <f>'Allele Call Table'!$A$71</f>
        <v>AMEL</v>
      </c>
      <c r="C569" s="8" t="str">
        <f>IFERROR(IF(INDEX('ce raw data'!$C$2:$CZ$3000,MATCH(1,INDEX(('ce raw data'!$A$2:$A$3000=C564)*('ce raw data'!$B$2:$B$3000=$B569),,),0),MATCH(C567,'ce raw data'!$C$1:$CZ$1,0))="","-",INDEX('ce raw data'!$C$2:$CZ$3000,MATCH(1,INDEX(('ce raw data'!$A$2:$A$3000=C564)*('ce raw data'!$B$2:$B$3000=$B569),,),0),MATCH(C567,'ce raw data'!$C$1:$CZ$1,0))),"-")</f>
        <v>-</v>
      </c>
      <c r="D569" s="8" t="str">
        <f>IFERROR(IF(INDEX('ce raw data'!$C$2:$CZ$3000,MATCH(1,INDEX(('ce raw data'!$A$2:$A$3000=C564)*('ce raw data'!$B$2:$B$3000=$B569),,),0),MATCH(D567,'ce raw data'!$C$1:$CZ$1,0))="","-",INDEX('ce raw data'!$C$2:$CZ$3000,MATCH(1,INDEX(('ce raw data'!$A$2:$A$3000=C564)*('ce raw data'!$B$2:$B$3000=$B569),,),0),MATCH(D567,'ce raw data'!$C$1:$CZ$1,0))),"-")</f>
        <v>-</v>
      </c>
      <c r="E569" s="8" t="str">
        <f>IFERROR(IF(INDEX('ce raw data'!$C$2:$CZ$3000,MATCH(1,INDEX(('ce raw data'!$A$2:$A$3000=C564)*('ce raw data'!$B$2:$B$3000=$B569),,),0),MATCH(E567,'ce raw data'!$C$1:$CZ$1,0))="","-",INDEX('ce raw data'!$C$2:$CZ$3000,MATCH(1,INDEX(('ce raw data'!$A$2:$A$3000=C564)*('ce raw data'!$B$2:$B$3000=$B569),,),0),MATCH(E567,'ce raw data'!$C$1:$CZ$1,0))),"-")</f>
        <v>-</v>
      </c>
      <c r="F569" s="8" t="str">
        <f>IFERROR(IF(INDEX('ce raw data'!$C$2:$CZ$3000,MATCH(1,INDEX(('ce raw data'!$A$2:$A$3000=C564)*('ce raw data'!$B$2:$B$3000=$B569),,),0),MATCH(F567,'ce raw data'!$C$1:$CZ$1,0))="","-",INDEX('ce raw data'!$C$2:$CZ$3000,MATCH(1,INDEX(('ce raw data'!$A$2:$A$3000=C564)*('ce raw data'!$B$2:$B$3000=$B569),,),0),MATCH(F567,'ce raw data'!$C$1:$CZ$1,0))),"-")</f>
        <v>-</v>
      </c>
      <c r="G569" s="8" t="str">
        <f>IFERROR(IF(INDEX('ce raw data'!$C$2:$CZ$3000,MATCH(1,INDEX(('ce raw data'!$A$2:$A$3000=C564)*('ce raw data'!$B$2:$B$3000=$B569),,),0),MATCH(G567,'ce raw data'!$C$1:$CZ$1,0))="","-",INDEX('ce raw data'!$C$2:$CZ$3000,MATCH(1,INDEX(('ce raw data'!$A$2:$A$3000=C564)*('ce raw data'!$B$2:$B$3000=$B569),,),0),MATCH(G567,'ce raw data'!$C$1:$CZ$1,0))),"-")</f>
        <v>-</v>
      </c>
      <c r="H569" s="8" t="str">
        <f>IFERROR(IF(INDEX('ce raw data'!$C$2:$CZ$3000,MATCH(1,INDEX(('ce raw data'!$A$2:$A$3000=C564)*('ce raw data'!$B$2:$B$3000=$B569),,),0),MATCH(H567,'ce raw data'!$C$1:$CZ$1,0))="","-",INDEX('ce raw data'!$C$2:$CZ$3000,MATCH(1,INDEX(('ce raw data'!$A$2:$A$3000=C564)*('ce raw data'!$B$2:$B$3000=$B569),,),0),MATCH(H567,'ce raw data'!$C$1:$CZ$1,0))),"-")</f>
        <v>-</v>
      </c>
      <c r="I569" s="8" t="str">
        <f>IFERROR(IF(INDEX('ce raw data'!$C$2:$CZ$3000,MATCH(1,INDEX(('ce raw data'!$A$2:$A$3000=C564)*('ce raw data'!$B$2:$B$3000=$B569),,),0),MATCH(I567,'ce raw data'!$C$1:$CZ$1,0))="","-",INDEX('ce raw data'!$C$2:$CZ$3000,MATCH(1,INDEX(('ce raw data'!$A$2:$A$3000=C564)*('ce raw data'!$B$2:$B$3000=$B569),,),0),MATCH(I567,'ce raw data'!$C$1:$CZ$1,0))),"-")</f>
        <v>-</v>
      </c>
      <c r="J569" s="8" t="str">
        <f>IFERROR(IF(INDEX('ce raw data'!$C$2:$CZ$3000,MATCH(1,INDEX(('ce raw data'!$A$2:$A$3000=C564)*('ce raw data'!$B$2:$B$3000=$B569),,),0),MATCH(J567,'ce raw data'!$C$1:$CZ$1,0))="","-",INDEX('ce raw data'!$C$2:$CZ$3000,MATCH(1,INDEX(('ce raw data'!$A$2:$A$3000=C564)*('ce raw data'!$B$2:$B$3000=$B569),,),0),MATCH(J567,'ce raw data'!$C$1:$CZ$1,0))),"-")</f>
        <v>-</v>
      </c>
    </row>
    <row r="570" spans="2:10" hidden="1" x14ac:dyDescent="0.4">
      <c r="B570" s="10"/>
      <c r="C570" s="8" t="str">
        <f>IFERROR(IF(INDEX('ce raw data'!$C$2:$CZ$3000,MATCH(1,INDEX(('ce raw data'!$A$2:$A$3000=C564)*('ce raw data'!$B$2:$B$3000=$B571),,),0),MATCH(SUBSTITUTE(C567,"Allele","Height"),'ce raw data'!$C$1:$CZ$1,0))="","-",INDEX('ce raw data'!$C$2:$CZ$3000,MATCH(1,INDEX(('ce raw data'!$A$2:$A$3000=C564)*('ce raw data'!$B$2:$B$3000=$B571),,),0),MATCH(SUBSTITUTE(C567,"Allele","Height"),'ce raw data'!$C$1:$CZ$1,0))),"-")</f>
        <v>-</v>
      </c>
      <c r="D570" s="8" t="str">
        <f>IFERROR(IF(INDEX('ce raw data'!$C$2:$CZ$3000,MATCH(1,INDEX(('ce raw data'!$A$2:$A$3000=C564)*('ce raw data'!$B$2:$B$3000=$B571),,),0),MATCH(SUBSTITUTE(D567,"Allele","Height"),'ce raw data'!$C$1:$CZ$1,0))="","-",INDEX('ce raw data'!$C$2:$CZ$3000,MATCH(1,INDEX(('ce raw data'!$A$2:$A$3000=C564)*('ce raw data'!$B$2:$B$3000=$B571),,),0),MATCH(SUBSTITUTE(D567,"Allele","Height"),'ce raw data'!$C$1:$CZ$1,0))),"-")</f>
        <v>-</v>
      </c>
      <c r="E570" s="8" t="str">
        <f>IFERROR(IF(INDEX('ce raw data'!$C$2:$CZ$3000,MATCH(1,INDEX(('ce raw data'!$A$2:$A$3000=C564)*('ce raw data'!$B$2:$B$3000=$B571),,),0),MATCH(SUBSTITUTE(E567,"Allele","Height"),'ce raw data'!$C$1:$CZ$1,0))="","-",INDEX('ce raw data'!$C$2:$CZ$3000,MATCH(1,INDEX(('ce raw data'!$A$2:$A$3000=C564)*('ce raw data'!$B$2:$B$3000=$B571),,),0),MATCH(SUBSTITUTE(E567,"Allele","Height"),'ce raw data'!$C$1:$CZ$1,0))),"-")</f>
        <v>-</v>
      </c>
      <c r="F570" s="8" t="str">
        <f>IFERROR(IF(INDEX('ce raw data'!$C$2:$CZ$3000,MATCH(1,INDEX(('ce raw data'!$A$2:$A$3000=C564)*('ce raw data'!$B$2:$B$3000=$B571),,),0),MATCH(SUBSTITUTE(F567,"Allele","Height"),'ce raw data'!$C$1:$CZ$1,0))="","-",INDEX('ce raw data'!$C$2:$CZ$3000,MATCH(1,INDEX(('ce raw data'!$A$2:$A$3000=C564)*('ce raw data'!$B$2:$B$3000=$B571),,),0),MATCH(SUBSTITUTE(F567,"Allele","Height"),'ce raw data'!$C$1:$CZ$1,0))),"-")</f>
        <v>-</v>
      </c>
      <c r="G570" s="8" t="str">
        <f>IFERROR(IF(INDEX('ce raw data'!$C$2:$CZ$3000,MATCH(1,INDEX(('ce raw data'!$A$2:$A$3000=C564)*('ce raw data'!$B$2:$B$3000=$B571),,),0),MATCH(SUBSTITUTE(G567,"Allele","Height"),'ce raw data'!$C$1:$CZ$1,0))="","-",INDEX('ce raw data'!$C$2:$CZ$3000,MATCH(1,INDEX(('ce raw data'!$A$2:$A$3000=C564)*('ce raw data'!$B$2:$B$3000=$B571),,),0),MATCH(SUBSTITUTE(G567,"Allele","Height"),'ce raw data'!$C$1:$CZ$1,0))),"-")</f>
        <v>-</v>
      </c>
      <c r="H570" s="8" t="str">
        <f>IFERROR(IF(INDEX('ce raw data'!$C$2:$CZ$3000,MATCH(1,INDEX(('ce raw data'!$A$2:$A$3000=C564)*('ce raw data'!$B$2:$B$3000=$B571),,),0),MATCH(SUBSTITUTE(H567,"Allele","Height"),'ce raw data'!$C$1:$CZ$1,0))="","-",INDEX('ce raw data'!$C$2:$CZ$3000,MATCH(1,INDEX(('ce raw data'!$A$2:$A$3000=C564)*('ce raw data'!$B$2:$B$3000=$B571),,),0),MATCH(SUBSTITUTE(H567,"Allele","Height"),'ce raw data'!$C$1:$CZ$1,0))),"-")</f>
        <v>-</v>
      </c>
      <c r="I570" s="8" t="str">
        <f>IFERROR(IF(INDEX('ce raw data'!$C$2:$CZ$3000,MATCH(1,INDEX(('ce raw data'!$A$2:$A$3000=C564)*('ce raw data'!$B$2:$B$3000=$B571),,),0),MATCH(SUBSTITUTE(I567,"Allele","Height"),'ce raw data'!$C$1:$CZ$1,0))="","-",INDEX('ce raw data'!$C$2:$CZ$3000,MATCH(1,INDEX(('ce raw data'!$A$2:$A$3000=C564)*('ce raw data'!$B$2:$B$3000=$B571),,),0),MATCH(SUBSTITUTE(I567,"Allele","Height"),'ce raw data'!$C$1:$CZ$1,0))),"-")</f>
        <v>-</v>
      </c>
      <c r="J570" s="8" t="str">
        <f>IFERROR(IF(INDEX('ce raw data'!$C$2:$CZ$3000,MATCH(1,INDEX(('ce raw data'!$A$2:$A$3000=C564)*('ce raw data'!$B$2:$B$3000=$B571),,),0),MATCH(SUBSTITUTE(J567,"Allele","Height"),'ce raw data'!$C$1:$CZ$1,0))="","-",INDEX('ce raw data'!$C$2:$CZ$3000,MATCH(1,INDEX(('ce raw data'!$A$2:$A$3000=C564)*('ce raw data'!$B$2:$B$3000=$B571),,),0),MATCH(SUBSTITUTE(J567,"Allele","Height"),'ce raw data'!$C$1:$CZ$1,0))),"-")</f>
        <v>-</v>
      </c>
    </row>
    <row r="571" spans="2:10" x14ac:dyDescent="0.4">
      <c r="B571" s="10" t="str">
        <f>'Allele Call Table'!$A$73</f>
        <v>D3S1358</v>
      </c>
      <c r="C571" s="8" t="str">
        <f>IFERROR(IF(INDEX('ce raw data'!$C$2:$CZ$3000,MATCH(1,INDEX(('ce raw data'!$A$2:$A$3000=C564)*('ce raw data'!$B$2:$B$3000=$B571),,),0),MATCH(C567,'ce raw data'!$C$1:$CZ$1,0))="","-",INDEX('ce raw data'!$C$2:$CZ$3000,MATCH(1,INDEX(('ce raw data'!$A$2:$A$3000=C564)*('ce raw data'!$B$2:$B$3000=$B571),,),0),MATCH(C567,'ce raw data'!$C$1:$CZ$1,0))),"-")</f>
        <v>-</v>
      </c>
      <c r="D571" s="8" t="str">
        <f>IFERROR(IF(INDEX('ce raw data'!$C$2:$CZ$3000,MATCH(1,INDEX(('ce raw data'!$A$2:$A$3000=C564)*('ce raw data'!$B$2:$B$3000=$B571),,),0),MATCH(D567,'ce raw data'!$C$1:$CZ$1,0))="","-",INDEX('ce raw data'!$C$2:$CZ$3000,MATCH(1,INDEX(('ce raw data'!$A$2:$A$3000=C564)*('ce raw data'!$B$2:$B$3000=$B571),,),0),MATCH(D567,'ce raw data'!$C$1:$CZ$1,0))),"-")</f>
        <v>-</v>
      </c>
      <c r="E571" s="8" t="str">
        <f>IFERROR(IF(INDEX('ce raw data'!$C$2:$CZ$3000,MATCH(1,INDEX(('ce raw data'!$A$2:$A$3000=C564)*('ce raw data'!$B$2:$B$3000=$B571),,),0),MATCH(E567,'ce raw data'!$C$1:$CZ$1,0))="","-",INDEX('ce raw data'!$C$2:$CZ$3000,MATCH(1,INDEX(('ce raw data'!$A$2:$A$3000=C564)*('ce raw data'!$B$2:$B$3000=$B571),,),0),MATCH(E567,'ce raw data'!$C$1:$CZ$1,0))),"-")</f>
        <v>-</v>
      </c>
      <c r="F571" s="8" t="str">
        <f>IFERROR(IF(INDEX('ce raw data'!$C$2:$CZ$3000,MATCH(1,INDEX(('ce raw data'!$A$2:$A$3000=C564)*('ce raw data'!$B$2:$B$3000=$B571),,),0),MATCH(F567,'ce raw data'!$C$1:$CZ$1,0))="","-",INDEX('ce raw data'!$C$2:$CZ$3000,MATCH(1,INDEX(('ce raw data'!$A$2:$A$3000=C564)*('ce raw data'!$B$2:$B$3000=$B571),,),0),MATCH(F567,'ce raw data'!$C$1:$CZ$1,0))),"-")</f>
        <v>-</v>
      </c>
      <c r="G571" s="8" t="str">
        <f>IFERROR(IF(INDEX('ce raw data'!$C$2:$CZ$3000,MATCH(1,INDEX(('ce raw data'!$A$2:$A$3000=C564)*('ce raw data'!$B$2:$B$3000=$B571),,),0),MATCH(G567,'ce raw data'!$C$1:$CZ$1,0))="","-",INDEX('ce raw data'!$C$2:$CZ$3000,MATCH(1,INDEX(('ce raw data'!$A$2:$A$3000=C564)*('ce raw data'!$B$2:$B$3000=$B571),,),0),MATCH(G567,'ce raw data'!$C$1:$CZ$1,0))),"-")</f>
        <v>-</v>
      </c>
      <c r="H571" s="8" t="str">
        <f>IFERROR(IF(INDEX('ce raw data'!$C$2:$CZ$3000,MATCH(1,INDEX(('ce raw data'!$A$2:$A$3000=C564)*('ce raw data'!$B$2:$B$3000=$B571),,),0),MATCH(H567,'ce raw data'!$C$1:$CZ$1,0))="","-",INDEX('ce raw data'!$C$2:$CZ$3000,MATCH(1,INDEX(('ce raw data'!$A$2:$A$3000=C564)*('ce raw data'!$B$2:$B$3000=$B571),,),0),MATCH(H567,'ce raw data'!$C$1:$CZ$1,0))),"-")</f>
        <v>-</v>
      </c>
      <c r="I571" s="8" t="str">
        <f>IFERROR(IF(INDEX('ce raw data'!$C$2:$CZ$3000,MATCH(1,INDEX(('ce raw data'!$A$2:$A$3000=C564)*('ce raw data'!$B$2:$B$3000=$B571),,),0),MATCH(I567,'ce raw data'!$C$1:$CZ$1,0))="","-",INDEX('ce raw data'!$C$2:$CZ$3000,MATCH(1,INDEX(('ce raw data'!$A$2:$A$3000=C564)*('ce raw data'!$B$2:$B$3000=$B571),,),0),MATCH(I567,'ce raw data'!$C$1:$CZ$1,0))),"-")</f>
        <v>-</v>
      </c>
      <c r="J571" s="8" t="str">
        <f>IFERROR(IF(INDEX('ce raw data'!$C$2:$CZ$3000,MATCH(1,INDEX(('ce raw data'!$A$2:$A$3000=C564)*('ce raw data'!$B$2:$B$3000=$B571),,),0),MATCH(J567,'ce raw data'!$C$1:$CZ$1,0))="","-",INDEX('ce raw data'!$C$2:$CZ$3000,MATCH(1,INDEX(('ce raw data'!$A$2:$A$3000=C564)*('ce raw data'!$B$2:$B$3000=$B571),,),0),MATCH(J567,'ce raw data'!$C$1:$CZ$1,0))),"-")</f>
        <v>-</v>
      </c>
    </row>
    <row r="572" spans="2:10" hidden="1" x14ac:dyDescent="0.4">
      <c r="B572" s="10"/>
      <c r="C572" s="8" t="str">
        <f>IFERROR(IF(INDEX('ce raw data'!$C$2:$CZ$3000,MATCH(1,INDEX(('ce raw data'!$A$2:$A$3000=C564)*('ce raw data'!$B$2:$B$3000=$B573),,),0),MATCH(SUBSTITUTE(C567,"Allele","Height"),'ce raw data'!$C$1:$CZ$1,0))="","-",INDEX('ce raw data'!$C$2:$CZ$3000,MATCH(1,INDEX(('ce raw data'!$A$2:$A$3000=C564)*('ce raw data'!$B$2:$B$3000=$B573),,),0),MATCH(SUBSTITUTE(C567,"Allele","Height"),'ce raw data'!$C$1:$CZ$1,0))),"-")</f>
        <v>-</v>
      </c>
      <c r="D572" s="8" t="str">
        <f>IFERROR(IF(INDEX('ce raw data'!$C$2:$CZ$3000,MATCH(1,INDEX(('ce raw data'!$A$2:$A$3000=C564)*('ce raw data'!$B$2:$B$3000=$B573),,),0),MATCH(SUBSTITUTE(D567,"Allele","Height"),'ce raw data'!$C$1:$CZ$1,0))="","-",INDEX('ce raw data'!$C$2:$CZ$3000,MATCH(1,INDEX(('ce raw data'!$A$2:$A$3000=C564)*('ce raw data'!$B$2:$B$3000=$B573),,),0),MATCH(SUBSTITUTE(D567,"Allele","Height"),'ce raw data'!$C$1:$CZ$1,0))),"-")</f>
        <v>-</v>
      </c>
      <c r="E572" s="8" t="str">
        <f>IFERROR(IF(INDEX('ce raw data'!$C$2:$CZ$3000,MATCH(1,INDEX(('ce raw data'!$A$2:$A$3000=C564)*('ce raw data'!$B$2:$B$3000=$B573),,),0),MATCH(SUBSTITUTE(E567,"Allele","Height"),'ce raw data'!$C$1:$CZ$1,0))="","-",INDEX('ce raw data'!$C$2:$CZ$3000,MATCH(1,INDEX(('ce raw data'!$A$2:$A$3000=C564)*('ce raw data'!$B$2:$B$3000=$B573),,),0),MATCH(SUBSTITUTE(E567,"Allele","Height"),'ce raw data'!$C$1:$CZ$1,0))),"-")</f>
        <v>-</v>
      </c>
      <c r="F572" s="8" t="str">
        <f>IFERROR(IF(INDEX('ce raw data'!$C$2:$CZ$3000,MATCH(1,INDEX(('ce raw data'!$A$2:$A$3000=C564)*('ce raw data'!$B$2:$B$3000=$B573),,),0),MATCH(SUBSTITUTE(F567,"Allele","Height"),'ce raw data'!$C$1:$CZ$1,0))="","-",INDEX('ce raw data'!$C$2:$CZ$3000,MATCH(1,INDEX(('ce raw data'!$A$2:$A$3000=C564)*('ce raw data'!$B$2:$B$3000=$B573),,),0),MATCH(SUBSTITUTE(F567,"Allele","Height"),'ce raw data'!$C$1:$CZ$1,0))),"-")</f>
        <v>-</v>
      </c>
      <c r="G572" s="8" t="str">
        <f>IFERROR(IF(INDEX('ce raw data'!$C$2:$CZ$3000,MATCH(1,INDEX(('ce raw data'!$A$2:$A$3000=C564)*('ce raw data'!$B$2:$B$3000=$B573),,),0),MATCH(SUBSTITUTE(G567,"Allele","Height"),'ce raw data'!$C$1:$CZ$1,0))="","-",INDEX('ce raw data'!$C$2:$CZ$3000,MATCH(1,INDEX(('ce raw data'!$A$2:$A$3000=C564)*('ce raw data'!$B$2:$B$3000=$B573),,),0),MATCH(SUBSTITUTE(G567,"Allele","Height"),'ce raw data'!$C$1:$CZ$1,0))),"-")</f>
        <v>-</v>
      </c>
      <c r="H572" s="8" t="str">
        <f>IFERROR(IF(INDEX('ce raw data'!$C$2:$CZ$3000,MATCH(1,INDEX(('ce raw data'!$A$2:$A$3000=C564)*('ce raw data'!$B$2:$B$3000=$B573),,),0),MATCH(SUBSTITUTE(H567,"Allele","Height"),'ce raw data'!$C$1:$CZ$1,0))="","-",INDEX('ce raw data'!$C$2:$CZ$3000,MATCH(1,INDEX(('ce raw data'!$A$2:$A$3000=C564)*('ce raw data'!$B$2:$B$3000=$B573),,),0),MATCH(SUBSTITUTE(H567,"Allele","Height"),'ce raw data'!$C$1:$CZ$1,0))),"-")</f>
        <v>-</v>
      </c>
      <c r="I572" s="8" t="str">
        <f>IFERROR(IF(INDEX('ce raw data'!$C$2:$CZ$3000,MATCH(1,INDEX(('ce raw data'!$A$2:$A$3000=C564)*('ce raw data'!$B$2:$B$3000=$B573),,),0),MATCH(SUBSTITUTE(I567,"Allele","Height"),'ce raw data'!$C$1:$CZ$1,0))="","-",INDEX('ce raw data'!$C$2:$CZ$3000,MATCH(1,INDEX(('ce raw data'!$A$2:$A$3000=C564)*('ce raw data'!$B$2:$B$3000=$B573),,),0),MATCH(SUBSTITUTE(I567,"Allele","Height"),'ce raw data'!$C$1:$CZ$1,0))),"-")</f>
        <v>-</v>
      </c>
      <c r="J572" s="8" t="str">
        <f>IFERROR(IF(INDEX('ce raw data'!$C$2:$CZ$3000,MATCH(1,INDEX(('ce raw data'!$A$2:$A$3000=C564)*('ce raw data'!$B$2:$B$3000=$B573),,),0),MATCH(SUBSTITUTE(J567,"Allele","Height"),'ce raw data'!$C$1:$CZ$1,0))="","-",INDEX('ce raw data'!$C$2:$CZ$3000,MATCH(1,INDEX(('ce raw data'!$A$2:$A$3000=C564)*('ce raw data'!$B$2:$B$3000=$B573),,),0),MATCH(SUBSTITUTE(J567,"Allele","Height"),'ce raw data'!$C$1:$CZ$1,0))),"-")</f>
        <v>-</v>
      </c>
    </row>
    <row r="573" spans="2:10" x14ac:dyDescent="0.4">
      <c r="B573" s="10" t="str">
        <f>'Allele Call Table'!$A$75</f>
        <v>D1S1656</v>
      </c>
      <c r="C573" s="8" t="str">
        <f>IFERROR(IF(INDEX('ce raw data'!$C$2:$CZ$3000,MATCH(1,INDEX(('ce raw data'!$A$2:$A$3000=C564)*('ce raw data'!$B$2:$B$3000=$B573),,),0),MATCH(C567,'ce raw data'!$C$1:$CZ$1,0))="","-",INDEX('ce raw data'!$C$2:$CZ$3000,MATCH(1,INDEX(('ce raw data'!$A$2:$A$3000=C564)*('ce raw data'!$B$2:$B$3000=$B573),,),0),MATCH(C567,'ce raw data'!$C$1:$CZ$1,0))),"-")</f>
        <v>-</v>
      </c>
      <c r="D573" s="8" t="str">
        <f>IFERROR(IF(INDEX('ce raw data'!$C$2:$CZ$3000,MATCH(1,INDEX(('ce raw data'!$A$2:$A$3000=C564)*('ce raw data'!$B$2:$B$3000=$B573),,),0),MATCH(D567,'ce raw data'!$C$1:$CZ$1,0))="","-",INDEX('ce raw data'!$C$2:$CZ$3000,MATCH(1,INDEX(('ce raw data'!$A$2:$A$3000=C564)*('ce raw data'!$B$2:$B$3000=$B573),,),0),MATCH(D567,'ce raw data'!$C$1:$CZ$1,0))),"-")</f>
        <v>-</v>
      </c>
      <c r="E573" s="8" t="str">
        <f>IFERROR(IF(INDEX('ce raw data'!$C$2:$CZ$3000,MATCH(1,INDEX(('ce raw data'!$A$2:$A$3000=C564)*('ce raw data'!$B$2:$B$3000=$B573),,),0),MATCH(E567,'ce raw data'!$C$1:$CZ$1,0))="","-",INDEX('ce raw data'!$C$2:$CZ$3000,MATCH(1,INDEX(('ce raw data'!$A$2:$A$3000=C564)*('ce raw data'!$B$2:$B$3000=$B573),,),0),MATCH(E567,'ce raw data'!$C$1:$CZ$1,0))),"-")</f>
        <v>-</v>
      </c>
      <c r="F573" s="8" t="str">
        <f>IFERROR(IF(INDEX('ce raw data'!$C$2:$CZ$3000,MATCH(1,INDEX(('ce raw data'!$A$2:$A$3000=C564)*('ce raw data'!$B$2:$B$3000=$B573),,),0),MATCH(F567,'ce raw data'!$C$1:$CZ$1,0))="","-",INDEX('ce raw data'!$C$2:$CZ$3000,MATCH(1,INDEX(('ce raw data'!$A$2:$A$3000=C564)*('ce raw data'!$B$2:$B$3000=$B573),,),0),MATCH(F567,'ce raw data'!$C$1:$CZ$1,0))),"-")</f>
        <v>-</v>
      </c>
      <c r="G573" s="8" t="str">
        <f>IFERROR(IF(INDEX('ce raw data'!$C$2:$CZ$3000,MATCH(1,INDEX(('ce raw data'!$A$2:$A$3000=C564)*('ce raw data'!$B$2:$B$3000=$B573),,),0),MATCH(G567,'ce raw data'!$C$1:$CZ$1,0))="","-",INDEX('ce raw data'!$C$2:$CZ$3000,MATCH(1,INDEX(('ce raw data'!$A$2:$A$3000=C564)*('ce raw data'!$B$2:$B$3000=$B573),,),0),MATCH(G567,'ce raw data'!$C$1:$CZ$1,0))),"-")</f>
        <v>-</v>
      </c>
      <c r="H573" s="8" t="str">
        <f>IFERROR(IF(INDEX('ce raw data'!$C$2:$CZ$3000,MATCH(1,INDEX(('ce raw data'!$A$2:$A$3000=C564)*('ce raw data'!$B$2:$B$3000=$B573),,),0),MATCH(H567,'ce raw data'!$C$1:$CZ$1,0))="","-",INDEX('ce raw data'!$C$2:$CZ$3000,MATCH(1,INDEX(('ce raw data'!$A$2:$A$3000=C564)*('ce raw data'!$B$2:$B$3000=$B573),,),0),MATCH(H567,'ce raw data'!$C$1:$CZ$1,0))),"-")</f>
        <v>-</v>
      </c>
      <c r="I573" s="8" t="str">
        <f>IFERROR(IF(INDEX('ce raw data'!$C$2:$CZ$3000,MATCH(1,INDEX(('ce raw data'!$A$2:$A$3000=C564)*('ce raw data'!$B$2:$B$3000=$B573),,),0),MATCH(I567,'ce raw data'!$C$1:$CZ$1,0))="","-",INDEX('ce raw data'!$C$2:$CZ$3000,MATCH(1,INDEX(('ce raw data'!$A$2:$A$3000=C564)*('ce raw data'!$B$2:$B$3000=$B573),,),0),MATCH(I567,'ce raw data'!$C$1:$CZ$1,0))),"-")</f>
        <v>-</v>
      </c>
      <c r="J573" s="8" t="str">
        <f>IFERROR(IF(INDEX('ce raw data'!$C$2:$CZ$3000,MATCH(1,INDEX(('ce raw data'!$A$2:$A$3000=C564)*('ce raw data'!$B$2:$B$3000=$B573),,),0),MATCH(J567,'ce raw data'!$C$1:$CZ$1,0))="","-",INDEX('ce raw data'!$C$2:$CZ$3000,MATCH(1,INDEX(('ce raw data'!$A$2:$A$3000=C564)*('ce raw data'!$B$2:$B$3000=$B573),,),0),MATCH(J567,'ce raw data'!$C$1:$CZ$1,0))),"-")</f>
        <v>-</v>
      </c>
    </row>
    <row r="574" spans="2:10" hidden="1" x14ac:dyDescent="0.4">
      <c r="B574" s="10"/>
      <c r="C574" s="8" t="str">
        <f>IFERROR(IF(INDEX('ce raw data'!$C$2:$CZ$3000,MATCH(1,INDEX(('ce raw data'!$A$2:$A$3000=C564)*('ce raw data'!$B$2:$B$3000=$B575),,),0),MATCH(SUBSTITUTE(C567,"Allele","Height"),'ce raw data'!$C$1:$CZ$1,0))="","-",INDEX('ce raw data'!$C$2:$CZ$3000,MATCH(1,INDEX(('ce raw data'!$A$2:$A$3000=C564)*('ce raw data'!$B$2:$B$3000=$B575),,),0),MATCH(SUBSTITUTE(C567,"Allele","Height"),'ce raw data'!$C$1:$CZ$1,0))),"-")</f>
        <v>-</v>
      </c>
      <c r="D574" s="8" t="str">
        <f>IFERROR(IF(INDEX('ce raw data'!$C$2:$CZ$3000,MATCH(1,INDEX(('ce raw data'!$A$2:$A$3000=C564)*('ce raw data'!$B$2:$B$3000=$B575),,),0),MATCH(SUBSTITUTE(D567,"Allele","Height"),'ce raw data'!$C$1:$CZ$1,0))="","-",INDEX('ce raw data'!$C$2:$CZ$3000,MATCH(1,INDEX(('ce raw data'!$A$2:$A$3000=C564)*('ce raw data'!$B$2:$B$3000=$B575),,),0),MATCH(SUBSTITUTE(D567,"Allele","Height"),'ce raw data'!$C$1:$CZ$1,0))),"-")</f>
        <v>-</v>
      </c>
      <c r="E574" s="8" t="str">
        <f>IFERROR(IF(INDEX('ce raw data'!$C$2:$CZ$3000,MATCH(1,INDEX(('ce raw data'!$A$2:$A$3000=C564)*('ce raw data'!$B$2:$B$3000=$B575),,),0),MATCH(SUBSTITUTE(E567,"Allele","Height"),'ce raw data'!$C$1:$CZ$1,0))="","-",INDEX('ce raw data'!$C$2:$CZ$3000,MATCH(1,INDEX(('ce raw data'!$A$2:$A$3000=C564)*('ce raw data'!$B$2:$B$3000=$B575),,),0),MATCH(SUBSTITUTE(E567,"Allele","Height"),'ce raw data'!$C$1:$CZ$1,0))),"-")</f>
        <v>-</v>
      </c>
      <c r="F574" s="8" t="str">
        <f>IFERROR(IF(INDEX('ce raw data'!$C$2:$CZ$3000,MATCH(1,INDEX(('ce raw data'!$A$2:$A$3000=C564)*('ce raw data'!$B$2:$B$3000=$B575),,),0),MATCH(SUBSTITUTE(F567,"Allele","Height"),'ce raw data'!$C$1:$CZ$1,0))="","-",INDEX('ce raw data'!$C$2:$CZ$3000,MATCH(1,INDEX(('ce raw data'!$A$2:$A$3000=C564)*('ce raw data'!$B$2:$B$3000=$B575),,),0),MATCH(SUBSTITUTE(F567,"Allele","Height"),'ce raw data'!$C$1:$CZ$1,0))),"-")</f>
        <v>-</v>
      </c>
      <c r="G574" s="8" t="str">
        <f>IFERROR(IF(INDEX('ce raw data'!$C$2:$CZ$3000,MATCH(1,INDEX(('ce raw data'!$A$2:$A$3000=C564)*('ce raw data'!$B$2:$B$3000=$B575),,),0),MATCH(SUBSTITUTE(G567,"Allele","Height"),'ce raw data'!$C$1:$CZ$1,0))="","-",INDEX('ce raw data'!$C$2:$CZ$3000,MATCH(1,INDEX(('ce raw data'!$A$2:$A$3000=C564)*('ce raw data'!$B$2:$B$3000=$B575),,),0),MATCH(SUBSTITUTE(G567,"Allele","Height"),'ce raw data'!$C$1:$CZ$1,0))),"-")</f>
        <v>-</v>
      </c>
      <c r="H574" s="8" t="str">
        <f>IFERROR(IF(INDEX('ce raw data'!$C$2:$CZ$3000,MATCH(1,INDEX(('ce raw data'!$A$2:$A$3000=C564)*('ce raw data'!$B$2:$B$3000=$B575),,),0),MATCH(SUBSTITUTE(H567,"Allele","Height"),'ce raw data'!$C$1:$CZ$1,0))="","-",INDEX('ce raw data'!$C$2:$CZ$3000,MATCH(1,INDEX(('ce raw data'!$A$2:$A$3000=C564)*('ce raw data'!$B$2:$B$3000=$B575),,),0),MATCH(SUBSTITUTE(H567,"Allele","Height"),'ce raw data'!$C$1:$CZ$1,0))),"-")</f>
        <v>-</v>
      </c>
      <c r="I574" s="8" t="str">
        <f>IFERROR(IF(INDEX('ce raw data'!$C$2:$CZ$3000,MATCH(1,INDEX(('ce raw data'!$A$2:$A$3000=C564)*('ce raw data'!$B$2:$B$3000=$B575),,),0),MATCH(SUBSTITUTE(I567,"Allele","Height"),'ce raw data'!$C$1:$CZ$1,0))="","-",INDEX('ce raw data'!$C$2:$CZ$3000,MATCH(1,INDEX(('ce raw data'!$A$2:$A$3000=C564)*('ce raw data'!$B$2:$B$3000=$B575),,),0),MATCH(SUBSTITUTE(I567,"Allele","Height"),'ce raw data'!$C$1:$CZ$1,0))),"-")</f>
        <v>-</v>
      </c>
      <c r="J574" s="8" t="str">
        <f>IFERROR(IF(INDEX('ce raw data'!$C$2:$CZ$3000,MATCH(1,INDEX(('ce raw data'!$A$2:$A$3000=C564)*('ce raw data'!$B$2:$B$3000=$B575),,),0),MATCH(SUBSTITUTE(J567,"Allele","Height"),'ce raw data'!$C$1:$CZ$1,0))="","-",INDEX('ce raw data'!$C$2:$CZ$3000,MATCH(1,INDEX(('ce raw data'!$A$2:$A$3000=C564)*('ce raw data'!$B$2:$B$3000=$B575),,),0),MATCH(SUBSTITUTE(J567,"Allele","Height"),'ce raw data'!$C$1:$CZ$1,0))),"-")</f>
        <v>-</v>
      </c>
    </row>
    <row r="575" spans="2:10" x14ac:dyDescent="0.4">
      <c r="B575" s="10" t="str">
        <f>'Allele Call Table'!$A$77</f>
        <v>D2S441</v>
      </c>
      <c r="C575" s="8" t="str">
        <f>IFERROR(IF(INDEX('ce raw data'!$C$2:$CZ$3000,MATCH(1,INDEX(('ce raw data'!$A$2:$A$3000=C564)*('ce raw data'!$B$2:$B$3000=$B575),,),0),MATCH(C567,'ce raw data'!$C$1:$CZ$1,0))="","-",INDEX('ce raw data'!$C$2:$CZ$3000,MATCH(1,INDEX(('ce raw data'!$A$2:$A$3000=C564)*('ce raw data'!$B$2:$B$3000=$B575),,),0),MATCH(C567,'ce raw data'!$C$1:$CZ$1,0))),"-")</f>
        <v>-</v>
      </c>
      <c r="D575" s="8" t="str">
        <f>IFERROR(IF(INDEX('ce raw data'!$C$2:$CZ$3000,MATCH(1,INDEX(('ce raw data'!$A$2:$A$3000=C564)*('ce raw data'!$B$2:$B$3000=$B575),,),0),MATCH(D567,'ce raw data'!$C$1:$CZ$1,0))="","-",INDEX('ce raw data'!$C$2:$CZ$3000,MATCH(1,INDEX(('ce raw data'!$A$2:$A$3000=C564)*('ce raw data'!$B$2:$B$3000=$B575),,),0),MATCH(D567,'ce raw data'!$C$1:$CZ$1,0))),"-")</f>
        <v>-</v>
      </c>
      <c r="E575" s="8" t="str">
        <f>IFERROR(IF(INDEX('ce raw data'!$C$2:$CZ$3000,MATCH(1,INDEX(('ce raw data'!$A$2:$A$3000=C564)*('ce raw data'!$B$2:$B$3000=$B575),,),0),MATCH(E567,'ce raw data'!$C$1:$CZ$1,0))="","-",INDEX('ce raw data'!$C$2:$CZ$3000,MATCH(1,INDEX(('ce raw data'!$A$2:$A$3000=C564)*('ce raw data'!$B$2:$B$3000=$B575),,),0),MATCH(E567,'ce raw data'!$C$1:$CZ$1,0))),"-")</f>
        <v>-</v>
      </c>
      <c r="F575" s="8" t="str">
        <f>IFERROR(IF(INDEX('ce raw data'!$C$2:$CZ$3000,MATCH(1,INDEX(('ce raw data'!$A$2:$A$3000=C564)*('ce raw data'!$B$2:$B$3000=$B575),,),0),MATCH(F567,'ce raw data'!$C$1:$CZ$1,0))="","-",INDEX('ce raw data'!$C$2:$CZ$3000,MATCH(1,INDEX(('ce raw data'!$A$2:$A$3000=C564)*('ce raw data'!$B$2:$B$3000=$B575),,),0),MATCH(F567,'ce raw data'!$C$1:$CZ$1,0))),"-")</f>
        <v>-</v>
      </c>
      <c r="G575" s="8" t="str">
        <f>IFERROR(IF(INDEX('ce raw data'!$C$2:$CZ$3000,MATCH(1,INDEX(('ce raw data'!$A$2:$A$3000=C564)*('ce raw data'!$B$2:$B$3000=$B575),,),0),MATCH(G567,'ce raw data'!$C$1:$CZ$1,0))="","-",INDEX('ce raw data'!$C$2:$CZ$3000,MATCH(1,INDEX(('ce raw data'!$A$2:$A$3000=C564)*('ce raw data'!$B$2:$B$3000=$B575),,),0),MATCH(G567,'ce raw data'!$C$1:$CZ$1,0))),"-")</f>
        <v>-</v>
      </c>
      <c r="H575" s="8" t="str">
        <f>IFERROR(IF(INDEX('ce raw data'!$C$2:$CZ$3000,MATCH(1,INDEX(('ce raw data'!$A$2:$A$3000=C564)*('ce raw data'!$B$2:$B$3000=$B575),,),0),MATCH(H567,'ce raw data'!$C$1:$CZ$1,0))="","-",INDEX('ce raw data'!$C$2:$CZ$3000,MATCH(1,INDEX(('ce raw data'!$A$2:$A$3000=C564)*('ce raw data'!$B$2:$B$3000=$B575),,),0),MATCH(H567,'ce raw data'!$C$1:$CZ$1,0))),"-")</f>
        <v>-</v>
      </c>
      <c r="I575" s="8" t="str">
        <f>IFERROR(IF(INDEX('ce raw data'!$C$2:$CZ$3000,MATCH(1,INDEX(('ce raw data'!$A$2:$A$3000=C564)*('ce raw data'!$B$2:$B$3000=$B575),,),0),MATCH(I567,'ce raw data'!$C$1:$CZ$1,0))="","-",INDEX('ce raw data'!$C$2:$CZ$3000,MATCH(1,INDEX(('ce raw data'!$A$2:$A$3000=C564)*('ce raw data'!$B$2:$B$3000=$B575),,),0),MATCH(I567,'ce raw data'!$C$1:$CZ$1,0))),"-")</f>
        <v>-</v>
      </c>
      <c r="J575" s="8" t="str">
        <f>IFERROR(IF(INDEX('ce raw data'!$C$2:$CZ$3000,MATCH(1,INDEX(('ce raw data'!$A$2:$A$3000=C564)*('ce raw data'!$B$2:$B$3000=$B575),,),0),MATCH(J567,'ce raw data'!$C$1:$CZ$1,0))="","-",INDEX('ce raw data'!$C$2:$CZ$3000,MATCH(1,INDEX(('ce raw data'!$A$2:$A$3000=C564)*('ce raw data'!$B$2:$B$3000=$B575),,),0),MATCH(J567,'ce raw data'!$C$1:$CZ$1,0))),"-")</f>
        <v>-</v>
      </c>
    </row>
    <row r="576" spans="2:10" hidden="1" x14ac:dyDescent="0.4">
      <c r="B576" s="10"/>
      <c r="C576" s="8" t="str">
        <f>IFERROR(IF(INDEX('ce raw data'!$C$2:$CZ$3000,MATCH(1,INDEX(('ce raw data'!$A$2:$A$3000=C564)*('ce raw data'!$B$2:$B$3000=$B577),,),0),MATCH(SUBSTITUTE(C567,"Allele","Height"),'ce raw data'!$C$1:$CZ$1,0))="","-",INDEX('ce raw data'!$C$2:$CZ$3000,MATCH(1,INDEX(('ce raw data'!$A$2:$A$3000=C564)*('ce raw data'!$B$2:$B$3000=$B577),,),0),MATCH(SUBSTITUTE(C567,"Allele","Height"),'ce raw data'!$C$1:$CZ$1,0))),"-")</f>
        <v>-</v>
      </c>
      <c r="D576" s="8" t="str">
        <f>IFERROR(IF(INDEX('ce raw data'!$C$2:$CZ$3000,MATCH(1,INDEX(('ce raw data'!$A$2:$A$3000=C564)*('ce raw data'!$B$2:$B$3000=$B577),,),0),MATCH(SUBSTITUTE(D567,"Allele","Height"),'ce raw data'!$C$1:$CZ$1,0))="","-",INDEX('ce raw data'!$C$2:$CZ$3000,MATCH(1,INDEX(('ce raw data'!$A$2:$A$3000=C564)*('ce raw data'!$B$2:$B$3000=$B577),,),0),MATCH(SUBSTITUTE(D567,"Allele","Height"),'ce raw data'!$C$1:$CZ$1,0))),"-")</f>
        <v>-</v>
      </c>
      <c r="E576" s="8" t="str">
        <f>IFERROR(IF(INDEX('ce raw data'!$C$2:$CZ$3000,MATCH(1,INDEX(('ce raw data'!$A$2:$A$3000=C564)*('ce raw data'!$B$2:$B$3000=$B577),,),0),MATCH(SUBSTITUTE(E567,"Allele","Height"),'ce raw data'!$C$1:$CZ$1,0))="","-",INDEX('ce raw data'!$C$2:$CZ$3000,MATCH(1,INDEX(('ce raw data'!$A$2:$A$3000=C564)*('ce raw data'!$B$2:$B$3000=$B577),,),0),MATCH(SUBSTITUTE(E567,"Allele","Height"),'ce raw data'!$C$1:$CZ$1,0))),"-")</f>
        <v>-</v>
      </c>
      <c r="F576" s="8" t="str">
        <f>IFERROR(IF(INDEX('ce raw data'!$C$2:$CZ$3000,MATCH(1,INDEX(('ce raw data'!$A$2:$A$3000=C564)*('ce raw data'!$B$2:$B$3000=$B577),,),0),MATCH(SUBSTITUTE(F567,"Allele","Height"),'ce raw data'!$C$1:$CZ$1,0))="","-",INDEX('ce raw data'!$C$2:$CZ$3000,MATCH(1,INDEX(('ce raw data'!$A$2:$A$3000=C564)*('ce raw data'!$B$2:$B$3000=$B577),,),0),MATCH(SUBSTITUTE(F567,"Allele","Height"),'ce raw data'!$C$1:$CZ$1,0))),"-")</f>
        <v>-</v>
      </c>
      <c r="G576" s="8" t="str">
        <f>IFERROR(IF(INDEX('ce raw data'!$C$2:$CZ$3000,MATCH(1,INDEX(('ce raw data'!$A$2:$A$3000=C564)*('ce raw data'!$B$2:$B$3000=$B577),,),0),MATCH(SUBSTITUTE(G567,"Allele","Height"),'ce raw data'!$C$1:$CZ$1,0))="","-",INDEX('ce raw data'!$C$2:$CZ$3000,MATCH(1,INDEX(('ce raw data'!$A$2:$A$3000=C564)*('ce raw data'!$B$2:$B$3000=$B577),,),0),MATCH(SUBSTITUTE(G567,"Allele","Height"),'ce raw data'!$C$1:$CZ$1,0))),"-")</f>
        <v>-</v>
      </c>
      <c r="H576" s="8" t="str">
        <f>IFERROR(IF(INDEX('ce raw data'!$C$2:$CZ$3000,MATCH(1,INDEX(('ce raw data'!$A$2:$A$3000=C564)*('ce raw data'!$B$2:$B$3000=$B577),,),0),MATCH(SUBSTITUTE(H567,"Allele","Height"),'ce raw data'!$C$1:$CZ$1,0))="","-",INDEX('ce raw data'!$C$2:$CZ$3000,MATCH(1,INDEX(('ce raw data'!$A$2:$A$3000=C564)*('ce raw data'!$B$2:$B$3000=$B577),,),0),MATCH(SUBSTITUTE(H567,"Allele","Height"),'ce raw data'!$C$1:$CZ$1,0))),"-")</f>
        <v>-</v>
      </c>
      <c r="I576" s="8" t="str">
        <f>IFERROR(IF(INDEX('ce raw data'!$C$2:$CZ$3000,MATCH(1,INDEX(('ce raw data'!$A$2:$A$3000=C564)*('ce raw data'!$B$2:$B$3000=$B577),,),0),MATCH(SUBSTITUTE(I567,"Allele","Height"),'ce raw data'!$C$1:$CZ$1,0))="","-",INDEX('ce raw data'!$C$2:$CZ$3000,MATCH(1,INDEX(('ce raw data'!$A$2:$A$3000=C564)*('ce raw data'!$B$2:$B$3000=$B577),,),0),MATCH(SUBSTITUTE(I567,"Allele","Height"),'ce raw data'!$C$1:$CZ$1,0))),"-")</f>
        <v>-</v>
      </c>
      <c r="J576" s="8" t="str">
        <f>IFERROR(IF(INDEX('ce raw data'!$C$2:$CZ$3000,MATCH(1,INDEX(('ce raw data'!$A$2:$A$3000=C564)*('ce raw data'!$B$2:$B$3000=$B577),,),0),MATCH(SUBSTITUTE(J567,"Allele","Height"),'ce raw data'!$C$1:$CZ$1,0))="","-",INDEX('ce raw data'!$C$2:$CZ$3000,MATCH(1,INDEX(('ce raw data'!$A$2:$A$3000=C564)*('ce raw data'!$B$2:$B$3000=$B577),,),0),MATCH(SUBSTITUTE(J567,"Allele","Height"),'ce raw data'!$C$1:$CZ$1,0))),"-")</f>
        <v>-</v>
      </c>
    </row>
    <row r="577" spans="2:10" x14ac:dyDescent="0.4">
      <c r="B577" s="10" t="str">
        <f>'Allele Call Table'!$A$79</f>
        <v>D10S1248</v>
      </c>
      <c r="C577" s="8" t="str">
        <f>IFERROR(IF(INDEX('ce raw data'!$C$2:$CZ$3000,MATCH(1,INDEX(('ce raw data'!$A$2:$A$3000=C564)*('ce raw data'!$B$2:$B$3000=$B577),,),0),MATCH(C567,'ce raw data'!$C$1:$CZ$1,0))="","-",INDEX('ce raw data'!$C$2:$CZ$3000,MATCH(1,INDEX(('ce raw data'!$A$2:$A$3000=C564)*('ce raw data'!$B$2:$B$3000=$B577),,),0),MATCH(C567,'ce raw data'!$C$1:$CZ$1,0))),"-")</f>
        <v>-</v>
      </c>
      <c r="D577" s="8" t="str">
        <f>IFERROR(IF(INDEX('ce raw data'!$C$2:$CZ$3000,MATCH(1,INDEX(('ce raw data'!$A$2:$A$3000=C564)*('ce raw data'!$B$2:$B$3000=$B577),,),0),MATCH(D567,'ce raw data'!$C$1:$CZ$1,0))="","-",INDEX('ce raw data'!$C$2:$CZ$3000,MATCH(1,INDEX(('ce raw data'!$A$2:$A$3000=C564)*('ce raw data'!$B$2:$B$3000=$B577),,),0),MATCH(D567,'ce raw data'!$C$1:$CZ$1,0))),"-")</f>
        <v>-</v>
      </c>
      <c r="E577" s="8" t="str">
        <f>IFERROR(IF(INDEX('ce raw data'!$C$2:$CZ$3000,MATCH(1,INDEX(('ce raw data'!$A$2:$A$3000=C564)*('ce raw data'!$B$2:$B$3000=$B577),,),0),MATCH(E567,'ce raw data'!$C$1:$CZ$1,0))="","-",INDEX('ce raw data'!$C$2:$CZ$3000,MATCH(1,INDEX(('ce raw data'!$A$2:$A$3000=C564)*('ce raw data'!$B$2:$B$3000=$B577),,),0),MATCH(E567,'ce raw data'!$C$1:$CZ$1,0))),"-")</f>
        <v>-</v>
      </c>
      <c r="F577" s="8" t="str">
        <f>IFERROR(IF(INDEX('ce raw data'!$C$2:$CZ$3000,MATCH(1,INDEX(('ce raw data'!$A$2:$A$3000=C564)*('ce raw data'!$B$2:$B$3000=$B577),,),0),MATCH(F567,'ce raw data'!$C$1:$CZ$1,0))="","-",INDEX('ce raw data'!$C$2:$CZ$3000,MATCH(1,INDEX(('ce raw data'!$A$2:$A$3000=C564)*('ce raw data'!$B$2:$B$3000=$B577),,),0),MATCH(F567,'ce raw data'!$C$1:$CZ$1,0))),"-")</f>
        <v>-</v>
      </c>
      <c r="G577" s="8" t="str">
        <f>IFERROR(IF(INDEX('ce raw data'!$C$2:$CZ$3000,MATCH(1,INDEX(('ce raw data'!$A$2:$A$3000=C564)*('ce raw data'!$B$2:$B$3000=$B577),,),0),MATCH(G567,'ce raw data'!$C$1:$CZ$1,0))="","-",INDEX('ce raw data'!$C$2:$CZ$3000,MATCH(1,INDEX(('ce raw data'!$A$2:$A$3000=C564)*('ce raw data'!$B$2:$B$3000=$B577),,),0),MATCH(G567,'ce raw data'!$C$1:$CZ$1,0))),"-")</f>
        <v>-</v>
      </c>
      <c r="H577" s="8" t="str">
        <f>IFERROR(IF(INDEX('ce raw data'!$C$2:$CZ$3000,MATCH(1,INDEX(('ce raw data'!$A$2:$A$3000=C564)*('ce raw data'!$B$2:$B$3000=$B577),,),0),MATCH(H567,'ce raw data'!$C$1:$CZ$1,0))="","-",INDEX('ce raw data'!$C$2:$CZ$3000,MATCH(1,INDEX(('ce raw data'!$A$2:$A$3000=C564)*('ce raw data'!$B$2:$B$3000=$B577),,),0),MATCH(H567,'ce raw data'!$C$1:$CZ$1,0))),"-")</f>
        <v>-</v>
      </c>
      <c r="I577" s="8" t="str">
        <f>IFERROR(IF(INDEX('ce raw data'!$C$2:$CZ$3000,MATCH(1,INDEX(('ce raw data'!$A$2:$A$3000=C564)*('ce raw data'!$B$2:$B$3000=$B577),,),0),MATCH(I567,'ce raw data'!$C$1:$CZ$1,0))="","-",INDEX('ce raw data'!$C$2:$CZ$3000,MATCH(1,INDEX(('ce raw data'!$A$2:$A$3000=C564)*('ce raw data'!$B$2:$B$3000=$B577),,),0),MATCH(I567,'ce raw data'!$C$1:$CZ$1,0))),"-")</f>
        <v>-</v>
      </c>
      <c r="J577" s="8" t="str">
        <f>IFERROR(IF(INDEX('ce raw data'!$C$2:$CZ$3000,MATCH(1,INDEX(('ce raw data'!$A$2:$A$3000=C564)*('ce raw data'!$B$2:$B$3000=$B577),,),0),MATCH(J567,'ce raw data'!$C$1:$CZ$1,0))="","-",INDEX('ce raw data'!$C$2:$CZ$3000,MATCH(1,INDEX(('ce raw data'!$A$2:$A$3000=C564)*('ce raw data'!$B$2:$B$3000=$B577),,),0),MATCH(J567,'ce raw data'!$C$1:$CZ$1,0))),"-")</f>
        <v>-</v>
      </c>
    </row>
    <row r="578" spans="2:10" hidden="1" x14ac:dyDescent="0.4">
      <c r="B578" s="10"/>
      <c r="C578" s="8" t="str">
        <f>IFERROR(IF(INDEX('ce raw data'!$C$2:$CZ$3000,MATCH(1,INDEX(('ce raw data'!$A$2:$A$3000=C564)*('ce raw data'!$B$2:$B$3000=$B579),,),0),MATCH(SUBSTITUTE(C567,"Allele","Height"),'ce raw data'!$C$1:$CZ$1,0))="","-",INDEX('ce raw data'!$C$2:$CZ$3000,MATCH(1,INDEX(('ce raw data'!$A$2:$A$3000=C564)*('ce raw data'!$B$2:$B$3000=$B579),,),0),MATCH(SUBSTITUTE(C567,"Allele","Height"),'ce raw data'!$C$1:$CZ$1,0))),"-")</f>
        <v>-</v>
      </c>
      <c r="D578" s="8" t="str">
        <f>IFERROR(IF(INDEX('ce raw data'!$C$2:$CZ$3000,MATCH(1,INDEX(('ce raw data'!$A$2:$A$3000=C564)*('ce raw data'!$B$2:$B$3000=$B579),,),0),MATCH(SUBSTITUTE(D567,"Allele","Height"),'ce raw data'!$C$1:$CZ$1,0))="","-",INDEX('ce raw data'!$C$2:$CZ$3000,MATCH(1,INDEX(('ce raw data'!$A$2:$A$3000=C564)*('ce raw data'!$B$2:$B$3000=$B579),,),0),MATCH(SUBSTITUTE(D567,"Allele","Height"),'ce raw data'!$C$1:$CZ$1,0))),"-")</f>
        <v>-</v>
      </c>
      <c r="E578" s="8" t="str">
        <f>IFERROR(IF(INDEX('ce raw data'!$C$2:$CZ$3000,MATCH(1,INDEX(('ce raw data'!$A$2:$A$3000=C564)*('ce raw data'!$B$2:$B$3000=$B579),,),0),MATCH(SUBSTITUTE(E567,"Allele","Height"),'ce raw data'!$C$1:$CZ$1,0))="","-",INDEX('ce raw data'!$C$2:$CZ$3000,MATCH(1,INDEX(('ce raw data'!$A$2:$A$3000=C564)*('ce raw data'!$B$2:$B$3000=$B579),,),0),MATCH(SUBSTITUTE(E567,"Allele","Height"),'ce raw data'!$C$1:$CZ$1,0))),"-")</f>
        <v>-</v>
      </c>
      <c r="F578" s="8" t="str">
        <f>IFERROR(IF(INDEX('ce raw data'!$C$2:$CZ$3000,MATCH(1,INDEX(('ce raw data'!$A$2:$A$3000=C564)*('ce raw data'!$B$2:$B$3000=$B579),,),0),MATCH(SUBSTITUTE(F567,"Allele","Height"),'ce raw data'!$C$1:$CZ$1,0))="","-",INDEX('ce raw data'!$C$2:$CZ$3000,MATCH(1,INDEX(('ce raw data'!$A$2:$A$3000=C564)*('ce raw data'!$B$2:$B$3000=$B579),,),0),MATCH(SUBSTITUTE(F567,"Allele","Height"),'ce raw data'!$C$1:$CZ$1,0))),"-")</f>
        <v>-</v>
      </c>
      <c r="G578" s="8" t="str">
        <f>IFERROR(IF(INDEX('ce raw data'!$C$2:$CZ$3000,MATCH(1,INDEX(('ce raw data'!$A$2:$A$3000=C564)*('ce raw data'!$B$2:$B$3000=$B579),,),0),MATCH(SUBSTITUTE(G567,"Allele","Height"),'ce raw data'!$C$1:$CZ$1,0))="","-",INDEX('ce raw data'!$C$2:$CZ$3000,MATCH(1,INDEX(('ce raw data'!$A$2:$A$3000=C564)*('ce raw data'!$B$2:$B$3000=$B579),,),0),MATCH(SUBSTITUTE(G567,"Allele","Height"),'ce raw data'!$C$1:$CZ$1,0))),"-")</f>
        <v>-</v>
      </c>
      <c r="H578" s="8" t="str">
        <f>IFERROR(IF(INDEX('ce raw data'!$C$2:$CZ$3000,MATCH(1,INDEX(('ce raw data'!$A$2:$A$3000=C564)*('ce raw data'!$B$2:$B$3000=$B579),,),0),MATCH(SUBSTITUTE(H567,"Allele","Height"),'ce raw data'!$C$1:$CZ$1,0))="","-",INDEX('ce raw data'!$C$2:$CZ$3000,MATCH(1,INDEX(('ce raw data'!$A$2:$A$3000=C564)*('ce raw data'!$B$2:$B$3000=$B579),,),0),MATCH(SUBSTITUTE(H567,"Allele","Height"),'ce raw data'!$C$1:$CZ$1,0))),"-")</f>
        <v>-</v>
      </c>
      <c r="I578" s="8" t="str">
        <f>IFERROR(IF(INDEX('ce raw data'!$C$2:$CZ$3000,MATCH(1,INDEX(('ce raw data'!$A$2:$A$3000=C564)*('ce raw data'!$B$2:$B$3000=$B579),,),0),MATCH(SUBSTITUTE(I567,"Allele","Height"),'ce raw data'!$C$1:$CZ$1,0))="","-",INDEX('ce raw data'!$C$2:$CZ$3000,MATCH(1,INDEX(('ce raw data'!$A$2:$A$3000=C564)*('ce raw data'!$B$2:$B$3000=$B579),,),0),MATCH(SUBSTITUTE(I567,"Allele","Height"),'ce raw data'!$C$1:$CZ$1,0))),"-")</f>
        <v>-</v>
      </c>
      <c r="J578" s="8" t="str">
        <f>IFERROR(IF(INDEX('ce raw data'!$C$2:$CZ$3000,MATCH(1,INDEX(('ce raw data'!$A$2:$A$3000=C564)*('ce raw data'!$B$2:$B$3000=$B579),,),0),MATCH(SUBSTITUTE(J567,"Allele","Height"),'ce raw data'!$C$1:$CZ$1,0))="","-",INDEX('ce raw data'!$C$2:$CZ$3000,MATCH(1,INDEX(('ce raw data'!$A$2:$A$3000=C564)*('ce raw data'!$B$2:$B$3000=$B579),,),0),MATCH(SUBSTITUTE(J567,"Allele","Height"),'ce raw data'!$C$1:$CZ$1,0))),"-")</f>
        <v>-</v>
      </c>
    </row>
    <row r="579" spans="2:10" x14ac:dyDescent="0.4">
      <c r="B579" s="10" t="str">
        <f>'Allele Call Table'!$A$81</f>
        <v>D13S317</v>
      </c>
      <c r="C579" s="8" t="str">
        <f>IFERROR(IF(INDEX('ce raw data'!$C$2:$CZ$3000,MATCH(1,INDEX(('ce raw data'!$A$2:$A$3000=C564)*('ce raw data'!$B$2:$B$3000=$B579),,),0),MATCH(C567,'ce raw data'!$C$1:$CZ$1,0))="","-",INDEX('ce raw data'!$C$2:$CZ$3000,MATCH(1,INDEX(('ce raw data'!$A$2:$A$3000=C564)*('ce raw data'!$B$2:$B$3000=$B579),,),0),MATCH(C567,'ce raw data'!$C$1:$CZ$1,0))),"-")</f>
        <v>-</v>
      </c>
      <c r="D579" s="8" t="str">
        <f>IFERROR(IF(INDEX('ce raw data'!$C$2:$CZ$3000,MATCH(1,INDEX(('ce raw data'!$A$2:$A$3000=C564)*('ce raw data'!$B$2:$B$3000=$B579),,),0),MATCH(D567,'ce raw data'!$C$1:$CZ$1,0))="","-",INDEX('ce raw data'!$C$2:$CZ$3000,MATCH(1,INDEX(('ce raw data'!$A$2:$A$3000=C564)*('ce raw data'!$B$2:$B$3000=$B579),,),0),MATCH(D567,'ce raw data'!$C$1:$CZ$1,0))),"-")</f>
        <v>-</v>
      </c>
      <c r="E579" s="8" t="str">
        <f>IFERROR(IF(INDEX('ce raw data'!$C$2:$CZ$3000,MATCH(1,INDEX(('ce raw data'!$A$2:$A$3000=C564)*('ce raw data'!$B$2:$B$3000=$B579),,),0),MATCH(E567,'ce raw data'!$C$1:$CZ$1,0))="","-",INDEX('ce raw data'!$C$2:$CZ$3000,MATCH(1,INDEX(('ce raw data'!$A$2:$A$3000=C564)*('ce raw data'!$B$2:$B$3000=$B579),,),0),MATCH(E567,'ce raw data'!$C$1:$CZ$1,0))),"-")</f>
        <v>-</v>
      </c>
      <c r="F579" s="8" t="str">
        <f>IFERROR(IF(INDEX('ce raw data'!$C$2:$CZ$3000,MATCH(1,INDEX(('ce raw data'!$A$2:$A$3000=C564)*('ce raw data'!$B$2:$B$3000=$B579),,),0),MATCH(F567,'ce raw data'!$C$1:$CZ$1,0))="","-",INDEX('ce raw data'!$C$2:$CZ$3000,MATCH(1,INDEX(('ce raw data'!$A$2:$A$3000=C564)*('ce raw data'!$B$2:$B$3000=$B579),,),0),MATCH(F567,'ce raw data'!$C$1:$CZ$1,0))),"-")</f>
        <v>-</v>
      </c>
      <c r="G579" s="8" t="str">
        <f>IFERROR(IF(INDEX('ce raw data'!$C$2:$CZ$3000,MATCH(1,INDEX(('ce raw data'!$A$2:$A$3000=C564)*('ce raw data'!$B$2:$B$3000=$B579),,),0),MATCH(G567,'ce raw data'!$C$1:$CZ$1,0))="","-",INDEX('ce raw data'!$C$2:$CZ$3000,MATCH(1,INDEX(('ce raw data'!$A$2:$A$3000=C564)*('ce raw data'!$B$2:$B$3000=$B579),,),0),MATCH(G567,'ce raw data'!$C$1:$CZ$1,0))),"-")</f>
        <v>-</v>
      </c>
      <c r="H579" s="8" t="str">
        <f>IFERROR(IF(INDEX('ce raw data'!$C$2:$CZ$3000,MATCH(1,INDEX(('ce raw data'!$A$2:$A$3000=C564)*('ce raw data'!$B$2:$B$3000=$B579),,),0),MATCH(H567,'ce raw data'!$C$1:$CZ$1,0))="","-",INDEX('ce raw data'!$C$2:$CZ$3000,MATCH(1,INDEX(('ce raw data'!$A$2:$A$3000=C564)*('ce raw data'!$B$2:$B$3000=$B579),,),0),MATCH(H567,'ce raw data'!$C$1:$CZ$1,0))),"-")</f>
        <v>-</v>
      </c>
      <c r="I579" s="8" t="str">
        <f>IFERROR(IF(INDEX('ce raw data'!$C$2:$CZ$3000,MATCH(1,INDEX(('ce raw data'!$A$2:$A$3000=C564)*('ce raw data'!$B$2:$B$3000=$B579),,),0),MATCH(I567,'ce raw data'!$C$1:$CZ$1,0))="","-",INDEX('ce raw data'!$C$2:$CZ$3000,MATCH(1,INDEX(('ce raw data'!$A$2:$A$3000=C564)*('ce raw data'!$B$2:$B$3000=$B579),,),0),MATCH(I567,'ce raw data'!$C$1:$CZ$1,0))),"-")</f>
        <v>-</v>
      </c>
      <c r="J579" s="8" t="str">
        <f>IFERROR(IF(INDEX('ce raw data'!$C$2:$CZ$3000,MATCH(1,INDEX(('ce raw data'!$A$2:$A$3000=C564)*('ce raw data'!$B$2:$B$3000=$B579),,),0),MATCH(J567,'ce raw data'!$C$1:$CZ$1,0))="","-",INDEX('ce raw data'!$C$2:$CZ$3000,MATCH(1,INDEX(('ce raw data'!$A$2:$A$3000=C564)*('ce raw data'!$B$2:$B$3000=$B579),,),0),MATCH(J567,'ce raw data'!$C$1:$CZ$1,0))),"-")</f>
        <v>-</v>
      </c>
    </row>
    <row r="580" spans="2:10" hidden="1" x14ac:dyDescent="0.4">
      <c r="B580" s="10"/>
      <c r="C580" s="8" t="str">
        <f>IFERROR(IF(INDEX('ce raw data'!$C$2:$CZ$3000,MATCH(1,INDEX(('ce raw data'!$A$2:$A$3000=C564)*('ce raw data'!$B$2:$B$3000=$B581),,),0),MATCH(SUBSTITUTE(C567,"Allele","Height"),'ce raw data'!$C$1:$CZ$1,0))="","-",INDEX('ce raw data'!$C$2:$CZ$3000,MATCH(1,INDEX(('ce raw data'!$A$2:$A$3000=C564)*('ce raw data'!$B$2:$B$3000=$B581),,),0),MATCH(SUBSTITUTE(C567,"Allele","Height"),'ce raw data'!$C$1:$CZ$1,0))),"-")</f>
        <v>-</v>
      </c>
      <c r="D580" s="8" t="str">
        <f>IFERROR(IF(INDEX('ce raw data'!$C$2:$CZ$3000,MATCH(1,INDEX(('ce raw data'!$A$2:$A$3000=C564)*('ce raw data'!$B$2:$B$3000=$B581),,),0),MATCH(SUBSTITUTE(D567,"Allele","Height"),'ce raw data'!$C$1:$CZ$1,0))="","-",INDEX('ce raw data'!$C$2:$CZ$3000,MATCH(1,INDEX(('ce raw data'!$A$2:$A$3000=C564)*('ce raw data'!$B$2:$B$3000=$B581),,),0),MATCH(SUBSTITUTE(D567,"Allele","Height"),'ce raw data'!$C$1:$CZ$1,0))),"-")</f>
        <v>-</v>
      </c>
      <c r="E580" s="8" t="str">
        <f>IFERROR(IF(INDEX('ce raw data'!$C$2:$CZ$3000,MATCH(1,INDEX(('ce raw data'!$A$2:$A$3000=C564)*('ce raw data'!$B$2:$B$3000=$B581),,),0),MATCH(SUBSTITUTE(E567,"Allele","Height"),'ce raw data'!$C$1:$CZ$1,0))="","-",INDEX('ce raw data'!$C$2:$CZ$3000,MATCH(1,INDEX(('ce raw data'!$A$2:$A$3000=C564)*('ce raw data'!$B$2:$B$3000=$B581),,),0),MATCH(SUBSTITUTE(E567,"Allele","Height"),'ce raw data'!$C$1:$CZ$1,0))),"-")</f>
        <v>-</v>
      </c>
      <c r="F580" s="8" t="str">
        <f>IFERROR(IF(INDEX('ce raw data'!$C$2:$CZ$3000,MATCH(1,INDEX(('ce raw data'!$A$2:$A$3000=C564)*('ce raw data'!$B$2:$B$3000=$B581),,),0),MATCH(SUBSTITUTE(F567,"Allele","Height"),'ce raw data'!$C$1:$CZ$1,0))="","-",INDEX('ce raw data'!$C$2:$CZ$3000,MATCH(1,INDEX(('ce raw data'!$A$2:$A$3000=C564)*('ce raw data'!$B$2:$B$3000=$B581),,),0),MATCH(SUBSTITUTE(F567,"Allele","Height"),'ce raw data'!$C$1:$CZ$1,0))),"-")</f>
        <v>-</v>
      </c>
      <c r="G580" s="8" t="str">
        <f>IFERROR(IF(INDEX('ce raw data'!$C$2:$CZ$3000,MATCH(1,INDEX(('ce raw data'!$A$2:$A$3000=C564)*('ce raw data'!$B$2:$B$3000=$B581),,),0),MATCH(SUBSTITUTE(G567,"Allele","Height"),'ce raw data'!$C$1:$CZ$1,0))="","-",INDEX('ce raw data'!$C$2:$CZ$3000,MATCH(1,INDEX(('ce raw data'!$A$2:$A$3000=C564)*('ce raw data'!$B$2:$B$3000=$B581),,),0),MATCH(SUBSTITUTE(G567,"Allele","Height"),'ce raw data'!$C$1:$CZ$1,0))),"-")</f>
        <v>-</v>
      </c>
      <c r="H580" s="8" t="str">
        <f>IFERROR(IF(INDEX('ce raw data'!$C$2:$CZ$3000,MATCH(1,INDEX(('ce raw data'!$A$2:$A$3000=C564)*('ce raw data'!$B$2:$B$3000=$B581),,),0),MATCH(SUBSTITUTE(H567,"Allele","Height"),'ce raw data'!$C$1:$CZ$1,0))="","-",INDEX('ce raw data'!$C$2:$CZ$3000,MATCH(1,INDEX(('ce raw data'!$A$2:$A$3000=C564)*('ce raw data'!$B$2:$B$3000=$B581),,),0),MATCH(SUBSTITUTE(H567,"Allele","Height"),'ce raw data'!$C$1:$CZ$1,0))),"-")</f>
        <v>-</v>
      </c>
      <c r="I580" s="8" t="str">
        <f>IFERROR(IF(INDEX('ce raw data'!$C$2:$CZ$3000,MATCH(1,INDEX(('ce raw data'!$A$2:$A$3000=C564)*('ce raw data'!$B$2:$B$3000=$B581),,),0),MATCH(SUBSTITUTE(I567,"Allele","Height"),'ce raw data'!$C$1:$CZ$1,0))="","-",INDEX('ce raw data'!$C$2:$CZ$3000,MATCH(1,INDEX(('ce raw data'!$A$2:$A$3000=C564)*('ce raw data'!$B$2:$B$3000=$B581),,),0),MATCH(SUBSTITUTE(I567,"Allele","Height"),'ce raw data'!$C$1:$CZ$1,0))),"-")</f>
        <v>-</v>
      </c>
      <c r="J580" s="8" t="str">
        <f>IFERROR(IF(INDEX('ce raw data'!$C$2:$CZ$3000,MATCH(1,INDEX(('ce raw data'!$A$2:$A$3000=C564)*('ce raw data'!$B$2:$B$3000=$B581),,),0),MATCH(SUBSTITUTE(J567,"Allele","Height"),'ce raw data'!$C$1:$CZ$1,0))="","-",INDEX('ce raw data'!$C$2:$CZ$3000,MATCH(1,INDEX(('ce raw data'!$A$2:$A$3000=C564)*('ce raw data'!$B$2:$B$3000=$B581),,),0),MATCH(SUBSTITUTE(J567,"Allele","Height"),'ce raw data'!$C$1:$CZ$1,0))),"-")</f>
        <v>-</v>
      </c>
    </row>
    <row r="581" spans="2:10" x14ac:dyDescent="0.4">
      <c r="B581" s="10" t="str">
        <f>'Allele Call Table'!$A$83</f>
        <v>Penta E</v>
      </c>
      <c r="C581" s="8" t="str">
        <f>IFERROR(IF(INDEX('ce raw data'!$C$2:$CZ$3000,MATCH(1,INDEX(('ce raw data'!$A$2:$A$3000=C564)*('ce raw data'!$B$2:$B$3000=$B581),,),0),MATCH(C567,'ce raw data'!$C$1:$CZ$1,0))="","-",INDEX('ce raw data'!$C$2:$CZ$3000,MATCH(1,INDEX(('ce raw data'!$A$2:$A$3000=C564)*('ce raw data'!$B$2:$B$3000=$B581),,),0),MATCH(C567,'ce raw data'!$C$1:$CZ$1,0))),"-")</f>
        <v>-</v>
      </c>
      <c r="D581" s="8" t="str">
        <f>IFERROR(IF(INDEX('ce raw data'!$C$2:$CZ$3000,MATCH(1,INDEX(('ce raw data'!$A$2:$A$3000=C564)*('ce raw data'!$B$2:$B$3000=$B581),,),0),MATCH(D567,'ce raw data'!$C$1:$CZ$1,0))="","-",INDEX('ce raw data'!$C$2:$CZ$3000,MATCH(1,INDEX(('ce raw data'!$A$2:$A$3000=C564)*('ce raw data'!$B$2:$B$3000=$B581),,),0),MATCH(D567,'ce raw data'!$C$1:$CZ$1,0))),"-")</f>
        <v>-</v>
      </c>
      <c r="E581" s="8" t="str">
        <f>IFERROR(IF(INDEX('ce raw data'!$C$2:$CZ$3000,MATCH(1,INDEX(('ce raw data'!$A$2:$A$3000=C564)*('ce raw data'!$B$2:$B$3000=$B581),,),0),MATCH(E567,'ce raw data'!$C$1:$CZ$1,0))="","-",INDEX('ce raw data'!$C$2:$CZ$3000,MATCH(1,INDEX(('ce raw data'!$A$2:$A$3000=C564)*('ce raw data'!$B$2:$B$3000=$B581),,),0),MATCH(E567,'ce raw data'!$C$1:$CZ$1,0))),"-")</f>
        <v>-</v>
      </c>
      <c r="F581" s="8" t="str">
        <f>IFERROR(IF(INDEX('ce raw data'!$C$2:$CZ$3000,MATCH(1,INDEX(('ce raw data'!$A$2:$A$3000=C564)*('ce raw data'!$B$2:$B$3000=$B581),,),0),MATCH(F567,'ce raw data'!$C$1:$CZ$1,0))="","-",INDEX('ce raw data'!$C$2:$CZ$3000,MATCH(1,INDEX(('ce raw data'!$A$2:$A$3000=C564)*('ce raw data'!$B$2:$B$3000=$B581),,),0),MATCH(F567,'ce raw data'!$C$1:$CZ$1,0))),"-")</f>
        <v>-</v>
      </c>
      <c r="G581" s="8" t="str">
        <f>IFERROR(IF(INDEX('ce raw data'!$C$2:$CZ$3000,MATCH(1,INDEX(('ce raw data'!$A$2:$A$3000=C564)*('ce raw data'!$B$2:$B$3000=$B581),,),0),MATCH(G567,'ce raw data'!$C$1:$CZ$1,0))="","-",INDEX('ce raw data'!$C$2:$CZ$3000,MATCH(1,INDEX(('ce raw data'!$A$2:$A$3000=C564)*('ce raw data'!$B$2:$B$3000=$B581),,),0),MATCH(G567,'ce raw data'!$C$1:$CZ$1,0))),"-")</f>
        <v>-</v>
      </c>
      <c r="H581" s="8" t="str">
        <f>IFERROR(IF(INDEX('ce raw data'!$C$2:$CZ$3000,MATCH(1,INDEX(('ce raw data'!$A$2:$A$3000=C564)*('ce raw data'!$B$2:$B$3000=$B581),,),0),MATCH(H567,'ce raw data'!$C$1:$CZ$1,0))="","-",INDEX('ce raw data'!$C$2:$CZ$3000,MATCH(1,INDEX(('ce raw data'!$A$2:$A$3000=C564)*('ce raw data'!$B$2:$B$3000=$B581),,),0),MATCH(H567,'ce raw data'!$C$1:$CZ$1,0))),"-")</f>
        <v>-</v>
      </c>
      <c r="I581" s="8" t="str">
        <f>IFERROR(IF(INDEX('ce raw data'!$C$2:$CZ$3000,MATCH(1,INDEX(('ce raw data'!$A$2:$A$3000=C564)*('ce raw data'!$B$2:$B$3000=$B581),,),0),MATCH(I567,'ce raw data'!$C$1:$CZ$1,0))="","-",INDEX('ce raw data'!$C$2:$CZ$3000,MATCH(1,INDEX(('ce raw data'!$A$2:$A$3000=C564)*('ce raw data'!$B$2:$B$3000=$B581),,),0),MATCH(I567,'ce raw data'!$C$1:$CZ$1,0))),"-")</f>
        <v>-</v>
      </c>
      <c r="J581" s="8" t="str">
        <f>IFERROR(IF(INDEX('ce raw data'!$C$2:$CZ$3000,MATCH(1,INDEX(('ce raw data'!$A$2:$A$3000=C564)*('ce raw data'!$B$2:$B$3000=$B581),,),0),MATCH(J567,'ce raw data'!$C$1:$CZ$1,0))="","-",INDEX('ce raw data'!$C$2:$CZ$3000,MATCH(1,INDEX(('ce raw data'!$A$2:$A$3000=C564)*('ce raw data'!$B$2:$B$3000=$B581),,),0),MATCH(J567,'ce raw data'!$C$1:$CZ$1,0))),"-")</f>
        <v>-</v>
      </c>
    </row>
    <row r="582" spans="2:10" hidden="1" x14ac:dyDescent="0.4">
      <c r="B582" s="10"/>
      <c r="C582" s="8" t="str">
        <f>IFERROR(IF(INDEX('ce raw data'!$C$2:$CZ$3000,MATCH(1,INDEX(('ce raw data'!$A$2:$A$3000=C564)*('ce raw data'!$B$2:$B$3000=$B583),,),0),MATCH(SUBSTITUTE(C567,"Allele","Height"),'ce raw data'!$C$1:$CZ$1,0))="","-",INDEX('ce raw data'!$C$2:$CZ$3000,MATCH(1,INDEX(('ce raw data'!$A$2:$A$3000=C564)*('ce raw data'!$B$2:$B$3000=$B583),,),0),MATCH(SUBSTITUTE(C567,"Allele","Height"),'ce raw data'!$C$1:$CZ$1,0))),"-")</f>
        <v>-</v>
      </c>
      <c r="D582" s="8" t="str">
        <f>IFERROR(IF(INDEX('ce raw data'!$C$2:$CZ$3000,MATCH(1,INDEX(('ce raw data'!$A$2:$A$3000=C564)*('ce raw data'!$B$2:$B$3000=$B583),,),0),MATCH(SUBSTITUTE(D567,"Allele","Height"),'ce raw data'!$C$1:$CZ$1,0))="","-",INDEX('ce raw data'!$C$2:$CZ$3000,MATCH(1,INDEX(('ce raw data'!$A$2:$A$3000=C564)*('ce raw data'!$B$2:$B$3000=$B583),,),0),MATCH(SUBSTITUTE(D567,"Allele","Height"),'ce raw data'!$C$1:$CZ$1,0))),"-")</f>
        <v>-</v>
      </c>
      <c r="E582" s="8" t="str">
        <f>IFERROR(IF(INDEX('ce raw data'!$C$2:$CZ$3000,MATCH(1,INDEX(('ce raw data'!$A$2:$A$3000=C564)*('ce raw data'!$B$2:$B$3000=$B583),,),0),MATCH(SUBSTITUTE(E567,"Allele","Height"),'ce raw data'!$C$1:$CZ$1,0))="","-",INDEX('ce raw data'!$C$2:$CZ$3000,MATCH(1,INDEX(('ce raw data'!$A$2:$A$3000=C564)*('ce raw data'!$B$2:$B$3000=$B583),,),0),MATCH(SUBSTITUTE(E567,"Allele","Height"),'ce raw data'!$C$1:$CZ$1,0))),"-")</f>
        <v>-</v>
      </c>
      <c r="F582" s="8" t="str">
        <f>IFERROR(IF(INDEX('ce raw data'!$C$2:$CZ$3000,MATCH(1,INDEX(('ce raw data'!$A$2:$A$3000=C564)*('ce raw data'!$B$2:$B$3000=$B583),,),0),MATCH(SUBSTITUTE(F567,"Allele","Height"),'ce raw data'!$C$1:$CZ$1,0))="","-",INDEX('ce raw data'!$C$2:$CZ$3000,MATCH(1,INDEX(('ce raw data'!$A$2:$A$3000=C564)*('ce raw data'!$B$2:$B$3000=$B583),,),0),MATCH(SUBSTITUTE(F567,"Allele","Height"),'ce raw data'!$C$1:$CZ$1,0))),"-")</f>
        <v>-</v>
      </c>
      <c r="G582" s="8" t="str">
        <f>IFERROR(IF(INDEX('ce raw data'!$C$2:$CZ$3000,MATCH(1,INDEX(('ce raw data'!$A$2:$A$3000=C564)*('ce raw data'!$B$2:$B$3000=$B583),,),0),MATCH(SUBSTITUTE(G567,"Allele","Height"),'ce raw data'!$C$1:$CZ$1,0))="","-",INDEX('ce raw data'!$C$2:$CZ$3000,MATCH(1,INDEX(('ce raw data'!$A$2:$A$3000=C564)*('ce raw data'!$B$2:$B$3000=$B583),,),0),MATCH(SUBSTITUTE(G567,"Allele","Height"),'ce raw data'!$C$1:$CZ$1,0))),"-")</f>
        <v>-</v>
      </c>
      <c r="H582" s="8" t="str">
        <f>IFERROR(IF(INDEX('ce raw data'!$C$2:$CZ$3000,MATCH(1,INDEX(('ce raw data'!$A$2:$A$3000=C564)*('ce raw data'!$B$2:$B$3000=$B583),,),0),MATCH(SUBSTITUTE(H567,"Allele","Height"),'ce raw data'!$C$1:$CZ$1,0))="","-",INDEX('ce raw data'!$C$2:$CZ$3000,MATCH(1,INDEX(('ce raw data'!$A$2:$A$3000=C564)*('ce raw data'!$B$2:$B$3000=$B583),,),0),MATCH(SUBSTITUTE(H567,"Allele","Height"),'ce raw data'!$C$1:$CZ$1,0))),"-")</f>
        <v>-</v>
      </c>
      <c r="I582" s="8" t="str">
        <f>IFERROR(IF(INDEX('ce raw data'!$C$2:$CZ$3000,MATCH(1,INDEX(('ce raw data'!$A$2:$A$3000=C564)*('ce raw data'!$B$2:$B$3000=$B583),,),0),MATCH(SUBSTITUTE(I567,"Allele","Height"),'ce raw data'!$C$1:$CZ$1,0))="","-",INDEX('ce raw data'!$C$2:$CZ$3000,MATCH(1,INDEX(('ce raw data'!$A$2:$A$3000=C564)*('ce raw data'!$B$2:$B$3000=$B583),,),0),MATCH(SUBSTITUTE(I567,"Allele","Height"),'ce raw data'!$C$1:$CZ$1,0))),"-")</f>
        <v>-</v>
      </c>
      <c r="J582" s="8" t="str">
        <f>IFERROR(IF(INDEX('ce raw data'!$C$2:$CZ$3000,MATCH(1,INDEX(('ce raw data'!$A$2:$A$3000=C564)*('ce raw data'!$B$2:$B$3000=$B583),,),0),MATCH(SUBSTITUTE(J567,"Allele","Height"),'ce raw data'!$C$1:$CZ$1,0))="","-",INDEX('ce raw data'!$C$2:$CZ$3000,MATCH(1,INDEX(('ce raw data'!$A$2:$A$3000=C564)*('ce raw data'!$B$2:$B$3000=$B583),,),0),MATCH(SUBSTITUTE(J567,"Allele","Height"),'ce raw data'!$C$1:$CZ$1,0))),"-")</f>
        <v>-</v>
      </c>
    </row>
    <row r="583" spans="2:10" x14ac:dyDescent="0.4">
      <c r="B583" s="11" t="str">
        <f>'Allele Call Table'!$A$85</f>
        <v>D16S539</v>
      </c>
      <c r="C583" s="8" t="str">
        <f>IFERROR(IF(INDEX('ce raw data'!$C$2:$CZ$3000,MATCH(1,INDEX(('ce raw data'!$A$2:$A$3000=C564)*('ce raw data'!$B$2:$B$3000=$B583),,),0),MATCH(C567,'ce raw data'!$C$1:$CZ$1,0))="","-",INDEX('ce raw data'!$C$2:$CZ$3000,MATCH(1,INDEX(('ce raw data'!$A$2:$A$3000=C564)*('ce raw data'!$B$2:$B$3000=$B583),,),0),MATCH(C567,'ce raw data'!$C$1:$CZ$1,0))),"-")</f>
        <v>-</v>
      </c>
      <c r="D583" s="8" t="str">
        <f>IFERROR(IF(INDEX('ce raw data'!$C$2:$CZ$3000,MATCH(1,INDEX(('ce raw data'!$A$2:$A$3000=C564)*('ce raw data'!$B$2:$B$3000=$B583),,),0),MATCH(D567,'ce raw data'!$C$1:$CZ$1,0))="","-",INDEX('ce raw data'!$C$2:$CZ$3000,MATCH(1,INDEX(('ce raw data'!$A$2:$A$3000=C564)*('ce raw data'!$B$2:$B$3000=$B583),,),0),MATCH(D567,'ce raw data'!$C$1:$CZ$1,0))),"-")</f>
        <v>-</v>
      </c>
      <c r="E583" s="8" t="str">
        <f>IFERROR(IF(INDEX('ce raw data'!$C$2:$CZ$3000,MATCH(1,INDEX(('ce raw data'!$A$2:$A$3000=C564)*('ce raw data'!$B$2:$B$3000=$B583),,),0),MATCH(E567,'ce raw data'!$C$1:$CZ$1,0))="","-",INDEX('ce raw data'!$C$2:$CZ$3000,MATCH(1,INDEX(('ce raw data'!$A$2:$A$3000=C564)*('ce raw data'!$B$2:$B$3000=$B583),,),0),MATCH(E567,'ce raw data'!$C$1:$CZ$1,0))),"-")</f>
        <v>-</v>
      </c>
      <c r="F583" s="8" t="str">
        <f>IFERROR(IF(INDEX('ce raw data'!$C$2:$CZ$3000,MATCH(1,INDEX(('ce raw data'!$A$2:$A$3000=C564)*('ce raw data'!$B$2:$B$3000=$B583),,),0),MATCH(F567,'ce raw data'!$C$1:$CZ$1,0))="","-",INDEX('ce raw data'!$C$2:$CZ$3000,MATCH(1,INDEX(('ce raw data'!$A$2:$A$3000=C564)*('ce raw data'!$B$2:$B$3000=$B583),,),0),MATCH(F567,'ce raw data'!$C$1:$CZ$1,0))),"-")</f>
        <v>-</v>
      </c>
      <c r="G583" s="8" t="str">
        <f>IFERROR(IF(INDEX('ce raw data'!$C$2:$CZ$3000,MATCH(1,INDEX(('ce raw data'!$A$2:$A$3000=C564)*('ce raw data'!$B$2:$B$3000=$B583),,),0),MATCH(G567,'ce raw data'!$C$1:$CZ$1,0))="","-",INDEX('ce raw data'!$C$2:$CZ$3000,MATCH(1,INDEX(('ce raw data'!$A$2:$A$3000=C564)*('ce raw data'!$B$2:$B$3000=$B583),,),0),MATCH(G567,'ce raw data'!$C$1:$CZ$1,0))),"-")</f>
        <v>-</v>
      </c>
      <c r="H583" s="8" t="str">
        <f>IFERROR(IF(INDEX('ce raw data'!$C$2:$CZ$3000,MATCH(1,INDEX(('ce raw data'!$A$2:$A$3000=C564)*('ce raw data'!$B$2:$B$3000=$B583),,),0),MATCH(H567,'ce raw data'!$C$1:$CZ$1,0))="","-",INDEX('ce raw data'!$C$2:$CZ$3000,MATCH(1,INDEX(('ce raw data'!$A$2:$A$3000=C564)*('ce raw data'!$B$2:$B$3000=$B583),,),0),MATCH(H567,'ce raw data'!$C$1:$CZ$1,0))),"-")</f>
        <v>-</v>
      </c>
      <c r="I583" s="8" t="str">
        <f>IFERROR(IF(INDEX('ce raw data'!$C$2:$CZ$3000,MATCH(1,INDEX(('ce raw data'!$A$2:$A$3000=C564)*('ce raw data'!$B$2:$B$3000=$B583),,),0),MATCH(I567,'ce raw data'!$C$1:$CZ$1,0))="","-",INDEX('ce raw data'!$C$2:$CZ$3000,MATCH(1,INDEX(('ce raw data'!$A$2:$A$3000=C564)*('ce raw data'!$B$2:$B$3000=$B583),,),0),MATCH(I567,'ce raw data'!$C$1:$CZ$1,0))),"-")</f>
        <v>-</v>
      </c>
      <c r="J583" s="8" t="str">
        <f>IFERROR(IF(INDEX('ce raw data'!$C$2:$CZ$3000,MATCH(1,INDEX(('ce raw data'!$A$2:$A$3000=C564)*('ce raw data'!$B$2:$B$3000=$B583),,),0),MATCH(J567,'ce raw data'!$C$1:$CZ$1,0))="","-",INDEX('ce raw data'!$C$2:$CZ$3000,MATCH(1,INDEX(('ce raw data'!$A$2:$A$3000=C564)*('ce raw data'!$B$2:$B$3000=$B583),,),0),MATCH(J567,'ce raw data'!$C$1:$CZ$1,0))),"-")</f>
        <v>-</v>
      </c>
    </row>
    <row r="584" spans="2:10" hidden="1" x14ac:dyDescent="0.4">
      <c r="B584" s="11"/>
      <c r="C584" s="8" t="str">
        <f>IFERROR(IF(INDEX('ce raw data'!$C$2:$CZ$3000,MATCH(1,INDEX(('ce raw data'!$A$2:$A$3000=C564)*('ce raw data'!$B$2:$B$3000=$B585),,),0),MATCH(SUBSTITUTE(C567,"Allele","Height"),'ce raw data'!$C$1:$CZ$1,0))="","-",INDEX('ce raw data'!$C$2:$CZ$3000,MATCH(1,INDEX(('ce raw data'!$A$2:$A$3000=C564)*('ce raw data'!$B$2:$B$3000=$B585),,),0),MATCH(SUBSTITUTE(C567,"Allele","Height"),'ce raw data'!$C$1:$CZ$1,0))),"-")</f>
        <v>-</v>
      </c>
      <c r="D584" s="8" t="str">
        <f>IFERROR(IF(INDEX('ce raw data'!$C$2:$CZ$3000,MATCH(1,INDEX(('ce raw data'!$A$2:$A$3000=C564)*('ce raw data'!$B$2:$B$3000=$B585),,),0),MATCH(SUBSTITUTE(D567,"Allele","Height"),'ce raw data'!$C$1:$CZ$1,0))="","-",INDEX('ce raw data'!$C$2:$CZ$3000,MATCH(1,INDEX(('ce raw data'!$A$2:$A$3000=C564)*('ce raw data'!$B$2:$B$3000=$B585),,),0),MATCH(SUBSTITUTE(D567,"Allele","Height"),'ce raw data'!$C$1:$CZ$1,0))),"-")</f>
        <v>-</v>
      </c>
      <c r="E584" s="8" t="str">
        <f>IFERROR(IF(INDEX('ce raw data'!$C$2:$CZ$3000,MATCH(1,INDEX(('ce raw data'!$A$2:$A$3000=C564)*('ce raw data'!$B$2:$B$3000=$B585),,),0),MATCH(SUBSTITUTE(E567,"Allele","Height"),'ce raw data'!$C$1:$CZ$1,0))="","-",INDEX('ce raw data'!$C$2:$CZ$3000,MATCH(1,INDEX(('ce raw data'!$A$2:$A$3000=C564)*('ce raw data'!$B$2:$B$3000=$B585),,),0),MATCH(SUBSTITUTE(E567,"Allele","Height"),'ce raw data'!$C$1:$CZ$1,0))),"-")</f>
        <v>-</v>
      </c>
      <c r="F584" s="8" t="str">
        <f>IFERROR(IF(INDEX('ce raw data'!$C$2:$CZ$3000,MATCH(1,INDEX(('ce raw data'!$A$2:$A$3000=C564)*('ce raw data'!$B$2:$B$3000=$B585),,),0),MATCH(SUBSTITUTE(F567,"Allele","Height"),'ce raw data'!$C$1:$CZ$1,0))="","-",INDEX('ce raw data'!$C$2:$CZ$3000,MATCH(1,INDEX(('ce raw data'!$A$2:$A$3000=C564)*('ce raw data'!$B$2:$B$3000=$B585),,),0),MATCH(SUBSTITUTE(F567,"Allele","Height"),'ce raw data'!$C$1:$CZ$1,0))),"-")</f>
        <v>-</v>
      </c>
      <c r="G584" s="8" t="str">
        <f>IFERROR(IF(INDEX('ce raw data'!$C$2:$CZ$3000,MATCH(1,INDEX(('ce raw data'!$A$2:$A$3000=C564)*('ce raw data'!$B$2:$B$3000=$B585),,),0),MATCH(SUBSTITUTE(G567,"Allele","Height"),'ce raw data'!$C$1:$CZ$1,0))="","-",INDEX('ce raw data'!$C$2:$CZ$3000,MATCH(1,INDEX(('ce raw data'!$A$2:$A$3000=C564)*('ce raw data'!$B$2:$B$3000=$B585),,),0),MATCH(SUBSTITUTE(G567,"Allele","Height"),'ce raw data'!$C$1:$CZ$1,0))),"-")</f>
        <v>-</v>
      </c>
      <c r="H584" s="8" t="str">
        <f>IFERROR(IF(INDEX('ce raw data'!$C$2:$CZ$3000,MATCH(1,INDEX(('ce raw data'!$A$2:$A$3000=C564)*('ce raw data'!$B$2:$B$3000=$B585),,),0),MATCH(SUBSTITUTE(H567,"Allele","Height"),'ce raw data'!$C$1:$CZ$1,0))="","-",INDEX('ce raw data'!$C$2:$CZ$3000,MATCH(1,INDEX(('ce raw data'!$A$2:$A$3000=C564)*('ce raw data'!$B$2:$B$3000=$B585),,),0),MATCH(SUBSTITUTE(H567,"Allele","Height"),'ce raw data'!$C$1:$CZ$1,0))),"-")</f>
        <v>-</v>
      </c>
      <c r="I584" s="8" t="str">
        <f>IFERROR(IF(INDEX('ce raw data'!$C$2:$CZ$3000,MATCH(1,INDEX(('ce raw data'!$A$2:$A$3000=C564)*('ce raw data'!$B$2:$B$3000=$B585),,),0),MATCH(SUBSTITUTE(I567,"Allele","Height"),'ce raw data'!$C$1:$CZ$1,0))="","-",INDEX('ce raw data'!$C$2:$CZ$3000,MATCH(1,INDEX(('ce raw data'!$A$2:$A$3000=C564)*('ce raw data'!$B$2:$B$3000=$B585),,),0),MATCH(SUBSTITUTE(I567,"Allele","Height"),'ce raw data'!$C$1:$CZ$1,0))),"-")</f>
        <v>-</v>
      </c>
      <c r="J584" s="8" t="str">
        <f>IFERROR(IF(INDEX('ce raw data'!$C$2:$CZ$3000,MATCH(1,INDEX(('ce raw data'!$A$2:$A$3000=C564)*('ce raw data'!$B$2:$B$3000=$B585),,),0),MATCH(SUBSTITUTE(J567,"Allele","Height"),'ce raw data'!$C$1:$CZ$1,0))="","-",INDEX('ce raw data'!$C$2:$CZ$3000,MATCH(1,INDEX(('ce raw data'!$A$2:$A$3000=C564)*('ce raw data'!$B$2:$B$3000=$B585),,),0),MATCH(SUBSTITUTE(J567,"Allele","Height"),'ce raw data'!$C$1:$CZ$1,0))),"-")</f>
        <v>-</v>
      </c>
    </row>
    <row r="585" spans="2:10" x14ac:dyDescent="0.4">
      <c r="B585" s="11" t="str">
        <f>'Allele Call Table'!$A$87</f>
        <v>D18S51</v>
      </c>
      <c r="C585" s="8" t="str">
        <f>IFERROR(IF(INDEX('ce raw data'!$C$2:$CZ$3000,MATCH(1,INDEX(('ce raw data'!$A$2:$A$3000=C564)*('ce raw data'!$B$2:$B$3000=$B585),,),0),MATCH(C567,'ce raw data'!$C$1:$CZ$1,0))="","-",INDEX('ce raw data'!$C$2:$CZ$3000,MATCH(1,INDEX(('ce raw data'!$A$2:$A$3000=C564)*('ce raw data'!$B$2:$B$3000=$B585),,),0),MATCH(C567,'ce raw data'!$C$1:$CZ$1,0))),"-")</f>
        <v>-</v>
      </c>
      <c r="D585" s="8" t="str">
        <f>IFERROR(IF(INDEX('ce raw data'!$C$2:$CZ$3000,MATCH(1,INDEX(('ce raw data'!$A$2:$A$3000=C564)*('ce raw data'!$B$2:$B$3000=$B585),,),0),MATCH(D567,'ce raw data'!$C$1:$CZ$1,0))="","-",INDEX('ce raw data'!$C$2:$CZ$3000,MATCH(1,INDEX(('ce raw data'!$A$2:$A$3000=C564)*('ce raw data'!$B$2:$B$3000=$B585),,),0),MATCH(D567,'ce raw data'!$C$1:$CZ$1,0))),"-")</f>
        <v>-</v>
      </c>
      <c r="E585" s="8" t="str">
        <f>IFERROR(IF(INDEX('ce raw data'!$C$2:$CZ$3000,MATCH(1,INDEX(('ce raw data'!$A$2:$A$3000=C564)*('ce raw data'!$B$2:$B$3000=$B585),,),0),MATCH(E567,'ce raw data'!$C$1:$CZ$1,0))="","-",INDEX('ce raw data'!$C$2:$CZ$3000,MATCH(1,INDEX(('ce raw data'!$A$2:$A$3000=C564)*('ce raw data'!$B$2:$B$3000=$B585),,),0),MATCH(E567,'ce raw data'!$C$1:$CZ$1,0))),"-")</f>
        <v>-</v>
      </c>
      <c r="F585" s="8" t="str">
        <f>IFERROR(IF(INDEX('ce raw data'!$C$2:$CZ$3000,MATCH(1,INDEX(('ce raw data'!$A$2:$A$3000=C564)*('ce raw data'!$B$2:$B$3000=$B585),,),0),MATCH(F567,'ce raw data'!$C$1:$CZ$1,0))="","-",INDEX('ce raw data'!$C$2:$CZ$3000,MATCH(1,INDEX(('ce raw data'!$A$2:$A$3000=C564)*('ce raw data'!$B$2:$B$3000=$B585),,),0),MATCH(F567,'ce raw data'!$C$1:$CZ$1,0))),"-")</f>
        <v>-</v>
      </c>
      <c r="G585" s="8" t="str">
        <f>IFERROR(IF(INDEX('ce raw data'!$C$2:$CZ$3000,MATCH(1,INDEX(('ce raw data'!$A$2:$A$3000=C564)*('ce raw data'!$B$2:$B$3000=$B585),,),0),MATCH(G567,'ce raw data'!$C$1:$CZ$1,0))="","-",INDEX('ce raw data'!$C$2:$CZ$3000,MATCH(1,INDEX(('ce raw data'!$A$2:$A$3000=C564)*('ce raw data'!$B$2:$B$3000=$B585),,),0),MATCH(G567,'ce raw data'!$C$1:$CZ$1,0))),"-")</f>
        <v>-</v>
      </c>
      <c r="H585" s="8" t="str">
        <f>IFERROR(IF(INDEX('ce raw data'!$C$2:$CZ$3000,MATCH(1,INDEX(('ce raw data'!$A$2:$A$3000=C564)*('ce raw data'!$B$2:$B$3000=$B585),,),0),MATCH(H567,'ce raw data'!$C$1:$CZ$1,0))="","-",INDEX('ce raw data'!$C$2:$CZ$3000,MATCH(1,INDEX(('ce raw data'!$A$2:$A$3000=C564)*('ce raw data'!$B$2:$B$3000=$B585),,),0),MATCH(H567,'ce raw data'!$C$1:$CZ$1,0))),"-")</f>
        <v>-</v>
      </c>
      <c r="I585" s="8" t="str">
        <f>IFERROR(IF(INDEX('ce raw data'!$C$2:$CZ$3000,MATCH(1,INDEX(('ce raw data'!$A$2:$A$3000=C564)*('ce raw data'!$B$2:$B$3000=$B585),,),0),MATCH(I567,'ce raw data'!$C$1:$CZ$1,0))="","-",INDEX('ce raw data'!$C$2:$CZ$3000,MATCH(1,INDEX(('ce raw data'!$A$2:$A$3000=C564)*('ce raw data'!$B$2:$B$3000=$B585),,),0),MATCH(I567,'ce raw data'!$C$1:$CZ$1,0))),"-")</f>
        <v>-</v>
      </c>
      <c r="J585" s="8" t="str">
        <f>IFERROR(IF(INDEX('ce raw data'!$C$2:$CZ$3000,MATCH(1,INDEX(('ce raw data'!$A$2:$A$3000=C564)*('ce raw data'!$B$2:$B$3000=$B585),,),0),MATCH(J567,'ce raw data'!$C$1:$CZ$1,0))="","-",INDEX('ce raw data'!$C$2:$CZ$3000,MATCH(1,INDEX(('ce raw data'!$A$2:$A$3000=C564)*('ce raw data'!$B$2:$B$3000=$B585),,),0),MATCH(J567,'ce raw data'!$C$1:$CZ$1,0))),"-")</f>
        <v>-</v>
      </c>
    </row>
    <row r="586" spans="2:10" hidden="1" x14ac:dyDescent="0.4">
      <c r="B586" s="11"/>
      <c r="C586" s="8" t="str">
        <f>IFERROR(IF(INDEX('ce raw data'!$C$2:$CZ$3000,MATCH(1,INDEX(('ce raw data'!$A$2:$A$3000=C564)*('ce raw data'!$B$2:$B$3000=$B587),,),0),MATCH(SUBSTITUTE(C567,"Allele","Height"),'ce raw data'!$C$1:$CZ$1,0))="","-",INDEX('ce raw data'!$C$2:$CZ$3000,MATCH(1,INDEX(('ce raw data'!$A$2:$A$3000=C564)*('ce raw data'!$B$2:$B$3000=$B587),,),0),MATCH(SUBSTITUTE(C567,"Allele","Height"),'ce raw data'!$C$1:$CZ$1,0))),"-")</f>
        <v>-</v>
      </c>
      <c r="D586" s="8" t="str">
        <f>IFERROR(IF(INDEX('ce raw data'!$C$2:$CZ$3000,MATCH(1,INDEX(('ce raw data'!$A$2:$A$3000=C564)*('ce raw data'!$B$2:$B$3000=$B587),,),0),MATCH(SUBSTITUTE(D567,"Allele","Height"),'ce raw data'!$C$1:$CZ$1,0))="","-",INDEX('ce raw data'!$C$2:$CZ$3000,MATCH(1,INDEX(('ce raw data'!$A$2:$A$3000=C564)*('ce raw data'!$B$2:$B$3000=$B587),,),0),MATCH(SUBSTITUTE(D567,"Allele","Height"),'ce raw data'!$C$1:$CZ$1,0))),"-")</f>
        <v>-</v>
      </c>
      <c r="E586" s="8" t="str">
        <f>IFERROR(IF(INDEX('ce raw data'!$C$2:$CZ$3000,MATCH(1,INDEX(('ce raw data'!$A$2:$A$3000=C564)*('ce raw data'!$B$2:$B$3000=$B587),,),0),MATCH(SUBSTITUTE(E567,"Allele","Height"),'ce raw data'!$C$1:$CZ$1,0))="","-",INDEX('ce raw data'!$C$2:$CZ$3000,MATCH(1,INDEX(('ce raw data'!$A$2:$A$3000=C564)*('ce raw data'!$B$2:$B$3000=$B587),,),0),MATCH(SUBSTITUTE(E567,"Allele","Height"),'ce raw data'!$C$1:$CZ$1,0))),"-")</f>
        <v>-</v>
      </c>
      <c r="F586" s="8" t="str">
        <f>IFERROR(IF(INDEX('ce raw data'!$C$2:$CZ$3000,MATCH(1,INDEX(('ce raw data'!$A$2:$A$3000=C564)*('ce raw data'!$B$2:$B$3000=$B587),,),0),MATCH(SUBSTITUTE(F567,"Allele","Height"),'ce raw data'!$C$1:$CZ$1,0))="","-",INDEX('ce raw data'!$C$2:$CZ$3000,MATCH(1,INDEX(('ce raw data'!$A$2:$A$3000=C564)*('ce raw data'!$B$2:$B$3000=$B587),,),0),MATCH(SUBSTITUTE(F567,"Allele","Height"),'ce raw data'!$C$1:$CZ$1,0))),"-")</f>
        <v>-</v>
      </c>
      <c r="G586" s="8" t="str">
        <f>IFERROR(IF(INDEX('ce raw data'!$C$2:$CZ$3000,MATCH(1,INDEX(('ce raw data'!$A$2:$A$3000=C564)*('ce raw data'!$B$2:$B$3000=$B587),,),0),MATCH(SUBSTITUTE(G567,"Allele","Height"),'ce raw data'!$C$1:$CZ$1,0))="","-",INDEX('ce raw data'!$C$2:$CZ$3000,MATCH(1,INDEX(('ce raw data'!$A$2:$A$3000=C564)*('ce raw data'!$B$2:$B$3000=$B587),,),0),MATCH(SUBSTITUTE(G567,"Allele","Height"),'ce raw data'!$C$1:$CZ$1,0))),"-")</f>
        <v>-</v>
      </c>
      <c r="H586" s="8" t="str">
        <f>IFERROR(IF(INDEX('ce raw data'!$C$2:$CZ$3000,MATCH(1,INDEX(('ce raw data'!$A$2:$A$3000=C564)*('ce raw data'!$B$2:$B$3000=$B587),,),0),MATCH(SUBSTITUTE(H567,"Allele","Height"),'ce raw data'!$C$1:$CZ$1,0))="","-",INDEX('ce raw data'!$C$2:$CZ$3000,MATCH(1,INDEX(('ce raw data'!$A$2:$A$3000=C564)*('ce raw data'!$B$2:$B$3000=$B587),,),0),MATCH(SUBSTITUTE(H567,"Allele","Height"),'ce raw data'!$C$1:$CZ$1,0))),"-")</f>
        <v>-</v>
      </c>
      <c r="I586" s="8" t="str">
        <f>IFERROR(IF(INDEX('ce raw data'!$C$2:$CZ$3000,MATCH(1,INDEX(('ce raw data'!$A$2:$A$3000=C564)*('ce raw data'!$B$2:$B$3000=$B587),,),0),MATCH(SUBSTITUTE(I567,"Allele","Height"),'ce raw data'!$C$1:$CZ$1,0))="","-",INDEX('ce raw data'!$C$2:$CZ$3000,MATCH(1,INDEX(('ce raw data'!$A$2:$A$3000=C564)*('ce raw data'!$B$2:$B$3000=$B587),,),0),MATCH(SUBSTITUTE(I567,"Allele","Height"),'ce raw data'!$C$1:$CZ$1,0))),"-")</f>
        <v>-</v>
      </c>
      <c r="J586" s="8" t="str">
        <f>IFERROR(IF(INDEX('ce raw data'!$C$2:$CZ$3000,MATCH(1,INDEX(('ce raw data'!$A$2:$A$3000=C564)*('ce raw data'!$B$2:$B$3000=$B587),,),0),MATCH(SUBSTITUTE(J567,"Allele","Height"),'ce raw data'!$C$1:$CZ$1,0))="","-",INDEX('ce raw data'!$C$2:$CZ$3000,MATCH(1,INDEX(('ce raw data'!$A$2:$A$3000=C564)*('ce raw data'!$B$2:$B$3000=$B587),,),0),MATCH(SUBSTITUTE(J567,"Allele","Height"),'ce raw data'!$C$1:$CZ$1,0))),"-")</f>
        <v>-</v>
      </c>
    </row>
    <row r="587" spans="2:10" x14ac:dyDescent="0.4">
      <c r="B587" s="11" t="str">
        <f>'Allele Call Table'!$A$89</f>
        <v>D2S1338</v>
      </c>
      <c r="C587" s="8" t="str">
        <f>IFERROR(IF(INDEX('ce raw data'!$C$2:$CZ$3000,MATCH(1,INDEX(('ce raw data'!$A$2:$A$3000=C564)*('ce raw data'!$B$2:$B$3000=$B587),,),0),MATCH(C567,'ce raw data'!$C$1:$CZ$1,0))="","-",INDEX('ce raw data'!$C$2:$CZ$3000,MATCH(1,INDEX(('ce raw data'!$A$2:$A$3000=C564)*('ce raw data'!$B$2:$B$3000=$B587),,),0),MATCH(C567,'ce raw data'!$C$1:$CZ$1,0))),"-")</f>
        <v>-</v>
      </c>
      <c r="D587" s="8" t="str">
        <f>IFERROR(IF(INDEX('ce raw data'!$C$2:$CZ$3000,MATCH(1,INDEX(('ce raw data'!$A$2:$A$3000=C564)*('ce raw data'!$B$2:$B$3000=$B587),,),0),MATCH(D567,'ce raw data'!$C$1:$CZ$1,0))="","-",INDEX('ce raw data'!$C$2:$CZ$3000,MATCH(1,INDEX(('ce raw data'!$A$2:$A$3000=C564)*('ce raw data'!$B$2:$B$3000=$B587),,),0),MATCH(D567,'ce raw data'!$C$1:$CZ$1,0))),"-")</f>
        <v>-</v>
      </c>
      <c r="E587" s="8" t="str">
        <f>IFERROR(IF(INDEX('ce raw data'!$C$2:$CZ$3000,MATCH(1,INDEX(('ce raw data'!$A$2:$A$3000=C564)*('ce raw data'!$B$2:$B$3000=$B587),,),0),MATCH(E567,'ce raw data'!$C$1:$CZ$1,0))="","-",INDEX('ce raw data'!$C$2:$CZ$3000,MATCH(1,INDEX(('ce raw data'!$A$2:$A$3000=C564)*('ce raw data'!$B$2:$B$3000=$B587),,),0),MATCH(E567,'ce raw data'!$C$1:$CZ$1,0))),"-")</f>
        <v>-</v>
      </c>
      <c r="F587" s="8" t="str">
        <f>IFERROR(IF(INDEX('ce raw data'!$C$2:$CZ$3000,MATCH(1,INDEX(('ce raw data'!$A$2:$A$3000=C564)*('ce raw data'!$B$2:$B$3000=$B587),,),0),MATCH(F567,'ce raw data'!$C$1:$CZ$1,0))="","-",INDEX('ce raw data'!$C$2:$CZ$3000,MATCH(1,INDEX(('ce raw data'!$A$2:$A$3000=C564)*('ce raw data'!$B$2:$B$3000=$B587),,),0),MATCH(F567,'ce raw data'!$C$1:$CZ$1,0))),"-")</f>
        <v>-</v>
      </c>
      <c r="G587" s="8" t="str">
        <f>IFERROR(IF(INDEX('ce raw data'!$C$2:$CZ$3000,MATCH(1,INDEX(('ce raw data'!$A$2:$A$3000=C564)*('ce raw data'!$B$2:$B$3000=$B587),,),0),MATCH(G567,'ce raw data'!$C$1:$CZ$1,0))="","-",INDEX('ce raw data'!$C$2:$CZ$3000,MATCH(1,INDEX(('ce raw data'!$A$2:$A$3000=C564)*('ce raw data'!$B$2:$B$3000=$B587),,),0),MATCH(G567,'ce raw data'!$C$1:$CZ$1,0))),"-")</f>
        <v>-</v>
      </c>
      <c r="H587" s="8" t="str">
        <f>IFERROR(IF(INDEX('ce raw data'!$C$2:$CZ$3000,MATCH(1,INDEX(('ce raw data'!$A$2:$A$3000=C564)*('ce raw data'!$B$2:$B$3000=$B587),,),0),MATCH(H567,'ce raw data'!$C$1:$CZ$1,0))="","-",INDEX('ce raw data'!$C$2:$CZ$3000,MATCH(1,INDEX(('ce raw data'!$A$2:$A$3000=C564)*('ce raw data'!$B$2:$B$3000=$B587),,),0),MATCH(H567,'ce raw data'!$C$1:$CZ$1,0))),"-")</f>
        <v>-</v>
      </c>
      <c r="I587" s="8" t="str">
        <f>IFERROR(IF(INDEX('ce raw data'!$C$2:$CZ$3000,MATCH(1,INDEX(('ce raw data'!$A$2:$A$3000=C564)*('ce raw data'!$B$2:$B$3000=$B587),,),0),MATCH(I567,'ce raw data'!$C$1:$CZ$1,0))="","-",INDEX('ce raw data'!$C$2:$CZ$3000,MATCH(1,INDEX(('ce raw data'!$A$2:$A$3000=C564)*('ce raw data'!$B$2:$B$3000=$B587),,),0),MATCH(I567,'ce raw data'!$C$1:$CZ$1,0))),"-")</f>
        <v>-</v>
      </c>
      <c r="J587" s="8" t="str">
        <f>IFERROR(IF(INDEX('ce raw data'!$C$2:$CZ$3000,MATCH(1,INDEX(('ce raw data'!$A$2:$A$3000=C564)*('ce raw data'!$B$2:$B$3000=$B587),,),0),MATCH(J567,'ce raw data'!$C$1:$CZ$1,0))="","-",INDEX('ce raw data'!$C$2:$CZ$3000,MATCH(1,INDEX(('ce raw data'!$A$2:$A$3000=C564)*('ce raw data'!$B$2:$B$3000=$B587),,),0),MATCH(J567,'ce raw data'!$C$1:$CZ$1,0))),"-")</f>
        <v>-</v>
      </c>
    </row>
    <row r="588" spans="2:10" hidden="1" x14ac:dyDescent="0.4">
      <c r="B588" s="11"/>
      <c r="C588" s="8" t="str">
        <f>IFERROR(IF(INDEX('ce raw data'!$C$2:$CZ$3000,MATCH(1,INDEX(('ce raw data'!$A$2:$A$3000=C564)*('ce raw data'!$B$2:$B$3000=$B589),,),0),MATCH(SUBSTITUTE(C567,"Allele","Height"),'ce raw data'!$C$1:$CZ$1,0))="","-",INDEX('ce raw data'!$C$2:$CZ$3000,MATCH(1,INDEX(('ce raw data'!$A$2:$A$3000=C564)*('ce raw data'!$B$2:$B$3000=$B589),,),0),MATCH(SUBSTITUTE(C567,"Allele","Height"),'ce raw data'!$C$1:$CZ$1,0))),"-")</f>
        <v>-</v>
      </c>
      <c r="D588" s="8" t="str">
        <f>IFERROR(IF(INDEX('ce raw data'!$C$2:$CZ$3000,MATCH(1,INDEX(('ce raw data'!$A$2:$A$3000=C564)*('ce raw data'!$B$2:$B$3000=$B589),,),0),MATCH(SUBSTITUTE(D567,"Allele","Height"),'ce raw data'!$C$1:$CZ$1,0))="","-",INDEX('ce raw data'!$C$2:$CZ$3000,MATCH(1,INDEX(('ce raw data'!$A$2:$A$3000=C564)*('ce raw data'!$B$2:$B$3000=$B589),,),0),MATCH(SUBSTITUTE(D567,"Allele","Height"),'ce raw data'!$C$1:$CZ$1,0))),"-")</f>
        <v>-</v>
      </c>
      <c r="E588" s="8" t="str">
        <f>IFERROR(IF(INDEX('ce raw data'!$C$2:$CZ$3000,MATCH(1,INDEX(('ce raw data'!$A$2:$A$3000=C564)*('ce raw data'!$B$2:$B$3000=$B589),,),0),MATCH(SUBSTITUTE(E567,"Allele","Height"),'ce raw data'!$C$1:$CZ$1,0))="","-",INDEX('ce raw data'!$C$2:$CZ$3000,MATCH(1,INDEX(('ce raw data'!$A$2:$A$3000=C564)*('ce raw data'!$B$2:$B$3000=$B589),,),0),MATCH(SUBSTITUTE(E567,"Allele","Height"),'ce raw data'!$C$1:$CZ$1,0))),"-")</f>
        <v>-</v>
      </c>
      <c r="F588" s="8" t="str">
        <f>IFERROR(IF(INDEX('ce raw data'!$C$2:$CZ$3000,MATCH(1,INDEX(('ce raw data'!$A$2:$A$3000=C564)*('ce raw data'!$B$2:$B$3000=$B589),,),0),MATCH(SUBSTITUTE(F567,"Allele","Height"),'ce raw data'!$C$1:$CZ$1,0))="","-",INDEX('ce raw data'!$C$2:$CZ$3000,MATCH(1,INDEX(('ce raw data'!$A$2:$A$3000=C564)*('ce raw data'!$B$2:$B$3000=$B589),,),0),MATCH(SUBSTITUTE(F567,"Allele","Height"),'ce raw data'!$C$1:$CZ$1,0))),"-")</f>
        <v>-</v>
      </c>
      <c r="G588" s="8" t="str">
        <f>IFERROR(IF(INDEX('ce raw data'!$C$2:$CZ$3000,MATCH(1,INDEX(('ce raw data'!$A$2:$A$3000=C564)*('ce raw data'!$B$2:$B$3000=$B589),,),0),MATCH(SUBSTITUTE(G567,"Allele","Height"),'ce raw data'!$C$1:$CZ$1,0))="","-",INDEX('ce raw data'!$C$2:$CZ$3000,MATCH(1,INDEX(('ce raw data'!$A$2:$A$3000=C564)*('ce raw data'!$B$2:$B$3000=$B589),,),0),MATCH(SUBSTITUTE(G567,"Allele","Height"),'ce raw data'!$C$1:$CZ$1,0))),"-")</f>
        <v>-</v>
      </c>
      <c r="H588" s="8" t="str">
        <f>IFERROR(IF(INDEX('ce raw data'!$C$2:$CZ$3000,MATCH(1,INDEX(('ce raw data'!$A$2:$A$3000=C564)*('ce raw data'!$B$2:$B$3000=$B589),,),0),MATCH(SUBSTITUTE(H567,"Allele","Height"),'ce raw data'!$C$1:$CZ$1,0))="","-",INDEX('ce raw data'!$C$2:$CZ$3000,MATCH(1,INDEX(('ce raw data'!$A$2:$A$3000=C564)*('ce raw data'!$B$2:$B$3000=$B589),,),0),MATCH(SUBSTITUTE(H567,"Allele","Height"),'ce raw data'!$C$1:$CZ$1,0))),"-")</f>
        <v>-</v>
      </c>
      <c r="I588" s="8" t="str">
        <f>IFERROR(IF(INDEX('ce raw data'!$C$2:$CZ$3000,MATCH(1,INDEX(('ce raw data'!$A$2:$A$3000=C564)*('ce raw data'!$B$2:$B$3000=$B589),,),0),MATCH(SUBSTITUTE(I567,"Allele","Height"),'ce raw data'!$C$1:$CZ$1,0))="","-",INDEX('ce raw data'!$C$2:$CZ$3000,MATCH(1,INDEX(('ce raw data'!$A$2:$A$3000=C564)*('ce raw data'!$B$2:$B$3000=$B589),,),0),MATCH(SUBSTITUTE(I567,"Allele","Height"),'ce raw data'!$C$1:$CZ$1,0))),"-")</f>
        <v>-</v>
      </c>
      <c r="J588" s="8" t="str">
        <f>IFERROR(IF(INDEX('ce raw data'!$C$2:$CZ$3000,MATCH(1,INDEX(('ce raw data'!$A$2:$A$3000=C564)*('ce raw data'!$B$2:$B$3000=$B589),,),0),MATCH(SUBSTITUTE(J567,"Allele","Height"),'ce raw data'!$C$1:$CZ$1,0))="","-",INDEX('ce raw data'!$C$2:$CZ$3000,MATCH(1,INDEX(('ce raw data'!$A$2:$A$3000=C564)*('ce raw data'!$B$2:$B$3000=$B589),,),0),MATCH(SUBSTITUTE(J567,"Allele","Height"),'ce raw data'!$C$1:$CZ$1,0))),"-")</f>
        <v>-</v>
      </c>
    </row>
    <row r="589" spans="2:10" x14ac:dyDescent="0.4">
      <c r="B589" s="11" t="str">
        <f>'Allele Call Table'!$A$91</f>
        <v>CSF1PO</v>
      </c>
      <c r="C589" s="8" t="str">
        <f>IFERROR(IF(INDEX('ce raw data'!$C$2:$CZ$3000,MATCH(1,INDEX(('ce raw data'!$A$2:$A$3000=C564)*('ce raw data'!$B$2:$B$3000=$B589),,),0),MATCH(C567,'ce raw data'!$C$1:$CZ$1,0))="","-",INDEX('ce raw data'!$C$2:$CZ$3000,MATCH(1,INDEX(('ce raw data'!$A$2:$A$3000=C564)*('ce raw data'!$B$2:$B$3000=$B589),,),0),MATCH(C567,'ce raw data'!$C$1:$CZ$1,0))),"-")</f>
        <v>-</v>
      </c>
      <c r="D589" s="8" t="str">
        <f>IFERROR(IF(INDEX('ce raw data'!$C$2:$CZ$3000,MATCH(1,INDEX(('ce raw data'!$A$2:$A$3000=C564)*('ce raw data'!$B$2:$B$3000=$B589),,),0),MATCH(D567,'ce raw data'!$C$1:$CZ$1,0))="","-",INDEX('ce raw data'!$C$2:$CZ$3000,MATCH(1,INDEX(('ce raw data'!$A$2:$A$3000=C564)*('ce raw data'!$B$2:$B$3000=$B589),,),0),MATCH(D567,'ce raw data'!$C$1:$CZ$1,0))),"-")</f>
        <v>-</v>
      </c>
      <c r="E589" s="8" t="str">
        <f>IFERROR(IF(INDEX('ce raw data'!$C$2:$CZ$3000,MATCH(1,INDEX(('ce raw data'!$A$2:$A$3000=C564)*('ce raw data'!$B$2:$B$3000=$B589),,),0),MATCH(E567,'ce raw data'!$C$1:$CZ$1,0))="","-",INDEX('ce raw data'!$C$2:$CZ$3000,MATCH(1,INDEX(('ce raw data'!$A$2:$A$3000=C564)*('ce raw data'!$B$2:$B$3000=$B589),,),0),MATCH(E567,'ce raw data'!$C$1:$CZ$1,0))),"-")</f>
        <v>-</v>
      </c>
      <c r="F589" s="8" t="str">
        <f>IFERROR(IF(INDEX('ce raw data'!$C$2:$CZ$3000,MATCH(1,INDEX(('ce raw data'!$A$2:$A$3000=C564)*('ce raw data'!$B$2:$B$3000=$B589),,),0),MATCH(F567,'ce raw data'!$C$1:$CZ$1,0))="","-",INDEX('ce raw data'!$C$2:$CZ$3000,MATCH(1,INDEX(('ce raw data'!$A$2:$A$3000=C564)*('ce raw data'!$B$2:$B$3000=$B589),,),0),MATCH(F567,'ce raw data'!$C$1:$CZ$1,0))),"-")</f>
        <v>-</v>
      </c>
      <c r="G589" s="8" t="str">
        <f>IFERROR(IF(INDEX('ce raw data'!$C$2:$CZ$3000,MATCH(1,INDEX(('ce raw data'!$A$2:$A$3000=C564)*('ce raw data'!$B$2:$B$3000=$B589),,),0),MATCH(G567,'ce raw data'!$C$1:$CZ$1,0))="","-",INDEX('ce raw data'!$C$2:$CZ$3000,MATCH(1,INDEX(('ce raw data'!$A$2:$A$3000=C564)*('ce raw data'!$B$2:$B$3000=$B589),,),0),MATCH(G567,'ce raw data'!$C$1:$CZ$1,0))),"-")</f>
        <v>-</v>
      </c>
      <c r="H589" s="8" t="str">
        <f>IFERROR(IF(INDEX('ce raw data'!$C$2:$CZ$3000,MATCH(1,INDEX(('ce raw data'!$A$2:$A$3000=C564)*('ce raw data'!$B$2:$B$3000=$B589),,),0),MATCH(H567,'ce raw data'!$C$1:$CZ$1,0))="","-",INDEX('ce raw data'!$C$2:$CZ$3000,MATCH(1,INDEX(('ce raw data'!$A$2:$A$3000=C564)*('ce raw data'!$B$2:$B$3000=$B589),,),0),MATCH(H567,'ce raw data'!$C$1:$CZ$1,0))),"-")</f>
        <v>-</v>
      </c>
      <c r="I589" s="8" t="str">
        <f>IFERROR(IF(INDEX('ce raw data'!$C$2:$CZ$3000,MATCH(1,INDEX(('ce raw data'!$A$2:$A$3000=C564)*('ce raw data'!$B$2:$B$3000=$B589),,),0),MATCH(I567,'ce raw data'!$C$1:$CZ$1,0))="","-",INDEX('ce raw data'!$C$2:$CZ$3000,MATCH(1,INDEX(('ce raw data'!$A$2:$A$3000=C564)*('ce raw data'!$B$2:$B$3000=$B589),,),0),MATCH(I567,'ce raw data'!$C$1:$CZ$1,0))),"-")</f>
        <v>-</v>
      </c>
      <c r="J589" s="8" t="str">
        <f>IFERROR(IF(INDEX('ce raw data'!$C$2:$CZ$3000,MATCH(1,INDEX(('ce raw data'!$A$2:$A$3000=C564)*('ce raw data'!$B$2:$B$3000=$B589),,),0),MATCH(J567,'ce raw data'!$C$1:$CZ$1,0))="","-",INDEX('ce raw data'!$C$2:$CZ$3000,MATCH(1,INDEX(('ce raw data'!$A$2:$A$3000=C564)*('ce raw data'!$B$2:$B$3000=$B589),,),0),MATCH(J567,'ce raw data'!$C$1:$CZ$1,0))),"-")</f>
        <v>-</v>
      </c>
    </row>
    <row r="590" spans="2:10" hidden="1" x14ac:dyDescent="0.4">
      <c r="B590" s="11"/>
      <c r="C590" s="8" t="str">
        <f>IFERROR(IF(INDEX('ce raw data'!$C$2:$CZ$3000,MATCH(1,INDEX(('ce raw data'!$A$2:$A$3000=C564)*('ce raw data'!$B$2:$B$3000=$B591),,),0),MATCH(SUBSTITUTE(C567,"Allele","Height"),'ce raw data'!$C$1:$CZ$1,0))="","-",INDEX('ce raw data'!$C$2:$CZ$3000,MATCH(1,INDEX(('ce raw data'!$A$2:$A$3000=C564)*('ce raw data'!$B$2:$B$3000=$B591),,),0),MATCH(SUBSTITUTE(C567,"Allele","Height"),'ce raw data'!$C$1:$CZ$1,0))),"-")</f>
        <v>-</v>
      </c>
      <c r="D590" s="8" t="str">
        <f>IFERROR(IF(INDEX('ce raw data'!$C$2:$CZ$3000,MATCH(1,INDEX(('ce raw data'!$A$2:$A$3000=C564)*('ce raw data'!$B$2:$B$3000=$B591),,),0),MATCH(SUBSTITUTE(D567,"Allele","Height"),'ce raw data'!$C$1:$CZ$1,0))="","-",INDEX('ce raw data'!$C$2:$CZ$3000,MATCH(1,INDEX(('ce raw data'!$A$2:$A$3000=C564)*('ce raw data'!$B$2:$B$3000=$B591),,),0),MATCH(SUBSTITUTE(D567,"Allele","Height"),'ce raw data'!$C$1:$CZ$1,0))),"-")</f>
        <v>-</v>
      </c>
      <c r="E590" s="8" t="str">
        <f>IFERROR(IF(INDEX('ce raw data'!$C$2:$CZ$3000,MATCH(1,INDEX(('ce raw data'!$A$2:$A$3000=C564)*('ce raw data'!$B$2:$B$3000=$B591),,),0),MATCH(SUBSTITUTE(E567,"Allele","Height"),'ce raw data'!$C$1:$CZ$1,0))="","-",INDEX('ce raw data'!$C$2:$CZ$3000,MATCH(1,INDEX(('ce raw data'!$A$2:$A$3000=C564)*('ce raw data'!$B$2:$B$3000=$B591),,),0),MATCH(SUBSTITUTE(E567,"Allele","Height"),'ce raw data'!$C$1:$CZ$1,0))),"-")</f>
        <v>-</v>
      </c>
      <c r="F590" s="8" t="str">
        <f>IFERROR(IF(INDEX('ce raw data'!$C$2:$CZ$3000,MATCH(1,INDEX(('ce raw data'!$A$2:$A$3000=C564)*('ce raw data'!$B$2:$B$3000=$B591),,),0),MATCH(SUBSTITUTE(F567,"Allele","Height"),'ce raw data'!$C$1:$CZ$1,0))="","-",INDEX('ce raw data'!$C$2:$CZ$3000,MATCH(1,INDEX(('ce raw data'!$A$2:$A$3000=C564)*('ce raw data'!$B$2:$B$3000=$B591),,),0),MATCH(SUBSTITUTE(F567,"Allele","Height"),'ce raw data'!$C$1:$CZ$1,0))),"-")</f>
        <v>-</v>
      </c>
      <c r="G590" s="8" t="str">
        <f>IFERROR(IF(INDEX('ce raw data'!$C$2:$CZ$3000,MATCH(1,INDEX(('ce raw data'!$A$2:$A$3000=C564)*('ce raw data'!$B$2:$B$3000=$B591),,),0),MATCH(SUBSTITUTE(G567,"Allele","Height"),'ce raw data'!$C$1:$CZ$1,0))="","-",INDEX('ce raw data'!$C$2:$CZ$3000,MATCH(1,INDEX(('ce raw data'!$A$2:$A$3000=C564)*('ce raw data'!$B$2:$B$3000=$B591),,),0),MATCH(SUBSTITUTE(G567,"Allele","Height"),'ce raw data'!$C$1:$CZ$1,0))),"-")</f>
        <v>-</v>
      </c>
      <c r="H590" s="8" t="str">
        <f>IFERROR(IF(INDEX('ce raw data'!$C$2:$CZ$3000,MATCH(1,INDEX(('ce raw data'!$A$2:$A$3000=C564)*('ce raw data'!$B$2:$B$3000=$B591),,),0),MATCH(SUBSTITUTE(H567,"Allele","Height"),'ce raw data'!$C$1:$CZ$1,0))="","-",INDEX('ce raw data'!$C$2:$CZ$3000,MATCH(1,INDEX(('ce raw data'!$A$2:$A$3000=C564)*('ce raw data'!$B$2:$B$3000=$B591),,),0),MATCH(SUBSTITUTE(H567,"Allele","Height"),'ce raw data'!$C$1:$CZ$1,0))),"-")</f>
        <v>-</v>
      </c>
      <c r="I590" s="8" t="str">
        <f>IFERROR(IF(INDEX('ce raw data'!$C$2:$CZ$3000,MATCH(1,INDEX(('ce raw data'!$A$2:$A$3000=C564)*('ce raw data'!$B$2:$B$3000=$B591),,),0),MATCH(SUBSTITUTE(I567,"Allele","Height"),'ce raw data'!$C$1:$CZ$1,0))="","-",INDEX('ce raw data'!$C$2:$CZ$3000,MATCH(1,INDEX(('ce raw data'!$A$2:$A$3000=C564)*('ce raw data'!$B$2:$B$3000=$B591),,),0),MATCH(SUBSTITUTE(I567,"Allele","Height"),'ce raw data'!$C$1:$CZ$1,0))),"-")</f>
        <v>-</v>
      </c>
      <c r="J590" s="8" t="str">
        <f>IFERROR(IF(INDEX('ce raw data'!$C$2:$CZ$3000,MATCH(1,INDEX(('ce raw data'!$A$2:$A$3000=C564)*('ce raw data'!$B$2:$B$3000=$B591),,),0),MATCH(SUBSTITUTE(J567,"Allele","Height"),'ce raw data'!$C$1:$CZ$1,0))="","-",INDEX('ce raw data'!$C$2:$CZ$3000,MATCH(1,INDEX(('ce raw data'!$A$2:$A$3000=C564)*('ce raw data'!$B$2:$B$3000=$B591),,),0),MATCH(SUBSTITUTE(J567,"Allele","Height"),'ce raw data'!$C$1:$CZ$1,0))),"-")</f>
        <v>-</v>
      </c>
    </row>
    <row r="591" spans="2:10" x14ac:dyDescent="0.4">
      <c r="B591" s="11" t="str">
        <f>'Allele Call Table'!$A$93</f>
        <v>Penta D</v>
      </c>
      <c r="C591" s="8" t="str">
        <f>IFERROR(IF(INDEX('ce raw data'!$C$2:$CZ$3000,MATCH(1,INDEX(('ce raw data'!$A$2:$A$3000=C564)*('ce raw data'!$B$2:$B$3000=$B591),,),0),MATCH(C567,'ce raw data'!$C$1:$CZ$1,0))="","-",INDEX('ce raw data'!$C$2:$CZ$3000,MATCH(1,INDEX(('ce raw data'!$A$2:$A$3000=C564)*('ce raw data'!$B$2:$B$3000=$B591),,),0),MATCH(C567,'ce raw data'!$C$1:$CZ$1,0))),"-")</f>
        <v>-</v>
      </c>
      <c r="D591" s="8" t="str">
        <f>IFERROR(IF(INDEX('ce raw data'!$C$2:$CZ$3000,MATCH(1,INDEX(('ce raw data'!$A$2:$A$3000=C564)*('ce raw data'!$B$2:$B$3000=$B591),,),0),MATCH(D567,'ce raw data'!$C$1:$CZ$1,0))="","-",INDEX('ce raw data'!$C$2:$CZ$3000,MATCH(1,INDEX(('ce raw data'!$A$2:$A$3000=C564)*('ce raw data'!$B$2:$B$3000=$B591),,),0),MATCH(D567,'ce raw data'!$C$1:$CZ$1,0))),"-")</f>
        <v>-</v>
      </c>
      <c r="E591" s="8" t="str">
        <f>IFERROR(IF(INDEX('ce raw data'!$C$2:$CZ$3000,MATCH(1,INDEX(('ce raw data'!$A$2:$A$3000=C564)*('ce raw data'!$B$2:$B$3000=$B591),,),0),MATCH(E567,'ce raw data'!$C$1:$CZ$1,0))="","-",INDEX('ce raw data'!$C$2:$CZ$3000,MATCH(1,INDEX(('ce raw data'!$A$2:$A$3000=C564)*('ce raw data'!$B$2:$B$3000=$B591),,),0),MATCH(E567,'ce raw data'!$C$1:$CZ$1,0))),"-")</f>
        <v>-</v>
      </c>
      <c r="F591" s="8" t="str">
        <f>IFERROR(IF(INDEX('ce raw data'!$C$2:$CZ$3000,MATCH(1,INDEX(('ce raw data'!$A$2:$A$3000=C564)*('ce raw data'!$B$2:$B$3000=$B591),,),0),MATCH(F567,'ce raw data'!$C$1:$CZ$1,0))="","-",INDEX('ce raw data'!$C$2:$CZ$3000,MATCH(1,INDEX(('ce raw data'!$A$2:$A$3000=C564)*('ce raw data'!$B$2:$B$3000=$B591),,),0),MATCH(F567,'ce raw data'!$C$1:$CZ$1,0))),"-")</f>
        <v>-</v>
      </c>
      <c r="G591" s="8" t="str">
        <f>IFERROR(IF(INDEX('ce raw data'!$C$2:$CZ$3000,MATCH(1,INDEX(('ce raw data'!$A$2:$A$3000=C564)*('ce raw data'!$B$2:$B$3000=$B591),,),0),MATCH(G567,'ce raw data'!$C$1:$CZ$1,0))="","-",INDEX('ce raw data'!$C$2:$CZ$3000,MATCH(1,INDEX(('ce raw data'!$A$2:$A$3000=C564)*('ce raw data'!$B$2:$B$3000=$B591),,),0),MATCH(G567,'ce raw data'!$C$1:$CZ$1,0))),"-")</f>
        <v>-</v>
      </c>
      <c r="H591" s="8" t="str">
        <f>IFERROR(IF(INDEX('ce raw data'!$C$2:$CZ$3000,MATCH(1,INDEX(('ce raw data'!$A$2:$A$3000=C564)*('ce raw data'!$B$2:$B$3000=$B591),,),0),MATCH(H567,'ce raw data'!$C$1:$CZ$1,0))="","-",INDEX('ce raw data'!$C$2:$CZ$3000,MATCH(1,INDEX(('ce raw data'!$A$2:$A$3000=C564)*('ce raw data'!$B$2:$B$3000=$B591),,),0),MATCH(H567,'ce raw data'!$C$1:$CZ$1,0))),"-")</f>
        <v>-</v>
      </c>
      <c r="I591" s="8" t="str">
        <f>IFERROR(IF(INDEX('ce raw data'!$C$2:$CZ$3000,MATCH(1,INDEX(('ce raw data'!$A$2:$A$3000=C564)*('ce raw data'!$B$2:$B$3000=$B591),,),0),MATCH(I567,'ce raw data'!$C$1:$CZ$1,0))="","-",INDEX('ce raw data'!$C$2:$CZ$3000,MATCH(1,INDEX(('ce raw data'!$A$2:$A$3000=C564)*('ce raw data'!$B$2:$B$3000=$B591),,),0),MATCH(I567,'ce raw data'!$C$1:$CZ$1,0))),"-")</f>
        <v>-</v>
      </c>
      <c r="J591" s="8" t="str">
        <f>IFERROR(IF(INDEX('ce raw data'!$C$2:$CZ$3000,MATCH(1,INDEX(('ce raw data'!$A$2:$A$3000=C564)*('ce raw data'!$B$2:$B$3000=$B591),,),0),MATCH(J567,'ce raw data'!$C$1:$CZ$1,0))="","-",INDEX('ce raw data'!$C$2:$CZ$3000,MATCH(1,INDEX(('ce raw data'!$A$2:$A$3000=C564)*('ce raw data'!$B$2:$B$3000=$B591),,),0),MATCH(J567,'ce raw data'!$C$1:$CZ$1,0))),"-")</f>
        <v>-</v>
      </c>
    </row>
    <row r="592" spans="2:10" hidden="1" x14ac:dyDescent="0.4">
      <c r="B592" s="10"/>
      <c r="C592" s="8" t="str">
        <f>IFERROR(IF(INDEX('ce raw data'!$C$2:$CZ$3000,MATCH(1,INDEX(('ce raw data'!$A$2:$A$3000=C564)*('ce raw data'!$B$2:$B$3000=$B593),,),0),MATCH(SUBSTITUTE(C567,"Allele","Height"),'ce raw data'!$C$1:$CZ$1,0))="","-",INDEX('ce raw data'!$C$2:$CZ$3000,MATCH(1,INDEX(('ce raw data'!$A$2:$A$3000=C564)*('ce raw data'!$B$2:$B$3000=$B593),,),0),MATCH(SUBSTITUTE(C567,"Allele","Height"),'ce raw data'!$C$1:$CZ$1,0))),"-")</f>
        <v>-</v>
      </c>
      <c r="D592" s="8" t="str">
        <f>IFERROR(IF(INDEX('ce raw data'!$C$2:$CZ$3000,MATCH(1,INDEX(('ce raw data'!$A$2:$A$3000=C564)*('ce raw data'!$B$2:$B$3000=$B593),,),0),MATCH(SUBSTITUTE(D567,"Allele","Height"),'ce raw data'!$C$1:$CZ$1,0))="","-",INDEX('ce raw data'!$C$2:$CZ$3000,MATCH(1,INDEX(('ce raw data'!$A$2:$A$3000=C564)*('ce raw data'!$B$2:$B$3000=$B593),,),0),MATCH(SUBSTITUTE(D567,"Allele","Height"),'ce raw data'!$C$1:$CZ$1,0))),"-")</f>
        <v>-</v>
      </c>
      <c r="E592" s="8" t="str">
        <f>IFERROR(IF(INDEX('ce raw data'!$C$2:$CZ$3000,MATCH(1,INDEX(('ce raw data'!$A$2:$A$3000=C564)*('ce raw data'!$B$2:$B$3000=$B593),,),0),MATCH(SUBSTITUTE(E567,"Allele","Height"),'ce raw data'!$C$1:$CZ$1,0))="","-",INDEX('ce raw data'!$C$2:$CZ$3000,MATCH(1,INDEX(('ce raw data'!$A$2:$A$3000=C564)*('ce raw data'!$B$2:$B$3000=$B593),,),0),MATCH(SUBSTITUTE(E567,"Allele","Height"),'ce raw data'!$C$1:$CZ$1,0))),"-")</f>
        <v>-</v>
      </c>
      <c r="F592" s="8" t="str">
        <f>IFERROR(IF(INDEX('ce raw data'!$C$2:$CZ$3000,MATCH(1,INDEX(('ce raw data'!$A$2:$A$3000=C564)*('ce raw data'!$B$2:$B$3000=$B593),,),0),MATCH(SUBSTITUTE(F567,"Allele","Height"),'ce raw data'!$C$1:$CZ$1,0))="","-",INDEX('ce raw data'!$C$2:$CZ$3000,MATCH(1,INDEX(('ce raw data'!$A$2:$A$3000=C564)*('ce raw data'!$B$2:$B$3000=$B593),,),0),MATCH(SUBSTITUTE(F567,"Allele","Height"),'ce raw data'!$C$1:$CZ$1,0))),"-")</f>
        <v>-</v>
      </c>
      <c r="G592" s="8" t="str">
        <f>IFERROR(IF(INDEX('ce raw data'!$C$2:$CZ$3000,MATCH(1,INDEX(('ce raw data'!$A$2:$A$3000=C564)*('ce raw data'!$B$2:$B$3000=$B593),,),0),MATCH(SUBSTITUTE(G567,"Allele","Height"),'ce raw data'!$C$1:$CZ$1,0))="","-",INDEX('ce raw data'!$C$2:$CZ$3000,MATCH(1,INDEX(('ce raw data'!$A$2:$A$3000=C564)*('ce raw data'!$B$2:$B$3000=$B593),,),0),MATCH(SUBSTITUTE(G567,"Allele","Height"),'ce raw data'!$C$1:$CZ$1,0))),"-")</f>
        <v>-</v>
      </c>
      <c r="H592" s="8" t="str">
        <f>IFERROR(IF(INDEX('ce raw data'!$C$2:$CZ$3000,MATCH(1,INDEX(('ce raw data'!$A$2:$A$3000=C564)*('ce raw data'!$B$2:$B$3000=$B593),,),0),MATCH(SUBSTITUTE(H567,"Allele","Height"),'ce raw data'!$C$1:$CZ$1,0))="","-",INDEX('ce raw data'!$C$2:$CZ$3000,MATCH(1,INDEX(('ce raw data'!$A$2:$A$3000=C564)*('ce raw data'!$B$2:$B$3000=$B593),,),0),MATCH(SUBSTITUTE(H567,"Allele","Height"),'ce raw data'!$C$1:$CZ$1,0))),"-")</f>
        <v>-</v>
      </c>
      <c r="I592" s="8" t="str">
        <f>IFERROR(IF(INDEX('ce raw data'!$C$2:$CZ$3000,MATCH(1,INDEX(('ce raw data'!$A$2:$A$3000=C564)*('ce raw data'!$B$2:$B$3000=$B593),,),0),MATCH(SUBSTITUTE(I567,"Allele","Height"),'ce raw data'!$C$1:$CZ$1,0))="","-",INDEX('ce raw data'!$C$2:$CZ$3000,MATCH(1,INDEX(('ce raw data'!$A$2:$A$3000=C564)*('ce raw data'!$B$2:$B$3000=$B593),,),0),MATCH(SUBSTITUTE(I567,"Allele","Height"),'ce raw data'!$C$1:$CZ$1,0))),"-")</f>
        <v>-</v>
      </c>
      <c r="J592" s="8" t="str">
        <f>IFERROR(IF(INDEX('ce raw data'!$C$2:$CZ$3000,MATCH(1,INDEX(('ce raw data'!$A$2:$A$3000=C564)*('ce raw data'!$B$2:$B$3000=$B593),,),0),MATCH(SUBSTITUTE(J567,"Allele","Height"),'ce raw data'!$C$1:$CZ$1,0))="","-",INDEX('ce raw data'!$C$2:$CZ$3000,MATCH(1,INDEX(('ce raw data'!$A$2:$A$3000=C564)*('ce raw data'!$B$2:$B$3000=$B593),,),0),MATCH(SUBSTITUTE(J567,"Allele","Height"),'ce raw data'!$C$1:$CZ$1,0))),"-")</f>
        <v>-</v>
      </c>
    </row>
    <row r="593" spans="2:10" x14ac:dyDescent="0.4">
      <c r="B593" s="14" t="str">
        <f>'Allele Call Table'!$A$95</f>
        <v>TH01</v>
      </c>
      <c r="C593" s="8" t="str">
        <f>IFERROR(IF(INDEX('ce raw data'!$C$2:$CZ$3000,MATCH(1,INDEX(('ce raw data'!$A$2:$A$3000=C564)*('ce raw data'!$B$2:$B$3000=$B593),,),0),MATCH(C567,'ce raw data'!$C$1:$CZ$1,0))="","-",INDEX('ce raw data'!$C$2:$CZ$3000,MATCH(1,INDEX(('ce raw data'!$A$2:$A$3000=C564)*('ce raw data'!$B$2:$B$3000=$B593),,),0),MATCH(C567,'ce raw data'!$C$1:$CZ$1,0))),"-")</f>
        <v>-</v>
      </c>
      <c r="D593" s="8" t="str">
        <f>IFERROR(IF(INDEX('ce raw data'!$C$2:$CZ$3000,MATCH(1,INDEX(('ce raw data'!$A$2:$A$3000=C564)*('ce raw data'!$B$2:$B$3000=$B593),,),0),MATCH(D567,'ce raw data'!$C$1:$CZ$1,0))="","-",INDEX('ce raw data'!$C$2:$CZ$3000,MATCH(1,INDEX(('ce raw data'!$A$2:$A$3000=C564)*('ce raw data'!$B$2:$B$3000=$B593),,),0),MATCH(D567,'ce raw data'!$C$1:$CZ$1,0))),"-")</f>
        <v>-</v>
      </c>
      <c r="E593" s="8" t="str">
        <f>IFERROR(IF(INDEX('ce raw data'!$C$2:$CZ$3000,MATCH(1,INDEX(('ce raw data'!$A$2:$A$3000=C564)*('ce raw data'!$B$2:$B$3000=$B593),,),0),MATCH(E567,'ce raw data'!$C$1:$CZ$1,0))="","-",INDEX('ce raw data'!$C$2:$CZ$3000,MATCH(1,INDEX(('ce raw data'!$A$2:$A$3000=C564)*('ce raw data'!$B$2:$B$3000=$B593),,),0),MATCH(E567,'ce raw data'!$C$1:$CZ$1,0))),"-")</f>
        <v>-</v>
      </c>
      <c r="F593" s="8" t="str">
        <f>IFERROR(IF(INDEX('ce raw data'!$C$2:$CZ$3000,MATCH(1,INDEX(('ce raw data'!$A$2:$A$3000=C564)*('ce raw data'!$B$2:$B$3000=$B593),,),0),MATCH(F567,'ce raw data'!$C$1:$CZ$1,0))="","-",INDEX('ce raw data'!$C$2:$CZ$3000,MATCH(1,INDEX(('ce raw data'!$A$2:$A$3000=C564)*('ce raw data'!$B$2:$B$3000=$B593),,),0),MATCH(F567,'ce raw data'!$C$1:$CZ$1,0))),"-")</f>
        <v>-</v>
      </c>
      <c r="G593" s="8" t="str">
        <f>IFERROR(IF(INDEX('ce raw data'!$C$2:$CZ$3000,MATCH(1,INDEX(('ce raw data'!$A$2:$A$3000=C564)*('ce raw data'!$B$2:$B$3000=$B593),,),0),MATCH(G567,'ce raw data'!$C$1:$CZ$1,0))="","-",INDEX('ce raw data'!$C$2:$CZ$3000,MATCH(1,INDEX(('ce raw data'!$A$2:$A$3000=C564)*('ce raw data'!$B$2:$B$3000=$B593),,),0),MATCH(G567,'ce raw data'!$C$1:$CZ$1,0))),"-")</f>
        <v>-</v>
      </c>
      <c r="H593" s="8" t="str">
        <f>IFERROR(IF(INDEX('ce raw data'!$C$2:$CZ$3000,MATCH(1,INDEX(('ce raw data'!$A$2:$A$3000=C564)*('ce raw data'!$B$2:$B$3000=$B593),,),0),MATCH(H567,'ce raw data'!$C$1:$CZ$1,0))="","-",INDEX('ce raw data'!$C$2:$CZ$3000,MATCH(1,INDEX(('ce raw data'!$A$2:$A$3000=C564)*('ce raw data'!$B$2:$B$3000=$B593),,),0),MATCH(H567,'ce raw data'!$C$1:$CZ$1,0))),"-")</f>
        <v>-</v>
      </c>
      <c r="I593" s="8" t="str">
        <f>IFERROR(IF(INDEX('ce raw data'!$C$2:$CZ$3000,MATCH(1,INDEX(('ce raw data'!$A$2:$A$3000=C564)*('ce raw data'!$B$2:$B$3000=$B593),,),0),MATCH(I567,'ce raw data'!$C$1:$CZ$1,0))="","-",INDEX('ce raw data'!$C$2:$CZ$3000,MATCH(1,INDEX(('ce raw data'!$A$2:$A$3000=C564)*('ce raw data'!$B$2:$B$3000=$B593),,),0),MATCH(I567,'ce raw data'!$C$1:$CZ$1,0))),"-")</f>
        <v>-</v>
      </c>
      <c r="J593" s="8" t="str">
        <f>IFERROR(IF(INDEX('ce raw data'!$C$2:$CZ$3000,MATCH(1,INDEX(('ce raw data'!$A$2:$A$3000=C564)*('ce raw data'!$B$2:$B$3000=$B593),,),0),MATCH(J567,'ce raw data'!$C$1:$CZ$1,0))="","-",INDEX('ce raw data'!$C$2:$CZ$3000,MATCH(1,INDEX(('ce raw data'!$A$2:$A$3000=C564)*('ce raw data'!$B$2:$B$3000=$B593),,),0),MATCH(J567,'ce raw data'!$C$1:$CZ$1,0))),"-")</f>
        <v>-</v>
      </c>
    </row>
    <row r="594" spans="2:10" hidden="1" x14ac:dyDescent="0.4">
      <c r="B594" s="14"/>
      <c r="C594" s="8" t="str">
        <f>IFERROR(IF(INDEX('ce raw data'!$C$2:$CZ$3000,MATCH(1,INDEX(('ce raw data'!$A$2:$A$3000=C564)*('ce raw data'!$B$2:$B$3000=$B595),,),0),MATCH(SUBSTITUTE(C567,"Allele","Height"),'ce raw data'!$C$1:$CZ$1,0))="","-",INDEX('ce raw data'!$C$2:$CZ$3000,MATCH(1,INDEX(('ce raw data'!$A$2:$A$3000=C564)*('ce raw data'!$B$2:$B$3000=$B595),,),0),MATCH(SUBSTITUTE(C567,"Allele","Height"),'ce raw data'!$C$1:$CZ$1,0))),"-")</f>
        <v>-</v>
      </c>
      <c r="D594" s="8" t="str">
        <f>IFERROR(IF(INDEX('ce raw data'!$C$2:$CZ$3000,MATCH(1,INDEX(('ce raw data'!$A$2:$A$3000=C564)*('ce raw data'!$B$2:$B$3000=$B595),,),0),MATCH(SUBSTITUTE(D567,"Allele","Height"),'ce raw data'!$C$1:$CZ$1,0))="","-",INDEX('ce raw data'!$C$2:$CZ$3000,MATCH(1,INDEX(('ce raw data'!$A$2:$A$3000=C564)*('ce raw data'!$B$2:$B$3000=$B595),,),0),MATCH(SUBSTITUTE(D567,"Allele","Height"),'ce raw data'!$C$1:$CZ$1,0))),"-")</f>
        <v>-</v>
      </c>
      <c r="E594" s="8" t="str">
        <f>IFERROR(IF(INDEX('ce raw data'!$C$2:$CZ$3000,MATCH(1,INDEX(('ce raw data'!$A$2:$A$3000=C564)*('ce raw data'!$B$2:$B$3000=$B595),,),0),MATCH(SUBSTITUTE(E567,"Allele","Height"),'ce raw data'!$C$1:$CZ$1,0))="","-",INDEX('ce raw data'!$C$2:$CZ$3000,MATCH(1,INDEX(('ce raw data'!$A$2:$A$3000=C564)*('ce raw data'!$B$2:$B$3000=$B595),,),0),MATCH(SUBSTITUTE(E567,"Allele","Height"),'ce raw data'!$C$1:$CZ$1,0))),"-")</f>
        <v>-</v>
      </c>
      <c r="F594" s="8" t="str">
        <f>IFERROR(IF(INDEX('ce raw data'!$C$2:$CZ$3000,MATCH(1,INDEX(('ce raw data'!$A$2:$A$3000=C564)*('ce raw data'!$B$2:$B$3000=$B595),,),0),MATCH(SUBSTITUTE(F567,"Allele","Height"),'ce raw data'!$C$1:$CZ$1,0))="","-",INDEX('ce raw data'!$C$2:$CZ$3000,MATCH(1,INDEX(('ce raw data'!$A$2:$A$3000=C564)*('ce raw data'!$B$2:$B$3000=$B595),,),0),MATCH(SUBSTITUTE(F567,"Allele","Height"),'ce raw data'!$C$1:$CZ$1,0))),"-")</f>
        <v>-</v>
      </c>
      <c r="G594" s="8" t="str">
        <f>IFERROR(IF(INDEX('ce raw data'!$C$2:$CZ$3000,MATCH(1,INDEX(('ce raw data'!$A$2:$A$3000=C564)*('ce raw data'!$B$2:$B$3000=$B595),,),0),MATCH(SUBSTITUTE(G567,"Allele","Height"),'ce raw data'!$C$1:$CZ$1,0))="","-",INDEX('ce raw data'!$C$2:$CZ$3000,MATCH(1,INDEX(('ce raw data'!$A$2:$A$3000=C564)*('ce raw data'!$B$2:$B$3000=$B595),,),0),MATCH(SUBSTITUTE(G567,"Allele","Height"),'ce raw data'!$C$1:$CZ$1,0))),"-")</f>
        <v>-</v>
      </c>
      <c r="H594" s="8" t="str">
        <f>IFERROR(IF(INDEX('ce raw data'!$C$2:$CZ$3000,MATCH(1,INDEX(('ce raw data'!$A$2:$A$3000=C564)*('ce raw data'!$B$2:$B$3000=$B595),,),0),MATCH(SUBSTITUTE(H567,"Allele","Height"),'ce raw data'!$C$1:$CZ$1,0))="","-",INDEX('ce raw data'!$C$2:$CZ$3000,MATCH(1,INDEX(('ce raw data'!$A$2:$A$3000=C564)*('ce raw data'!$B$2:$B$3000=$B595),,),0),MATCH(SUBSTITUTE(H567,"Allele","Height"),'ce raw data'!$C$1:$CZ$1,0))),"-")</f>
        <v>-</v>
      </c>
      <c r="I594" s="8" t="str">
        <f>IFERROR(IF(INDEX('ce raw data'!$C$2:$CZ$3000,MATCH(1,INDEX(('ce raw data'!$A$2:$A$3000=C564)*('ce raw data'!$B$2:$B$3000=$B595),,),0),MATCH(SUBSTITUTE(I567,"Allele","Height"),'ce raw data'!$C$1:$CZ$1,0))="","-",INDEX('ce raw data'!$C$2:$CZ$3000,MATCH(1,INDEX(('ce raw data'!$A$2:$A$3000=C564)*('ce raw data'!$B$2:$B$3000=$B595),,),0),MATCH(SUBSTITUTE(I567,"Allele","Height"),'ce raw data'!$C$1:$CZ$1,0))),"-")</f>
        <v>-</v>
      </c>
      <c r="J594" s="8" t="str">
        <f>IFERROR(IF(INDEX('ce raw data'!$C$2:$CZ$3000,MATCH(1,INDEX(('ce raw data'!$A$2:$A$3000=C564)*('ce raw data'!$B$2:$B$3000=$B595),,),0),MATCH(SUBSTITUTE(J567,"Allele","Height"),'ce raw data'!$C$1:$CZ$1,0))="","-",INDEX('ce raw data'!$C$2:$CZ$3000,MATCH(1,INDEX(('ce raw data'!$A$2:$A$3000=C564)*('ce raw data'!$B$2:$B$3000=$B595),,),0),MATCH(SUBSTITUTE(J567,"Allele","Height"),'ce raw data'!$C$1:$CZ$1,0))),"-")</f>
        <v>-</v>
      </c>
    </row>
    <row r="595" spans="2:10" x14ac:dyDescent="0.4">
      <c r="B595" s="14" t="str">
        <f>'Allele Call Table'!$A$97</f>
        <v>vWA</v>
      </c>
      <c r="C595" s="8" t="str">
        <f>IFERROR(IF(INDEX('ce raw data'!$C$2:$CZ$3000,MATCH(1,INDEX(('ce raw data'!$A$2:$A$3000=C564)*('ce raw data'!$B$2:$B$3000=$B595),,),0),MATCH(C567,'ce raw data'!$C$1:$CZ$1,0))="","-",INDEX('ce raw data'!$C$2:$CZ$3000,MATCH(1,INDEX(('ce raw data'!$A$2:$A$3000=C564)*('ce raw data'!$B$2:$B$3000=$B595),,),0),MATCH(C567,'ce raw data'!$C$1:$CZ$1,0))),"-")</f>
        <v>-</v>
      </c>
      <c r="D595" s="8" t="str">
        <f>IFERROR(IF(INDEX('ce raw data'!$C$2:$CZ$3000,MATCH(1,INDEX(('ce raw data'!$A$2:$A$3000=C564)*('ce raw data'!$B$2:$B$3000=$B595),,),0),MATCH(D567,'ce raw data'!$C$1:$CZ$1,0))="","-",INDEX('ce raw data'!$C$2:$CZ$3000,MATCH(1,INDEX(('ce raw data'!$A$2:$A$3000=C564)*('ce raw data'!$B$2:$B$3000=$B595),,),0),MATCH(D567,'ce raw data'!$C$1:$CZ$1,0))),"-")</f>
        <v>-</v>
      </c>
      <c r="E595" s="8" t="str">
        <f>IFERROR(IF(INDEX('ce raw data'!$C$2:$CZ$3000,MATCH(1,INDEX(('ce raw data'!$A$2:$A$3000=C564)*('ce raw data'!$B$2:$B$3000=$B595),,),0),MATCH(E567,'ce raw data'!$C$1:$CZ$1,0))="","-",INDEX('ce raw data'!$C$2:$CZ$3000,MATCH(1,INDEX(('ce raw data'!$A$2:$A$3000=C564)*('ce raw data'!$B$2:$B$3000=$B595),,),0),MATCH(E567,'ce raw data'!$C$1:$CZ$1,0))),"-")</f>
        <v>-</v>
      </c>
      <c r="F595" s="8" t="str">
        <f>IFERROR(IF(INDEX('ce raw data'!$C$2:$CZ$3000,MATCH(1,INDEX(('ce raw data'!$A$2:$A$3000=C564)*('ce raw data'!$B$2:$B$3000=$B595),,),0),MATCH(F567,'ce raw data'!$C$1:$CZ$1,0))="","-",INDEX('ce raw data'!$C$2:$CZ$3000,MATCH(1,INDEX(('ce raw data'!$A$2:$A$3000=C564)*('ce raw data'!$B$2:$B$3000=$B595),,),0),MATCH(F567,'ce raw data'!$C$1:$CZ$1,0))),"-")</f>
        <v>-</v>
      </c>
      <c r="G595" s="8" t="str">
        <f>IFERROR(IF(INDEX('ce raw data'!$C$2:$CZ$3000,MATCH(1,INDEX(('ce raw data'!$A$2:$A$3000=C564)*('ce raw data'!$B$2:$B$3000=$B595),,),0),MATCH(G567,'ce raw data'!$C$1:$CZ$1,0))="","-",INDEX('ce raw data'!$C$2:$CZ$3000,MATCH(1,INDEX(('ce raw data'!$A$2:$A$3000=C564)*('ce raw data'!$B$2:$B$3000=$B595),,),0),MATCH(G567,'ce raw data'!$C$1:$CZ$1,0))),"-")</f>
        <v>-</v>
      </c>
      <c r="H595" s="8" t="str">
        <f>IFERROR(IF(INDEX('ce raw data'!$C$2:$CZ$3000,MATCH(1,INDEX(('ce raw data'!$A$2:$A$3000=C564)*('ce raw data'!$B$2:$B$3000=$B595),,),0),MATCH(H567,'ce raw data'!$C$1:$CZ$1,0))="","-",INDEX('ce raw data'!$C$2:$CZ$3000,MATCH(1,INDEX(('ce raw data'!$A$2:$A$3000=C564)*('ce raw data'!$B$2:$B$3000=$B595),,),0),MATCH(H567,'ce raw data'!$C$1:$CZ$1,0))),"-")</f>
        <v>-</v>
      </c>
      <c r="I595" s="8" t="str">
        <f>IFERROR(IF(INDEX('ce raw data'!$C$2:$CZ$3000,MATCH(1,INDEX(('ce raw data'!$A$2:$A$3000=C564)*('ce raw data'!$B$2:$B$3000=$B595),,),0),MATCH(I567,'ce raw data'!$C$1:$CZ$1,0))="","-",INDEX('ce raw data'!$C$2:$CZ$3000,MATCH(1,INDEX(('ce raw data'!$A$2:$A$3000=C564)*('ce raw data'!$B$2:$B$3000=$B595),,),0),MATCH(I567,'ce raw data'!$C$1:$CZ$1,0))),"-")</f>
        <v>-</v>
      </c>
      <c r="J595" s="8" t="str">
        <f>IFERROR(IF(INDEX('ce raw data'!$C$2:$CZ$3000,MATCH(1,INDEX(('ce raw data'!$A$2:$A$3000=C564)*('ce raw data'!$B$2:$B$3000=$B595),,),0),MATCH(J567,'ce raw data'!$C$1:$CZ$1,0))="","-",INDEX('ce raw data'!$C$2:$CZ$3000,MATCH(1,INDEX(('ce raw data'!$A$2:$A$3000=C564)*('ce raw data'!$B$2:$B$3000=$B595),,),0),MATCH(J567,'ce raw data'!$C$1:$CZ$1,0))),"-")</f>
        <v>-</v>
      </c>
    </row>
    <row r="596" spans="2:10" hidden="1" x14ac:dyDescent="0.4">
      <c r="B596" s="14"/>
      <c r="C596" s="8" t="str">
        <f>IFERROR(IF(INDEX('ce raw data'!$C$2:$CZ$3000,MATCH(1,INDEX(('ce raw data'!$A$2:$A$3000=C564)*('ce raw data'!$B$2:$B$3000=$B597),,),0),MATCH(SUBSTITUTE(C567,"Allele","Height"),'ce raw data'!$C$1:$CZ$1,0))="","-",INDEX('ce raw data'!$C$2:$CZ$3000,MATCH(1,INDEX(('ce raw data'!$A$2:$A$3000=C564)*('ce raw data'!$B$2:$B$3000=$B597),,),0),MATCH(SUBSTITUTE(C567,"Allele","Height"),'ce raw data'!$C$1:$CZ$1,0))),"-")</f>
        <v>-</v>
      </c>
      <c r="D596" s="8" t="str">
        <f>IFERROR(IF(INDEX('ce raw data'!$C$2:$CZ$3000,MATCH(1,INDEX(('ce raw data'!$A$2:$A$3000=C564)*('ce raw data'!$B$2:$B$3000=$B597),,),0),MATCH(SUBSTITUTE(D567,"Allele","Height"),'ce raw data'!$C$1:$CZ$1,0))="","-",INDEX('ce raw data'!$C$2:$CZ$3000,MATCH(1,INDEX(('ce raw data'!$A$2:$A$3000=C564)*('ce raw data'!$B$2:$B$3000=$B597),,),0),MATCH(SUBSTITUTE(D567,"Allele","Height"),'ce raw data'!$C$1:$CZ$1,0))),"-")</f>
        <v>-</v>
      </c>
      <c r="E596" s="8" t="str">
        <f>IFERROR(IF(INDEX('ce raw data'!$C$2:$CZ$3000,MATCH(1,INDEX(('ce raw data'!$A$2:$A$3000=C564)*('ce raw data'!$B$2:$B$3000=$B597),,),0),MATCH(SUBSTITUTE(E567,"Allele","Height"),'ce raw data'!$C$1:$CZ$1,0))="","-",INDEX('ce raw data'!$C$2:$CZ$3000,MATCH(1,INDEX(('ce raw data'!$A$2:$A$3000=C564)*('ce raw data'!$B$2:$B$3000=$B597),,),0),MATCH(SUBSTITUTE(E567,"Allele","Height"),'ce raw data'!$C$1:$CZ$1,0))),"-")</f>
        <v>-</v>
      </c>
      <c r="F596" s="8" t="str">
        <f>IFERROR(IF(INDEX('ce raw data'!$C$2:$CZ$3000,MATCH(1,INDEX(('ce raw data'!$A$2:$A$3000=C564)*('ce raw data'!$B$2:$B$3000=$B597),,),0),MATCH(SUBSTITUTE(F567,"Allele","Height"),'ce raw data'!$C$1:$CZ$1,0))="","-",INDEX('ce raw data'!$C$2:$CZ$3000,MATCH(1,INDEX(('ce raw data'!$A$2:$A$3000=C564)*('ce raw data'!$B$2:$B$3000=$B597),,),0),MATCH(SUBSTITUTE(F567,"Allele","Height"),'ce raw data'!$C$1:$CZ$1,0))),"-")</f>
        <v>-</v>
      </c>
      <c r="G596" s="8" t="str">
        <f>IFERROR(IF(INDEX('ce raw data'!$C$2:$CZ$3000,MATCH(1,INDEX(('ce raw data'!$A$2:$A$3000=C564)*('ce raw data'!$B$2:$B$3000=$B597),,),0),MATCH(SUBSTITUTE(G567,"Allele","Height"),'ce raw data'!$C$1:$CZ$1,0))="","-",INDEX('ce raw data'!$C$2:$CZ$3000,MATCH(1,INDEX(('ce raw data'!$A$2:$A$3000=C564)*('ce raw data'!$B$2:$B$3000=$B597),,),0),MATCH(SUBSTITUTE(G567,"Allele","Height"),'ce raw data'!$C$1:$CZ$1,0))),"-")</f>
        <v>-</v>
      </c>
      <c r="H596" s="8" t="str">
        <f>IFERROR(IF(INDEX('ce raw data'!$C$2:$CZ$3000,MATCH(1,INDEX(('ce raw data'!$A$2:$A$3000=C564)*('ce raw data'!$B$2:$B$3000=$B597),,),0),MATCH(SUBSTITUTE(H567,"Allele","Height"),'ce raw data'!$C$1:$CZ$1,0))="","-",INDEX('ce raw data'!$C$2:$CZ$3000,MATCH(1,INDEX(('ce raw data'!$A$2:$A$3000=C564)*('ce raw data'!$B$2:$B$3000=$B597),,),0),MATCH(SUBSTITUTE(H567,"Allele","Height"),'ce raw data'!$C$1:$CZ$1,0))),"-")</f>
        <v>-</v>
      </c>
      <c r="I596" s="8" t="str">
        <f>IFERROR(IF(INDEX('ce raw data'!$C$2:$CZ$3000,MATCH(1,INDEX(('ce raw data'!$A$2:$A$3000=C564)*('ce raw data'!$B$2:$B$3000=$B597),,),0),MATCH(SUBSTITUTE(I567,"Allele","Height"),'ce raw data'!$C$1:$CZ$1,0))="","-",INDEX('ce raw data'!$C$2:$CZ$3000,MATCH(1,INDEX(('ce raw data'!$A$2:$A$3000=C564)*('ce raw data'!$B$2:$B$3000=$B597),,),0),MATCH(SUBSTITUTE(I567,"Allele","Height"),'ce raw data'!$C$1:$CZ$1,0))),"-")</f>
        <v>-</v>
      </c>
      <c r="J596" s="8" t="str">
        <f>IFERROR(IF(INDEX('ce raw data'!$C$2:$CZ$3000,MATCH(1,INDEX(('ce raw data'!$A$2:$A$3000=C564)*('ce raw data'!$B$2:$B$3000=$B597),,),0),MATCH(SUBSTITUTE(J567,"Allele","Height"),'ce raw data'!$C$1:$CZ$1,0))="","-",INDEX('ce raw data'!$C$2:$CZ$3000,MATCH(1,INDEX(('ce raw data'!$A$2:$A$3000=C564)*('ce raw data'!$B$2:$B$3000=$B597),,),0),MATCH(SUBSTITUTE(J567,"Allele","Height"),'ce raw data'!$C$1:$CZ$1,0))),"-")</f>
        <v>-</v>
      </c>
    </row>
    <row r="597" spans="2:10" x14ac:dyDescent="0.4">
      <c r="B597" s="14" t="str">
        <f>'Allele Call Table'!$A$99</f>
        <v>D21S11</v>
      </c>
      <c r="C597" s="8" t="str">
        <f>IFERROR(IF(INDEX('ce raw data'!$C$2:$CZ$3000,MATCH(1,INDEX(('ce raw data'!$A$2:$A$3000=C564)*('ce raw data'!$B$2:$B$3000=$B597),,),0),MATCH(C567,'ce raw data'!$C$1:$CZ$1,0))="","-",INDEX('ce raw data'!$C$2:$CZ$3000,MATCH(1,INDEX(('ce raw data'!$A$2:$A$3000=C564)*('ce raw data'!$B$2:$B$3000=$B597),,),0),MATCH(C567,'ce raw data'!$C$1:$CZ$1,0))),"-")</f>
        <v>-</v>
      </c>
      <c r="D597" s="8" t="str">
        <f>IFERROR(IF(INDEX('ce raw data'!$C$2:$CZ$3000,MATCH(1,INDEX(('ce raw data'!$A$2:$A$3000=C564)*('ce raw data'!$B$2:$B$3000=$B597),,),0),MATCH(D567,'ce raw data'!$C$1:$CZ$1,0))="","-",INDEX('ce raw data'!$C$2:$CZ$3000,MATCH(1,INDEX(('ce raw data'!$A$2:$A$3000=C564)*('ce raw data'!$B$2:$B$3000=$B597),,),0),MATCH(D567,'ce raw data'!$C$1:$CZ$1,0))),"-")</f>
        <v>-</v>
      </c>
      <c r="E597" s="8" t="str">
        <f>IFERROR(IF(INDEX('ce raw data'!$C$2:$CZ$3000,MATCH(1,INDEX(('ce raw data'!$A$2:$A$3000=C564)*('ce raw data'!$B$2:$B$3000=$B597),,),0),MATCH(E567,'ce raw data'!$C$1:$CZ$1,0))="","-",INDEX('ce raw data'!$C$2:$CZ$3000,MATCH(1,INDEX(('ce raw data'!$A$2:$A$3000=C564)*('ce raw data'!$B$2:$B$3000=$B597),,),0),MATCH(E567,'ce raw data'!$C$1:$CZ$1,0))),"-")</f>
        <v>-</v>
      </c>
      <c r="F597" s="8" t="str">
        <f>IFERROR(IF(INDEX('ce raw data'!$C$2:$CZ$3000,MATCH(1,INDEX(('ce raw data'!$A$2:$A$3000=C564)*('ce raw data'!$B$2:$B$3000=$B597),,),0),MATCH(F567,'ce raw data'!$C$1:$CZ$1,0))="","-",INDEX('ce raw data'!$C$2:$CZ$3000,MATCH(1,INDEX(('ce raw data'!$A$2:$A$3000=C564)*('ce raw data'!$B$2:$B$3000=$B597),,),0),MATCH(F567,'ce raw data'!$C$1:$CZ$1,0))),"-")</f>
        <v>-</v>
      </c>
      <c r="G597" s="8" t="str">
        <f>IFERROR(IF(INDEX('ce raw data'!$C$2:$CZ$3000,MATCH(1,INDEX(('ce raw data'!$A$2:$A$3000=C564)*('ce raw data'!$B$2:$B$3000=$B597),,),0),MATCH(G567,'ce raw data'!$C$1:$CZ$1,0))="","-",INDEX('ce raw data'!$C$2:$CZ$3000,MATCH(1,INDEX(('ce raw data'!$A$2:$A$3000=C564)*('ce raw data'!$B$2:$B$3000=$B597),,),0),MATCH(G567,'ce raw data'!$C$1:$CZ$1,0))),"-")</f>
        <v>-</v>
      </c>
      <c r="H597" s="8" t="str">
        <f>IFERROR(IF(INDEX('ce raw data'!$C$2:$CZ$3000,MATCH(1,INDEX(('ce raw data'!$A$2:$A$3000=C564)*('ce raw data'!$B$2:$B$3000=$B597),,),0),MATCH(H567,'ce raw data'!$C$1:$CZ$1,0))="","-",INDEX('ce raw data'!$C$2:$CZ$3000,MATCH(1,INDEX(('ce raw data'!$A$2:$A$3000=C564)*('ce raw data'!$B$2:$B$3000=$B597),,),0),MATCH(H567,'ce raw data'!$C$1:$CZ$1,0))),"-")</f>
        <v>-</v>
      </c>
      <c r="I597" s="8" t="str">
        <f>IFERROR(IF(INDEX('ce raw data'!$C$2:$CZ$3000,MATCH(1,INDEX(('ce raw data'!$A$2:$A$3000=C564)*('ce raw data'!$B$2:$B$3000=$B597),,),0),MATCH(I567,'ce raw data'!$C$1:$CZ$1,0))="","-",INDEX('ce raw data'!$C$2:$CZ$3000,MATCH(1,INDEX(('ce raw data'!$A$2:$A$3000=C564)*('ce raw data'!$B$2:$B$3000=$B597),,),0),MATCH(I567,'ce raw data'!$C$1:$CZ$1,0))),"-")</f>
        <v>-</v>
      </c>
      <c r="J597" s="8" t="str">
        <f>IFERROR(IF(INDEX('ce raw data'!$C$2:$CZ$3000,MATCH(1,INDEX(('ce raw data'!$A$2:$A$3000=C564)*('ce raw data'!$B$2:$B$3000=$B597),,),0),MATCH(J567,'ce raw data'!$C$1:$CZ$1,0))="","-",INDEX('ce raw data'!$C$2:$CZ$3000,MATCH(1,INDEX(('ce raw data'!$A$2:$A$3000=C564)*('ce raw data'!$B$2:$B$3000=$B597),,),0),MATCH(J567,'ce raw data'!$C$1:$CZ$1,0))),"-")</f>
        <v>-</v>
      </c>
    </row>
    <row r="598" spans="2:10" hidden="1" x14ac:dyDescent="0.4">
      <c r="B598" s="14"/>
      <c r="C598" s="8" t="str">
        <f>IFERROR(IF(INDEX('ce raw data'!$C$2:$CZ$3000,MATCH(1,INDEX(('ce raw data'!$A$2:$A$3000=C564)*('ce raw data'!$B$2:$B$3000=$B599),,),0),MATCH(SUBSTITUTE(C567,"Allele","Height"),'ce raw data'!$C$1:$CZ$1,0))="","-",INDEX('ce raw data'!$C$2:$CZ$3000,MATCH(1,INDEX(('ce raw data'!$A$2:$A$3000=C564)*('ce raw data'!$B$2:$B$3000=$B599),,),0),MATCH(SUBSTITUTE(C567,"Allele","Height"),'ce raw data'!$C$1:$CZ$1,0))),"-")</f>
        <v>-</v>
      </c>
      <c r="D598" s="8" t="str">
        <f>IFERROR(IF(INDEX('ce raw data'!$C$2:$CZ$3000,MATCH(1,INDEX(('ce raw data'!$A$2:$A$3000=C564)*('ce raw data'!$B$2:$B$3000=$B599),,),0),MATCH(SUBSTITUTE(D567,"Allele","Height"),'ce raw data'!$C$1:$CZ$1,0))="","-",INDEX('ce raw data'!$C$2:$CZ$3000,MATCH(1,INDEX(('ce raw data'!$A$2:$A$3000=C564)*('ce raw data'!$B$2:$B$3000=$B599),,),0),MATCH(SUBSTITUTE(D567,"Allele","Height"),'ce raw data'!$C$1:$CZ$1,0))),"-")</f>
        <v>-</v>
      </c>
      <c r="E598" s="8" t="str">
        <f>IFERROR(IF(INDEX('ce raw data'!$C$2:$CZ$3000,MATCH(1,INDEX(('ce raw data'!$A$2:$A$3000=C564)*('ce raw data'!$B$2:$B$3000=$B599),,),0),MATCH(SUBSTITUTE(E567,"Allele","Height"),'ce raw data'!$C$1:$CZ$1,0))="","-",INDEX('ce raw data'!$C$2:$CZ$3000,MATCH(1,INDEX(('ce raw data'!$A$2:$A$3000=C564)*('ce raw data'!$B$2:$B$3000=$B599),,),0),MATCH(SUBSTITUTE(E567,"Allele","Height"),'ce raw data'!$C$1:$CZ$1,0))),"-")</f>
        <v>-</v>
      </c>
      <c r="F598" s="8" t="str">
        <f>IFERROR(IF(INDEX('ce raw data'!$C$2:$CZ$3000,MATCH(1,INDEX(('ce raw data'!$A$2:$A$3000=C564)*('ce raw data'!$B$2:$B$3000=$B599),,),0),MATCH(SUBSTITUTE(F567,"Allele","Height"),'ce raw data'!$C$1:$CZ$1,0))="","-",INDEX('ce raw data'!$C$2:$CZ$3000,MATCH(1,INDEX(('ce raw data'!$A$2:$A$3000=C564)*('ce raw data'!$B$2:$B$3000=$B599),,),0),MATCH(SUBSTITUTE(F567,"Allele","Height"),'ce raw data'!$C$1:$CZ$1,0))),"-")</f>
        <v>-</v>
      </c>
      <c r="G598" s="8" t="str">
        <f>IFERROR(IF(INDEX('ce raw data'!$C$2:$CZ$3000,MATCH(1,INDEX(('ce raw data'!$A$2:$A$3000=C564)*('ce raw data'!$B$2:$B$3000=$B599),,),0),MATCH(SUBSTITUTE(G567,"Allele","Height"),'ce raw data'!$C$1:$CZ$1,0))="","-",INDEX('ce raw data'!$C$2:$CZ$3000,MATCH(1,INDEX(('ce raw data'!$A$2:$A$3000=C564)*('ce raw data'!$B$2:$B$3000=$B599),,),0),MATCH(SUBSTITUTE(G567,"Allele","Height"),'ce raw data'!$C$1:$CZ$1,0))),"-")</f>
        <v>-</v>
      </c>
      <c r="H598" s="8" t="str">
        <f>IFERROR(IF(INDEX('ce raw data'!$C$2:$CZ$3000,MATCH(1,INDEX(('ce raw data'!$A$2:$A$3000=C564)*('ce raw data'!$B$2:$B$3000=$B599),,),0),MATCH(SUBSTITUTE(H567,"Allele","Height"),'ce raw data'!$C$1:$CZ$1,0))="","-",INDEX('ce raw data'!$C$2:$CZ$3000,MATCH(1,INDEX(('ce raw data'!$A$2:$A$3000=C564)*('ce raw data'!$B$2:$B$3000=$B599),,),0),MATCH(SUBSTITUTE(H567,"Allele","Height"),'ce raw data'!$C$1:$CZ$1,0))),"-")</f>
        <v>-</v>
      </c>
      <c r="I598" s="8" t="str">
        <f>IFERROR(IF(INDEX('ce raw data'!$C$2:$CZ$3000,MATCH(1,INDEX(('ce raw data'!$A$2:$A$3000=C564)*('ce raw data'!$B$2:$B$3000=$B599),,),0),MATCH(SUBSTITUTE(I567,"Allele","Height"),'ce raw data'!$C$1:$CZ$1,0))="","-",INDEX('ce raw data'!$C$2:$CZ$3000,MATCH(1,INDEX(('ce raw data'!$A$2:$A$3000=C564)*('ce raw data'!$B$2:$B$3000=$B599),,),0),MATCH(SUBSTITUTE(I567,"Allele","Height"),'ce raw data'!$C$1:$CZ$1,0))),"-")</f>
        <v>-</v>
      </c>
      <c r="J598" s="8" t="str">
        <f>IFERROR(IF(INDEX('ce raw data'!$C$2:$CZ$3000,MATCH(1,INDEX(('ce raw data'!$A$2:$A$3000=C564)*('ce raw data'!$B$2:$B$3000=$B599),,),0),MATCH(SUBSTITUTE(J567,"Allele","Height"),'ce raw data'!$C$1:$CZ$1,0))="","-",INDEX('ce raw data'!$C$2:$CZ$3000,MATCH(1,INDEX(('ce raw data'!$A$2:$A$3000=C564)*('ce raw data'!$B$2:$B$3000=$B599),,),0),MATCH(SUBSTITUTE(J567,"Allele","Height"),'ce raw data'!$C$1:$CZ$1,0))),"-")</f>
        <v>-</v>
      </c>
    </row>
    <row r="599" spans="2:10" x14ac:dyDescent="0.4">
      <c r="B599" s="14" t="str">
        <f>'Allele Call Table'!$A$101</f>
        <v>D7S820</v>
      </c>
      <c r="C599" s="8" t="str">
        <f>IFERROR(IF(INDEX('ce raw data'!$C$2:$CZ$3000,MATCH(1,INDEX(('ce raw data'!$A$2:$A$3000=C564)*('ce raw data'!$B$2:$B$3000=$B599),,),0),MATCH(C567,'ce raw data'!$C$1:$CZ$1,0))="","-",INDEX('ce raw data'!$C$2:$CZ$3000,MATCH(1,INDEX(('ce raw data'!$A$2:$A$3000=C564)*('ce raw data'!$B$2:$B$3000=$B599),,),0),MATCH(C567,'ce raw data'!$C$1:$CZ$1,0))),"-")</f>
        <v>-</v>
      </c>
      <c r="D599" s="8" t="str">
        <f>IFERROR(IF(INDEX('ce raw data'!$C$2:$CZ$3000,MATCH(1,INDEX(('ce raw data'!$A$2:$A$3000=C564)*('ce raw data'!$B$2:$B$3000=$B599),,),0),MATCH(D567,'ce raw data'!$C$1:$CZ$1,0))="","-",INDEX('ce raw data'!$C$2:$CZ$3000,MATCH(1,INDEX(('ce raw data'!$A$2:$A$3000=C564)*('ce raw data'!$B$2:$B$3000=$B599),,),0),MATCH(D567,'ce raw data'!$C$1:$CZ$1,0))),"-")</f>
        <v>-</v>
      </c>
      <c r="E599" s="8" t="str">
        <f>IFERROR(IF(INDEX('ce raw data'!$C$2:$CZ$3000,MATCH(1,INDEX(('ce raw data'!$A$2:$A$3000=C564)*('ce raw data'!$B$2:$B$3000=$B599),,),0),MATCH(E567,'ce raw data'!$C$1:$CZ$1,0))="","-",INDEX('ce raw data'!$C$2:$CZ$3000,MATCH(1,INDEX(('ce raw data'!$A$2:$A$3000=C564)*('ce raw data'!$B$2:$B$3000=$B599),,),0),MATCH(E567,'ce raw data'!$C$1:$CZ$1,0))),"-")</f>
        <v>-</v>
      </c>
      <c r="F599" s="8" t="str">
        <f>IFERROR(IF(INDEX('ce raw data'!$C$2:$CZ$3000,MATCH(1,INDEX(('ce raw data'!$A$2:$A$3000=C564)*('ce raw data'!$B$2:$B$3000=$B599),,),0),MATCH(F567,'ce raw data'!$C$1:$CZ$1,0))="","-",INDEX('ce raw data'!$C$2:$CZ$3000,MATCH(1,INDEX(('ce raw data'!$A$2:$A$3000=C564)*('ce raw data'!$B$2:$B$3000=$B599),,),0),MATCH(F567,'ce raw data'!$C$1:$CZ$1,0))),"-")</f>
        <v>-</v>
      </c>
      <c r="G599" s="8" t="str">
        <f>IFERROR(IF(INDEX('ce raw data'!$C$2:$CZ$3000,MATCH(1,INDEX(('ce raw data'!$A$2:$A$3000=C564)*('ce raw data'!$B$2:$B$3000=$B599),,),0),MATCH(G567,'ce raw data'!$C$1:$CZ$1,0))="","-",INDEX('ce raw data'!$C$2:$CZ$3000,MATCH(1,INDEX(('ce raw data'!$A$2:$A$3000=C564)*('ce raw data'!$B$2:$B$3000=$B599),,),0),MATCH(G567,'ce raw data'!$C$1:$CZ$1,0))),"-")</f>
        <v>-</v>
      </c>
      <c r="H599" s="8" t="str">
        <f>IFERROR(IF(INDEX('ce raw data'!$C$2:$CZ$3000,MATCH(1,INDEX(('ce raw data'!$A$2:$A$3000=C564)*('ce raw data'!$B$2:$B$3000=$B599),,),0),MATCH(H567,'ce raw data'!$C$1:$CZ$1,0))="","-",INDEX('ce raw data'!$C$2:$CZ$3000,MATCH(1,INDEX(('ce raw data'!$A$2:$A$3000=C564)*('ce raw data'!$B$2:$B$3000=$B599),,),0),MATCH(H567,'ce raw data'!$C$1:$CZ$1,0))),"-")</f>
        <v>-</v>
      </c>
      <c r="I599" s="8" t="str">
        <f>IFERROR(IF(INDEX('ce raw data'!$C$2:$CZ$3000,MATCH(1,INDEX(('ce raw data'!$A$2:$A$3000=C564)*('ce raw data'!$B$2:$B$3000=$B599),,),0),MATCH(I567,'ce raw data'!$C$1:$CZ$1,0))="","-",INDEX('ce raw data'!$C$2:$CZ$3000,MATCH(1,INDEX(('ce raw data'!$A$2:$A$3000=C564)*('ce raw data'!$B$2:$B$3000=$B599),,),0),MATCH(I567,'ce raw data'!$C$1:$CZ$1,0))),"-")</f>
        <v>-</v>
      </c>
      <c r="J599" s="8" t="str">
        <f>IFERROR(IF(INDEX('ce raw data'!$C$2:$CZ$3000,MATCH(1,INDEX(('ce raw data'!$A$2:$A$3000=C564)*('ce raw data'!$B$2:$B$3000=$B599),,),0),MATCH(J567,'ce raw data'!$C$1:$CZ$1,0))="","-",INDEX('ce raw data'!$C$2:$CZ$3000,MATCH(1,INDEX(('ce raw data'!$A$2:$A$3000=C564)*('ce raw data'!$B$2:$B$3000=$B599),,),0),MATCH(J567,'ce raw data'!$C$1:$CZ$1,0))),"-")</f>
        <v>-</v>
      </c>
    </row>
    <row r="600" spans="2:10" hidden="1" x14ac:dyDescent="0.4">
      <c r="B600" s="14"/>
      <c r="C600" s="8" t="str">
        <f>IFERROR(IF(INDEX('ce raw data'!$C$2:$CZ$3000,MATCH(1,INDEX(('ce raw data'!$A$2:$A$3000=C564)*('ce raw data'!$B$2:$B$3000=$B601),,),0),MATCH(SUBSTITUTE(C567,"Allele","Height"),'ce raw data'!$C$1:$CZ$1,0))="","-",INDEX('ce raw data'!$C$2:$CZ$3000,MATCH(1,INDEX(('ce raw data'!$A$2:$A$3000=C564)*('ce raw data'!$B$2:$B$3000=$B601),,),0),MATCH(SUBSTITUTE(C567,"Allele","Height"),'ce raw data'!$C$1:$CZ$1,0))),"-")</f>
        <v>-</v>
      </c>
      <c r="D600" s="8" t="str">
        <f>IFERROR(IF(INDEX('ce raw data'!$C$2:$CZ$3000,MATCH(1,INDEX(('ce raw data'!$A$2:$A$3000=C564)*('ce raw data'!$B$2:$B$3000=$B601),,),0),MATCH(SUBSTITUTE(D567,"Allele","Height"),'ce raw data'!$C$1:$CZ$1,0))="","-",INDEX('ce raw data'!$C$2:$CZ$3000,MATCH(1,INDEX(('ce raw data'!$A$2:$A$3000=C564)*('ce raw data'!$B$2:$B$3000=$B601),,),0),MATCH(SUBSTITUTE(D567,"Allele","Height"),'ce raw data'!$C$1:$CZ$1,0))),"-")</f>
        <v>-</v>
      </c>
      <c r="E600" s="8" t="str">
        <f>IFERROR(IF(INDEX('ce raw data'!$C$2:$CZ$3000,MATCH(1,INDEX(('ce raw data'!$A$2:$A$3000=C564)*('ce raw data'!$B$2:$B$3000=$B601),,),0),MATCH(SUBSTITUTE(E567,"Allele","Height"),'ce raw data'!$C$1:$CZ$1,0))="","-",INDEX('ce raw data'!$C$2:$CZ$3000,MATCH(1,INDEX(('ce raw data'!$A$2:$A$3000=C564)*('ce raw data'!$B$2:$B$3000=$B601),,),0),MATCH(SUBSTITUTE(E567,"Allele","Height"),'ce raw data'!$C$1:$CZ$1,0))),"-")</f>
        <v>-</v>
      </c>
      <c r="F600" s="8" t="str">
        <f>IFERROR(IF(INDEX('ce raw data'!$C$2:$CZ$3000,MATCH(1,INDEX(('ce raw data'!$A$2:$A$3000=C564)*('ce raw data'!$B$2:$B$3000=$B601),,),0),MATCH(SUBSTITUTE(F567,"Allele","Height"),'ce raw data'!$C$1:$CZ$1,0))="","-",INDEX('ce raw data'!$C$2:$CZ$3000,MATCH(1,INDEX(('ce raw data'!$A$2:$A$3000=C564)*('ce raw data'!$B$2:$B$3000=$B601),,),0),MATCH(SUBSTITUTE(F567,"Allele","Height"),'ce raw data'!$C$1:$CZ$1,0))),"-")</f>
        <v>-</v>
      </c>
      <c r="G600" s="8" t="str">
        <f>IFERROR(IF(INDEX('ce raw data'!$C$2:$CZ$3000,MATCH(1,INDEX(('ce raw data'!$A$2:$A$3000=C564)*('ce raw data'!$B$2:$B$3000=$B601),,),0),MATCH(SUBSTITUTE(G567,"Allele","Height"),'ce raw data'!$C$1:$CZ$1,0))="","-",INDEX('ce raw data'!$C$2:$CZ$3000,MATCH(1,INDEX(('ce raw data'!$A$2:$A$3000=C564)*('ce raw data'!$B$2:$B$3000=$B601),,),0),MATCH(SUBSTITUTE(G567,"Allele","Height"),'ce raw data'!$C$1:$CZ$1,0))),"-")</f>
        <v>-</v>
      </c>
      <c r="H600" s="8" t="str">
        <f>IFERROR(IF(INDEX('ce raw data'!$C$2:$CZ$3000,MATCH(1,INDEX(('ce raw data'!$A$2:$A$3000=C564)*('ce raw data'!$B$2:$B$3000=$B601),,),0),MATCH(SUBSTITUTE(H567,"Allele","Height"),'ce raw data'!$C$1:$CZ$1,0))="","-",INDEX('ce raw data'!$C$2:$CZ$3000,MATCH(1,INDEX(('ce raw data'!$A$2:$A$3000=C564)*('ce raw data'!$B$2:$B$3000=$B601),,),0),MATCH(SUBSTITUTE(H567,"Allele","Height"),'ce raw data'!$C$1:$CZ$1,0))),"-")</f>
        <v>-</v>
      </c>
      <c r="I600" s="8" t="str">
        <f>IFERROR(IF(INDEX('ce raw data'!$C$2:$CZ$3000,MATCH(1,INDEX(('ce raw data'!$A$2:$A$3000=C564)*('ce raw data'!$B$2:$B$3000=$B601),,),0),MATCH(SUBSTITUTE(I567,"Allele","Height"),'ce raw data'!$C$1:$CZ$1,0))="","-",INDEX('ce raw data'!$C$2:$CZ$3000,MATCH(1,INDEX(('ce raw data'!$A$2:$A$3000=C564)*('ce raw data'!$B$2:$B$3000=$B601),,),0),MATCH(SUBSTITUTE(I567,"Allele","Height"),'ce raw data'!$C$1:$CZ$1,0))),"-")</f>
        <v>-</v>
      </c>
      <c r="J600" s="8" t="str">
        <f>IFERROR(IF(INDEX('ce raw data'!$C$2:$CZ$3000,MATCH(1,INDEX(('ce raw data'!$A$2:$A$3000=C564)*('ce raw data'!$B$2:$B$3000=$B601),,),0),MATCH(SUBSTITUTE(J567,"Allele","Height"),'ce raw data'!$C$1:$CZ$1,0))="","-",INDEX('ce raw data'!$C$2:$CZ$3000,MATCH(1,INDEX(('ce raw data'!$A$2:$A$3000=C564)*('ce raw data'!$B$2:$B$3000=$B601),,),0),MATCH(SUBSTITUTE(J567,"Allele","Height"),'ce raw data'!$C$1:$CZ$1,0))),"-")</f>
        <v>-</v>
      </c>
    </row>
    <row r="601" spans="2:10" x14ac:dyDescent="0.4">
      <c r="B601" s="14" t="str">
        <f>'Allele Call Table'!$A$103</f>
        <v>D5S818</v>
      </c>
      <c r="C601" s="8" t="str">
        <f>IFERROR(IF(INDEX('ce raw data'!$C$2:$CZ$3000,MATCH(1,INDEX(('ce raw data'!$A$2:$A$3000=C564)*('ce raw data'!$B$2:$B$3000=$B601),,),0),MATCH(C567,'ce raw data'!$C$1:$CZ$1,0))="","-",INDEX('ce raw data'!$C$2:$CZ$3000,MATCH(1,INDEX(('ce raw data'!$A$2:$A$3000=C564)*('ce raw data'!$B$2:$B$3000=$B601),,),0),MATCH(C567,'ce raw data'!$C$1:$CZ$1,0))),"-")</f>
        <v>-</v>
      </c>
      <c r="D601" s="8" t="str">
        <f>IFERROR(IF(INDEX('ce raw data'!$C$2:$CZ$3000,MATCH(1,INDEX(('ce raw data'!$A$2:$A$3000=C564)*('ce raw data'!$B$2:$B$3000=$B601),,),0),MATCH(D567,'ce raw data'!$C$1:$CZ$1,0))="","-",INDEX('ce raw data'!$C$2:$CZ$3000,MATCH(1,INDEX(('ce raw data'!$A$2:$A$3000=C564)*('ce raw data'!$B$2:$B$3000=$B601),,),0),MATCH(D567,'ce raw data'!$C$1:$CZ$1,0))),"-")</f>
        <v>-</v>
      </c>
      <c r="E601" s="8" t="str">
        <f>IFERROR(IF(INDEX('ce raw data'!$C$2:$CZ$3000,MATCH(1,INDEX(('ce raw data'!$A$2:$A$3000=C564)*('ce raw data'!$B$2:$B$3000=$B601),,),0),MATCH(E567,'ce raw data'!$C$1:$CZ$1,0))="","-",INDEX('ce raw data'!$C$2:$CZ$3000,MATCH(1,INDEX(('ce raw data'!$A$2:$A$3000=C564)*('ce raw data'!$B$2:$B$3000=$B601),,),0),MATCH(E567,'ce raw data'!$C$1:$CZ$1,0))),"-")</f>
        <v>-</v>
      </c>
      <c r="F601" s="8" t="str">
        <f>IFERROR(IF(INDEX('ce raw data'!$C$2:$CZ$3000,MATCH(1,INDEX(('ce raw data'!$A$2:$A$3000=C564)*('ce raw data'!$B$2:$B$3000=$B601),,),0),MATCH(F567,'ce raw data'!$C$1:$CZ$1,0))="","-",INDEX('ce raw data'!$C$2:$CZ$3000,MATCH(1,INDEX(('ce raw data'!$A$2:$A$3000=C564)*('ce raw data'!$B$2:$B$3000=$B601),,),0),MATCH(F567,'ce raw data'!$C$1:$CZ$1,0))),"-")</f>
        <v>-</v>
      </c>
      <c r="G601" s="8" t="str">
        <f>IFERROR(IF(INDEX('ce raw data'!$C$2:$CZ$3000,MATCH(1,INDEX(('ce raw data'!$A$2:$A$3000=C564)*('ce raw data'!$B$2:$B$3000=$B601),,),0),MATCH(G567,'ce raw data'!$C$1:$CZ$1,0))="","-",INDEX('ce raw data'!$C$2:$CZ$3000,MATCH(1,INDEX(('ce raw data'!$A$2:$A$3000=C564)*('ce raw data'!$B$2:$B$3000=$B601),,),0),MATCH(G567,'ce raw data'!$C$1:$CZ$1,0))),"-")</f>
        <v>-</v>
      </c>
      <c r="H601" s="8" t="str">
        <f>IFERROR(IF(INDEX('ce raw data'!$C$2:$CZ$3000,MATCH(1,INDEX(('ce raw data'!$A$2:$A$3000=C564)*('ce raw data'!$B$2:$B$3000=$B601),,),0),MATCH(H567,'ce raw data'!$C$1:$CZ$1,0))="","-",INDEX('ce raw data'!$C$2:$CZ$3000,MATCH(1,INDEX(('ce raw data'!$A$2:$A$3000=C564)*('ce raw data'!$B$2:$B$3000=$B601),,),0),MATCH(H567,'ce raw data'!$C$1:$CZ$1,0))),"-")</f>
        <v>-</v>
      </c>
      <c r="I601" s="8" t="str">
        <f>IFERROR(IF(INDEX('ce raw data'!$C$2:$CZ$3000,MATCH(1,INDEX(('ce raw data'!$A$2:$A$3000=C564)*('ce raw data'!$B$2:$B$3000=$B601),,),0),MATCH(I567,'ce raw data'!$C$1:$CZ$1,0))="","-",INDEX('ce raw data'!$C$2:$CZ$3000,MATCH(1,INDEX(('ce raw data'!$A$2:$A$3000=C564)*('ce raw data'!$B$2:$B$3000=$B601),,),0),MATCH(I567,'ce raw data'!$C$1:$CZ$1,0))),"-")</f>
        <v>-</v>
      </c>
      <c r="J601" s="8" t="str">
        <f>IFERROR(IF(INDEX('ce raw data'!$C$2:$CZ$3000,MATCH(1,INDEX(('ce raw data'!$A$2:$A$3000=C564)*('ce raw data'!$B$2:$B$3000=$B601),,),0),MATCH(J567,'ce raw data'!$C$1:$CZ$1,0))="","-",INDEX('ce raw data'!$C$2:$CZ$3000,MATCH(1,INDEX(('ce raw data'!$A$2:$A$3000=C564)*('ce raw data'!$B$2:$B$3000=$B601),,),0),MATCH(J567,'ce raw data'!$C$1:$CZ$1,0))),"-")</f>
        <v>-</v>
      </c>
    </row>
    <row r="602" spans="2:10" hidden="1" x14ac:dyDescent="0.4">
      <c r="B602" s="14"/>
      <c r="C602" s="8" t="str">
        <f>IFERROR(IF(INDEX('ce raw data'!$C$2:$CZ$3000,MATCH(1,INDEX(('ce raw data'!$A$2:$A$3000=C564)*('ce raw data'!$B$2:$B$3000=$B603),,),0),MATCH(SUBSTITUTE(C567,"Allele","Height"),'ce raw data'!$C$1:$CZ$1,0))="","-",INDEX('ce raw data'!$C$2:$CZ$3000,MATCH(1,INDEX(('ce raw data'!$A$2:$A$3000=C564)*('ce raw data'!$B$2:$B$3000=$B603),,),0),MATCH(SUBSTITUTE(C567,"Allele","Height"),'ce raw data'!$C$1:$CZ$1,0))),"-")</f>
        <v>-</v>
      </c>
      <c r="D602" s="8" t="str">
        <f>IFERROR(IF(INDEX('ce raw data'!$C$2:$CZ$3000,MATCH(1,INDEX(('ce raw data'!$A$2:$A$3000=C564)*('ce raw data'!$B$2:$B$3000=$B603),,),0),MATCH(SUBSTITUTE(D567,"Allele","Height"),'ce raw data'!$C$1:$CZ$1,0))="","-",INDEX('ce raw data'!$C$2:$CZ$3000,MATCH(1,INDEX(('ce raw data'!$A$2:$A$3000=C564)*('ce raw data'!$B$2:$B$3000=$B603),,),0),MATCH(SUBSTITUTE(D567,"Allele","Height"),'ce raw data'!$C$1:$CZ$1,0))),"-")</f>
        <v>-</v>
      </c>
      <c r="E602" s="8" t="str">
        <f>IFERROR(IF(INDEX('ce raw data'!$C$2:$CZ$3000,MATCH(1,INDEX(('ce raw data'!$A$2:$A$3000=C564)*('ce raw data'!$B$2:$B$3000=$B603),,),0),MATCH(SUBSTITUTE(E567,"Allele","Height"),'ce raw data'!$C$1:$CZ$1,0))="","-",INDEX('ce raw data'!$C$2:$CZ$3000,MATCH(1,INDEX(('ce raw data'!$A$2:$A$3000=C564)*('ce raw data'!$B$2:$B$3000=$B603),,),0),MATCH(SUBSTITUTE(E567,"Allele","Height"),'ce raw data'!$C$1:$CZ$1,0))),"-")</f>
        <v>-</v>
      </c>
      <c r="F602" s="8" t="str">
        <f>IFERROR(IF(INDEX('ce raw data'!$C$2:$CZ$3000,MATCH(1,INDEX(('ce raw data'!$A$2:$A$3000=C564)*('ce raw data'!$B$2:$B$3000=$B603),,),0),MATCH(SUBSTITUTE(F567,"Allele","Height"),'ce raw data'!$C$1:$CZ$1,0))="","-",INDEX('ce raw data'!$C$2:$CZ$3000,MATCH(1,INDEX(('ce raw data'!$A$2:$A$3000=C564)*('ce raw data'!$B$2:$B$3000=$B603),,),0),MATCH(SUBSTITUTE(F567,"Allele","Height"),'ce raw data'!$C$1:$CZ$1,0))),"-")</f>
        <v>-</v>
      </c>
      <c r="G602" s="8" t="str">
        <f>IFERROR(IF(INDEX('ce raw data'!$C$2:$CZ$3000,MATCH(1,INDEX(('ce raw data'!$A$2:$A$3000=C564)*('ce raw data'!$B$2:$B$3000=$B603),,),0),MATCH(SUBSTITUTE(G567,"Allele","Height"),'ce raw data'!$C$1:$CZ$1,0))="","-",INDEX('ce raw data'!$C$2:$CZ$3000,MATCH(1,INDEX(('ce raw data'!$A$2:$A$3000=C564)*('ce raw data'!$B$2:$B$3000=$B603),,),0),MATCH(SUBSTITUTE(G567,"Allele","Height"),'ce raw data'!$C$1:$CZ$1,0))),"-")</f>
        <v>-</v>
      </c>
      <c r="H602" s="8" t="str">
        <f>IFERROR(IF(INDEX('ce raw data'!$C$2:$CZ$3000,MATCH(1,INDEX(('ce raw data'!$A$2:$A$3000=C564)*('ce raw data'!$B$2:$B$3000=$B603),,),0),MATCH(SUBSTITUTE(H567,"Allele","Height"),'ce raw data'!$C$1:$CZ$1,0))="","-",INDEX('ce raw data'!$C$2:$CZ$3000,MATCH(1,INDEX(('ce raw data'!$A$2:$A$3000=C564)*('ce raw data'!$B$2:$B$3000=$B603),,),0),MATCH(SUBSTITUTE(H567,"Allele","Height"),'ce raw data'!$C$1:$CZ$1,0))),"-")</f>
        <v>-</v>
      </c>
      <c r="I602" s="8" t="str">
        <f>IFERROR(IF(INDEX('ce raw data'!$C$2:$CZ$3000,MATCH(1,INDEX(('ce raw data'!$A$2:$A$3000=C564)*('ce raw data'!$B$2:$B$3000=$B603),,),0),MATCH(SUBSTITUTE(I567,"Allele","Height"),'ce raw data'!$C$1:$CZ$1,0))="","-",INDEX('ce raw data'!$C$2:$CZ$3000,MATCH(1,INDEX(('ce raw data'!$A$2:$A$3000=C564)*('ce raw data'!$B$2:$B$3000=$B603),,),0),MATCH(SUBSTITUTE(I567,"Allele","Height"),'ce raw data'!$C$1:$CZ$1,0))),"-")</f>
        <v>-</v>
      </c>
      <c r="J602" s="8" t="str">
        <f>IFERROR(IF(INDEX('ce raw data'!$C$2:$CZ$3000,MATCH(1,INDEX(('ce raw data'!$A$2:$A$3000=C564)*('ce raw data'!$B$2:$B$3000=$B603),,),0),MATCH(SUBSTITUTE(J567,"Allele","Height"),'ce raw data'!$C$1:$CZ$1,0))="","-",INDEX('ce raw data'!$C$2:$CZ$3000,MATCH(1,INDEX(('ce raw data'!$A$2:$A$3000=C564)*('ce raw data'!$B$2:$B$3000=$B603),,),0),MATCH(SUBSTITUTE(J567,"Allele","Height"),'ce raw data'!$C$1:$CZ$1,0))),"-")</f>
        <v>-</v>
      </c>
    </row>
    <row r="603" spans="2:10" x14ac:dyDescent="0.4">
      <c r="B603" s="14" t="str">
        <f>'Allele Call Table'!$A$105</f>
        <v>TPOX</v>
      </c>
      <c r="C603" s="8" t="str">
        <f>IFERROR(IF(INDEX('ce raw data'!$C$2:$CZ$3000,MATCH(1,INDEX(('ce raw data'!$A$2:$A$3000=C564)*('ce raw data'!$B$2:$B$3000=$B603),,),0),MATCH(C567,'ce raw data'!$C$1:$CZ$1,0))="","-",INDEX('ce raw data'!$C$2:$CZ$3000,MATCH(1,INDEX(('ce raw data'!$A$2:$A$3000=C564)*('ce raw data'!$B$2:$B$3000=$B603),,),0),MATCH(C567,'ce raw data'!$C$1:$CZ$1,0))),"-")</f>
        <v>-</v>
      </c>
      <c r="D603" s="8" t="str">
        <f>IFERROR(IF(INDEX('ce raw data'!$C$2:$CZ$3000,MATCH(1,INDEX(('ce raw data'!$A$2:$A$3000=C564)*('ce raw data'!$B$2:$B$3000=$B603),,),0),MATCH(D567,'ce raw data'!$C$1:$CZ$1,0))="","-",INDEX('ce raw data'!$C$2:$CZ$3000,MATCH(1,INDEX(('ce raw data'!$A$2:$A$3000=C564)*('ce raw data'!$B$2:$B$3000=$B603),,),0),MATCH(D567,'ce raw data'!$C$1:$CZ$1,0))),"-")</f>
        <v>-</v>
      </c>
      <c r="E603" s="8" t="str">
        <f>IFERROR(IF(INDEX('ce raw data'!$C$2:$CZ$3000,MATCH(1,INDEX(('ce raw data'!$A$2:$A$3000=C564)*('ce raw data'!$B$2:$B$3000=$B603),,),0),MATCH(E567,'ce raw data'!$C$1:$CZ$1,0))="","-",INDEX('ce raw data'!$C$2:$CZ$3000,MATCH(1,INDEX(('ce raw data'!$A$2:$A$3000=C564)*('ce raw data'!$B$2:$B$3000=$B603),,),0),MATCH(E567,'ce raw data'!$C$1:$CZ$1,0))),"-")</f>
        <v>-</v>
      </c>
      <c r="F603" s="8" t="str">
        <f>IFERROR(IF(INDEX('ce raw data'!$C$2:$CZ$3000,MATCH(1,INDEX(('ce raw data'!$A$2:$A$3000=C564)*('ce raw data'!$B$2:$B$3000=$B603),,),0),MATCH(F567,'ce raw data'!$C$1:$CZ$1,0))="","-",INDEX('ce raw data'!$C$2:$CZ$3000,MATCH(1,INDEX(('ce raw data'!$A$2:$A$3000=C564)*('ce raw data'!$B$2:$B$3000=$B603),,),0),MATCH(F567,'ce raw data'!$C$1:$CZ$1,0))),"-")</f>
        <v>-</v>
      </c>
      <c r="G603" s="8" t="str">
        <f>IFERROR(IF(INDEX('ce raw data'!$C$2:$CZ$3000,MATCH(1,INDEX(('ce raw data'!$A$2:$A$3000=C564)*('ce raw data'!$B$2:$B$3000=$B603),,),0),MATCH(G567,'ce raw data'!$C$1:$CZ$1,0))="","-",INDEX('ce raw data'!$C$2:$CZ$3000,MATCH(1,INDEX(('ce raw data'!$A$2:$A$3000=C564)*('ce raw data'!$B$2:$B$3000=$B603),,),0),MATCH(G567,'ce raw data'!$C$1:$CZ$1,0))),"-")</f>
        <v>-</v>
      </c>
      <c r="H603" s="8" t="str">
        <f>IFERROR(IF(INDEX('ce raw data'!$C$2:$CZ$3000,MATCH(1,INDEX(('ce raw data'!$A$2:$A$3000=C564)*('ce raw data'!$B$2:$B$3000=$B603),,),0),MATCH(H567,'ce raw data'!$C$1:$CZ$1,0))="","-",INDEX('ce raw data'!$C$2:$CZ$3000,MATCH(1,INDEX(('ce raw data'!$A$2:$A$3000=C564)*('ce raw data'!$B$2:$B$3000=$B603),,),0),MATCH(H567,'ce raw data'!$C$1:$CZ$1,0))),"-")</f>
        <v>-</v>
      </c>
      <c r="I603" s="8" t="str">
        <f>IFERROR(IF(INDEX('ce raw data'!$C$2:$CZ$3000,MATCH(1,INDEX(('ce raw data'!$A$2:$A$3000=C564)*('ce raw data'!$B$2:$B$3000=$B603),,),0),MATCH(I567,'ce raw data'!$C$1:$CZ$1,0))="","-",INDEX('ce raw data'!$C$2:$CZ$3000,MATCH(1,INDEX(('ce raw data'!$A$2:$A$3000=C564)*('ce raw data'!$B$2:$B$3000=$B603),,),0),MATCH(I567,'ce raw data'!$C$1:$CZ$1,0))),"-")</f>
        <v>-</v>
      </c>
      <c r="J603" s="8" t="str">
        <f>IFERROR(IF(INDEX('ce raw data'!$C$2:$CZ$3000,MATCH(1,INDEX(('ce raw data'!$A$2:$A$3000=C564)*('ce raw data'!$B$2:$B$3000=$B603),,),0),MATCH(J567,'ce raw data'!$C$1:$CZ$1,0))="","-",INDEX('ce raw data'!$C$2:$CZ$3000,MATCH(1,INDEX(('ce raw data'!$A$2:$A$3000=C564)*('ce raw data'!$B$2:$B$3000=$B603),,),0),MATCH(J567,'ce raw data'!$C$1:$CZ$1,0))),"-")</f>
        <v>-</v>
      </c>
    </row>
    <row r="604" spans="2:10" hidden="1" x14ac:dyDescent="0.4">
      <c r="B604" s="10"/>
      <c r="C604" s="8" t="str">
        <f>IFERROR(IF(INDEX('ce raw data'!$C$2:$CZ$3000,MATCH(1,INDEX(('ce raw data'!$A$2:$A$3000=C564)*('ce raw data'!$B$2:$B$3000=$B605),,),0),MATCH(SUBSTITUTE(C567,"Allele","Height"),'ce raw data'!$C$1:$CZ$1,0))="","-",INDEX('ce raw data'!$C$2:$CZ$3000,MATCH(1,INDEX(('ce raw data'!$A$2:$A$3000=C564)*('ce raw data'!$B$2:$B$3000=$B605),,),0),MATCH(SUBSTITUTE(C567,"Allele","Height"),'ce raw data'!$C$1:$CZ$1,0))),"-")</f>
        <v>-</v>
      </c>
      <c r="D604" s="8" t="str">
        <f>IFERROR(IF(INDEX('ce raw data'!$C$2:$CZ$3000,MATCH(1,INDEX(('ce raw data'!$A$2:$A$3000=C564)*('ce raw data'!$B$2:$B$3000=$B605),,),0),MATCH(SUBSTITUTE(D567,"Allele","Height"),'ce raw data'!$C$1:$CZ$1,0))="","-",INDEX('ce raw data'!$C$2:$CZ$3000,MATCH(1,INDEX(('ce raw data'!$A$2:$A$3000=C564)*('ce raw data'!$B$2:$B$3000=$B605),,),0),MATCH(SUBSTITUTE(D567,"Allele","Height"),'ce raw data'!$C$1:$CZ$1,0))),"-")</f>
        <v>-</v>
      </c>
      <c r="E604" s="8" t="str">
        <f>IFERROR(IF(INDEX('ce raw data'!$C$2:$CZ$3000,MATCH(1,INDEX(('ce raw data'!$A$2:$A$3000=C564)*('ce raw data'!$B$2:$B$3000=$B605),,),0),MATCH(SUBSTITUTE(E567,"Allele","Height"),'ce raw data'!$C$1:$CZ$1,0))="","-",INDEX('ce raw data'!$C$2:$CZ$3000,MATCH(1,INDEX(('ce raw data'!$A$2:$A$3000=C564)*('ce raw data'!$B$2:$B$3000=$B605),,),0),MATCH(SUBSTITUTE(E567,"Allele","Height"),'ce raw data'!$C$1:$CZ$1,0))),"-")</f>
        <v>-</v>
      </c>
      <c r="F604" s="8" t="str">
        <f>IFERROR(IF(INDEX('ce raw data'!$C$2:$CZ$3000,MATCH(1,INDEX(('ce raw data'!$A$2:$A$3000=C564)*('ce raw data'!$B$2:$B$3000=$B605),,),0),MATCH(SUBSTITUTE(F567,"Allele","Height"),'ce raw data'!$C$1:$CZ$1,0))="","-",INDEX('ce raw data'!$C$2:$CZ$3000,MATCH(1,INDEX(('ce raw data'!$A$2:$A$3000=C564)*('ce raw data'!$B$2:$B$3000=$B605),,),0),MATCH(SUBSTITUTE(F567,"Allele","Height"),'ce raw data'!$C$1:$CZ$1,0))),"-")</f>
        <v>-</v>
      </c>
      <c r="G604" s="8" t="str">
        <f>IFERROR(IF(INDEX('ce raw data'!$C$2:$CZ$3000,MATCH(1,INDEX(('ce raw data'!$A$2:$A$3000=C564)*('ce raw data'!$B$2:$B$3000=$B605),,),0),MATCH(SUBSTITUTE(G567,"Allele","Height"),'ce raw data'!$C$1:$CZ$1,0))="","-",INDEX('ce raw data'!$C$2:$CZ$3000,MATCH(1,INDEX(('ce raw data'!$A$2:$A$3000=C564)*('ce raw data'!$B$2:$B$3000=$B605),,),0),MATCH(SUBSTITUTE(G567,"Allele","Height"),'ce raw data'!$C$1:$CZ$1,0))),"-")</f>
        <v>-</v>
      </c>
      <c r="H604" s="8" t="str">
        <f>IFERROR(IF(INDEX('ce raw data'!$C$2:$CZ$3000,MATCH(1,INDEX(('ce raw data'!$A$2:$A$3000=C564)*('ce raw data'!$B$2:$B$3000=$B605),,),0),MATCH(SUBSTITUTE(H567,"Allele","Height"),'ce raw data'!$C$1:$CZ$1,0))="","-",INDEX('ce raw data'!$C$2:$CZ$3000,MATCH(1,INDEX(('ce raw data'!$A$2:$A$3000=C564)*('ce raw data'!$B$2:$B$3000=$B605),,),0),MATCH(SUBSTITUTE(H567,"Allele","Height"),'ce raw data'!$C$1:$CZ$1,0))),"-")</f>
        <v>-</v>
      </c>
      <c r="I604" s="8" t="str">
        <f>IFERROR(IF(INDEX('ce raw data'!$C$2:$CZ$3000,MATCH(1,INDEX(('ce raw data'!$A$2:$A$3000=C564)*('ce raw data'!$B$2:$B$3000=$B605),,),0),MATCH(SUBSTITUTE(I567,"Allele","Height"),'ce raw data'!$C$1:$CZ$1,0))="","-",INDEX('ce raw data'!$C$2:$CZ$3000,MATCH(1,INDEX(('ce raw data'!$A$2:$A$3000=C564)*('ce raw data'!$B$2:$B$3000=$B605),,),0),MATCH(SUBSTITUTE(I567,"Allele","Height"),'ce raw data'!$C$1:$CZ$1,0))),"-")</f>
        <v>-</v>
      </c>
      <c r="J604" s="8" t="str">
        <f>IFERROR(IF(INDEX('ce raw data'!$C$2:$CZ$3000,MATCH(1,INDEX(('ce raw data'!$A$2:$A$3000=C564)*('ce raw data'!$B$2:$B$3000=$B605),,),0),MATCH(SUBSTITUTE(J567,"Allele","Height"),'ce raw data'!$C$1:$CZ$1,0))="","-",INDEX('ce raw data'!$C$2:$CZ$3000,MATCH(1,INDEX(('ce raw data'!$A$2:$A$3000=C564)*('ce raw data'!$B$2:$B$3000=$B605),,),0),MATCH(SUBSTITUTE(J567,"Allele","Height"),'ce raw data'!$C$1:$CZ$1,0))),"-")</f>
        <v>-</v>
      </c>
    </row>
    <row r="605" spans="2:10" x14ac:dyDescent="0.4">
      <c r="B605" s="12" t="str">
        <f>'Allele Call Table'!$A$107</f>
        <v>D8S1179</v>
      </c>
      <c r="C605" s="8" t="str">
        <f>IFERROR(IF(INDEX('ce raw data'!$C$2:$CZ$3000,MATCH(1,INDEX(('ce raw data'!$A$2:$A$3000=C564)*('ce raw data'!$B$2:$B$3000=$B605),,),0),MATCH(C567,'ce raw data'!$C$1:$CZ$1,0))="","-",INDEX('ce raw data'!$C$2:$CZ$3000,MATCH(1,INDEX(('ce raw data'!$A$2:$A$3000=C564)*('ce raw data'!$B$2:$B$3000=$B605),,),0),MATCH(C567,'ce raw data'!$C$1:$CZ$1,0))),"-")</f>
        <v>-</v>
      </c>
      <c r="D605" s="8" t="str">
        <f>IFERROR(IF(INDEX('ce raw data'!$C$2:$CZ$3000,MATCH(1,INDEX(('ce raw data'!$A$2:$A$3000=C564)*('ce raw data'!$B$2:$B$3000=$B605),,),0),MATCH(D567,'ce raw data'!$C$1:$CZ$1,0))="","-",INDEX('ce raw data'!$C$2:$CZ$3000,MATCH(1,INDEX(('ce raw data'!$A$2:$A$3000=C564)*('ce raw data'!$B$2:$B$3000=$B605),,),0),MATCH(D567,'ce raw data'!$C$1:$CZ$1,0))),"-")</f>
        <v>-</v>
      </c>
      <c r="E605" s="8" t="str">
        <f>IFERROR(IF(INDEX('ce raw data'!$C$2:$CZ$3000,MATCH(1,INDEX(('ce raw data'!$A$2:$A$3000=C564)*('ce raw data'!$B$2:$B$3000=$B605),,),0),MATCH(E567,'ce raw data'!$C$1:$CZ$1,0))="","-",INDEX('ce raw data'!$C$2:$CZ$3000,MATCH(1,INDEX(('ce raw data'!$A$2:$A$3000=C564)*('ce raw data'!$B$2:$B$3000=$B605),,),0),MATCH(E567,'ce raw data'!$C$1:$CZ$1,0))),"-")</f>
        <v>-</v>
      </c>
      <c r="F605" s="8" t="str">
        <f>IFERROR(IF(INDEX('ce raw data'!$C$2:$CZ$3000,MATCH(1,INDEX(('ce raw data'!$A$2:$A$3000=C564)*('ce raw data'!$B$2:$B$3000=$B605),,),0),MATCH(F567,'ce raw data'!$C$1:$CZ$1,0))="","-",INDEX('ce raw data'!$C$2:$CZ$3000,MATCH(1,INDEX(('ce raw data'!$A$2:$A$3000=C564)*('ce raw data'!$B$2:$B$3000=$B605),,),0),MATCH(F567,'ce raw data'!$C$1:$CZ$1,0))),"-")</f>
        <v>-</v>
      </c>
      <c r="G605" s="8" t="str">
        <f>IFERROR(IF(INDEX('ce raw data'!$C$2:$CZ$3000,MATCH(1,INDEX(('ce raw data'!$A$2:$A$3000=C564)*('ce raw data'!$B$2:$B$3000=$B605),,),0),MATCH(G567,'ce raw data'!$C$1:$CZ$1,0))="","-",INDEX('ce raw data'!$C$2:$CZ$3000,MATCH(1,INDEX(('ce raw data'!$A$2:$A$3000=C564)*('ce raw data'!$B$2:$B$3000=$B605),,),0),MATCH(G567,'ce raw data'!$C$1:$CZ$1,0))),"-")</f>
        <v>-</v>
      </c>
      <c r="H605" s="8" t="str">
        <f>IFERROR(IF(INDEX('ce raw data'!$C$2:$CZ$3000,MATCH(1,INDEX(('ce raw data'!$A$2:$A$3000=C564)*('ce raw data'!$B$2:$B$3000=$B605),,),0),MATCH(H567,'ce raw data'!$C$1:$CZ$1,0))="","-",INDEX('ce raw data'!$C$2:$CZ$3000,MATCH(1,INDEX(('ce raw data'!$A$2:$A$3000=C564)*('ce raw data'!$B$2:$B$3000=$B605),,),0),MATCH(H567,'ce raw data'!$C$1:$CZ$1,0))),"-")</f>
        <v>-</v>
      </c>
      <c r="I605" s="8" t="str">
        <f>IFERROR(IF(INDEX('ce raw data'!$C$2:$CZ$3000,MATCH(1,INDEX(('ce raw data'!$A$2:$A$3000=C564)*('ce raw data'!$B$2:$B$3000=$B605),,),0),MATCH(I567,'ce raw data'!$C$1:$CZ$1,0))="","-",INDEX('ce raw data'!$C$2:$CZ$3000,MATCH(1,INDEX(('ce raw data'!$A$2:$A$3000=C564)*('ce raw data'!$B$2:$B$3000=$B605),,),0),MATCH(I567,'ce raw data'!$C$1:$CZ$1,0))),"-")</f>
        <v>-</v>
      </c>
      <c r="J605" s="8" t="str">
        <f>IFERROR(IF(INDEX('ce raw data'!$C$2:$CZ$3000,MATCH(1,INDEX(('ce raw data'!$A$2:$A$3000=C564)*('ce raw data'!$B$2:$B$3000=$B605),,),0),MATCH(J567,'ce raw data'!$C$1:$CZ$1,0))="","-",INDEX('ce raw data'!$C$2:$CZ$3000,MATCH(1,INDEX(('ce raw data'!$A$2:$A$3000=C564)*('ce raw data'!$B$2:$B$3000=$B605),,),0),MATCH(J567,'ce raw data'!$C$1:$CZ$1,0))),"-")</f>
        <v>-</v>
      </c>
    </row>
    <row r="606" spans="2:10" hidden="1" x14ac:dyDescent="0.4">
      <c r="B606" s="12"/>
      <c r="C606" s="8" t="str">
        <f>IFERROR(IF(INDEX('ce raw data'!$C$2:$CZ$3000,MATCH(1,INDEX(('ce raw data'!$A$2:$A$3000=C564)*('ce raw data'!$B$2:$B$3000=$B607),,),0),MATCH(SUBSTITUTE(C567,"Allele","Height"),'ce raw data'!$C$1:$CZ$1,0))="","-",INDEX('ce raw data'!$C$2:$CZ$3000,MATCH(1,INDEX(('ce raw data'!$A$2:$A$3000=C564)*('ce raw data'!$B$2:$B$3000=$B607),,),0),MATCH(SUBSTITUTE(C567,"Allele","Height"),'ce raw data'!$C$1:$CZ$1,0))),"-")</f>
        <v>-</v>
      </c>
      <c r="D606" s="8" t="str">
        <f>IFERROR(IF(INDEX('ce raw data'!$C$2:$CZ$3000,MATCH(1,INDEX(('ce raw data'!$A$2:$A$3000=C564)*('ce raw data'!$B$2:$B$3000=$B607),,),0),MATCH(SUBSTITUTE(D567,"Allele","Height"),'ce raw data'!$C$1:$CZ$1,0))="","-",INDEX('ce raw data'!$C$2:$CZ$3000,MATCH(1,INDEX(('ce raw data'!$A$2:$A$3000=C564)*('ce raw data'!$B$2:$B$3000=$B607),,),0),MATCH(SUBSTITUTE(D567,"Allele","Height"),'ce raw data'!$C$1:$CZ$1,0))),"-")</f>
        <v>-</v>
      </c>
      <c r="E606" s="8" t="str">
        <f>IFERROR(IF(INDEX('ce raw data'!$C$2:$CZ$3000,MATCH(1,INDEX(('ce raw data'!$A$2:$A$3000=C564)*('ce raw data'!$B$2:$B$3000=$B607),,),0),MATCH(SUBSTITUTE(E567,"Allele","Height"),'ce raw data'!$C$1:$CZ$1,0))="","-",INDEX('ce raw data'!$C$2:$CZ$3000,MATCH(1,INDEX(('ce raw data'!$A$2:$A$3000=C564)*('ce raw data'!$B$2:$B$3000=$B607),,),0),MATCH(SUBSTITUTE(E567,"Allele","Height"),'ce raw data'!$C$1:$CZ$1,0))),"-")</f>
        <v>-</v>
      </c>
      <c r="F606" s="8" t="str">
        <f>IFERROR(IF(INDEX('ce raw data'!$C$2:$CZ$3000,MATCH(1,INDEX(('ce raw data'!$A$2:$A$3000=C564)*('ce raw data'!$B$2:$B$3000=$B607),,),0),MATCH(SUBSTITUTE(F567,"Allele","Height"),'ce raw data'!$C$1:$CZ$1,0))="","-",INDEX('ce raw data'!$C$2:$CZ$3000,MATCH(1,INDEX(('ce raw data'!$A$2:$A$3000=C564)*('ce raw data'!$B$2:$B$3000=$B607),,),0),MATCH(SUBSTITUTE(F567,"Allele","Height"),'ce raw data'!$C$1:$CZ$1,0))),"-")</f>
        <v>-</v>
      </c>
      <c r="G606" s="8" t="str">
        <f>IFERROR(IF(INDEX('ce raw data'!$C$2:$CZ$3000,MATCH(1,INDEX(('ce raw data'!$A$2:$A$3000=C564)*('ce raw data'!$B$2:$B$3000=$B607),,),0),MATCH(SUBSTITUTE(G567,"Allele","Height"),'ce raw data'!$C$1:$CZ$1,0))="","-",INDEX('ce raw data'!$C$2:$CZ$3000,MATCH(1,INDEX(('ce raw data'!$A$2:$A$3000=C564)*('ce raw data'!$B$2:$B$3000=$B607),,),0),MATCH(SUBSTITUTE(G567,"Allele","Height"),'ce raw data'!$C$1:$CZ$1,0))),"-")</f>
        <v>-</v>
      </c>
      <c r="H606" s="8" t="str">
        <f>IFERROR(IF(INDEX('ce raw data'!$C$2:$CZ$3000,MATCH(1,INDEX(('ce raw data'!$A$2:$A$3000=C564)*('ce raw data'!$B$2:$B$3000=$B607),,),0),MATCH(SUBSTITUTE(H567,"Allele","Height"),'ce raw data'!$C$1:$CZ$1,0))="","-",INDEX('ce raw data'!$C$2:$CZ$3000,MATCH(1,INDEX(('ce raw data'!$A$2:$A$3000=C564)*('ce raw data'!$B$2:$B$3000=$B607),,),0),MATCH(SUBSTITUTE(H567,"Allele","Height"),'ce raw data'!$C$1:$CZ$1,0))),"-")</f>
        <v>-</v>
      </c>
      <c r="I606" s="8" t="str">
        <f>IFERROR(IF(INDEX('ce raw data'!$C$2:$CZ$3000,MATCH(1,INDEX(('ce raw data'!$A$2:$A$3000=C564)*('ce raw data'!$B$2:$B$3000=$B607),,),0),MATCH(SUBSTITUTE(I567,"Allele","Height"),'ce raw data'!$C$1:$CZ$1,0))="","-",INDEX('ce raw data'!$C$2:$CZ$3000,MATCH(1,INDEX(('ce raw data'!$A$2:$A$3000=C564)*('ce raw data'!$B$2:$B$3000=$B607),,),0),MATCH(SUBSTITUTE(I567,"Allele","Height"),'ce raw data'!$C$1:$CZ$1,0))),"-")</f>
        <v>-</v>
      </c>
      <c r="J606" s="8" t="str">
        <f>IFERROR(IF(INDEX('ce raw data'!$C$2:$CZ$3000,MATCH(1,INDEX(('ce raw data'!$A$2:$A$3000=C564)*('ce raw data'!$B$2:$B$3000=$B607),,),0),MATCH(SUBSTITUTE(J567,"Allele","Height"),'ce raw data'!$C$1:$CZ$1,0))="","-",INDEX('ce raw data'!$C$2:$CZ$3000,MATCH(1,INDEX(('ce raw data'!$A$2:$A$3000=C564)*('ce raw data'!$B$2:$B$3000=$B607),,),0),MATCH(SUBSTITUTE(J567,"Allele","Height"),'ce raw data'!$C$1:$CZ$1,0))),"-")</f>
        <v>-</v>
      </c>
    </row>
    <row r="607" spans="2:10" x14ac:dyDescent="0.4">
      <c r="B607" s="12" t="str">
        <f>'Allele Call Table'!$A$109</f>
        <v>D12S391</v>
      </c>
      <c r="C607" s="8" t="str">
        <f>IFERROR(IF(INDEX('ce raw data'!$C$2:$CZ$3000,MATCH(1,INDEX(('ce raw data'!$A$2:$A$3000=C564)*('ce raw data'!$B$2:$B$3000=$B607),,),0),MATCH(C567,'ce raw data'!$C$1:$CZ$1,0))="","-",INDEX('ce raw data'!$C$2:$CZ$3000,MATCH(1,INDEX(('ce raw data'!$A$2:$A$3000=C564)*('ce raw data'!$B$2:$B$3000=$B607),,),0),MATCH(C567,'ce raw data'!$C$1:$CZ$1,0))),"-")</f>
        <v>-</v>
      </c>
      <c r="D607" s="8" t="str">
        <f>IFERROR(IF(INDEX('ce raw data'!$C$2:$CZ$3000,MATCH(1,INDEX(('ce raw data'!$A$2:$A$3000=C564)*('ce raw data'!$B$2:$B$3000=$B607),,),0),MATCH(D567,'ce raw data'!$C$1:$CZ$1,0))="","-",INDEX('ce raw data'!$C$2:$CZ$3000,MATCH(1,INDEX(('ce raw data'!$A$2:$A$3000=C564)*('ce raw data'!$B$2:$B$3000=$B607),,),0),MATCH(D567,'ce raw data'!$C$1:$CZ$1,0))),"-")</f>
        <v>-</v>
      </c>
      <c r="E607" s="8" t="str">
        <f>IFERROR(IF(INDEX('ce raw data'!$C$2:$CZ$3000,MATCH(1,INDEX(('ce raw data'!$A$2:$A$3000=C564)*('ce raw data'!$B$2:$B$3000=$B607),,),0),MATCH(E567,'ce raw data'!$C$1:$CZ$1,0))="","-",INDEX('ce raw data'!$C$2:$CZ$3000,MATCH(1,INDEX(('ce raw data'!$A$2:$A$3000=C564)*('ce raw data'!$B$2:$B$3000=$B607),,),0),MATCH(E567,'ce raw data'!$C$1:$CZ$1,0))),"-")</f>
        <v>-</v>
      </c>
      <c r="F607" s="8" t="str">
        <f>IFERROR(IF(INDEX('ce raw data'!$C$2:$CZ$3000,MATCH(1,INDEX(('ce raw data'!$A$2:$A$3000=C564)*('ce raw data'!$B$2:$B$3000=$B607),,),0),MATCH(F567,'ce raw data'!$C$1:$CZ$1,0))="","-",INDEX('ce raw data'!$C$2:$CZ$3000,MATCH(1,INDEX(('ce raw data'!$A$2:$A$3000=C564)*('ce raw data'!$B$2:$B$3000=$B607),,),0),MATCH(F567,'ce raw data'!$C$1:$CZ$1,0))),"-")</f>
        <v>-</v>
      </c>
      <c r="G607" s="8" t="str">
        <f>IFERROR(IF(INDEX('ce raw data'!$C$2:$CZ$3000,MATCH(1,INDEX(('ce raw data'!$A$2:$A$3000=C564)*('ce raw data'!$B$2:$B$3000=$B607),,),0),MATCH(G567,'ce raw data'!$C$1:$CZ$1,0))="","-",INDEX('ce raw data'!$C$2:$CZ$3000,MATCH(1,INDEX(('ce raw data'!$A$2:$A$3000=C564)*('ce raw data'!$B$2:$B$3000=$B607),,),0),MATCH(G567,'ce raw data'!$C$1:$CZ$1,0))),"-")</f>
        <v>-</v>
      </c>
      <c r="H607" s="8" t="str">
        <f>IFERROR(IF(INDEX('ce raw data'!$C$2:$CZ$3000,MATCH(1,INDEX(('ce raw data'!$A$2:$A$3000=C564)*('ce raw data'!$B$2:$B$3000=$B607),,),0),MATCH(H567,'ce raw data'!$C$1:$CZ$1,0))="","-",INDEX('ce raw data'!$C$2:$CZ$3000,MATCH(1,INDEX(('ce raw data'!$A$2:$A$3000=C564)*('ce raw data'!$B$2:$B$3000=$B607),,),0),MATCH(H567,'ce raw data'!$C$1:$CZ$1,0))),"-")</f>
        <v>-</v>
      </c>
      <c r="I607" s="8" t="str">
        <f>IFERROR(IF(INDEX('ce raw data'!$C$2:$CZ$3000,MATCH(1,INDEX(('ce raw data'!$A$2:$A$3000=C564)*('ce raw data'!$B$2:$B$3000=$B607),,),0),MATCH(I567,'ce raw data'!$C$1:$CZ$1,0))="","-",INDEX('ce raw data'!$C$2:$CZ$3000,MATCH(1,INDEX(('ce raw data'!$A$2:$A$3000=C564)*('ce raw data'!$B$2:$B$3000=$B607),,),0),MATCH(I567,'ce raw data'!$C$1:$CZ$1,0))),"-")</f>
        <v>-</v>
      </c>
      <c r="J607" s="8" t="str">
        <f>IFERROR(IF(INDEX('ce raw data'!$C$2:$CZ$3000,MATCH(1,INDEX(('ce raw data'!$A$2:$A$3000=C564)*('ce raw data'!$B$2:$B$3000=$B607),,),0),MATCH(J567,'ce raw data'!$C$1:$CZ$1,0))="","-",INDEX('ce raw data'!$C$2:$CZ$3000,MATCH(1,INDEX(('ce raw data'!$A$2:$A$3000=C564)*('ce raw data'!$B$2:$B$3000=$B607),,),0),MATCH(J567,'ce raw data'!$C$1:$CZ$1,0))),"-")</f>
        <v>-</v>
      </c>
    </row>
    <row r="608" spans="2:10" hidden="1" x14ac:dyDescent="0.4">
      <c r="B608" s="12"/>
      <c r="C608" s="8" t="str">
        <f>IFERROR(IF(INDEX('ce raw data'!$C$2:$CZ$3000,MATCH(1,INDEX(('ce raw data'!$A$2:$A$3000=C564)*('ce raw data'!$B$2:$B$3000=$B609),,),0),MATCH(SUBSTITUTE(C567,"Allele","Height"),'ce raw data'!$C$1:$CZ$1,0))="","-",INDEX('ce raw data'!$C$2:$CZ$3000,MATCH(1,INDEX(('ce raw data'!$A$2:$A$3000=C564)*('ce raw data'!$B$2:$B$3000=$B609),,),0),MATCH(SUBSTITUTE(C567,"Allele","Height"),'ce raw data'!$C$1:$CZ$1,0))),"-")</f>
        <v>-</v>
      </c>
      <c r="D608" s="8" t="str">
        <f>IFERROR(IF(INDEX('ce raw data'!$C$2:$CZ$3000,MATCH(1,INDEX(('ce raw data'!$A$2:$A$3000=C564)*('ce raw data'!$B$2:$B$3000=$B609),,),0),MATCH(SUBSTITUTE(D567,"Allele","Height"),'ce raw data'!$C$1:$CZ$1,0))="","-",INDEX('ce raw data'!$C$2:$CZ$3000,MATCH(1,INDEX(('ce raw data'!$A$2:$A$3000=C564)*('ce raw data'!$B$2:$B$3000=$B609),,),0),MATCH(SUBSTITUTE(D567,"Allele","Height"),'ce raw data'!$C$1:$CZ$1,0))),"-")</f>
        <v>-</v>
      </c>
      <c r="E608" s="8" t="str">
        <f>IFERROR(IF(INDEX('ce raw data'!$C$2:$CZ$3000,MATCH(1,INDEX(('ce raw data'!$A$2:$A$3000=C564)*('ce raw data'!$B$2:$B$3000=$B609),,),0),MATCH(SUBSTITUTE(E567,"Allele","Height"),'ce raw data'!$C$1:$CZ$1,0))="","-",INDEX('ce raw data'!$C$2:$CZ$3000,MATCH(1,INDEX(('ce raw data'!$A$2:$A$3000=C564)*('ce raw data'!$B$2:$B$3000=$B609),,),0),MATCH(SUBSTITUTE(E567,"Allele","Height"),'ce raw data'!$C$1:$CZ$1,0))),"-")</f>
        <v>-</v>
      </c>
      <c r="F608" s="8" t="str">
        <f>IFERROR(IF(INDEX('ce raw data'!$C$2:$CZ$3000,MATCH(1,INDEX(('ce raw data'!$A$2:$A$3000=C564)*('ce raw data'!$B$2:$B$3000=$B609),,),0),MATCH(SUBSTITUTE(F567,"Allele","Height"),'ce raw data'!$C$1:$CZ$1,0))="","-",INDEX('ce raw data'!$C$2:$CZ$3000,MATCH(1,INDEX(('ce raw data'!$A$2:$A$3000=C564)*('ce raw data'!$B$2:$B$3000=$B609),,),0),MATCH(SUBSTITUTE(F567,"Allele","Height"),'ce raw data'!$C$1:$CZ$1,0))),"-")</f>
        <v>-</v>
      </c>
      <c r="G608" s="8" t="str">
        <f>IFERROR(IF(INDEX('ce raw data'!$C$2:$CZ$3000,MATCH(1,INDEX(('ce raw data'!$A$2:$A$3000=C564)*('ce raw data'!$B$2:$B$3000=$B609),,),0),MATCH(SUBSTITUTE(G567,"Allele","Height"),'ce raw data'!$C$1:$CZ$1,0))="","-",INDEX('ce raw data'!$C$2:$CZ$3000,MATCH(1,INDEX(('ce raw data'!$A$2:$A$3000=C564)*('ce raw data'!$B$2:$B$3000=$B609),,),0),MATCH(SUBSTITUTE(G567,"Allele","Height"),'ce raw data'!$C$1:$CZ$1,0))),"-")</f>
        <v>-</v>
      </c>
      <c r="H608" s="8" t="str">
        <f>IFERROR(IF(INDEX('ce raw data'!$C$2:$CZ$3000,MATCH(1,INDEX(('ce raw data'!$A$2:$A$3000=C564)*('ce raw data'!$B$2:$B$3000=$B609),,),0),MATCH(SUBSTITUTE(H567,"Allele","Height"),'ce raw data'!$C$1:$CZ$1,0))="","-",INDEX('ce raw data'!$C$2:$CZ$3000,MATCH(1,INDEX(('ce raw data'!$A$2:$A$3000=C564)*('ce raw data'!$B$2:$B$3000=$B609),,),0),MATCH(SUBSTITUTE(H567,"Allele","Height"),'ce raw data'!$C$1:$CZ$1,0))),"-")</f>
        <v>-</v>
      </c>
      <c r="I608" s="8" t="str">
        <f>IFERROR(IF(INDEX('ce raw data'!$C$2:$CZ$3000,MATCH(1,INDEX(('ce raw data'!$A$2:$A$3000=C564)*('ce raw data'!$B$2:$B$3000=$B609),,),0),MATCH(SUBSTITUTE(I567,"Allele","Height"),'ce raw data'!$C$1:$CZ$1,0))="","-",INDEX('ce raw data'!$C$2:$CZ$3000,MATCH(1,INDEX(('ce raw data'!$A$2:$A$3000=C564)*('ce raw data'!$B$2:$B$3000=$B609),,),0),MATCH(SUBSTITUTE(I567,"Allele","Height"),'ce raw data'!$C$1:$CZ$1,0))),"-")</f>
        <v>-</v>
      </c>
      <c r="J608" s="8" t="str">
        <f>IFERROR(IF(INDEX('ce raw data'!$C$2:$CZ$3000,MATCH(1,INDEX(('ce raw data'!$A$2:$A$3000=C564)*('ce raw data'!$B$2:$B$3000=$B609),,),0),MATCH(SUBSTITUTE(J567,"Allele","Height"),'ce raw data'!$C$1:$CZ$1,0))="","-",INDEX('ce raw data'!$C$2:$CZ$3000,MATCH(1,INDEX(('ce raw data'!$A$2:$A$3000=C564)*('ce raw data'!$B$2:$B$3000=$B609),,),0),MATCH(SUBSTITUTE(J567,"Allele","Height"),'ce raw data'!$C$1:$CZ$1,0))),"-")</f>
        <v>-</v>
      </c>
    </row>
    <row r="609" spans="2:10" x14ac:dyDescent="0.4">
      <c r="B609" s="12" t="str">
        <f>'Allele Call Table'!$A$111</f>
        <v>D19S433</v>
      </c>
      <c r="C609" s="8" t="str">
        <f>IFERROR(IF(INDEX('ce raw data'!$C$2:$CZ$3000,MATCH(1,INDEX(('ce raw data'!$A$2:$A$3000=C564)*('ce raw data'!$B$2:$B$3000=$B609),,),0),MATCH(C567,'ce raw data'!$C$1:$CZ$1,0))="","-",INDEX('ce raw data'!$C$2:$CZ$3000,MATCH(1,INDEX(('ce raw data'!$A$2:$A$3000=C564)*('ce raw data'!$B$2:$B$3000=$B609),,),0),MATCH(C567,'ce raw data'!$C$1:$CZ$1,0))),"-")</f>
        <v>-</v>
      </c>
      <c r="D609" s="8" t="str">
        <f>IFERROR(IF(INDEX('ce raw data'!$C$2:$CZ$3000,MATCH(1,INDEX(('ce raw data'!$A$2:$A$3000=C564)*('ce raw data'!$B$2:$B$3000=$B609),,),0),MATCH(D567,'ce raw data'!$C$1:$CZ$1,0))="","-",INDEX('ce raw data'!$C$2:$CZ$3000,MATCH(1,INDEX(('ce raw data'!$A$2:$A$3000=C564)*('ce raw data'!$B$2:$B$3000=$B609),,),0),MATCH(D567,'ce raw data'!$C$1:$CZ$1,0))),"-")</f>
        <v>-</v>
      </c>
      <c r="E609" s="8" t="str">
        <f>IFERROR(IF(INDEX('ce raw data'!$C$2:$CZ$3000,MATCH(1,INDEX(('ce raw data'!$A$2:$A$3000=C564)*('ce raw data'!$B$2:$B$3000=$B609),,),0),MATCH(E567,'ce raw data'!$C$1:$CZ$1,0))="","-",INDEX('ce raw data'!$C$2:$CZ$3000,MATCH(1,INDEX(('ce raw data'!$A$2:$A$3000=C564)*('ce raw data'!$B$2:$B$3000=$B609),,),0),MATCH(E567,'ce raw data'!$C$1:$CZ$1,0))),"-")</f>
        <v>-</v>
      </c>
      <c r="F609" s="8" t="str">
        <f>IFERROR(IF(INDEX('ce raw data'!$C$2:$CZ$3000,MATCH(1,INDEX(('ce raw data'!$A$2:$A$3000=C564)*('ce raw data'!$B$2:$B$3000=$B609),,),0),MATCH(F567,'ce raw data'!$C$1:$CZ$1,0))="","-",INDEX('ce raw data'!$C$2:$CZ$3000,MATCH(1,INDEX(('ce raw data'!$A$2:$A$3000=C564)*('ce raw data'!$B$2:$B$3000=$B609),,),0),MATCH(F567,'ce raw data'!$C$1:$CZ$1,0))),"-")</f>
        <v>-</v>
      </c>
      <c r="G609" s="8" t="str">
        <f>IFERROR(IF(INDEX('ce raw data'!$C$2:$CZ$3000,MATCH(1,INDEX(('ce raw data'!$A$2:$A$3000=C564)*('ce raw data'!$B$2:$B$3000=$B609),,),0),MATCH(G567,'ce raw data'!$C$1:$CZ$1,0))="","-",INDEX('ce raw data'!$C$2:$CZ$3000,MATCH(1,INDEX(('ce raw data'!$A$2:$A$3000=C564)*('ce raw data'!$B$2:$B$3000=$B609),,),0),MATCH(G567,'ce raw data'!$C$1:$CZ$1,0))),"-")</f>
        <v>-</v>
      </c>
      <c r="H609" s="8" t="str">
        <f>IFERROR(IF(INDEX('ce raw data'!$C$2:$CZ$3000,MATCH(1,INDEX(('ce raw data'!$A$2:$A$3000=C564)*('ce raw data'!$B$2:$B$3000=$B609),,),0),MATCH(H567,'ce raw data'!$C$1:$CZ$1,0))="","-",INDEX('ce raw data'!$C$2:$CZ$3000,MATCH(1,INDEX(('ce raw data'!$A$2:$A$3000=C564)*('ce raw data'!$B$2:$B$3000=$B609),,),0),MATCH(H567,'ce raw data'!$C$1:$CZ$1,0))),"-")</f>
        <v>-</v>
      </c>
      <c r="I609" s="8" t="str">
        <f>IFERROR(IF(INDEX('ce raw data'!$C$2:$CZ$3000,MATCH(1,INDEX(('ce raw data'!$A$2:$A$3000=C564)*('ce raw data'!$B$2:$B$3000=$B609),,),0),MATCH(I567,'ce raw data'!$C$1:$CZ$1,0))="","-",INDEX('ce raw data'!$C$2:$CZ$3000,MATCH(1,INDEX(('ce raw data'!$A$2:$A$3000=C564)*('ce raw data'!$B$2:$B$3000=$B609),,),0),MATCH(I567,'ce raw data'!$C$1:$CZ$1,0))),"-")</f>
        <v>-</v>
      </c>
      <c r="J609" s="8" t="str">
        <f>IFERROR(IF(INDEX('ce raw data'!$C$2:$CZ$3000,MATCH(1,INDEX(('ce raw data'!$A$2:$A$3000=C564)*('ce raw data'!$B$2:$B$3000=$B609),,),0),MATCH(J567,'ce raw data'!$C$1:$CZ$1,0))="","-",INDEX('ce raw data'!$C$2:$CZ$3000,MATCH(1,INDEX(('ce raw data'!$A$2:$A$3000=C564)*('ce raw data'!$B$2:$B$3000=$B609),,),0),MATCH(J567,'ce raw data'!$C$1:$CZ$1,0))),"-")</f>
        <v>-</v>
      </c>
    </row>
    <row r="610" spans="2:10" hidden="1" x14ac:dyDescent="0.4">
      <c r="B610" s="12"/>
      <c r="C610" s="8" t="str">
        <f>IFERROR(IF(INDEX('ce raw data'!$C$2:$CZ$3000,MATCH(1,INDEX(('ce raw data'!$A$2:$A$3000=C564)*('ce raw data'!$B$2:$B$3000=$B611),,),0),MATCH(SUBSTITUTE(C567,"Allele","Height"),'ce raw data'!$C$1:$CZ$1,0))="","-",INDEX('ce raw data'!$C$2:$CZ$3000,MATCH(1,INDEX(('ce raw data'!$A$2:$A$3000=C564)*('ce raw data'!$B$2:$B$3000=$B611),,),0),MATCH(SUBSTITUTE(C567,"Allele","Height"),'ce raw data'!$C$1:$CZ$1,0))),"-")</f>
        <v>-</v>
      </c>
      <c r="D610" s="8" t="str">
        <f>IFERROR(IF(INDEX('ce raw data'!$C$2:$CZ$3000,MATCH(1,INDEX(('ce raw data'!$A$2:$A$3000=C564)*('ce raw data'!$B$2:$B$3000=$B611),,),0),MATCH(SUBSTITUTE(D567,"Allele","Height"),'ce raw data'!$C$1:$CZ$1,0))="","-",INDEX('ce raw data'!$C$2:$CZ$3000,MATCH(1,INDEX(('ce raw data'!$A$2:$A$3000=C564)*('ce raw data'!$B$2:$B$3000=$B611),,),0),MATCH(SUBSTITUTE(D567,"Allele","Height"),'ce raw data'!$C$1:$CZ$1,0))),"-")</f>
        <v>-</v>
      </c>
      <c r="E610" s="8" t="str">
        <f>IFERROR(IF(INDEX('ce raw data'!$C$2:$CZ$3000,MATCH(1,INDEX(('ce raw data'!$A$2:$A$3000=C564)*('ce raw data'!$B$2:$B$3000=$B611),,),0),MATCH(SUBSTITUTE(E567,"Allele","Height"),'ce raw data'!$C$1:$CZ$1,0))="","-",INDEX('ce raw data'!$C$2:$CZ$3000,MATCH(1,INDEX(('ce raw data'!$A$2:$A$3000=C564)*('ce raw data'!$B$2:$B$3000=$B611),,),0),MATCH(SUBSTITUTE(E567,"Allele","Height"),'ce raw data'!$C$1:$CZ$1,0))),"-")</f>
        <v>-</v>
      </c>
      <c r="F610" s="8" t="str">
        <f>IFERROR(IF(INDEX('ce raw data'!$C$2:$CZ$3000,MATCH(1,INDEX(('ce raw data'!$A$2:$A$3000=C564)*('ce raw data'!$B$2:$B$3000=$B611),,),0),MATCH(SUBSTITUTE(F567,"Allele","Height"),'ce raw data'!$C$1:$CZ$1,0))="","-",INDEX('ce raw data'!$C$2:$CZ$3000,MATCH(1,INDEX(('ce raw data'!$A$2:$A$3000=C564)*('ce raw data'!$B$2:$B$3000=$B611),,),0),MATCH(SUBSTITUTE(F567,"Allele","Height"),'ce raw data'!$C$1:$CZ$1,0))),"-")</f>
        <v>-</v>
      </c>
      <c r="G610" s="8" t="str">
        <f>IFERROR(IF(INDEX('ce raw data'!$C$2:$CZ$3000,MATCH(1,INDEX(('ce raw data'!$A$2:$A$3000=C564)*('ce raw data'!$B$2:$B$3000=$B611),,),0),MATCH(SUBSTITUTE(G567,"Allele","Height"),'ce raw data'!$C$1:$CZ$1,0))="","-",INDEX('ce raw data'!$C$2:$CZ$3000,MATCH(1,INDEX(('ce raw data'!$A$2:$A$3000=C564)*('ce raw data'!$B$2:$B$3000=$B611),,),0),MATCH(SUBSTITUTE(G567,"Allele","Height"),'ce raw data'!$C$1:$CZ$1,0))),"-")</f>
        <v>-</v>
      </c>
      <c r="H610" s="8" t="str">
        <f>IFERROR(IF(INDEX('ce raw data'!$C$2:$CZ$3000,MATCH(1,INDEX(('ce raw data'!$A$2:$A$3000=C564)*('ce raw data'!$B$2:$B$3000=$B611),,),0),MATCH(SUBSTITUTE(H567,"Allele","Height"),'ce raw data'!$C$1:$CZ$1,0))="","-",INDEX('ce raw data'!$C$2:$CZ$3000,MATCH(1,INDEX(('ce raw data'!$A$2:$A$3000=C564)*('ce raw data'!$B$2:$B$3000=$B611),,),0),MATCH(SUBSTITUTE(H567,"Allele","Height"),'ce raw data'!$C$1:$CZ$1,0))),"-")</f>
        <v>-</v>
      </c>
      <c r="I610" s="8" t="str">
        <f>IFERROR(IF(INDEX('ce raw data'!$C$2:$CZ$3000,MATCH(1,INDEX(('ce raw data'!$A$2:$A$3000=C564)*('ce raw data'!$B$2:$B$3000=$B611),,),0),MATCH(SUBSTITUTE(I567,"Allele","Height"),'ce raw data'!$C$1:$CZ$1,0))="","-",INDEX('ce raw data'!$C$2:$CZ$3000,MATCH(1,INDEX(('ce raw data'!$A$2:$A$3000=C564)*('ce raw data'!$B$2:$B$3000=$B611),,),0),MATCH(SUBSTITUTE(I567,"Allele","Height"),'ce raw data'!$C$1:$CZ$1,0))),"-")</f>
        <v>-</v>
      </c>
      <c r="J610" s="8" t="str">
        <f>IFERROR(IF(INDEX('ce raw data'!$C$2:$CZ$3000,MATCH(1,INDEX(('ce raw data'!$A$2:$A$3000=C564)*('ce raw data'!$B$2:$B$3000=$B611),,),0),MATCH(SUBSTITUTE(J567,"Allele","Height"),'ce raw data'!$C$1:$CZ$1,0))="","-",INDEX('ce raw data'!$C$2:$CZ$3000,MATCH(1,INDEX(('ce raw data'!$A$2:$A$3000=C564)*('ce raw data'!$B$2:$B$3000=$B611),,),0),MATCH(SUBSTITUTE(J567,"Allele","Height"),'ce raw data'!$C$1:$CZ$1,0))),"-")</f>
        <v>-</v>
      </c>
    </row>
    <row r="611" spans="2:10" x14ac:dyDescent="0.4">
      <c r="B611" s="12" t="str">
        <f>'Allele Call Table'!$A$113</f>
        <v>SE33</v>
      </c>
      <c r="C611" s="8" t="str">
        <f>IFERROR(IF(INDEX('ce raw data'!$C$2:$CZ$3000,MATCH(1,INDEX(('ce raw data'!$A$2:$A$3000=C564)*('ce raw data'!$B$2:$B$3000=$B611),,),0),MATCH(C567,'ce raw data'!$C$1:$CZ$1,0))="","-",INDEX('ce raw data'!$C$2:$CZ$3000,MATCH(1,INDEX(('ce raw data'!$A$2:$A$3000=C564)*('ce raw data'!$B$2:$B$3000=$B611),,),0),MATCH(C567,'ce raw data'!$C$1:$CZ$1,0))),"-")</f>
        <v>-</v>
      </c>
      <c r="D611" s="8" t="str">
        <f>IFERROR(IF(INDEX('ce raw data'!$C$2:$CZ$3000,MATCH(1,INDEX(('ce raw data'!$A$2:$A$3000=C564)*('ce raw data'!$B$2:$B$3000=$B611),,),0),MATCH(D567,'ce raw data'!$C$1:$CZ$1,0))="","-",INDEX('ce raw data'!$C$2:$CZ$3000,MATCH(1,INDEX(('ce raw data'!$A$2:$A$3000=C564)*('ce raw data'!$B$2:$B$3000=$B611),,),0),MATCH(D567,'ce raw data'!$C$1:$CZ$1,0))),"-")</f>
        <v>-</v>
      </c>
      <c r="E611" s="8" t="str">
        <f>IFERROR(IF(INDEX('ce raw data'!$C$2:$CZ$3000,MATCH(1,INDEX(('ce raw data'!$A$2:$A$3000=C564)*('ce raw data'!$B$2:$B$3000=$B611),,),0),MATCH(E567,'ce raw data'!$C$1:$CZ$1,0))="","-",INDEX('ce raw data'!$C$2:$CZ$3000,MATCH(1,INDEX(('ce raw data'!$A$2:$A$3000=C564)*('ce raw data'!$B$2:$B$3000=$B611),,),0),MATCH(E567,'ce raw data'!$C$1:$CZ$1,0))),"-")</f>
        <v>-</v>
      </c>
      <c r="F611" s="8" t="str">
        <f>IFERROR(IF(INDEX('ce raw data'!$C$2:$CZ$3000,MATCH(1,INDEX(('ce raw data'!$A$2:$A$3000=C564)*('ce raw data'!$B$2:$B$3000=$B611),,),0),MATCH(F567,'ce raw data'!$C$1:$CZ$1,0))="","-",INDEX('ce raw data'!$C$2:$CZ$3000,MATCH(1,INDEX(('ce raw data'!$A$2:$A$3000=C564)*('ce raw data'!$B$2:$B$3000=$B611),,),0),MATCH(F567,'ce raw data'!$C$1:$CZ$1,0))),"-")</f>
        <v>-</v>
      </c>
      <c r="G611" s="8" t="str">
        <f>IFERROR(IF(INDEX('ce raw data'!$C$2:$CZ$3000,MATCH(1,INDEX(('ce raw data'!$A$2:$A$3000=C564)*('ce raw data'!$B$2:$B$3000=$B611),,),0),MATCH(G567,'ce raw data'!$C$1:$CZ$1,0))="","-",INDEX('ce raw data'!$C$2:$CZ$3000,MATCH(1,INDEX(('ce raw data'!$A$2:$A$3000=C564)*('ce raw data'!$B$2:$B$3000=$B611),,),0),MATCH(G567,'ce raw data'!$C$1:$CZ$1,0))),"-")</f>
        <v>-</v>
      </c>
      <c r="H611" s="8" t="str">
        <f>IFERROR(IF(INDEX('ce raw data'!$C$2:$CZ$3000,MATCH(1,INDEX(('ce raw data'!$A$2:$A$3000=C564)*('ce raw data'!$B$2:$B$3000=$B611),,),0),MATCH(H567,'ce raw data'!$C$1:$CZ$1,0))="","-",INDEX('ce raw data'!$C$2:$CZ$3000,MATCH(1,INDEX(('ce raw data'!$A$2:$A$3000=C564)*('ce raw data'!$B$2:$B$3000=$B611),,),0),MATCH(H567,'ce raw data'!$C$1:$CZ$1,0))),"-")</f>
        <v>-</v>
      </c>
      <c r="I611" s="8" t="str">
        <f>IFERROR(IF(INDEX('ce raw data'!$C$2:$CZ$3000,MATCH(1,INDEX(('ce raw data'!$A$2:$A$3000=C564)*('ce raw data'!$B$2:$B$3000=$B611),,),0),MATCH(I567,'ce raw data'!$C$1:$CZ$1,0))="","-",INDEX('ce raw data'!$C$2:$CZ$3000,MATCH(1,INDEX(('ce raw data'!$A$2:$A$3000=C564)*('ce raw data'!$B$2:$B$3000=$B611),,),0),MATCH(I567,'ce raw data'!$C$1:$CZ$1,0))),"-")</f>
        <v>-</v>
      </c>
      <c r="J611" s="8" t="str">
        <f>IFERROR(IF(INDEX('ce raw data'!$C$2:$CZ$3000,MATCH(1,INDEX(('ce raw data'!$A$2:$A$3000=C564)*('ce raw data'!$B$2:$B$3000=$B611),,),0),MATCH(J567,'ce raw data'!$C$1:$CZ$1,0))="","-",INDEX('ce raw data'!$C$2:$CZ$3000,MATCH(1,INDEX(('ce raw data'!$A$2:$A$3000=C564)*('ce raw data'!$B$2:$B$3000=$B611),,),0),MATCH(J567,'ce raw data'!$C$1:$CZ$1,0))),"-")</f>
        <v>-</v>
      </c>
    </row>
    <row r="612" spans="2:10" hidden="1" x14ac:dyDescent="0.4">
      <c r="B612" s="12"/>
      <c r="C612" s="8" t="str">
        <f>IFERROR(IF(INDEX('ce raw data'!$C$2:$CZ$3000,MATCH(1,INDEX(('ce raw data'!$A$2:$A$3000=C564)*('ce raw data'!$B$2:$B$3000=$B613),,),0),MATCH(SUBSTITUTE(C567,"Allele","Height"),'ce raw data'!$C$1:$CZ$1,0))="","-",INDEX('ce raw data'!$C$2:$CZ$3000,MATCH(1,INDEX(('ce raw data'!$A$2:$A$3000=C564)*('ce raw data'!$B$2:$B$3000=$B613),,),0),MATCH(SUBSTITUTE(C567,"Allele","Height"),'ce raw data'!$C$1:$CZ$1,0))),"-")</f>
        <v>-</v>
      </c>
      <c r="D612" s="8" t="str">
        <f>IFERROR(IF(INDEX('ce raw data'!$C$2:$CZ$3000,MATCH(1,INDEX(('ce raw data'!$A$2:$A$3000=C564)*('ce raw data'!$B$2:$B$3000=$B613),,),0),MATCH(SUBSTITUTE(D567,"Allele","Height"),'ce raw data'!$C$1:$CZ$1,0))="","-",INDEX('ce raw data'!$C$2:$CZ$3000,MATCH(1,INDEX(('ce raw data'!$A$2:$A$3000=C564)*('ce raw data'!$B$2:$B$3000=$B613),,),0),MATCH(SUBSTITUTE(D567,"Allele","Height"),'ce raw data'!$C$1:$CZ$1,0))),"-")</f>
        <v>-</v>
      </c>
      <c r="E612" s="8" t="str">
        <f>IFERROR(IF(INDEX('ce raw data'!$C$2:$CZ$3000,MATCH(1,INDEX(('ce raw data'!$A$2:$A$3000=C564)*('ce raw data'!$B$2:$B$3000=$B613),,),0),MATCH(SUBSTITUTE(E567,"Allele","Height"),'ce raw data'!$C$1:$CZ$1,0))="","-",INDEX('ce raw data'!$C$2:$CZ$3000,MATCH(1,INDEX(('ce raw data'!$A$2:$A$3000=C564)*('ce raw data'!$B$2:$B$3000=$B613),,),0),MATCH(SUBSTITUTE(E567,"Allele","Height"),'ce raw data'!$C$1:$CZ$1,0))),"-")</f>
        <v>-</v>
      </c>
      <c r="F612" s="8" t="str">
        <f>IFERROR(IF(INDEX('ce raw data'!$C$2:$CZ$3000,MATCH(1,INDEX(('ce raw data'!$A$2:$A$3000=C564)*('ce raw data'!$B$2:$B$3000=$B613),,),0),MATCH(SUBSTITUTE(F567,"Allele","Height"),'ce raw data'!$C$1:$CZ$1,0))="","-",INDEX('ce raw data'!$C$2:$CZ$3000,MATCH(1,INDEX(('ce raw data'!$A$2:$A$3000=C564)*('ce raw data'!$B$2:$B$3000=$B613),,),0),MATCH(SUBSTITUTE(F567,"Allele","Height"),'ce raw data'!$C$1:$CZ$1,0))),"-")</f>
        <v>-</v>
      </c>
      <c r="G612" s="8" t="str">
        <f>IFERROR(IF(INDEX('ce raw data'!$C$2:$CZ$3000,MATCH(1,INDEX(('ce raw data'!$A$2:$A$3000=C564)*('ce raw data'!$B$2:$B$3000=$B613),,),0),MATCH(SUBSTITUTE(G567,"Allele","Height"),'ce raw data'!$C$1:$CZ$1,0))="","-",INDEX('ce raw data'!$C$2:$CZ$3000,MATCH(1,INDEX(('ce raw data'!$A$2:$A$3000=C564)*('ce raw data'!$B$2:$B$3000=$B613),,),0),MATCH(SUBSTITUTE(G567,"Allele","Height"),'ce raw data'!$C$1:$CZ$1,0))),"-")</f>
        <v>-</v>
      </c>
      <c r="H612" s="8" t="str">
        <f>IFERROR(IF(INDEX('ce raw data'!$C$2:$CZ$3000,MATCH(1,INDEX(('ce raw data'!$A$2:$A$3000=C564)*('ce raw data'!$B$2:$B$3000=$B613),,),0),MATCH(SUBSTITUTE(H567,"Allele","Height"),'ce raw data'!$C$1:$CZ$1,0))="","-",INDEX('ce raw data'!$C$2:$CZ$3000,MATCH(1,INDEX(('ce raw data'!$A$2:$A$3000=C564)*('ce raw data'!$B$2:$B$3000=$B613),,),0),MATCH(SUBSTITUTE(H567,"Allele","Height"),'ce raw data'!$C$1:$CZ$1,0))),"-")</f>
        <v>-</v>
      </c>
      <c r="I612" s="8" t="str">
        <f>IFERROR(IF(INDEX('ce raw data'!$C$2:$CZ$3000,MATCH(1,INDEX(('ce raw data'!$A$2:$A$3000=C564)*('ce raw data'!$B$2:$B$3000=$B613),,),0),MATCH(SUBSTITUTE(I567,"Allele","Height"),'ce raw data'!$C$1:$CZ$1,0))="","-",INDEX('ce raw data'!$C$2:$CZ$3000,MATCH(1,INDEX(('ce raw data'!$A$2:$A$3000=C564)*('ce raw data'!$B$2:$B$3000=$B613),,),0),MATCH(SUBSTITUTE(I567,"Allele","Height"),'ce raw data'!$C$1:$CZ$1,0))),"-")</f>
        <v>-</v>
      </c>
      <c r="J612" s="8" t="str">
        <f>IFERROR(IF(INDEX('ce raw data'!$C$2:$CZ$3000,MATCH(1,INDEX(('ce raw data'!$A$2:$A$3000=C564)*('ce raw data'!$B$2:$B$3000=$B613),,),0),MATCH(SUBSTITUTE(J567,"Allele","Height"),'ce raw data'!$C$1:$CZ$1,0))="","-",INDEX('ce raw data'!$C$2:$CZ$3000,MATCH(1,INDEX(('ce raw data'!$A$2:$A$3000=C564)*('ce raw data'!$B$2:$B$3000=$B613),,),0),MATCH(SUBSTITUTE(J567,"Allele","Height"),'ce raw data'!$C$1:$CZ$1,0))),"-")</f>
        <v>-</v>
      </c>
    </row>
    <row r="613" spans="2:10" x14ac:dyDescent="0.4">
      <c r="B613" s="12" t="str">
        <f>'Allele Call Table'!$A$115</f>
        <v>D22S1045</v>
      </c>
      <c r="C613" s="8" t="str">
        <f>IFERROR(IF(INDEX('ce raw data'!$C$2:$CZ$3000,MATCH(1,INDEX(('ce raw data'!$A$2:$A$3000=C564)*('ce raw data'!$B$2:$B$3000=$B613),,),0),MATCH(C567,'ce raw data'!$C$1:$CZ$1,0))="","-",INDEX('ce raw data'!$C$2:$CZ$3000,MATCH(1,INDEX(('ce raw data'!$A$2:$A$3000=C564)*('ce raw data'!$B$2:$B$3000=$B613),,),0),MATCH(C567,'ce raw data'!$C$1:$CZ$1,0))),"-")</f>
        <v>-</v>
      </c>
      <c r="D613" s="8" t="str">
        <f>IFERROR(IF(INDEX('ce raw data'!$C$2:$CZ$3000,MATCH(1,INDEX(('ce raw data'!$A$2:$A$3000=C564)*('ce raw data'!$B$2:$B$3000=$B613),,),0),MATCH(D567,'ce raw data'!$C$1:$CZ$1,0))="","-",INDEX('ce raw data'!$C$2:$CZ$3000,MATCH(1,INDEX(('ce raw data'!$A$2:$A$3000=C564)*('ce raw data'!$B$2:$B$3000=$B613),,),0),MATCH(D567,'ce raw data'!$C$1:$CZ$1,0))),"-")</f>
        <v>-</v>
      </c>
      <c r="E613" s="8" t="str">
        <f>IFERROR(IF(INDEX('ce raw data'!$C$2:$CZ$3000,MATCH(1,INDEX(('ce raw data'!$A$2:$A$3000=C564)*('ce raw data'!$B$2:$B$3000=$B613),,),0),MATCH(E567,'ce raw data'!$C$1:$CZ$1,0))="","-",INDEX('ce raw data'!$C$2:$CZ$3000,MATCH(1,INDEX(('ce raw data'!$A$2:$A$3000=C564)*('ce raw data'!$B$2:$B$3000=$B613),,),0),MATCH(E567,'ce raw data'!$C$1:$CZ$1,0))),"-")</f>
        <v>-</v>
      </c>
      <c r="F613" s="8" t="str">
        <f>IFERROR(IF(INDEX('ce raw data'!$C$2:$CZ$3000,MATCH(1,INDEX(('ce raw data'!$A$2:$A$3000=C564)*('ce raw data'!$B$2:$B$3000=$B613),,),0),MATCH(F567,'ce raw data'!$C$1:$CZ$1,0))="","-",INDEX('ce raw data'!$C$2:$CZ$3000,MATCH(1,INDEX(('ce raw data'!$A$2:$A$3000=C564)*('ce raw data'!$B$2:$B$3000=$B613),,),0),MATCH(F567,'ce raw data'!$C$1:$CZ$1,0))),"-")</f>
        <v>-</v>
      </c>
      <c r="G613" s="8" t="str">
        <f>IFERROR(IF(INDEX('ce raw data'!$C$2:$CZ$3000,MATCH(1,INDEX(('ce raw data'!$A$2:$A$3000=C564)*('ce raw data'!$B$2:$B$3000=$B613),,),0),MATCH(G567,'ce raw data'!$C$1:$CZ$1,0))="","-",INDEX('ce raw data'!$C$2:$CZ$3000,MATCH(1,INDEX(('ce raw data'!$A$2:$A$3000=C564)*('ce raw data'!$B$2:$B$3000=$B613),,),0),MATCH(G567,'ce raw data'!$C$1:$CZ$1,0))),"-")</f>
        <v>-</v>
      </c>
      <c r="H613" s="8" t="str">
        <f>IFERROR(IF(INDEX('ce raw data'!$C$2:$CZ$3000,MATCH(1,INDEX(('ce raw data'!$A$2:$A$3000=C564)*('ce raw data'!$B$2:$B$3000=$B613),,),0),MATCH(H567,'ce raw data'!$C$1:$CZ$1,0))="","-",INDEX('ce raw data'!$C$2:$CZ$3000,MATCH(1,INDEX(('ce raw data'!$A$2:$A$3000=C564)*('ce raw data'!$B$2:$B$3000=$B613),,),0),MATCH(H567,'ce raw data'!$C$1:$CZ$1,0))),"-")</f>
        <v>-</v>
      </c>
      <c r="I613" s="8" t="str">
        <f>IFERROR(IF(INDEX('ce raw data'!$C$2:$CZ$3000,MATCH(1,INDEX(('ce raw data'!$A$2:$A$3000=C564)*('ce raw data'!$B$2:$B$3000=$B613),,),0),MATCH(I567,'ce raw data'!$C$1:$CZ$1,0))="","-",INDEX('ce raw data'!$C$2:$CZ$3000,MATCH(1,INDEX(('ce raw data'!$A$2:$A$3000=C564)*('ce raw data'!$B$2:$B$3000=$B613),,),0),MATCH(I567,'ce raw data'!$C$1:$CZ$1,0))),"-")</f>
        <v>-</v>
      </c>
      <c r="J613" s="8" t="str">
        <f>IFERROR(IF(INDEX('ce raw data'!$C$2:$CZ$3000,MATCH(1,INDEX(('ce raw data'!$A$2:$A$3000=C564)*('ce raw data'!$B$2:$B$3000=$B613),,),0),MATCH(J567,'ce raw data'!$C$1:$CZ$1,0))="","-",INDEX('ce raw data'!$C$2:$CZ$3000,MATCH(1,INDEX(('ce raw data'!$A$2:$A$3000=C564)*('ce raw data'!$B$2:$B$3000=$B613),,),0),MATCH(J567,'ce raw data'!$C$1:$CZ$1,0))),"-")</f>
        <v>-</v>
      </c>
    </row>
    <row r="614" spans="2:10" hidden="1" x14ac:dyDescent="0.4">
      <c r="B614" s="10"/>
      <c r="C614" s="8" t="str">
        <f>IFERROR(IF(INDEX('ce raw data'!$C$2:$CZ$3000,MATCH(1,INDEX(('ce raw data'!$A$2:$A$3000=C564)*('ce raw data'!$B$2:$B$3000=$B615),,),0),MATCH(SUBSTITUTE(C567,"Allele","Height"),'ce raw data'!$C$1:$CZ$1,0))="","-",INDEX('ce raw data'!$C$2:$CZ$3000,MATCH(1,INDEX(('ce raw data'!$A$2:$A$3000=C564)*('ce raw data'!$B$2:$B$3000=$B615),,),0),MATCH(SUBSTITUTE(C567,"Allele","Height"),'ce raw data'!$C$1:$CZ$1,0))),"-")</f>
        <v>-</v>
      </c>
      <c r="D614" s="8" t="str">
        <f>IFERROR(IF(INDEX('ce raw data'!$C$2:$CZ$3000,MATCH(1,INDEX(('ce raw data'!$A$2:$A$3000=C564)*('ce raw data'!$B$2:$B$3000=$B615),,),0),MATCH(SUBSTITUTE(D567,"Allele","Height"),'ce raw data'!$C$1:$CZ$1,0))="","-",INDEX('ce raw data'!$C$2:$CZ$3000,MATCH(1,INDEX(('ce raw data'!$A$2:$A$3000=C564)*('ce raw data'!$B$2:$B$3000=$B615),,),0),MATCH(SUBSTITUTE(D567,"Allele","Height"),'ce raw data'!$C$1:$CZ$1,0))),"-")</f>
        <v>-</v>
      </c>
      <c r="E614" s="8" t="str">
        <f>IFERROR(IF(INDEX('ce raw data'!$C$2:$CZ$3000,MATCH(1,INDEX(('ce raw data'!$A$2:$A$3000=C564)*('ce raw data'!$B$2:$B$3000=$B615),,),0),MATCH(SUBSTITUTE(E567,"Allele","Height"),'ce raw data'!$C$1:$CZ$1,0))="","-",INDEX('ce raw data'!$C$2:$CZ$3000,MATCH(1,INDEX(('ce raw data'!$A$2:$A$3000=C564)*('ce raw data'!$B$2:$B$3000=$B615),,),0),MATCH(SUBSTITUTE(E567,"Allele","Height"),'ce raw data'!$C$1:$CZ$1,0))),"-")</f>
        <v>-</v>
      </c>
      <c r="F614" s="8" t="str">
        <f>IFERROR(IF(INDEX('ce raw data'!$C$2:$CZ$3000,MATCH(1,INDEX(('ce raw data'!$A$2:$A$3000=C564)*('ce raw data'!$B$2:$B$3000=$B615),,),0),MATCH(SUBSTITUTE(F567,"Allele","Height"),'ce raw data'!$C$1:$CZ$1,0))="","-",INDEX('ce raw data'!$C$2:$CZ$3000,MATCH(1,INDEX(('ce raw data'!$A$2:$A$3000=C564)*('ce raw data'!$B$2:$B$3000=$B615),,),0),MATCH(SUBSTITUTE(F567,"Allele","Height"),'ce raw data'!$C$1:$CZ$1,0))),"-")</f>
        <v>-</v>
      </c>
      <c r="G614" s="8" t="str">
        <f>IFERROR(IF(INDEX('ce raw data'!$C$2:$CZ$3000,MATCH(1,INDEX(('ce raw data'!$A$2:$A$3000=C564)*('ce raw data'!$B$2:$B$3000=$B615),,),0),MATCH(SUBSTITUTE(G567,"Allele","Height"),'ce raw data'!$C$1:$CZ$1,0))="","-",INDEX('ce raw data'!$C$2:$CZ$3000,MATCH(1,INDEX(('ce raw data'!$A$2:$A$3000=C564)*('ce raw data'!$B$2:$B$3000=$B615),,),0),MATCH(SUBSTITUTE(G567,"Allele","Height"),'ce raw data'!$C$1:$CZ$1,0))),"-")</f>
        <v>-</v>
      </c>
      <c r="H614" s="8" t="str">
        <f>IFERROR(IF(INDEX('ce raw data'!$C$2:$CZ$3000,MATCH(1,INDEX(('ce raw data'!$A$2:$A$3000=C564)*('ce raw data'!$B$2:$B$3000=$B615),,),0),MATCH(SUBSTITUTE(H567,"Allele","Height"),'ce raw data'!$C$1:$CZ$1,0))="","-",INDEX('ce raw data'!$C$2:$CZ$3000,MATCH(1,INDEX(('ce raw data'!$A$2:$A$3000=C564)*('ce raw data'!$B$2:$B$3000=$B615),,),0),MATCH(SUBSTITUTE(H567,"Allele","Height"),'ce raw data'!$C$1:$CZ$1,0))),"-")</f>
        <v>-</v>
      </c>
      <c r="I614" s="8" t="str">
        <f>IFERROR(IF(INDEX('ce raw data'!$C$2:$CZ$3000,MATCH(1,INDEX(('ce raw data'!$A$2:$A$3000=C564)*('ce raw data'!$B$2:$B$3000=$B615),,),0),MATCH(SUBSTITUTE(I567,"Allele","Height"),'ce raw data'!$C$1:$CZ$1,0))="","-",INDEX('ce raw data'!$C$2:$CZ$3000,MATCH(1,INDEX(('ce raw data'!$A$2:$A$3000=C564)*('ce raw data'!$B$2:$B$3000=$B615),,),0),MATCH(SUBSTITUTE(I567,"Allele","Height"),'ce raw data'!$C$1:$CZ$1,0))),"-")</f>
        <v>-</v>
      </c>
      <c r="J614" s="8" t="str">
        <f>IFERROR(IF(INDEX('ce raw data'!$C$2:$CZ$3000,MATCH(1,INDEX(('ce raw data'!$A$2:$A$3000=C564)*('ce raw data'!$B$2:$B$3000=$B615),,),0),MATCH(SUBSTITUTE(J567,"Allele","Height"),'ce raw data'!$C$1:$CZ$1,0))="","-",INDEX('ce raw data'!$C$2:$CZ$3000,MATCH(1,INDEX(('ce raw data'!$A$2:$A$3000=C564)*('ce raw data'!$B$2:$B$3000=$B615),,),0),MATCH(SUBSTITUTE(J567,"Allele","Height"),'ce raw data'!$C$1:$CZ$1,0))),"-")</f>
        <v>-</v>
      </c>
    </row>
    <row r="615" spans="2:10" x14ac:dyDescent="0.4">
      <c r="B615" s="13" t="str">
        <f>'Allele Call Table'!$A$117</f>
        <v>DYS391</v>
      </c>
      <c r="C615" s="8" t="str">
        <f>IFERROR(IF(INDEX('ce raw data'!$C$2:$CZ$3000,MATCH(1,INDEX(('ce raw data'!$A$2:$A$3000=C564)*('ce raw data'!$B$2:$B$3000=$B615),,),0),MATCH(C567,'ce raw data'!$C$1:$CZ$1,0))="","-",INDEX('ce raw data'!$C$2:$CZ$3000,MATCH(1,INDEX(('ce raw data'!$A$2:$A$3000=C564)*('ce raw data'!$B$2:$B$3000=$B615),,),0),MATCH(C567,'ce raw data'!$C$1:$CZ$1,0))),"-")</f>
        <v>-</v>
      </c>
      <c r="D615" s="8" t="str">
        <f>IFERROR(IF(INDEX('ce raw data'!$C$2:$CZ$3000,MATCH(1,INDEX(('ce raw data'!$A$2:$A$3000=C564)*('ce raw data'!$B$2:$B$3000=$B615),,),0),MATCH(D567,'ce raw data'!$C$1:$CZ$1,0))="","-",INDEX('ce raw data'!$C$2:$CZ$3000,MATCH(1,INDEX(('ce raw data'!$A$2:$A$3000=C564)*('ce raw data'!$B$2:$B$3000=$B615),,),0),MATCH(D567,'ce raw data'!$C$1:$CZ$1,0))),"-")</f>
        <v>-</v>
      </c>
      <c r="E615" s="8" t="str">
        <f>IFERROR(IF(INDEX('ce raw data'!$C$2:$CZ$3000,MATCH(1,INDEX(('ce raw data'!$A$2:$A$3000=C564)*('ce raw data'!$B$2:$B$3000=$B615),,),0),MATCH(E567,'ce raw data'!$C$1:$CZ$1,0))="","-",INDEX('ce raw data'!$C$2:$CZ$3000,MATCH(1,INDEX(('ce raw data'!$A$2:$A$3000=C564)*('ce raw data'!$B$2:$B$3000=$B615),,),0),MATCH(E567,'ce raw data'!$C$1:$CZ$1,0))),"-")</f>
        <v>-</v>
      </c>
      <c r="F615" s="8" t="str">
        <f>IFERROR(IF(INDEX('ce raw data'!$C$2:$CZ$3000,MATCH(1,INDEX(('ce raw data'!$A$2:$A$3000=C564)*('ce raw data'!$B$2:$B$3000=$B615),,),0),MATCH(F567,'ce raw data'!$C$1:$CZ$1,0))="","-",INDEX('ce raw data'!$C$2:$CZ$3000,MATCH(1,INDEX(('ce raw data'!$A$2:$A$3000=C564)*('ce raw data'!$B$2:$B$3000=$B615),,),0),MATCH(F567,'ce raw data'!$C$1:$CZ$1,0))),"-")</f>
        <v>-</v>
      </c>
      <c r="G615" s="8" t="str">
        <f>IFERROR(IF(INDEX('ce raw data'!$C$2:$CZ$3000,MATCH(1,INDEX(('ce raw data'!$A$2:$A$3000=C564)*('ce raw data'!$B$2:$B$3000=$B615),,),0),MATCH(G567,'ce raw data'!$C$1:$CZ$1,0))="","-",INDEX('ce raw data'!$C$2:$CZ$3000,MATCH(1,INDEX(('ce raw data'!$A$2:$A$3000=C564)*('ce raw data'!$B$2:$B$3000=$B615),,),0),MATCH(G567,'ce raw data'!$C$1:$CZ$1,0))),"-")</f>
        <v>-</v>
      </c>
      <c r="H615" s="8" t="str">
        <f>IFERROR(IF(INDEX('ce raw data'!$C$2:$CZ$3000,MATCH(1,INDEX(('ce raw data'!$A$2:$A$3000=C564)*('ce raw data'!$B$2:$B$3000=$B615),,),0),MATCH(H567,'ce raw data'!$C$1:$CZ$1,0))="","-",INDEX('ce raw data'!$C$2:$CZ$3000,MATCH(1,INDEX(('ce raw data'!$A$2:$A$3000=C564)*('ce raw data'!$B$2:$B$3000=$B615),,),0),MATCH(H567,'ce raw data'!$C$1:$CZ$1,0))),"-")</f>
        <v>-</v>
      </c>
      <c r="I615" s="8" t="str">
        <f>IFERROR(IF(INDEX('ce raw data'!$C$2:$CZ$3000,MATCH(1,INDEX(('ce raw data'!$A$2:$A$3000=C564)*('ce raw data'!$B$2:$B$3000=$B615),,),0),MATCH(I567,'ce raw data'!$C$1:$CZ$1,0))="","-",INDEX('ce raw data'!$C$2:$CZ$3000,MATCH(1,INDEX(('ce raw data'!$A$2:$A$3000=C564)*('ce raw data'!$B$2:$B$3000=$B615),,),0),MATCH(I567,'ce raw data'!$C$1:$CZ$1,0))),"-")</f>
        <v>-</v>
      </c>
      <c r="J615" s="8" t="str">
        <f>IFERROR(IF(INDEX('ce raw data'!$C$2:$CZ$3000,MATCH(1,INDEX(('ce raw data'!$A$2:$A$3000=C564)*('ce raw data'!$B$2:$B$3000=$B615),,),0),MATCH(J567,'ce raw data'!$C$1:$CZ$1,0))="","-",INDEX('ce raw data'!$C$2:$CZ$3000,MATCH(1,INDEX(('ce raw data'!$A$2:$A$3000=C564)*('ce raw data'!$B$2:$B$3000=$B615),,),0),MATCH(J567,'ce raw data'!$C$1:$CZ$1,0))),"-")</f>
        <v>-</v>
      </c>
    </row>
    <row r="616" spans="2:10" hidden="1" x14ac:dyDescent="0.4">
      <c r="B616" s="13"/>
      <c r="C616" s="8" t="str">
        <f>IFERROR(IF(INDEX('ce raw data'!$C$2:$CZ$3000,MATCH(1,INDEX(('ce raw data'!$A$2:$A$3000=C564)*('ce raw data'!$B$2:$B$3000=$B617),,),0),MATCH(SUBSTITUTE(C567,"Allele","Height"),'ce raw data'!$C$1:$CZ$1,0))="","-",INDEX('ce raw data'!$C$2:$CZ$3000,MATCH(1,INDEX(('ce raw data'!$A$2:$A$3000=C564)*('ce raw data'!$B$2:$B$3000=$B617),,),0),MATCH(SUBSTITUTE(C567,"Allele","Height"),'ce raw data'!$C$1:$CZ$1,0))),"-")</f>
        <v>-</v>
      </c>
      <c r="D616" s="8" t="str">
        <f>IFERROR(IF(INDEX('ce raw data'!$C$2:$CZ$3000,MATCH(1,INDEX(('ce raw data'!$A$2:$A$3000=C564)*('ce raw data'!$B$2:$B$3000=$B617),,),0),MATCH(SUBSTITUTE(D567,"Allele","Height"),'ce raw data'!$C$1:$CZ$1,0))="","-",INDEX('ce raw data'!$C$2:$CZ$3000,MATCH(1,INDEX(('ce raw data'!$A$2:$A$3000=C564)*('ce raw data'!$B$2:$B$3000=$B617),,),0),MATCH(SUBSTITUTE(D567,"Allele","Height"),'ce raw data'!$C$1:$CZ$1,0))),"-")</f>
        <v>-</v>
      </c>
      <c r="E616" s="8" t="str">
        <f>IFERROR(IF(INDEX('ce raw data'!$C$2:$CZ$3000,MATCH(1,INDEX(('ce raw data'!$A$2:$A$3000=C564)*('ce raw data'!$B$2:$B$3000=$B617),,),0),MATCH(SUBSTITUTE(E567,"Allele","Height"),'ce raw data'!$C$1:$CZ$1,0))="","-",INDEX('ce raw data'!$C$2:$CZ$3000,MATCH(1,INDEX(('ce raw data'!$A$2:$A$3000=C564)*('ce raw data'!$B$2:$B$3000=$B617),,),0),MATCH(SUBSTITUTE(E567,"Allele","Height"),'ce raw data'!$C$1:$CZ$1,0))),"-")</f>
        <v>-</v>
      </c>
      <c r="F616" s="8" t="str">
        <f>IFERROR(IF(INDEX('ce raw data'!$C$2:$CZ$3000,MATCH(1,INDEX(('ce raw data'!$A$2:$A$3000=C564)*('ce raw data'!$B$2:$B$3000=$B617),,),0),MATCH(SUBSTITUTE(F567,"Allele","Height"),'ce raw data'!$C$1:$CZ$1,0))="","-",INDEX('ce raw data'!$C$2:$CZ$3000,MATCH(1,INDEX(('ce raw data'!$A$2:$A$3000=C564)*('ce raw data'!$B$2:$B$3000=$B617),,),0),MATCH(SUBSTITUTE(F567,"Allele","Height"),'ce raw data'!$C$1:$CZ$1,0))),"-")</f>
        <v>-</v>
      </c>
      <c r="G616" s="8" t="str">
        <f>IFERROR(IF(INDEX('ce raw data'!$C$2:$CZ$3000,MATCH(1,INDEX(('ce raw data'!$A$2:$A$3000=C564)*('ce raw data'!$B$2:$B$3000=$B617),,),0),MATCH(SUBSTITUTE(G567,"Allele","Height"),'ce raw data'!$C$1:$CZ$1,0))="","-",INDEX('ce raw data'!$C$2:$CZ$3000,MATCH(1,INDEX(('ce raw data'!$A$2:$A$3000=C564)*('ce raw data'!$B$2:$B$3000=$B617),,),0),MATCH(SUBSTITUTE(G567,"Allele","Height"),'ce raw data'!$C$1:$CZ$1,0))),"-")</f>
        <v>-</v>
      </c>
      <c r="H616" s="8" t="str">
        <f>IFERROR(IF(INDEX('ce raw data'!$C$2:$CZ$3000,MATCH(1,INDEX(('ce raw data'!$A$2:$A$3000=C564)*('ce raw data'!$B$2:$B$3000=$B617),,),0),MATCH(SUBSTITUTE(H567,"Allele","Height"),'ce raw data'!$C$1:$CZ$1,0))="","-",INDEX('ce raw data'!$C$2:$CZ$3000,MATCH(1,INDEX(('ce raw data'!$A$2:$A$3000=C564)*('ce raw data'!$B$2:$B$3000=$B617),,),0),MATCH(SUBSTITUTE(H567,"Allele","Height"),'ce raw data'!$C$1:$CZ$1,0))),"-")</f>
        <v>-</v>
      </c>
      <c r="I616" s="8" t="str">
        <f>IFERROR(IF(INDEX('ce raw data'!$C$2:$CZ$3000,MATCH(1,INDEX(('ce raw data'!$A$2:$A$3000=C564)*('ce raw data'!$B$2:$B$3000=$B617),,),0),MATCH(SUBSTITUTE(I567,"Allele","Height"),'ce raw data'!$C$1:$CZ$1,0))="","-",INDEX('ce raw data'!$C$2:$CZ$3000,MATCH(1,INDEX(('ce raw data'!$A$2:$A$3000=C564)*('ce raw data'!$B$2:$B$3000=$B617),,),0),MATCH(SUBSTITUTE(I567,"Allele","Height"),'ce raw data'!$C$1:$CZ$1,0))),"-")</f>
        <v>-</v>
      </c>
      <c r="J616" s="8" t="str">
        <f>IFERROR(IF(INDEX('ce raw data'!$C$2:$CZ$3000,MATCH(1,INDEX(('ce raw data'!$A$2:$A$3000=C564)*('ce raw data'!$B$2:$B$3000=$B617),,),0),MATCH(SUBSTITUTE(J567,"Allele","Height"),'ce raw data'!$C$1:$CZ$1,0))="","-",INDEX('ce raw data'!$C$2:$CZ$3000,MATCH(1,INDEX(('ce raw data'!$A$2:$A$3000=C564)*('ce raw data'!$B$2:$B$3000=$B617),,),0),MATCH(SUBSTITUTE(J567,"Allele","Height"),'ce raw data'!$C$1:$CZ$1,0))),"-")</f>
        <v>-</v>
      </c>
    </row>
    <row r="617" spans="2:10" x14ac:dyDescent="0.4">
      <c r="B617" s="13" t="str">
        <f>'Allele Call Table'!$A$119</f>
        <v>FGA</v>
      </c>
      <c r="C617" s="8" t="str">
        <f>IFERROR(IF(INDEX('ce raw data'!$C$2:$CZ$3000,MATCH(1,INDEX(('ce raw data'!$A$2:$A$3000=C564)*('ce raw data'!$B$2:$B$3000=$B617),,),0),MATCH(C567,'ce raw data'!$C$1:$CZ$1,0))="","-",INDEX('ce raw data'!$C$2:$CZ$3000,MATCH(1,INDEX(('ce raw data'!$A$2:$A$3000=C564)*('ce raw data'!$B$2:$B$3000=$B617),,),0),MATCH(C567,'ce raw data'!$C$1:$CZ$1,0))),"-")</f>
        <v>-</v>
      </c>
      <c r="D617" s="8" t="str">
        <f>IFERROR(IF(INDEX('ce raw data'!$C$2:$CZ$3000,MATCH(1,INDEX(('ce raw data'!$A$2:$A$3000=C564)*('ce raw data'!$B$2:$B$3000=$B617),,),0),MATCH(D567,'ce raw data'!$C$1:$CZ$1,0))="","-",INDEX('ce raw data'!$C$2:$CZ$3000,MATCH(1,INDEX(('ce raw data'!$A$2:$A$3000=C564)*('ce raw data'!$B$2:$B$3000=$B617),,),0),MATCH(D567,'ce raw data'!$C$1:$CZ$1,0))),"-")</f>
        <v>-</v>
      </c>
      <c r="E617" s="8" t="str">
        <f>IFERROR(IF(INDEX('ce raw data'!$C$2:$CZ$3000,MATCH(1,INDEX(('ce raw data'!$A$2:$A$3000=C564)*('ce raw data'!$B$2:$B$3000=$B617),,),0),MATCH(E567,'ce raw data'!$C$1:$CZ$1,0))="","-",INDEX('ce raw data'!$C$2:$CZ$3000,MATCH(1,INDEX(('ce raw data'!$A$2:$A$3000=C564)*('ce raw data'!$B$2:$B$3000=$B617),,),0),MATCH(E567,'ce raw data'!$C$1:$CZ$1,0))),"-")</f>
        <v>-</v>
      </c>
      <c r="F617" s="8" t="str">
        <f>IFERROR(IF(INDEX('ce raw data'!$C$2:$CZ$3000,MATCH(1,INDEX(('ce raw data'!$A$2:$A$3000=C564)*('ce raw data'!$B$2:$B$3000=$B617),,),0),MATCH(F567,'ce raw data'!$C$1:$CZ$1,0))="","-",INDEX('ce raw data'!$C$2:$CZ$3000,MATCH(1,INDEX(('ce raw data'!$A$2:$A$3000=C564)*('ce raw data'!$B$2:$B$3000=$B617),,),0),MATCH(F567,'ce raw data'!$C$1:$CZ$1,0))),"-")</f>
        <v>-</v>
      </c>
      <c r="G617" s="8" t="str">
        <f>IFERROR(IF(INDEX('ce raw data'!$C$2:$CZ$3000,MATCH(1,INDEX(('ce raw data'!$A$2:$A$3000=C564)*('ce raw data'!$B$2:$B$3000=$B617),,),0),MATCH(G567,'ce raw data'!$C$1:$CZ$1,0))="","-",INDEX('ce raw data'!$C$2:$CZ$3000,MATCH(1,INDEX(('ce raw data'!$A$2:$A$3000=C564)*('ce raw data'!$B$2:$B$3000=$B617),,),0),MATCH(G567,'ce raw data'!$C$1:$CZ$1,0))),"-")</f>
        <v>-</v>
      </c>
      <c r="H617" s="8" t="str">
        <f>IFERROR(IF(INDEX('ce raw data'!$C$2:$CZ$3000,MATCH(1,INDEX(('ce raw data'!$A$2:$A$3000=C564)*('ce raw data'!$B$2:$B$3000=$B617),,),0),MATCH(H567,'ce raw data'!$C$1:$CZ$1,0))="","-",INDEX('ce raw data'!$C$2:$CZ$3000,MATCH(1,INDEX(('ce raw data'!$A$2:$A$3000=C564)*('ce raw data'!$B$2:$B$3000=$B617),,),0),MATCH(H567,'ce raw data'!$C$1:$CZ$1,0))),"-")</f>
        <v>-</v>
      </c>
      <c r="I617" s="8" t="str">
        <f>IFERROR(IF(INDEX('ce raw data'!$C$2:$CZ$3000,MATCH(1,INDEX(('ce raw data'!$A$2:$A$3000=C564)*('ce raw data'!$B$2:$B$3000=$B617),,),0),MATCH(I567,'ce raw data'!$C$1:$CZ$1,0))="","-",INDEX('ce raw data'!$C$2:$CZ$3000,MATCH(1,INDEX(('ce raw data'!$A$2:$A$3000=C564)*('ce raw data'!$B$2:$B$3000=$B617),,),0),MATCH(I567,'ce raw data'!$C$1:$CZ$1,0))),"-")</f>
        <v>-</v>
      </c>
      <c r="J617" s="8" t="str">
        <f>IFERROR(IF(INDEX('ce raw data'!$C$2:$CZ$3000,MATCH(1,INDEX(('ce raw data'!$A$2:$A$3000=C564)*('ce raw data'!$B$2:$B$3000=$B617),,),0),MATCH(J567,'ce raw data'!$C$1:$CZ$1,0))="","-",INDEX('ce raw data'!$C$2:$CZ$3000,MATCH(1,INDEX(('ce raw data'!$A$2:$A$3000=C564)*('ce raw data'!$B$2:$B$3000=$B617),,),0),MATCH(J567,'ce raw data'!$C$1:$CZ$1,0))),"-")</f>
        <v>-</v>
      </c>
    </row>
    <row r="618" spans="2:10" hidden="1" x14ac:dyDescent="0.4">
      <c r="B618" s="13"/>
      <c r="C618" s="8" t="str">
        <f>IFERROR(IF(INDEX('ce raw data'!$C$2:$CZ$3000,MATCH(1,INDEX(('ce raw data'!$A$2:$A$3000=C564)*('ce raw data'!$B$2:$B$3000=$B619),,),0),MATCH(SUBSTITUTE(C567,"Allele","Height"),'ce raw data'!$C$1:$CZ$1,0))="","-",INDEX('ce raw data'!$C$2:$CZ$3000,MATCH(1,INDEX(('ce raw data'!$A$2:$A$3000=C564)*('ce raw data'!$B$2:$B$3000=$B619),,),0),MATCH(SUBSTITUTE(C567,"Allele","Height"),'ce raw data'!$C$1:$CZ$1,0))),"-")</f>
        <v>-</v>
      </c>
      <c r="D618" s="8" t="str">
        <f>IFERROR(IF(INDEX('ce raw data'!$C$2:$CZ$3000,MATCH(1,INDEX(('ce raw data'!$A$2:$A$3000=C564)*('ce raw data'!$B$2:$B$3000=$B619),,),0),MATCH(SUBSTITUTE(D567,"Allele","Height"),'ce raw data'!$C$1:$CZ$1,0))="","-",INDEX('ce raw data'!$C$2:$CZ$3000,MATCH(1,INDEX(('ce raw data'!$A$2:$A$3000=C564)*('ce raw data'!$B$2:$B$3000=$B619),,),0),MATCH(SUBSTITUTE(D567,"Allele","Height"),'ce raw data'!$C$1:$CZ$1,0))),"-")</f>
        <v>-</v>
      </c>
      <c r="E618" s="8" t="str">
        <f>IFERROR(IF(INDEX('ce raw data'!$C$2:$CZ$3000,MATCH(1,INDEX(('ce raw data'!$A$2:$A$3000=C564)*('ce raw data'!$B$2:$B$3000=$B619),,),0),MATCH(SUBSTITUTE(E567,"Allele","Height"),'ce raw data'!$C$1:$CZ$1,0))="","-",INDEX('ce raw data'!$C$2:$CZ$3000,MATCH(1,INDEX(('ce raw data'!$A$2:$A$3000=C564)*('ce raw data'!$B$2:$B$3000=$B619),,),0),MATCH(SUBSTITUTE(E567,"Allele","Height"),'ce raw data'!$C$1:$CZ$1,0))),"-")</f>
        <v>-</v>
      </c>
      <c r="F618" s="8" t="str">
        <f>IFERROR(IF(INDEX('ce raw data'!$C$2:$CZ$3000,MATCH(1,INDEX(('ce raw data'!$A$2:$A$3000=C564)*('ce raw data'!$B$2:$B$3000=$B619),,),0),MATCH(SUBSTITUTE(F567,"Allele","Height"),'ce raw data'!$C$1:$CZ$1,0))="","-",INDEX('ce raw data'!$C$2:$CZ$3000,MATCH(1,INDEX(('ce raw data'!$A$2:$A$3000=C564)*('ce raw data'!$B$2:$B$3000=$B619),,),0),MATCH(SUBSTITUTE(F567,"Allele","Height"),'ce raw data'!$C$1:$CZ$1,0))),"-")</f>
        <v>-</v>
      </c>
      <c r="G618" s="8" t="str">
        <f>IFERROR(IF(INDEX('ce raw data'!$C$2:$CZ$3000,MATCH(1,INDEX(('ce raw data'!$A$2:$A$3000=C564)*('ce raw data'!$B$2:$B$3000=$B619),,),0),MATCH(SUBSTITUTE(G567,"Allele","Height"),'ce raw data'!$C$1:$CZ$1,0))="","-",INDEX('ce raw data'!$C$2:$CZ$3000,MATCH(1,INDEX(('ce raw data'!$A$2:$A$3000=C564)*('ce raw data'!$B$2:$B$3000=$B619),,),0),MATCH(SUBSTITUTE(G567,"Allele","Height"),'ce raw data'!$C$1:$CZ$1,0))),"-")</f>
        <v>-</v>
      </c>
      <c r="H618" s="8" t="str">
        <f>IFERROR(IF(INDEX('ce raw data'!$C$2:$CZ$3000,MATCH(1,INDEX(('ce raw data'!$A$2:$A$3000=C564)*('ce raw data'!$B$2:$B$3000=$B619),,),0),MATCH(SUBSTITUTE(H567,"Allele","Height"),'ce raw data'!$C$1:$CZ$1,0))="","-",INDEX('ce raw data'!$C$2:$CZ$3000,MATCH(1,INDEX(('ce raw data'!$A$2:$A$3000=C564)*('ce raw data'!$B$2:$B$3000=$B619),,),0),MATCH(SUBSTITUTE(H567,"Allele","Height"),'ce raw data'!$C$1:$CZ$1,0))),"-")</f>
        <v>-</v>
      </c>
      <c r="I618" s="8" t="str">
        <f>IFERROR(IF(INDEX('ce raw data'!$C$2:$CZ$3000,MATCH(1,INDEX(('ce raw data'!$A$2:$A$3000=C564)*('ce raw data'!$B$2:$B$3000=$B619),,),0),MATCH(SUBSTITUTE(I567,"Allele","Height"),'ce raw data'!$C$1:$CZ$1,0))="","-",INDEX('ce raw data'!$C$2:$CZ$3000,MATCH(1,INDEX(('ce raw data'!$A$2:$A$3000=C564)*('ce raw data'!$B$2:$B$3000=$B619),,),0),MATCH(SUBSTITUTE(I567,"Allele","Height"),'ce raw data'!$C$1:$CZ$1,0))),"-")</f>
        <v>-</v>
      </c>
      <c r="J618" s="8" t="str">
        <f>IFERROR(IF(INDEX('ce raw data'!$C$2:$CZ$3000,MATCH(1,INDEX(('ce raw data'!$A$2:$A$3000=C564)*('ce raw data'!$B$2:$B$3000=$B619),,),0),MATCH(SUBSTITUTE(J567,"Allele","Height"),'ce raw data'!$C$1:$CZ$1,0))="","-",INDEX('ce raw data'!$C$2:$CZ$3000,MATCH(1,INDEX(('ce raw data'!$A$2:$A$3000=C564)*('ce raw data'!$B$2:$B$3000=$B619),,),0),MATCH(SUBSTITUTE(J567,"Allele","Height"),'ce raw data'!$C$1:$CZ$1,0))),"-")</f>
        <v>-</v>
      </c>
    </row>
    <row r="619" spans="2:10" x14ac:dyDescent="0.4">
      <c r="B619" s="13" t="str">
        <f>'Allele Call Table'!$A$121</f>
        <v>DYS576</v>
      </c>
      <c r="C619" s="8" t="str">
        <f>IFERROR(IF(INDEX('ce raw data'!$C$2:$CZ$3000,MATCH(1,INDEX(('ce raw data'!$A$2:$A$3000=C564)*('ce raw data'!$B$2:$B$3000=$B619),,),0),MATCH(C567,'ce raw data'!$C$1:$CZ$1,0))="","-",INDEX('ce raw data'!$C$2:$CZ$3000,MATCH(1,INDEX(('ce raw data'!$A$2:$A$3000=C564)*('ce raw data'!$B$2:$B$3000=$B619),,),0),MATCH(C567,'ce raw data'!$C$1:$CZ$1,0))),"-")</f>
        <v>-</v>
      </c>
      <c r="D619" s="8" t="str">
        <f>IFERROR(IF(INDEX('ce raw data'!$C$2:$CZ$3000,MATCH(1,INDEX(('ce raw data'!$A$2:$A$3000=C564)*('ce raw data'!$B$2:$B$3000=$B619),,),0),MATCH(D567,'ce raw data'!$C$1:$CZ$1,0))="","-",INDEX('ce raw data'!$C$2:$CZ$3000,MATCH(1,INDEX(('ce raw data'!$A$2:$A$3000=C564)*('ce raw data'!$B$2:$B$3000=$B619),,),0),MATCH(D567,'ce raw data'!$C$1:$CZ$1,0))),"-")</f>
        <v>-</v>
      </c>
      <c r="E619" s="8" t="str">
        <f>IFERROR(IF(INDEX('ce raw data'!$C$2:$CZ$3000,MATCH(1,INDEX(('ce raw data'!$A$2:$A$3000=C564)*('ce raw data'!$B$2:$B$3000=$B619),,),0),MATCH(E567,'ce raw data'!$C$1:$CZ$1,0))="","-",INDEX('ce raw data'!$C$2:$CZ$3000,MATCH(1,INDEX(('ce raw data'!$A$2:$A$3000=C564)*('ce raw data'!$B$2:$B$3000=$B619),,),0),MATCH(E567,'ce raw data'!$C$1:$CZ$1,0))),"-")</f>
        <v>-</v>
      </c>
      <c r="F619" s="8" t="str">
        <f>IFERROR(IF(INDEX('ce raw data'!$C$2:$CZ$3000,MATCH(1,INDEX(('ce raw data'!$A$2:$A$3000=C564)*('ce raw data'!$B$2:$B$3000=$B619),,),0),MATCH(F567,'ce raw data'!$C$1:$CZ$1,0))="","-",INDEX('ce raw data'!$C$2:$CZ$3000,MATCH(1,INDEX(('ce raw data'!$A$2:$A$3000=C564)*('ce raw data'!$B$2:$B$3000=$B619),,),0),MATCH(F567,'ce raw data'!$C$1:$CZ$1,0))),"-")</f>
        <v>-</v>
      </c>
      <c r="G619" s="8" t="str">
        <f>IFERROR(IF(INDEX('ce raw data'!$C$2:$CZ$3000,MATCH(1,INDEX(('ce raw data'!$A$2:$A$3000=C564)*('ce raw data'!$B$2:$B$3000=$B619),,),0),MATCH(G567,'ce raw data'!$C$1:$CZ$1,0))="","-",INDEX('ce raw data'!$C$2:$CZ$3000,MATCH(1,INDEX(('ce raw data'!$A$2:$A$3000=C564)*('ce raw data'!$B$2:$B$3000=$B619),,),0),MATCH(G567,'ce raw data'!$C$1:$CZ$1,0))),"-")</f>
        <v>-</v>
      </c>
      <c r="H619" s="8" t="str">
        <f>IFERROR(IF(INDEX('ce raw data'!$C$2:$CZ$3000,MATCH(1,INDEX(('ce raw data'!$A$2:$A$3000=C564)*('ce raw data'!$B$2:$B$3000=$B619),,),0),MATCH(H567,'ce raw data'!$C$1:$CZ$1,0))="","-",INDEX('ce raw data'!$C$2:$CZ$3000,MATCH(1,INDEX(('ce raw data'!$A$2:$A$3000=C564)*('ce raw data'!$B$2:$B$3000=$B619),,),0),MATCH(H567,'ce raw data'!$C$1:$CZ$1,0))),"-")</f>
        <v>-</v>
      </c>
      <c r="I619" s="8" t="str">
        <f>IFERROR(IF(INDEX('ce raw data'!$C$2:$CZ$3000,MATCH(1,INDEX(('ce raw data'!$A$2:$A$3000=C564)*('ce raw data'!$B$2:$B$3000=$B619),,),0),MATCH(I567,'ce raw data'!$C$1:$CZ$1,0))="","-",INDEX('ce raw data'!$C$2:$CZ$3000,MATCH(1,INDEX(('ce raw data'!$A$2:$A$3000=C564)*('ce raw data'!$B$2:$B$3000=$B619),,),0),MATCH(I567,'ce raw data'!$C$1:$CZ$1,0))),"-")</f>
        <v>-</v>
      </c>
      <c r="J619" s="8" t="str">
        <f>IFERROR(IF(INDEX('ce raw data'!$C$2:$CZ$3000,MATCH(1,INDEX(('ce raw data'!$A$2:$A$3000=C564)*('ce raw data'!$B$2:$B$3000=$B619),,),0),MATCH(J567,'ce raw data'!$C$1:$CZ$1,0))="","-",INDEX('ce raw data'!$C$2:$CZ$3000,MATCH(1,INDEX(('ce raw data'!$A$2:$A$3000=C564)*('ce raw data'!$B$2:$B$3000=$B619),,),0),MATCH(J567,'ce raw data'!$C$1:$CZ$1,0))),"-")</f>
        <v>-</v>
      </c>
    </row>
    <row r="620" spans="2:10" hidden="1" x14ac:dyDescent="0.4">
      <c r="B620" s="13"/>
      <c r="C620" s="8" t="str">
        <f>IFERROR(IF(INDEX('ce raw data'!$C$2:$CZ$3000,MATCH(1,INDEX(('ce raw data'!$A$2:$A$3000=C564)*('ce raw data'!$B$2:$B$3000=$B621),,),0),MATCH(SUBSTITUTE(C567,"Allele","Height"),'ce raw data'!$C$1:$CZ$1,0))="","-",INDEX('ce raw data'!$C$2:$CZ$3000,MATCH(1,INDEX(('ce raw data'!$A$2:$A$3000=C564)*('ce raw data'!$B$2:$B$3000=$B621),,),0),MATCH(SUBSTITUTE(C567,"Allele","Height"),'ce raw data'!$C$1:$CZ$1,0))),"-")</f>
        <v>-</v>
      </c>
      <c r="D620" s="8" t="str">
        <f>IFERROR(IF(INDEX('ce raw data'!$C$2:$CZ$3000,MATCH(1,INDEX(('ce raw data'!$A$2:$A$3000=C564)*('ce raw data'!$B$2:$B$3000=$B621),,),0),MATCH(SUBSTITUTE(D567,"Allele","Height"),'ce raw data'!$C$1:$CZ$1,0))="","-",INDEX('ce raw data'!$C$2:$CZ$3000,MATCH(1,INDEX(('ce raw data'!$A$2:$A$3000=C564)*('ce raw data'!$B$2:$B$3000=$B621),,),0),MATCH(SUBSTITUTE(D567,"Allele","Height"),'ce raw data'!$C$1:$CZ$1,0))),"-")</f>
        <v>-</v>
      </c>
      <c r="E620" s="8" t="str">
        <f>IFERROR(IF(INDEX('ce raw data'!$C$2:$CZ$3000,MATCH(1,INDEX(('ce raw data'!$A$2:$A$3000=C564)*('ce raw data'!$B$2:$B$3000=$B621),,),0),MATCH(SUBSTITUTE(E567,"Allele","Height"),'ce raw data'!$C$1:$CZ$1,0))="","-",INDEX('ce raw data'!$C$2:$CZ$3000,MATCH(1,INDEX(('ce raw data'!$A$2:$A$3000=C564)*('ce raw data'!$B$2:$B$3000=$B621),,),0),MATCH(SUBSTITUTE(E567,"Allele","Height"),'ce raw data'!$C$1:$CZ$1,0))),"-")</f>
        <v>-</v>
      </c>
      <c r="F620" s="8" t="str">
        <f>IFERROR(IF(INDEX('ce raw data'!$C$2:$CZ$3000,MATCH(1,INDEX(('ce raw data'!$A$2:$A$3000=C564)*('ce raw data'!$B$2:$B$3000=$B621),,),0),MATCH(SUBSTITUTE(F567,"Allele","Height"),'ce raw data'!$C$1:$CZ$1,0))="","-",INDEX('ce raw data'!$C$2:$CZ$3000,MATCH(1,INDEX(('ce raw data'!$A$2:$A$3000=C564)*('ce raw data'!$B$2:$B$3000=$B621),,),0),MATCH(SUBSTITUTE(F567,"Allele","Height"),'ce raw data'!$C$1:$CZ$1,0))),"-")</f>
        <v>-</v>
      </c>
      <c r="G620" s="8" t="str">
        <f>IFERROR(IF(INDEX('ce raw data'!$C$2:$CZ$3000,MATCH(1,INDEX(('ce raw data'!$A$2:$A$3000=C564)*('ce raw data'!$B$2:$B$3000=$B621),,),0),MATCH(SUBSTITUTE(G567,"Allele","Height"),'ce raw data'!$C$1:$CZ$1,0))="","-",INDEX('ce raw data'!$C$2:$CZ$3000,MATCH(1,INDEX(('ce raw data'!$A$2:$A$3000=C564)*('ce raw data'!$B$2:$B$3000=$B621),,),0),MATCH(SUBSTITUTE(G567,"Allele","Height"),'ce raw data'!$C$1:$CZ$1,0))),"-")</f>
        <v>-</v>
      </c>
      <c r="H620" s="8" t="str">
        <f>IFERROR(IF(INDEX('ce raw data'!$C$2:$CZ$3000,MATCH(1,INDEX(('ce raw data'!$A$2:$A$3000=C564)*('ce raw data'!$B$2:$B$3000=$B621),,),0),MATCH(SUBSTITUTE(H567,"Allele","Height"),'ce raw data'!$C$1:$CZ$1,0))="","-",INDEX('ce raw data'!$C$2:$CZ$3000,MATCH(1,INDEX(('ce raw data'!$A$2:$A$3000=C564)*('ce raw data'!$B$2:$B$3000=$B621),,),0),MATCH(SUBSTITUTE(H567,"Allele","Height"),'ce raw data'!$C$1:$CZ$1,0))),"-")</f>
        <v>-</v>
      </c>
      <c r="I620" s="8" t="str">
        <f>IFERROR(IF(INDEX('ce raw data'!$C$2:$CZ$3000,MATCH(1,INDEX(('ce raw data'!$A$2:$A$3000=C564)*('ce raw data'!$B$2:$B$3000=$B621),,),0),MATCH(SUBSTITUTE(I567,"Allele","Height"),'ce raw data'!$C$1:$CZ$1,0))="","-",INDEX('ce raw data'!$C$2:$CZ$3000,MATCH(1,INDEX(('ce raw data'!$A$2:$A$3000=C564)*('ce raw data'!$B$2:$B$3000=$B621),,),0),MATCH(SUBSTITUTE(I567,"Allele","Height"),'ce raw data'!$C$1:$CZ$1,0))),"-")</f>
        <v>-</v>
      </c>
      <c r="J620" s="8" t="str">
        <f>IFERROR(IF(INDEX('ce raw data'!$C$2:$CZ$3000,MATCH(1,INDEX(('ce raw data'!$A$2:$A$3000=C564)*('ce raw data'!$B$2:$B$3000=$B621),,),0),MATCH(SUBSTITUTE(J567,"Allele","Height"),'ce raw data'!$C$1:$CZ$1,0))="","-",INDEX('ce raw data'!$C$2:$CZ$3000,MATCH(1,INDEX(('ce raw data'!$A$2:$A$3000=C564)*('ce raw data'!$B$2:$B$3000=$B621),,),0),MATCH(SUBSTITUTE(J567,"Allele","Height"),'ce raw data'!$C$1:$CZ$1,0))),"-")</f>
        <v>-</v>
      </c>
    </row>
    <row r="621" spans="2:10" x14ac:dyDescent="0.4">
      <c r="B621" s="13" t="str">
        <f>'Allele Call Table'!$A$123</f>
        <v>DYS570</v>
      </c>
      <c r="C621" s="8" t="str">
        <f>IFERROR(IF(INDEX('ce raw data'!$C$2:$CZ$3000,MATCH(1,INDEX(('ce raw data'!$A$2:$A$3000=C564)*('ce raw data'!$B$2:$B$3000=$B621),,),0),MATCH(C567,'ce raw data'!$C$1:$CZ$1,0))="","-",INDEX('ce raw data'!$C$2:$CZ$3000,MATCH(1,INDEX(('ce raw data'!$A$2:$A$3000=C564)*('ce raw data'!$B$2:$B$3000=$B621),,),0),MATCH(C567,'ce raw data'!$C$1:$CZ$1,0))),"-")</f>
        <v>-</v>
      </c>
      <c r="D621" s="8" t="str">
        <f>IFERROR(IF(INDEX('ce raw data'!$C$2:$CZ$3000,MATCH(1,INDEX(('ce raw data'!$A$2:$A$3000=C564)*('ce raw data'!$B$2:$B$3000=$B621),,),0),MATCH(D567,'ce raw data'!$C$1:$CZ$1,0))="","-",INDEX('ce raw data'!$C$2:$CZ$3000,MATCH(1,INDEX(('ce raw data'!$A$2:$A$3000=C564)*('ce raw data'!$B$2:$B$3000=$B621),,),0),MATCH(D567,'ce raw data'!$C$1:$CZ$1,0))),"-")</f>
        <v>-</v>
      </c>
      <c r="E621" s="8" t="str">
        <f>IFERROR(IF(INDEX('ce raw data'!$C$2:$CZ$3000,MATCH(1,INDEX(('ce raw data'!$A$2:$A$3000=C564)*('ce raw data'!$B$2:$B$3000=$B621),,),0),MATCH(E567,'ce raw data'!$C$1:$CZ$1,0))="","-",INDEX('ce raw data'!$C$2:$CZ$3000,MATCH(1,INDEX(('ce raw data'!$A$2:$A$3000=C564)*('ce raw data'!$B$2:$B$3000=$B621),,),0),MATCH(E567,'ce raw data'!$C$1:$CZ$1,0))),"-")</f>
        <v>-</v>
      </c>
      <c r="F621" s="8" t="str">
        <f>IFERROR(IF(INDEX('ce raw data'!$C$2:$CZ$3000,MATCH(1,INDEX(('ce raw data'!$A$2:$A$3000=C564)*('ce raw data'!$B$2:$B$3000=$B621),,),0),MATCH(F567,'ce raw data'!$C$1:$CZ$1,0))="","-",INDEX('ce raw data'!$C$2:$CZ$3000,MATCH(1,INDEX(('ce raw data'!$A$2:$A$3000=C564)*('ce raw data'!$B$2:$B$3000=$B621),,),0),MATCH(F567,'ce raw data'!$C$1:$CZ$1,0))),"-")</f>
        <v>-</v>
      </c>
      <c r="G621" s="8" t="str">
        <f>IFERROR(IF(INDEX('ce raw data'!$C$2:$CZ$3000,MATCH(1,INDEX(('ce raw data'!$A$2:$A$3000=C564)*('ce raw data'!$B$2:$B$3000=$B621),,),0),MATCH(G567,'ce raw data'!$C$1:$CZ$1,0))="","-",INDEX('ce raw data'!$C$2:$CZ$3000,MATCH(1,INDEX(('ce raw data'!$A$2:$A$3000=C564)*('ce raw data'!$B$2:$B$3000=$B621),,),0),MATCH(G567,'ce raw data'!$C$1:$CZ$1,0))),"-")</f>
        <v>-</v>
      </c>
      <c r="H621" s="8" t="str">
        <f>IFERROR(IF(INDEX('ce raw data'!$C$2:$CZ$3000,MATCH(1,INDEX(('ce raw data'!$A$2:$A$3000=C564)*('ce raw data'!$B$2:$B$3000=$B621),,),0),MATCH(H567,'ce raw data'!$C$1:$CZ$1,0))="","-",INDEX('ce raw data'!$C$2:$CZ$3000,MATCH(1,INDEX(('ce raw data'!$A$2:$A$3000=C564)*('ce raw data'!$B$2:$B$3000=$B621),,),0),MATCH(H567,'ce raw data'!$C$1:$CZ$1,0))),"-")</f>
        <v>-</v>
      </c>
      <c r="I621" s="8" t="str">
        <f>IFERROR(IF(INDEX('ce raw data'!$C$2:$CZ$3000,MATCH(1,INDEX(('ce raw data'!$A$2:$A$3000=C564)*('ce raw data'!$B$2:$B$3000=$B621),,),0),MATCH(I567,'ce raw data'!$C$1:$CZ$1,0))="","-",INDEX('ce raw data'!$C$2:$CZ$3000,MATCH(1,INDEX(('ce raw data'!$A$2:$A$3000=C564)*('ce raw data'!$B$2:$B$3000=$B621),,),0),MATCH(I567,'ce raw data'!$C$1:$CZ$1,0))),"-")</f>
        <v>-</v>
      </c>
      <c r="J621" s="8" t="str">
        <f>IFERROR(IF(INDEX('ce raw data'!$C$2:$CZ$3000,MATCH(1,INDEX(('ce raw data'!$A$2:$A$3000=C564)*('ce raw data'!$B$2:$B$3000=$B621),,),0),MATCH(J567,'ce raw data'!$C$1:$CZ$1,0))="","-",INDEX('ce raw data'!$C$2:$CZ$3000,MATCH(1,INDEX(('ce raw data'!$A$2:$A$3000=C564)*('ce raw data'!$B$2:$B$3000=$B621),,),0),MATCH(J567,'ce raw data'!$C$1:$CZ$1,0))),"-")</f>
        <v>-</v>
      </c>
    </row>
    <row r="622" spans="2:10" x14ac:dyDescent="0.4">
      <c r="B622" s="15"/>
      <c r="C622" s="9"/>
      <c r="D622" s="9"/>
      <c r="E622" s="9"/>
      <c r="F622" s="9"/>
      <c r="G622" s="9"/>
      <c r="H622" s="9"/>
      <c r="I622" s="9"/>
      <c r="J622" s="9"/>
    </row>
    <row r="623" spans="2:10" x14ac:dyDescent="0.4">
      <c r="B623" s="15"/>
      <c r="C623" s="9"/>
      <c r="D623" s="9"/>
      <c r="E623" s="9"/>
      <c r="F623" s="9"/>
      <c r="G623" s="9"/>
      <c r="H623" s="9"/>
      <c r="I623" s="9"/>
      <c r="J623" s="9"/>
    </row>
    <row r="624" spans="2:10" x14ac:dyDescent="0.4">
      <c r="B624" s="15"/>
      <c r="C624" s="9"/>
      <c r="D624" s="9"/>
      <c r="E624" s="9"/>
      <c r="F624" s="9"/>
      <c r="G624" s="9"/>
      <c r="H624" s="9"/>
      <c r="I624" s="9"/>
      <c r="J624" s="9"/>
    </row>
    <row r="625" spans="2:10" x14ac:dyDescent="0.4">
      <c r="B625" s="15"/>
      <c r="C625" s="9"/>
      <c r="D625" s="9"/>
      <c r="E625" s="9"/>
      <c r="F625" s="9"/>
      <c r="G625" s="9"/>
      <c r="H625" s="9"/>
      <c r="I625" s="9"/>
      <c r="J625" s="9"/>
    </row>
    <row r="626" spans="2:10" x14ac:dyDescent="0.4">
      <c r="B626" s="27" t="s">
        <v>1</v>
      </c>
      <c r="C626" s="3">
        <f ca="1">TODAY()</f>
        <v>44028</v>
      </c>
      <c r="D626" s="18"/>
      <c r="E626" s="37" t="s">
        <v>2</v>
      </c>
      <c r="F626" s="37"/>
      <c r="G626" s="4" t="str">
        <f>G$1</f>
        <v/>
      </c>
      <c r="J626" s="1"/>
    </row>
    <row r="627" spans="2:10" x14ac:dyDescent="0.4">
      <c r="B627" s="5" t="s">
        <v>4</v>
      </c>
      <c r="C627" s="36" t="str">
        <f>IF(INDEX('ce raw data'!$A:$A,2+27*10)="","blank",INDEX('ce raw data'!$A:$A,2+27*10))</f>
        <v>blank</v>
      </c>
      <c r="D627" s="36"/>
      <c r="E627" s="36"/>
      <c r="F627" s="36"/>
      <c r="G627" s="36"/>
      <c r="H627" s="36"/>
      <c r="I627" s="36"/>
      <c r="J627" s="36"/>
    </row>
    <row r="628" spans="2:10" ht="24.6" x14ac:dyDescent="0.4">
      <c r="B628" s="6" t="s">
        <v>5</v>
      </c>
      <c r="C628" s="36"/>
      <c r="D628" s="36"/>
      <c r="E628" s="36"/>
      <c r="F628" s="36"/>
      <c r="G628" s="36"/>
      <c r="H628" s="36"/>
      <c r="I628" s="36"/>
      <c r="J628" s="36"/>
    </row>
    <row r="629" spans="2:10" x14ac:dyDescent="0.4">
      <c r="B629" s="7"/>
      <c r="C629" s="39"/>
      <c r="D629" s="39"/>
      <c r="E629" s="39"/>
      <c r="F629" s="39"/>
      <c r="G629" s="39"/>
      <c r="H629" s="39"/>
      <c r="I629" s="39"/>
      <c r="J629" s="39"/>
    </row>
    <row r="630" spans="2:10" x14ac:dyDescent="0.4">
      <c r="B630" s="5" t="s">
        <v>7</v>
      </c>
      <c r="C630" s="21" t="s">
        <v>8</v>
      </c>
      <c r="D630" s="21" t="s">
        <v>9</v>
      </c>
      <c r="E630" s="21" t="s">
        <v>40</v>
      </c>
      <c r="F630" s="21" t="s">
        <v>41</v>
      </c>
      <c r="G630" s="21" t="s">
        <v>42</v>
      </c>
      <c r="H630" s="21" t="s">
        <v>43</v>
      </c>
      <c r="I630" s="21" t="s">
        <v>44</v>
      </c>
      <c r="J630" s="21" t="s">
        <v>45</v>
      </c>
    </row>
    <row r="631" spans="2:10" hidden="1" x14ac:dyDescent="0.4">
      <c r="B631" s="28"/>
      <c r="C631" s="28" t="str">
        <f>IFERROR(IF(INDEX('ce raw data'!$C$2:$CZ$3000,MATCH(1,INDEX(('ce raw data'!$A$2:$A$3000=C627)*('ce raw data'!$B$2:$B$3000=$B632),,),0),MATCH(SUBSTITUTE(C630,"Allele","Height"),'ce raw data'!$C$1:$CZ$1,0))="","-",INDEX('ce raw data'!$C$2:$CZ$3000,MATCH(1,INDEX(('ce raw data'!$A$2:$A$3000=C627)*('ce raw data'!$B$2:$B$3000=$B632),,),0),MATCH(SUBSTITUTE(C630,"Allele","Height"),'ce raw data'!$C$1:$CZ$1,0))),"-")</f>
        <v>-</v>
      </c>
      <c r="D631" s="28" t="str">
        <f>IFERROR(IF(INDEX('ce raw data'!$C$2:$CZ$3000,MATCH(1,INDEX(('ce raw data'!$A$2:$A$3000=C627)*('ce raw data'!$B$2:$B$3000=$B632),,),0),MATCH(SUBSTITUTE(D630,"Allele","Height"),'ce raw data'!$C$1:$CZ$1,0))="","-",INDEX('ce raw data'!$C$2:$CZ$3000,MATCH(1,INDEX(('ce raw data'!$A$2:$A$3000=C627)*('ce raw data'!$B$2:$B$3000=$B632),,),0),MATCH(SUBSTITUTE(D630,"Allele","Height"),'ce raw data'!$C$1:$CZ$1,0))),"-")</f>
        <v>-</v>
      </c>
      <c r="E631" s="28" t="str">
        <f>IFERROR(IF(INDEX('ce raw data'!$C$2:$CZ$3000,MATCH(1,INDEX(('ce raw data'!$A$2:$A$3000=C627)*('ce raw data'!$B$2:$B$3000=$B632),,),0),MATCH(SUBSTITUTE(E630,"Allele","Height"),'ce raw data'!$C$1:$CZ$1,0))="","-",INDEX('ce raw data'!$C$2:$CZ$3000,MATCH(1,INDEX(('ce raw data'!$A$2:$A$3000=C627)*('ce raw data'!$B$2:$B$3000=$B632),,),0),MATCH(SUBSTITUTE(E630,"Allele","Height"),'ce raw data'!$C$1:$CZ$1,0))),"-")</f>
        <v>-</v>
      </c>
      <c r="F631" s="28" t="str">
        <f>IFERROR(IF(INDEX('ce raw data'!$C$2:$CZ$3000,MATCH(1,INDEX(('ce raw data'!$A$2:$A$3000=C627)*('ce raw data'!$B$2:$B$3000=$B632),,),0),MATCH(SUBSTITUTE(F630,"Allele","Height"),'ce raw data'!$C$1:$CZ$1,0))="","-",INDEX('ce raw data'!$C$2:$CZ$3000,MATCH(1,INDEX(('ce raw data'!$A$2:$A$3000=C627)*('ce raw data'!$B$2:$B$3000=$B632),,),0),MATCH(SUBSTITUTE(F630,"Allele","Height"),'ce raw data'!$C$1:$CZ$1,0))),"-")</f>
        <v>-</v>
      </c>
      <c r="G631" s="28" t="str">
        <f>IFERROR(IF(INDEX('ce raw data'!$C$2:$CZ$3000,MATCH(1,INDEX(('ce raw data'!$A$2:$A$3000=C627)*('ce raw data'!$B$2:$B$3000=$B632),,),0),MATCH(SUBSTITUTE(G630,"Allele","Height"),'ce raw data'!$C$1:$CZ$1,0))="","-",INDEX('ce raw data'!$C$2:$CZ$3000,MATCH(1,INDEX(('ce raw data'!$A$2:$A$3000=C627)*('ce raw data'!$B$2:$B$3000=$B632),,),0),MATCH(SUBSTITUTE(G630,"Allele","Height"),'ce raw data'!$C$1:$CZ$1,0))),"-")</f>
        <v>-</v>
      </c>
      <c r="H631" s="28" t="str">
        <f>IFERROR(IF(INDEX('ce raw data'!$C$2:$CZ$3000,MATCH(1,INDEX(('ce raw data'!$A$2:$A$3000=C627)*('ce raw data'!$B$2:$B$3000=$B632),,),0),MATCH(SUBSTITUTE(H630,"Allele","Height"),'ce raw data'!$C$1:$CZ$1,0))="","-",INDEX('ce raw data'!$C$2:$CZ$3000,MATCH(1,INDEX(('ce raw data'!$A$2:$A$3000=C627)*('ce raw data'!$B$2:$B$3000=$B632),,),0),MATCH(SUBSTITUTE(H630,"Allele","Height"),'ce raw data'!$C$1:$CZ$1,0))),"-")</f>
        <v>-</v>
      </c>
      <c r="I631" s="28" t="str">
        <f>IFERROR(IF(INDEX('ce raw data'!$C$2:$CZ$3000,MATCH(1,INDEX(('ce raw data'!$A$2:$A$3000=C627)*('ce raw data'!$B$2:$B$3000=$B632),,),0),MATCH(SUBSTITUTE(I630,"Allele","Height"),'ce raw data'!$C$1:$CZ$1,0))="","-",INDEX('ce raw data'!$C$2:$CZ$3000,MATCH(1,INDEX(('ce raw data'!$A$2:$A$3000=C627)*('ce raw data'!$B$2:$B$3000=$B632),,),0),MATCH(SUBSTITUTE(I630,"Allele","Height"),'ce raw data'!$C$1:$CZ$1,0))),"-")</f>
        <v>-</v>
      </c>
      <c r="J631" s="28" t="str">
        <f>IFERROR(IF(INDEX('ce raw data'!$C$2:$CZ$3000,MATCH(1,INDEX(('ce raw data'!$A$2:$A$3000=C627)*('ce raw data'!$B$2:$B$3000=$B632),,),0),MATCH(SUBSTITUTE(J630,"Allele","Height"),'ce raw data'!$C$1:$CZ$1,0))="","-",INDEX('ce raw data'!$C$2:$CZ$3000,MATCH(1,INDEX(('ce raw data'!$A$2:$A$3000=C627)*('ce raw data'!$B$2:$B$3000=$B632),,),0),MATCH(SUBSTITUTE(J630,"Allele","Height"),'ce raw data'!$C$1:$CZ$1,0))),"-")</f>
        <v>-</v>
      </c>
    </row>
    <row r="632" spans="2:10" x14ac:dyDescent="0.4">
      <c r="B632" s="10" t="str">
        <f>'Allele Call Table'!$A$71</f>
        <v>AMEL</v>
      </c>
      <c r="C632" s="8" t="str">
        <f>IFERROR(IF(INDEX('ce raw data'!$C$2:$CZ$3000,MATCH(1,INDEX(('ce raw data'!$A$2:$A$3000=C627)*('ce raw data'!$B$2:$B$3000=$B632),,),0),MATCH(C630,'ce raw data'!$C$1:$CZ$1,0))="","-",INDEX('ce raw data'!$C$2:$CZ$3000,MATCH(1,INDEX(('ce raw data'!$A$2:$A$3000=C627)*('ce raw data'!$B$2:$B$3000=$B632),,),0),MATCH(C630,'ce raw data'!$C$1:$CZ$1,0))),"-")</f>
        <v>-</v>
      </c>
      <c r="D632" s="8" t="str">
        <f>IFERROR(IF(INDEX('ce raw data'!$C$2:$CZ$3000,MATCH(1,INDEX(('ce raw data'!$A$2:$A$3000=C627)*('ce raw data'!$B$2:$B$3000=$B632),,),0),MATCH(D630,'ce raw data'!$C$1:$CZ$1,0))="","-",INDEX('ce raw data'!$C$2:$CZ$3000,MATCH(1,INDEX(('ce raw data'!$A$2:$A$3000=C627)*('ce raw data'!$B$2:$B$3000=$B632),,),0),MATCH(D630,'ce raw data'!$C$1:$CZ$1,0))),"-")</f>
        <v>-</v>
      </c>
      <c r="E632" s="8" t="str">
        <f>IFERROR(IF(INDEX('ce raw data'!$C$2:$CZ$3000,MATCH(1,INDEX(('ce raw data'!$A$2:$A$3000=C627)*('ce raw data'!$B$2:$B$3000=$B632),,),0),MATCH(E630,'ce raw data'!$C$1:$CZ$1,0))="","-",INDEX('ce raw data'!$C$2:$CZ$3000,MATCH(1,INDEX(('ce raw data'!$A$2:$A$3000=C627)*('ce raw data'!$B$2:$B$3000=$B632),,),0),MATCH(E630,'ce raw data'!$C$1:$CZ$1,0))),"-")</f>
        <v>-</v>
      </c>
      <c r="F632" s="8" t="str">
        <f>IFERROR(IF(INDEX('ce raw data'!$C$2:$CZ$3000,MATCH(1,INDEX(('ce raw data'!$A$2:$A$3000=C627)*('ce raw data'!$B$2:$B$3000=$B632),,),0),MATCH(F630,'ce raw data'!$C$1:$CZ$1,0))="","-",INDEX('ce raw data'!$C$2:$CZ$3000,MATCH(1,INDEX(('ce raw data'!$A$2:$A$3000=C627)*('ce raw data'!$B$2:$B$3000=$B632),,),0),MATCH(F630,'ce raw data'!$C$1:$CZ$1,0))),"-")</f>
        <v>-</v>
      </c>
      <c r="G632" s="8" t="str">
        <f>IFERROR(IF(INDEX('ce raw data'!$C$2:$CZ$3000,MATCH(1,INDEX(('ce raw data'!$A$2:$A$3000=C627)*('ce raw data'!$B$2:$B$3000=$B632),,),0),MATCH(G630,'ce raw data'!$C$1:$CZ$1,0))="","-",INDEX('ce raw data'!$C$2:$CZ$3000,MATCH(1,INDEX(('ce raw data'!$A$2:$A$3000=C627)*('ce raw data'!$B$2:$B$3000=$B632),,),0),MATCH(G630,'ce raw data'!$C$1:$CZ$1,0))),"-")</f>
        <v>-</v>
      </c>
      <c r="H632" s="8" t="str">
        <f>IFERROR(IF(INDEX('ce raw data'!$C$2:$CZ$3000,MATCH(1,INDEX(('ce raw data'!$A$2:$A$3000=C627)*('ce raw data'!$B$2:$B$3000=$B632),,),0),MATCH(H630,'ce raw data'!$C$1:$CZ$1,0))="","-",INDEX('ce raw data'!$C$2:$CZ$3000,MATCH(1,INDEX(('ce raw data'!$A$2:$A$3000=C627)*('ce raw data'!$B$2:$B$3000=$B632),,),0),MATCH(H630,'ce raw data'!$C$1:$CZ$1,0))),"-")</f>
        <v>-</v>
      </c>
      <c r="I632" s="8" t="str">
        <f>IFERROR(IF(INDEX('ce raw data'!$C$2:$CZ$3000,MATCH(1,INDEX(('ce raw data'!$A$2:$A$3000=C627)*('ce raw data'!$B$2:$B$3000=$B632),,),0),MATCH(I630,'ce raw data'!$C$1:$CZ$1,0))="","-",INDEX('ce raw data'!$C$2:$CZ$3000,MATCH(1,INDEX(('ce raw data'!$A$2:$A$3000=C627)*('ce raw data'!$B$2:$B$3000=$B632),,),0),MATCH(I630,'ce raw data'!$C$1:$CZ$1,0))),"-")</f>
        <v>-</v>
      </c>
      <c r="J632" s="8" t="str">
        <f>IFERROR(IF(INDEX('ce raw data'!$C$2:$CZ$3000,MATCH(1,INDEX(('ce raw data'!$A$2:$A$3000=C627)*('ce raw data'!$B$2:$B$3000=$B632),,),0),MATCH(J630,'ce raw data'!$C$1:$CZ$1,0))="","-",INDEX('ce raw data'!$C$2:$CZ$3000,MATCH(1,INDEX(('ce raw data'!$A$2:$A$3000=C627)*('ce raw data'!$B$2:$B$3000=$B632),,),0),MATCH(J630,'ce raw data'!$C$1:$CZ$1,0))),"-")</f>
        <v>-</v>
      </c>
    </row>
    <row r="633" spans="2:10" hidden="1" x14ac:dyDescent="0.4">
      <c r="B633" s="10"/>
      <c r="C633" s="8" t="str">
        <f>IFERROR(IF(INDEX('ce raw data'!$C$2:$CZ$3000,MATCH(1,INDEX(('ce raw data'!$A$2:$A$3000=C627)*('ce raw data'!$B$2:$B$3000=$B634),,),0),MATCH(SUBSTITUTE(C630,"Allele","Height"),'ce raw data'!$C$1:$CZ$1,0))="","-",INDEX('ce raw data'!$C$2:$CZ$3000,MATCH(1,INDEX(('ce raw data'!$A$2:$A$3000=C627)*('ce raw data'!$B$2:$B$3000=$B634),,),0),MATCH(SUBSTITUTE(C630,"Allele","Height"),'ce raw data'!$C$1:$CZ$1,0))),"-")</f>
        <v>-</v>
      </c>
      <c r="D633" s="8" t="str">
        <f>IFERROR(IF(INDEX('ce raw data'!$C$2:$CZ$3000,MATCH(1,INDEX(('ce raw data'!$A$2:$A$3000=C627)*('ce raw data'!$B$2:$B$3000=$B634),,),0),MATCH(SUBSTITUTE(D630,"Allele","Height"),'ce raw data'!$C$1:$CZ$1,0))="","-",INDEX('ce raw data'!$C$2:$CZ$3000,MATCH(1,INDEX(('ce raw data'!$A$2:$A$3000=C627)*('ce raw data'!$B$2:$B$3000=$B634),,),0),MATCH(SUBSTITUTE(D630,"Allele","Height"),'ce raw data'!$C$1:$CZ$1,0))),"-")</f>
        <v>-</v>
      </c>
      <c r="E633" s="8" t="str">
        <f>IFERROR(IF(INDEX('ce raw data'!$C$2:$CZ$3000,MATCH(1,INDEX(('ce raw data'!$A$2:$A$3000=C627)*('ce raw data'!$B$2:$B$3000=$B634),,),0),MATCH(SUBSTITUTE(E630,"Allele","Height"),'ce raw data'!$C$1:$CZ$1,0))="","-",INDEX('ce raw data'!$C$2:$CZ$3000,MATCH(1,INDEX(('ce raw data'!$A$2:$A$3000=C627)*('ce raw data'!$B$2:$B$3000=$B634),,),0),MATCH(SUBSTITUTE(E630,"Allele","Height"),'ce raw data'!$C$1:$CZ$1,0))),"-")</f>
        <v>-</v>
      </c>
      <c r="F633" s="8" t="str">
        <f>IFERROR(IF(INDEX('ce raw data'!$C$2:$CZ$3000,MATCH(1,INDEX(('ce raw data'!$A$2:$A$3000=C627)*('ce raw data'!$B$2:$B$3000=$B634),,),0),MATCH(SUBSTITUTE(F630,"Allele","Height"),'ce raw data'!$C$1:$CZ$1,0))="","-",INDEX('ce raw data'!$C$2:$CZ$3000,MATCH(1,INDEX(('ce raw data'!$A$2:$A$3000=C627)*('ce raw data'!$B$2:$B$3000=$B634),,),0),MATCH(SUBSTITUTE(F630,"Allele","Height"),'ce raw data'!$C$1:$CZ$1,0))),"-")</f>
        <v>-</v>
      </c>
      <c r="G633" s="8" t="str">
        <f>IFERROR(IF(INDEX('ce raw data'!$C$2:$CZ$3000,MATCH(1,INDEX(('ce raw data'!$A$2:$A$3000=C627)*('ce raw data'!$B$2:$B$3000=$B634),,),0),MATCH(SUBSTITUTE(G630,"Allele","Height"),'ce raw data'!$C$1:$CZ$1,0))="","-",INDEX('ce raw data'!$C$2:$CZ$3000,MATCH(1,INDEX(('ce raw data'!$A$2:$A$3000=C627)*('ce raw data'!$B$2:$B$3000=$B634),,),0),MATCH(SUBSTITUTE(G630,"Allele","Height"),'ce raw data'!$C$1:$CZ$1,0))),"-")</f>
        <v>-</v>
      </c>
      <c r="H633" s="8" t="str">
        <f>IFERROR(IF(INDEX('ce raw data'!$C$2:$CZ$3000,MATCH(1,INDEX(('ce raw data'!$A$2:$A$3000=C627)*('ce raw data'!$B$2:$B$3000=$B634),,),0),MATCH(SUBSTITUTE(H630,"Allele","Height"),'ce raw data'!$C$1:$CZ$1,0))="","-",INDEX('ce raw data'!$C$2:$CZ$3000,MATCH(1,INDEX(('ce raw data'!$A$2:$A$3000=C627)*('ce raw data'!$B$2:$B$3000=$B634),,),0),MATCH(SUBSTITUTE(H630,"Allele","Height"),'ce raw data'!$C$1:$CZ$1,0))),"-")</f>
        <v>-</v>
      </c>
      <c r="I633" s="8" t="str">
        <f>IFERROR(IF(INDEX('ce raw data'!$C$2:$CZ$3000,MATCH(1,INDEX(('ce raw data'!$A$2:$A$3000=C627)*('ce raw data'!$B$2:$B$3000=$B634),,),0),MATCH(SUBSTITUTE(I630,"Allele","Height"),'ce raw data'!$C$1:$CZ$1,0))="","-",INDEX('ce raw data'!$C$2:$CZ$3000,MATCH(1,INDEX(('ce raw data'!$A$2:$A$3000=C627)*('ce raw data'!$B$2:$B$3000=$B634),,),0),MATCH(SUBSTITUTE(I630,"Allele","Height"),'ce raw data'!$C$1:$CZ$1,0))),"-")</f>
        <v>-</v>
      </c>
      <c r="J633" s="8" t="str">
        <f>IFERROR(IF(INDEX('ce raw data'!$C$2:$CZ$3000,MATCH(1,INDEX(('ce raw data'!$A$2:$A$3000=C627)*('ce raw data'!$B$2:$B$3000=$B634),,),0),MATCH(SUBSTITUTE(J630,"Allele","Height"),'ce raw data'!$C$1:$CZ$1,0))="","-",INDEX('ce raw data'!$C$2:$CZ$3000,MATCH(1,INDEX(('ce raw data'!$A$2:$A$3000=C627)*('ce raw data'!$B$2:$B$3000=$B634),,),0),MATCH(SUBSTITUTE(J630,"Allele","Height"),'ce raw data'!$C$1:$CZ$1,0))),"-")</f>
        <v>-</v>
      </c>
    </row>
    <row r="634" spans="2:10" x14ac:dyDescent="0.4">
      <c r="B634" s="10" t="str">
        <f>'Allele Call Table'!$A$73</f>
        <v>D3S1358</v>
      </c>
      <c r="C634" s="8" t="str">
        <f>IFERROR(IF(INDEX('ce raw data'!$C$2:$CZ$3000,MATCH(1,INDEX(('ce raw data'!$A$2:$A$3000=C627)*('ce raw data'!$B$2:$B$3000=$B634),,),0),MATCH(C630,'ce raw data'!$C$1:$CZ$1,0))="","-",INDEX('ce raw data'!$C$2:$CZ$3000,MATCH(1,INDEX(('ce raw data'!$A$2:$A$3000=C627)*('ce raw data'!$B$2:$B$3000=$B634),,),0),MATCH(C630,'ce raw data'!$C$1:$CZ$1,0))),"-")</f>
        <v>-</v>
      </c>
      <c r="D634" s="8" t="str">
        <f>IFERROR(IF(INDEX('ce raw data'!$C$2:$CZ$3000,MATCH(1,INDEX(('ce raw data'!$A$2:$A$3000=C627)*('ce raw data'!$B$2:$B$3000=$B634),,),0),MATCH(D630,'ce raw data'!$C$1:$CZ$1,0))="","-",INDEX('ce raw data'!$C$2:$CZ$3000,MATCH(1,INDEX(('ce raw data'!$A$2:$A$3000=C627)*('ce raw data'!$B$2:$B$3000=$B634),,),0),MATCH(D630,'ce raw data'!$C$1:$CZ$1,0))),"-")</f>
        <v>-</v>
      </c>
      <c r="E634" s="8" t="str">
        <f>IFERROR(IF(INDEX('ce raw data'!$C$2:$CZ$3000,MATCH(1,INDEX(('ce raw data'!$A$2:$A$3000=C627)*('ce raw data'!$B$2:$B$3000=$B634),,),0),MATCH(E630,'ce raw data'!$C$1:$CZ$1,0))="","-",INDEX('ce raw data'!$C$2:$CZ$3000,MATCH(1,INDEX(('ce raw data'!$A$2:$A$3000=C627)*('ce raw data'!$B$2:$B$3000=$B634),,),0),MATCH(E630,'ce raw data'!$C$1:$CZ$1,0))),"-")</f>
        <v>-</v>
      </c>
      <c r="F634" s="8" t="str">
        <f>IFERROR(IF(INDEX('ce raw data'!$C$2:$CZ$3000,MATCH(1,INDEX(('ce raw data'!$A$2:$A$3000=C627)*('ce raw data'!$B$2:$B$3000=$B634),,),0),MATCH(F630,'ce raw data'!$C$1:$CZ$1,0))="","-",INDEX('ce raw data'!$C$2:$CZ$3000,MATCH(1,INDEX(('ce raw data'!$A$2:$A$3000=C627)*('ce raw data'!$B$2:$B$3000=$B634),,),0),MATCH(F630,'ce raw data'!$C$1:$CZ$1,0))),"-")</f>
        <v>-</v>
      </c>
      <c r="G634" s="8" t="str">
        <f>IFERROR(IF(INDEX('ce raw data'!$C$2:$CZ$3000,MATCH(1,INDEX(('ce raw data'!$A$2:$A$3000=C627)*('ce raw data'!$B$2:$B$3000=$B634),,),0),MATCH(G630,'ce raw data'!$C$1:$CZ$1,0))="","-",INDEX('ce raw data'!$C$2:$CZ$3000,MATCH(1,INDEX(('ce raw data'!$A$2:$A$3000=C627)*('ce raw data'!$B$2:$B$3000=$B634),,),0),MATCH(G630,'ce raw data'!$C$1:$CZ$1,0))),"-")</f>
        <v>-</v>
      </c>
      <c r="H634" s="8" t="str">
        <f>IFERROR(IF(INDEX('ce raw data'!$C$2:$CZ$3000,MATCH(1,INDEX(('ce raw data'!$A$2:$A$3000=C627)*('ce raw data'!$B$2:$B$3000=$B634),,),0),MATCH(H630,'ce raw data'!$C$1:$CZ$1,0))="","-",INDEX('ce raw data'!$C$2:$CZ$3000,MATCH(1,INDEX(('ce raw data'!$A$2:$A$3000=C627)*('ce raw data'!$B$2:$B$3000=$B634),,),0),MATCH(H630,'ce raw data'!$C$1:$CZ$1,0))),"-")</f>
        <v>-</v>
      </c>
      <c r="I634" s="8" t="str">
        <f>IFERROR(IF(INDEX('ce raw data'!$C$2:$CZ$3000,MATCH(1,INDEX(('ce raw data'!$A$2:$A$3000=C627)*('ce raw data'!$B$2:$B$3000=$B634),,),0),MATCH(I630,'ce raw data'!$C$1:$CZ$1,0))="","-",INDEX('ce raw data'!$C$2:$CZ$3000,MATCH(1,INDEX(('ce raw data'!$A$2:$A$3000=C627)*('ce raw data'!$B$2:$B$3000=$B634),,),0),MATCH(I630,'ce raw data'!$C$1:$CZ$1,0))),"-")</f>
        <v>-</v>
      </c>
      <c r="J634" s="8" t="str">
        <f>IFERROR(IF(INDEX('ce raw data'!$C$2:$CZ$3000,MATCH(1,INDEX(('ce raw data'!$A$2:$A$3000=C627)*('ce raw data'!$B$2:$B$3000=$B634),,),0),MATCH(J630,'ce raw data'!$C$1:$CZ$1,0))="","-",INDEX('ce raw data'!$C$2:$CZ$3000,MATCH(1,INDEX(('ce raw data'!$A$2:$A$3000=C627)*('ce raw data'!$B$2:$B$3000=$B634),,),0),MATCH(J630,'ce raw data'!$C$1:$CZ$1,0))),"-")</f>
        <v>-</v>
      </c>
    </row>
    <row r="635" spans="2:10" hidden="1" x14ac:dyDescent="0.4">
      <c r="B635" s="10"/>
      <c r="C635" s="8" t="str">
        <f>IFERROR(IF(INDEX('ce raw data'!$C$2:$CZ$3000,MATCH(1,INDEX(('ce raw data'!$A$2:$A$3000=C627)*('ce raw data'!$B$2:$B$3000=$B636),,),0),MATCH(SUBSTITUTE(C630,"Allele","Height"),'ce raw data'!$C$1:$CZ$1,0))="","-",INDEX('ce raw data'!$C$2:$CZ$3000,MATCH(1,INDEX(('ce raw data'!$A$2:$A$3000=C627)*('ce raw data'!$B$2:$B$3000=$B636),,),0),MATCH(SUBSTITUTE(C630,"Allele","Height"),'ce raw data'!$C$1:$CZ$1,0))),"-")</f>
        <v>-</v>
      </c>
      <c r="D635" s="8" t="str">
        <f>IFERROR(IF(INDEX('ce raw data'!$C$2:$CZ$3000,MATCH(1,INDEX(('ce raw data'!$A$2:$A$3000=C627)*('ce raw data'!$B$2:$B$3000=$B636),,),0),MATCH(SUBSTITUTE(D630,"Allele","Height"),'ce raw data'!$C$1:$CZ$1,0))="","-",INDEX('ce raw data'!$C$2:$CZ$3000,MATCH(1,INDEX(('ce raw data'!$A$2:$A$3000=C627)*('ce raw data'!$B$2:$B$3000=$B636),,),0),MATCH(SUBSTITUTE(D630,"Allele","Height"),'ce raw data'!$C$1:$CZ$1,0))),"-")</f>
        <v>-</v>
      </c>
      <c r="E635" s="8" t="str">
        <f>IFERROR(IF(INDEX('ce raw data'!$C$2:$CZ$3000,MATCH(1,INDEX(('ce raw data'!$A$2:$A$3000=C627)*('ce raw data'!$B$2:$B$3000=$B636),,),0),MATCH(SUBSTITUTE(E630,"Allele","Height"),'ce raw data'!$C$1:$CZ$1,0))="","-",INDEX('ce raw data'!$C$2:$CZ$3000,MATCH(1,INDEX(('ce raw data'!$A$2:$A$3000=C627)*('ce raw data'!$B$2:$B$3000=$B636),,),0),MATCH(SUBSTITUTE(E630,"Allele","Height"),'ce raw data'!$C$1:$CZ$1,0))),"-")</f>
        <v>-</v>
      </c>
      <c r="F635" s="8" t="str">
        <f>IFERROR(IF(INDEX('ce raw data'!$C$2:$CZ$3000,MATCH(1,INDEX(('ce raw data'!$A$2:$A$3000=C627)*('ce raw data'!$B$2:$B$3000=$B636),,),0),MATCH(SUBSTITUTE(F630,"Allele","Height"),'ce raw data'!$C$1:$CZ$1,0))="","-",INDEX('ce raw data'!$C$2:$CZ$3000,MATCH(1,INDEX(('ce raw data'!$A$2:$A$3000=C627)*('ce raw data'!$B$2:$B$3000=$B636),,),0),MATCH(SUBSTITUTE(F630,"Allele","Height"),'ce raw data'!$C$1:$CZ$1,0))),"-")</f>
        <v>-</v>
      </c>
      <c r="G635" s="8" t="str">
        <f>IFERROR(IF(INDEX('ce raw data'!$C$2:$CZ$3000,MATCH(1,INDEX(('ce raw data'!$A$2:$A$3000=C627)*('ce raw data'!$B$2:$B$3000=$B636),,),0),MATCH(SUBSTITUTE(G630,"Allele","Height"),'ce raw data'!$C$1:$CZ$1,0))="","-",INDEX('ce raw data'!$C$2:$CZ$3000,MATCH(1,INDEX(('ce raw data'!$A$2:$A$3000=C627)*('ce raw data'!$B$2:$B$3000=$B636),,),0),MATCH(SUBSTITUTE(G630,"Allele","Height"),'ce raw data'!$C$1:$CZ$1,0))),"-")</f>
        <v>-</v>
      </c>
      <c r="H635" s="8" t="str">
        <f>IFERROR(IF(INDEX('ce raw data'!$C$2:$CZ$3000,MATCH(1,INDEX(('ce raw data'!$A$2:$A$3000=C627)*('ce raw data'!$B$2:$B$3000=$B636),,),0),MATCH(SUBSTITUTE(H630,"Allele","Height"),'ce raw data'!$C$1:$CZ$1,0))="","-",INDEX('ce raw data'!$C$2:$CZ$3000,MATCH(1,INDEX(('ce raw data'!$A$2:$A$3000=C627)*('ce raw data'!$B$2:$B$3000=$B636),,),0),MATCH(SUBSTITUTE(H630,"Allele","Height"),'ce raw data'!$C$1:$CZ$1,0))),"-")</f>
        <v>-</v>
      </c>
      <c r="I635" s="8" t="str">
        <f>IFERROR(IF(INDEX('ce raw data'!$C$2:$CZ$3000,MATCH(1,INDEX(('ce raw data'!$A$2:$A$3000=C627)*('ce raw data'!$B$2:$B$3000=$B636),,),0),MATCH(SUBSTITUTE(I630,"Allele","Height"),'ce raw data'!$C$1:$CZ$1,0))="","-",INDEX('ce raw data'!$C$2:$CZ$3000,MATCH(1,INDEX(('ce raw data'!$A$2:$A$3000=C627)*('ce raw data'!$B$2:$B$3000=$B636),,),0),MATCH(SUBSTITUTE(I630,"Allele","Height"),'ce raw data'!$C$1:$CZ$1,0))),"-")</f>
        <v>-</v>
      </c>
      <c r="J635" s="8" t="str">
        <f>IFERROR(IF(INDEX('ce raw data'!$C$2:$CZ$3000,MATCH(1,INDEX(('ce raw data'!$A$2:$A$3000=C627)*('ce raw data'!$B$2:$B$3000=$B636),,),0),MATCH(SUBSTITUTE(J630,"Allele","Height"),'ce raw data'!$C$1:$CZ$1,0))="","-",INDEX('ce raw data'!$C$2:$CZ$3000,MATCH(1,INDEX(('ce raw data'!$A$2:$A$3000=C627)*('ce raw data'!$B$2:$B$3000=$B636),,),0),MATCH(SUBSTITUTE(J630,"Allele","Height"),'ce raw data'!$C$1:$CZ$1,0))),"-")</f>
        <v>-</v>
      </c>
    </row>
    <row r="636" spans="2:10" x14ac:dyDescent="0.4">
      <c r="B636" s="10" t="str">
        <f>'Allele Call Table'!$A$75</f>
        <v>D1S1656</v>
      </c>
      <c r="C636" s="8" t="str">
        <f>IFERROR(IF(INDEX('ce raw data'!$C$2:$CZ$3000,MATCH(1,INDEX(('ce raw data'!$A$2:$A$3000=C627)*('ce raw data'!$B$2:$B$3000=$B636),,),0),MATCH(C630,'ce raw data'!$C$1:$CZ$1,0))="","-",INDEX('ce raw data'!$C$2:$CZ$3000,MATCH(1,INDEX(('ce raw data'!$A$2:$A$3000=C627)*('ce raw data'!$B$2:$B$3000=$B636),,),0),MATCH(C630,'ce raw data'!$C$1:$CZ$1,0))),"-")</f>
        <v>-</v>
      </c>
      <c r="D636" s="8" t="str">
        <f>IFERROR(IF(INDEX('ce raw data'!$C$2:$CZ$3000,MATCH(1,INDEX(('ce raw data'!$A$2:$A$3000=C627)*('ce raw data'!$B$2:$B$3000=$B636),,),0),MATCH(D630,'ce raw data'!$C$1:$CZ$1,0))="","-",INDEX('ce raw data'!$C$2:$CZ$3000,MATCH(1,INDEX(('ce raw data'!$A$2:$A$3000=C627)*('ce raw data'!$B$2:$B$3000=$B636),,),0),MATCH(D630,'ce raw data'!$C$1:$CZ$1,0))),"-")</f>
        <v>-</v>
      </c>
      <c r="E636" s="8" t="str">
        <f>IFERROR(IF(INDEX('ce raw data'!$C$2:$CZ$3000,MATCH(1,INDEX(('ce raw data'!$A$2:$A$3000=C627)*('ce raw data'!$B$2:$B$3000=$B636),,),0),MATCH(E630,'ce raw data'!$C$1:$CZ$1,0))="","-",INDEX('ce raw data'!$C$2:$CZ$3000,MATCH(1,INDEX(('ce raw data'!$A$2:$A$3000=C627)*('ce raw data'!$B$2:$B$3000=$B636),,),0),MATCH(E630,'ce raw data'!$C$1:$CZ$1,0))),"-")</f>
        <v>-</v>
      </c>
      <c r="F636" s="8" t="str">
        <f>IFERROR(IF(INDEX('ce raw data'!$C$2:$CZ$3000,MATCH(1,INDEX(('ce raw data'!$A$2:$A$3000=C627)*('ce raw data'!$B$2:$B$3000=$B636),,),0),MATCH(F630,'ce raw data'!$C$1:$CZ$1,0))="","-",INDEX('ce raw data'!$C$2:$CZ$3000,MATCH(1,INDEX(('ce raw data'!$A$2:$A$3000=C627)*('ce raw data'!$B$2:$B$3000=$B636),,),0),MATCH(F630,'ce raw data'!$C$1:$CZ$1,0))),"-")</f>
        <v>-</v>
      </c>
      <c r="G636" s="8" t="str">
        <f>IFERROR(IF(INDEX('ce raw data'!$C$2:$CZ$3000,MATCH(1,INDEX(('ce raw data'!$A$2:$A$3000=C627)*('ce raw data'!$B$2:$B$3000=$B636),,),0),MATCH(G630,'ce raw data'!$C$1:$CZ$1,0))="","-",INDEX('ce raw data'!$C$2:$CZ$3000,MATCH(1,INDEX(('ce raw data'!$A$2:$A$3000=C627)*('ce raw data'!$B$2:$B$3000=$B636),,),0),MATCH(G630,'ce raw data'!$C$1:$CZ$1,0))),"-")</f>
        <v>-</v>
      </c>
      <c r="H636" s="8" t="str">
        <f>IFERROR(IF(INDEX('ce raw data'!$C$2:$CZ$3000,MATCH(1,INDEX(('ce raw data'!$A$2:$A$3000=C627)*('ce raw data'!$B$2:$B$3000=$B636),,),0),MATCH(H630,'ce raw data'!$C$1:$CZ$1,0))="","-",INDEX('ce raw data'!$C$2:$CZ$3000,MATCH(1,INDEX(('ce raw data'!$A$2:$A$3000=C627)*('ce raw data'!$B$2:$B$3000=$B636),,),0),MATCH(H630,'ce raw data'!$C$1:$CZ$1,0))),"-")</f>
        <v>-</v>
      </c>
      <c r="I636" s="8" t="str">
        <f>IFERROR(IF(INDEX('ce raw data'!$C$2:$CZ$3000,MATCH(1,INDEX(('ce raw data'!$A$2:$A$3000=C627)*('ce raw data'!$B$2:$B$3000=$B636),,),0),MATCH(I630,'ce raw data'!$C$1:$CZ$1,0))="","-",INDEX('ce raw data'!$C$2:$CZ$3000,MATCH(1,INDEX(('ce raw data'!$A$2:$A$3000=C627)*('ce raw data'!$B$2:$B$3000=$B636),,),0),MATCH(I630,'ce raw data'!$C$1:$CZ$1,0))),"-")</f>
        <v>-</v>
      </c>
      <c r="J636" s="8" t="str">
        <f>IFERROR(IF(INDEX('ce raw data'!$C$2:$CZ$3000,MATCH(1,INDEX(('ce raw data'!$A$2:$A$3000=C627)*('ce raw data'!$B$2:$B$3000=$B636),,),0),MATCH(J630,'ce raw data'!$C$1:$CZ$1,0))="","-",INDEX('ce raw data'!$C$2:$CZ$3000,MATCH(1,INDEX(('ce raw data'!$A$2:$A$3000=C627)*('ce raw data'!$B$2:$B$3000=$B636),,),0),MATCH(J630,'ce raw data'!$C$1:$CZ$1,0))),"-")</f>
        <v>-</v>
      </c>
    </row>
    <row r="637" spans="2:10" hidden="1" x14ac:dyDescent="0.4">
      <c r="B637" s="10"/>
      <c r="C637" s="8" t="str">
        <f>IFERROR(IF(INDEX('ce raw data'!$C$2:$CZ$3000,MATCH(1,INDEX(('ce raw data'!$A$2:$A$3000=C627)*('ce raw data'!$B$2:$B$3000=$B638),,),0),MATCH(SUBSTITUTE(C630,"Allele","Height"),'ce raw data'!$C$1:$CZ$1,0))="","-",INDEX('ce raw data'!$C$2:$CZ$3000,MATCH(1,INDEX(('ce raw data'!$A$2:$A$3000=C627)*('ce raw data'!$B$2:$B$3000=$B638),,),0),MATCH(SUBSTITUTE(C630,"Allele","Height"),'ce raw data'!$C$1:$CZ$1,0))),"-")</f>
        <v>-</v>
      </c>
      <c r="D637" s="8" t="str">
        <f>IFERROR(IF(INDEX('ce raw data'!$C$2:$CZ$3000,MATCH(1,INDEX(('ce raw data'!$A$2:$A$3000=C627)*('ce raw data'!$B$2:$B$3000=$B638),,),0),MATCH(SUBSTITUTE(D630,"Allele","Height"),'ce raw data'!$C$1:$CZ$1,0))="","-",INDEX('ce raw data'!$C$2:$CZ$3000,MATCH(1,INDEX(('ce raw data'!$A$2:$A$3000=C627)*('ce raw data'!$B$2:$B$3000=$B638),,),0),MATCH(SUBSTITUTE(D630,"Allele","Height"),'ce raw data'!$C$1:$CZ$1,0))),"-")</f>
        <v>-</v>
      </c>
      <c r="E637" s="8" t="str">
        <f>IFERROR(IF(INDEX('ce raw data'!$C$2:$CZ$3000,MATCH(1,INDEX(('ce raw data'!$A$2:$A$3000=C627)*('ce raw data'!$B$2:$B$3000=$B638),,),0),MATCH(SUBSTITUTE(E630,"Allele","Height"),'ce raw data'!$C$1:$CZ$1,0))="","-",INDEX('ce raw data'!$C$2:$CZ$3000,MATCH(1,INDEX(('ce raw data'!$A$2:$A$3000=C627)*('ce raw data'!$B$2:$B$3000=$B638),,),0),MATCH(SUBSTITUTE(E630,"Allele","Height"),'ce raw data'!$C$1:$CZ$1,0))),"-")</f>
        <v>-</v>
      </c>
      <c r="F637" s="8" t="str">
        <f>IFERROR(IF(INDEX('ce raw data'!$C$2:$CZ$3000,MATCH(1,INDEX(('ce raw data'!$A$2:$A$3000=C627)*('ce raw data'!$B$2:$B$3000=$B638),,),0),MATCH(SUBSTITUTE(F630,"Allele","Height"),'ce raw data'!$C$1:$CZ$1,0))="","-",INDEX('ce raw data'!$C$2:$CZ$3000,MATCH(1,INDEX(('ce raw data'!$A$2:$A$3000=C627)*('ce raw data'!$B$2:$B$3000=$B638),,),0),MATCH(SUBSTITUTE(F630,"Allele","Height"),'ce raw data'!$C$1:$CZ$1,0))),"-")</f>
        <v>-</v>
      </c>
      <c r="G637" s="8" t="str">
        <f>IFERROR(IF(INDEX('ce raw data'!$C$2:$CZ$3000,MATCH(1,INDEX(('ce raw data'!$A$2:$A$3000=C627)*('ce raw data'!$B$2:$B$3000=$B638),,),0),MATCH(SUBSTITUTE(G630,"Allele","Height"),'ce raw data'!$C$1:$CZ$1,0))="","-",INDEX('ce raw data'!$C$2:$CZ$3000,MATCH(1,INDEX(('ce raw data'!$A$2:$A$3000=C627)*('ce raw data'!$B$2:$B$3000=$B638),,),0),MATCH(SUBSTITUTE(G630,"Allele","Height"),'ce raw data'!$C$1:$CZ$1,0))),"-")</f>
        <v>-</v>
      </c>
      <c r="H637" s="8" t="str">
        <f>IFERROR(IF(INDEX('ce raw data'!$C$2:$CZ$3000,MATCH(1,INDEX(('ce raw data'!$A$2:$A$3000=C627)*('ce raw data'!$B$2:$B$3000=$B638),,),0),MATCH(SUBSTITUTE(H630,"Allele","Height"),'ce raw data'!$C$1:$CZ$1,0))="","-",INDEX('ce raw data'!$C$2:$CZ$3000,MATCH(1,INDEX(('ce raw data'!$A$2:$A$3000=C627)*('ce raw data'!$B$2:$B$3000=$B638),,),0),MATCH(SUBSTITUTE(H630,"Allele","Height"),'ce raw data'!$C$1:$CZ$1,0))),"-")</f>
        <v>-</v>
      </c>
      <c r="I637" s="8" t="str">
        <f>IFERROR(IF(INDEX('ce raw data'!$C$2:$CZ$3000,MATCH(1,INDEX(('ce raw data'!$A$2:$A$3000=C627)*('ce raw data'!$B$2:$B$3000=$B638),,),0),MATCH(SUBSTITUTE(I630,"Allele","Height"),'ce raw data'!$C$1:$CZ$1,0))="","-",INDEX('ce raw data'!$C$2:$CZ$3000,MATCH(1,INDEX(('ce raw data'!$A$2:$A$3000=C627)*('ce raw data'!$B$2:$B$3000=$B638),,),0),MATCH(SUBSTITUTE(I630,"Allele","Height"),'ce raw data'!$C$1:$CZ$1,0))),"-")</f>
        <v>-</v>
      </c>
      <c r="J637" s="8" t="str">
        <f>IFERROR(IF(INDEX('ce raw data'!$C$2:$CZ$3000,MATCH(1,INDEX(('ce raw data'!$A$2:$A$3000=C627)*('ce raw data'!$B$2:$B$3000=$B638),,),0),MATCH(SUBSTITUTE(J630,"Allele","Height"),'ce raw data'!$C$1:$CZ$1,0))="","-",INDEX('ce raw data'!$C$2:$CZ$3000,MATCH(1,INDEX(('ce raw data'!$A$2:$A$3000=C627)*('ce raw data'!$B$2:$B$3000=$B638),,),0),MATCH(SUBSTITUTE(J630,"Allele","Height"),'ce raw data'!$C$1:$CZ$1,0))),"-")</f>
        <v>-</v>
      </c>
    </row>
    <row r="638" spans="2:10" x14ac:dyDescent="0.4">
      <c r="B638" s="10" t="str">
        <f>'Allele Call Table'!$A$77</f>
        <v>D2S441</v>
      </c>
      <c r="C638" s="8" t="str">
        <f>IFERROR(IF(INDEX('ce raw data'!$C$2:$CZ$3000,MATCH(1,INDEX(('ce raw data'!$A$2:$A$3000=C627)*('ce raw data'!$B$2:$B$3000=$B638),,),0),MATCH(C630,'ce raw data'!$C$1:$CZ$1,0))="","-",INDEX('ce raw data'!$C$2:$CZ$3000,MATCH(1,INDEX(('ce raw data'!$A$2:$A$3000=C627)*('ce raw data'!$B$2:$B$3000=$B638),,),0),MATCH(C630,'ce raw data'!$C$1:$CZ$1,0))),"-")</f>
        <v>-</v>
      </c>
      <c r="D638" s="8" t="str">
        <f>IFERROR(IF(INDEX('ce raw data'!$C$2:$CZ$3000,MATCH(1,INDEX(('ce raw data'!$A$2:$A$3000=C627)*('ce raw data'!$B$2:$B$3000=$B638),,),0),MATCH(D630,'ce raw data'!$C$1:$CZ$1,0))="","-",INDEX('ce raw data'!$C$2:$CZ$3000,MATCH(1,INDEX(('ce raw data'!$A$2:$A$3000=C627)*('ce raw data'!$B$2:$B$3000=$B638),,),0),MATCH(D630,'ce raw data'!$C$1:$CZ$1,0))),"-")</f>
        <v>-</v>
      </c>
      <c r="E638" s="8" t="str">
        <f>IFERROR(IF(INDEX('ce raw data'!$C$2:$CZ$3000,MATCH(1,INDEX(('ce raw data'!$A$2:$A$3000=C627)*('ce raw data'!$B$2:$B$3000=$B638),,),0),MATCH(E630,'ce raw data'!$C$1:$CZ$1,0))="","-",INDEX('ce raw data'!$C$2:$CZ$3000,MATCH(1,INDEX(('ce raw data'!$A$2:$A$3000=C627)*('ce raw data'!$B$2:$B$3000=$B638),,),0),MATCH(E630,'ce raw data'!$C$1:$CZ$1,0))),"-")</f>
        <v>-</v>
      </c>
      <c r="F638" s="8" t="str">
        <f>IFERROR(IF(INDEX('ce raw data'!$C$2:$CZ$3000,MATCH(1,INDEX(('ce raw data'!$A$2:$A$3000=C627)*('ce raw data'!$B$2:$B$3000=$B638),,),0),MATCH(F630,'ce raw data'!$C$1:$CZ$1,0))="","-",INDEX('ce raw data'!$C$2:$CZ$3000,MATCH(1,INDEX(('ce raw data'!$A$2:$A$3000=C627)*('ce raw data'!$B$2:$B$3000=$B638),,),0),MATCH(F630,'ce raw data'!$C$1:$CZ$1,0))),"-")</f>
        <v>-</v>
      </c>
      <c r="G638" s="8" t="str">
        <f>IFERROR(IF(INDEX('ce raw data'!$C$2:$CZ$3000,MATCH(1,INDEX(('ce raw data'!$A$2:$A$3000=C627)*('ce raw data'!$B$2:$B$3000=$B638),,),0),MATCH(G630,'ce raw data'!$C$1:$CZ$1,0))="","-",INDEX('ce raw data'!$C$2:$CZ$3000,MATCH(1,INDEX(('ce raw data'!$A$2:$A$3000=C627)*('ce raw data'!$B$2:$B$3000=$B638),,),0),MATCH(G630,'ce raw data'!$C$1:$CZ$1,0))),"-")</f>
        <v>-</v>
      </c>
      <c r="H638" s="8" t="str">
        <f>IFERROR(IF(INDEX('ce raw data'!$C$2:$CZ$3000,MATCH(1,INDEX(('ce raw data'!$A$2:$A$3000=C627)*('ce raw data'!$B$2:$B$3000=$B638),,),0),MATCH(H630,'ce raw data'!$C$1:$CZ$1,0))="","-",INDEX('ce raw data'!$C$2:$CZ$3000,MATCH(1,INDEX(('ce raw data'!$A$2:$A$3000=C627)*('ce raw data'!$B$2:$B$3000=$B638),,),0),MATCH(H630,'ce raw data'!$C$1:$CZ$1,0))),"-")</f>
        <v>-</v>
      </c>
      <c r="I638" s="8" t="str">
        <f>IFERROR(IF(INDEX('ce raw data'!$C$2:$CZ$3000,MATCH(1,INDEX(('ce raw data'!$A$2:$A$3000=C627)*('ce raw data'!$B$2:$B$3000=$B638),,),0),MATCH(I630,'ce raw data'!$C$1:$CZ$1,0))="","-",INDEX('ce raw data'!$C$2:$CZ$3000,MATCH(1,INDEX(('ce raw data'!$A$2:$A$3000=C627)*('ce raw data'!$B$2:$B$3000=$B638),,),0),MATCH(I630,'ce raw data'!$C$1:$CZ$1,0))),"-")</f>
        <v>-</v>
      </c>
      <c r="J638" s="8" t="str">
        <f>IFERROR(IF(INDEX('ce raw data'!$C$2:$CZ$3000,MATCH(1,INDEX(('ce raw data'!$A$2:$A$3000=C627)*('ce raw data'!$B$2:$B$3000=$B638),,),0),MATCH(J630,'ce raw data'!$C$1:$CZ$1,0))="","-",INDEX('ce raw data'!$C$2:$CZ$3000,MATCH(1,INDEX(('ce raw data'!$A$2:$A$3000=C627)*('ce raw data'!$B$2:$B$3000=$B638),,),0),MATCH(J630,'ce raw data'!$C$1:$CZ$1,0))),"-")</f>
        <v>-</v>
      </c>
    </row>
    <row r="639" spans="2:10" hidden="1" x14ac:dyDescent="0.4">
      <c r="B639" s="10"/>
      <c r="C639" s="8" t="str">
        <f>IFERROR(IF(INDEX('ce raw data'!$C$2:$CZ$3000,MATCH(1,INDEX(('ce raw data'!$A$2:$A$3000=C627)*('ce raw data'!$B$2:$B$3000=$B640),,),0),MATCH(SUBSTITUTE(C630,"Allele","Height"),'ce raw data'!$C$1:$CZ$1,0))="","-",INDEX('ce raw data'!$C$2:$CZ$3000,MATCH(1,INDEX(('ce raw data'!$A$2:$A$3000=C627)*('ce raw data'!$B$2:$B$3000=$B640),,),0),MATCH(SUBSTITUTE(C630,"Allele","Height"),'ce raw data'!$C$1:$CZ$1,0))),"-")</f>
        <v>-</v>
      </c>
      <c r="D639" s="8" t="str">
        <f>IFERROR(IF(INDEX('ce raw data'!$C$2:$CZ$3000,MATCH(1,INDEX(('ce raw data'!$A$2:$A$3000=C627)*('ce raw data'!$B$2:$B$3000=$B640),,),0),MATCH(SUBSTITUTE(D630,"Allele","Height"),'ce raw data'!$C$1:$CZ$1,0))="","-",INDEX('ce raw data'!$C$2:$CZ$3000,MATCH(1,INDEX(('ce raw data'!$A$2:$A$3000=C627)*('ce raw data'!$B$2:$B$3000=$B640),,),0),MATCH(SUBSTITUTE(D630,"Allele","Height"),'ce raw data'!$C$1:$CZ$1,0))),"-")</f>
        <v>-</v>
      </c>
      <c r="E639" s="8" t="str">
        <f>IFERROR(IF(INDEX('ce raw data'!$C$2:$CZ$3000,MATCH(1,INDEX(('ce raw data'!$A$2:$A$3000=C627)*('ce raw data'!$B$2:$B$3000=$B640),,),0),MATCH(SUBSTITUTE(E630,"Allele","Height"),'ce raw data'!$C$1:$CZ$1,0))="","-",INDEX('ce raw data'!$C$2:$CZ$3000,MATCH(1,INDEX(('ce raw data'!$A$2:$A$3000=C627)*('ce raw data'!$B$2:$B$3000=$B640),,),0),MATCH(SUBSTITUTE(E630,"Allele","Height"),'ce raw data'!$C$1:$CZ$1,0))),"-")</f>
        <v>-</v>
      </c>
      <c r="F639" s="8" t="str">
        <f>IFERROR(IF(INDEX('ce raw data'!$C$2:$CZ$3000,MATCH(1,INDEX(('ce raw data'!$A$2:$A$3000=C627)*('ce raw data'!$B$2:$B$3000=$B640),,),0),MATCH(SUBSTITUTE(F630,"Allele","Height"),'ce raw data'!$C$1:$CZ$1,0))="","-",INDEX('ce raw data'!$C$2:$CZ$3000,MATCH(1,INDEX(('ce raw data'!$A$2:$A$3000=C627)*('ce raw data'!$B$2:$B$3000=$B640),,),0),MATCH(SUBSTITUTE(F630,"Allele","Height"),'ce raw data'!$C$1:$CZ$1,0))),"-")</f>
        <v>-</v>
      </c>
      <c r="G639" s="8" t="str">
        <f>IFERROR(IF(INDEX('ce raw data'!$C$2:$CZ$3000,MATCH(1,INDEX(('ce raw data'!$A$2:$A$3000=C627)*('ce raw data'!$B$2:$B$3000=$B640),,),0),MATCH(SUBSTITUTE(G630,"Allele","Height"),'ce raw data'!$C$1:$CZ$1,0))="","-",INDEX('ce raw data'!$C$2:$CZ$3000,MATCH(1,INDEX(('ce raw data'!$A$2:$A$3000=C627)*('ce raw data'!$B$2:$B$3000=$B640),,),0),MATCH(SUBSTITUTE(G630,"Allele","Height"),'ce raw data'!$C$1:$CZ$1,0))),"-")</f>
        <v>-</v>
      </c>
      <c r="H639" s="8" t="str">
        <f>IFERROR(IF(INDEX('ce raw data'!$C$2:$CZ$3000,MATCH(1,INDEX(('ce raw data'!$A$2:$A$3000=C627)*('ce raw data'!$B$2:$B$3000=$B640),,),0),MATCH(SUBSTITUTE(H630,"Allele","Height"),'ce raw data'!$C$1:$CZ$1,0))="","-",INDEX('ce raw data'!$C$2:$CZ$3000,MATCH(1,INDEX(('ce raw data'!$A$2:$A$3000=C627)*('ce raw data'!$B$2:$B$3000=$B640),,),0),MATCH(SUBSTITUTE(H630,"Allele","Height"),'ce raw data'!$C$1:$CZ$1,0))),"-")</f>
        <v>-</v>
      </c>
      <c r="I639" s="8" t="str">
        <f>IFERROR(IF(INDEX('ce raw data'!$C$2:$CZ$3000,MATCH(1,INDEX(('ce raw data'!$A$2:$A$3000=C627)*('ce raw data'!$B$2:$B$3000=$B640),,),0),MATCH(SUBSTITUTE(I630,"Allele","Height"),'ce raw data'!$C$1:$CZ$1,0))="","-",INDEX('ce raw data'!$C$2:$CZ$3000,MATCH(1,INDEX(('ce raw data'!$A$2:$A$3000=C627)*('ce raw data'!$B$2:$B$3000=$B640),,),0),MATCH(SUBSTITUTE(I630,"Allele","Height"),'ce raw data'!$C$1:$CZ$1,0))),"-")</f>
        <v>-</v>
      </c>
      <c r="J639" s="8" t="str">
        <f>IFERROR(IF(INDEX('ce raw data'!$C$2:$CZ$3000,MATCH(1,INDEX(('ce raw data'!$A$2:$A$3000=C627)*('ce raw data'!$B$2:$B$3000=$B640),,),0),MATCH(SUBSTITUTE(J630,"Allele","Height"),'ce raw data'!$C$1:$CZ$1,0))="","-",INDEX('ce raw data'!$C$2:$CZ$3000,MATCH(1,INDEX(('ce raw data'!$A$2:$A$3000=C627)*('ce raw data'!$B$2:$B$3000=$B640),,),0),MATCH(SUBSTITUTE(J630,"Allele","Height"),'ce raw data'!$C$1:$CZ$1,0))),"-")</f>
        <v>-</v>
      </c>
    </row>
    <row r="640" spans="2:10" x14ac:dyDescent="0.4">
      <c r="B640" s="10" t="str">
        <f>'Allele Call Table'!$A$79</f>
        <v>D10S1248</v>
      </c>
      <c r="C640" s="8" t="str">
        <f>IFERROR(IF(INDEX('ce raw data'!$C$2:$CZ$3000,MATCH(1,INDEX(('ce raw data'!$A$2:$A$3000=C627)*('ce raw data'!$B$2:$B$3000=$B640),,),0),MATCH(C630,'ce raw data'!$C$1:$CZ$1,0))="","-",INDEX('ce raw data'!$C$2:$CZ$3000,MATCH(1,INDEX(('ce raw data'!$A$2:$A$3000=C627)*('ce raw data'!$B$2:$B$3000=$B640),,),0),MATCH(C630,'ce raw data'!$C$1:$CZ$1,0))),"-")</f>
        <v>-</v>
      </c>
      <c r="D640" s="8" t="str">
        <f>IFERROR(IF(INDEX('ce raw data'!$C$2:$CZ$3000,MATCH(1,INDEX(('ce raw data'!$A$2:$A$3000=C627)*('ce raw data'!$B$2:$B$3000=$B640),,),0),MATCH(D630,'ce raw data'!$C$1:$CZ$1,0))="","-",INDEX('ce raw data'!$C$2:$CZ$3000,MATCH(1,INDEX(('ce raw data'!$A$2:$A$3000=C627)*('ce raw data'!$B$2:$B$3000=$B640),,),0),MATCH(D630,'ce raw data'!$C$1:$CZ$1,0))),"-")</f>
        <v>-</v>
      </c>
      <c r="E640" s="8" t="str">
        <f>IFERROR(IF(INDEX('ce raw data'!$C$2:$CZ$3000,MATCH(1,INDEX(('ce raw data'!$A$2:$A$3000=C627)*('ce raw data'!$B$2:$B$3000=$B640),,),0),MATCH(E630,'ce raw data'!$C$1:$CZ$1,0))="","-",INDEX('ce raw data'!$C$2:$CZ$3000,MATCH(1,INDEX(('ce raw data'!$A$2:$A$3000=C627)*('ce raw data'!$B$2:$B$3000=$B640),,),0),MATCH(E630,'ce raw data'!$C$1:$CZ$1,0))),"-")</f>
        <v>-</v>
      </c>
      <c r="F640" s="8" t="str">
        <f>IFERROR(IF(INDEX('ce raw data'!$C$2:$CZ$3000,MATCH(1,INDEX(('ce raw data'!$A$2:$A$3000=C627)*('ce raw data'!$B$2:$B$3000=$B640),,),0),MATCH(F630,'ce raw data'!$C$1:$CZ$1,0))="","-",INDEX('ce raw data'!$C$2:$CZ$3000,MATCH(1,INDEX(('ce raw data'!$A$2:$A$3000=C627)*('ce raw data'!$B$2:$B$3000=$B640),,),0),MATCH(F630,'ce raw data'!$C$1:$CZ$1,0))),"-")</f>
        <v>-</v>
      </c>
      <c r="G640" s="8" t="str">
        <f>IFERROR(IF(INDEX('ce raw data'!$C$2:$CZ$3000,MATCH(1,INDEX(('ce raw data'!$A$2:$A$3000=C627)*('ce raw data'!$B$2:$B$3000=$B640),,),0),MATCH(G630,'ce raw data'!$C$1:$CZ$1,0))="","-",INDEX('ce raw data'!$C$2:$CZ$3000,MATCH(1,INDEX(('ce raw data'!$A$2:$A$3000=C627)*('ce raw data'!$B$2:$B$3000=$B640),,),0),MATCH(G630,'ce raw data'!$C$1:$CZ$1,0))),"-")</f>
        <v>-</v>
      </c>
      <c r="H640" s="8" t="str">
        <f>IFERROR(IF(INDEX('ce raw data'!$C$2:$CZ$3000,MATCH(1,INDEX(('ce raw data'!$A$2:$A$3000=C627)*('ce raw data'!$B$2:$B$3000=$B640),,),0),MATCH(H630,'ce raw data'!$C$1:$CZ$1,0))="","-",INDEX('ce raw data'!$C$2:$CZ$3000,MATCH(1,INDEX(('ce raw data'!$A$2:$A$3000=C627)*('ce raw data'!$B$2:$B$3000=$B640),,),0),MATCH(H630,'ce raw data'!$C$1:$CZ$1,0))),"-")</f>
        <v>-</v>
      </c>
      <c r="I640" s="8" t="str">
        <f>IFERROR(IF(INDEX('ce raw data'!$C$2:$CZ$3000,MATCH(1,INDEX(('ce raw data'!$A$2:$A$3000=C627)*('ce raw data'!$B$2:$B$3000=$B640),,),0),MATCH(I630,'ce raw data'!$C$1:$CZ$1,0))="","-",INDEX('ce raw data'!$C$2:$CZ$3000,MATCH(1,INDEX(('ce raw data'!$A$2:$A$3000=C627)*('ce raw data'!$B$2:$B$3000=$B640),,),0),MATCH(I630,'ce raw data'!$C$1:$CZ$1,0))),"-")</f>
        <v>-</v>
      </c>
      <c r="J640" s="8" t="str">
        <f>IFERROR(IF(INDEX('ce raw data'!$C$2:$CZ$3000,MATCH(1,INDEX(('ce raw data'!$A$2:$A$3000=C627)*('ce raw data'!$B$2:$B$3000=$B640),,),0),MATCH(J630,'ce raw data'!$C$1:$CZ$1,0))="","-",INDEX('ce raw data'!$C$2:$CZ$3000,MATCH(1,INDEX(('ce raw data'!$A$2:$A$3000=C627)*('ce raw data'!$B$2:$B$3000=$B640),,),0),MATCH(J630,'ce raw data'!$C$1:$CZ$1,0))),"-")</f>
        <v>-</v>
      </c>
    </row>
    <row r="641" spans="2:10" hidden="1" x14ac:dyDescent="0.4">
      <c r="B641" s="10"/>
      <c r="C641" s="8" t="str">
        <f>IFERROR(IF(INDEX('ce raw data'!$C$2:$CZ$3000,MATCH(1,INDEX(('ce raw data'!$A$2:$A$3000=C627)*('ce raw data'!$B$2:$B$3000=$B642),,),0),MATCH(SUBSTITUTE(C630,"Allele","Height"),'ce raw data'!$C$1:$CZ$1,0))="","-",INDEX('ce raw data'!$C$2:$CZ$3000,MATCH(1,INDEX(('ce raw data'!$A$2:$A$3000=C627)*('ce raw data'!$B$2:$B$3000=$B642),,),0),MATCH(SUBSTITUTE(C630,"Allele","Height"),'ce raw data'!$C$1:$CZ$1,0))),"-")</f>
        <v>-</v>
      </c>
      <c r="D641" s="8" t="str">
        <f>IFERROR(IF(INDEX('ce raw data'!$C$2:$CZ$3000,MATCH(1,INDEX(('ce raw data'!$A$2:$A$3000=C627)*('ce raw data'!$B$2:$B$3000=$B642),,),0),MATCH(SUBSTITUTE(D630,"Allele","Height"),'ce raw data'!$C$1:$CZ$1,0))="","-",INDEX('ce raw data'!$C$2:$CZ$3000,MATCH(1,INDEX(('ce raw data'!$A$2:$A$3000=C627)*('ce raw data'!$B$2:$B$3000=$B642),,),0),MATCH(SUBSTITUTE(D630,"Allele","Height"),'ce raw data'!$C$1:$CZ$1,0))),"-")</f>
        <v>-</v>
      </c>
      <c r="E641" s="8" t="str">
        <f>IFERROR(IF(INDEX('ce raw data'!$C$2:$CZ$3000,MATCH(1,INDEX(('ce raw data'!$A$2:$A$3000=C627)*('ce raw data'!$B$2:$B$3000=$B642),,),0),MATCH(SUBSTITUTE(E630,"Allele","Height"),'ce raw data'!$C$1:$CZ$1,0))="","-",INDEX('ce raw data'!$C$2:$CZ$3000,MATCH(1,INDEX(('ce raw data'!$A$2:$A$3000=C627)*('ce raw data'!$B$2:$B$3000=$B642),,),0),MATCH(SUBSTITUTE(E630,"Allele","Height"),'ce raw data'!$C$1:$CZ$1,0))),"-")</f>
        <v>-</v>
      </c>
      <c r="F641" s="8" t="str">
        <f>IFERROR(IF(INDEX('ce raw data'!$C$2:$CZ$3000,MATCH(1,INDEX(('ce raw data'!$A$2:$A$3000=C627)*('ce raw data'!$B$2:$B$3000=$B642),,),0),MATCH(SUBSTITUTE(F630,"Allele","Height"),'ce raw data'!$C$1:$CZ$1,0))="","-",INDEX('ce raw data'!$C$2:$CZ$3000,MATCH(1,INDEX(('ce raw data'!$A$2:$A$3000=C627)*('ce raw data'!$B$2:$B$3000=$B642),,),0),MATCH(SUBSTITUTE(F630,"Allele","Height"),'ce raw data'!$C$1:$CZ$1,0))),"-")</f>
        <v>-</v>
      </c>
      <c r="G641" s="8" t="str">
        <f>IFERROR(IF(INDEX('ce raw data'!$C$2:$CZ$3000,MATCH(1,INDEX(('ce raw data'!$A$2:$A$3000=C627)*('ce raw data'!$B$2:$B$3000=$B642),,),0),MATCH(SUBSTITUTE(G630,"Allele","Height"),'ce raw data'!$C$1:$CZ$1,0))="","-",INDEX('ce raw data'!$C$2:$CZ$3000,MATCH(1,INDEX(('ce raw data'!$A$2:$A$3000=C627)*('ce raw data'!$B$2:$B$3000=$B642),,),0),MATCH(SUBSTITUTE(G630,"Allele","Height"),'ce raw data'!$C$1:$CZ$1,0))),"-")</f>
        <v>-</v>
      </c>
      <c r="H641" s="8" t="str">
        <f>IFERROR(IF(INDEX('ce raw data'!$C$2:$CZ$3000,MATCH(1,INDEX(('ce raw data'!$A$2:$A$3000=C627)*('ce raw data'!$B$2:$B$3000=$B642),,),0),MATCH(SUBSTITUTE(H630,"Allele","Height"),'ce raw data'!$C$1:$CZ$1,0))="","-",INDEX('ce raw data'!$C$2:$CZ$3000,MATCH(1,INDEX(('ce raw data'!$A$2:$A$3000=C627)*('ce raw data'!$B$2:$B$3000=$B642),,),0),MATCH(SUBSTITUTE(H630,"Allele","Height"),'ce raw data'!$C$1:$CZ$1,0))),"-")</f>
        <v>-</v>
      </c>
      <c r="I641" s="8" t="str">
        <f>IFERROR(IF(INDEX('ce raw data'!$C$2:$CZ$3000,MATCH(1,INDEX(('ce raw data'!$A$2:$A$3000=C627)*('ce raw data'!$B$2:$B$3000=$B642),,),0),MATCH(SUBSTITUTE(I630,"Allele","Height"),'ce raw data'!$C$1:$CZ$1,0))="","-",INDEX('ce raw data'!$C$2:$CZ$3000,MATCH(1,INDEX(('ce raw data'!$A$2:$A$3000=C627)*('ce raw data'!$B$2:$B$3000=$B642),,),0),MATCH(SUBSTITUTE(I630,"Allele","Height"),'ce raw data'!$C$1:$CZ$1,0))),"-")</f>
        <v>-</v>
      </c>
      <c r="J641" s="8" t="str">
        <f>IFERROR(IF(INDEX('ce raw data'!$C$2:$CZ$3000,MATCH(1,INDEX(('ce raw data'!$A$2:$A$3000=C627)*('ce raw data'!$B$2:$B$3000=$B642),,),0),MATCH(SUBSTITUTE(J630,"Allele","Height"),'ce raw data'!$C$1:$CZ$1,0))="","-",INDEX('ce raw data'!$C$2:$CZ$3000,MATCH(1,INDEX(('ce raw data'!$A$2:$A$3000=C627)*('ce raw data'!$B$2:$B$3000=$B642),,),0),MATCH(SUBSTITUTE(J630,"Allele","Height"),'ce raw data'!$C$1:$CZ$1,0))),"-")</f>
        <v>-</v>
      </c>
    </row>
    <row r="642" spans="2:10" x14ac:dyDescent="0.4">
      <c r="B642" s="10" t="str">
        <f>'Allele Call Table'!$A$81</f>
        <v>D13S317</v>
      </c>
      <c r="C642" s="8" t="str">
        <f>IFERROR(IF(INDEX('ce raw data'!$C$2:$CZ$3000,MATCH(1,INDEX(('ce raw data'!$A$2:$A$3000=C627)*('ce raw data'!$B$2:$B$3000=$B642),,),0),MATCH(C630,'ce raw data'!$C$1:$CZ$1,0))="","-",INDEX('ce raw data'!$C$2:$CZ$3000,MATCH(1,INDEX(('ce raw data'!$A$2:$A$3000=C627)*('ce raw data'!$B$2:$B$3000=$B642),,),0),MATCH(C630,'ce raw data'!$C$1:$CZ$1,0))),"-")</f>
        <v>-</v>
      </c>
      <c r="D642" s="8" t="str">
        <f>IFERROR(IF(INDEX('ce raw data'!$C$2:$CZ$3000,MATCH(1,INDEX(('ce raw data'!$A$2:$A$3000=C627)*('ce raw data'!$B$2:$B$3000=$B642),,),0),MATCH(D630,'ce raw data'!$C$1:$CZ$1,0))="","-",INDEX('ce raw data'!$C$2:$CZ$3000,MATCH(1,INDEX(('ce raw data'!$A$2:$A$3000=C627)*('ce raw data'!$B$2:$B$3000=$B642),,),0),MATCH(D630,'ce raw data'!$C$1:$CZ$1,0))),"-")</f>
        <v>-</v>
      </c>
      <c r="E642" s="8" t="str">
        <f>IFERROR(IF(INDEX('ce raw data'!$C$2:$CZ$3000,MATCH(1,INDEX(('ce raw data'!$A$2:$A$3000=C627)*('ce raw data'!$B$2:$B$3000=$B642),,),0),MATCH(E630,'ce raw data'!$C$1:$CZ$1,0))="","-",INDEX('ce raw data'!$C$2:$CZ$3000,MATCH(1,INDEX(('ce raw data'!$A$2:$A$3000=C627)*('ce raw data'!$B$2:$B$3000=$B642),,),0),MATCH(E630,'ce raw data'!$C$1:$CZ$1,0))),"-")</f>
        <v>-</v>
      </c>
      <c r="F642" s="8" t="str">
        <f>IFERROR(IF(INDEX('ce raw data'!$C$2:$CZ$3000,MATCH(1,INDEX(('ce raw data'!$A$2:$A$3000=C627)*('ce raw data'!$B$2:$B$3000=$B642),,),0),MATCH(F630,'ce raw data'!$C$1:$CZ$1,0))="","-",INDEX('ce raw data'!$C$2:$CZ$3000,MATCH(1,INDEX(('ce raw data'!$A$2:$A$3000=C627)*('ce raw data'!$B$2:$B$3000=$B642),,),0),MATCH(F630,'ce raw data'!$C$1:$CZ$1,0))),"-")</f>
        <v>-</v>
      </c>
      <c r="G642" s="8" t="str">
        <f>IFERROR(IF(INDEX('ce raw data'!$C$2:$CZ$3000,MATCH(1,INDEX(('ce raw data'!$A$2:$A$3000=C627)*('ce raw data'!$B$2:$B$3000=$B642),,),0),MATCH(G630,'ce raw data'!$C$1:$CZ$1,0))="","-",INDEX('ce raw data'!$C$2:$CZ$3000,MATCH(1,INDEX(('ce raw data'!$A$2:$A$3000=C627)*('ce raw data'!$B$2:$B$3000=$B642),,),0),MATCH(G630,'ce raw data'!$C$1:$CZ$1,0))),"-")</f>
        <v>-</v>
      </c>
      <c r="H642" s="8" t="str">
        <f>IFERROR(IF(INDEX('ce raw data'!$C$2:$CZ$3000,MATCH(1,INDEX(('ce raw data'!$A$2:$A$3000=C627)*('ce raw data'!$B$2:$B$3000=$B642),,),0),MATCH(H630,'ce raw data'!$C$1:$CZ$1,0))="","-",INDEX('ce raw data'!$C$2:$CZ$3000,MATCH(1,INDEX(('ce raw data'!$A$2:$A$3000=C627)*('ce raw data'!$B$2:$B$3000=$B642),,),0),MATCH(H630,'ce raw data'!$C$1:$CZ$1,0))),"-")</f>
        <v>-</v>
      </c>
      <c r="I642" s="8" t="str">
        <f>IFERROR(IF(INDEX('ce raw data'!$C$2:$CZ$3000,MATCH(1,INDEX(('ce raw data'!$A$2:$A$3000=C627)*('ce raw data'!$B$2:$B$3000=$B642),,),0),MATCH(I630,'ce raw data'!$C$1:$CZ$1,0))="","-",INDEX('ce raw data'!$C$2:$CZ$3000,MATCH(1,INDEX(('ce raw data'!$A$2:$A$3000=C627)*('ce raw data'!$B$2:$B$3000=$B642),,),0),MATCH(I630,'ce raw data'!$C$1:$CZ$1,0))),"-")</f>
        <v>-</v>
      </c>
      <c r="J642" s="8" t="str">
        <f>IFERROR(IF(INDEX('ce raw data'!$C$2:$CZ$3000,MATCH(1,INDEX(('ce raw data'!$A$2:$A$3000=C627)*('ce raw data'!$B$2:$B$3000=$B642),,),0),MATCH(J630,'ce raw data'!$C$1:$CZ$1,0))="","-",INDEX('ce raw data'!$C$2:$CZ$3000,MATCH(1,INDEX(('ce raw data'!$A$2:$A$3000=C627)*('ce raw data'!$B$2:$B$3000=$B642),,),0),MATCH(J630,'ce raw data'!$C$1:$CZ$1,0))),"-")</f>
        <v>-</v>
      </c>
    </row>
    <row r="643" spans="2:10" hidden="1" x14ac:dyDescent="0.4">
      <c r="B643" s="10"/>
      <c r="C643" s="8" t="str">
        <f>IFERROR(IF(INDEX('ce raw data'!$C$2:$CZ$3000,MATCH(1,INDEX(('ce raw data'!$A$2:$A$3000=C627)*('ce raw data'!$B$2:$B$3000=$B644),,),0),MATCH(SUBSTITUTE(C630,"Allele","Height"),'ce raw data'!$C$1:$CZ$1,0))="","-",INDEX('ce raw data'!$C$2:$CZ$3000,MATCH(1,INDEX(('ce raw data'!$A$2:$A$3000=C627)*('ce raw data'!$B$2:$B$3000=$B644),,),0),MATCH(SUBSTITUTE(C630,"Allele","Height"),'ce raw data'!$C$1:$CZ$1,0))),"-")</f>
        <v>-</v>
      </c>
      <c r="D643" s="8" t="str">
        <f>IFERROR(IF(INDEX('ce raw data'!$C$2:$CZ$3000,MATCH(1,INDEX(('ce raw data'!$A$2:$A$3000=C627)*('ce raw data'!$B$2:$B$3000=$B644),,),0),MATCH(SUBSTITUTE(D630,"Allele","Height"),'ce raw data'!$C$1:$CZ$1,0))="","-",INDEX('ce raw data'!$C$2:$CZ$3000,MATCH(1,INDEX(('ce raw data'!$A$2:$A$3000=C627)*('ce raw data'!$B$2:$B$3000=$B644),,),0),MATCH(SUBSTITUTE(D630,"Allele","Height"),'ce raw data'!$C$1:$CZ$1,0))),"-")</f>
        <v>-</v>
      </c>
      <c r="E643" s="8" t="str">
        <f>IFERROR(IF(INDEX('ce raw data'!$C$2:$CZ$3000,MATCH(1,INDEX(('ce raw data'!$A$2:$A$3000=C627)*('ce raw data'!$B$2:$B$3000=$B644),,),0),MATCH(SUBSTITUTE(E630,"Allele","Height"),'ce raw data'!$C$1:$CZ$1,0))="","-",INDEX('ce raw data'!$C$2:$CZ$3000,MATCH(1,INDEX(('ce raw data'!$A$2:$A$3000=C627)*('ce raw data'!$B$2:$B$3000=$B644),,),0),MATCH(SUBSTITUTE(E630,"Allele","Height"),'ce raw data'!$C$1:$CZ$1,0))),"-")</f>
        <v>-</v>
      </c>
      <c r="F643" s="8" t="str">
        <f>IFERROR(IF(INDEX('ce raw data'!$C$2:$CZ$3000,MATCH(1,INDEX(('ce raw data'!$A$2:$A$3000=C627)*('ce raw data'!$B$2:$B$3000=$B644),,),0),MATCH(SUBSTITUTE(F630,"Allele","Height"),'ce raw data'!$C$1:$CZ$1,0))="","-",INDEX('ce raw data'!$C$2:$CZ$3000,MATCH(1,INDEX(('ce raw data'!$A$2:$A$3000=C627)*('ce raw data'!$B$2:$B$3000=$B644),,),0),MATCH(SUBSTITUTE(F630,"Allele","Height"),'ce raw data'!$C$1:$CZ$1,0))),"-")</f>
        <v>-</v>
      </c>
      <c r="G643" s="8" t="str">
        <f>IFERROR(IF(INDEX('ce raw data'!$C$2:$CZ$3000,MATCH(1,INDEX(('ce raw data'!$A$2:$A$3000=C627)*('ce raw data'!$B$2:$B$3000=$B644),,),0),MATCH(SUBSTITUTE(G630,"Allele","Height"),'ce raw data'!$C$1:$CZ$1,0))="","-",INDEX('ce raw data'!$C$2:$CZ$3000,MATCH(1,INDEX(('ce raw data'!$A$2:$A$3000=C627)*('ce raw data'!$B$2:$B$3000=$B644),,),0),MATCH(SUBSTITUTE(G630,"Allele","Height"),'ce raw data'!$C$1:$CZ$1,0))),"-")</f>
        <v>-</v>
      </c>
      <c r="H643" s="8" t="str">
        <f>IFERROR(IF(INDEX('ce raw data'!$C$2:$CZ$3000,MATCH(1,INDEX(('ce raw data'!$A$2:$A$3000=C627)*('ce raw data'!$B$2:$B$3000=$B644),,),0),MATCH(SUBSTITUTE(H630,"Allele","Height"),'ce raw data'!$C$1:$CZ$1,0))="","-",INDEX('ce raw data'!$C$2:$CZ$3000,MATCH(1,INDEX(('ce raw data'!$A$2:$A$3000=C627)*('ce raw data'!$B$2:$B$3000=$B644),,),0),MATCH(SUBSTITUTE(H630,"Allele","Height"),'ce raw data'!$C$1:$CZ$1,0))),"-")</f>
        <v>-</v>
      </c>
      <c r="I643" s="8" t="str">
        <f>IFERROR(IF(INDEX('ce raw data'!$C$2:$CZ$3000,MATCH(1,INDEX(('ce raw data'!$A$2:$A$3000=C627)*('ce raw data'!$B$2:$B$3000=$B644),,),0),MATCH(SUBSTITUTE(I630,"Allele","Height"),'ce raw data'!$C$1:$CZ$1,0))="","-",INDEX('ce raw data'!$C$2:$CZ$3000,MATCH(1,INDEX(('ce raw data'!$A$2:$A$3000=C627)*('ce raw data'!$B$2:$B$3000=$B644),,),0),MATCH(SUBSTITUTE(I630,"Allele","Height"),'ce raw data'!$C$1:$CZ$1,0))),"-")</f>
        <v>-</v>
      </c>
      <c r="J643" s="8" t="str">
        <f>IFERROR(IF(INDEX('ce raw data'!$C$2:$CZ$3000,MATCH(1,INDEX(('ce raw data'!$A$2:$A$3000=C627)*('ce raw data'!$B$2:$B$3000=$B644),,),0),MATCH(SUBSTITUTE(J630,"Allele","Height"),'ce raw data'!$C$1:$CZ$1,0))="","-",INDEX('ce raw data'!$C$2:$CZ$3000,MATCH(1,INDEX(('ce raw data'!$A$2:$A$3000=C627)*('ce raw data'!$B$2:$B$3000=$B644),,),0),MATCH(SUBSTITUTE(J630,"Allele","Height"),'ce raw data'!$C$1:$CZ$1,0))),"-")</f>
        <v>-</v>
      </c>
    </row>
    <row r="644" spans="2:10" x14ac:dyDescent="0.4">
      <c r="B644" s="10" t="str">
        <f>'Allele Call Table'!$A$83</f>
        <v>Penta E</v>
      </c>
      <c r="C644" s="8" t="str">
        <f>IFERROR(IF(INDEX('ce raw data'!$C$2:$CZ$3000,MATCH(1,INDEX(('ce raw data'!$A$2:$A$3000=C627)*('ce raw data'!$B$2:$B$3000=$B644),,),0),MATCH(C630,'ce raw data'!$C$1:$CZ$1,0))="","-",INDEX('ce raw data'!$C$2:$CZ$3000,MATCH(1,INDEX(('ce raw data'!$A$2:$A$3000=C627)*('ce raw data'!$B$2:$B$3000=$B644),,),0),MATCH(C630,'ce raw data'!$C$1:$CZ$1,0))),"-")</f>
        <v>-</v>
      </c>
      <c r="D644" s="8" t="str">
        <f>IFERROR(IF(INDEX('ce raw data'!$C$2:$CZ$3000,MATCH(1,INDEX(('ce raw data'!$A$2:$A$3000=C627)*('ce raw data'!$B$2:$B$3000=$B644),,),0),MATCH(D630,'ce raw data'!$C$1:$CZ$1,0))="","-",INDEX('ce raw data'!$C$2:$CZ$3000,MATCH(1,INDEX(('ce raw data'!$A$2:$A$3000=C627)*('ce raw data'!$B$2:$B$3000=$B644),,),0),MATCH(D630,'ce raw data'!$C$1:$CZ$1,0))),"-")</f>
        <v>-</v>
      </c>
      <c r="E644" s="8" t="str">
        <f>IFERROR(IF(INDEX('ce raw data'!$C$2:$CZ$3000,MATCH(1,INDEX(('ce raw data'!$A$2:$A$3000=C627)*('ce raw data'!$B$2:$B$3000=$B644),,),0),MATCH(E630,'ce raw data'!$C$1:$CZ$1,0))="","-",INDEX('ce raw data'!$C$2:$CZ$3000,MATCH(1,INDEX(('ce raw data'!$A$2:$A$3000=C627)*('ce raw data'!$B$2:$B$3000=$B644),,),0),MATCH(E630,'ce raw data'!$C$1:$CZ$1,0))),"-")</f>
        <v>-</v>
      </c>
      <c r="F644" s="8" t="str">
        <f>IFERROR(IF(INDEX('ce raw data'!$C$2:$CZ$3000,MATCH(1,INDEX(('ce raw data'!$A$2:$A$3000=C627)*('ce raw data'!$B$2:$B$3000=$B644),,),0),MATCH(F630,'ce raw data'!$C$1:$CZ$1,0))="","-",INDEX('ce raw data'!$C$2:$CZ$3000,MATCH(1,INDEX(('ce raw data'!$A$2:$A$3000=C627)*('ce raw data'!$B$2:$B$3000=$B644),,),0),MATCH(F630,'ce raw data'!$C$1:$CZ$1,0))),"-")</f>
        <v>-</v>
      </c>
      <c r="G644" s="8" t="str">
        <f>IFERROR(IF(INDEX('ce raw data'!$C$2:$CZ$3000,MATCH(1,INDEX(('ce raw data'!$A$2:$A$3000=C627)*('ce raw data'!$B$2:$B$3000=$B644),,),0),MATCH(G630,'ce raw data'!$C$1:$CZ$1,0))="","-",INDEX('ce raw data'!$C$2:$CZ$3000,MATCH(1,INDEX(('ce raw data'!$A$2:$A$3000=C627)*('ce raw data'!$B$2:$B$3000=$B644),,),0),MATCH(G630,'ce raw data'!$C$1:$CZ$1,0))),"-")</f>
        <v>-</v>
      </c>
      <c r="H644" s="8" t="str">
        <f>IFERROR(IF(INDEX('ce raw data'!$C$2:$CZ$3000,MATCH(1,INDEX(('ce raw data'!$A$2:$A$3000=C627)*('ce raw data'!$B$2:$B$3000=$B644),,),0),MATCH(H630,'ce raw data'!$C$1:$CZ$1,0))="","-",INDEX('ce raw data'!$C$2:$CZ$3000,MATCH(1,INDEX(('ce raw data'!$A$2:$A$3000=C627)*('ce raw data'!$B$2:$B$3000=$B644),,),0),MATCH(H630,'ce raw data'!$C$1:$CZ$1,0))),"-")</f>
        <v>-</v>
      </c>
      <c r="I644" s="8" t="str">
        <f>IFERROR(IF(INDEX('ce raw data'!$C$2:$CZ$3000,MATCH(1,INDEX(('ce raw data'!$A$2:$A$3000=C627)*('ce raw data'!$B$2:$B$3000=$B644),,),0),MATCH(I630,'ce raw data'!$C$1:$CZ$1,0))="","-",INDEX('ce raw data'!$C$2:$CZ$3000,MATCH(1,INDEX(('ce raw data'!$A$2:$A$3000=C627)*('ce raw data'!$B$2:$B$3000=$B644),,),0),MATCH(I630,'ce raw data'!$C$1:$CZ$1,0))),"-")</f>
        <v>-</v>
      </c>
      <c r="J644" s="8" t="str">
        <f>IFERROR(IF(INDEX('ce raw data'!$C$2:$CZ$3000,MATCH(1,INDEX(('ce raw data'!$A$2:$A$3000=C627)*('ce raw data'!$B$2:$B$3000=$B644),,),0),MATCH(J630,'ce raw data'!$C$1:$CZ$1,0))="","-",INDEX('ce raw data'!$C$2:$CZ$3000,MATCH(1,INDEX(('ce raw data'!$A$2:$A$3000=C627)*('ce raw data'!$B$2:$B$3000=$B644),,),0),MATCH(J630,'ce raw data'!$C$1:$CZ$1,0))),"-")</f>
        <v>-</v>
      </c>
    </row>
    <row r="645" spans="2:10" hidden="1" x14ac:dyDescent="0.4">
      <c r="B645" s="10"/>
      <c r="C645" s="8" t="str">
        <f>IFERROR(IF(INDEX('ce raw data'!$C$2:$CZ$3000,MATCH(1,INDEX(('ce raw data'!$A$2:$A$3000=C627)*('ce raw data'!$B$2:$B$3000=$B646),,),0),MATCH(SUBSTITUTE(C630,"Allele","Height"),'ce raw data'!$C$1:$CZ$1,0))="","-",INDEX('ce raw data'!$C$2:$CZ$3000,MATCH(1,INDEX(('ce raw data'!$A$2:$A$3000=C627)*('ce raw data'!$B$2:$B$3000=$B646),,),0),MATCH(SUBSTITUTE(C630,"Allele","Height"),'ce raw data'!$C$1:$CZ$1,0))),"-")</f>
        <v>-</v>
      </c>
      <c r="D645" s="8" t="str">
        <f>IFERROR(IF(INDEX('ce raw data'!$C$2:$CZ$3000,MATCH(1,INDEX(('ce raw data'!$A$2:$A$3000=C627)*('ce raw data'!$B$2:$B$3000=$B646),,),0),MATCH(SUBSTITUTE(D630,"Allele","Height"),'ce raw data'!$C$1:$CZ$1,0))="","-",INDEX('ce raw data'!$C$2:$CZ$3000,MATCH(1,INDEX(('ce raw data'!$A$2:$A$3000=C627)*('ce raw data'!$B$2:$B$3000=$B646),,),0),MATCH(SUBSTITUTE(D630,"Allele","Height"),'ce raw data'!$C$1:$CZ$1,0))),"-")</f>
        <v>-</v>
      </c>
      <c r="E645" s="8" t="str">
        <f>IFERROR(IF(INDEX('ce raw data'!$C$2:$CZ$3000,MATCH(1,INDEX(('ce raw data'!$A$2:$A$3000=C627)*('ce raw data'!$B$2:$B$3000=$B646),,),0),MATCH(SUBSTITUTE(E630,"Allele","Height"),'ce raw data'!$C$1:$CZ$1,0))="","-",INDEX('ce raw data'!$C$2:$CZ$3000,MATCH(1,INDEX(('ce raw data'!$A$2:$A$3000=C627)*('ce raw data'!$B$2:$B$3000=$B646),,),0),MATCH(SUBSTITUTE(E630,"Allele","Height"),'ce raw data'!$C$1:$CZ$1,0))),"-")</f>
        <v>-</v>
      </c>
      <c r="F645" s="8" t="str">
        <f>IFERROR(IF(INDEX('ce raw data'!$C$2:$CZ$3000,MATCH(1,INDEX(('ce raw data'!$A$2:$A$3000=C627)*('ce raw data'!$B$2:$B$3000=$B646),,),0),MATCH(SUBSTITUTE(F630,"Allele","Height"),'ce raw data'!$C$1:$CZ$1,0))="","-",INDEX('ce raw data'!$C$2:$CZ$3000,MATCH(1,INDEX(('ce raw data'!$A$2:$A$3000=C627)*('ce raw data'!$B$2:$B$3000=$B646),,),0),MATCH(SUBSTITUTE(F630,"Allele","Height"),'ce raw data'!$C$1:$CZ$1,0))),"-")</f>
        <v>-</v>
      </c>
      <c r="G645" s="8" t="str">
        <f>IFERROR(IF(INDEX('ce raw data'!$C$2:$CZ$3000,MATCH(1,INDEX(('ce raw data'!$A$2:$A$3000=C627)*('ce raw data'!$B$2:$B$3000=$B646),,),0),MATCH(SUBSTITUTE(G630,"Allele","Height"),'ce raw data'!$C$1:$CZ$1,0))="","-",INDEX('ce raw data'!$C$2:$CZ$3000,MATCH(1,INDEX(('ce raw data'!$A$2:$A$3000=C627)*('ce raw data'!$B$2:$B$3000=$B646),,),0),MATCH(SUBSTITUTE(G630,"Allele","Height"),'ce raw data'!$C$1:$CZ$1,0))),"-")</f>
        <v>-</v>
      </c>
      <c r="H645" s="8" t="str">
        <f>IFERROR(IF(INDEX('ce raw data'!$C$2:$CZ$3000,MATCH(1,INDEX(('ce raw data'!$A$2:$A$3000=C627)*('ce raw data'!$B$2:$B$3000=$B646),,),0),MATCH(SUBSTITUTE(H630,"Allele","Height"),'ce raw data'!$C$1:$CZ$1,0))="","-",INDEX('ce raw data'!$C$2:$CZ$3000,MATCH(1,INDEX(('ce raw data'!$A$2:$A$3000=C627)*('ce raw data'!$B$2:$B$3000=$B646),,),0),MATCH(SUBSTITUTE(H630,"Allele","Height"),'ce raw data'!$C$1:$CZ$1,0))),"-")</f>
        <v>-</v>
      </c>
      <c r="I645" s="8" t="str">
        <f>IFERROR(IF(INDEX('ce raw data'!$C$2:$CZ$3000,MATCH(1,INDEX(('ce raw data'!$A$2:$A$3000=C627)*('ce raw data'!$B$2:$B$3000=$B646),,),0),MATCH(SUBSTITUTE(I630,"Allele","Height"),'ce raw data'!$C$1:$CZ$1,0))="","-",INDEX('ce raw data'!$C$2:$CZ$3000,MATCH(1,INDEX(('ce raw data'!$A$2:$A$3000=C627)*('ce raw data'!$B$2:$B$3000=$B646),,),0),MATCH(SUBSTITUTE(I630,"Allele","Height"),'ce raw data'!$C$1:$CZ$1,0))),"-")</f>
        <v>-</v>
      </c>
      <c r="J645" s="8" t="str">
        <f>IFERROR(IF(INDEX('ce raw data'!$C$2:$CZ$3000,MATCH(1,INDEX(('ce raw data'!$A$2:$A$3000=C627)*('ce raw data'!$B$2:$B$3000=$B646),,),0),MATCH(SUBSTITUTE(J630,"Allele","Height"),'ce raw data'!$C$1:$CZ$1,0))="","-",INDEX('ce raw data'!$C$2:$CZ$3000,MATCH(1,INDEX(('ce raw data'!$A$2:$A$3000=C627)*('ce raw data'!$B$2:$B$3000=$B646),,),0),MATCH(SUBSTITUTE(J630,"Allele","Height"),'ce raw data'!$C$1:$CZ$1,0))),"-")</f>
        <v>-</v>
      </c>
    </row>
    <row r="646" spans="2:10" x14ac:dyDescent="0.4">
      <c r="B646" s="11" t="str">
        <f>'Allele Call Table'!$A$85</f>
        <v>D16S539</v>
      </c>
      <c r="C646" s="8" t="str">
        <f>IFERROR(IF(INDEX('ce raw data'!$C$2:$CZ$3000,MATCH(1,INDEX(('ce raw data'!$A$2:$A$3000=C627)*('ce raw data'!$B$2:$B$3000=$B646),,),0),MATCH(C630,'ce raw data'!$C$1:$CZ$1,0))="","-",INDEX('ce raw data'!$C$2:$CZ$3000,MATCH(1,INDEX(('ce raw data'!$A$2:$A$3000=C627)*('ce raw data'!$B$2:$B$3000=$B646),,),0),MATCH(C630,'ce raw data'!$C$1:$CZ$1,0))),"-")</f>
        <v>-</v>
      </c>
      <c r="D646" s="8" t="str">
        <f>IFERROR(IF(INDEX('ce raw data'!$C$2:$CZ$3000,MATCH(1,INDEX(('ce raw data'!$A$2:$A$3000=C627)*('ce raw data'!$B$2:$B$3000=$B646),,),0),MATCH(D630,'ce raw data'!$C$1:$CZ$1,0))="","-",INDEX('ce raw data'!$C$2:$CZ$3000,MATCH(1,INDEX(('ce raw data'!$A$2:$A$3000=C627)*('ce raw data'!$B$2:$B$3000=$B646),,),0),MATCH(D630,'ce raw data'!$C$1:$CZ$1,0))),"-")</f>
        <v>-</v>
      </c>
      <c r="E646" s="8" t="str">
        <f>IFERROR(IF(INDEX('ce raw data'!$C$2:$CZ$3000,MATCH(1,INDEX(('ce raw data'!$A$2:$A$3000=C627)*('ce raw data'!$B$2:$B$3000=$B646),,),0),MATCH(E630,'ce raw data'!$C$1:$CZ$1,0))="","-",INDEX('ce raw data'!$C$2:$CZ$3000,MATCH(1,INDEX(('ce raw data'!$A$2:$A$3000=C627)*('ce raw data'!$B$2:$B$3000=$B646),,),0),MATCH(E630,'ce raw data'!$C$1:$CZ$1,0))),"-")</f>
        <v>-</v>
      </c>
      <c r="F646" s="8" t="str">
        <f>IFERROR(IF(INDEX('ce raw data'!$C$2:$CZ$3000,MATCH(1,INDEX(('ce raw data'!$A$2:$A$3000=C627)*('ce raw data'!$B$2:$B$3000=$B646),,),0),MATCH(F630,'ce raw data'!$C$1:$CZ$1,0))="","-",INDEX('ce raw data'!$C$2:$CZ$3000,MATCH(1,INDEX(('ce raw data'!$A$2:$A$3000=C627)*('ce raw data'!$B$2:$B$3000=$B646),,),0),MATCH(F630,'ce raw data'!$C$1:$CZ$1,0))),"-")</f>
        <v>-</v>
      </c>
      <c r="G646" s="8" t="str">
        <f>IFERROR(IF(INDEX('ce raw data'!$C$2:$CZ$3000,MATCH(1,INDEX(('ce raw data'!$A$2:$A$3000=C627)*('ce raw data'!$B$2:$B$3000=$B646),,),0),MATCH(G630,'ce raw data'!$C$1:$CZ$1,0))="","-",INDEX('ce raw data'!$C$2:$CZ$3000,MATCH(1,INDEX(('ce raw data'!$A$2:$A$3000=C627)*('ce raw data'!$B$2:$B$3000=$B646),,),0),MATCH(G630,'ce raw data'!$C$1:$CZ$1,0))),"-")</f>
        <v>-</v>
      </c>
      <c r="H646" s="8" t="str">
        <f>IFERROR(IF(INDEX('ce raw data'!$C$2:$CZ$3000,MATCH(1,INDEX(('ce raw data'!$A$2:$A$3000=C627)*('ce raw data'!$B$2:$B$3000=$B646),,),0),MATCH(H630,'ce raw data'!$C$1:$CZ$1,0))="","-",INDEX('ce raw data'!$C$2:$CZ$3000,MATCH(1,INDEX(('ce raw data'!$A$2:$A$3000=C627)*('ce raw data'!$B$2:$B$3000=$B646),,),0),MATCH(H630,'ce raw data'!$C$1:$CZ$1,0))),"-")</f>
        <v>-</v>
      </c>
      <c r="I646" s="8" t="str">
        <f>IFERROR(IF(INDEX('ce raw data'!$C$2:$CZ$3000,MATCH(1,INDEX(('ce raw data'!$A$2:$A$3000=C627)*('ce raw data'!$B$2:$B$3000=$B646),,),0),MATCH(I630,'ce raw data'!$C$1:$CZ$1,0))="","-",INDEX('ce raw data'!$C$2:$CZ$3000,MATCH(1,INDEX(('ce raw data'!$A$2:$A$3000=C627)*('ce raw data'!$B$2:$B$3000=$B646),,),0),MATCH(I630,'ce raw data'!$C$1:$CZ$1,0))),"-")</f>
        <v>-</v>
      </c>
      <c r="J646" s="8" t="str">
        <f>IFERROR(IF(INDEX('ce raw data'!$C$2:$CZ$3000,MATCH(1,INDEX(('ce raw data'!$A$2:$A$3000=C627)*('ce raw data'!$B$2:$B$3000=$B646),,),0),MATCH(J630,'ce raw data'!$C$1:$CZ$1,0))="","-",INDEX('ce raw data'!$C$2:$CZ$3000,MATCH(1,INDEX(('ce raw data'!$A$2:$A$3000=C627)*('ce raw data'!$B$2:$B$3000=$B646),,),0),MATCH(J630,'ce raw data'!$C$1:$CZ$1,0))),"-")</f>
        <v>-</v>
      </c>
    </row>
    <row r="647" spans="2:10" hidden="1" x14ac:dyDescent="0.4">
      <c r="B647" s="11"/>
      <c r="C647" s="8" t="str">
        <f>IFERROR(IF(INDEX('ce raw data'!$C$2:$CZ$3000,MATCH(1,INDEX(('ce raw data'!$A$2:$A$3000=C627)*('ce raw data'!$B$2:$B$3000=$B648),,),0),MATCH(SUBSTITUTE(C630,"Allele","Height"),'ce raw data'!$C$1:$CZ$1,0))="","-",INDEX('ce raw data'!$C$2:$CZ$3000,MATCH(1,INDEX(('ce raw data'!$A$2:$A$3000=C627)*('ce raw data'!$B$2:$B$3000=$B648),,),0),MATCH(SUBSTITUTE(C630,"Allele","Height"),'ce raw data'!$C$1:$CZ$1,0))),"-")</f>
        <v>-</v>
      </c>
      <c r="D647" s="8" t="str">
        <f>IFERROR(IF(INDEX('ce raw data'!$C$2:$CZ$3000,MATCH(1,INDEX(('ce raw data'!$A$2:$A$3000=C627)*('ce raw data'!$B$2:$B$3000=$B648),,),0),MATCH(SUBSTITUTE(D630,"Allele","Height"),'ce raw data'!$C$1:$CZ$1,0))="","-",INDEX('ce raw data'!$C$2:$CZ$3000,MATCH(1,INDEX(('ce raw data'!$A$2:$A$3000=C627)*('ce raw data'!$B$2:$B$3000=$B648),,),0),MATCH(SUBSTITUTE(D630,"Allele","Height"),'ce raw data'!$C$1:$CZ$1,0))),"-")</f>
        <v>-</v>
      </c>
      <c r="E647" s="8" t="str">
        <f>IFERROR(IF(INDEX('ce raw data'!$C$2:$CZ$3000,MATCH(1,INDEX(('ce raw data'!$A$2:$A$3000=C627)*('ce raw data'!$B$2:$B$3000=$B648),,),0),MATCH(SUBSTITUTE(E630,"Allele","Height"),'ce raw data'!$C$1:$CZ$1,0))="","-",INDEX('ce raw data'!$C$2:$CZ$3000,MATCH(1,INDEX(('ce raw data'!$A$2:$A$3000=C627)*('ce raw data'!$B$2:$B$3000=$B648),,),0),MATCH(SUBSTITUTE(E630,"Allele","Height"),'ce raw data'!$C$1:$CZ$1,0))),"-")</f>
        <v>-</v>
      </c>
      <c r="F647" s="8" t="str">
        <f>IFERROR(IF(INDEX('ce raw data'!$C$2:$CZ$3000,MATCH(1,INDEX(('ce raw data'!$A$2:$A$3000=C627)*('ce raw data'!$B$2:$B$3000=$B648),,),0),MATCH(SUBSTITUTE(F630,"Allele","Height"),'ce raw data'!$C$1:$CZ$1,0))="","-",INDEX('ce raw data'!$C$2:$CZ$3000,MATCH(1,INDEX(('ce raw data'!$A$2:$A$3000=C627)*('ce raw data'!$B$2:$B$3000=$B648),,),0),MATCH(SUBSTITUTE(F630,"Allele","Height"),'ce raw data'!$C$1:$CZ$1,0))),"-")</f>
        <v>-</v>
      </c>
      <c r="G647" s="8" t="str">
        <f>IFERROR(IF(INDEX('ce raw data'!$C$2:$CZ$3000,MATCH(1,INDEX(('ce raw data'!$A$2:$A$3000=C627)*('ce raw data'!$B$2:$B$3000=$B648),,),0),MATCH(SUBSTITUTE(G630,"Allele","Height"),'ce raw data'!$C$1:$CZ$1,0))="","-",INDEX('ce raw data'!$C$2:$CZ$3000,MATCH(1,INDEX(('ce raw data'!$A$2:$A$3000=C627)*('ce raw data'!$B$2:$B$3000=$B648),,),0),MATCH(SUBSTITUTE(G630,"Allele","Height"),'ce raw data'!$C$1:$CZ$1,0))),"-")</f>
        <v>-</v>
      </c>
      <c r="H647" s="8" t="str">
        <f>IFERROR(IF(INDEX('ce raw data'!$C$2:$CZ$3000,MATCH(1,INDEX(('ce raw data'!$A$2:$A$3000=C627)*('ce raw data'!$B$2:$B$3000=$B648),,),0),MATCH(SUBSTITUTE(H630,"Allele","Height"),'ce raw data'!$C$1:$CZ$1,0))="","-",INDEX('ce raw data'!$C$2:$CZ$3000,MATCH(1,INDEX(('ce raw data'!$A$2:$A$3000=C627)*('ce raw data'!$B$2:$B$3000=$B648),,),0),MATCH(SUBSTITUTE(H630,"Allele","Height"),'ce raw data'!$C$1:$CZ$1,0))),"-")</f>
        <v>-</v>
      </c>
      <c r="I647" s="8" t="str">
        <f>IFERROR(IF(INDEX('ce raw data'!$C$2:$CZ$3000,MATCH(1,INDEX(('ce raw data'!$A$2:$A$3000=C627)*('ce raw data'!$B$2:$B$3000=$B648),,),0),MATCH(SUBSTITUTE(I630,"Allele","Height"),'ce raw data'!$C$1:$CZ$1,0))="","-",INDEX('ce raw data'!$C$2:$CZ$3000,MATCH(1,INDEX(('ce raw data'!$A$2:$A$3000=C627)*('ce raw data'!$B$2:$B$3000=$B648),,),0),MATCH(SUBSTITUTE(I630,"Allele","Height"),'ce raw data'!$C$1:$CZ$1,0))),"-")</f>
        <v>-</v>
      </c>
      <c r="J647" s="8" t="str">
        <f>IFERROR(IF(INDEX('ce raw data'!$C$2:$CZ$3000,MATCH(1,INDEX(('ce raw data'!$A$2:$A$3000=C627)*('ce raw data'!$B$2:$B$3000=$B648),,),0),MATCH(SUBSTITUTE(J630,"Allele","Height"),'ce raw data'!$C$1:$CZ$1,0))="","-",INDEX('ce raw data'!$C$2:$CZ$3000,MATCH(1,INDEX(('ce raw data'!$A$2:$A$3000=C627)*('ce raw data'!$B$2:$B$3000=$B648),,),0),MATCH(SUBSTITUTE(J630,"Allele","Height"),'ce raw data'!$C$1:$CZ$1,0))),"-")</f>
        <v>-</v>
      </c>
    </row>
    <row r="648" spans="2:10" x14ac:dyDescent="0.4">
      <c r="B648" s="11" t="str">
        <f>'Allele Call Table'!$A$87</f>
        <v>D18S51</v>
      </c>
      <c r="C648" s="8" t="str">
        <f>IFERROR(IF(INDEX('ce raw data'!$C$2:$CZ$3000,MATCH(1,INDEX(('ce raw data'!$A$2:$A$3000=C627)*('ce raw data'!$B$2:$B$3000=$B648),,),0),MATCH(C630,'ce raw data'!$C$1:$CZ$1,0))="","-",INDEX('ce raw data'!$C$2:$CZ$3000,MATCH(1,INDEX(('ce raw data'!$A$2:$A$3000=C627)*('ce raw data'!$B$2:$B$3000=$B648),,),0),MATCH(C630,'ce raw data'!$C$1:$CZ$1,0))),"-")</f>
        <v>-</v>
      </c>
      <c r="D648" s="8" t="str">
        <f>IFERROR(IF(INDEX('ce raw data'!$C$2:$CZ$3000,MATCH(1,INDEX(('ce raw data'!$A$2:$A$3000=C627)*('ce raw data'!$B$2:$B$3000=$B648),,),0),MATCH(D630,'ce raw data'!$C$1:$CZ$1,0))="","-",INDEX('ce raw data'!$C$2:$CZ$3000,MATCH(1,INDEX(('ce raw data'!$A$2:$A$3000=C627)*('ce raw data'!$B$2:$B$3000=$B648),,),0),MATCH(D630,'ce raw data'!$C$1:$CZ$1,0))),"-")</f>
        <v>-</v>
      </c>
      <c r="E648" s="8" t="str">
        <f>IFERROR(IF(INDEX('ce raw data'!$C$2:$CZ$3000,MATCH(1,INDEX(('ce raw data'!$A$2:$A$3000=C627)*('ce raw data'!$B$2:$B$3000=$B648),,),0),MATCH(E630,'ce raw data'!$C$1:$CZ$1,0))="","-",INDEX('ce raw data'!$C$2:$CZ$3000,MATCH(1,INDEX(('ce raw data'!$A$2:$A$3000=C627)*('ce raw data'!$B$2:$B$3000=$B648),,),0),MATCH(E630,'ce raw data'!$C$1:$CZ$1,0))),"-")</f>
        <v>-</v>
      </c>
      <c r="F648" s="8" t="str">
        <f>IFERROR(IF(INDEX('ce raw data'!$C$2:$CZ$3000,MATCH(1,INDEX(('ce raw data'!$A$2:$A$3000=C627)*('ce raw data'!$B$2:$B$3000=$B648),,),0),MATCH(F630,'ce raw data'!$C$1:$CZ$1,0))="","-",INDEX('ce raw data'!$C$2:$CZ$3000,MATCH(1,INDEX(('ce raw data'!$A$2:$A$3000=C627)*('ce raw data'!$B$2:$B$3000=$B648),,),0),MATCH(F630,'ce raw data'!$C$1:$CZ$1,0))),"-")</f>
        <v>-</v>
      </c>
      <c r="G648" s="8" t="str">
        <f>IFERROR(IF(INDEX('ce raw data'!$C$2:$CZ$3000,MATCH(1,INDEX(('ce raw data'!$A$2:$A$3000=C627)*('ce raw data'!$B$2:$B$3000=$B648),,),0),MATCH(G630,'ce raw data'!$C$1:$CZ$1,0))="","-",INDEX('ce raw data'!$C$2:$CZ$3000,MATCH(1,INDEX(('ce raw data'!$A$2:$A$3000=C627)*('ce raw data'!$B$2:$B$3000=$B648),,),0),MATCH(G630,'ce raw data'!$C$1:$CZ$1,0))),"-")</f>
        <v>-</v>
      </c>
      <c r="H648" s="8" t="str">
        <f>IFERROR(IF(INDEX('ce raw data'!$C$2:$CZ$3000,MATCH(1,INDEX(('ce raw data'!$A$2:$A$3000=C627)*('ce raw data'!$B$2:$B$3000=$B648),,),0),MATCH(H630,'ce raw data'!$C$1:$CZ$1,0))="","-",INDEX('ce raw data'!$C$2:$CZ$3000,MATCH(1,INDEX(('ce raw data'!$A$2:$A$3000=C627)*('ce raw data'!$B$2:$B$3000=$B648),,),0),MATCH(H630,'ce raw data'!$C$1:$CZ$1,0))),"-")</f>
        <v>-</v>
      </c>
      <c r="I648" s="8" t="str">
        <f>IFERROR(IF(INDEX('ce raw data'!$C$2:$CZ$3000,MATCH(1,INDEX(('ce raw data'!$A$2:$A$3000=C627)*('ce raw data'!$B$2:$B$3000=$B648),,),0),MATCH(I630,'ce raw data'!$C$1:$CZ$1,0))="","-",INDEX('ce raw data'!$C$2:$CZ$3000,MATCH(1,INDEX(('ce raw data'!$A$2:$A$3000=C627)*('ce raw data'!$B$2:$B$3000=$B648),,),0),MATCH(I630,'ce raw data'!$C$1:$CZ$1,0))),"-")</f>
        <v>-</v>
      </c>
      <c r="J648" s="8" t="str">
        <f>IFERROR(IF(INDEX('ce raw data'!$C$2:$CZ$3000,MATCH(1,INDEX(('ce raw data'!$A$2:$A$3000=C627)*('ce raw data'!$B$2:$B$3000=$B648),,),0),MATCH(J630,'ce raw data'!$C$1:$CZ$1,0))="","-",INDEX('ce raw data'!$C$2:$CZ$3000,MATCH(1,INDEX(('ce raw data'!$A$2:$A$3000=C627)*('ce raw data'!$B$2:$B$3000=$B648),,),0),MATCH(J630,'ce raw data'!$C$1:$CZ$1,0))),"-")</f>
        <v>-</v>
      </c>
    </row>
    <row r="649" spans="2:10" hidden="1" x14ac:dyDescent="0.4">
      <c r="B649" s="11"/>
      <c r="C649" s="8" t="str">
        <f>IFERROR(IF(INDEX('ce raw data'!$C$2:$CZ$3000,MATCH(1,INDEX(('ce raw data'!$A$2:$A$3000=C627)*('ce raw data'!$B$2:$B$3000=$B650),,),0),MATCH(SUBSTITUTE(C630,"Allele","Height"),'ce raw data'!$C$1:$CZ$1,0))="","-",INDEX('ce raw data'!$C$2:$CZ$3000,MATCH(1,INDEX(('ce raw data'!$A$2:$A$3000=C627)*('ce raw data'!$B$2:$B$3000=$B650),,),0),MATCH(SUBSTITUTE(C630,"Allele","Height"),'ce raw data'!$C$1:$CZ$1,0))),"-")</f>
        <v>-</v>
      </c>
      <c r="D649" s="8" t="str">
        <f>IFERROR(IF(INDEX('ce raw data'!$C$2:$CZ$3000,MATCH(1,INDEX(('ce raw data'!$A$2:$A$3000=C627)*('ce raw data'!$B$2:$B$3000=$B650),,),0),MATCH(SUBSTITUTE(D630,"Allele","Height"),'ce raw data'!$C$1:$CZ$1,0))="","-",INDEX('ce raw data'!$C$2:$CZ$3000,MATCH(1,INDEX(('ce raw data'!$A$2:$A$3000=C627)*('ce raw data'!$B$2:$B$3000=$B650),,),0),MATCH(SUBSTITUTE(D630,"Allele","Height"),'ce raw data'!$C$1:$CZ$1,0))),"-")</f>
        <v>-</v>
      </c>
      <c r="E649" s="8" t="str">
        <f>IFERROR(IF(INDEX('ce raw data'!$C$2:$CZ$3000,MATCH(1,INDEX(('ce raw data'!$A$2:$A$3000=C627)*('ce raw data'!$B$2:$B$3000=$B650),,),0),MATCH(SUBSTITUTE(E630,"Allele","Height"),'ce raw data'!$C$1:$CZ$1,0))="","-",INDEX('ce raw data'!$C$2:$CZ$3000,MATCH(1,INDEX(('ce raw data'!$A$2:$A$3000=C627)*('ce raw data'!$B$2:$B$3000=$B650),,),0),MATCH(SUBSTITUTE(E630,"Allele","Height"),'ce raw data'!$C$1:$CZ$1,0))),"-")</f>
        <v>-</v>
      </c>
      <c r="F649" s="8" t="str">
        <f>IFERROR(IF(INDEX('ce raw data'!$C$2:$CZ$3000,MATCH(1,INDEX(('ce raw data'!$A$2:$A$3000=C627)*('ce raw data'!$B$2:$B$3000=$B650),,),0),MATCH(SUBSTITUTE(F630,"Allele","Height"),'ce raw data'!$C$1:$CZ$1,0))="","-",INDEX('ce raw data'!$C$2:$CZ$3000,MATCH(1,INDEX(('ce raw data'!$A$2:$A$3000=C627)*('ce raw data'!$B$2:$B$3000=$B650),,),0),MATCH(SUBSTITUTE(F630,"Allele","Height"),'ce raw data'!$C$1:$CZ$1,0))),"-")</f>
        <v>-</v>
      </c>
      <c r="G649" s="8" t="str">
        <f>IFERROR(IF(INDEX('ce raw data'!$C$2:$CZ$3000,MATCH(1,INDEX(('ce raw data'!$A$2:$A$3000=C627)*('ce raw data'!$B$2:$B$3000=$B650),,),0),MATCH(SUBSTITUTE(G630,"Allele","Height"),'ce raw data'!$C$1:$CZ$1,0))="","-",INDEX('ce raw data'!$C$2:$CZ$3000,MATCH(1,INDEX(('ce raw data'!$A$2:$A$3000=C627)*('ce raw data'!$B$2:$B$3000=$B650),,),0),MATCH(SUBSTITUTE(G630,"Allele","Height"),'ce raw data'!$C$1:$CZ$1,0))),"-")</f>
        <v>-</v>
      </c>
      <c r="H649" s="8" t="str">
        <f>IFERROR(IF(INDEX('ce raw data'!$C$2:$CZ$3000,MATCH(1,INDEX(('ce raw data'!$A$2:$A$3000=C627)*('ce raw data'!$B$2:$B$3000=$B650),,),0),MATCH(SUBSTITUTE(H630,"Allele","Height"),'ce raw data'!$C$1:$CZ$1,0))="","-",INDEX('ce raw data'!$C$2:$CZ$3000,MATCH(1,INDEX(('ce raw data'!$A$2:$A$3000=C627)*('ce raw data'!$B$2:$B$3000=$B650),,),0),MATCH(SUBSTITUTE(H630,"Allele","Height"),'ce raw data'!$C$1:$CZ$1,0))),"-")</f>
        <v>-</v>
      </c>
      <c r="I649" s="8" t="str">
        <f>IFERROR(IF(INDEX('ce raw data'!$C$2:$CZ$3000,MATCH(1,INDEX(('ce raw data'!$A$2:$A$3000=C627)*('ce raw data'!$B$2:$B$3000=$B650),,),0),MATCH(SUBSTITUTE(I630,"Allele","Height"),'ce raw data'!$C$1:$CZ$1,0))="","-",INDEX('ce raw data'!$C$2:$CZ$3000,MATCH(1,INDEX(('ce raw data'!$A$2:$A$3000=C627)*('ce raw data'!$B$2:$B$3000=$B650),,),0),MATCH(SUBSTITUTE(I630,"Allele","Height"),'ce raw data'!$C$1:$CZ$1,0))),"-")</f>
        <v>-</v>
      </c>
      <c r="J649" s="8" t="str">
        <f>IFERROR(IF(INDEX('ce raw data'!$C$2:$CZ$3000,MATCH(1,INDEX(('ce raw data'!$A$2:$A$3000=C627)*('ce raw data'!$B$2:$B$3000=$B650),,),0),MATCH(SUBSTITUTE(J630,"Allele","Height"),'ce raw data'!$C$1:$CZ$1,0))="","-",INDEX('ce raw data'!$C$2:$CZ$3000,MATCH(1,INDEX(('ce raw data'!$A$2:$A$3000=C627)*('ce raw data'!$B$2:$B$3000=$B650),,),0),MATCH(SUBSTITUTE(J630,"Allele","Height"),'ce raw data'!$C$1:$CZ$1,0))),"-")</f>
        <v>-</v>
      </c>
    </row>
    <row r="650" spans="2:10" x14ac:dyDescent="0.4">
      <c r="B650" s="11" t="str">
        <f>'Allele Call Table'!$A$89</f>
        <v>D2S1338</v>
      </c>
      <c r="C650" s="8" t="str">
        <f>IFERROR(IF(INDEX('ce raw data'!$C$2:$CZ$3000,MATCH(1,INDEX(('ce raw data'!$A$2:$A$3000=C627)*('ce raw data'!$B$2:$B$3000=$B650),,),0),MATCH(C630,'ce raw data'!$C$1:$CZ$1,0))="","-",INDEX('ce raw data'!$C$2:$CZ$3000,MATCH(1,INDEX(('ce raw data'!$A$2:$A$3000=C627)*('ce raw data'!$B$2:$B$3000=$B650),,),0),MATCH(C630,'ce raw data'!$C$1:$CZ$1,0))),"-")</f>
        <v>-</v>
      </c>
      <c r="D650" s="8" t="str">
        <f>IFERROR(IF(INDEX('ce raw data'!$C$2:$CZ$3000,MATCH(1,INDEX(('ce raw data'!$A$2:$A$3000=C627)*('ce raw data'!$B$2:$B$3000=$B650),,),0),MATCH(D630,'ce raw data'!$C$1:$CZ$1,0))="","-",INDEX('ce raw data'!$C$2:$CZ$3000,MATCH(1,INDEX(('ce raw data'!$A$2:$A$3000=C627)*('ce raw data'!$B$2:$B$3000=$B650),,),0),MATCH(D630,'ce raw data'!$C$1:$CZ$1,0))),"-")</f>
        <v>-</v>
      </c>
      <c r="E650" s="8" t="str">
        <f>IFERROR(IF(INDEX('ce raw data'!$C$2:$CZ$3000,MATCH(1,INDEX(('ce raw data'!$A$2:$A$3000=C627)*('ce raw data'!$B$2:$B$3000=$B650),,),0),MATCH(E630,'ce raw data'!$C$1:$CZ$1,0))="","-",INDEX('ce raw data'!$C$2:$CZ$3000,MATCH(1,INDEX(('ce raw data'!$A$2:$A$3000=C627)*('ce raw data'!$B$2:$B$3000=$B650),,),0),MATCH(E630,'ce raw data'!$C$1:$CZ$1,0))),"-")</f>
        <v>-</v>
      </c>
      <c r="F650" s="8" t="str">
        <f>IFERROR(IF(INDEX('ce raw data'!$C$2:$CZ$3000,MATCH(1,INDEX(('ce raw data'!$A$2:$A$3000=C627)*('ce raw data'!$B$2:$B$3000=$B650),,),0),MATCH(F630,'ce raw data'!$C$1:$CZ$1,0))="","-",INDEX('ce raw data'!$C$2:$CZ$3000,MATCH(1,INDEX(('ce raw data'!$A$2:$A$3000=C627)*('ce raw data'!$B$2:$B$3000=$B650),,),0),MATCH(F630,'ce raw data'!$C$1:$CZ$1,0))),"-")</f>
        <v>-</v>
      </c>
      <c r="G650" s="8" t="str">
        <f>IFERROR(IF(INDEX('ce raw data'!$C$2:$CZ$3000,MATCH(1,INDEX(('ce raw data'!$A$2:$A$3000=C627)*('ce raw data'!$B$2:$B$3000=$B650),,),0),MATCH(G630,'ce raw data'!$C$1:$CZ$1,0))="","-",INDEX('ce raw data'!$C$2:$CZ$3000,MATCH(1,INDEX(('ce raw data'!$A$2:$A$3000=C627)*('ce raw data'!$B$2:$B$3000=$B650),,),0),MATCH(G630,'ce raw data'!$C$1:$CZ$1,0))),"-")</f>
        <v>-</v>
      </c>
      <c r="H650" s="8" t="str">
        <f>IFERROR(IF(INDEX('ce raw data'!$C$2:$CZ$3000,MATCH(1,INDEX(('ce raw data'!$A$2:$A$3000=C627)*('ce raw data'!$B$2:$B$3000=$B650),,),0),MATCH(H630,'ce raw data'!$C$1:$CZ$1,0))="","-",INDEX('ce raw data'!$C$2:$CZ$3000,MATCH(1,INDEX(('ce raw data'!$A$2:$A$3000=C627)*('ce raw data'!$B$2:$B$3000=$B650),,),0),MATCH(H630,'ce raw data'!$C$1:$CZ$1,0))),"-")</f>
        <v>-</v>
      </c>
      <c r="I650" s="8" t="str">
        <f>IFERROR(IF(INDEX('ce raw data'!$C$2:$CZ$3000,MATCH(1,INDEX(('ce raw data'!$A$2:$A$3000=C627)*('ce raw data'!$B$2:$B$3000=$B650),,),0),MATCH(I630,'ce raw data'!$C$1:$CZ$1,0))="","-",INDEX('ce raw data'!$C$2:$CZ$3000,MATCH(1,INDEX(('ce raw data'!$A$2:$A$3000=C627)*('ce raw data'!$B$2:$B$3000=$B650),,),0),MATCH(I630,'ce raw data'!$C$1:$CZ$1,0))),"-")</f>
        <v>-</v>
      </c>
      <c r="J650" s="8" t="str">
        <f>IFERROR(IF(INDEX('ce raw data'!$C$2:$CZ$3000,MATCH(1,INDEX(('ce raw data'!$A$2:$A$3000=C627)*('ce raw data'!$B$2:$B$3000=$B650),,),0),MATCH(J630,'ce raw data'!$C$1:$CZ$1,0))="","-",INDEX('ce raw data'!$C$2:$CZ$3000,MATCH(1,INDEX(('ce raw data'!$A$2:$A$3000=C627)*('ce raw data'!$B$2:$B$3000=$B650),,),0),MATCH(J630,'ce raw data'!$C$1:$CZ$1,0))),"-")</f>
        <v>-</v>
      </c>
    </row>
    <row r="651" spans="2:10" hidden="1" x14ac:dyDescent="0.4">
      <c r="B651" s="11"/>
      <c r="C651" s="8" t="str">
        <f>IFERROR(IF(INDEX('ce raw data'!$C$2:$CZ$3000,MATCH(1,INDEX(('ce raw data'!$A$2:$A$3000=C627)*('ce raw data'!$B$2:$B$3000=$B652),,),0),MATCH(SUBSTITUTE(C630,"Allele","Height"),'ce raw data'!$C$1:$CZ$1,0))="","-",INDEX('ce raw data'!$C$2:$CZ$3000,MATCH(1,INDEX(('ce raw data'!$A$2:$A$3000=C627)*('ce raw data'!$B$2:$B$3000=$B652),,),0),MATCH(SUBSTITUTE(C630,"Allele","Height"),'ce raw data'!$C$1:$CZ$1,0))),"-")</f>
        <v>-</v>
      </c>
      <c r="D651" s="8" t="str">
        <f>IFERROR(IF(INDEX('ce raw data'!$C$2:$CZ$3000,MATCH(1,INDEX(('ce raw data'!$A$2:$A$3000=C627)*('ce raw data'!$B$2:$B$3000=$B652),,),0),MATCH(SUBSTITUTE(D630,"Allele","Height"),'ce raw data'!$C$1:$CZ$1,0))="","-",INDEX('ce raw data'!$C$2:$CZ$3000,MATCH(1,INDEX(('ce raw data'!$A$2:$A$3000=C627)*('ce raw data'!$B$2:$B$3000=$B652),,),0),MATCH(SUBSTITUTE(D630,"Allele","Height"),'ce raw data'!$C$1:$CZ$1,0))),"-")</f>
        <v>-</v>
      </c>
      <c r="E651" s="8" t="str">
        <f>IFERROR(IF(INDEX('ce raw data'!$C$2:$CZ$3000,MATCH(1,INDEX(('ce raw data'!$A$2:$A$3000=C627)*('ce raw data'!$B$2:$B$3000=$B652),,),0),MATCH(SUBSTITUTE(E630,"Allele","Height"),'ce raw data'!$C$1:$CZ$1,0))="","-",INDEX('ce raw data'!$C$2:$CZ$3000,MATCH(1,INDEX(('ce raw data'!$A$2:$A$3000=C627)*('ce raw data'!$B$2:$B$3000=$B652),,),0),MATCH(SUBSTITUTE(E630,"Allele","Height"),'ce raw data'!$C$1:$CZ$1,0))),"-")</f>
        <v>-</v>
      </c>
      <c r="F651" s="8" t="str">
        <f>IFERROR(IF(INDEX('ce raw data'!$C$2:$CZ$3000,MATCH(1,INDEX(('ce raw data'!$A$2:$A$3000=C627)*('ce raw data'!$B$2:$B$3000=$B652),,),0),MATCH(SUBSTITUTE(F630,"Allele","Height"),'ce raw data'!$C$1:$CZ$1,0))="","-",INDEX('ce raw data'!$C$2:$CZ$3000,MATCH(1,INDEX(('ce raw data'!$A$2:$A$3000=C627)*('ce raw data'!$B$2:$B$3000=$B652),,),0),MATCH(SUBSTITUTE(F630,"Allele","Height"),'ce raw data'!$C$1:$CZ$1,0))),"-")</f>
        <v>-</v>
      </c>
      <c r="G651" s="8" t="str">
        <f>IFERROR(IF(INDEX('ce raw data'!$C$2:$CZ$3000,MATCH(1,INDEX(('ce raw data'!$A$2:$A$3000=C627)*('ce raw data'!$B$2:$B$3000=$B652),,),0),MATCH(SUBSTITUTE(G630,"Allele","Height"),'ce raw data'!$C$1:$CZ$1,0))="","-",INDEX('ce raw data'!$C$2:$CZ$3000,MATCH(1,INDEX(('ce raw data'!$A$2:$A$3000=C627)*('ce raw data'!$B$2:$B$3000=$B652),,),0),MATCH(SUBSTITUTE(G630,"Allele","Height"),'ce raw data'!$C$1:$CZ$1,0))),"-")</f>
        <v>-</v>
      </c>
      <c r="H651" s="8" t="str">
        <f>IFERROR(IF(INDEX('ce raw data'!$C$2:$CZ$3000,MATCH(1,INDEX(('ce raw data'!$A$2:$A$3000=C627)*('ce raw data'!$B$2:$B$3000=$B652),,),0),MATCH(SUBSTITUTE(H630,"Allele","Height"),'ce raw data'!$C$1:$CZ$1,0))="","-",INDEX('ce raw data'!$C$2:$CZ$3000,MATCH(1,INDEX(('ce raw data'!$A$2:$A$3000=C627)*('ce raw data'!$B$2:$B$3000=$B652),,),0),MATCH(SUBSTITUTE(H630,"Allele","Height"),'ce raw data'!$C$1:$CZ$1,0))),"-")</f>
        <v>-</v>
      </c>
      <c r="I651" s="8" t="str">
        <f>IFERROR(IF(INDEX('ce raw data'!$C$2:$CZ$3000,MATCH(1,INDEX(('ce raw data'!$A$2:$A$3000=C627)*('ce raw data'!$B$2:$B$3000=$B652),,),0),MATCH(SUBSTITUTE(I630,"Allele","Height"),'ce raw data'!$C$1:$CZ$1,0))="","-",INDEX('ce raw data'!$C$2:$CZ$3000,MATCH(1,INDEX(('ce raw data'!$A$2:$A$3000=C627)*('ce raw data'!$B$2:$B$3000=$B652),,),0),MATCH(SUBSTITUTE(I630,"Allele","Height"),'ce raw data'!$C$1:$CZ$1,0))),"-")</f>
        <v>-</v>
      </c>
      <c r="J651" s="8" t="str">
        <f>IFERROR(IF(INDEX('ce raw data'!$C$2:$CZ$3000,MATCH(1,INDEX(('ce raw data'!$A$2:$A$3000=C627)*('ce raw data'!$B$2:$B$3000=$B652),,),0),MATCH(SUBSTITUTE(J630,"Allele","Height"),'ce raw data'!$C$1:$CZ$1,0))="","-",INDEX('ce raw data'!$C$2:$CZ$3000,MATCH(1,INDEX(('ce raw data'!$A$2:$A$3000=C627)*('ce raw data'!$B$2:$B$3000=$B652),,),0),MATCH(SUBSTITUTE(J630,"Allele","Height"),'ce raw data'!$C$1:$CZ$1,0))),"-")</f>
        <v>-</v>
      </c>
    </row>
    <row r="652" spans="2:10" x14ac:dyDescent="0.4">
      <c r="B652" s="11" t="str">
        <f>'Allele Call Table'!$A$91</f>
        <v>CSF1PO</v>
      </c>
      <c r="C652" s="8" t="str">
        <f>IFERROR(IF(INDEX('ce raw data'!$C$2:$CZ$3000,MATCH(1,INDEX(('ce raw data'!$A$2:$A$3000=C627)*('ce raw data'!$B$2:$B$3000=$B652),,),0),MATCH(C630,'ce raw data'!$C$1:$CZ$1,0))="","-",INDEX('ce raw data'!$C$2:$CZ$3000,MATCH(1,INDEX(('ce raw data'!$A$2:$A$3000=C627)*('ce raw data'!$B$2:$B$3000=$B652),,),0),MATCH(C630,'ce raw data'!$C$1:$CZ$1,0))),"-")</f>
        <v>-</v>
      </c>
      <c r="D652" s="8" t="str">
        <f>IFERROR(IF(INDEX('ce raw data'!$C$2:$CZ$3000,MATCH(1,INDEX(('ce raw data'!$A$2:$A$3000=C627)*('ce raw data'!$B$2:$B$3000=$B652),,),0),MATCH(D630,'ce raw data'!$C$1:$CZ$1,0))="","-",INDEX('ce raw data'!$C$2:$CZ$3000,MATCH(1,INDEX(('ce raw data'!$A$2:$A$3000=C627)*('ce raw data'!$B$2:$B$3000=$B652),,),0),MATCH(D630,'ce raw data'!$C$1:$CZ$1,0))),"-")</f>
        <v>-</v>
      </c>
      <c r="E652" s="8" t="str">
        <f>IFERROR(IF(INDEX('ce raw data'!$C$2:$CZ$3000,MATCH(1,INDEX(('ce raw data'!$A$2:$A$3000=C627)*('ce raw data'!$B$2:$B$3000=$B652),,),0),MATCH(E630,'ce raw data'!$C$1:$CZ$1,0))="","-",INDEX('ce raw data'!$C$2:$CZ$3000,MATCH(1,INDEX(('ce raw data'!$A$2:$A$3000=C627)*('ce raw data'!$B$2:$B$3000=$B652),,),0),MATCH(E630,'ce raw data'!$C$1:$CZ$1,0))),"-")</f>
        <v>-</v>
      </c>
      <c r="F652" s="8" t="str">
        <f>IFERROR(IF(INDEX('ce raw data'!$C$2:$CZ$3000,MATCH(1,INDEX(('ce raw data'!$A$2:$A$3000=C627)*('ce raw data'!$B$2:$B$3000=$B652),,),0),MATCH(F630,'ce raw data'!$C$1:$CZ$1,0))="","-",INDEX('ce raw data'!$C$2:$CZ$3000,MATCH(1,INDEX(('ce raw data'!$A$2:$A$3000=C627)*('ce raw data'!$B$2:$B$3000=$B652),,),0),MATCH(F630,'ce raw data'!$C$1:$CZ$1,0))),"-")</f>
        <v>-</v>
      </c>
      <c r="G652" s="8" t="str">
        <f>IFERROR(IF(INDEX('ce raw data'!$C$2:$CZ$3000,MATCH(1,INDEX(('ce raw data'!$A$2:$A$3000=C627)*('ce raw data'!$B$2:$B$3000=$B652),,),0),MATCH(G630,'ce raw data'!$C$1:$CZ$1,0))="","-",INDEX('ce raw data'!$C$2:$CZ$3000,MATCH(1,INDEX(('ce raw data'!$A$2:$A$3000=C627)*('ce raw data'!$B$2:$B$3000=$B652),,),0),MATCH(G630,'ce raw data'!$C$1:$CZ$1,0))),"-")</f>
        <v>-</v>
      </c>
      <c r="H652" s="8" t="str">
        <f>IFERROR(IF(INDEX('ce raw data'!$C$2:$CZ$3000,MATCH(1,INDEX(('ce raw data'!$A$2:$A$3000=C627)*('ce raw data'!$B$2:$B$3000=$B652),,),0),MATCH(H630,'ce raw data'!$C$1:$CZ$1,0))="","-",INDEX('ce raw data'!$C$2:$CZ$3000,MATCH(1,INDEX(('ce raw data'!$A$2:$A$3000=C627)*('ce raw data'!$B$2:$B$3000=$B652),,),0),MATCH(H630,'ce raw data'!$C$1:$CZ$1,0))),"-")</f>
        <v>-</v>
      </c>
      <c r="I652" s="8" t="str">
        <f>IFERROR(IF(INDEX('ce raw data'!$C$2:$CZ$3000,MATCH(1,INDEX(('ce raw data'!$A$2:$A$3000=C627)*('ce raw data'!$B$2:$B$3000=$B652),,),0),MATCH(I630,'ce raw data'!$C$1:$CZ$1,0))="","-",INDEX('ce raw data'!$C$2:$CZ$3000,MATCH(1,INDEX(('ce raw data'!$A$2:$A$3000=C627)*('ce raw data'!$B$2:$B$3000=$B652),,),0),MATCH(I630,'ce raw data'!$C$1:$CZ$1,0))),"-")</f>
        <v>-</v>
      </c>
      <c r="J652" s="8" t="str">
        <f>IFERROR(IF(INDEX('ce raw data'!$C$2:$CZ$3000,MATCH(1,INDEX(('ce raw data'!$A$2:$A$3000=C627)*('ce raw data'!$B$2:$B$3000=$B652),,),0),MATCH(J630,'ce raw data'!$C$1:$CZ$1,0))="","-",INDEX('ce raw data'!$C$2:$CZ$3000,MATCH(1,INDEX(('ce raw data'!$A$2:$A$3000=C627)*('ce raw data'!$B$2:$B$3000=$B652),,),0),MATCH(J630,'ce raw data'!$C$1:$CZ$1,0))),"-")</f>
        <v>-</v>
      </c>
    </row>
    <row r="653" spans="2:10" hidden="1" x14ac:dyDescent="0.4">
      <c r="B653" s="11"/>
      <c r="C653" s="8" t="str">
        <f>IFERROR(IF(INDEX('ce raw data'!$C$2:$CZ$3000,MATCH(1,INDEX(('ce raw data'!$A$2:$A$3000=C627)*('ce raw data'!$B$2:$B$3000=$B654),,),0),MATCH(SUBSTITUTE(C630,"Allele","Height"),'ce raw data'!$C$1:$CZ$1,0))="","-",INDEX('ce raw data'!$C$2:$CZ$3000,MATCH(1,INDEX(('ce raw data'!$A$2:$A$3000=C627)*('ce raw data'!$B$2:$B$3000=$B654),,),0),MATCH(SUBSTITUTE(C630,"Allele","Height"),'ce raw data'!$C$1:$CZ$1,0))),"-")</f>
        <v>-</v>
      </c>
      <c r="D653" s="8" t="str">
        <f>IFERROR(IF(INDEX('ce raw data'!$C$2:$CZ$3000,MATCH(1,INDEX(('ce raw data'!$A$2:$A$3000=C627)*('ce raw data'!$B$2:$B$3000=$B654),,),0),MATCH(SUBSTITUTE(D630,"Allele","Height"),'ce raw data'!$C$1:$CZ$1,0))="","-",INDEX('ce raw data'!$C$2:$CZ$3000,MATCH(1,INDEX(('ce raw data'!$A$2:$A$3000=C627)*('ce raw data'!$B$2:$B$3000=$B654),,),0),MATCH(SUBSTITUTE(D630,"Allele","Height"),'ce raw data'!$C$1:$CZ$1,0))),"-")</f>
        <v>-</v>
      </c>
      <c r="E653" s="8" t="str">
        <f>IFERROR(IF(INDEX('ce raw data'!$C$2:$CZ$3000,MATCH(1,INDEX(('ce raw data'!$A$2:$A$3000=C627)*('ce raw data'!$B$2:$B$3000=$B654),,),0),MATCH(SUBSTITUTE(E630,"Allele","Height"),'ce raw data'!$C$1:$CZ$1,0))="","-",INDEX('ce raw data'!$C$2:$CZ$3000,MATCH(1,INDEX(('ce raw data'!$A$2:$A$3000=C627)*('ce raw data'!$B$2:$B$3000=$B654),,),0),MATCH(SUBSTITUTE(E630,"Allele","Height"),'ce raw data'!$C$1:$CZ$1,0))),"-")</f>
        <v>-</v>
      </c>
      <c r="F653" s="8" t="str">
        <f>IFERROR(IF(INDEX('ce raw data'!$C$2:$CZ$3000,MATCH(1,INDEX(('ce raw data'!$A$2:$A$3000=C627)*('ce raw data'!$B$2:$B$3000=$B654),,),0),MATCH(SUBSTITUTE(F630,"Allele","Height"),'ce raw data'!$C$1:$CZ$1,0))="","-",INDEX('ce raw data'!$C$2:$CZ$3000,MATCH(1,INDEX(('ce raw data'!$A$2:$A$3000=C627)*('ce raw data'!$B$2:$B$3000=$B654),,),0),MATCH(SUBSTITUTE(F630,"Allele","Height"),'ce raw data'!$C$1:$CZ$1,0))),"-")</f>
        <v>-</v>
      </c>
      <c r="G653" s="8" t="str">
        <f>IFERROR(IF(INDEX('ce raw data'!$C$2:$CZ$3000,MATCH(1,INDEX(('ce raw data'!$A$2:$A$3000=C627)*('ce raw data'!$B$2:$B$3000=$B654),,),0),MATCH(SUBSTITUTE(G630,"Allele","Height"),'ce raw data'!$C$1:$CZ$1,0))="","-",INDEX('ce raw data'!$C$2:$CZ$3000,MATCH(1,INDEX(('ce raw data'!$A$2:$A$3000=C627)*('ce raw data'!$B$2:$B$3000=$B654),,),0),MATCH(SUBSTITUTE(G630,"Allele","Height"),'ce raw data'!$C$1:$CZ$1,0))),"-")</f>
        <v>-</v>
      </c>
      <c r="H653" s="8" t="str">
        <f>IFERROR(IF(INDEX('ce raw data'!$C$2:$CZ$3000,MATCH(1,INDEX(('ce raw data'!$A$2:$A$3000=C627)*('ce raw data'!$B$2:$B$3000=$B654),,),0),MATCH(SUBSTITUTE(H630,"Allele","Height"),'ce raw data'!$C$1:$CZ$1,0))="","-",INDEX('ce raw data'!$C$2:$CZ$3000,MATCH(1,INDEX(('ce raw data'!$A$2:$A$3000=C627)*('ce raw data'!$B$2:$B$3000=$B654),,),0),MATCH(SUBSTITUTE(H630,"Allele","Height"),'ce raw data'!$C$1:$CZ$1,0))),"-")</f>
        <v>-</v>
      </c>
      <c r="I653" s="8" t="str">
        <f>IFERROR(IF(INDEX('ce raw data'!$C$2:$CZ$3000,MATCH(1,INDEX(('ce raw data'!$A$2:$A$3000=C627)*('ce raw data'!$B$2:$B$3000=$B654),,),0),MATCH(SUBSTITUTE(I630,"Allele","Height"),'ce raw data'!$C$1:$CZ$1,0))="","-",INDEX('ce raw data'!$C$2:$CZ$3000,MATCH(1,INDEX(('ce raw data'!$A$2:$A$3000=C627)*('ce raw data'!$B$2:$B$3000=$B654),,),0),MATCH(SUBSTITUTE(I630,"Allele","Height"),'ce raw data'!$C$1:$CZ$1,0))),"-")</f>
        <v>-</v>
      </c>
      <c r="J653" s="8" t="str">
        <f>IFERROR(IF(INDEX('ce raw data'!$C$2:$CZ$3000,MATCH(1,INDEX(('ce raw data'!$A$2:$A$3000=C627)*('ce raw data'!$B$2:$B$3000=$B654),,),0),MATCH(SUBSTITUTE(J630,"Allele","Height"),'ce raw data'!$C$1:$CZ$1,0))="","-",INDEX('ce raw data'!$C$2:$CZ$3000,MATCH(1,INDEX(('ce raw data'!$A$2:$A$3000=C627)*('ce raw data'!$B$2:$B$3000=$B654),,),0),MATCH(SUBSTITUTE(J630,"Allele","Height"),'ce raw data'!$C$1:$CZ$1,0))),"-")</f>
        <v>-</v>
      </c>
    </row>
    <row r="654" spans="2:10" x14ac:dyDescent="0.4">
      <c r="B654" s="11" t="str">
        <f>'Allele Call Table'!$A$93</f>
        <v>Penta D</v>
      </c>
      <c r="C654" s="8" t="str">
        <f>IFERROR(IF(INDEX('ce raw data'!$C$2:$CZ$3000,MATCH(1,INDEX(('ce raw data'!$A$2:$A$3000=C627)*('ce raw data'!$B$2:$B$3000=$B654),,),0),MATCH(C630,'ce raw data'!$C$1:$CZ$1,0))="","-",INDEX('ce raw data'!$C$2:$CZ$3000,MATCH(1,INDEX(('ce raw data'!$A$2:$A$3000=C627)*('ce raw data'!$B$2:$B$3000=$B654),,),0),MATCH(C630,'ce raw data'!$C$1:$CZ$1,0))),"-")</f>
        <v>-</v>
      </c>
      <c r="D654" s="8" t="str">
        <f>IFERROR(IF(INDEX('ce raw data'!$C$2:$CZ$3000,MATCH(1,INDEX(('ce raw data'!$A$2:$A$3000=C627)*('ce raw data'!$B$2:$B$3000=$B654),,),0),MATCH(D630,'ce raw data'!$C$1:$CZ$1,0))="","-",INDEX('ce raw data'!$C$2:$CZ$3000,MATCH(1,INDEX(('ce raw data'!$A$2:$A$3000=C627)*('ce raw data'!$B$2:$B$3000=$B654),,),0),MATCH(D630,'ce raw data'!$C$1:$CZ$1,0))),"-")</f>
        <v>-</v>
      </c>
      <c r="E654" s="8" t="str">
        <f>IFERROR(IF(INDEX('ce raw data'!$C$2:$CZ$3000,MATCH(1,INDEX(('ce raw data'!$A$2:$A$3000=C627)*('ce raw data'!$B$2:$B$3000=$B654),,),0),MATCH(E630,'ce raw data'!$C$1:$CZ$1,0))="","-",INDEX('ce raw data'!$C$2:$CZ$3000,MATCH(1,INDEX(('ce raw data'!$A$2:$A$3000=C627)*('ce raw data'!$B$2:$B$3000=$B654),,),0),MATCH(E630,'ce raw data'!$C$1:$CZ$1,0))),"-")</f>
        <v>-</v>
      </c>
      <c r="F654" s="8" t="str">
        <f>IFERROR(IF(INDEX('ce raw data'!$C$2:$CZ$3000,MATCH(1,INDEX(('ce raw data'!$A$2:$A$3000=C627)*('ce raw data'!$B$2:$B$3000=$B654),,),0),MATCH(F630,'ce raw data'!$C$1:$CZ$1,0))="","-",INDEX('ce raw data'!$C$2:$CZ$3000,MATCH(1,INDEX(('ce raw data'!$A$2:$A$3000=C627)*('ce raw data'!$B$2:$B$3000=$B654),,),0),MATCH(F630,'ce raw data'!$C$1:$CZ$1,0))),"-")</f>
        <v>-</v>
      </c>
      <c r="G654" s="8" t="str">
        <f>IFERROR(IF(INDEX('ce raw data'!$C$2:$CZ$3000,MATCH(1,INDEX(('ce raw data'!$A$2:$A$3000=C627)*('ce raw data'!$B$2:$B$3000=$B654),,),0),MATCH(G630,'ce raw data'!$C$1:$CZ$1,0))="","-",INDEX('ce raw data'!$C$2:$CZ$3000,MATCH(1,INDEX(('ce raw data'!$A$2:$A$3000=C627)*('ce raw data'!$B$2:$B$3000=$B654),,),0),MATCH(G630,'ce raw data'!$C$1:$CZ$1,0))),"-")</f>
        <v>-</v>
      </c>
      <c r="H654" s="8" t="str">
        <f>IFERROR(IF(INDEX('ce raw data'!$C$2:$CZ$3000,MATCH(1,INDEX(('ce raw data'!$A$2:$A$3000=C627)*('ce raw data'!$B$2:$B$3000=$B654),,),0),MATCH(H630,'ce raw data'!$C$1:$CZ$1,0))="","-",INDEX('ce raw data'!$C$2:$CZ$3000,MATCH(1,INDEX(('ce raw data'!$A$2:$A$3000=C627)*('ce raw data'!$B$2:$B$3000=$B654),,),0),MATCH(H630,'ce raw data'!$C$1:$CZ$1,0))),"-")</f>
        <v>-</v>
      </c>
      <c r="I654" s="8" t="str">
        <f>IFERROR(IF(INDEX('ce raw data'!$C$2:$CZ$3000,MATCH(1,INDEX(('ce raw data'!$A$2:$A$3000=C627)*('ce raw data'!$B$2:$B$3000=$B654),,),0),MATCH(I630,'ce raw data'!$C$1:$CZ$1,0))="","-",INDEX('ce raw data'!$C$2:$CZ$3000,MATCH(1,INDEX(('ce raw data'!$A$2:$A$3000=C627)*('ce raw data'!$B$2:$B$3000=$B654),,),0),MATCH(I630,'ce raw data'!$C$1:$CZ$1,0))),"-")</f>
        <v>-</v>
      </c>
      <c r="J654" s="8" t="str">
        <f>IFERROR(IF(INDEX('ce raw data'!$C$2:$CZ$3000,MATCH(1,INDEX(('ce raw data'!$A$2:$A$3000=C627)*('ce raw data'!$B$2:$B$3000=$B654),,),0),MATCH(J630,'ce raw data'!$C$1:$CZ$1,0))="","-",INDEX('ce raw data'!$C$2:$CZ$3000,MATCH(1,INDEX(('ce raw data'!$A$2:$A$3000=C627)*('ce raw data'!$B$2:$B$3000=$B654),,),0),MATCH(J630,'ce raw data'!$C$1:$CZ$1,0))),"-")</f>
        <v>-</v>
      </c>
    </row>
    <row r="655" spans="2:10" hidden="1" x14ac:dyDescent="0.4">
      <c r="B655" s="10"/>
      <c r="C655" s="8" t="str">
        <f>IFERROR(IF(INDEX('ce raw data'!$C$2:$CZ$3000,MATCH(1,INDEX(('ce raw data'!$A$2:$A$3000=C627)*('ce raw data'!$B$2:$B$3000=$B656),,),0),MATCH(SUBSTITUTE(C630,"Allele","Height"),'ce raw data'!$C$1:$CZ$1,0))="","-",INDEX('ce raw data'!$C$2:$CZ$3000,MATCH(1,INDEX(('ce raw data'!$A$2:$A$3000=C627)*('ce raw data'!$B$2:$B$3000=$B656),,),0),MATCH(SUBSTITUTE(C630,"Allele","Height"),'ce raw data'!$C$1:$CZ$1,0))),"-")</f>
        <v>-</v>
      </c>
      <c r="D655" s="8" t="str">
        <f>IFERROR(IF(INDEX('ce raw data'!$C$2:$CZ$3000,MATCH(1,INDEX(('ce raw data'!$A$2:$A$3000=C627)*('ce raw data'!$B$2:$B$3000=$B656),,),0),MATCH(SUBSTITUTE(D630,"Allele","Height"),'ce raw data'!$C$1:$CZ$1,0))="","-",INDEX('ce raw data'!$C$2:$CZ$3000,MATCH(1,INDEX(('ce raw data'!$A$2:$A$3000=C627)*('ce raw data'!$B$2:$B$3000=$B656),,),0),MATCH(SUBSTITUTE(D630,"Allele","Height"),'ce raw data'!$C$1:$CZ$1,0))),"-")</f>
        <v>-</v>
      </c>
      <c r="E655" s="8" t="str">
        <f>IFERROR(IF(INDEX('ce raw data'!$C$2:$CZ$3000,MATCH(1,INDEX(('ce raw data'!$A$2:$A$3000=C627)*('ce raw data'!$B$2:$B$3000=$B656),,),0),MATCH(SUBSTITUTE(E630,"Allele","Height"),'ce raw data'!$C$1:$CZ$1,0))="","-",INDEX('ce raw data'!$C$2:$CZ$3000,MATCH(1,INDEX(('ce raw data'!$A$2:$A$3000=C627)*('ce raw data'!$B$2:$B$3000=$B656),,),0),MATCH(SUBSTITUTE(E630,"Allele","Height"),'ce raw data'!$C$1:$CZ$1,0))),"-")</f>
        <v>-</v>
      </c>
      <c r="F655" s="8" t="str">
        <f>IFERROR(IF(INDEX('ce raw data'!$C$2:$CZ$3000,MATCH(1,INDEX(('ce raw data'!$A$2:$A$3000=C627)*('ce raw data'!$B$2:$B$3000=$B656),,),0),MATCH(SUBSTITUTE(F630,"Allele","Height"),'ce raw data'!$C$1:$CZ$1,0))="","-",INDEX('ce raw data'!$C$2:$CZ$3000,MATCH(1,INDEX(('ce raw data'!$A$2:$A$3000=C627)*('ce raw data'!$B$2:$B$3000=$B656),,),0),MATCH(SUBSTITUTE(F630,"Allele","Height"),'ce raw data'!$C$1:$CZ$1,0))),"-")</f>
        <v>-</v>
      </c>
      <c r="G655" s="8" t="str">
        <f>IFERROR(IF(INDEX('ce raw data'!$C$2:$CZ$3000,MATCH(1,INDEX(('ce raw data'!$A$2:$A$3000=C627)*('ce raw data'!$B$2:$B$3000=$B656),,),0),MATCH(SUBSTITUTE(G630,"Allele","Height"),'ce raw data'!$C$1:$CZ$1,0))="","-",INDEX('ce raw data'!$C$2:$CZ$3000,MATCH(1,INDEX(('ce raw data'!$A$2:$A$3000=C627)*('ce raw data'!$B$2:$B$3000=$B656),,),0),MATCH(SUBSTITUTE(G630,"Allele","Height"),'ce raw data'!$C$1:$CZ$1,0))),"-")</f>
        <v>-</v>
      </c>
      <c r="H655" s="8" t="str">
        <f>IFERROR(IF(INDEX('ce raw data'!$C$2:$CZ$3000,MATCH(1,INDEX(('ce raw data'!$A$2:$A$3000=C627)*('ce raw data'!$B$2:$B$3000=$B656),,),0),MATCH(SUBSTITUTE(H630,"Allele","Height"),'ce raw data'!$C$1:$CZ$1,0))="","-",INDEX('ce raw data'!$C$2:$CZ$3000,MATCH(1,INDEX(('ce raw data'!$A$2:$A$3000=C627)*('ce raw data'!$B$2:$B$3000=$B656),,),0),MATCH(SUBSTITUTE(H630,"Allele","Height"),'ce raw data'!$C$1:$CZ$1,0))),"-")</f>
        <v>-</v>
      </c>
      <c r="I655" s="8" t="str">
        <f>IFERROR(IF(INDEX('ce raw data'!$C$2:$CZ$3000,MATCH(1,INDEX(('ce raw data'!$A$2:$A$3000=C627)*('ce raw data'!$B$2:$B$3000=$B656),,),0),MATCH(SUBSTITUTE(I630,"Allele","Height"),'ce raw data'!$C$1:$CZ$1,0))="","-",INDEX('ce raw data'!$C$2:$CZ$3000,MATCH(1,INDEX(('ce raw data'!$A$2:$A$3000=C627)*('ce raw data'!$B$2:$B$3000=$B656),,),0),MATCH(SUBSTITUTE(I630,"Allele","Height"),'ce raw data'!$C$1:$CZ$1,0))),"-")</f>
        <v>-</v>
      </c>
      <c r="J655" s="8" t="str">
        <f>IFERROR(IF(INDEX('ce raw data'!$C$2:$CZ$3000,MATCH(1,INDEX(('ce raw data'!$A$2:$A$3000=C627)*('ce raw data'!$B$2:$B$3000=$B656),,),0),MATCH(SUBSTITUTE(J630,"Allele","Height"),'ce raw data'!$C$1:$CZ$1,0))="","-",INDEX('ce raw data'!$C$2:$CZ$3000,MATCH(1,INDEX(('ce raw data'!$A$2:$A$3000=C627)*('ce raw data'!$B$2:$B$3000=$B656),,),0),MATCH(SUBSTITUTE(J630,"Allele","Height"),'ce raw data'!$C$1:$CZ$1,0))),"-")</f>
        <v>-</v>
      </c>
    </row>
    <row r="656" spans="2:10" x14ac:dyDescent="0.4">
      <c r="B656" s="14" t="str">
        <f>'Allele Call Table'!$A$95</f>
        <v>TH01</v>
      </c>
      <c r="C656" s="8" t="str">
        <f>IFERROR(IF(INDEX('ce raw data'!$C$2:$CZ$3000,MATCH(1,INDEX(('ce raw data'!$A$2:$A$3000=C627)*('ce raw data'!$B$2:$B$3000=$B656),,),0),MATCH(C630,'ce raw data'!$C$1:$CZ$1,0))="","-",INDEX('ce raw data'!$C$2:$CZ$3000,MATCH(1,INDEX(('ce raw data'!$A$2:$A$3000=C627)*('ce raw data'!$B$2:$B$3000=$B656),,),0),MATCH(C630,'ce raw data'!$C$1:$CZ$1,0))),"-")</f>
        <v>-</v>
      </c>
      <c r="D656" s="8" t="str">
        <f>IFERROR(IF(INDEX('ce raw data'!$C$2:$CZ$3000,MATCH(1,INDEX(('ce raw data'!$A$2:$A$3000=C627)*('ce raw data'!$B$2:$B$3000=$B656),,),0),MATCH(D630,'ce raw data'!$C$1:$CZ$1,0))="","-",INDEX('ce raw data'!$C$2:$CZ$3000,MATCH(1,INDEX(('ce raw data'!$A$2:$A$3000=C627)*('ce raw data'!$B$2:$B$3000=$B656),,),0),MATCH(D630,'ce raw data'!$C$1:$CZ$1,0))),"-")</f>
        <v>-</v>
      </c>
      <c r="E656" s="8" t="str">
        <f>IFERROR(IF(INDEX('ce raw data'!$C$2:$CZ$3000,MATCH(1,INDEX(('ce raw data'!$A$2:$A$3000=C627)*('ce raw data'!$B$2:$B$3000=$B656),,),0),MATCH(E630,'ce raw data'!$C$1:$CZ$1,0))="","-",INDEX('ce raw data'!$C$2:$CZ$3000,MATCH(1,INDEX(('ce raw data'!$A$2:$A$3000=C627)*('ce raw data'!$B$2:$B$3000=$B656),,),0),MATCH(E630,'ce raw data'!$C$1:$CZ$1,0))),"-")</f>
        <v>-</v>
      </c>
      <c r="F656" s="8" t="str">
        <f>IFERROR(IF(INDEX('ce raw data'!$C$2:$CZ$3000,MATCH(1,INDEX(('ce raw data'!$A$2:$A$3000=C627)*('ce raw data'!$B$2:$B$3000=$B656),,),0),MATCH(F630,'ce raw data'!$C$1:$CZ$1,0))="","-",INDEX('ce raw data'!$C$2:$CZ$3000,MATCH(1,INDEX(('ce raw data'!$A$2:$A$3000=C627)*('ce raw data'!$B$2:$B$3000=$B656),,),0),MATCH(F630,'ce raw data'!$C$1:$CZ$1,0))),"-")</f>
        <v>-</v>
      </c>
      <c r="G656" s="8" t="str">
        <f>IFERROR(IF(INDEX('ce raw data'!$C$2:$CZ$3000,MATCH(1,INDEX(('ce raw data'!$A$2:$A$3000=C627)*('ce raw data'!$B$2:$B$3000=$B656),,),0),MATCH(G630,'ce raw data'!$C$1:$CZ$1,0))="","-",INDEX('ce raw data'!$C$2:$CZ$3000,MATCH(1,INDEX(('ce raw data'!$A$2:$A$3000=C627)*('ce raw data'!$B$2:$B$3000=$B656),,),0),MATCH(G630,'ce raw data'!$C$1:$CZ$1,0))),"-")</f>
        <v>-</v>
      </c>
      <c r="H656" s="8" t="str">
        <f>IFERROR(IF(INDEX('ce raw data'!$C$2:$CZ$3000,MATCH(1,INDEX(('ce raw data'!$A$2:$A$3000=C627)*('ce raw data'!$B$2:$B$3000=$B656),,),0),MATCH(H630,'ce raw data'!$C$1:$CZ$1,0))="","-",INDEX('ce raw data'!$C$2:$CZ$3000,MATCH(1,INDEX(('ce raw data'!$A$2:$A$3000=C627)*('ce raw data'!$B$2:$B$3000=$B656),,),0),MATCH(H630,'ce raw data'!$C$1:$CZ$1,0))),"-")</f>
        <v>-</v>
      </c>
      <c r="I656" s="8" t="str">
        <f>IFERROR(IF(INDEX('ce raw data'!$C$2:$CZ$3000,MATCH(1,INDEX(('ce raw data'!$A$2:$A$3000=C627)*('ce raw data'!$B$2:$B$3000=$B656),,),0),MATCH(I630,'ce raw data'!$C$1:$CZ$1,0))="","-",INDEX('ce raw data'!$C$2:$CZ$3000,MATCH(1,INDEX(('ce raw data'!$A$2:$A$3000=C627)*('ce raw data'!$B$2:$B$3000=$B656),,),0),MATCH(I630,'ce raw data'!$C$1:$CZ$1,0))),"-")</f>
        <v>-</v>
      </c>
      <c r="J656" s="8" t="str">
        <f>IFERROR(IF(INDEX('ce raw data'!$C$2:$CZ$3000,MATCH(1,INDEX(('ce raw data'!$A$2:$A$3000=C627)*('ce raw data'!$B$2:$B$3000=$B656),,),0),MATCH(J630,'ce raw data'!$C$1:$CZ$1,0))="","-",INDEX('ce raw data'!$C$2:$CZ$3000,MATCH(1,INDEX(('ce raw data'!$A$2:$A$3000=C627)*('ce raw data'!$B$2:$B$3000=$B656),,),0),MATCH(J630,'ce raw data'!$C$1:$CZ$1,0))),"-")</f>
        <v>-</v>
      </c>
    </row>
    <row r="657" spans="2:10" hidden="1" x14ac:dyDescent="0.4">
      <c r="B657" s="14"/>
      <c r="C657" s="8" t="str">
        <f>IFERROR(IF(INDEX('ce raw data'!$C$2:$CZ$3000,MATCH(1,INDEX(('ce raw data'!$A$2:$A$3000=C627)*('ce raw data'!$B$2:$B$3000=$B658),,),0),MATCH(SUBSTITUTE(C630,"Allele","Height"),'ce raw data'!$C$1:$CZ$1,0))="","-",INDEX('ce raw data'!$C$2:$CZ$3000,MATCH(1,INDEX(('ce raw data'!$A$2:$A$3000=C627)*('ce raw data'!$B$2:$B$3000=$B658),,),0),MATCH(SUBSTITUTE(C630,"Allele","Height"),'ce raw data'!$C$1:$CZ$1,0))),"-")</f>
        <v>-</v>
      </c>
      <c r="D657" s="8" t="str">
        <f>IFERROR(IF(INDEX('ce raw data'!$C$2:$CZ$3000,MATCH(1,INDEX(('ce raw data'!$A$2:$A$3000=C627)*('ce raw data'!$B$2:$B$3000=$B658),,),0),MATCH(SUBSTITUTE(D630,"Allele","Height"),'ce raw data'!$C$1:$CZ$1,0))="","-",INDEX('ce raw data'!$C$2:$CZ$3000,MATCH(1,INDEX(('ce raw data'!$A$2:$A$3000=C627)*('ce raw data'!$B$2:$B$3000=$B658),,),0),MATCH(SUBSTITUTE(D630,"Allele","Height"),'ce raw data'!$C$1:$CZ$1,0))),"-")</f>
        <v>-</v>
      </c>
      <c r="E657" s="8" t="str">
        <f>IFERROR(IF(INDEX('ce raw data'!$C$2:$CZ$3000,MATCH(1,INDEX(('ce raw data'!$A$2:$A$3000=C627)*('ce raw data'!$B$2:$B$3000=$B658),,),0),MATCH(SUBSTITUTE(E630,"Allele","Height"),'ce raw data'!$C$1:$CZ$1,0))="","-",INDEX('ce raw data'!$C$2:$CZ$3000,MATCH(1,INDEX(('ce raw data'!$A$2:$A$3000=C627)*('ce raw data'!$B$2:$B$3000=$B658),,),0),MATCH(SUBSTITUTE(E630,"Allele","Height"),'ce raw data'!$C$1:$CZ$1,0))),"-")</f>
        <v>-</v>
      </c>
      <c r="F657" s="8" t="str">
        <f>IFERROR(IF(INDEX('ce raw data'!$C$2:$CZ$3000,MATCH(1,INDEX(('ce raw data'!$A$2:$A$3000=C627)*('ce raw data'!$B$2:$B$3000=$B658),,),0),MATCH(SUBSTITUTE(F630,"Allele","Height"),'ce raw data'!$C$1:$CZ$1,0))="","-",INDEX('ce raw data'!$C$2:$CZ$3000,MATCH(1,INDEX(('ce raw data'!$A$2:$A$3000=C627)*('ce raw data'!$B$2:$B$3000=$B658),,),0),MATCH(SUBSTITUTE(F630,"Allele","Height"),'ce raw data'!$C$1:$CZ$1,0))),"-")</f>
        <v>-</v>
      </c>
      <c r="G657" s="8" t="str">
        <f>IFERROR(IF(INDEX('ce raw data'!$C$2:$CZ$3000,MATCH(1,INDEX(('ce raw data'!$A$2:$A$3000=C627)*('ce raw data'!$B$2:$B$3000=$B658),,),0),MATCH(SUBSTITUTE(G630,"Allele","Height"),'ce raw data'!$C$1:$CZ$1,0))="","-",INDEX('ce raw data'!$C$2:$CZ$3000,MATCH(1,INDEX(('ce raw data'!$A$2:$A$3000=C627)*('ce raw data'!$B$2:$B$3000=$B658),,),0),MATCH(SUBSTITUTE(G630,"Allele","Height"),'ce raw data'!$C$1:$CZ$1,0))),"-")</f>
        <v>-</v>
      </c>
      <c r="H657" s="8" t="str">
        <f>IFERROR(IF(INDEX('ce raw data'!$C$2:$CZ$3000,MATCH(1,INDEX(('ce raw data'!$A$2:$A$3000=C627)*('ce raw data'!$B$2:$B$3000=$B658),,),0),MATCH(SUBSTITUTE(H630,"Allele","Height"),'ce raw data'!$C$1:$CZ$1,0))="","-",INDEX('ce raw data'!$C$2:$CZ$3000,MATCH(1,INDEX(('ce raw data'!$A$2:$A$3000=C627)*('ce raw data'!$B$2:$B$3000=$B658),,),0),MATCH(SUBSTITUTE(H630,"Allele","Height"),'ce raw data'!$C$1:$CZ$1,0))),"-")</f>
        <v>-</v>
      </c>
      <c r="I657" s="8" t="str">
        <f>IFERROR(IF(INDEX('ce raw data'!$C$2:$CZ$3000,MATCH(1,INDEX(('ce raw data'!$A$2:$A$3000=C627)*('ce raw data'!$B$2:$B$3000=$B658),,),0),MATCH(SUBSTITUTE(I630,"Allele","Height"),'ce raw data'!$C$1:$CZ$1,0))="","-",INDEX('ce raw data'!$C$2:$CZ$3000,MATCH(1,INDEX(('ce raw data'!$A$2:$A$3000=C627)*('ce raw data'!$B$2:$B$3000=$B658),,),0),MATCH(SUBSTITUTE(I630,"Allele","Height"),'ce raw data'!$C$1:$CZ$1,0))),"-")</f>
        <v>-</v>
      </c>
      <c r="J657" s="8" t="str">
        <f>IFERROR(IF(INDEX('ce raw data'!$C$2:$CZ$3000,MATCH(1,INDEX(('ce raw data'!$A$2:$A$3000=C627)*('ce raw data'!$B$2:$B$3000=$B658),,),0),MATCH(SUBSTITUTE(J630,"Allele","Height"),'ce raw data'!$C$1:$CZ$1,0))="","-",INDEX('ce raw data'!$C$2:$CZ$3000,MATCH(1,INDEX(('ce raw data'!$A$2:$A$3000=C627)*('ce raw data'!$B$2:$B$3000=$B658),,),0),MATCH(SUBSTITUTE(J630,"Allele","Height"),'ce raw data'!$C$1:$CZ$1,0))),"-")</f>
        <v>-</v>
      </c>
    </row>
    <row r="658" spans="2:10" x14ac:dyDescent="0.4">
      <c r="B658" s="14" t="str">
        <f>'Allele Call Table'!$A$97</f>
        <v>vWA</v>
      </c>
      <c r="C658" s="8" t="str">
        <f>IFERROR(IF(INDEX('ce raw data'!$C$2:$CZ$3000,MATCH(1,INDEX(('ce raw data'!$A$2:$A$3000=C627)*('ce raw data'!$B$2:$B$3000=$B658),,),0),MATCH(C630,'ce raw data'!$C$1:$CZ$1,0))="","-",INDEX('ce raw data'!$C$2:$CZ$3000,MATCH(1,INDEX(('ce raw data'!$A$2:$A$3000=C627)*('ce raw data'!$B$2:$B$3000=$B658),,),0),MATCH(C630,'ce raw data'!$C$1:$CZ$1,0))),"-")</f>
        <v>-</v>
      </c>
      <c r="D658" s="8" t="str">
        <f>IFERROR(IF(INDEX('ce raw data'!$C$2:$CZ$3000,MATCH(1,INDEX(('ce raw data'!$A$2:$A$3000=C627)*('ce raw data'!$B$2:$B$3000=$B658),,),0),MATCH(D630,'ce raw data'!$C$1:$CZ$1,0))="","-",INDEX('ce raw data'!$C$2:$CZ$3000,MATCH(1,INDEX(('ce raw data'!$A$2:$A$3000=C627)*('ce raw data'!$B$2:$B$3000=$B658),,),0),MATCH(D630,'ce raw data'!$C$1:$CZ$1,0))),"-")</f>
        <v>-</v>
      </c>
      <c r="E658" s="8" t="str">
        <f>IFERROR(IF(INDEX('ce raw data'!$C$2:$CZ$3000,MATCH(1,INDEX(('ce raw data'!$A$2:$A$3000=C627)*('ce raw data'!$B$2:$B$3000=$B658),,),0),MATCH(E630,'ce raw data'!$C$1:$CZ$1,0))="","-",INDEX('ce raw data'!$C$2:$CZ$3000,MATCH(1,INDEX(('ce raw data'!$A$2:$A$3000=C627)*('ce raw data'!$B$2:$B$3000=$B658),,),0),MATCH(E630,'ce raw data'!$C$1:$CZ$1,0))),"-")</f>
        <v>-</v>
      </c>
      <c r="F658" s="8" t="str">
        <f>IFERROR(IF(INDEX('ce raw data'!$C$2:$CZ$3000,MATCH(1,INDEX(('ce raw data'!$A$2:$A$3000=C627)*('ce raw data'!$B$2:$B$3000=$B658),,),0),MATCH(F630,'ce raw data'!$C$1:$CZ$1,0))="","-",INDEX('ce raw data'!$C$2:$CZ$3000,MATCH(1,INDEX(('ce raw data'!$A$2:$A$3000=C627)*('ce raw data'!$B$2:$B$3000=$B658),,),0),MATCH(F630,'ce raw data'!$C$1:$CZ$1,0))),"-")</f>
        <v>-</v>
      </c>
      <c r="G658" s="8" t="str">
        <f>IFERROR(IF(INDEX('ce raw data'!$C$2:$CZ$3000,MATCH(1,INDEX(('ce raw data'!$A$2:$A$3000=C627)*('ce raw data'!$B$2:$B$3000=$B658),,),0),MATCH(G630,'ce raw data'!$C$1:$CZ$1,0))="","-",INDEX('ce raw data'!$C$2:$CZ$3000,MATCH(1,INDEX(('ce raw data'!$A$2:$A$3000=C627)*('ce raw data'!$B$2:$B$3000=$B658),,),0),MATCH(G630,'ce raw data'!$C$1:$CZ$1,0))),"-")</f>
        <v>-</v>
      </c>
      <c r="H658" s="8" t="str">
        <f>IFERROR(IF(INDEX('ce raw data'!$C$2:$CZ$3000,MATCH(1,INDEX(('ce raw data'!$A$2:$A$3000=C627)*('ce raw data'!$B$2:$B$3000=$B658),,),0),MATCH(H630,'ce raw data'!$C$1:$CZ$1,0))="","-",INDEX('ce raw data'!$C$2:$CZ$3000,MATCH(1,INDEX(('ce raw data'!$A$2:$A$3000=C627)*('ce raw data'!$B$2:$B$3000=$B658),,),0),MATCH(H630,'ce raw data'!$C$1:$CZ$1,0))),"-")</f>
        <v>-</v>
      </c>
      <c r="I658" s="8" t="str">
        <f>IFERROR(IF(INDEX('ce raw data'!$C$2:$CZ$3000,MATCH(1,INDEX(('ce raw data'!$A$2:$A$3000=C627)*('ce raw data'!$B$2:$B$3000=$B658),,),0),MATCH(I630,'ce raw data'!$C$1:$CZ$1,0))="","-",INDEX('ce raw data'!$C$2:$CZ$3000,MATCH(1,INDEX(('ce raw data'!$A$2:$A$3000=C627)*('ce raw data'!$B$2:$B$3000=$B658),,),0),MATCH(I630,'ce raw data'!$C$1:$CZ$1,0))),"-")</f>
        <v>-</v>
      </c>
      <c r="J658" s="8" t="str">
        <f>IFERROR(IF(INDEX('ce raw data'!$C$2:$CZ$3000,MATCH(1,INDEX(('ce raw data'!$A$2:$A$3000=C627)*('ce raw data'!$B$2:$B$3000=$B658),,),0),MATCH(J630,'ce raw data'!$C$1:$CZ$1,0))="","-",INDEX('ce raw data'!$C$2:$CZ$3000,MATCH(1,INDEX(('ce raw data'!$A$2:$A$3000=C627)*('ce raw data'!$B$2:$B$3000=$B658),,),0),MATCH(J630,'ce raw data'!$C$1:$CZ$1,0))),"-")</f>
        <v>-</v>
      </c>
    </row>
    <row r="659" spans="2:10" hidden="1" x14ac:dyDescent="0.4">
      <c r="B659" s="14"/>
      <c r="C659" s="8" t="str">
        <f>IFERROR(IF(INDEX('ce raw data'!$C$2:$CZ$3000,MATCH(1,INDEX(('ce raw data'!$A$2:$A$3000=C627)*('ce raw data'!$B$2:$B$3000=$B660),,),0),MATCH(SUBSTITUTE(C630,"Allele","Height"),'ce raw data'!$C$1:$CZ$1,0))="","-",INDEX('ce raw data'!$C$2:$CZ$3000,MATCH(1,INDEX(('ce raw data'!$A$2:$A$3000=C627)*('ce raw data'!$B$2:$B$3000=$B660),,),0),MATCH(SUBSTITUTE(C630,"Allele","Height"),'ce raw data'!$C$1:$CZ$1,0))),"-")</f>
        <v>-</v>
      </c>
      <c r="D659" s="8" t="str">
        <f>IFERROR(IF(INDEX('ce raw data'!$C$2:$CZ$3000,MATCH(1,INDEX(('ce raw data'!$A$2:$A$3000=C627)*('ce raw data'!$B$2:$B$3000=$B660),,),0),MATCH(SUBSTITUTE(D630,"Allele","Height"),'ce raw data'!$C$1:$CZ$1,0))="","-",INDEX('ce raw data'!$C$2:$CZ$3000,MATCH(1,INDEX(('ce raw data'!$A$2:$A$3000=C627)*('ce raw data'!$B$2:$B$3000=$B660),,),0),MATCH(SUBSTITUTE(D630,"Allele","Height"),'ce raw data'!$C$1:$CZ$1,0))),"-")</f>
        <v>-</v>
      </c>
      <c r="E659" s="8" t="str">
        <f>IFERROR(IF(INDEX('ce raw data'!$C$2:$CZ$3000,MATCH(1,INDEX(('ce raw data'!$A$2:$A$3000=C627)*('ce raw data'!$B$2:$B$3000=$B660),,),0),MATCH(SUBSTITUTE(E630,"Allele","Height"),'ce raw data'!$C$1:$CZ$1,0))="","-",INDEX('ce raw data'!$C$2:$CZ$3000,MATCH(1,INDEX(('ce raw data'!$A$2:$A$3000=C627)*('ce raw data'!$B$2:$B$3000=$B660),,),0),MATCH(SUBSTITUTE(E630,"Allele","Height"),'ce raw data'!$C$1:$CZ$1,0))),"-")</f>
        <v>-</v>
      </c>
      <c r="F659" s="8" t="str">
        <f>IFERROR(IF(INDEX('ce raw data'!$C$2:$CZ$3000,MATCH(1,INDEX(('ce raw data'!$A$2:$A$3000=C627)*('ce raw data'!$B$2:$B$3000=$B660),,),0),MATCH(SUBSTITUTE(F630,"Allele","Height"),'ce raw data'!$C$1:$CZ$1,0))="","-",INDEX('ce raw data'!$C$2:$CZ$3000,MATCH(1,INDEX(('ce raw data'!$A$2:$A$3000=C627)*('ce raw data'!$B$2:$B$3000=$B660),,),0),MATCH(SUBSTITUTE(F630,"Allele","Height"),'ce raw data'!$C$1:$CZ$1,0))),"-")</f>
        <v>-</v>
      </c>
      <c r="G659" s="8" t="str">
        <f>IFERROR(IF(INDEX('ce raw data'!$C$2:$CZ$3000,MATCH(1,INDEX(('ce raw data'!$A$2:$A$3000=C627)*('ce raw data'!$B$2:$B$3000=$B660),,),0),MATCH(SUBSTITUTE(G630,"Allele","Height"),'ce raw data'!$C$1:$CZ$1,0))="","-",INDEX('ce raw data'!$C$2:$CZ$3000,MATCH(1,INDEX(('ce raw data'!$A$2:$A$3000=C627)*('ce raw data'!$B$2:$B$3000=$B660),,),0),MATCH(SUBSTITUTE(G630,"Allele","Height"),'ce raw data'!$C$1:$CZ$1,0))),"-")</f>
        <v>-</v>
      </c>
      <c r="H659" s="8" t="str">
        <f>IFERROR(IF(INDEX('ce raw data'!$C$2:$CZ$3000,MATCH(1,INDEX(('ce raw data'!$A$2:$A$3000=C627)*('ce raw data'!$B$2:$B$3000=$B660),,),0),MATCH(SUBSTITUTE(H630,"Allele","Height"),'ce raw data'!$C$1:$CZ$1,0))="","-",INDEX('ce raw data'!$C$2:$CZ$3000,MATCH(1,INDEX(('ce raw data'!$A$2:$A$3000=C627)*('ce raw data'!$B$2:$B$3000=$B660),,),0),MATCH(SUBSTITUTE(H630,"Allele","Height"),'ce raw data'!$C$1:$CZ$1,0))),"-")</f>
        <v>-</v>
      </c>
      <c r="I659" s="8" t="str">
        <f>IFERROR(IF(INDEX('ce raw data'!$C$2:$CZ$3000,MATCH(1,INDEX(('ce raw data'!$A$2:$A$3000=C627)*('ce raw data'!$B$2:$B$3000=$B660),,),0),MATCH(SUBSTITUTE(I630,"Allele","Height"),'ce raw data'!$C$1:$CZ$1,0))="","-",INDEX('ce raw data'!$C$2:$CZ$3000,MATCH(1,INDEX(('ce raw data'!$A$2:$A$3000=C627)*('ce raw data'!$B$2:$B$3000=$B660),,),0),MATCH(SUBSTITUTE(I630,"Allele","Height"),'ce raw data'!$C$1:$CZ$1,0))),"-")</f>
        <v>-</v>
      </c>
      <c r="J659" s="8" t="str">
        <f>IFERROR(IF(INDEX('ce raw data'!$C$2:$CZ$3000,MATCH(1,INDEX(('ce raw data'!$A$2:$A$3000=C627)*('ce raw data'!$B$2:$B$3000=$B660),,),0),MATCH(SUBSTITUTE(J630,"Allele","Height"),'ce raw data'!$C$1:$CZ$1,0))="","-",INDEX('ce raw data'!$C$2:$CZ$3000,MATCH(1,INDEX(('ce raw data'!$A$2:$A$3000=C627)*('ce raw data'!$B$2:$B$3000=$B660),,),0),MATCH(SUBSTITUTE(J630,"Allele","Height"),'ce raw data'!$C$1:$CZ$1,0))),"-")</f>
        <v>-</v>
      </c>
    </row>
    <row r="660" spans="2:10" x14ac:dyDescent="0.4">
      <c r="B660" s="14" t="str">
        <f>'Allele Call Table'!$A$99</f>
        <v>D21S11</v>
      </c>
      <c r="C660" s="8" t="str">
        <f>IFERROR(IF(INDEX('ce raw data'!$C$2:$CZ$3000,MATCH(1,INDEX(('ce raw data'!$A$2:$A$3000=C627)*('ce raw data'!$B$2:$B$3000=$B660),,),0),MATCH(C630,'ce raw data'!$C$1:$CZ$1,0))="","-",INDEX('ce raw data'!$C$2:$CZ$3000,MATCH(1,INDEX(('ce raw data'!$A$2:$A$3000=C627)*('ce raw data'!$B$2:$B$3000=$B660),,),0),MATCH(C630,'ce raw data'!$C$1:$CZ$1,0))),"-")</f>
        <v>-</v>
      </c>
      <c r="D660" s="8" t="str">
        <f>IFERROR(IF(INDEX('ce raw data'!$C$2:$CZ$3000,MATCH(1,INDEX(('ce raw data'!$A$2:$A$3000=C627)*('ce raw data'!$B$2:$B$3000=$B660),,),0),MATCH(D630,'ce raw data'!$C$1:$CZ$1,0))="","-",INDEX('ce raw data'!$C$2:$CZ$3000,MATCH(1,INDEX(('ce raw data'!$A$2:$A$3000=C627)*('ce raw data'!$B$2:$B$3000=$B660),,),0),MATCH(D630,'ce raw data'!$C$1:$CZ$1,0))),"-")</f>
        <v>-</v>
      </c>
      <c r="E660" s="8" t="str">
        <f>IFERROR(IF(INDEX('ce raw data'!$C$2:$CZ$3000,MATCH(1,INDEX(('ce raw data'!$A$2:$A$3000=C627)*('ce raw data'!$B$2:$B$3000=$B660),,),0),MATCH(E630,'ce raw data'!$C$1:$CZ$1,0))="","-",INDEX('ce raw data'!$C$2:$CZ$3000,MATCH(1,INDEX(('ce raw data'!$A$2:$A$3000=C627)*('ce raw data'!$B$2:$B$3000=$B660),,),0),MATCH(E630,'ce raw data'!$C$1:$CZ$1,0))),"-")</f>
        <v>-</v>
      </c>
      <c r="F660" s="8" t="str">
        <f>IFERROR(IF(INDEX('ce raw data'!$C$2:$CZ$3000,MATCH(1,INDEX(('ce raw data'!$A$2:$A$3000=C627)*('ce raw data'!$B$2:$B$3000=$B660),,),0),MATCH(F630,'ce raw data'!$C$1:$CZ$1,0))="","-",INDEX('ce raw data'!$C$2:$CZ$3000,MATCH(1,INDEX(('ce raw data'!$A$2:$A$3000=C627)*('ce raw data'!$B$2:$B$3000=$B660),,),0),MATCH(F630,'ce raw data'!$C$1:$CZ$1,0))),"-")</f>
        <v>-</v>
      </c>
      <c r="G660" s="8" t="str">
        <f>IFERROR(IF(INDEX('ce raw data'!$C$2:$CZ$3000,MATCH(1,INDEX(('ce raw data'!$A$2:$A$3000=C627)*('ce raw data'!$B$2:$B$3000=$B660),,),0),MATCH(G630,'ce raw data'!$C$1:$CZ$1,0))="","-",INDEX('ce raw data'!$C$2:$CZ$3000,MATCH(1,INDEX(('ce raw data'!$A$2:$A$3000=C627)*('ce raw data'!$B$2:$B$3000=$B660),,),0),MATCH(G630,'ce raw data'!$C$1:$CZ$1,0))),"-")</f>
        <v>-</v>
      </c>
      <c r="H660" s="8" t="str">
        <f>IFERROR(IF(INDEX('ce raw data'!$C$2:$CZ$3000,MATCH(1,INDEX(('ce raw data'!$A$2:$A$3000=C627)*('ce raw data'!$B$2:$B$3000=$B660),,),0),MATCH(H630,'ce raw data'!$C$1:$CZ$1,0))="","-",INDEX('ce raw data'!$C$2:$CZ$3000,MATCH(1,INDEX(('ce raw data'!$A$2:$A$3000=C627)*('ce raw data'!$B$2:$B$3000=$B660),,),0),MATCH(H630,'ce raw data'!$C$1:$CZ$1,0))),"-")</f>
        <v>-</v>
      </c>
      <c r="I660" s="8" t="str">
        <f>IFERROR(IF(INDEX('ce raw data'!$C$2:$CZ$3000,MATCH(1,INDEX(('ce raw data'!$A$2:$A$3000=C627)*('ce raw data'!$B$2:$B$3000=$B660),,),0),MATCH(I630,'ce raw data'!$C$1:$CZ$1,0))="","-",INDEX('ce raw data'!$C$2:$CZ$3000,MATCH(1,INDEX(('ce raw data'!$A$2:$A$3000=C627)*('ce raw data'!$B$2:$B$3000=$B660),,),0),MATCH(I630,'ce raw data'!$C$1:$CZ$1,0))),"-")</f>
        <v>-</v>
      </c>
      <c r="J660" s="8" t="str">
        <f>IFERROR(IF(INDEX('ce raw data'!$C$2:$CZ$3000,MATCH(1,INDEX(('ce raw data'!$A$2:$A$3000=C627)*('ce raw data'!$B$2:$B$3000=$B660),,),0),MATCH(J630,'ce raw data'!$C$1:$CZ$1,0))="","-",INDEX('ce raw data'!$C$2:$CZ$3000,MATCH(1,INDEX(('ce raw data'!$A$2:$A$3000=C627)*('ce raw data'!$B$2:$B$3000=$B660),,),0),MATCH(J630,'ce raw data'!$C$1:$CZ$1,0))),"-")</f>
        <v>-</v>
      </c>
    </row>
    <row r="661" spans="2:10" hidden="1" x14ac:dyDescent="0.4">
      <c r="B661" s="14"/>
      <c r="C661" s="8" t="str">
        <f>IFERROR(IF(INDEX('ce raw data'!$C$2:$CZ$3000,MATCH(1,INDEX(('ce raw data'!$A$2:$A$3000=C627)*('ce raw data'!$B$2:$B$3000=$B662),,),0),MATCH(SUBSTITUTE(C630,"Allele","Height"),'ce raw data'!$C$1:$CZ$1,0))="","-",INDEX('ce raw data'!$C$2:$CZ$3000,MATCH(1,INDEX(('ce raw data'!$A$2:$A$3000=C627)*('ce raw data'!$B$2:$B$3000=$B662),,),0),MATCH(SUBSTITUTE(C630,"Allele","Height"),'ce raw data'!$C$1:$CZ$1,0))),"-")</f>
        <v>-</v>
      </c>
      <c r="D661" s="8" t="str">
        <f>IFERROR(IF(INDEX('ce raw data'!$C$2:$CZ$3000,MATCH(1,INDEX(('ce raw data'!$A$2:$A$3000=C627)*('ce raw data'!$B$2:$B$3000=$B662),,),0),MATCH(SUBSTITUTE(D630,"Allele","Height"),'ce raw data'!$C$1:$CZ$1,0))="","-",INDEX('ce raw data'!$C$2:$CZ$3000,MATCH(1,INDEX(('ce raw data'!$A$2:$A$3000=C627)*('ce raw data'!$B$2:$B$3000=$B662),,),0),MATCH(SUBSTITUTE(D630,"Allele","Height"),'ce raw data'!$C$1:$CZ$1,0))),"-")</f>
        <v>-</v>
      </c>
      <c r="E661" s="8" t="str">
        <f>IFERROR(IF(INDEX('ce raw data'!$C$2:$CZ$3000,MATCH(1,INDEX(('ce raw data'!$A$2:$A$3000=C627)*('ce raw data'!$B$2:$B$3000=$B662),,),0),MATCH(SUBSTITUTE(E630,"Allele","Height"),'ce raw data'!$C$1:$CZ$1,0))="","-",INDEX('ce raw data'!$C$2:$CZ$3000,MATCH(1,INDEX(('ce raw data'!$A$2:$A$3000=C627)*('ce raw data'!$B$2:$B$3000=$B662),,),0),MATCH(SUBSTITUTE(E630,"Allele","Height"),'ce raw data'!$C$1:$CZ$1,0))),"-")</f>
        <v>-</v>
      </c>
      <c r="F661" s="8" t="str">
        <f>IFERROR(IF(INDEX('ce raw data'!$C$2:$CZ$3000,MATCH(1,INDEX(('ce raw data'!$A$2:$A$3000=C627)*('ce raw data'!$B$2:$B$3000=$B662),,),0),MATCH(SUBSTITUTE(F630,"Allele","Height"),'ce raw data'!$C$1:$CZ$1,0))="","-",INDEX('ce raw data'!$C$2:$CZ$3000,MATCH(1,INDEX(('ce raw data'!$A$2:$A$3000=C627)*('ce raw data'!$B$2:$B$3000=$B662),,),0),MATCH(SUBSTITUTE(F630,"Allele","Height"),'ce raw data'!$C$1:$CZ$1,0))),"-")</f>
        <v>-</v>
      </c>
      <c r="G661" s="8" t="str">
        <f>IFERROR(IF(INDEX('ce raw data'!$C$2:$CZ$3000,MATCH(1,INDEX(('ce raw data'!$A$2:$A$3000=C627)*('ce raw data'!$B$2:$B$3000=$B662),,),0),MATCH(SUBSTITUTE(G630,"Allele","Height"),'ce raw data'!$C$1:$CZ$1,0))="","-",INDEX('ce raw data'!$C$2:$CZ$3000,MATCH(1,INDEX(('ce raw data'!$A$2:$A$3000=C627)*('ce raw data'!$B$2:$B$3000=$B662),,),0),MATCH(SUBSTITUTE(G630,"Allele","Height"),'ce raw data'!$C$1:$CZ$1,0))),"-")</f>
        <v>-</v>
      </c>
      <c r="H661" s="8" t="str">
        <f>IFERROR(IF(INDEX('ce raw data'!$C$2:$CZ$3000,MATCH(1,INDEX(('ce raw data'!$A$2:$A$3000=C627)*('ce raw data'!$B$2:$B$3000=$B662),,),0),MATCH(SUBSTITUTE(H630,"Allele","Height"),'ce raw data'!$C$1:$CZ$1,0))="","-",INDEX('ce raw data'!$C$2:$CZ$3000,MATCH(1,INDEX(('ce raw data'!$A$2:$A$3000=C627)*('ce raw data'!$B$2:$B$3000=$B662),,),0),MATCH(SUBSTITUTE(H630,"Allele","Height"),'ce raw data'!$C$1:$CZ$1,0))),"-")</f>
        <v>-</v>
      </c>
      <c r="I661" s="8" t="str">
        <f>IFERROR(IF(INDEX('ce raw data'!$C$2:$CZ$3000,MATCH(1,INDEX(('ce raw data'!$A$2:$A$3000=C627)*('ce raw data'!$B$2:$B$3000=$B662),,),0),MATCH(SUBSTITUTE(I630,"Allele","Height"),'ce raw data'!$C$1:$CZ$1,0))="","-",INDEX('ce raw data'!$C$2:$CZ$3000,MATCH(1,INDEX(('ce raw data'!$A$2:$A$3000=C627)*('ce raw data'!$B$2:$B$3000=$B662),,),0),MATCH(SUBSTITUTE(I630,"Allele","Height"),'ce raw data'!$C$1:$CZ$1,0))),"-")</f>
        <v>-</v>
      </c>
      <c r="J661" s="8" t="str">
        <f>IFERROR(IF(INDEX('ce raw data'!$C$2:$CZ$3000,MATCH(1,INDEX(('ce raw data'!$A$2:$A$3000=C627)*('ce raw data'!$B$2:$B$3000=$B662),,),0),MATCH(SUBSTITUTE(J630,"Allele","Height"),'ce raw data'!$C$1:$CZ$1,0))="","-",INDEX('ce raw data'!$C$2:$CZ$3000,MATCH(1,INDEX(('ce raw data'!$A$2:$A$3000=C627)*('ce raw data'!$B$2:$B$3000=$B662),,),0),MATCH(SUBSTITUTE(J630,"Allele","Height"),'ce raw data'!$C$1:$CZ$1,0))),"-")</f>
        <v>-</v>
      </c>
    </row>
    <row r="662" spans="2:10" x14ac:dyDescent="0.4">
      <c r="B662" s="14" t="str">
        <f>'Allele Call Table'!$A$101</f>
        <v>D7S820</v>
      </c>
      <c r="C662" s="8" t="str">
        <f>IFERROR(IF(INDEX('ce raw data'!$C$2:$CZ$3000,MATCH(1,INDEX(('ce raw data'!$A$2:$A$3000=C627)*('ce raw data'!$B$2:$B$3000=$B662),,),0),MATCH(C630,'ce raw data'!$C$1:$CZ$1,0))="","-",INDEX('ce raw data'!$C$2:$CZ$3000,MATCH(1,INDEX(('ce raw data'!$A$2:$A$3000=C627)*('ce raw data'!$B$2:$B$3000=$B662),,),0),MATCH(C630,'ce raw data'!$C$1:$CZ$1,0))),"-")</f>
        <v>-</v>
      </c>
      <c r="D662" s="8" t="str">
        <f>IFERROR(IF(INDEX('ce raw data'!$C$2:$CZ$3000,MATCH(1,INDEX(('ce raw data'!$A$2:$A$3000=C627)*('ce raw data'!$B$2:$B$3000=$B662),,),0),MATCH(D630,'ce raw data'!$C$1:$CZ$1,0))="","-",INDEX('ce raw data'!$C$2:$CZ$3000,MATCH(1,INDEX(('ce raw data'!$A$2:$A$3000=C627)*('ce raw data'!$B$2:$B$3000=$B662),,),0),MATCH(D630,'ce raw data'!$C$1:$CZ$1,0))),"-")</f>
        <v>-</v>
      </c>
      <c r="E662" s="8" t="str">
        <f>IFERROR(IF(INDEX('ce raw data'!$C$2:$CZ$3000,MATCH(1,INDEX(('ce raw data'!$A$2:$A$3000=C627)*('ce raw data'!$B$2:$B$3000=$B662),,),0),MATCH(E630,'ce raw data'!$C$1:$CZ$1,0))="","-",INDEX('ce raw data'!$C$2:$CZ$3000,MATCH(1,INDEX(('ce raw data'!$A$2:$A$3000=C627)*('ce raw data'!$B$2:$B$3000=$B662),,),0),MATCH(E630,'ce raw data'!$C$1:$CZ$1,0))),"-")</f>
        <v>-</v>
      </c>
      <c r="F662" s="8" t="str">
        <f>IFERROR(IF(INDEX('ce raw data'!$C$2:$CZ$3000,MATCH(1,INDEX(('ce raw data'!$A$2:$A$3000=C627)*('ce raw data'!$B$2:$B$3000=$B662),,),0),MATCH(F630,'ce raw data'!$C$1:$CZ$1,0))="","-",INDEX('ce raw data'!$C$2:$CZ$3000,MATCH(1,INDEX(('ce raw data'!$A$2:$A$3000=C627)*('ce raw data'!$B$2:$B$3000=$B662),,),0),MATCH(F630,'ce raw data'!$C$1:$CZ$1,0))),"-")</f>
        <v>-</v>
      </c>
      <c r="G662" s="8" t="str">
        <f>IFERROR(IF(INDEX('ce raw data'!$C$2:$CZ$3000,MATCH(1,INDEX(('ce raw data'!$A$2:$A$3000=C627)*('ce raw data'!$B$2:$B$3000=$B662),,),0),MATCH(G630,'ce raw data'!$C$1:$CZ$1,0))="","-",INDEX('ce raw data'!$C$2:$CZ$3000,MATCH(1,INDEX(('ce raw data'!$A$2:$A$3000=C627)*('ce raw data'!$B$2:$B$3000=$B662),,),0),MATCH(G630,'ce raw data'!$C$1:$CZ$1,0))),"-")</f>
        <v>-</v>
      </c>
      <c r="H662" s="8" t="str">
        <f>IFERROR(IF(INDEX('ce raw data'!$C$2:$CZ$3000,MATCH(1,INDEX(('ce raw data'!$A$2:$A$3000=C627)*('ce raw data'!$B$2:$B$3000=$B662),,),0),MATCH(H630,'ce raw data'!$C$1:$CZ$1,0))="","-",INDEX('ce raw data'!$C$2:$CZ$3000,MATCH(1,INDEX(('ce raw data'!$A$2:$A$3000=C627)*('ce raw data'!$B$2:$B$3000=$B662),,),0),MATCH(H630,'ce raw data'!$C$1:$CZ$1,0))),"-")</f>
        <v>-</v>
      </c>
      <c r="I662" s="8" t="str">
        <f>IFERROR(IF(INDEX('ce raw data'!$C$2:$CZ$3000,MATCH(1,INDEX(('ce raw data'!$A$2:$A$3000=C627)*('ce raw data'!$B$2:$B$3000=$B662),,),0),MATCH(I630,'ce raw data'!$C$1:$CZ$1,0))="","-",INDEX('ce raw data'!$C$2:$CZ$3000,MATCH(1,INDEX(('ce raw data'!$A$2:$A$3000=C627)*('ce raw data'!$B$2:$B$3000=$B662),,),0),MATCH(I630,'ce raw data'!$C$1:$CZ$1,0))),"-")</f>
        <v>-</v>
      </c>
      <c r="J662" s="8" t="str">
        <f>IFERROR(IF(INDEX('ce raw data'!$C$2:$CZ$3000,MATCH(1,INDEX(('ce raw data'!$A$2:$A$3000=C627)*('ce raw data'!$B$2:$B$3000=$B662),,),0),MATCH(J630,'ce raw data'!$C$1:$CZ$1,0))="","-",INDEX('ce raw data'!$C$2:$CZ$3000,MATCH(1,INDEX(('ce raw data'!$A$2:$A$3000=C627)*('ce raw data'!$B$2:$B$3000=$B662),,),0),MATCH(J630,'ce raw data'!$C$1:$CZ$1,0))),"-")</f>
        <v>-</v>
      </c>
    </row>
    <row r="663" spans="2:10" hidden="1" x14ac:dyDescent="0.4">
      <c r="B663" s="14"/>
      <c r="C663" s="8" t="str">
        <f>IFERROR(IF(INDEX('ce raw data'!$C$2:$CZ$3000,MATCH(1,INDEX(('ce raw data'!$A$2:$A$3000=C627)*('ce raw data'!$B$2:$B$3000=$B664),,),0),MATCH(SUBSTITUTE(C630,"Allele","Height"),'ce raw data'!$C$1:$CZ$1,0))="","-",INDEX('ce raw data'!$C$2:$CZ$3000,MATCH(1,INDEX(('ce raw data'!$A$2:$A$3000=C627)*('ce raw data'!$B$2:$B$3000=$B664),,),0),MATCH(SUBSTITUTE(C630,"Allele","Height"),'ce raw data'!$C$1:$CZ$1,0))),"-")</f>
        <v>-</v>
      </c>
      <c r="D663" s="8" t="str">
        <f>IFERROR(IF(INDEX('ce raw data'!$C$2:$CZ$3000,MATCH(1,INDEX(('ce raw data'!$A$2:$A$3000=C627)*('ce raw data'!$B$2:$B$3000=$B664),,),0),MATCH(SUBSTITUTE(D630,"Allele","Height"),'ce raw data'!$C$1:$CZ$1,0))="","-",INDEX('ce raw data'!$C$2:$CZ$3000,MATCH(1,INDEX(('ce raw data'!$A$2:$A$3000=C627)*('ce raw data'!$B$2:$B$3000=$B664),,),0),MATCH(SUBSTITUTE(D630,"Allele","Height"),'ce raw data'!$C$1:$CZ$1,0))),"-")</f>
        <v>-</v>
      </c>
      <c r="E663" s="8" t="str">
        <f>IFERROR(IF(INDEX('ce raw data'!$C$2:$CZ$3000,MATCH(1,INDEX(('ce raw data'!$A$2:$A$3000=C627)*('ce raw data'!$B$2:$B$3000=$B664),,),0),MATCH(SUBSTITUTE(E630,"Allele","Height"),'ce raw data'!$C$1:$CZ$1,0))="","-",INDEX('ce raw data'!$C$2:$CZ$3000,MATCH(1,INDEX(('ce raw data'!$A$2:$A$3000=C627)*('ce raw data'!$B$2:$B$3000=$B664),,),0),MATCH(SUBSTITUTE(E630,"Allele","Height"),'ce raw data'!$C$1:$CZ$1,0))),"-")</f>
        <v>-</v>
      </c>
      <c r="F663" s="8" t="str">
        <f>IFERROR(IF(INDEX('ce raw data'!$C$2:$CZ$3000,MATCH(1,INDEX(('ce raw data'!$A$2:$A$3000=C627)*('ce raw data'!$B$2:$B$3000=$B664),,),0),MATCH(SUBSTITUTE(F630,"Allele","Height"),'ce raw data'!$C$1:$CZ$1,0))="","-",INDEX('ce raw data'!$C$2:$CZ$3000,MATCH(1,INDEX(('ce raw data'!$A$2:$A$3000=C627)*('ce raw data'!$B$2:$B$3000=$B664),,),0),MATCH(SUBSTITUTE(F630,"Allele","Height"),'ce raw data'!$C$1:$CZ$1,0))),"-")</f>
        <v>-</v>
      </c>
      <c r="G663" s="8" t="str">
        <f>IFERROR(IF(INDEX('ce raw data'!$C$2:$CZ$3000,MATCH(1,INDEX(('ce raw data'!$A$2:$A$3000=C627)*('ce raw data'!$B$2:$B$3000=$B664),,),0),MATCH(SUBSTITUTE(G630,"Allele","Height"),'ce raw data'!$C$1:$CZ$1,0))="","-",INDEX('ce raw data'!$C$2:$CZ$3000,MATCH(1,INDEX(('ce raw data'!$A$2:$A$3000=C627)*('ce raw data'!$B$2:$B$3000=$B664),,),0),MATCH(SUBSTITUTE(G630,"Allele","Height"),'ce raw data'!$C$1:$CZ$1,0))),"-")</f>
        <v>-</v>
      </c>
      <c r="H663" s="8" t="str">
        <f>IFERROR(IF(INDEX('ce raw data'!$C$2:$CZ$3000,MATCH(1,INDEX(('ce raw data'!$A$2:$A$3000=C627)*('ce raw data'!$B$2:$B$3000=$B664),,),0),MATCH(SUBSTITUTE(H630,"Allele","Height"),'ce raw data'!$C$1:$CZ$1,0))="","-",INDEX('ce raw data'!$C$2:$CZ$3000,MATCH(1,INDEX(('ce raw data'!$A$2:$A$3000=C627)*('ce raw data'!$B$2:$B$3000=$B664),,),0),MATCH(SUBSTITUTE(H630,"Allele","Height"),'ce raw data'!$C$1:$CZ$1,0))),"-")</f>
        <v>-</v>
      </c>
      <c r="I663" s="8" t="str">
        <f>IFERROR(IF(INDEX('ce raw data'!$C$2:$CZ$3000,MATCH(1,INDEX(('ce raw data'!$A$2:$A$3000=C627)*('ce raw data'!$B$2:$B$3000=$B664),,),0),MATCH(SUBSTITUTE(I630,"Allele","Height"),'ce raw data'!$C$1:$CZ$1,0))="","-",INDEX('ce raw data'!$C$2:$CZ$3000,MATCH(1,INDEX(('ce raw data'!$A$2:$A$3000=C627)*('ce raw data'!$B$2:$B$3000=$B664),,),0),MATCH(SUBSTITUTE(I630,"Allele","Height"),'ce raw data'!$C$1:$CZ$1,0))),"-")</f>
        <v>-</v>
      </c>
      <c r="J663" s="8" t="str">
        <f>IFERROR(IF(INDEX('ce raw data'!$C$2:$CZ$3000,MATCH(1,INDEX(('ce raw data'!$A$2:$A$3000=C627)*('ce raw data'!$B$2:$B$3000=$B664),,),0),MATCH(SUBSTITUTE(J630,"Allele","Height"),'ce raw data'!$C$1:$CZ$1,0))="","-",INDEX('ce raw data'!$C$2:$CZ$3000,MATCH(1,INDEX(('ce raw data'!$A$2:$A$3000=C627)*('ce raw data'!$B$2:$B$3000=$B664),,),0),MATCH(SUBSTITUTE(J630,"Allele","Height"),'ce raw data'!$C$1:$CZ$1,0))),"-")</f>
        <v>-</v>
      </c>
    </row>
    <row r="664" spans="2:10" x14ac:dyDescent="0.4">
      <c r="B664" s="14" t="str">
        <f>'Allele Call Table'!$A$103</f>
        <v>D5S818</v>
      </c>
      <c r="C664" s="8" t="str">
        <f>IFERROR(IF(INDEX('ce raw data'!$C$2:$CZ$3000,MATCH(1,INDEX(('ce raw data'!$A$2:$A$3000=C627)*('ce raw data'!$B$2:$B$3000=$B664),,),0),MATCH(C630,'ce raw data'!$C$1:$CZ$1,0))="","-",INDEX('ce raw data'!$C$2:$CZ$3000,MATCH(1,INDEX(('ce raw data'!$A$2:$A$3000=C627)*('ce raw data'!$B$2:$B$3000=$B664),,),0),MATCH(C630,'ce raw data'!$C$1:$CZ$1,0))),"-")</f>
        <v>-</v>
      </c>
      <c r="D664" s="8" t="str">
        <f>IFERROR(IF(INDEX('ce raw data'!$C$2:$CZ$3000,MATCH(1,INDEX(('ce raw data'!$A$2:$A$3000=C627)*('ce raw data'!$B$2:$B$3000=$B664),,),0),MATCH(D630,'ce raw data'!$C$1:$CZ$1,0))="","-",INDEX('ce raw data'!$C$2:$CZ$3000,MATCH(1,INDEX(('ce raw data'!$A$2:$A$3000=C627)*('ce raw data'!$B$2:$B$3000=$B664),,),0),MATCH(D630,'ce raw data'!$C$1:$CZ$1,0))),"-")</f>
        <v>-</v>
      </c>
      <c r="E664" s="8" t="str">
        <f>IFERROR(IF(INDEX('ce raw data'!$C$2:$CZ$3000,MATCH(1,INDEX(('ce raw data'!$A$2:$A$3000=C627)*('ce raw data'!$B$2:$B$3000=$B664),,),0),MATCH(E630,'ce raw data'!$C$1:$CZ$1,0))="","-",INDEX('ce raw data'!$C$2:$CZ$3000,MATCH(1,INDEX(('ce raw data'!$A$2:$A$3000=C627)*('ce raw data'!$B$2:$B$3000=$B664),,),0),MATCH(E630,'ce raw data'!$C$1:$CZ$1,0))),"-")</f>
        <v>-</v>
      </c>
      <c r="F664" s="8" t="str">
        <f>IFERROR(IF(INDEX('ce raw data'!$C$2:$CZ$3000,MATCH(1,INDEX(('ce raw data'!$A$2:$A$3000=C627)*('ce raw data'!$B$2:$B$3000=$B664),,),0),MATCH(F630,'ce raw data'!$C$1:$CZ$1,0))="","-",INDEX('ce raw data'!$C$2:$CZ$3000,MATCH(1,INDEX(('ce raw data'!$A$2:$A$3000=C627)*('ce raw data'!$B$2:$B$3000=$B664),,),0),MATCH(F630,'ce raw data'!$C$1:$CZ$1,0))),"-")</f>
        <v>-</v>
      </c>
      <c r="G664" s="8" t="str">
        <f>IFERROR(IF(INDEX('ce raw data'!$C$2:$CZ$3000,MATCH(1,INDEX(('ce raw data'!$A$2:$A$3000=C627)*('ce raw data'!$B$2:$B$3000=$B664),,),0),MATCH(G630,'ce raw data'!$C$1:$CZ$1,0))="","-",INDEX('ce raw data'!$C$2:$CZ$3000,MATCH(1,INDEX(('ce raw data'!$A$2:$A$3000=C627)*('ce raw data'!$B$2:$B$3000=$B664),,),0),MATCH(G630,'ce raw data'!$C$1:$CZ$1,0))),"-")</f>
        <v>-</v>
      </c>
      <c r="H664" s="8" t="str">
        <f>IFERROR(IF(INDEX('ce raw data'!$C$2:$CZ$3000,MATCH(1,INDEX(('ce raw data'!$A$2:$A$3000=C627)*('ce raw data'!$B$2:$B$3000=$B664),,),0),MATCH(H630,'ce raw data'!$C$1:$CZ$1,0))="","-",INDEX('ce raw data'!$C$2:$CZ$3000,MATCH(1,INDEX(('ce raw data'!$A$2:$A$3000=C627)*('ce raw data'!$B$2:$B$3000=$B664),,),0),MATCH(H630,'ce raw data'!$C$1:$CZ$1,0))),"-")</f>
        <v>-</v>
      </c>
      <c r="I664" s="8" t="str">
        <f>IFERROR(IF(INDEX('ce raw data'!$C$2:$CZ$3000,MATCH(1,INDEX(('ce raw data'!$A$2:$A$3000=C627)*('ce raw data'!$B$2:$B$3000=$B664),,),0),MATCH(I630,'ce raw data'!$C$1:$CZ$1,0))="","-",INDEX('ce raw data'!$C$2:$CZ$3000,MATCH(1,INDEX(('ce raw data'!$A$2:$A$3000=C627)*('ce raw data'!$B$2:$B$3000=$B664),,),0),MATCH(I630,'ce raw data'!$C$1:$CZ$1,0))),"-")</f>
        <v>-</v>
      </c>
      <c r="J664" s="8" t="str">
        <f>IFERROR(IF(INDEX('ce raw data'!$C$2:$CZ$3000,MATCH(1,INDEX(('ce raw data'!$A$2:$A$3000=C627)*('ce raw data'!$B$2:$B$3000=$B664),,),0),MATCH(J630,'ce raw data'!$C$1:$CZ$1,0))="","-",INDEX('ce raw data'!$C$2:$CZ$3000,MATCH(1,INDEX(('ce raw data'!$A$2:$A$3000=C627)*('ce raw data'!$B$2:$B$3000=$B664),,),0),MATCH(J630,'ce raw data'!$C$1:$CZ$1,0))),"-")</f>
        <v>-</v>
      </c>
    </row>
    <row r="665" spans="2:10" hidden="1" x14ac:dyDescent="0.4">
      <c r="B665" s="14"/>
      <c r="C665" s="8" t="str">
        <f>IFERROR(IF(INDEX('ce raw data'!$C$2:$CZ$3000,MATCH(1,INDEX(('ce raw data'!$A$2:$A$3000=C627)*('ce raw data'!$B$2:$B$3000=$B666),,),0),MATCH(SUBSTITUTE(C630,"Allele","Height"),'ce raw data'!$C$1:$CZ$1,0))="","-",INDEX('ce raw data'!$C$2:$CZ$3000,MATCH(1,INDEX(('ce raw data'!$A$2:$A$3000=C627)*('ce raw data'!$B$2:$B$3000=$B666),,),0),MATCH(SUBSTITUTE(C630,"Allele","Height"),'ce raw data'!$C$1:$CZ$1,0))),"-")</f>
        <v>-</v>
      </c>
      <c r="D665" s="8" t="str">
        <f>IFERROR(IF(INDEX('ce raw data'!$C$2:$CZ$3000,MATCH(1,INDEX(('ce raw data'!$A$2:$A$3000=C627)*('ce raw data'!$B$2:$B$3000=$B666),,),0),MATCH(SUBSTITUTE(D630,"Allele","Height"),'ce raw data'!$C$1:$CZ$1,0))="","-",INDEX('ce raw data'!$C$2:$CZ$3000,MATCH(1,INDEX(('ce raw data'!$A$2:$A$3000=C627)*('ce raw data'!$B$2:$B$3000=$B666),,),0),MATCH(SUBSTITUTE(D630,"Allele","Height"),'ce raw data'!$C$1:$CZ$1,0))),"-")</f>
        <v>-</v>
      </c>
      <c r="E665" s="8" t="str">
        <f>IFERROR(IF(INDEX('ce raw data'!$C$2:$CZ$3000,MATCH(1,INDEX(('ce raw data'!$A$2:$A$3000=C627)*('ce raw data'!$B$2:$B$3000=$B666),,),0),MATCH(SUBSTITUTE(E630,"Allele","Height"),'ce raw data'!$C$1:$CZ$1,0))="","-",INDEX('ce raw data'!$C$2:$CZ$3000,MATCH(1,INDEX(('ce raw data'!$A$2:$A$3000=C627)*('ce raw data'!$B$2:$B$3000=$B666),,),0),MATCH(SUBSTITUTE(E630,"Allele","Height"),'ce raw data'!$C$1:$CZ$1,0))),"-")</f>
        <v>-</v>
      </c>
      <c r="F665" s="8" t="str">
        <f>IFERROR(IF(INDEX('ce raw data'!$C$2:$CZ$3000,MATCH(1,INDEX(('ce raw data'!$A$2:$A$3000=C627)*('ce raw data'!$B$2:$B$3000=$B666),,),0),MATCH(SUBSTITUTE(F630,"Allele","Height"),'ce raw data'!$C$1:$CZ$1,0))="","-",INDEX('ce raw data'!$C$2:$CZ$3000,MATCH(1,INDEX(('ce raw data'!$A$2:$A$3000=C627)*('ce raw data'!$B$2:$B$3000=$B666),,),0),MATCH(SUBSTITUTE(F630,"Allele","Height"),'ce raw data'!$C$1:$CZ$1,0))),"-")</f>
        <v>-</v>
      </c>
      <c r="G665" s="8" t="str">
        <f>IFERROR(IF(INDEX('ce raw data'!$C$2:$CZ$3000,MATCH(1,INDEX(('ce raw data'!$A$2:$A$3000=C627)*('ce raw data'!$B$2:$B$3000=$B666),,),0),MATCH(SUBSTITUTE(G630,"Allele","Height"),'ce raw data'!$C$1:$CZ$1,0))="","-",INDEX('ce raw data'!$C$2:$CZ$3000,MATCH(1,INDEX(('ce raw data'!$A$2:$A$3000=C627)*('ce raw data'!$B$2:$B$3000=$B666),,),0),MATCH(SUBSTITUTE(G630,"Allele","Height"),'ce raw data'!$C$1:$CZ$1,0))),"-")</f>
        <v>-</v>
      </c>
      <c r="H665" s="8" t="str">
        <f>IFERROR(IF(INDEX('ce raw data'!$C$2:$CZ$3000,MATCH(1,INDEX(('ce raw data'!$A$2:$A$3000=C627)*('ce raw data'!$B$2:$B$3000=$B666),,),0),MATCH(SUBSTITUTE(H630,"Allele","Height"),'ce raw data'!$C$1:$CZ$1,0))="","-",INDEX('ce raw data'!$C$2:$CZ$3000,MATCH(1,INDEX(('ce raw data'!$A$2:$A$3000=C627)*('ce raw data'!$B$2:$B$3000=$B666),,),0),MATCH(SUBSTITUTE(H630,"Allele","Height"),'ce raw data'!$C$1:$CZ$1,0))),"-")</f>
        <v>-</v>
      </c>
      <c r="I665" s="8" t="str">
        <f>IFERROR(IF(INDEX('ce raw data'!$C$2:$CZ$3000,MATCH(1,INDEX(('ce raw data'!$A$2:$A$3000=C627)*('ce raw data'!$B$2:$B$3000=$B666),,),0),MATCH(SUBSTITUTE(I630,"Allele","Height"),'ce raw data'!$C$1:$CZ$1,0))="","-",INDEX('ce raw data'!$C$2:$CZ$3000,MATCH(1,INDEX(('ce raw data'!$A$2:$A$3000=C627)*('ce raw data'!$B$2:$B$3000=$B666),,),0),MATCH(SUBSTITUTE(I630,"Allele","Height"),'ce raw data'!$C$1:$CZ$1,0))),"-")</f>
        <v>-</v>
      </c>
      <c r="J665" s="8" t="str">
        <f>IFERROR(IF(INDEX('ce raw data'!$C$2:$CZ$3000,MATCH(1,INDEX(('ce raw data'!$A$2:$A$3000=C627)*('ce raw data'!$B$2:$B$3000=$B666),,),0),MATCH(SUBSTITUTE(J630,"Allele","Height"),'ce raw data'!$C$1:$CZ$1,0))="","-",INDEX('ce raw data'!$C$2:$CZ$3000,MATCH(1,INDEX(('ce raw data'!$A$2:$A$3000=C627)*('ce raw data'!$B$2:$B$3000=$B666),,),0),MATCH(SUBSTITUTE(J630,"Allele","Height"),'ce raw data'!$C$1:$CZ$1,0))),"-")</f>
        <v>-</v>
      </c>
    </row>
    <row r="666" spans="2:10" x14ac:dyDescent="0.4">
      <c r="B666" s="14" t="str">
        <f>'Allele Call Table'!$A$105</f>
        <v>TPOX</v>
      </c>
      <c r="C666" s="8" t="str">
        <f>IFERROR(IF(INDEX('ce raw data'!$C$2:$CZ$3000,MATCH(1,INDEX(('ce raw data'!$A$2:$A$3000=C627)*('ce raw data'!$B$2:$B$3000=$B666),,),0),MATCH(C630,'ce raw data'!$C$1:$CZ$1,0))="","-",INDEX('ce raw data'!$C$2:$CZ$3000,MATCH(1,INDEX(('ce raw data'!$A$2:$A$3000=C627)*('ce raw data'!$B$2:$B$3000=$B666),,),0),MATCH(C630,'ce raw data'!$C$1:$CZ$1,0))),"-")</f>
        <v>-</v>
      </c>
      <c r="D666" s="8" t="str">
        <f>IFERROR(IF(INDEX('ce raw data'!$C$2:$CZ$3000,MATCH(1,INDEX(('ce raw data'!$A$2:$A$3000=C627)*('ce raw data'!$B$2:$B$3000=$B666),,),0),MATCH(D630,'ce raw data'!$C$1:$CZ$1,0))="","-",INDEX('ce raw data'!$C$2:$CZ$3000,MATCH(1,INDEX(('ce raw data'!$A$2:$A$3000=C627)*('ce raw data'!$B$2:$B$3000=$B666),,),0),MATCH(D630,'ce raw data'!$C$1:$CZ$1,0))),"-")</f>
        <v>-</v>
      </c>
      <c r="E666" s="8" t="str">
        <f>IFERROR(IF(INDEX('ce raw data'!$C$2:$CZ$3000,MATCH(1,INDEX(('ce raw data'!$A$2:$A$3000=C627)*('ce raw data'!$B$2:$B$3000=$B666),,),0),MATCH(E630,'ce raw data'!$C$1:$CZ$1,0))="","-",INDEX('ce raw data'!$C$2:$CZ$3000,MATCH(1,INDEX(('ce raw data'!$A$2:$A$3000=C627)*('ce raw data'!$B$2:$B$3000=$B666),,),0),MATCH(E630,'ce raw data'!$C$1:$CZ$1,0))),"-")</f>
        <v>-</v>
      </c>
      <c r="F666" s="8" t="str">
        <f>IFERROR(IF(INDEX('ce raw data'!$C$2:$CZ$3000,MATCH(1,INDEX(('ce raw data'!$A$2:$A$3000=C627)*('ce raw data'!$B$2:$B$3000=$B666),,),0),MATCH(F630,'ce raw data'!$C$1:$CZ$1,0))="","-",INDEX('ce raw data'!$C$2:$CZ$3000,MATCH(1,INDEX(('ce raw data'!$A$2:$A$3000=C627)*('ce raw data'!$B$2:$B$3000=$B666),,),0),MATCH(F630,'ce raw data'!$C$1:$CZ$1,0))),"-")</f>
        <v>-</v>
      </c>
      <c r="G666" s="8" t="str">
        <f>IFERROR(IF(INDEX('ce raw data'!$C$2:$CZ$3000,MATCH(1,INDEX(('ce raw data'!$A$2:$A$3000=C627)*('ce raw data'!$B$2:$B$3000=$B666),,),0),MATCH(G630,'ce raw data'!$C$1:$CZ$1,0))="","-",INDEX('ce raw data'!$C$2:$CZ$3000,MATCH(1,INDEX(('ce raw data'!$A$2:$A$3000=C627)*('ce raw data'!$B$2:$B$3000=$B666),,),0),MATCH(G630,'ce raw data'!$C$1:$CZ$1,0))),"-")</f>
        <v>-</v>
      </c>
      <c r="H666" s="8" t="str">
        <f>IFERROR(IF(INDEX('ce raw data'!$C$2:$CZ$3000,MATCH(1,INDEX(('ce raw data'!$A$2:$A$3000=C627)*('ce raw data'!$B$2:$B$3000=$B666),,),0),MATCH(H630,'ce raw data'!$C$1:$CZ$1,0))="","-",INDEX('ce raw data'!$C$2:$CZ$3000,MATCH(1,INDEX(('ce raw data'!$A$2:$A$3000=C627)*('ce raw data'!$B$2:$B$3000=$B666),,),0),MATCH(H630,'ce raw data'!$C$1:$CZ$1,0))),"-")</f>
        <v>-</v>
      </c>
      <c r="I666" s="8" t="str">
        <f>IFERROR(IF(INDEX('ce raw data'!$C$2:$CZ$3000,MATCH(1,INDEX(('ce raw data'!$A$2:$A$3000=C627)*('ce raw data'!$B$2:$B$3000=$B666),,),0),MATCH(I630,'ce raw data'!$C$1:$CZ$1,0))="","-",INDEX('ce raw data'!$C$2:$CZ$3000,MATCH(1,INDEX(('ce raw data'!$A$2:$A$3000=C627)*('ce raw data'!$B$2:$B$3000=$B666),,),0),MATCH(I630,'ce raw data'!$C$1:$CZ$1,0))),"-")</f>
        <v>-</v>
      </c>
      <c r="J666" s="8" t="str">
        <f>IFERROR(IF(INDEX('ce raw data'!$C$2:$CZ$3000,MATCH(1,INDEX(('ce raw data'!$A$2:$A$3000=C627)*('ce raw data'!$B$2:$B$3000=$B666),,),0),MATCH(J630,'ce raw data'!$C$1:$CZ$1,0))="","-",INDEX('ce raw data'!$C$2:$CZ$3000,MATCH(1,INDEX(('ce raw data'!$A$2:$A$3000=C627)*('ce raw data'!$B$2:$B$3000=$B666),,),0),MATCH(J630,'ce raw data'!$C$1:$CZ$1,0))),"-")</f>
        <v>-</v>
      </c>
    </row>
    <row r="667" spans="2:10" hidden="1" x14ac:dyDescent="0.4">
      <c r="B667" s="10"/>
      <c r="C667" s="8" t="str">
        <f>IFERROR(IF(INDEX('ce raw data'!$C$2:$CZ$3000,MATCH(1,INDEX(('ce raw data'!$A$2:$A$3000=C627)*('ce raw data'!$B$2:$B$3000=$B668),,),0),MATCH(SUBSTITUTE(C630,"Allele","Height"),'ce raw data'!$C$1:$CZ$1,0))="","-",INDEX('ce raw data'!$C$2:$CZ$3000,MATCH(1,INDEX(('ce raw data'!$A$2:$A$3000=C627)*('ce raw data'!$B$2:$B$3000=$B668),,),0),MATCH(SUBSTITUTE(C630,"Allele","Height"),'ce raw data'!$C$1:$CZ$1,0))),"-")</f>
        <v>-</v>
      </c>
      <c r="D667" s="8" t="str">
        <f>IFERROR(IF(INDEX('ce raw data'!$C$2:$CZ$3000,MATCH(1,INDEX(('ce raw data'!$A$2:$A$3000=C627)*('ce raw data'!$B$2:$B$3000=$B668),,),0),MATCH(SUBSTITUTE(D630,"Allele","Height"),'ce raw data'!$C$1:$CZ$1,0))="","-",INDEX('ce raw data'!$C$2:$CZ$3000,MATCH(1,INDEX(('ce raw data'!$A$2:$A$3000=C627)*('ce raw data'!$B$2:$B$3000=$B668),,),0),MATCH(SUBSTITUTE(D630,"Allele","Height"),'ce raw data'!$C$1:$CZ$1,0))),"-")</f>
        <v>-</v>
      </c>
      <c r="E667" s="8" t="str">
        <f>IFERROR(IF(INDEX('ce raw data'!$C$2:$CZ$3000,MATCH(1,INDEX(('ce raw data'!$A$2:$A$3000=C627)*('ce raw data'!$B$2:$B$3000=$B668),,),0),MATCH(SUBSTITUTE(E630,"Allele","Height"),'ce raw data'!$C$1:$CZ$1,0))="","-",INDEX('ce raw data'!$C$2:$CZ$3000,MATCH(1,INDEX(('ce raw data'!$A$2:$A$3000=C627)*('ce raw data'!$B$2:$B$3000=$B668),,),0),MATCH(SUBSTITUTE(E630,"Allele","Height"),'ce raw data'!$C$1:$CZ$1,0))),"-")</f>
        <v>-</v>
      </c>
      <c r="F667" s="8" t="str">
        <f>IFERROR(IF(INDEX('ce raw data'!$C$2:$CZ$3000,MATCH(1,INDEX(('ce raw data'!$A$2:$A$3000=C627)*('ce raw data'!$B$2:$B$3000=$B668),,),0),MATCH(SUBSTITUTE(F630,"Allele","Height"),'ce raw data'!$C$1:$CZ$1,0))="","-",INDEX('ce raw data'!$C$2:$CZ$3000,MATCH(1,INDEX(('ce raw data'!$A$2:$A$3000=C627)*('ce raw data'!$B$2:$B$3000=$B668),,),0),MATCH(SUBSTITUTE(F630,"Allele","Height"),'ce raw data'!$C$1:$CZ$1,0))),"-")</f>
        <v>-</v>
      </c>
      <c r="G667" s="8" t="str">
        <f>IFERROR(IF(INDEX('ce raw data'!$C$2:$CZ$3000,MATCH(1,INDEX(('ce raw data'!$A$2:$A$3000=C627)*('ce raw data'!$B$2:$B$3000=$B668),,),0),MATCH(SUBSTITUTE(G630,"Allele","Height"),'ce raw data'!$C$1:$CZ$1,0))="","-",INDEX('ce raw data'!$C$2:$CZ$3000,MATCH(1,INDEX(('ce raw data'!$A$2:$A$3000=C627)*('ce raw data'!$B$2:$B$3000=$B668),,),0),MATCH(SUBSTITUTE(G630,"Allele","Height"),'ce raw data'!$C$1:$CZ$1,0))),"-")</f>
        <v>-</v>
      </c>
      <c r="H667" s="8" t="str">
        <f>IFERROR(IF(INDEX('ce raw data'!$C$2:$CZ$3000,MATCH(1,INDEX(('ce raw data'!$A$2:$A$3000=C627)*('ce raw data'!$B$2:$B$3000=$B668),,),0),MATCH(SUBSTITUTE(H630,"Allele","Height"),'ce raw data'!$C$1:$CZ$1,0))="","-",INDEX('ce raw data'!$C$2:$CZ$3000,MATCH(1,INDEX(('ce raw data'!$A$2:$A$3000=C627)*('ce raw data'!$B$2:$B$3000=$B668),,),0),MATCH(SUBSTITUTE(H630,"Allele","Height"),'ce raw data'!$C$1:$CZ$1,0))),"-")</f>
        <v>-</v>
      </c>
      <c r="I667" s="8" t="str">
        <f>IFERROR(IF(INDEX('ce raw data'!$C$2:$CZ$3000,MATCH(1,INDEX(('ce raw data'!$A$2:$A$3000=C627)*('ce raw data'!$B$2:$B$3000=$B668),,),0),MATCH(SUBSTITUTE(I630,"Allele","Height"),'ce raw data'!$C$1:$CZ$1,0))="","-",INDEX('ce raw data'!$C$2:$CZ$3000,MATCH(1,INDEX(('ce raw data'!$A$2:$A$3000=C627)*('ce raw data'!$B$2:$B$3000=$B668),,),0),MATCH(SUBSTITUTE(I630,"Allele","Height"),'ce raw data'!$C$1:$CZ$1,0))),"-")</f>
        <v>-</v>
      </c>
      <c r="J667" s="8" t="str">
        <f>IFERROR(IF(INDEX('ce raw data'!$C$2:$CZ$3000,MATCH(1,INDEX(('ce raw data'!$A$2:$A$3000=C627)*('ce raw data'!$B$2:$B$3000=$B668),,),0),MATCH(SUBSTITUTE(J630,"Allele","Height"),'ce raw data'!$C$1:$CZ$1,0))="","-",INDEX('ce raw data'!$C$2:$CZ$3000,MATCH(1,INDEX(('ce raw data'!$A$2:$A$3000=C627)*('ce raw data'!$B$2:$B$3000=$B668),,),0),MATCH(SUBSTITUTE(J630,"Allele","Height"),'ce raw data'!$C$1:$CZ$1,0))),"-")</f>
        <v>-</v>
      </c>
    </row>
    <row r="668" spans="2:10" x14ac:dyDescent="0.4">
      <c r="B668" s="12" t="str">
        <f>'Allele Call Table'!$A$107</f>
        <v>D8S1179</v>
      </c>
      <c r="C668" s="8" t="str">
        <f>IFERROR(IF(INDEX('ce raw data'!$C$2:$CZ$3000,MATCH(1,INDEX(('ce raw data'!$A$2:$A$3000=C627)*('ce raw data'!$B$2:$B$3000=$B668),,),0),MATCH(C630,'ce raw data'!$C$1:$CZ$1,0))="","-",INDEX('ce raw data'!$C$2:$CZ$3000,MATCH(1,INDEX(('ce raw data'!$A$2:$A$3000=C627)*('ce raw data'!$B$2:$B$3000=$B668),,),0),MATCH(C630,'ce raw data'!$C$1:$CZ$1,0))),"-")</f>
        <v>-</v>
      </c>
      <c r="D668" s="8" t="str">
        <f>IFERROR(IF(INDEX('ce raw data'!$C$2:$CZ$3000,MATCH(1,INDEX(('ce raw data'!$A$2:$A$3000=C627)*('ce raw data'!$B$2:$B$3000=$B668),,),0),MATCH(D630,'ce raw data'!$C$1:$CZ$1,0))="","-",INDEX('ce raw data'!$C$2:$CZ$3000,MATCH(1,INDEX(('ce raw data'!$A$2:$A$3000=C627)*('ce raw data'!$B$2:$B$3000=$B668),,),0),MATCH(D630,'ce raw data'!$C$1:$CZ$1,0))),"-")</f>
        <v>-</v>
      </c>
      <c r="E668" s="8" t="str">
        <f>IFERROR(IF(INDEX('ce raw data'!$C$2:$CZ$3000,MATCH(1,INDEX(('ce raw data'!$A$2:$A$3000=C627)*('ce raw data'!$B$2:$B$3000=$B668),,),0),MATCH(E630,'ce raw data'!$C$1:$CZ$1,0))="","-",INDEX('ce raw data'!$C$2:$CZ$3000,MATCH(1,INDEX(('ce raw data'!$A$2:$A$3000=C627)*('ce raw data'!$B$2:$B$3000=$B668),,),0),MATCH(E630,'ce raw data'!$C$1:$CZ$1,0))),"-")</f>
        <v>-</v>
      </c>
      <c r="F668" s="8" t="str">
        <f>IFERROR(IF(INDEX('ce raw data'!$C$2:$CZ$3000,MATCH(1,INDEX(('ce raw data'!$A$2:$A$3000=C627)*('ce raw data'!$B$2:$B$3000=$B668),,),0),MATCH(F630,'ce raw data'!$C$1:$CZ$1,0))="","-",INDEX('ce raw data'!$C$2:$CZ$3000,MATCH(1,INDEX(('ce raw data'!$A$2:$A$3000=C627)*('ce raw data'!$B$2:$B$3000=$B668),,),0),MATCH(F630,'ce raw data'!$C$1:$CZ$1,0))),"-")</f>
        <v>-</v>
      </c>
      <c r="G668" s="8" t="str">
        <f>IFERROR(IF(INDEX('ce raw data'!$C$2:$CZ$3000,MATCH(1,INDEX(('ce raw data'!$A$2:$A$3000=C627)*('ce raw data'!$B$2:$B$3000=$B668),,),0),MATCH(G630,'ce raw data'!$C$1:$CZ$1,0))="","-",INDEX('ce raw data'!$C$2:$CZ$3000,MATCH(1,INDEX(('ce raw data'!$A$2:$A$3000=C627)*('ce raw data'!$B$2:$B$3000=$B668),,),0),MATCH(G630,'ce raw data'!$C$1:$CZ$1,0))),"-")</f>
        <v>-</v>
      </c>
      <c r="H668" s="8" t="str">
        <f>IFERROR(IF(INDEX('ce raw data'!$C$2:$CZ$3000,MATCH(1,INDEX(('ce raw data'!$A$2:$A$3000=C627)*('ce raw data'!$B$2:$B$3000=$B668),,),0),MATCH(H630,'ce raw data'!$C$1:$CZ$1,0))="","-",INDEX('ce raw data'!$C$2:$CZ$3000,MATCH(1,INDEX(('ce raw data'!$A$2:$A$3000=C627)*('ce raw data'!$B$2:$B$3000=$B668),,),0),MATCH(H630,'ce raw data'!$C$1:$CZ$1,0))),"-")</f>
        <v>-</v>
      </c>
      <c r="I668" s="8" t="str">
        <f>IFERROR(IF(INDEX('ce raw data'!$C$2:$CZ$3000,MATCH(1,INDEX(('ce raw data'!$A$2:$A$3000=C627)*('ce raw data'!$B$2:$B$3000=$B668),,),0),MATCH(I630,'ce raw data'!$C$1:$CZ$1,0))="","-",INDEX('ce raw data'!$C$2:$CZ$3000,MATCH(1,INDEX(('ce raw data'!$A$2:$A$3000=C627)*('ce raw data'!$B$2:$B$3000=$B668),,),0),MATCH(I630,'ce raw data'!$C$1:$CZ$1,0))),"-")</f>
        <v>-</v>
      </c>
      <c r="J668" s="8" t="str">
        <f>IFERROR(IF(INDEX('ce raw data'!$C$2:$CZ$3000,MATCH(1,INDEX(('ce raw data'!$A$2:$A$3000=C627)*('ce raw data'!$B$2:$B$3000=$B668),,),0),MATCH(J630,'ce raw data'!$C$1:$CZ$1,0))="","-",INDEX('ce raw data'!$C$2:$CZ$3000,MATCH(1,INDEX(('ce raw data'!$A$2:$A$3000=C627)*('ce raw data'!$B$2:$B$3000=$B668),,),0),MATCH(J630,'ce raw data'!$C$1:$CZ$1,0))),"-")</f>
        <v>-</v>
      </c>
    </row>
    <row r="669" spans="2:10" hidden="1" x14ac:dyDescent="0.4">
      <c r="B669" s="12"/>
      <c r="C669" s="8" t="str">
        <f>IFERROR(IF(INDEX('ce raw data'!$C$2:$CZ$3000,MATCH(1,INDEX(('ce raw data'!$A$2:$A$3000=C627)*('ce raw data'!$B$2:$B$3000=$B670),,),0),MATCH(SUBSTITUTE(C630,"Allele","Height"),'ce raw data'!$C$1:$CZ$1,0))="","-",INDEX('ce raw data'!$C$2:$CZ$3000,MATCH(1,INDEX(('ce raw data'!$A$2:$A$3000=C627)*('ce raw data'!$B$2:$B$3000=$B670),,),0),MATCH(SUBSTITUTE(C630,"Allele","Height"),'ce raw data'!$C$1:$CZ$1,0))),"-")</f>
        <v>-</v>
      </c>
      <c r="D669" s="8" t="str">
        <f>IFERROR(IF(INDEX('ce raw data'!$C$2:$CZ$3000,MATCH(1,INDEX(('ce raw data'!$A$2:$A$3000=C627)*('ce raw data'!$B$2:$B$3000=$B670),,),0),MATCH(SUBSTITUTE(D630,"Allele","Height"),'ce raw data'!$C$1:$CZ$1,0))="","-",INDEX('ce raw data'!$C$2:$CZ$3000,MATCH(1,INDEX(('ce raw data'!$A$2:$A$3000=C627)*('ce raw data'!$B$2:$B$3000=$B670),,),0),MATCH(SUBSTITUTE(D630,"Allele","Height"),'ce raw data'!$C$1:$CZ$1,0))),"-")</f>
        <v>-</v>
      </c>
      <c r="E669" s="8" t="str">
        <f>IFERROR(IF(INDEX('ce raw data'!$C$2:$CZ$3000,MATCH(1,INDEX(('ce raw data'!$A$2:$A$3000=C627)*('ce raw data'!$B$2:$B$3000=$B670),,),0),MATCH(SUBSTITUTE(E630,"Allele","Height"),'ce raw data'!$C$1:$CZ$1,0))="","-",INDEX('ce raw data'!$C$2:$CZ$3000,MATCH(1,INDEX(('ce raw data'!$A$2:$A$3000=C627)*('ce raw data'!$B$2:$B$3000=$B670),,),0),MATCH(SUBSTITUTE(E630,"Allele","Height"),'ce raw data'!$C$1:$CZ$1,0))),"-")</f>
        <v>-</v>
      </c>
      <c r="F669" s="8" t="str">
        <f>IFERROR(IF(INDEX('ce raw data'!$C$2:$CZ$3000,MATCH(1,INDEX(('ce raw data'!$A$2:$A$3000=C627)*('ce raw data'!$B$2:$B$3000=$B670),,),0),MATCH(SUBSTITUTE(F630,"Allele","Height"),'ce raw data'!$C$1:$CZ$1,0))="","-",INDEX('ce raw data'!$C$2:$CZ$3000,MATCH(1,INDEX(('ce raw data'!$A$2:$A$3000=C627)*('ce raw data'!$B$2:$B$3000=$B670),,),0),MATCH(SUBSTITUTE(F630,"Allele","Height"),'ce raw data'!$C$1:$CZ$1,0))),"-")</f>
        <v>-</v>
      </c>
      <c r="G669" s="8" t="str">
        <f>IFERROR(IF(INDEX('ce raw data'!$C$2:$CZ$3000,MATCH(1,INDEX(('ce raw data'!$A$2:$A$3000=C627)*('ce raw data'!$B$2:$B$3000=$B670),,),0),MATCH(SUBSTITUTE(G630,"Allele","Height"),'ce raw data'!$C$1:$CZ$1,0))="","-",INDEX('ce raw data'!$C$2:$CZ$3000,MATCH(1,INDEX(('ce raw data'!$A$2:$A$3000=C627)*('ce raw data'!$B$2:$B$3000=$B670),,),0),MATCH(SUBSTITUTE(G630,"Allele","Height"),'ce raw data'!$C$1:$CZ$1,0))),"-")</f>
        <v>-</v>
      </c>
      <c r="H669" s="8" t="str">
        <f>IFERROR(IF(INDEX('ce raw data'!$C$2:$CZ$3000,MATCH(1,INDEX(('ce raw data'!$A$2:$A$3000=C627)*('ce raw data'!$B$2:$B$3000=$B670),,),0),MATCH(SUBSTITUTE(H630,"Allele","Height"),'ce raw data'!$C$1:$CZ$1,0))="","-",INDEX('ce raw data'!$C$2:$CZ$3000,MATCH(1,INDEX(('ce raw data'!$A$2:$A$3000=C627)*('ce raw data'!$B$2:$B$3000=$B670),,),0),MATCH(SUBSTITUTE(H630,"Allele","Height"),'ce raw data'!$C$1:$CZ$1,0))),"-")</f>
        <v>-</v>
      </c>
      <c r="I669" s="8" t="str">
        <f>IFERROR(IF(INDEX('ce raw data'!$C$2:$CZ$3000,MATCH(1,INDEX(('ce raw data'!$A$2:$A$3000=C627)*('ce raw data'!$B$2:$B$3000=$B670),,),0),MATCH(SUBSTITUTE(I630,"Allele","Height"),'ce raw data'!$C$1:$CZ$1,0))="","-",INDEX('ce raw data'!$C$2:$CZ$3000,MATCH(1,INDEX(('ce raw data'!$A$2:$A$3000=C627)*('ce raw data'!$B$2:$B$3000=$B670),,),0),MATCH(SUBSTITUTE(I630,"Allele","Height"),'ce raw data'!$C$1:$CZ$1,0))),"-")</f>
        <v>-</v>
      </c>
      <c r="J669" s="8" t="str">
        <f>IFERROR(IF(INDEX('ce raw data'!$C$2:$CZ$3000,MATCH(1,INDEX(('ce raw data'!$A$2:$A$3000=C627)*('ce raw data'!$B$2:$B$3000=$B670),,),0),MATCH(SUBSTITUTE(J630,"Allele","Height"),'ce raw data'!$C$1:$CZ$1,0))="","-",INDEX('ce raw data'!$C$2:$CZ$3000,MATCH(1,INDEX(('ce raw data'!$A$2:$A$3000=C627)*('ce raw data'!$B$2:$B$3000=$B670),,),0),MATCH(SUBSTITUTE(J630,"Allele","Height"),'ce raw data'!$C$1:$CZ$1,0))),"-")</f>
        <v>-</v>
      </c>
    </row>
    <row r="670" spans="2:10" x14ac:dyDescent="0.4">
      <c r="B670" s="12" t="str">
        <f>'Allele Call Table'!$A$109</f>
        <v>D12S391</v>
      </c>
      <c r="C670" s="8" t="str">
        <f>IFERROR(IF(INDEX('ce raw data'!$C$2:$CZ$3000,MATCH(1,INDEX(('ce raw data'!$A$2:$A$3000=C627)*('ce raw data'!$B$2:$B$3000=$B670),,),0),MATCH(C630,'ce raw data'!$C$1:$CZ$1,0))="","-",INDEX('ce raw data'!$C$2:$CZ$3000,MATCH(1,INDEX(('ce raw data'!$A$2:$A$3000=C627)*('ce raw data'!$B$2:$B$3000=$B670),,),0),MATCH(C630,'ce raw data'!$C$1:$CZ$1,0))),"-")</f>
        <v>-</v>
      </c>
      <c r="D670" s="8" t="str">
        <f>IFERROR(IF(INDEX('ce raw data'!$C$2:$CZ$3000,MATCH(1,INDEX(('ce raw data'!$A$2:$A$3000=C627)*('ce raw data'!$B$2:$B$3000=$B670),,),0),MATCH(D630,'ce raw data'!$C$1:$CZ$1,0))="","-",INDEX('ce raw data'!$C$2:$CZ$3000,MATCH(1,INDEX(('ce raw data'!$A$2:$A$3000=C627)*('ce raw data'!$B$2:$B$3000=$B670),,),0),MATCH(D630,'ce raw data'!$C$1:$CZ$1,0))),"-")</f>
        <v>-</v>
      </c>
      <c r="E670" s="8" t="str">
        <f>IFERROR(IF(INDEX('ce raw data'!$C$2:$CZ$3000,MATCH(1,INDEX(('ce raw data'!$A$2:$A$3000=C627)*('ce raw data'!$B$2:$B$3000=$B670),,),0),MATCH(E630,'ce raw data'!$C$1:$CZ$1,0))="","-",INDEX('ce raw data'!$C$2:$CZ$3000,MATCH(1,INDEX(('ce raw data'!$A$2:$A$3000=C627)*('ce raw data'!$B$2:$B$3000=$B670),,),0),MATCH(E630,'ce raw data'!$C$1:$CZ$1,0))),"-")</f>
        <v>-</v>
      </c>
      <c r="F670" s="8" t="str">
        <f>IFERROR(IF(INDEX('ce raw data'!$C$2:$CZ$3000,MATCH(1,INDEX(('ce raw data'!$A$2:$A$3000=C627)*('ce raw data'!$B$2:$B$3000=$B670),,),0),MATCH(F630,'ce raw data'!$C$1:$CZ$1,0))="","-",INDEX('ce raw data'!$C$2:$CZ$3000,MATCH(1,INDEX(('ce raw data'!$A$2:$A$3000=C627)*('ce raw data'!$B$2:$B$3000=$B670),,),0),MATCH(F630,'ce raw data'!$C$1:$CZ$1,0))),"-")</f>
        <v>-</v>
      </c>
      <c r="G670" s="8" t="str">
        <f>IFERROR(IF(INDEX('ce raw data'!$C$2:$CZ$3000,MATCH(1,INDEX(('ce raw data'!$A$2:$A$3000=C627)*('ce raw data'!$B$2:$B$3000=$B670),,),0),MATCH(G630,'ce raw data'!$C$1:$CZ$1,0))="","-",INDEX('ce raw data'!$C$2:$CZ$3000,MATCH(1,INDEX(('ce raw data'!$A$2:$A$3000=C627)*('ce raw data'!$B$2:$B$3000=$B670),,),0),MATCH(G630,'ce raw data'!$C$1:$CZ$1,0))),"-")</f>
        <v>-</v>
      </c>
      <c r="H670" s="8" t="str">
        <f>IFERROR(IF(INDEX('ce raw data'!$C$2:$CZ$3000,MATCH(1,INDEX(('ce raw data'!$A$2:$A$3000=C627)*('ce raw data'!$B$2:$B$3000=$B670),,),0),MATCH(H630,'ce raw data'!$C$1:$CZ$1,0))="","-",INDEX('ce raw data'!$C$2:$CZ$3000,MATCH(1,INDEX(('ce raw data'!$A$2:$A$3000=C627)*('ce raw data'!$B$2:$B$3000=$B670),,),0),MATCH(H630,'ce raw data'!$C$1:$CZ$1,0))),"-")</f>
        <v>-</v>
      </c>
      <c r="I670" s="8" t="str">
        <f>IFERROR(IF(INDEX('ce raw data'!$C$2:$CZ$3000,MATCH(1,INDEX(('ce raw data'!$A$2:$A$3000=C627)*('ce raw data'!$B$2:$B$3000=$B670),,),0),MATCH(I630,'ce raw data'!$C$1:$CZ$1,0))="","-",INDEX('ce raw data'!$C$2:$CZ$3000,MATCH(1,INDEX(('ce raw data'!$A$2:$A$3000=C627)*('ce raw data'!$B$2:$B$3000=$B670),,),0),MATCH(I630,'ce raw data'!$C$1:$CZ$1,0))),"-")</f>
        <v>-</v>
      </c>
      <c r="J670" s="8" t="str">
        <f>IFERROR(IF(INDEX('ce raw data'!$C$2:$CZ$3000,MATCH(1,INDEX(('ce raw data'!$A$2:$A$3000=C627)*('ce raw data'!$B$2:$B$3000=$B670),,),0),MATCH(J630,'ce raw data'!$C$1:$CZ$1,0))="","-",INDEX('ce raw data'!$C$2:$CZ$3000,MATCH(1,INDEX(('ce raw data'!$A$2:$A$3000=C627)*('ce raw data'!$B$2:$B$3000=$B670),,),0),MATCH(J630,'ce raw data'!$C$1:$CZ$1,0))),"-")</f>
        <v>-</v>
      </c>
    </row>
    <row r="671" spans="2:10" hidden="1" x14ac:dyDescent="0.4">
      <c r="B671" s="12"/>
      <c r="C671" s="8" t="str">
        <f>IFERROR(IF(INDEX('ce raw data'!$C$2:$CZ$3000,MATCH(1,INDEX(('ce raw data'!$A$2:$A$3000=C627)*('ce raw data'!$B$2:$B$3000=$B672),,),0),MATCH(SUBSTITUTE(C630,"Allele","Height"),'ce raw data'!$C$1:$CZ$1,0))="","-",INDEX('ce raw data'!$C$2:$CZ$3000,MATCH(1,INDEX(('ce raw data'!$A$2:$A$3000=C627)*('ce raw data'!$B$2:$B$3000=$B672),,),0),MATCH(SUBSTITUTE(C630,"Allele","Height"),'ce raw data'!$C$1:$CZ$1,0))),"-")</f>
        <v>-</v>
      </c>
      <c r="D671" s="8" t="str">
        <f>IFERROR(IF(INDEX('ce raw data'!$C$2:$CZ$3000,MATCH(1,INDEX(('ce raw data'!$A$2:$A$3000=C627)*('ce raw data'!$B$2:$B$3000=$B672),,),0),MATCH(SUBSTITUTE(D630,"Allele","Height"),'ce raw data'!$C$1:$CZ$1,0))="","-",INDEX('ce raw data'!$C$2:$CZ$3000,MATCH(1,INDEX(('ce raw data'!$A$2:$A$3000=C627)*('ce raw data'!$B$2:$B$3000=$B672),,),0),MATCH(SUBSTITUTE(D630,"Allele","Height"),'ce raw data'!$C$1:$CZ$1,0))),"-")</f>
        <v>-</v>
      </c>
      <c r="E671" s="8" t="str">
        <f>IFERROR(IF(INDEX('ce raw data'!$C$2:$CZ$3000,MATCH(1,INDEX(('ce raw data'!$A$2:$A$3000=C627)*('ce raw data'!$B$2:$B$3000=$B672),,),0),MATCH(SUBSTITUTE(E630,"Allele","Height"),'ce raw data'!$C$1:$CZ$1,0))="","-",INDEX('ce raw data'!$C$2:$CZ$3000,MATCH(1,INDEX(('ce raw data'!$A$2:$A$3000=C627)*('ce raw data'!$B$2:$B$3000=$B672),,),0),MATCH(SUBSTITUTE(E630,"Allele","Height"),'ce raw data'!$C$1:$CZ$1,0))),"-")</f>
        <v>-</v>
      </c>
      <c r="F671" s="8" t="str">
        <f>IFERROR(IF(INDEX('ce raw data'!$C$2:$CZ$3000,MATCH(1,INDEX(('ce raw data'!$A$2:$A$3000=C627)*('ce raw data'!$B$2:$B$3000=$B672),,),0),MATCH(SUBSTITUTE(F630,"Allele","Height"),'ce raw data'!$C$1:$CZ$1,0))="","-",INDEX('ce raw data'!$C$2:$CZ$3000,MATCH(1,INDEX(('ce raw data'!$A$2:$A$3000=C627)*('ce raw data'!$B$2:$B$3000=$B672),,),0),MATCH(SUBSTITUTE(F630,"Allele","Height"),'ce raw data'!$C$1:$CZ$1,0))),"-")</f>
        <v>-</v>
      </c>
      <c r="G671" s="8" t="str">
        <f>IFERROR(IF(INDEX('ce raw data'!$C$2:$CZ$3000,MATCH(1,INDEX(('ce raw data'!$A$2:$A$3000=C627)*('ce raw data'!$B$2:$B$3000=$B672),,),0),MATCH(SUBSTITUTE(G630,"Allele","Height"),'ce raw data'!$C$1:$CZ$1,0))="","-",INDEX('ce raw data'!$C$2:$CZ$3000,MATCH(1,INDEX(('ce raw data'!$A$2:$A$3000=C627)*('ce raw data'!$B$2:$B$3000=$B672),,),0),MATCH(SUBSTITUTE(G630,"Allele","Height"),'ce raw data'!$C$1:$CZ$1,0))),"-")</f>
        <v>-</v>
      </c>
      <c r="H671" s="8" t="str">
        <f>IFERROR(IF(INDEX('ce raw data'!$C$2:$CZ$3000,MATCH(1,INDEX(('ce raw data'!$A$2:$A$3000=C627)*('ce raw data'!$B$2:$B$3000=$B672),,),0),MATCH(SUBSTITUTE(H630,"Allele","Height"),'ce raw data'!$C$1:$CZ$1,0))="","-",INDEX('ce raw data'!$C$2:$CZ$3000,MATCH(1,INDEX(('ce raw data'!$A$2:$A$3000=C627)*('ce raw data'!$B$2:$B$3000=$B672),,),0),MATCH(SUBSTITUTE(H630,"Allele","Height"),'ce raw data'!$C$1:$CZ$1,0))),"-")</f>
        <v>-</v>
      </c>
      <c r="I671" s="8" t="str">
        <f>IFERROR(IF(INDEX('ce raw data'!$C$2:$CZ$3000,MATCH(1,INDEX(('ce raw data'!$A$2:$A$3000=C627)*('ce raw data'!$B$2:$B$3000=$B672),,),0),MATCH(SUBSTITUTE(I630,"Allele","Height"),'ce raw data'!$C$1:$CZ$1,0))="","-",INDEX('ce raw data'!$C$2:$CZ$3000,MATCH(1,INDEX(('ce raw data'!$A$2:$A$3000=C627)*('ce raw data'!$B$2:$B$3000=$B672),,),0),MATCH(SUBSTITUTE(I630,"Allele","Height"),'ce raw data'!$C$1:$CZ$1,0))),"-")</f>
        <v>-</v>
      </c>
      <c r="J671" s="8" t="str">
        <f>IFERROR(IF(INDEX('ce raw data'!$C$2:$CZ$3000,MATCH(1,INDEX(('ce raw data'!$A$2:$A$3000=C627)*('ce raw data'!$B$2:$B$3000=$B672),,),0),MATCH(SUBSTITUTE(J630,"Allele","Height"),'ce raw data'!$C$1:$CZ$1,0))="","-",INDEX('ce raw data'!$C$2:$CZ$3000,MATCH(1,INDEX(('ce raw data'!$A$2:$A$3000=C627)*('ce raw data'!$B$2:$B$3000=$B672),,),0),MATCH(SUBSTITUTE(J630,"Allele","Height"),'ce raw data'!$C$1:$CZ$1,0))),"-")</f>
        <v>-</v>
      </c>
    </row>
    <row r="672" spans="2:10" x14ac:dyDescent="0.4">
      <c r="B672" s="12" t="str">
        <f>'Allele Call Table'!$A$111</f>
        <v>D19S433</v>
      </c>
      <c r="C672" s="8" t="str">
        <f>IFERROR(IF(INDEX('ce raw data'!$C$2:$CZ$3000,MATCH(1,INDEX(('ce raw data'!$A$2:$A$3000=C627)*('ce raw data'!$B$2:$B$3000=$B672),,),0),MATCH(C630,'ce raw data'!$C$1:$CZ$1,0))="","-",INDEX('ce raw data'!$C$2:$CZ$3000,MATCH(1,INDEX(('ce raw data'!$A$2:$A$3000=C627)*('ce raw data'!$B$2:$B$3000=$B672),,),0),MATCH(C630,'ce raw data'!$C$1:$CZ$1,0))),"-")</f>
        <v>-</v>
      </c>
      <c r="D672" s="8" t="str">
        <f>IFERROR(IF(INDEX('ce raw data'!$C$2:$CZ$3000,MATCH(1,INDEX(('ce raw data'!$A$2:$A$3000=C627)*('ce raw data'!$B$2:$B$3000=$B672),,),0),MATCH(D630,'ce raw data'!$C$1:$CZ$1,0))="","-",INDEX('ce raw data'!$C$2:$CZ$3000,MATCH(1,INDEX(('ce raw data'!$A$2:$A$3000=C627)*('ce raw data'!$B$2:$B$3000=$B672),,),0),MATCH(D630,'ce raw data'!$C$1:$CZ$1,0))),"-")</f>
        <v>-</v>
      </c>
      <c r="E672" s="8" t="str">
        <f>IFERROR(IF(INDEX('ce raw data'!$C$2:$CZ$3000,MATCH(1,INDEX(('ce raw data'!$A$2:$A$3000=C627)*('ce raw data'!$B$2:$B$3000=$B672),,),0),MATCH(E630,'ce raw data'!$C$1:$CZ$1,0))="","-",INDEX('ce raw data'!$C$2:$CZ$3000,MATCH(1,INDEX(('ce raw data'!$A$2:$A$3000=C627)*('ce raw data'!$B$2:$B$3000=$B672),,),0),MATCH(E630,'ce raw data'!$C$1:$CZ$1,0))),"-")</f>
        <v>-</v>
      </c>
      <c r="F672" s="8" t="str">
        <f>IFERROR(IF(INDEX('ce raw data'!$C$2:$CZ$3000,MATCH(1,INDEX(('ce raw data'!$A$2:$A$3000=C627)*('ce raw data'!$B$2:$B$3000=$B672),,),0),MATCH(F630,'ce raw data'!$C$1:$CZ$1,0))="","-",INDEX('ce raw data'!$C$2:$CZ$3000,MATCH(1,INDEX(('ce raw data'!$A$2:$A$3000=C627)*('ce raw data'!$B$2:$B$3000=$B672),,),0),MATCH(F630,'ce raw data'!$C$1:$CZ$1,0))),"-")</f>
        <v>-</v>
      </c>
      <c r="G672" s="8" t="str">
        <f>IFERROR(IF(INDEX('ce raw data'!$C$2:$CZ$3000,MATCH(1,INDEX(('ce raw data'!$A$2:$A$3000=C627)*('ce raw data'!$B$2:$B$3000=$B672),,),0),MATCH(G630,'ce raw data'!$C$1:$CZ$1,0))="","-",INDEX('ce raw data'!$C$2:$CZ$3000,MATCH(1,INDEX(('ce raw data'!$A$2:$A$3000=C627)*('ce raw data'!$B$2:$B$3000=$B672),,),0),MATCH(G630,'ce raw data'!$C$1:$CZ$1,0))),"-")</f>
        <v>-</v>
      </c>
      <c r="H672" s="8" t="str">
        <f>IFERROR(IF(INDEX('ce raw data'!$C$2:$CZ$3000,MATCH(1,INDEX(('ce raw data'!$A$2:$A$3000=C627)*('ce raw data'!$B$2:$B$3000=$B672),,),0),MATCH(H630,'ce raw data'!$C$1:$CZ$1,0))="","-",INDEX('ce raw data'!$C$2:$CZ$3000,MATCH(1,INDEX(('ce raw data'!$A$2:$A$3000=C627)*('ce raw data'!$B$2:$B$3000=$B672),,),0),MATCH(H630,'ce raw data'!$C$1:$CZ$1,0))),"-")</f>
        <v>-</v>
      </c>
      <c r="I672" s="8" t="str">
        <f>IFERROR(IF(INDEX('ce raw data'!$C$2:$CZ$3000,MATCH(1,INDEX(('ce raw data'!$A$2:$A$3000=C627)*('ce raw data'!$B$2:$B$3000=$B672),,),0),MATCH(I630,'ce raw data'!$C$1:$CZ$1,0))="","-",INDEX('ce raw data'!$C$2:$CZ$3000,MATCH(1,INDEX(('ce raw data'!$A$2:$A$3000=C627)*('ce raw data'!$B$2:$B$3000=$B672),,),0),MATCH(I630,'ce raw data'!$C$1:$CZ$1,0))),"-")</f>
        <v>-</v>
      </c>
      <c r="J672" s="8" t="str">
        <f>IFERROR(IF(INDEX('ce raw data'!$C$2:$CZ$3000,MATCH(1,INDEX(('ce raw data'!$A$2:$A$3000=C627)*('ce raw data'!$B$2:$B$3000=$B672),,),0),MATCH(J630,'ce raw data'!$C$1:$CZ$1,0))="","-",INDEX('ce raw data'!$C$2:$CZ$3000,MATCH(1,INDEX(('ce raw data'!$A$2:$A$3000=C627)*('ce raw data'!$B$2:$B$3000=$B672),,),0),MATCH(J630,'ce raw data'!$C$1:$CZ$1,0))),"-")</f>
        <v>-</v>
      </c>
    </row>
    <row r="673" spans="2:10" hidden="1" x14ac:dyDescent="0.4">
      <c r="B673" s="12"/>
      <c r="C673" s="8" t="str">
        <f>IFERROR(IF(INDEX('ce raw data'!$C$2:$CZ$3000,MATCH(1,INDEX(('ce raw data'!$A$2:$A$3000=C627)*('ce raw data'!$B$2:$B$3000=$B674),,),0),MATCH(SUBSTITUTE(C630,"Allele","Height"),'ce raw data'!$C$1:$CZ$1,0))="","-",INDEX('ce raw data'!$C$2:$CZ$3000,MATCH(1,INDEX(('ce raw data'!$A$2:$A$3000=C627)*('ce raw data'!$B$2:$B$3000=$B674),,),0),MATCH(SUBSTITUTE(C630,"Allele","Height"),'ce raw data'!$C$1:$CZ$1,0))),"-")</f>
        <v>-</v>
      </c>
      <c r="D673" s="8" t="str">
        <f>IFERROR(IF(INDEX('ce raw data'!$C$2:$CZ$3000,MATCH(1,INDEX(('ce raw data'!$A$2:$A$3000=C627)*('ce raw data'!$B$2:$B$3000=$B674),,),0),MATCH(SUBSTITUTE(D630,"Allele","Height"),'ce raw data'!$C$1:$CZ$1,0))="","-",INDEX('ce raw data'!$C$2:$CZ$3000,MATCH(1,INDEX(('ce raw data'!$A$2:$A$3000=C627)*('ce raw data'!$B$2:$B$3000=$B674),,),0),MATCH(SUBSTITUTE(D630,"Allele","Height"),'ce raw data'!$C$1:$CZ$1,0))),"-")</f>
        <v>-</v>
      </c>
      <c r="E673" s="8" t="str">
        <f>IFERROR(IF(INDEX('ce raw data'!$C$2:$CZ$3000,MATCH(1,INDEX(('ce raw data'!$A$2:$A$3000=C627)*('ce raw data'!$B$2:$B$3000=$B674),,),0),MATCH(SUBSTITUTE(E630,"Allele","Height"),'ce raw data'!$C$1:$CZ$1,0))="","-",INDEX('ce raw data'!$C$2:$CZ$3000,MATCH(1,INDEX(('ce raw data'!$A$2:$A$3000=C627)*('ce raw data'!$B$2:$B$3000=$B674),,),0),MATCH(SUBSTITUTE(E630,"Allele","Height"),'ce raw data'!$C$1:$CZ$1,0))),"-")</f>
        <v>-</v>
      </c>
      <c r="F673" s="8" t="str">
        <f>IFERROR(IF(INDEX('ce raw data'!$C$2:$CZ$3000,MATCH(1,INDEX(('ce raw data'!$A$2:$A$3000=C627)*('ce raw data'!$B$2:$B$3000=$B674),,),0),MATCH(SUBSTITUTE(F630,"Allele","Height"),'ce raw data'!$C$1:$CZ$1,0))="","-",INDEX('ce raw data'!$C$2:$CZ$3000,MATCH(1,INDEX(('ce raw data'!$A$2:$A$3000=C627)*('ce raw data'!$B$2:$B$3000=$B674),,),0),MATCH(SUBSTITUTE(F630,"Allele","Height"),'ce raw data'!$C$1:$CZ$1,0))),"-")</f>
        <v>-</v>
      </c>
      <c r="G673" s="8" t="str">
        <f>IFERROR(IF(INDEX('ce raw data'!$C$2:$CZ$3000,MATCH(1,INDEX(('ce raw data'!$A$2:$A$3000=C627)*('ce raw data'!$B$2:$B$3000=$B674),,),0),MATCH(SUBSTITUTE(G630,"Allele","Height"),'ce raw data'!$C$1:$CZ$1,0))="","-",INDEX('ce raw data'!$C$2:$CZ$3000,MATCH(1,INDEX(('ce raw data'!$A$2:$A$3000=C627)*('ce raw data'!$B$2:$B$3000=$B674),,),0),MATCH(SUBSTITUTE(G630,"Allele","Height"),'ce raw data'!$C$1:$CZ$1,0))),"-")</f>
        <v>-</v>
      </c>
      <c r="H673" s="8" t="str">
        <f>IFERROR(IF(INDEX('ce raw data'!$C$2:$CZ$3000,MATCH(1,INDEX(('ce raw data'!$A$2:$A$3000=C627)*('ce raw data'!$B$2:$B$3000=$B674),,),0),MATCH(SUBSTITUTE(H630,"Allele","Height"),'ce raw data'!$C$1:$CZ$1,0))="","-",INDEX('ce raw data'!$C$2:$CZ$3000,MATCH(1,INDEX(('ce raw data'!$A$2:$A$3000=C627)*('ce raw data'!$B$2:$B$3000=$B674),,),0),MATCH(SUBSTITUTE(H630,"Allele","Height"),'ce raw data'!$C$1:$CZ$1,0))),"-")</f>
        <v>-</v>
      </c>
      <c r="I673" s="8" t="str">
        <f>IFERROR(IF(INDEX('ce raw data'!$C$2:$CZ$3000,MATCH(1,INDEX(('ce raw data'!$A$2:$A$3000=C627)*('ce raw data'!$B$2:$B$3000=$B674),,),0),MATCH(SUBSTITUTE(I630,"Allele","Height"),'ce raw data'!$C$1:$CZ$1,0))="","-",INDEX('ce raw data'!$C$2:$CZ$3000,MATCH(1,INDEX(('ce raw data'!$A$2:$A$3000=C627)*('ce raw data'!$B$2:$B$3000=$B674),,),0),MATCH(SUBSTITUTE(I630,"Allele","Height"),'ce raw data'!$C$1:$CZ$1,0))),"-")</f>
        <v>-</v>
      </c>
      <c r="J673" s="8" t="str">
        <f>IFERROR(IF(INDEX('ce raw data'!$C$2:$CZ$3000,MATCH(1,INDEX(('ce raw data'!$A$2:$A$3000=C627)*('ce raw data'!$B$2:$B$3000=$B674),,),0),MATCH(SUBSTITUTE(J630,"Allele","Height"),'ce raw data'!$C$1:$CZ$1,0))="","-",INDEX('ce raw data'!$C$2:$CZ$3000,MATCH(1,INDEX(('ce raw data'!$A$2:$A$3000=C627)*('ce raw data'!$B$2:$B$3000=$B674),,),0),MATCH(SUBSTITUTE(J630,"Allele","Height"),'ce raw data'!$C$1:$CZ$1,0))),"-")</f>
        <v>-</v>
      </c>
    </row>
    <row r="674" spans="2:10" x14ac:dyDescent="0.4">
      <c r="B674" s="12" t="str">
        <f>'Allele Call Table'!$A$113</f>
        <v>SE33</v>
      </c>
      <c r="C674" s="8" t="str">
        <f>IFERROR(IF(INDEX('ce raw data'!$C$2:$CZ$3000,MATCH(1,INDEX(('ce raw data'!$A$2:$A$3000=C627)*('ce raw data'!$B$2:$B$3000=$B674),,),0),MATCH(C630,'ce raw data'!$C$1:$CZ$1,0))="","-",INDEX('ce raw data'!$C$2:$CZ$3000,MATCH(1,INDEX(('ce raw data'!$A$2:$A$3000=C627)*('ce raw data'!$B$2:$B$3000=$B674),,),0),MATCH(C630,'ce raw data'!$C$1:$CZ$1,0))),"-")</f>
        <v>-</v>
      </c>
      <c r="D674" s="8" t="str">
        <f>IFERROR(IF(INDEX('ce raw data'!$C$2:$CZ$3000,MATCH(1,INDEX(('ce raw data'!$A$2:$A$3000=C627)*('ce raw data'!$B$2:$B$3000=$B674),,),0),MATCH(D630,'ce raw data'!$C$1:$CZ$1,0))="","-",INDEX('ce raw data'!$C$2:$CZ$3000,MATCH(1,INDEX(('ce raw data'!$A$2:$A$3000=C627)*('ce raw data'!$B$2:$B$3000=$B674),,),0),MATCH(D630,'ce raw data'!$C$1:$CZ$1,0))),"-")</f>
        <v>-</v>
      </c>
      <c r="E674" s="8" t="str">
        <f>IFERROR(IF(INDEX('ce raw data'!$C$2:$CZ$3000,MATCH(1,INDEX(('ce raw data'!$A$2:$A$3000=C627)*('ce raw data'!$B$2:$B$3000=$B674),,),0),MATCH(E630,'ce raw data'!$C$1:$CZ$1,0))="","-",INDEX('ce raw data'!$C$2:$CZ$3000,MATCH(1,INDEX(('ce raw data'!$A$2:$A$3000=C627)*('ce raw data'!$B$2:$B$3000=$B674),,),0),MATCH(E630,'ce raw data'!$C$1:$CZ$1,0))),"-")</f>
        <v>-</v>
      </c>
      <c r="F674" s="8" t="str">
        <f>IFERROR(IF(INDEX('ce raw data'!$C$2:$CZ$3000,MATCH(1,INDEX(('ce raw data'!$A$2:$A$3000=C627)*('ce raw data'!$B$2:$B$3000=$B674),,),0),MATCH(F630,'ce raw data'!$C$1:$CZ$1,0))="","-",INDEX('ce raw data'!$C$2:$CZ$3000,MATCH(1,INDEX(('ce raw data'!$A$2:$A$3000=C627)*('ce raw data'!$B$2:$B$3000=$B674),,),0),MATCH(F630,'ce raw data'!$C$1:$CZ$1,0))),"-")</f>
        <v>-</v>
      </c>
      <c r="G674" s="8" t="str">
        <f>IFERROR(IF(INDEX('ce raw data'!$C$2:$CZ$3000,MATCH(1,INDEX(('ce raw data'!$A$2:$A$3000=C627)*('ce raw data'!$B$2:$B$3000=$B674),,),0),MATCH(G630,'ce raw data'!$C$1:$CZ$1,0))="","-",INDEX('ce raw data'!$C$2:$CZ$3000,MATCH(1,INDEX(('ce raw data'!$A$2:$A$3000=C627)*('ce raw data'!$B$2:$B$3000=$B674),,),0),MATCH(G630,'ce raw data'!$C$1:$CZ$1,0))),"-")</f>
        <v>-</v>
      </c>
      <c r="H674" s="8" t="str">
        <f>IFERROR(IF(INDEX('ce raw data'!$C$2:$CZ$3000,MATCH(1,INDEX(('ce raw data'!$A$2:$A$3000=C627)*('ce raw data'!$B$2:$B$3000=$B674),,),0),MATCH(H630,'ce raw data'!$C$1:$CZ$1,0))="","-",INDEX('ce raw data'!$C$2:$CZ$3000,MATCH(1,INDEX(('ce raw data'!$A$2:$A$3000=C627)*('ce raw data'!$B$2:$B$3000=$B674),,),0),MATCH(H630,'ce raw data'!$C$1:$CZ$1,0))),"-")</f>
        <v>-</v>
      </c>
      <c r="I674" s="8" t="str">
        <f>IFERROR(IF(INDEX('ce raw data'!$C$2:$CZ$3000,MATCH(1,INDEX(('ce raw data'!$A$2:$A$3000=C627)*('ce raw data'!$B$2:$B$3000=$B674),,),0),MATCH(I630,'ce raw data'!$C$1:$CZ$1,0))="","-",INDEX('ce raw data'!$C$2:$CZ$3000,MATCH(1,INDEX(('ce raw data'!$A$2:$A$3000=C627)*('ce raw data'!$B$2:$B$3000=$B674),,),0),MATCH(I630,'ce raw data'!$C$1:$CZ$1,0))),"-")</f>
        <v>-</v>
      </c>
      <c r="J674" s="8" t="str">
        <f>IFERROR(IF(INDEX('ce raw data'!$C$2:$CZ$3000,MATCH(1,INDEX(('ce raw data'!$A$2:$A$3000=C627)*('ce raw data'!$B$2:$B$3000=$B674),,),0),MATCH(J630,'ce raw data'!$C$1:$CZ$1,0))="","-",INDEX('ce raw data'!$C$2:$CZ$3000,MATCH(1,INDEX(('ce raw data'!$A$2:$A$3000=C627)*('ce raw data'!$B$2:$B$3000=$B674),,),0),MATCH(J630,'ce raw data'!$C$1:$CZ$1,0))),"-")</f>
        <v>-</v>
      </c>
    </row>
    <row r="675" spans="2:10" hidden="1" x14ac:dyDescent="0.4">
      <c r="B675" s="12"/>
      <c r="C675" s="8" t="str">
        <f>IFERROR(IF(INDEX('ce raw data'!$C$2:$CZ$3000,MATCH(1,INDEX(('ce raw data'!$A$2:$A$3000=C627)*('ce raw data'!$B$2:$B$3000=$B676),,),0),MATCH(SUBSTITUTE(C630,"Allele","Height"),'ce raw data'!$C$1:$CZ$1,0))="","-",INDEX('ce raw data'!$C$2:$CZ$3000,MATCH(1,INDEX(('ce raw data'!$A$2:$A$3000=C627)*('ce raw data'!$B$2:$B$3000=$B676),,),0),MATCH(SUBSTITUTE(C630,"Allele","Height"),'ce raw data'!$C$1:$CZ$1,0))),"-")</f>
        <v>-</v>
      </c>
      <c r="D675" s="8" t="str">
        <f>IFERROR(IF(INDEX('ce raw data'!$C$2:$CZ$3000,MATCH(1,INDEX(('ce raw data'!$A$2:$A$3000=C627)*('ce raw data'!$B$2:$B$3000=$B676),,),0),MATCH(SUBSTITUTE(D630,"Allele","Height"),'ce raw data'!$C$1:$CZ$1,0))="","-",INDEX('ce raw data'!$C$2:$CZ$3000,MATCH(1,INDEX(('ce raw data'!$A$2:$A$3000=C627)*('ce raw data'!$B$2:$B$3000=$B676),,),0),MATCH(SUBSTITUTE(D630,"Allele","Height"),'ce raw data'!$C$1:$CZ$1,0))),"-")</f>
        <v>-</v>
      </c>
      <c r="E675" s="8" t="str">
        <f>IFERROR(IF(INDEX('ce raw data'!$C$2:$CZ$3000,MATCH(1,INDEX(('ce raw data'!$A$2:$A$3000=C627)*('ce raw data'!$B$2:$B$3000=$B676),,),0),MATCH(SUBSTITUTE(E630,"Allele","Height"),'ce raw data'!$C$1:$CZ$1,0))="","-",INDEX('ce raw data'!$C$2:$CZ$3000,MATCH(1,INDEX(('ce raw data'!$A$2:$A$3000=C627)*('ce raw data'!$B$2:$B$3000=$B676),,),0),MATCH(SUBSTITUTE(E630,"Allele","Height"),'ce raw data'!$C$1:$CZ$1,0))),"-")</f>
        <v>-</v>
      </c>
      <c r="F675" s="8" t="str">
        <f>IFERROR(IF(INDEX('ce raw data'!$C$2:$CZ$3000,MATCH(1,INDEX(('ce raw data'!$A$2:$A$3000=C627)*('ce raw data'!$B$2:$B$3000=$B676),,),0),MATCH(SUBSTITUTE(F630,"Allele","Height"),'ce raw data'!$C$1:$CZ$1,0))="","-",INDEX('ce raw data'!$C$2:$CZ$3000,MATCH(1,INDEX(('ce raw data'!$A$2:$A$3000=C627)*('ce raw data'!$B$2:$B$3000=$B676),,),0),MATCH(SUBSTITUTE(F630,"Allele","Height"),'ce raw data'!$C$1:$CZ$1,0))),"-")</f>
        <v>-</v>
      </c>
      <c r="G675" s="8" t="str">
        <f>IFERROR(IF(INDEX('ce raw data'!$C$2:$CZ$3000,MATCH(1,INDEX(('ce raw data'!$A$2:$A$3000=C627)*('ce raw data'!$B$2:$B$3000=$B676),,),0),MATCH(SUBSTITUTE(G630,"Allele","Height"),'ce raw data'!$C$1:$CZ$1,0))="","-",INDEX('ce raw data'!$C$2:$CZ$3000,MATCH(1,INDEX(('ce raw data'!$A$2:$A$3000=C627)*('ce raw data'!$B$2:$B$3000=$B676),,),0),MATCH(SUBSTITUTE(G630,"Allele","Height"),'ce raw data'!$C$1:$CZ$1,0))),"-")</f>
        <v>-</v>
      </c>
      <c r="H675" s="8" t="str">
        <f>IFERROR(IF(INDEX('ce raw data'!$C$2:$CZ$3000,MATCH(1,INDEX(('ce raw data'!$A$2:$A$3000=C627)*('ce raw data'!$B$2:$B$3000=$B676),,),0),MATCH(SUBSTITUTE(H630,"Allele","Height"),'ce raw data'!$C$1:$CZ$1,0))="","-",INDEX('ce raw data'!$C$2:$CZ$3000,MATCH(1,INDEX(('ce raw data'!$A$2:$A$3000=C627)*('ce raw data'!$B$2:$B$3000=$B676),,),0),MATCH(SUBSTITUTE(H630,"Allele","Height"),'ce raw data'!$C$1:$CZ$1,0))),"-")</f>
        <v>-</v>
      </c>
      <c r="I675" s="8" t="str">
        <f>IFERROR(IF(INDEX('ce raw data'!$C$2:$CZ$3000,MATCH(1,INDEX(('ce raw data'!$A$2:$A$3000=C627)*('ce raw data'!$B$2:$B$3000=$B676),,),0),MATCH(SUBSTITUTE(I630,"Allele","Height"),'ce raw data'!$C$1:$CZ$1,0))="","-",INDEX('ce raw data'!$C$2:$CZ$3000,MATCH(1,INDEX(('ce raw data'!$A$2:$A$3000=C627)*('ce raw data'!$B$2:$B$3000=$B676),,),0),MATCH(SUBSTITUTE(I630,"Allele","Height"),'ce raw data'!$C$1:$CZ$1,0))),"-")</f>
        <v>-</v>
      </c>
      <c r="J675" s="8" t="str">
        <f>IFERROR(IF(INDEX('ce raw data'!$C$2:$CZ$3000,MATCH(1,INDEX(('ce raw data'!$A$2:$A$3000=C627)*('ce raw data'!$B$2:$B$3000=$B676),,),0),MATCH(SUBSTITUTE(J630,"Allele","Height"),'ce raw data'!$C$1:$CZ$1,0))="","-",INDEX('ce raw data'!$C$2:$CZ$3000,MATCH(1,INDEX(('ce raw data'!$A$2:$A$3000=C627)*('ce raw data'!$B$2:$B$3000=$B676),,),0),MATCH(SUBSTITUTE(J630,"Allele","Height"),'ce raw data'!$C$1:$CZ$1,0))),"-")</f>
        <v>-</v>
      </c>
    </row>
    <row r="676" spans="2:10" x14ac:dyDescent="0.4">
      <c r="B676" s="12" t="str">
        <f>'Allele Call Table'!$A$115</f>
        <v>D22S1045</v>
      </c>
      <c r="C676" s="8" t="str">
        <f>IFERROR(IF(INDEX('ce raw data'!$C$2:$CZ$3000,MATCH(1,INDEX(('ce raw data'!$A$2:$A$3000=C627)*('ce raw data'!$B$2:$B$3000=$B676),,),0),MATCH(C630,'ce raw data'!$C$1:$CZ$1,0))="","-",INDEX('ce raw data'!$C$2:$CZ$3000,MATCH(1,INDEX(('ce raw data'!$A$2:$A$3000=C627)*('ce raw data'!$B$2:$B$3000=$B676),,),0),MATCH(C630,'ce raw data'!$C$1:$CZ$1,0))),"-")</f>
        <v>-</v>
      </c>
      <c r="D676" s="8" t="str">
        <f>IFERROR(IF(INDEX('ce raw data'!$C$2:$CZ$3000,MATCH(1,INDEX(('ce raw data'!$A$2:$A$3000=C627)*('ce raw data'!$B$2:$B$3000=$B676),,),0),MATCH(D630,'ce raw data'!$C$1:$CZ$1,0))="","-",INDEX('ce raw data'!$C$2:$CZ$3000,MATCH(1,INDEX(('ce raw data'!$A$2:$A$3000=C627)*('ce raw data'!$B$2:$B$3000=$B676),,),0),MATCH(D630,'ce raw data'!$C$1:$CZ$1,0))),"-")</f>
        <v>-</v>
      </c>
      <c r="E676" s="8" t="str">
        <f>IFERROR(IF(INDEX('ce raw data'!$C$2:$CZ$3000,MATCH(1,INDEX(('ce raw data'!$A$2:$A$3000=C627)*('ce raw data'!$B$2:$B$3000=$B676),,),0),MATCH(E630,'ce raw data'!$C$1:$CZ$1,0))="","-",INDEX('ce raw data'!$C$2:$CZ$3000,MATCH(1,INDEX(('ce raw data'!$A$2:$A$3000=C627)*('ce raw data'!$B$2:$B$3000=$B676),,),0),MATCH(E630,'ce raw data'!$C$1:$CZ$1,0))),"-")</f>
        <v>-</v>
      </c>
      <c r="F676" s="8" t="str">
        <f>IFERROR(IF(INDEX('ce raw data'!$C$2:$CZ$3000,MATCH(1,INDEX(('ce raw data'!$A$2:$A$3000=C627)*('ce raw data'!$B$2:$B$3000=$B676),,),0),MATCH(F630,'ce raw data'!$C$1:$CZ$1,0))="","-",INDEX('ce raw data'!$C$2:$CZ$3000,MATCH(1,INDEX(('ce raw data'!$A$2:$A$3000=C627)*('ce raw data'!$B$2:$B$3000=$B676),,),0),MATCH(F630,'ce raw data'!$C$1:$CZ$1,0))),"-")</f>
        <v>-</v>
      </c>
      <c r="G676" s="8" t="str">
        <f>IFERROR(IF(INDEX('ce raw data'!$C$2:$CZ$3000,MATCH(1,INDEX(('ce raw data'!$A$2:$A$3000=C627)*('ce raw data'!$B$2:$B$3000=$B676),,),0),MATCH(G630,'ce raw data'!$C$1:$CZ$1,0))="","-",INDEX('ce raw data'!$C$2:$CZ$3000,MATCH(1,INDEX(('ce raw data'!$A$2:$A$3000=C627)*('ce raw data'!$B$2:$B$3000=$B676),,),0),MATCH(G630,'ce raw data'!$C$1:$CZ$1,0))),"-")</f>
        <v>-</v>
      </c>
      <c r="H676" s="8" t="str">
        <f>IFERROR(IF(INDEX('ce raw data'!$C$2:$CZ$3000,MATCH(1,INDEX(('ce raw data'!$A$2:$A$3000=C627)*('ce raw data'!$B$2:$B$3000=$B676),,),0),MATCH(H630,'ce raw data'!$C$1:$CZ$1,0))="","-",INDEX('ce raw data'!$C$2:$CZ$3000,MATCH(1,INDEX(('ce raw data'!$A$2:$A$3000=C627)*('ce raw data'!$B$2:$B$3000=$B676),,),0),MATCH(H630,'ce raw data'!$C$1:$CZ$1,0))),"-")</f>
        <v>-</v>
      </c>
      <c r="I676" s="8" t="str">
        <f>IFERROR(IF(INDEX('ce raw data'!$C$2:$CZ$3000,MATCH(1,INDEX(('ce raw data'!$A$2:$A$3000=C627)*('ce raw data'!$B$2:$B$3000=$B676),,),0),MATCH(I630,'ce raw data'!$C$1:$CZ$1,0))="","-",INDEX('ce raw data'!$C$2:$CZ$3000,MATCH(1,INDEX(('ce raw data'!$A$2:$A$3000=C627)*('ce raw data'!$B$2:$B$3000=$B676),,),0),MATCH(I630,'ce raw data'!$C$1:$CZ$1,0))),"-")</f>
        <v>-</v>
      </c>
      <c r="J676" s="8" t="str">
        <f>IFERROR(IF(INDEX('ce raw data'!$C$2:$CZ$3000,MATCH(1,INDEX(('ce raw data'!$A$2:$A$3000=C627)*('ce raw data'!$B$2:$B$3000=$B676),,),0),MATCH(J630,'ce raw data'!$C$1:$CZ$1,0))="","-",INDEX('ce raw data'!$C$2:$CZ$3000,MATCH(1,INDEX(('ce raw data'!$A$2:$A$3000=C627)*('ce raw data'!$B$2:$B$3000=$B676),,),0),MATCH(J630,'ce raw data'!$C$1:$CZ$1,0))),"-")</f>
        <v>-</v>
      </c>
    </row>
    <row r="677" spans="2:10" hidden="1" x14ac:dyDescent="0.4">
      <c r="B677" s="10"/>
      <c r="C677" s="8" t="str">
        <f>IFERROR(IF(INDEX('ce raw data'!$C$2:$CZ$3000,MATCH(1,INDEX(('ce raw data'!$A$2:$A$3000=C627)*('ce raw data'!$B$2:$B$3000=$B678),,),0),MATCH(SUBSTITUTE(C630,"Allele","Height"),'ce raw data'!$C$1:$CZ$1,0))="","-",INDEX('ce raw data'!$C$2:$CZ$3000,MATCH(1,INDEX(('ce raw data'!$A$2:$A$3000=C627)*('ce raw data'!$B$2:$B$3000=$B678),,),0),MATCH(SUBSTITUTE(C630,"Allele","Height"),'ce raw data'!$C$1:$CZ$1,0))),"-")</f>
        <v>-</v>
      </c>
      <c r="D677" s="8" t="str">
        <f>IFERROR(IF(INDEX('ce raw data'!$C$2:$CZ$3000,MATCH(1,INDEX(('ce raw data'!$A$2:$A$3000=C627)*('ce raw data'!$B$2:$B$3000=$B678),,),0),MATCH(SUBSTITUTE(D630,"Allele","Height"),'ce raw data'!$C$1:$CZ$1,0))="","-",INDEX('ce raw data'!$C$2:$CZ$3000,MATCH(1,INDEX(('ce raw data'!$A$2:$A$3000=C627)*('ce raw data'!$B$2:$B$3000=$B678),,),0),MATCH(SUBSTITUTE(D630,"Allele","Height"),'ce raw data'!$C$1:$CZ$1,0))),"-")</f>
        <v>-</v>
      </c>
      <c r="E677" s="8" t="str">
        <f>IFERROR(IF(INDEX('ce raw data'!$C$2:$CZ$3000,MATCH(1,INDEX(('ce raw data'!$A$2:$A$3000=C627)*('ce raw data'!$B$2:$B$3000=$B678),,),0),MATCH(SUBSTITUTE(E630,"Allele","Height"),'ce raw data'!$C$1:$CZ$1,0))="","-",INDEX('ce raw data'!$C$2:$CZ$3000,MATCH(1,INDEX(('ce raw data'!$A$2:$A$3000=C627)*('ce raw data'!$B$2:$B$3000=$B678),,),0),MATCH(SUBSTITUTE(E630,"Allele","Height"),'ce raw data'!$C$1:$CZ$1,0))),"-")</f>
        <v>-</v>
      </c>
      <c r="F677" s="8" t="str">
        <f>IFERROR(IF(INDEX('ce raw data'!$C$2:$CZ$3000,MATCH(1,INDEX(('ce raw data'!$A$2:$A$3000=C627)*('ce raw data'!$B$2:$B$3000=$B678),,),0),MATCH(SUBSTITUTE(F630,"Allele","Height"),'ce raw data'!$C$1:$CZ$1,0))="","-",INDEX('ce raw data'!$C$2:$CZ$3000,MATCH(1,INDEX(('ce raw data'!$A$2:$A$3000=C627)*('ce raw data'!$B$2:$B$3000=$B678),,),0),MATCH(SUBSTITUTE(F630,"Allele","Height"),'ce raw data'!$C$1:$CZ$1,0))),"-")</f>
        <v>-</v>
      </c>
      <c r="G677" s="8" t="str">
        <f>IFERROR(IF(INDEX('ce raw data'!$C$2:$CZ$3000,MATCH(1,INDEX(('ce raw data'!$A$2:$A$3000=C627)*('ce raw data'!$B$2:$B$3000=$B678),,),0),MATCH(SUBSTITUTE(G630,"Allele","Height"),'ce raw data'!$C$1:$CZ$1,0))="","-",INDEX('ce raw data'!$C$2:$CZ$3000,MATCH(1,INDEX(('ce raw data'!$A$2:$A$3000=C627)*('ce raw data'!$B$2:$B$3000=$B678),,),0),MATCH(SUBSTITUTE(G630,"Allele","Height"),'ce raw data'!$C$1:$CZ$1,0))),"-")</f>
        <v>-</v>
      </c>
      <c r="H677" s="8" t="str">
        <f>IFERROR(IF(INDEX('ce raw data'!$C$2:$CZ$3000,MATCH(1,INDEX(('ce raw data'!$A$2:$A$3000=C627)*('ce raw data'!$B$2:$B$3000=$B678),,),0),MATCH(SUBSTITUTE(H630,"Allele","Height"),'ce raw data'!$C$1:$CZ$1,0))="","-",INDEX('ce raw data'!$C$2:$CZ$3000,MATCH(1,INDEX(('ce raw data'!$A$2:$A$3000=C627)*('ce raw data'!$B$2:$B$3000=$B678),,),0),MATCH(SUBSTITUTE(H630,"Allele","Height"),'ce raw data'!$C$1:$CZ$1,0))),"-")</f>
        <v>-</v>
      </c>
      <c r="I677" s="8" t="str">
        <f>IFERROR(IF(INDEX('ce raw data'!$C$2:$CZ$3000,MATCH(1,INDEX(('ce raw data'!$A$2:$A$3000=C627)*('ce raw data'!$B$2:$B$3000=$B678),,),0),MATCH(SUBSTITUTE(I630,"Allele","Height"),'ce raw data'!$C$1:$CZ$1,0))="","-",INDEX('ce raw data'!$C$2:$CZ$3000,MATCH(1,INDEX(('ce raw data'!$A$2:$A$3000=C627)*('ce raw data'!$B$2:$B$3000=$B678),,),0),MATCH(SUBSTITUTE(I630,"Allele","Height"),'ce raw data'!$C$1:$CZ$1,0))),"-")</f>
        <v>-</v>
      </c>
      <c r="J677" s="8" t="str">
        <f>IFERROR(IF(INDEX('ce raw data'!$C$2:$CZ$3000,MATCH(1,INDEX(('ce raw data'!$A$2:$A$3000=C627)*('ce raw data'!$B$2:$B$3000=$B678),,),0),MATCH(SUBSTITUTE(J630,"Allele","Height"),'ce raw data'!$C$1:$CZ$1,0))="","-",INDEX('ce raw data'!$C$2:$CZ$3000,MATCH(1,INDEX(('ce raw data'!$A$2:$A$3000=C627)*('ce raw data'!$B$2:$B$3000=$B678),,),0),MATCH(SUBSTITUTE(J630,"Allele","Height"),'ce raw data'!$C$1:$CZ$1,0))),"-")</f>
        <v>-</v>
      </c>
    </row>
    <row r="678" spans="2:10" x14ac:dyDescent="0.4">
      <c r="B678" s="13" t="str">
        <f>'Allele Call Table'!$A$117</f>
        <v>DYS391</v>
      </c>
      <c r="C678" s="8" t="str">
        <f>IFERROR(IF(INDEX('ce raw data'!$C$2:$CZ$3000,MATCH(1,INDEX(('ce raw data'!$A$2:$A$3000=C627)*('ce raw data'!$B$2:$B$3000=$B678),,),0),MATCH(C630,'ce raw data'!$C$1:$CZ$1,0))="","-",INDEX('ce raw data'!$C$2:$CZ$3000,MATCH(1,INDEX(('ce raw data'!$A$2:$A$3000=C627)*('ce raw data'!$B$2:$B$3000=$B678),,),0),MATCH(C630,'ce raw data'!$C$1:$CZ$1,0))),"-")</f>
        <v>-</v>
      </c>
      <c r="D678" s="8" t="str">
        <f>IFERROR(IF(INDEX('ce raw data'!$C$2:$CZ$3000,MATCH(1,INDEX(('ce raw data'!$A$2:$A$3000=C627)*('ce raw data'!$B$2:$B$3000=$B678),,),0),MATCH(D630,'ce raw data'!$C$1:$CZ$1,0))="","-",INDEX('ce raw data'!$C$2:$CZ$3000,MATCH(1,INDEX(('ce raw data'!$A$2:$A$3000=C627)*('ce raw data'!$B$2:$B$3000=$B678),,),0),MATCH(D630,'ce raw data'!$C$1:$CZ$1,0))),"-")</f>
        <v>-</v>
      </c>
      <c r="E678" s="8" t="str">
        <f>IFERROR(IF(INDEX('ce raw data'!$C$2:$CZ$3000,MATCH(1,INDEX(('ce raw data'!$A$2:$A$3000=C627)*('ce raw data'!$B$2:$B$3000=$B678),,),0),MATCH(E630,'ce raw data'!$C$1:$CZ$1,0))="","-",INDEX('ce raw data'!$C$2:$CZ$3000,MATCH(1,INDEX(('ce raw data'!$A$2:$A$3000=C627)*('ce raw data'!$B$2:$B$3000=$B678),,),0),MATCH(E630,'ce raw data'!$C$1:$CZ$1,0))),"-")</f>
        <v>-</v>
      </c>
      <c r="F678" s="8" t="str">
        <f>IFERROR(IF(INDEX('ce raw data'!$C$2:$CZ$3000,MATCH(1,INDEX(('ce raw data'!$A$2:$A$3000=C627)*('ce raw data'!$B$2:$B$3000=$B678),,),0),MATCH(F630,'ce raw data'!$C$1:$CZ$1,0))="","-",INDEX('ce raw data'!$C$2:$CZ$3000,MATCH(1,INDEX(('ce raw data'!$A$2:$A$3000=C627)*('ce raw data'!$B$2:$B$3000=$B678),,),0),MATCH(F630,'ce raw data'!$C$1:$CZ$1,0))),"-")</f>
        <v>-</v>
      </c>
      <c r="G678" s="8" t="str">
        <f>IFERROR(IF(INDEX('ce raw data'!$C$2:$CZ$3000,MATCH(1,INDEX(('ce raw data'!$A$2:$A$3000=C627)*('ce raw data'!$B$2:$B$3000=$B678),,),0),MATCH(G630,'ce raw data'!$C$1:$CZ$1,0))="","-",INDEX('ce raw data'!$C$2:$CZ$3000,MATCH(1,INDEX(('ce raw data'!$A$2:$A$3000=C627)*('ce raw data'!$B$2:$B$3000=$B678),,),0),MATCH(G630,'ce raw data'!$C$1:$CZ$1,0))),"-")</f>
        <v>-</v>
      </c>
      <c r="H678" s="8" t="str">
        <f>IFERROR(IF(INDEX('ce raw data'!$C$2:$CZ$3000,MATCH(1,INDEX(('ce raw data'!$A$2:$A$3000=C627)*('ce raw data'!$B$2:$B$3000=$B678),,),0),MATCH(H630,'ce raw data'!$C$1:$CZ$1,0))="","-",INDEX('ce raw data'!$C$2:$CZ$3000,MATCH(1,INDEX(('ce raw data'!$A$2:$A$3000=C627)*('ce raw data'!$B$2:$B$3000=$B678),,),0),MATCH(H630,'ce raw data'!$C$1:$CZ$1,0))),"-")</f>
        <v>-</v>
      </c>
      <c r="I678" s="8" t="str">
        <f>IFERROR(IF(INDEX('ce raw data'!$C$2:$CZ$3000,MATCH(1,INDEX(('ce raw data'!$A$2:$A$3000=C627)*('ce raw data'!$B$2:$B$3000=$B678),,),0),MATCH(I630,'ce raw data'!$C$1:$CZ$1,0))="","-",INDEX('ce raw data'!$C$2:$CZ$3000,MATCH(1,INDEX(('ce raw data'!$A$2:$A$3000=C627)*('ce raw data'!$B$2:$B$3000=$B678),,),0),MATCH(I630,'ce raw data'!$C$1:$CZ$1,0))),"-")</f>
        <v>-</v>
      </c>
      <c r="J678" s="8" t="str">
        <f>IFERROR(IF(INDEX('ce raw data'!$C$2:$CZ$3000,MATCH(1,INDEX(('ce raw data'!$A$2:$A$3000=C627)*('ce raw data'!$B$2:$B$3000=$B678),,),0),MATCH(J630,'ce raw data'!$C$1:$CZ$1,0))="","-",INDEX('ce raw data'!$C$2:$CZ$3000,MATCH(1,INDEX(('ce raw data'!$A$2:$A$3000=C627)*('ce raw data'!$B$2:$B$3000=$B678),,),0),MATCH(J630,'ce raw data'!$C$1:$CZ$1,0))),"-")</f>
        <v>-</v>
      </c>
    </row>
    <row r="679" spans="2:10" hidden="1" x14ac:dyDescent="0.4">
      <c r="B679" s="13"/>
      <c r="C679" s="8" t="str">
        <f>IFERROR(IF(INDEX('ce raw data'!$C$2:$CZ$3000,MATCH(1,INDEX(('ce raw data'!$A$2:$A$3000=C627)*('ce raw data'!$B$2:$B$3000=$B680),,),0),MATCH(SUBSTITUTE(C630,"Allele","Height"),'ce raw data'!$C$1:$CZ$1,0))="","-",INDEX('ce raw data'!$C$2:$CZ$3000,MATCH(1,INDEX(('ce raw data'!$A$2:$A$3000=C627)*('ce raw data'!$B$2:$B$3000=$B680),,),0),MATCH(SUBSTITUTE(C630,"Allele","Height"),'ce raw data'!$C$1:$CZ$1,0))),"-")</f>
        <v>-</v>
      </c>
      <c r="D679" s="8" t="str">
        <f>IFERROR(IF(INDEX('ce raw data'!$C$2:$CZ$3000,MATCH(1,INDEX(('ce raw data'!$A$2:$A$3000=C627)*('ce raw data'!$B$2:$B$3000=$B680),,),0),MATCH(SUBSTITUTE(D630,"Allele","Height"),'ce raw data'!$C$1:$CZ$1,0))="","-",INDEX('ce raw data'!$C$2:$CZ$3000,MATCH(1,INDEX(('ce raw data'!$A$2:$A$3000=C627)*('ce raw data'!$B$2:$B$3000=$B680),,),0),MATCH(SUBSTITUTE(D630,"Allele","Height"),'ce raw data'!$C$1:$CZ$1,0))),"-")</f>
        <v>-</v>
      </c>
      <c r="E679" s="8" t="str">
        <f>IFERROR(IF(INDEX('ce raw data'!$C$2:$CZ$3000,MATCH(1,INDEX(('ce raw data'!$A$2:$A$3000=C627)*('ce raw data'!$B$2:$B$3000=$B680),,),0),MATCH(SUBSTITUTE(E630,"Allele","Height"),'ce raw data'!$C$1:$CZ$1,0))="","-",INDEX('ce raw data'!$C$2:$CZ$3000,MATCH(1,INDEX(('ce raw data'!$A$2:$A$3000=C627)*('ce raw data'!$B$2:$B$3000=$B680),,),0),MATCH(SUBSTITUTE(E630,"Allele","Height"),'ce raw data'!$C$1:$CZ$1,0))),"-")</f>
        <v>-</v>
      </c>
      <c r="F679" s="8" t="str">
        <f>IFERROR(IF(INDEX('ce raw data'!$C$2:$CZ$3000,MATCH(1,INDEX(('ce raw data'!$A$2:$A$3000=C627)*('ce raw data'!$B$2:$B$3000=$B680),,),0),MATCH(SUBSTITUTE(F630,"Allele","Height"),'ce raw data'!$C$1:$CZ$1,0))="","-",INDEX('ce raw data'!$C$2:$CZ$3000,MATCH(1,INDEX(('ce raw data'!$A$2:$A$3000=C627)*('ce raw data'!$B$2:$B$3000=$B680),,),0),MATCH(SUBSTITUTE(F630,"Allele","Height"),'ce raw data'!$C$1:$CZ$1,0))),"-")</f>
        <v>-</v>
      </c>
      <c r="G679" s="8" t="str">
        <f>IFERROR(IF(INDEX('ce raw data'!$C$2:$CZ$3000,MATCH(1,INDEX(('ce raw data'!$A$2:$A$3000=C627)*('ce raw data'!$B$2:$B$3000=$B680),,),0),MATCH(SUBSTITUTE(G630,"Allele","Height"),'ce raw data'!$C$1:$CZ$1,0))="","-",INDEX('ce raw data'!$C$2:$CZ$3000,MATCH(1,INDEX(('ce raw data'!$A$2:$A$3000=C627)*('ce raw data'!$B$2:$B$3000=$B680),,),0),MATCH(SUBSTITUTE(G630,"Allele","Height"),'ce raw data'!$C$1:$CZ$1,0))),"-")</f>
        <v>-</v>
      </c>
      <c r="H679" s="8" t="str">
        <f>IFERROR(IF(INDEX('ce raw data'!$C$2:$CZ$3000,MATCH(1,INDEX(('ce raw data'!$A$2:$A$3000=C627)*('ce raw data'!$B$2:$B$3000=$B680),,),0),MATCH(SUBSTITUTE(H630,"Allele","Height"),'ce raw data'!$C$1:$CZ$1,0))="","-",INDEX('ce raw data'!$C$2:$CZ$3000,MATCH(1,INDEX(('ce raw data'!$A$2:$A$3000=C627)*('ce raw data'!$B$2:$B$3000=$B680),,),0),MATCH(SUBSTITUTE(H630,"Allele","Height"),'ce raw data'!$C$1:$CZ$1,0))),"-")</f>
        <v>-</v>
      </c>
      <c r="I679" s="8" t="str">
        <f>IFERROR(IF(INDEX('ce raw data'!$C$2:$CZ$3000,MATCH(1,INDEX(('ce raw data'!$A$2:$A$3000=C627)*('ce raw data'!$B$2:$B$3000=$B680),,),0),MATCH(SUBSTITUTE(I630,"Allele","Height"),'ce raw data'!$C$1:$CZ$1,0))="","-",INDEX('ce raw data'!$C$2:$CZ$3000,MATCH(1,INDEX(('ce raw data'!$A$2:$A$3000=C627)*('ce raw data'!$B$2:$B$3000=$B680),,),0),MATCH(SUBSTITUTE(I630,"Allele","Height"),'ce raw data'!$C$1:$CZ$1,0))),"-")</f>
        <v>-</v>
      </c>
      <c r="J679" s="8" t="str">
        <f>IFERROR(IF(INDEX('ce raw data'!$C$2:$CZ$3000,MATCH(1,INDEX(('ce raw data'!$A$2:$A$3000=C627)*('ce raw data'!$B$2:$B$3000=$B680),,),0),MATCH(SUBSTITUTE(J630,"Allele","Height"),'ce raw data'!$C$1:$CZ$1,0))="","-",INDEX('ce raw data'!$C$2:$CZ$3000,MATCH(1,INDEX(('ce raw data'!$A$2:$A$3000=C627)*('ce raw data'!$B$2:$B$3000=$B680),,),0),MATCH(SUBSTITUTE(J630,"Allele","Height"),'ce raw data'!$C$1:$CZ$1,0))),"-")</f>
        <v>-</v>
      </c>
    </row>
    <row r="680" spans="2:10" x14ac:dyDescent="0.4">
      <c r="B680" s="13" t="str">
        <f>'Allele Call Table'!$A$119</f>
        <v>FGA</v>
      </c>
      <c r="C680" s="8" t="str">
        <f>IFERROR(IF(INDEX('ce raw data'!$C$2:$CZ$3000,MATCH(1,INDEX(('ce raw data'!$A$2:$A$3000=C627)*('ce raw data'!$B$2:$B$3000=$B680),,),0),MATCH(C630,'ce raw data'!$C$1:$CZ$1,0))="","-",INDEX('ce raw data'!$C$2:$CZ$3000,MATCH(1,INDEX(('ce raw data'!$A$2:$A$3000=C627)*('ce raw data'!$B$2:$B$3000=$B680),,),0),MATCH(C630,'ce raw data'!$C$1:$CZ$1,0))),"-")</f>
        <v>-</v>
      </c>
      <c r="D680" s="8" t="str">
        <f>IFERROR(IF(INDEX('ce raw data'!$C$2:$CZ$3000,MATCH(1,INDEX(('ce raw data'!$A$2:$A$3000=C627)*('ce raw data'!$B$2:$B$3000=$B680),,),0),MATCH(D630,'ce raw data'!$C$1:$CZ$1,0))="","-",INDEX('ce raw data'!$C$2:$CZ$3000,MATCH(1,INDEX(('ce raw data'!$A$2:$A$3000=C627)*('ce raw data'!$B$2:$B$3000=$B680),,),0),MATCH(D630,'ce raw data'!$C$1:$CZ$1,0))),"-")</f>
        <v>-</v>
      </c>
      <c r="E680" s="8" t="str">
        <f>IFERROR(IF(INDEX('ce raw data'!$C$2:$CZ$3000,MATCH(1,INDEX(('ce raw data'!$A$2:$A$3000=C627)*('ce raw data'!$B$2:$B$3000=$B680),,),0),MATCH(E630,'ce raw data'!$C$1:$CZ$1,0))="","-",INDEX('ce raw data'!$C$2:$CZ$3000,MATCH(1,INDEX(('ce raw data'!$A$2:$A$3000=C627)*('ce raw data'!$B$2:$B$3000=$B680),,),0),MATCH(E630,'ce raw data'!$C$1:$CZ$1,0))),"-")</f>
        <v>-</v>
      </c>
      <c r="F680" s="8" t="str">
        <f>IFERROR(IF(INDEX('ce raw data'!$C$2:$CZ$3000,MATCH(1,INDEX(('ce raw data'!$A$2:$A$3000=C627)*('ce raw data'!$B$2:$B$3000=$B680),,),0),MATCH(F630,'ce raw data'!$C$1:$CZ$1,0))="","-",INDEX('ce raw data'!$C$2:$CZ$3000,MATCH(1,INDEX(('ce raw data'!$A$2:$A$3000=C627)*('ce raw data'!$B$2:$B$3000=$B680),,),0),MATCH(F630,'ce raw data'!$C$1:$CZ$1,0))),"-")</f>
        <v>-</v>
      </c>
      <c r="G680" s="8" t="str">
        <f>IFERROR(IF(INDEX('ce raw data'!$C$2:$CZ$3000,MATCH(1,INDEX(('ce raw data'!$A$2:$A$3000=C627)*('ce raw data'!$B$2:$B$3000=$B680),,),0),MATCH(G630,'ce raw data'!$C$1:$CZ$1,0))="","-",INDEX('ce raw data'!$C$2:$CZ$3000,MATCH(1,INDEX(('ce raw data'!$A$2:$A$3000=C627)*('ce raw data'!$B$2:$B$3000=$B680),,),0),MATCH(G630,'ce raw data'!$C$1:$CZ$1,0))),"-")</f>
        <v>-</v>
      </c>
      <c r="H680" s="8" t="str">
        <f>IFERROR(IF(INDEX('ce raw data'!$C$2:$CZ$3000,MATCH(1,INDEX(('ce raw data'!$A$2:$A$3000=C627)*('ce raw data'!$B$2:$B$3000=$B680),,),0),MATCH(H630,'ce raw data'!$C$1:$CZ$1,0))="","-",INDEX('ce raw data'!$C$2:$CZ$3000,MATCH(1,INDEX(('ce raw data'!$A$2:$A$3000=C627)*('ce raw data'!$B$2:$B$3000=$B680),,),0),MATCH(H630,'ce raw data'!$C$1:$CZ$1,0))),"-")</f>
        <v>-</v>
      </c>
      <c r="I680" s="8" t="str">
        <f>IFERROR(IF(INDEX('ce raw data'!$C$2:$CZ$3000,MATCH(1,INDEX(('ce raw data'!$A$2:$A$3000=C627)*('ce raw data'!$B$2:$B$3000=$B680),,),0),MATCH(I630,'ce raw data'!$C$1:$CZ$1,0))="","-",INDEX('ce raw data'!$C$2:$CZ$3000,MATCH(1,INDEX(('ce raw data'!$A$2:$A$3000=C627)*('ce raw data'!$B$2:$B$3000=$B680),,),0),MATCH(I630,'ce raw data'!$C$1:$CZ$1,0))),"-")</f>
        <v>-</v>
      </c>
      <c r="J680" s="8" t="str">
        <f>IFERROR(IF(INDEX('ce raw data'!$C$2:$CZ$3000,MATCH(1,INDEX(('ce raw data'!$A$2:$A$3000=C627)*('ce raw data'!$B$2:$B$3000=$B680),,),0),MATCH(J630,'ce raw data'!$C$1:$CZ$1,0))="","-",INDEX('ce raw data'!$C$2:$CZ$3000,MATCH(1,INDEX(('ce raw data'!$A$2:$A$3000=C627)*('ce raw data'!$B$2:$B$3000=$B680),,),0),MATCH(J630,'ce raw data'!$C$1:$CZ$1,0))),"-")</f>
        <v>-</v>
      </c>
    </row>
    <row r="681" spans="2:10" hidden="1" x14ac:dyDescent="0.4">
      <c r="B681" s="13"/>
      <c r="C681" s="8" t="str">
        <f>IFERROR(IF(INDEX('ce raw data'!$C$2:$CZ$3000,MATCH(1,INDEX(('ce raw data'!$A$2:$A$3000=C627)*('ce raw data'!$B$2:$B$3000=$B682),,),0),MATCH(SUBSTITUTE(C630,"Allele","Height"),'ce raw data'!$C$1:$CZ$1,0))="","-",INDEX('ce raw data'!$C$2:$CZ$3000,MATCH(1,INDEX(('ce raw data'!$A$2:$A$3000=C627)*('ce raw data'!$B$2:$B$3000=$B682),,),0),MATCH(SUBSTITUTE(C630,"Allele","Height"),'ce raw data'!$C$1:$CZ$1,0))),"-")</f>
        <v>-</v>
      </c>
      <c r="D681" s="8" t="str">
        <f>IFERROR(IF(INDEX('ce raw data'!$C$2:$CZ$3000,MATCH(1,INDEX(('ce raw data'!$A$2:$A$3000=C627)*('ce raw data'!$B$2:$B$3000=$B682),,),0),MATCH(SUBSTITUTE(D630,"Allele","Height"),'ce raw data'!$C$1:$CZ$1,0))="","-",INDEX('ce raw data'!$C$2:$CZ$3000,MATCH(1,INDEX(('ce raw data'!$A$2:$A$3000=C627)*('ce raw data'!$B$2:$B$3000=$B682),,),0),MATCH(SUBSTITUTE(D630,"Allele","Height"),'ce raw data'!$C$1:$CZ$1,0))),"-")</f>
        <v>-</v>
      </c>
      <c r="E681" s="8" t="str">
        <f>IFERROR(IF(INDEX('ce raw data'!$C$2:$CZ$3000,MATCH(1,INDEX(('ce raw data'!$A$2:$A$3000=C627)*('ce raw data'!$B$2:$B$3000=$B682),,),0),MATCH(SUBSTITUTE(E630,"Allele","Height"),'ce raw data'!$C$1:$CZ$1,0))="","-",INDEX('ce raw data'!$C$2:$CZ$3000,MATCH(1,INDEX(('ce raw data'!$A$2:$A$3000=C627)*('ce raw data'!$B$2:$B$3000=$B682),,),0),MATCH(SUBSTITUTE(E630,"Allele","Height"),'ce raw data'!$C$1:$CZ$1,0))),"-")</f>
        <v>-</v>
      </c>
      <c r="F681" s="8" t="str">
        <f>IFERROR(IF(INDEX('ce raw data'!$C$2:$CZ$3000,MATCH(1,INDEX(('ce raw data'!$A$2:$A$3000=C627)*('ce raw data'!$B$2:$B$3000=$B682),,),0),MATCH(SUBSTITUTE(F630,"Allele","Height"),'ce raw data'!$C$1:$CZ$1,0))="","-",INDEX('ce raw data'!$C$2:$CZ$3000,MATCH(1,INDEX(('ce raw data'!$A$2:$A$3000=C627)*('ce raw data'!$B$2:$B$3000=$B682),,),0),MATCH(SUBSTITUTE(F630,"Allele","Height"),'ce raw data'!$C$1:$CZ$1,0))),"-")</f>
        <v>-</v>
      </c>
      <c r="G681" s="8" t="str">
        <f>IFERROR(IF(INDEX('ce raw data'!$C$2:$CZ$3000,MATCH(1,INDEX(('ce raw data'!$A$2:$A$3000=C627)*('ce raw data'!$B$2:$B$3000=$B682),,),0),MATCH(SUBSTITUTE(G630,"Allele","Height"),'ce raw data'!$C$1:$CZ$1,0))="","-",INDEX('ce raw data'!$C$2:$CZ$3000,MATCH(1,INDEX(('ce raw data'!$A$2:$A$3000=C627)*('ce raw data'!$B$2:$B$3000=$B682),,),0),MATCH(SUBSTITUTE(G630,"Allele","Height"),'ce raw data'!$C$1:$CZ$1,0))),"-")</f>
        <v>-</v>
      </c>
      <c r="H681" s="8" t="str">
        <f>IFERROR(IF(INDEX('ce raw data'!$C$2:$CZ$3000,MATCH(1,INDEX(('ce raw data'!$A$2:$A$3000=C627)*('ce raw data'!$B$2:$B$3000=$B682),,),0),MATCH(SUBSTITUTE(H630,"Allele","Height"),'ce raw data'!$C$1:$CZ$1,0))="","-",INDEX('ce raw data'!$C$2:$CZ$3000,MATCH(1,INDEX(('ce raw data'!$A$2:$A$3000=C627)*('ce raw data'!$B$2:$B$3000=$B682),,),0),MATCH(SUBSTITUTE(H630,"Allele","Height"),'ce raw data'!$C$1:$CZ$1,0))),"-")</f>
        <v>-</v>
      </c>
      <c r="I681" s="8" t="str">
        <f>IFERROR(IF(INDEX('ce raw data'!$C$2:$CZ$3000,MATCH(1,INDEX(('ce raw data'!$A$2:$A$3000=C627)*('ce raw data'!$B$2:$B$3000=$B682),,),0),MATCH(SUBSTITUTE(I630,"Allele","Height"),'ce raw data'!$C$1:$CZ$1,0))="","-",INDEX('ce raw data'!$C$2:$CZ$3000,MATCH(1,INDEX(('ce raw data'!$A$2:$A$3000=C627)*('ce raw data'!$B$2:$B$3000=$B682),,),0),MATCH(SUBSTITUTE(I630,"Allele","Height"),'ce raw data'!$C$1:$CZ$1,0))),"-")</f>
        <v>-</v>
      </c>
      <c r="J681" s="8" t="str">
        <f>IFERROR(IF(INDEX('ce raw data'!$C$2:$CZ$3000,MATCH(1,INDEX(('ce raw data'!$A$2:$A$3000=C627)*('ce raw data'!$B$2:$B$3000=$B682),,),0),MATCH(SUBSTITUTE(J630,"Allele","Height"),'ce raw data'!$C$1:$CZ$1,0))="","-",INDEX('ce raw data'!$C$2:$CZ$3000,MATCH(1,INDEX(('ce raw data'!$A$2:$A$3000=C627)*('ce raw data'!$B$2:$B$3000=$B682),,),0),MATCH(SUBSTITUTE(J630,"Allele","Height"),'ce raw data'!$C$1:$CZ$1,0))),"-")</f>
        <v>-</v>
      </c>
    </row>
    <row r="682" spans="2:10" x14ac:dyDescent="0.4">
      <c r="B682" s="13" t="str">
        <f>'Allele Call Table'!$A$121</f>
        <v>DYS576</v>
      </c>
      <c r="C682" s="8" t="str">
        <f>IFERROR(IF(INDEX('ce raw data'!$C$2:$CZ$3000,MATCH(1,INDEX(('ce raw data'!$A$2:$A$3000=C627)*('ce raw data'!$B$2:$B$3000=$B682),,),0),MATCH(C630,'ce raw data'!$C$1:$CZ$1,0))="","-",INDEX('ce raw data'!$C$2:$CZ$3000,MATCH(1,INDEX(('ce raw data'!$A$2:$A$3000=C627)*('ce raw data'!$B$2:$B$3000=$B682),,),0),MATCH(C630,'ce raw data'!$C$1:$CZ$1,0))),"-")</f>
        <v>-</v>
      </c>
      <c r="D682" s="8" t="str">
        <f>IFERROR(IF(INDEX('ce raw data'!$C$2:$CZ$3000,MATCH(1,INDEX(('ce raw data'!$A$2:$A$3000=C627)*('ce raw data'!$B$2:$B$3000=$B682),,),0),MATCH(D630,'ce raw data'!$C$1:$CZ$1,0))="","-",INDEX('ce raw data'!$C$2:$CZ$3000,MATCH(1,INDEX(('ce raw data'!$A$2:$A$3000=C627)*('ce raw data'!$B$2:$B$3000=$B682),,),0),MATCH(D630,'ce raw data'!$C$1:$CZ$1,0))),"-")</f>
        <v>-</v>
      </c>
      <c r="E682" s="8" t="str">
        <f>IFERROR(IF(INDEX('ce raw data'!$C$2:$CZ$3000,MATCH(1,INDEX(('ce raw data'!$A$2:$A$3000=C627)*('ce raw data'!$B$2:$B$3000=$B682),,),0),MATCH(E630,'ce raw data'!$C$1:$CZ$1,0))="","-",INDEX('ce raw data'!$C$2:$CZ$3000,MATCH(1,INDEX(('ce raw data'!$A$2:$A$3000=C627)*('ce raw data'!$B$2:$B$3000=$B682),,),0),MATCH(E630,'ce raw data'!$C$1:$CZ$1,0))),"-")</f>
        <v>-</v>
      </c>
      <c r="F682" s="8" t="str">
        <f>IFERROR(IF(INDEX('ce raw data'!$C$2:$CZ$3000,MATCH(1,INDEX(('ce raw data'!$A$2:$A$3000=C627)*('ce raw data'!$B$2:$B$3000=$B682),,),0),MATCH(F630,'ce raw data'!$C$1:$CZ$1,0))="","-",INDEX('ce raw data'!$C$2:$CZ$3000,MATCH(1,INDEX(('ce raw data'!$A$2:$A$3000=C627)*('ce raw data'!$B$2:$B$3000=$B682),,),0),MATCH(F630,'ce raw data'!$C$1:$CZ$1,0))),"-")</f>
        <v>-</v>
      </c>
      <c r="G682" s="8" t="str">
        <f>IFERROR(IF(INDEX('ce raw data'!$C$2:$CZ$3000,MATCH(1,INDEX(('ce raw data'!$A$2:$A$3000=C627)*('ce raw data'!$B$2:$B$3000=$B682),,),0),MATCH(G630,'ce raw data'!$C$1:$CZ$1,0))="","-",INDEX('ce raw data'!$C$2:$CZ$3000,MATCH(1,INDEX(('ce raw data'!$A$2:$A$3000=C627)*('ce raw data'!$B$2:$B$3000=$B682),,),0),MATCH(G630,'ce raw data'!$C$1:$CZ$1,0))),"-")</f>
        <v>-</v>
      </c>
      <c r="H682" s="8" t="str">
        <f>IFERROR(IF(INDEX('ce raw data'!$C$2:$CZ$3000,MATCH(1,INDEX(('ce raw data'!$A$2:$A$3000=C627)*('ce raw data'!$B$2:$B$3000=$B682),,),0),MATCH(H630,'ce raw data'!$C$1:$CZ$1,0))="","-",INDEX('ce raw data'!$C$2:$CZ$3000,MATCH(1,INDEX(('ce raw data'!$A$2:$A$3000=C627)*('ce raw data'!$B$2:$B$3000=$B682),,),0),MATCH(H630,'ce raw data'!$C$1:$CZ$1,0))),"-")</f>
        <v>-</v>
      </c>
      <c r="I682" s="8" t="str">
        <f>IFERROR(IF(INDEX('ce raw data'!$C$2:$CZ$3000,MATCH(1,INDEX(('ce raw data'!$A$2:$A$3000=C627)*('ce raw data'!$B$2:$B$3000=$B682),,),0),MATCH(I630,'ce raw data'!$C$1:$CZ$1,0))="","-",INDEX('ce raw data'!$C$2:$CZ$3000,MATCH(1,INDEX(('ce raw data'!$A$2:$A$3000=C627)*('ce raw data'!$B$2:$B$3000=$B682),,),0),MATCH(I630,'ce raw data'!$C$1:$CZ$1,0))),"-")</f>
        <v>-</v>
      </c>
      <c r="J682" s="8" t="str">
        <f>IFERROR(IF(INDEX('ce raw data'!$C$2:$CZ$3000,MATCH(1,INDEX(('ce raw data'!$A$2:$A$3000=C627)*('ce raw data'!$B$2:$B$3000=$B682),,),0),MATCH(J630,'ce raw data'!$C$1:$CZ$1,0))="","-",INDEX('ce raw data'!$C$2:$CZ$3000,MATCH(1,INDEX(('ce raw data'!$A$2:$A$3000=C627)*('ce raw data'!$B$2:$B$3000=$B682),,),0),MATCH(J630,'ce raw data'!$C$1:$CZ$1,0))),"-")</f>
        <v>-</v>
      </c>
    </row>
    <row r="683" spans="2:10" hidden="1" x14ac:dyDescent="0.4">
      <c r="B683" s="13"/>
      <c r="C683" s="8" t="str">
        <f>IFERROR(IF(INDEX('ce raw data'!$C$2:$CZ$3000,MATCH(1,INDEX(('ce raw data'!$A$2:$A$3000=C627)*('ce raw data'!$B$2:$B$3000=$B684),,),0),MATCH(SUBSTITUTE(C630,"Allele","Height"),'ce raw data'!$C$1:$CZ$1,0))="","-",INDEX('ce raw data'!$C$2:$CZ$3000,MATCH(1,INDEX(('ce raw data'!$A$2:$A$3000=C627)*('ce raw data'!$B$2:$B$3000=$B684),,),0),MATCH(SUBSTITUTE(C630,"Allele","Height"),'ce raw data'!$C$1:$CZ$1,0))),"-")</f>
        <v>-</v>
      </c>
      <c r="D683" s="8" t="str">
        <f>IFERROR(IF(INDEX('ce raw data'!$C$2:$CZ$3000,MATCH(1,INDEX(('ce raw data'!$A$2:$A$3000=C627)*('ce raw data'!$B$2:$B$3000=$B684),,),0),MATCH(SUBSTITUTE(D630,"Allele","Height"),'ce raw data'!$C$1:$CZ$1,0))="","-",INDEX('ce raw data'!$C$2:$CZ$3000,MATCH(1,INDEX(('ce raw data'!$A$2:$A$3000=C627)*('ce raw data'!$B$2:$B$3000=$B684),,),0),MATCH(SUBSTITUTE(D630,"Allele","Height"),'ce raw data'!$C$1:$CZ$1,0))),"-")</f>
        <v>-</v>
      </c>
      <c r="E683" s="8" t="str">
        <f>IFERROR(IF(INDEX('ce raw data'!$C$2:$CZ$3000,MATCH(1,INDEX(('ce raw data'!$A$2:$A$3000=C627)*('ce raw data'!$B$2:$B$3000=$B684),,),0),MATCH(SUBSTITUTE(E630,"Allele","Height"),'ce raw data'!$C$1:$CZ$1,0))="","-",INDEX('ce raw data'!$C$2:$CZ$3000,MATCH(1,INDEX(('ce raw data'!$A$2:$A$3000=C627)*('ce raw data'!$B$2:$B$3000=$B684),,),0),MATCH(SUBSTITUTE(E630,"Allele","Height"),'ce raw data'!$C$1:$CZ$1,0))),"-")</f>
        <v>-</v>
      </c>
      <c r="F683" s="8" t="str">
        <f>IFERROR(IF(INDEX('ce raw data'!$C$2:$CZ$3000,MATCH(1,INDEX(('ce raw data'!$A$2:$A$3000=C627)*('ce raw data'!$B$2:$B$3000=$B684),,),0),MATCH(SUBSTITUTE(F630,"Allele","Height"),'ce raw data'!$C$1:$CZ$1,0))="","-",INDEX('ce raw data'!$C$2:$CZ$3000,MATCH(1,INDEX(('ce raw data'!$A$2:$A$3000=C627)*('ce raw data'!$B$2:$B$3000=$B684),,),0),MATCH(SUBSTITUTE(F630,"Allele","Height"),'ce raw data'!$C$1:$CZ$1,0))),"-")</f>
        <v>-</v>
      </c>
      <c r="G683" s="8" t="str">
        <f>IFERROR(IF(INDEX('ce raw data'!$C$2:$CZ$3000,MATCH(1,INDEX(('ce raw data'!$A$2:$A$3000=C627)*('ce raw data'!$B$2:$B$3000=$B684),,),0),MATCH(SUBSTITUTE(G630,"Allele","Height"),'ce raw data'!$C$1:$CZ$1,0))="","-",INDEX('ce raw data'!$C$2:$CZ$3000,MATCH(1,INDEX(('ce raw data'!$A$2:$A$3000=C627)*('ce raw data'!$B$2:$B$3000=$B684),,),0),MATCH(SUBSTITUTE(G630,"Allele","Height"),'ce raw data'!$C$1:$CZ$1,0))),"-")</f>
        <v>-</v>
      </c>
      <c r="H683" s="8" t="str">
        <f>IFERROR(IF(INDEX('ce raw data'!$C$2:$CZ$3000,MATCH(1,INDEX(('ce raw data'!$A$2:$A$3000=C627)*('ce raw data'!$B$2:$B$3000=$B684),,),0),MATCH(SUBSTITUTE(H630,"Allele","Height"),'ce raw data'!$C$1:$CZ$1,0))="","-",INDEX('ce raw data'!$C$2:$CZ$3000,MATCH(1,INDEX(('ce raw data'!$A$2:$A$3000=C627)*('ce raw data'!$B$2:$B$3000=$B684),,),0),MATCH(SUBSTITUTE(H630,"Allele","Height"),'ce raw data'!$C$1:$CZ$1,0))),"-")</f>
        <v>-</v>
      </c>
      <c r="I683" s="8" t="str">
        <f>IFERROR(IF(INDEX('ce raw data'!$C$2:$CZ$3000,MATCH(1,INDEX(('ce raw data'!$A$2:$A$3000=C627)*('ce raw data'!$B$2:$B$3000=$B684),,),0),MATCH(SUBSTITUTE(I630,"Allele","Height"),'ce raw data'!$C$1:$CZ$1,0))="","-",INDEX('ce raw data'!$C$2:$CZ$3000,MATCH(1,INDEX(('ce raw data'!$A$2:$A$3000=C627)*('ce raw data'!$B$2:$B$3000=$B684),,),0),MATCH(SUBSTITUTE(I630,"Allele","Height"),'ce raw data'!$C$1:$CZ$1,0))),"-")</f>
        <v>-</v>
      </c>
      <c r="J683" s="8" t="str">
        <f>IFERROR(IF(INDEX('ce raw data'!$C$2:$CZ$3000,MATCH(1,INDEX(('ce raw data'!$A$2:$A$3000=C627)*('ce raw data'!$B$2:$B$3000=$B684),,),0),MATCH(SUBSTITUTE(J630,"Allele","Height"),'ce raw data'!$C$1:$CZ$1,0))="","-",INDEX('ce raw data'!$C$2:$CZ$3000,MATCH(1,INDEX(('ce raw data'!$A$2:$A$3000=C627)*('ce raw data'!$B$2:$B$3000=$B684),,),0),MATCH(SUBSTITUTE(J630,"Allele","Height"),'ce raw data'!$C$1:$CZ$1,0))),"-")</f>
        <v>-</v>
      </c>
    </row>
    <row r="684" spans="2:10" x14ac:dyDescent="0.4">
      <c r="B684" s="13" t="str">
        <f>'Allele Call Table'!$A$123</f>
        <v>DYS570</v>
      </c>
      <c r="C684" s="8" t="str">
        <f>IFERROR(IF(INDEX('ce raw data'!$C$2:$CZ$3000,MATCH(1,INDEX(('ce raw data'!$A$2:$A$3000=C627)*('ce raw data'!$B$2:$B$3000=$B684),,),0),MATCH(C630,'ce raw data'!$C$1:$CZ$1,0))="","-",INDEX('ce raw data'!$C$2:$CZ$3000,MATCH(1,INDEX(('ce raw data'!$A$2:$A$3000=C627)*('ce raw data'!$B$2:$B$3000=$B684),,),0),MATCH(C630,'ce raw data'!$C$1:$CZ$1,0))),"-")</f>
        <v>-</v>
      </c>
      <c r="D684" s="8" t="str">
        <f>IFERROR(IF(INDEX('ce raw data'!$C$2:$CZ$3000,MATCH(1,INDEX(('ce raw data'!$A$2:$A$3000=C627)*('ce raw data'!$B$2:$B$3000=$B684),,),0),MATCH(D630,'ce raw data'!$C$1:$CZ$1,0))="","-",INDEX('ce raw data'!$C$2:$CZ$3000,MATCH(1,INDEX(('ce raw data'!$A$2:$A$3000=C627)*('ce raw data'!$B$2:$B$3000=$B684),,),0),MATCH(D630,'ce raw data'!$C$1:$CZ$1,0))),"-")</f>
        <v>-</v>
      </c>
      <c r="E684" s="8" t="str">
        <f>IFERROR(IF(INDEX('ce raw data'!$C$2:$CZ$3000,MATCH(1,INDEX(('ce raw data'!$A$2:$A$3000=C627)*('ce raw data'!$B$2:$B$3000=$B684),,),0),MATCH(E630,'ce raw data'!$C$1:$CZ$1,0))="","-",INDEX('ce raw data'!$C$2:$CZ$3000,MATCH(1,INDEX(('ce raw data'!$A$2:$A$3000=C627)*('ce raw data'!$B$2:$B$3000=$B684),,),0),MATCH(E630,'ce raw data'!$C$1:$CZ$1,0))),"-")</f>
        <v>-</v>
      </c>
      <c r="F684" s="8" t="str">
        <f>IFERROR(IF(INDEX('ce raw data'!$C$2:$CZ$3000,MATCH(1,INDEX(('ce raw data'!$A$2:$A$3000=C627)*('ce raw data'!$B$2:$B$3000=$B684),,),0),MATCH(F630,'ce raw data'!$C$1:$CZ$1,0))="","-",INDEX('ce raw data'!$C$2:$CZ$3000,MATCH(1,INDEX(('ce raw data'!$A$2:$A$3000=C627)*('ce raw data'!$B$2:$B$3000=$B684),,),0),MATCH(F630,'ce raw data'!$C$1:$CZ$1,0))),"-")</f>
        <v>-</v>
      </c>
      <c r="G684" s="8" t="str">
        <f>IFERROR(IF(INDEX('ce raw data'!$C$2:$CZ$3000,MATCH(1,INDEX(('ce raw data'!$A$2:$A$3000=C627)*('ce raw data'!$B$2:$B$3000=$B684),,),0),MATCH(G630,'ce raw data'!$C$1:$CZ$1,0))="","-",INDEX('ce raw data'!$C$2:$CZ$3000,MATCH(1,INDEX(('ce raw data'!$A$2:$A$3000=C627)*('ce raw data'!$B$2:$B$3000=$B684),,),0),MATCH(G630,'ce raw data'!$C$1:$CZ$1,0))),"-")</f>
        <v>-</v>
      </c>
      <c r="H684" s="8" t="str">
        <f>IFERROR(IF(INDEX('ce raw data'!$C$2:$CZ$3000,MATCH(1,INDEX(('ce raw data'!$A$2:$A$3000=C627)*('ce raw data'!$B$2:$B$3000=$B684),,),0),MATCH(H630,'ce raw data'!$C$1:$CZ$1,0))="","-",INDEX('ce raw data'!$C$2:$CZ$3000,MATCH(1,INDEX(('ce raw data'!$A$2:$A$3000=C627)*('ce raw data'!$B$2:$B$3000=$B684),,),0),MATCH(H630,'ce raw data'!$C$1:$CZ$1,0))),"-")</f>
        <v>-</v>
      </c>
      <c r="I684" s="8" t="str">
        <f>IFERROR(IF(INDEX('ce raw data'!$C$2:$CZ$3000,MATCH(1,INDEX(('ce raw data'!$A$2:$A$3000=C627)*('ce raw data'!$B$2:$B$3000=$B684),,),0),MATCH(I630,'ce raw data'!$C$1:$CZ$1,0))="","-",INDEX('ce raw data'!$C$2:$CZ$3000,MATCH(1,INDEX(('ce raw data'!$A$2:$A$3000=C627)*('ce raw data'!$B$2:$B$3000=$B684),,),0),MATCH(I630,'ce raw data'!$C$1:$CZ$1,0))),"-")</f>
        <v>-</v>
      </c>
      <c r="J684" s="8" t="str">
        <f>IFERROR(IF(INDEX('ce raw data'!$C$2:$CZ$3000,MATCH(1,INDEX(('ce raw data'!$A$2:$A$3000=C627)*('ce raw data'!$B$2:$B$3000=$B684),,),0),MATCH(J630,'ce raw data'!$C$1:$CZ$1,0))="","-",INDEX('ce raw data'!$C$2:$CZ$3000,MATCH(1,INDEX(('ce raw data'!$A$2:$A$3000=C627)*('ce raw data'!$B$2:$B$3000=$B684),,),0),MATCH(J630,'ce raw data'!$C$1:$CZ$1,0))),"-")</f>
        <v>-</v>
      </c>
    </row>
    <row r="685" spans="2:10" x14ac:dyDescent="0.4">
      <c r="B685" s="15"/>
      <c r="C685" s="9"/>
      <c r="D685" s="9"/>
      <c r="E685" s="9"/>
      <c r="F685" s="9"/>
      <c r="G685" s="9"/>
      <c r="H685" s="9"/>
      <c r="I685" s="9"/>
      <c r="J685" s="9"/>
    </row>
    <row r="686" spans="2:10" x14ac:dyDescent="0.4">
      <c r="B686" s="15"/>
      <c r="C686" s="9"/>
      <c r="D686" s="9"/>
      <c r="E686" s="9"/>
      <c r="F686" s="9"/>
      <c r="G686" s="9"/>
      <c r="H686" s="9"/>
      <c r="I686" s="9"/>
      <c r="J686" s="9"/>
    </row>
    <row r="687" spans="2:10" x14ac:dyDescent="0.4">
      <c r="B687" s="15"/>
      <c r="C687" s="9"/>
      <c r="D687" s="9"/>
      <c r="E687" s="9"/>
      <c r="F687" s="9"/>
      <c r="G687" s="9"/>
      <c r="H687" s="9"/>
      <c r="I687" s="9"/>
      <c r="J687" s="9"/>
    </row>
    <row r="688" spans="2:10" x14ac:dyDescent="0.4">
      <c r="B688" s="4"/>
      <c r="C688" s="3"/>
      <c r="D688" s="18"/>
      <c r="E688" s="18"/>
      <c r="F688" s="18"/>
      <c r="G688" s="4"/>
      <c r="J688" s="1"/>
    </row>
    <row r="689" spans="2:10" x14ac:dyDescent="0.4">
      <c r="B689" s="5" t="s">
        <v>4</v>
      </c>
      <c r="C689" s="36" t="str">
        <f>IF(INDEX('ce raw data'!$A:$A,2+27*11)="","blank",INDEX('ce raw data'!$A:$A,2+27*11))</f>
        <v>blank</v>
      </c>
      <c r="D689" s="36"/>
      <c r="E689" s="36"/>
      <c r="F689" s="36"/>
      <c r="G689" s="36"/>
      <c r="H689" s="36"/>
      <c r="I689" s="36"/>
      <c r="J689" s="36"/>
    </row>
    <row r="690" spans="2:10" ht="24.6" x14ac:dyDescent="0.4">
      <c r="B690" s="6" t="s">
        <v>5</v>
      </c>
      <c r="C690" s="36"/>
      <c r="D690" s="36"/>
      <c r="E690" s="36"/>
      <c r="F690" s="36"/>
      <c r="G690" s="36"/>
      <c r="H690" s="36"/>
      <c r="I690" s="36"/>
      <c r="J690" s="36"/>
    </row>
    <row r="691" spans="2:10" x14ac:dyDescent="0.4">
      <c r="B691" s="7"/>
      <c r="C691" s="39"/>
      <c r="D691" s="39"/>
      <c r="E691" s="39"/>
      <c r="F691" s="39"/>
      <c r="G691" s="39"/>
      <c r="H691" s="39"/>
      <c r="I691" s="39"/>
      <c r="J691" s="39"/>
    </row>
    <row r="692" spans="2:10" x14ac:dyDescent="0.4">
      <c r="B692" s="5" t="s">
        <v>7</v>
      </c>
      <c r="C692" s="21" t="s">
        <v>8</v>
      </c>
      <c r="D692" s="21" t="s">
        <v>9</v>
      </c>
      <c r="E692" s="21" t="s">
        <v>40</v>
      </c>
      <c r="F692" s="21" t="s">
        <v>41</v>
      </c>
      <c r="G692" s="21" t="s">
        <v>42</v>
      </c>
      <c r="H692" s="21" t="s">
        <v>43</v>
      </c>
      <c r="I692" s="21" t="s">
        <v>44</v>
      </c>
      <c r="J692" s="21" t="s">
        <v>45</v>
      </c>
    </row>
    <row r="693" spans="2:10" hidden="1" x14ac:dyDescent="0.4">
      <c r="B693" s="28"/>
      <c r="C693" s="28" t="str">
        <f>IFERROR(IF(INDEX('ce raw data'!$C$2:$CZ$3000,MATCH(1,INDEX(('ce raw data'!$A$2:$A$3000=C689)*('ce raw data'!$B$2:$B$3000=$B694),,),0),MATCH(SUBSTITUTE(C692,"Allele","Height"),'ce raw data'!$C$1:$CZ$1,0))="","-",INDEX('ce raw data'!$C$2:$CZ$3000,MATCH(1,INDEX(('ce raw data'!$A$2:$A$3000=C689)*('ce raw data'!$B$2:$B$3000=$B694),,),0),MATCH(SUBSTITUTE(C692,"Allele","Height"),'ce raw data'!$C$1:$CZ$1,0))),"-")</f>
        <v>-</v>
      </c>
      <c r="D693" s="28" t="str">
        <f>IFERROR(IF(INDEX('ce raw data'!$C$2:$CZ$3000,MATCH(1,INDEX(('ce raw data'!$A$2:$A$3000=C689)*('ce raw data'!$B$2:$B$3000=$B694),,),0),MATCH(SUBSTITUTE(D692,"Allele","Height"),'ce raw data'!$C$1:$CZ$1,0))="","-",INDEX('ce raw data'!$C$2:$CZ$3000,MATCH(1,INDEX(('ce raw data'!$A$2:$A$3000=C689)*('ce raw data'!$B$2:$B$3000=$B694),,),0),MATCH(SUBSTITUTE(D692,"Allele","Height"),'ce raw data'!$C$1:$CZ$1,0))),"-")</f>
        <v>-</v>
      </c>
      <c r="E693" s="28" t="str">
        <f>IFERROR(IF(INDEX('ce raw data'!$C$2:$CZ$3000,MATCH(1,INDEX(('ce raw data'!$A$2:$A$3000=C689)*('ce raw data'!$B$2:$B$3000=$B694),,),0),MATCH(SUBSTITUTE(E692,"Allele","Height"),'ce raw data'!$C$1:$CZ$1,0))="","-",INDEX('ce raw data'!$C$2:$CZ$3000,MATCH(1,INDEX(('ce raw data'!$A$2:$A$3000=C689)*('ce raw data'!$B$2:$B$3000=$B694),,),0),MATCH(SUBSTITUTE(E692,"Allele","Height"),'ce raw data'!$C$1:$CZ$1,0))),"-")</f>
        <v>-</v>
      </c>
      <c r="F693" s="28" t="str">
        <f>IFERROR(IF(INDEX('ce raw data'!$C$2:$CZ$3000,MATCH(1,INDEX(('ce raw data'!$A$2:$A$3000=C689)*('ce raw data'!$B$2:$B$3000=$B694),,),0),MATCH(SUBSTITUTE(F692,"Allele","Height"),'ce raw data'!$C$1:$CZ$1,0))="","-",INDEX('ce raw data'!$C$2:$CZ$3000,MATCH(1,INDEX(('ce raw data'!$A$2:$A$3000=C689)*('ce raw data'!$B$2:$B$3000=$B694),,),0),MATCH(SUBSTITUTE(F692,"Allele","Height"),'ce raw data'!$C$1:$CZ$1,0))),"-")</f>
        <v>-</v>
      </c>
      <c r="G693" s="28" t="str">
        <f>IFERROR(IF(INDEX('ce raw data'!$C$2:$CZ$3000,MATCH(1,INDEX(('ce raw data'!$A$2:$A$3000=C689)*('ce raw data'!$B$2:$B$3000=$B694),,),0),MATCH(SUBSTITUTE(G692,"Allele","Height"),'ce raw data'!$C$1:$CZ$1,0))="","-",INDEX('ce raw data'!$C$2:$CZ$3000,MATCH(1,INDEX(('ce raw data'!$A$2:$A$3000=C689)*('ce raw data'!$B$2:$B$3000=$B694),,),0),MATCH(SUBSTITUTE(G692,"Allele","Height"),'ce raw data'!$C$1:$CZ$1,0))),"-")</f>
        <v>-</v>
      </c>
      <c r="H693" s="28" t="str">
        <f>IFERROR(IF(INDEX('ce raw data'!$C$2:$CZ$3000,MATCH(1,INDEX(('ce raw data'!$A$2:$A$3000=C689)*('ce raw data'!$B$2:$B$3000=$B694),,),0),MATCH(SUBSTITUTE(H692,"Allele","Height"),'ce raw data'!$C$1:$CZ$1,0))="","-",INDEX('ce raw data'!$C$2:$CZ$3000,MATCH(1,INDEX(('ce raw data'!$A$2:$A$3000=C689)*('ce raw data'!$B$2:$B$3000=$B694),,),0),MATCH(SUBSTITUTE(H692,"Allele","Height"),'ce raw data'!$C$1:$CZ$1,0))),"-")</f>
        <v>-</v>
      </c>
      <c r="I693" s="28" t="str">
        <f>IFERROR(IF(INDEX('ce raw data'!$C$2:$CZ$3000,MATCH(1,INDEX(('ce raw data'!$A$2:$A$3000=C689)*('ce raw data'!$B$2:$B$3000=$B694),,),0),MATCH(SUBSTITUTE(I692,"Allele","Height"),'ce raw data'!$C$1:$CZ$1,0))="","-",INDEX('ce raw data'!$C$2:$CZ$3000,MATCH(1,INDEX(('ce raw data'!$A$2:$A$3000=C689)*('ce raw data'!$B$2:$B$3000=$B694),,),0),MATCH(SUBSTITUTE(I692,"Allele","Height"),'ce raw data'!$C$1:$CZ$1,0))),"-")</f>
        <v>-</v>
      </c>
      <c r="J693" s="28" t="str">
        <f>IFERROR(IF(INDEX('ce raw data'!$C$2:$CZ$3000,MATCH(1,INDEX(('ce raw data'!$A$2:$A$3000=C689)*('ce raw data'!$B$2:$B$3000=$B694),,),0),MATCH(SUBSTITUTE(J692,"Allele","Height"),'ce raw data'!$C$1:$CZ$1,0))="","-",INDEX('ce raw data'!$C$2:$CZ$3000,MATCH(1,INDEX(('ce raw data'!$A$2:$A$3000=C689)*('ce raw data'!$B$2:$B$3000=$B694),,),0),MATCH(SUBSTITUTE(J692,"Allele","Height"),'ce raw data'!$C$1:$CZ$1,0))),"-")</f>
        <v>-</v>
      </c>
    </row>
    <row r="694" spans="2:10" x14ac:dyDescent="0.4">
      <c r="B694" s="10" t="str">
        <f>'Allele Call Table'!$A$71</f>
        <v>AMEL</v>
      </c>
      <c r="C694" s="8" t="str">
        <f>IFERROR(IF(INDEX('ce raw data'!$C$2:$CZ$3000,MATCH(1,INDEX(('ce raw data'!$A$2:$A$3000=C689)*('ce raw data'!$B$2:$B$3000=$B694),,),0),MATCH(C692,'ce raw data'!$C$1:$CZ$1,0))="","-",INDEX('ce raw data'!$C$2:$CZ$3000,MATCH(1,INDEX(('ce raw data'!$A$2:$A$3000=C689)*('ce raw data'!$B$2:$B$3000=$B694),,),0),MATCH(C692,'ce raw data'!$C$1:$CZ$1,0))),"-")</f>
        <v>-</v>
      </c>
      <c r="D694" s="8" t="str">
        <f>IFERROR(IF(INDEX('ce raw data'!$C$2:$CZ$3000,MATCH(1,INDEX(('ce raw data'!$A$2:$A$3000=C689)*('ce raw data'!$B$2:$B$3000=$B694),,),0),MATCH(D692,'ce raw data'!$C$1:$CZ$1,0))="","-",INDEX('ce raw data'!$C$2:$CZ$3000,MATCH(1,INDEX(('ce raw data'!$A$2:$A$3000=C689)*('ce raw data'!$B$2:$B$3000=$B694),,),0),MATCH(D692,'ce raw data'!$C$1:$CZ$1,0))),"-")</f>
        <v>-</v>
      </c>
      <c r="E694" s="8" t="str">
        <f>IFERROR(IF(INDEX('ce raw data'!$C$2:$CZ$3000,MATCH(1,INDEX(('ce raw data'!$A$2:$A$3000=C689)*('ce raw data'!$B$2:$B$3000=$B694),,),0),MATCH(E692,'ce raw data'!$C$1:$CZ$1,0))="","-",INDEX('ce raw data'!$C$2:$CZ$3000,MATCH(1,INDEX(('ce raw data'!$A$2:$A$3000=C689)*('ce raw data'!$B$2:$B$3000=$B694),,),0),MATCH(E692,'ce raw data'!$C$1:$CZ$1,0))),"-")</f>
        <v>-</v>
      </c>
      <c r="F694" s="8" t="str">
        <f>IFERROR(IF(INDEX('ce raw data'!$C$2:$CZ$3000,MATCH(1,INDEX(('ce raw data'!$A$2:$A$3000=C689)*('ce raw data'!$B$2:$B$3000=$B694),,),0),MATCH(F692,'ce raw data'!$C$1:$CZ$1,0))="","-",INDEX('ce raw data'!$C$2:$CZ$3000,MATCH(1,INDEX(('ce raw data'!$A$2:$A$3000=C689)*('ce raw data'!$B$2:$B$3000=$B694),,),0),MATCH(F692,'ce raw data'!$C$1:$CZ$1,0))),"-")</f>
        <v>-</v>
      </c>
      <c r="G694" s="8" t="str">
        <f>IFERROR(IF(INDEX('ce raw data'!$C$2:$CZ$3000,MATCH(1,INDEX(('ce raw data'!$A$2:$A$3000=C689)*('ce raw data'!$B$2:$B$3000=$B694),,),0),MATCH(G692,'ce raw data'!$C$1:$CZ$1,0))="","-",INDEX('ce raw data'!$C$2:$CZ$3000,MATCH(1,INDEX(('ce raw data'!$A$2:$A$3000=C689)*('ce raw data'!$B$2:$B$3000=$B694),,),0),MATCH(G692,'ce raw data'!$C$1:$CZ$1,0))),"-")</f>
        <v>-</v>
      </c>
      <c r="H694" s="8" t="str">
        <f>IFERROR(IF(INDEX('ce raw data'!$C$2:$CZ$3000,MATCH(1,INDEX(('ce raw data'!$A$2:$A$3000=C689)*('ce raw data'!$B$2:$B$3000=$B694),,),0),MATCH(H692,'ce raw data'!$C$1:$CZ$1,0))="","-",INDEX('ce raw data'!$C$2:$CZ$3000,MATCH(1,INDEX(('ce raw data'!$A$2:$A$3000=C689)*('ce raw data'!$B$2:$B$3000=$B694),,),0),MATCH(H692,'ce raw data'!$C$1:$CZ$1,0))),"-")</f>
        <v>-</v>
      </c>
      <c r="I694" s="8" t="str">
        <f>IFERROR(IF(INDEX('ce raw data'!$C$2:$CZ$3000,MATCH(1,INDEX(('ce raw data'!$A$2:$A$3000=C689)*('ce raw data'!$B$2:$B$3000=$B694),,),0),MATCH(I692,'ce raw data'!$C$1:$CZ$1,0))="","-",INDEX('ce raw data'!$C$2:$CZ$3000,MATCH(1,INDEX(('ce raw data'!$A$2:$A$3000=C689)*('ce raw data'!$B$2:$B$3000=$B694),,),0),MATCH(I692,'ce raw data'!$C$1:$CZ$1,0))),"-")</f>
        <v>-</v>
      </c>
      <c r="J694" s="8" t="str">
        <f>IFERROR(IF(INDEX('ce raw data'!$C$2:$CZ$3000,MATCH(1,INDEX(('ce raw data'!$A$2:$A$3000=C689)*('ce raw data'!$B$2:$B$3000=$B694),,),0),MATCH(J692,'ce raw data'!$C$1:$CZ$1,0))="","-",INDEX('ce raw data'!$C$2:$CZ$3000,MATCH(1,INDEX(('ce raw data'!$A$2:$A$3000=C689)*('ce raw data'!$B$2:$B$3000=$B694),,),0),MATCH(J692,'ce raw data'!$C$1:$CZ$1,0))),"-")</f>
        <v>-</v>
      </c>
    </row>
    <row r="695" spans="2:10" hidden="1" x14ac:dyDescent="0.4">
      <c r="B695" s="10"/>
      <c r="C695" s="8" t="str">
        <f>IFERROR(IF(INDEX('ce raw data'!$C$2:$CZ$3000,MATCH(1,INDEX(('ce raw data'!$A$2:$A$3000=C689)*('ce raw data'!$B$2:$B$3000=$B696),,),0),MATCH(SUBSTITUTE(C692,"Allele","Height"),'ce raw data'!$C$1:$CZ$1,0))="","-",INDEX('ce raw data'!$C$2:$CZ$3000,MATCH(1,INDEX(('ce raw data'!$A$2:$A$3000=C689)*('ce raw data'!$B$2:$B$3000=$B696),,),0),MATCH(SUBSTITUTE(C692,"Allele","Height"),'ce raw data'!$C$1:$CZ$1,0))),"-")</f>
        <v>-</v>
      </c>
      <c r="D695" s="8" t="str">
        <f>IFERROR(IF(INDEX('ce raw data'!$C$2:$CZ$3000,MATCH(1,INDEX(('ce raw data'!$A$2:$A$3000=C689)*('ce raw data'!$B$2:$B$3000=$B696),,),0),MATCH(SUBSTITUTE(D692,"Allele","Height"),'ce raw data'!$C$1:$CZ$1,0))="","-",INDEX('ce raw data'!$C$2:$CZ$3000,MATCH(1,INDEX(('ce raw data'!$A$2:$A$3000=C689)*('ce raw data'!$B$2:$B$3000=$B696),,),0),MATCH(SUBSTITUTE(D692,"Allele","Height"),'ce raw data'!$C$1:$CZ$1,0))),"-")</f>
        <v>-</v>
      </c>
      <c r="E695" s="8" t="str">
        <f>IFERROR(IF(INDEX('ce raw data'!$C$2:$CZ$3000,MATCH(1,INDEX(('ce raw data'!$A$2:$A$3000=C689)*('ce raw data'!$B$2:$B$3000=$B696),,),0),MATCH(SUBSTITUTE(E692,"Allele","Height"),'ce raw data'!$C$1:$CZ$1,0))="","-",INDEX('ce raw data'!$C$2:$CZ$3000,MATCH(1,INDEX(('ce raw data'!$A$2:$A$3000=C689)*('ce raw data'!$B$2:$B$3000=$B696),,),0),MATCH(SUBSTITUTE(E692,"Allele","Height"),'ce raw data'!$C$1:$CZ$1,0))),"-")</f>
        <v>-</v>
      </c>
      <c r="F695" s="8" t="str">
        <f>IFERROR(IF(INDEX('ce raw data'!$C$2:$CZ$3000,MATCH(1,INDEX(('ce raw data'!$A$2:$A$3000=C689)*('ce raw data'!$B$2:$B$3000=$B696),,),0),MATCH(SUBSTITUTE(F692,"Allele","Height"),'ce raw data'!$C$1:$CZ$1,0))="","-",INDEX('ce raw data'!$C$2:$CZ$3000,MATCH(1,INDEX(('ce raw data'!$A$2:$A$3000=C689)*('ce raw data'!$B$2:$B$3000=$B696),,),0),MATCH(SUBSTITUTE(F692,"Allele","Height"),'ce raw data'!$C$1:$CZ$1,0))),"-")</f>
        <v>-</v>
      </c>
      <c r="G695" s="8" t="str">
        <f>IFERROR(IF(INDEX('ce raw data'!$C$2:$CZ$3000,MATCH(1,INDEX(('ce raw data'!$A$2:$A$3000=C689)*('ce raw data'!$B$2:$B$3000=$B696),,),0),MATCH(SUBSTITUTE(G692,"Allele","Height"),'ce raw data'!$C$1:$CZ$1,0))="","-",INDEX('ce raw data'!$C$2:$CZ$3000,MATCH(1,INDEX(('ce raw data'!$A$2:$A$3000=C689)*('ce raw data'!$B$2:$B$3000=$B696),,),0),MATCH(SUBSTITUTE(G692,"Allele","Height"),'ce raw data'!$C$1:$CZ$1,0))),"-")</f>
        <v>-</v>
      </c>
      <c r="H695" s="8" t="str">
        <f>IFERROR(IF(INDEX('ce raw data'!$C$2:$CZ$3000,MATCH(1,INDEX(('ce raw data'!$A$2:$A$3000=C689)*('ce raw data'!$B$2:$B$3000=$B696),,),0),MATCH(SUBSTITUTE(H692,"Allele","Height"),'ce raw data'!$C$1:$CZ$1,0))="","-",INDEX('ce raw data'!$C$2:$CZ$3000,MATCH(1,INDEX(('ce raw data'!$A$2:$A$3000=C689)*('ce raw data'!$B$2:$B$3000=$B696),,),0),MATCH(SUBSTITUTE(H692,"Allele","Height"),'ce raw data'!$C$1:$CZ$1,0))),"-")</f>
        <v>-</v>
      </c>
      <c r="I695" s="8" t="str">
        <f>IFERROR(IF(INDEX('ce raw data'!$C$2:$CZ$3000,MATCH(1,INDEX(('ce raw data'!$A$2:$A$3000=C689)*('ce raw data'!$B$2:$B$3000=$B696),,),0),MATCH(SUBSTITUTE(I692,"Allele","Height"),'ce raw data'!$C$1:$CZ$1,0))="","-",INDEX('ce raw data'!$C$2:$CZ$3000,MATCH(1,INDEX(('ce raw data'!$A$2:$A$3000=C689)*('ce raw data'!$B$2:$B$3000=$B696),,),0),MATCH(SUBSTITUTE(I692,"Allele","Height"),'ce raw data'!$C$1:$CZ$1,0))),"-")</f>
        <v>-</v>
      </c>
      <c r="J695" s="8" t="str">
        <f>IFERROR(IF(INDEX('ce raw data'!$C$2:$CZ$3000,MATCH(1,INDEX(('ce raw data'!$A$2:$A$3000=C689)*('ce raw data'!$B$2:$B$3000=$B696),,),0),MATCH(SUBSTITUTE(J692,"Allele","Height"),'ce raw data'!$C$1:$CZ$1,0))="","-",INDEX('ce raw data'!$C$2:$CZ$3000,MATCH(1,INDEX(('ce raw data'!$A$2:$A$3000=C689)*('ce raw data'!$B$2:$B$3000=$B696),,),0),MATCH(SUBSTITUTE(J692,"Allele","Height"),'ce raw data'!$C$1:$CZ$1,0))),"-")</f>
        <v>-</v>
      </c>
    </row>
    <row r="696" spans="2:10" x14ac:dyDescent="0.4">
      <c r="B696" s="10" t="str">
        <f>'Allele Call Table'!$A$73</f>
        <v>D3S1358</v>
      </c>
      <c r="C696" s="8" t="str">
        <f>IFERROR(IF(INDEX('ce raw data'!$C$2:$CZ$3000,MATCH(1,INDEX(('ce raw data'!$A$2:$A$3000=C689)*('ce raw data'!$B$2:$B$3000=$B696),,),0),MATCH(C692,'ce raw data'!$C$1:$CZ$1,0))="","-",INDEX('ce raw data'!$C$2:$CZ$3000,MATCH(1,INDEX(('ce raw data'!$A$2:$A$3000=C689)*('ce raw data'!$B$2:$B$3000=$B696),,),0),MATCH(C692,'ce raw data'!$C$1:$CZ$1,0))),"-")</f>
        <v>-</v>
      </c>
      <c r="D696" s="8" t="str">
        <f>IFERROR(IF(INDEX('ce raw data'!$C$2:$CZ$3000,MATCH(1,INDEX(('ce raw data'!$A$2:$A$3000=C689)*('ce raw data'!$B$2:$B$3000=$B696),,),0),MATCH(D692,'ce raw data'!$C$1:$CZ$1,0))="","-",INDEX('ce raw data'!$C$2:$CZ$3000,MATCH(1,INDEX(('ce raw data'!$A$2:$A$3000=C689)*('ce raw data'!$B$2:$B$3000=$B696),,),0),MATCH(D692,'ce raw data'!$C$1:$CZ$1,0))),"-")</f>
        <v>-</v>
      </c>
      <c r="E696" s="8" t="str">
        <f>IFERROR(IF(INDEX('ce raw data'!$C$2:$CZ$3000,MATCH(1,INDEX(('ce raw data'!$A$2:$A$3000=C689)*('ce raw data'!$B$2:$B$3000=$B696),,),0),MATCH(E692,'ce raw data'!$C$1:$CZ$1,0))="","-",INDEX('ce raw data'!$C$2:$CZ$3000,MATCH(1,INDEX(('ce raw data'!$A$2:$A$3000=C689)*('ce raw data'!$B$2:$B$3000=$B696),,),0),MATCH(E692,'ce raw data'!$C$1:$CZ$1,0))),"-")</f>
        <v>-</v>
      </c>
      <c r="F696" s="8" t="str">
        <f>IFERROR(IF(INDEX('ce raw data'!$C$2:$CZ$3000,MATCH(1,INDEX(('ce raw data'!$A$2:$A$3000=C689)*('ce raw data'!$B$2:$B$3000=$B696),,),0),MATCH(F692,'ce raw data'!$C$1:$CZ$1,0))="","-",INDEX('ce raw data'!$C$2:$CZ$3000,MATCH(1,INDEX(('ce raw data'!$A$2:$A$3000=C689)*('ce raw data'!$B$2:$B$3000=$B696),,),0),MATCH(F692,'ce raw data'!$C$1:$CZ$1,0))),"-")</f>
        <v>-</v>
      </c>
      <c r="G696" s="8" t="str">
        <f>IFERROR(IF(INDEX('ce raw data'!$C$2:$CZ$3000,MATCH(1,INDEX(('ce raw data'!$A$2:$A$3000=C689)*('ce raw data'!$B$2:$B$3000=$B696),,),0),MATCH(G692,'ce raw data'!$C$1:$CZ$1,0))="","-",INDEX('ce raw data'!$C$2:$CZ$3000,MATCH(1,INDEX(('ce raw data'!$A$2:$A$3000=C689)*('ce raw data'!$B$2:$B$3000=$B696),,),0),MATCH(G692,'ce raw data'!$C$1:$CZ$1,0))),"-")</f>
        <v>-</v>
      </c>
      <c r="H696" s="8" t="str">
        <f>IFERROR(IF(INDEX('ce raw data'!$C$2:$CZ$3000,MATCH(1,INDEX(('ce raw data'!$A$2:$A$3000=C689)*('ce raw data'!$B$2:$B$3000=$B696),,),0),MATCH(H692,'ce raw data'!$C$1:$CZ$1,0))="","-",INDEX('ce raw data'!$C$2:$CZ$3000,MATCH(1,INDEX(('ce raw data'!$A$2:$A$3000=C689)*('ce raw data'!$B$2:$B$3000=$B696),,),0),MATCH(H692,'ce raw data'!$C$1:$CZ$1,0))),"-")</f>
        <v>-</v>
      </c>
      <c r="I696" s="8" t="str">
        <f>IFERROR(IF(INDEX('ce raw data'!$C$2:$CZ$3000,MATCH(1,INDEX(('ce raw data'!$A$2:$A$3000=C689)*('ce raw data'!$B$2:$B$3000=$B696),,),0),MATCH(I692,'ce raw data'!$C$1:$CZ$1,0))="","-",INDEX('ce raw data'!$C$2:$CZ$3000,MATCH(1,INDEX(('ce raw data'!$A$2:$A$3000=C689)*('ce raw data'!$B$2:$B$3000=$B696),,),0),MATCH(I692,'ce raw data'!$C$1:$CZ$1,0))),"-")</f>
        <v>-</v>
      </c>
      <c r="J696" s="8" t="str">
        <f>IFERROR(IF(INDEX('ce raw data'!$C$2:$CZ$3000,MATCH(1,INDEX(('ce raw data'!$A$2:$A$3000=C689)*('ce raw data'!$B$2:$B$3000=$B696),,),0),MATCH(J692,'ce raw data'!$C$1:$CZ$1,0))="","-",INDEX('ce raw data'!$C$2:$CZ$3000,MATCH(1,INDEX(('ce raw data'!$A$2:$A$3000=C689)*('ce raw data'!$B$2:$B$3000=$B696),,),0),MATCH(J692,'ce raw data'!$C$1:$CZ$1,0))),"-")</f>
        <v>-</v>
      </c>
    </row>
    <row r="697" spans="2:10" hidden="1" x14ac:dyDescent="0.4">
      <c r="B697" s="10"/>
      <c r="C697" s="8" t="str">
        <f>IFERROR(IF(INDEX('ce raw data'!$C$2:$CZ$3000,MATCH(1,INDEX(('ce raw data'!$A$2:$A$3000=C689)*('ce raw data'!$B$2:$B$3000=$B698),,),0),MATCH(SUBSTITUTE(C692,"Allele","Height"),'ce raw data'!$C$1:$CZ$1,0))="","-",INDEX('ce raw data'!$C$2:$CZ$3000,MATCH(1,INDEX(('ce raw data'!$A$2:$A$3000=C689)*('ce raw data'!$B$2:$B$3000=$B698),,),0),MATCH(SUBSTITUTE(C692,"Allele","Height"),'ce raw data'!$C$1:$CZ$1,0))),"-")</f>
        <v>-</v>
      </c>
      <c r="D697" s="8" t="str">
        <f>IFERROR(IF(INDEX('ce raw data'!$C$2:$CZ$3000,MATCH(1,INDEX(('ce raw data'!$A$2:$A$3000=C689)*('ce raw data'!$B$2:$B$3000=$B698),,),0),MATCH(SUBSTITUTE(D692,"Allele","Height"),'ce raw data'!$C$1:$CZ$1,0))="","-",INDEX('ce raw data'!$C$2:$CZ$3000,MATCH(1,INDEX(('ce raw data'!$A$2:$A$3000=C689)*('ce raw data'!$B$2:$B$3000=$B698),,),0),MATCH(SUBSTITUTE(D692,"Allele","Height"),'ce raw data'!$C$1:$CZ$1,0))),"-")</f>
        <v>-</v>
      </c>
      <c r="E697" s="8" t="str">
        <f>IFERROR(IF(INDEX('ce raw data'!$C$2:$CZ$3000,MATCH(1,INDEX(('ce raw data'!$A$2:$A$3000=C689)*('ce raw data'!$B$2:$B$3000=$B698),,),0),MATCH(SUBSTITUTE(E692,"Allele","Height"),'ce raw data'!$C$1:$CZ$1,0))="","-",INDEX('ce raw data'!$C$2:$CZ$3000,MATCH(1,INDEX(('ce raw data'!$A$2:$A$3000=C689)*('ce raw data'!$B$2:$B$3000=$B698),,),0),MATCH(SUBSTITUTE(E692,"Allele","Height"),'ce raw data'!$C$1:$CZ$1,0))),"-")</f>
        <v>-</v>
      </c>
      <c r="F697" s="8" t="str">
        <f>IFERROR(IF(INDEX('ce raw data'!$C$2:$CZ$3000,MATCH(1,INDEX(('ce raw data'!$A$2:$A$3000=C689)*('ce raw data'!$B$2:$B$3000=$B698),,),0),MATCH(SUBSTITUTE(F692,"Allele","Height"),'ce raw data'!$C$1:$CZ$1,0))="","-",INDEX('ce raw data'!$C$2:$CZ$3000,MATCH(1,INDEX(('ce raw data'!$A$2:$A$3000=C689)*('ce raw data'!$B$2:$B$3000=$B698),,),0),MATCH(SUBSTITUTE(F692,"Allele","Height"),'ce raw data'!$C$1:$CZ$1,0))),"-")</f>
        <v>-</v>
      </c>
      <c r="G697" s="8" t="str">
        <f>IFERROR(IF(INDEX('ce raw data'!$C$2:$CZ$3000,MATCH(1,INDEX(('ce raw data'!$A$2:$A$3000=C689)*('ce raw data'!$B$2:$B$3000=$B698),,),0),MATCH(SUBSTITUTE(G692,"Allele","Height"),'ce raw data'!$C$1:$CZ$1,0))="","-",INDEX('ce raw data'!$C$2:$CZ$3000,MATCH(1,INDEX(('ce raw data'!$A$2:$A$3000=C689)*('ce raw data'!$B$2:$B$3000=$B698),,),0),MATCH(SUBSTITUTE(G692,"Allele","Height"),'ce raw data'!$C$1:$CZ$1,0))),"-")</f>
        <v>-</v>
      </c>
      <c r="H697" s="8" t="str">
        <f>IFERROR(IF(INDEX('ce raw data'!$C$2:$CZ$3000,MATCH(1,INDEX(('ce raw data'!$A$2:$A$3000=C689)*('ce raw data'!$B$2:$B$3000=$B698),,),0),MATCH(SUBSTITUTE(H692,"Allele","Height"),'ce raw data'!$C$1:$CZ$1,0))="","-",INDEX('ce raw data'!$C$2:$CZ$3000,MATCH(1,INDEX(('ce raw data'!$A$2:$A$3000=C689)*('ce raw data'!$B$2:$B$3000=$B698),,),0),MATCH(SUBSTITUTE(H692,"Allele","Height"),'ce raw data'!$C$1:$CZ$1,0))),"-")</f>
        <v>-</v>
      </c>
      <c r="I697" s="8" t="str">
        <f>IFERROR(IF(INDEX('ce raw data'!$C$2:$CZ$3000,MATCH(1,INDEX(('ce raw data'!$A$2:$A$3000=C689)*('ce raw data'!$B$2:$B$3000=$B698),,),0),MATCH(SUBSTITUTE(I692,"Allele","Height"),'ce raw data'!$C$1:$CZ$1,0))="","-",INDEX('ce raw data'!$C$2:$CZ$3000,MATCH(1,INDEX(('ce raw data'!$A$2:$A$3000=C689)*('ce raw data'!$B$2:$B$3000=$B698),,),0),MATCH(SUBSTITUTE(I692,"Allele","Height"),'ce raw data'!$C$1:$CZ$1,0))),"-")</f>
        <v>-</v>
      </c>
      <c r="J697" s="8" t="str">
        <f>IFERROR(IF(INDEX('ce raw data'!$C$2:$CZ$3000,MATCH(1,INDEX(('ce raw data'!$A$2:$A$3000=C689)*('ce raw data'!$B$2:$B$3000=$B698),,),0),MATCH(SUBSTITUTE(J692,"Allele","Height"),'ce raw data'!$C$1:$CZ$1,0))="","-",INDEX('ce raw data'!$C$2:$CZ$3000,MATCH(1,INDEX(('ce raw data'!$A$2:$A$3000=C689)*('ce raw data'!$B$2:$B$3000=$B698),,),0),MATCH(SUBSTITUTE(J692,"Allele","Height"),'ce raw data'!$C$1:$CZ$1,0))),"-")</f>
        <v>-</v>
      </c>
    </row>
    <row r="698" spans="2:10" x14ac:dyDescent="0.4">
      <c r="B698" s="10" t="str">
        <f>'Allele Call Table'!$A$75</f>
        <v>D1S1656</v>
      </c>
      <c r="C698" s="8" t="str">
        <f>IFERROR(IF(INDEX('ce raw data'!$C$2:$CZ$3000,MATCH(1,INDEX(('ce raw data'!$A$2:$A$3000=C689)*('ce raw data'!$B$2:$B$3000=$B698),,),0),MATCH(C692,'ce raw data'!$C$1:$CZ$1,0))="","-",INDEX('ce raw data'!$C$2:$CZ$3000,MATCH(1,INDEX(('ce raw data'!$A$2:$A$3000=C689)*('ce raw data'!$B$2:$B$3000=$B698),,),0),MATCH(C692,'ce raw data'!$C$1:$CZ$1,0))),"-")</f>
        <v>-</v>
      </c>
      <c r="D698" s="8" t="str">
        <f>IFERROR(IF(INDEX('ce raw data'!$C$2:$CZ$3000,MATCH(1,INDEX(('ce raw data'!$A$2:$A$3000=C689)*('ce raw data'!$B$2:$B$3000=$B698),,),0),MATCH(D692,'ce raw data'!$C$1:$CZ$1,0))="","-",INDEX('ce raw data'!$C$2:$CZ$3000,MATCH(1,INDEX(('ce raw data'!$A$2:$A$3000=C689)*('ce raw data'!$B$2:$B$3000=$B698),,),0),MATCH(D692,'ce raw data'!$C$1:$CZ$1,0))),"-")</f>
        <v>-</v>
      </c>
      <c r="E698" s="8" t="str">
        <f>IFERROR(IF(INDEX('ce raw data'!$C$2:$CZ$3000,MATCH(1,INDEX(('ce raw data'!$A$2:$A$3000=C689)*('ce raw data'!$B$2:$B$3000=$B698),,),0),MATCH(E692,'ce raw data'!$C$1:$CZ$1,0))="","-",INDEX('ce raw data'!$C$2:$CZ$3000,MATCH(1,INDEX(('ce raw data'!$A$2:$A$3000=C689)*('ce raw data'!$B$2:$B$3000=$B698),,),0),MATCH(E692,'ce raw data'!$C$1:$CZ$1,0))),"-")</f>
        <v>-</v>
      </c>
      <c r="F698" s="8" t="str">
        <f>IFERROR(IF(INDEX('ce raw data'!$C$2:$CZ$3000,MATCH(1,INDEX(('ce raw data'!$A$2:$A$3000=C689)*('ce raw data'!$B$2:$B$3000=$B698),,),0),MATCH(F692,'ce raw data'!$C$1:$CZ$1,0))="","-",INDEX('ce raw data'!$C$2:$CZ$3000,MATCH(1,INDEX(('ce raw data'!$A$2:$A$3000=C689)*('ce raw data'!$B$2:$B$3000=$B698),,),0),MATCH(F692,'ce raw data'!$C$1:$CZ$1,0))),"-")</f>
        <v>-</v>
      </c>
      <c r="G698" s="8" t="str">
        <f>IFERROR(IF(INDEX('ce raw data'!$C$2:$CZ$3000,MATCH(1,INDEX(('ce raw data'!$A$2:$A$3000=C689)*('ce raw data'!$B$2:$B$3000=$B698),,),0),MATCH(G692,'ce raw data'!$C$1:$CZ$1,0))="","-",INDEX('ce raw data'!$C$2:$CZ$3000,MATCH(1,INDEX(('ce raw data'!$A$2:$A$3000=C689)*('ce raw data'!$B$2:$B$3000=$B698),,),0),MATCH(G692,'ce raw data'!$C$1:$CZ$1,0))),"-")</f>
        <v>-</v>
      </c>
      <c r="H698" s="8" t="str">
        <f>IFERROR(IF(INDEX('ce raw data'!$C$2:$CZ$3000,MATCH(1,INDEX(('ce raw data'!$A$2:$A$3000=C689)*('ce raw data'!$B$2:$B$3000=$B698),,),0),MATCH(H692,'ce raw data'!$C$1:$CZ$1,0))="","-",INDEX('ce raw data'!$C$2:$CZ$3000,MATCH(1,INDEX(('ce raw data'!$A$2:$A$3000=C689)*('ce raw data'!$B$2:$B$3000=$B698),,),0),MATCH(H692,'ce raw data'!$C$1:$CZ$1,0))),"-")</f>
        <v>-</v>
      </c>
      <c r="I698" s="8" t="str">
        <f>IFERROR(IF(INDEX('ce raw data'!$C$2:$CZ$3000,MATCH(1,INDEX(('ce raw data'!$A$2:$A$3000=C689)*('ce raw data'!$B$2:$B$3000=$B698),,),0),MATCH(I692,'ce raw data'!$C$1:$CZ$1,0))="","-",INDEX('ce raw data'!$C$2:$CZ$3000,MATCH(1,INDEX(('ce raw data'!$A$2:$A$3000=C689)*('ce raw data'!$B$2:$B$3000=$B698),,),0),MATCH(I692,'ce raw data'!$C$1:$CZ$1,0))),"-")</f>
        <v>-</v>
      </c>
      <c r="J698" s="8" t="str">
        <f>IFERROR(IF(INDEX('ce raw data'!$C$2:$CZ$3000,MATCH(1,INDEX(('ce raw data'!$A$2:$A$3000=C689)*('ce raw data'!$B$2:$B$3000=$B698),,),0),MATCH(J692,'ce raw data'!$C$1:$CZ$1,0))="","-",INDEX('ce raw data'!$C$2:$CZ$3000,MATCH(1,INDEX(('ce raw data'!$A$2:$A$3000=C689)*('ce raw data'!$B$2:$B$3000=$B698),,),0),MATCH(J692,'ce raw data'!$C$1:$CZ$1,0))),"-")</f>
        <v>-</v>
      </c>
    </row>
    <row r="699" spans="2:10" hidden="1" x14ac:dyDescent="0.4">
      <c r="B699" s="10"/>
      <c r="C699" s="8" t="str">
        <f>IFERROR(IF(INDEX('ce raw data'!$C$2:$CZ$3000,MATCH(1,INDEX(('ce raw data'!$A$2:$A$3000=C689)*('ce raw data'!$B$2:$B$3000=$B700),,),0),MATCH(SUBSTITUTE(C692,"Allele","Height"),'ce raw data'!$C$1:$CZ$1,0))="","-",INDEX('ce raw data'!$C$2:$CZ$3000,MATCH(1,INDEX(('ce raw data'!$A$2:$A$3000=C689)*('ce raw data'!$B$2:$B$3000=$B700),,),0),MATCH(SUBSTITUTE(C692,"Allele","Height"),'ce raw data'!$C$1:$CZ$1,0))),"-")</f>
        <v>-</v>
      </c>
      <c r="D699" s="8" t="str">
        <f>IFERROR(IF(INDEX('ce raw data'!$C$2:$CZ$3000,MATCH(1,INDEX(('ce raw data'!$A$2:$A$3000=C689)*('ce raw data'!$B$2:$B$3000=$B700),,),0),MATCH(SUBSTITUTE(D692,"Allele","Height"),'ce raw data'!$C$1:$CZ$1,0))="","-",INDEX('ce raw data'!$C$2:$CZ$3000,MATCH(1,INDEX(('ce raw data'!$A$2:$A$3000=C689)*('ce raw data'!$B$2:$B$3000=$B700),,),0),MATCH(SUBSTITUTE(D692,"Allele","Height"),'ce raw data'!$C$1:$CZ$1,0))),"-")</f>
        <v>-</v>
      </c>
      <c r="E699" s="8" t="str">
        <f>IFERROR(IF(INDEX('ce raw data'!$C$2:$CZ$3000,MATCH(1,INDEX(('ce raw data'!$A$2:$A$3000=C689)*('ce raw data'!$B$2:$B$3000=$B700),,),0),MATCH(SUBSTITUTE(E692,"Allele","Height"),'ce raw data'!$C$1:$CZ$1,0))="","-",INDEX('ce raw data'!$C$2:$CZ$3000,MATCH(1,INDEX(('ce raw data'!$A$2:$A$3000=C689)*('ce raw data'!$B$2:$B$3000=$B700),,),0),MATCH(SUBSTITUTE(E692,"Allele","Height"),'ce raw data'!$C$1:$CZ$1,0))),"-")</f>
        <v>-</v>
      </c>
      <c r="F699" s="8" t="str">
        <f>IFERROR(IF(INDEX('ce raw data'!$C$2:$CZ$3000,MATCH(1,INDEX(('ce raw data'!$A$2:$A$3000=C689)*('ce raw data'!$B$2:$B$3000=$B700),,),0),MATCH(SUBSTITUTE(F692,"Allele","Height"),'ce raw data'!$C$1:$CZ$1,0))="","-",INDEX('ce raw data'!$C$2:$CZ$3000,MATCH(1,INDEX(('ce raw data'!$A$2:$A$3000=C689)*('ce raw data'!$B$2:$B$3000=$B700),,),0),MATCH(SUBSTITUTE(F692,"Allele","Height"),'ce raw data'!$C$1:$CZ$1,0))),"-")</f>
        <v>-</v>
      </c>
      <c r="G699" s="8" t="str">
        <f>IFERROR(IF(INDEX('ce raw data'!$C$2:$CZ$3000,MATCH(1,INDEX(('ce raw data'!$A$2:$A$3000=C689)*('ce raw data'!$B$2:$B$3000=$B700),,),0),MATCH(SUBSTITUTE(G692,"Allele","Height"),'ce raw data'!$C$1:$CZ$1,0))="","-",INDEX('ce raw data'!$C$2:$CZ$3000,MATCH(1,INDEX(('ce raw data'!$A$2:$A$3000=C689)*('ce raw data'!$B$2:$B$3000=$B700),,),0),MATCH(SUBSTITUTE(G692,"Allele","Height"),'ce raw data'!$C$1:$CZ$1,0))),"-")</f>
        <v>-</v>
      </c>
      <c r="H699" s="8" t="str">
        <f>IFERROR(IF(INDEX('ce raw data'!$C$2:$CZ$3000,MATCH(1,INDEX(('ce raw data'!$A$2:$A$3000=C689)*('ce raw data'!$B$2:$B$3000=$B700),,),0),MATCH(SUBSTITUTE(H692,"Allele","Height"),'ce raw data'!$C$1:$CZ$1,0))="","-",INDEX('ce raw data'!$C$2:$CZ$3000,MATCH(1,INDEX(('ce raw data'!$A$2:$A$3000=C689)*('ce raw data'!$B$2:$B$3000=$B700),,),0),MATCH(SUBSTITUTE(H692,"Allele","Height"),'ce raw data'!$C$1:$CZ$1,0))),"-")</f>
        <v>-</v>
      </c>
      <c r="I699" s="8" t="str">
        <f>IFERROR(IF(INDEX('ce raw data'!$C$2:$CZ$3000,MATCH(1,INDEX(('ce raw data'!$A$2:$A$3000=C689)*('ce raw data'!$B$2:$B$3000=$B700),,),0),MATCH(SUBSTITUTE(I692,"Allele","Height"),'ce raw data'!$C$1:$CZ$1,0))="","-",INDEX('ce raw data'!$C$2:$CZ$3000,MATCH(1,INDEX(('ce raw data'!$A$2:$A$3000=C689)*('ce raw data'!$B$2:$B$3000=$B700),,),0),MATCH(SUBSTITUTE(I692,"Allele","Height"),'ce raw data'!$C$1:$CZ$1,0))),"-")</f>
        <v>-</v>
      </c>
      <c r="J699" s="8" t="str">
        <f>IFERROR(IF(INDEX('ce raw data'!$C$2:$CZ$3000,MATCH(1,INDEX(('ce raw data'!$A$2:$A$3000=C689)*('ce raw data'!$B$2:$B$3000=$B700),,),0),MATCH(SUBSTITUTE(J692,"Allele","Height"),'ce raw data'!$C$1:$CZ$1,0))="","-",INDEX('ce raw data'!$C$2:$CZ$3000,MATCH(1,INDEX(('ce raw data'!$A$2:$A$3000=C689)*('ce raw data'!$B$2:$B$3000=$B700),,),0),MATCH(SUBSTITUTE(J692,"Allele","Height"),'ce raw data'!$C$1:$CZ$1,0))),"-")</f>
        <v>-</v>
      </c>
    </row>
    <row r="700" spans="2:10" x14ac:dyDescent="0.4">
      <c r="B700" s="10" t="str">
        <f>'Allele Call Table'!$A$77</f>
        <v>D2S441</v>
      </c>
      <c r="C700" s="8" t="str">
        <f>IFERROR(IF(INDEX('ce raw data'!$C$2:$CZ$3000,MATCH(1,INDEX(('ce raw data'!$A$2:$A$3000=C689)*('ce raw data'!$B$2:$B$3000=$B700),,),0),MATCH(C692,'ce raw data'!$C$1:$CZ$1,0))="","-",INDEX('ce raw data'!$C$2:$CZ$3000,MATCH(1,INDEX(('ce raw data'!$A$2:$A$3000=C689)*('ce raw data'!$B$2:$B$3000=$B700),,),0),MATCH(C692,'ce raw data'!$C$1:$CZ$1,0))),"-")</f>
        <v>-</v>
      </c>
      <c r="D700" s="8" t="str">
        <f>IFERROR(IF(INDEX('ce raw data'!$C$2:$CZ$3000,MATCH(1,INDEX(('ce raw data'!$A$2:$A$3000=C689)*('ce raw data'!$B$2:$B$3000=$B700),,),0),MATCH(D692,'ce raw data'!$C$1:$CZ$1,0))="","-",INDEX('ce raw data'!$C$2:$CZ$3000,MATCH(1,INDEX(('ce raw data'!$A$2:$A$3000=C689)*('ce raw data'!$B$2:$B$3000=$B700),,),0),MATCH(D692,'ce raw data'!$C$1:$CZ$1,0))),"-")</f>
        <v>-</v>
      </c>
      <c r="E700" s="8" t="str">
        <f>IFERROR(IF(INDEX('ce raw data'!$C$2:$CZ$3000,MATCH(1,INDEX(('ce raw data'!$A$2:$A$3000=C689)*('ce raw data'!$B$2:$B$3000=$B700),,),0),MATCH(E692,'ce raw data'!$C$1:$CZ$1,0))="","-",INDEX('ce raw data'!$C$2:$CZ$3000,MATCH(1,INDEX(('ce raw data'!$A$2:$A$3000=C689)*('ce raw data'!$B$2:$B$3000=$B700),,),0),MATCH(E692,'ce raw data'!$C$1:$CZ$1,0))),"-")</f>
        <v>-</v>
      </c>
      <c r="F700" s="8" t="str">
        <f>IFERROR(IF(INDEX('ce raw data'!$C$2:$CZ$3000,MATCH(1,INDEX(('ce raw data'!$A$2:$A$3000=C689)*('ce raw data'!$B$2:$B$3000=$B700),,),0),MATCH(F692,'ce raw data'!$C$1:$CZ$1,0))="","-",INDEX('ce raw data'!$C$2:$CZ$3000,MATCH(1,INDEX(('ce raw data'!$A$2:$A$3000=C689)*('ce raw data'!$B$2:$B$3000=$B700),,),0),MATCH(F692,'ce raw data'!$C$1:$CZ$1,0))),"-")</f>
        <v>-</v>
      </c>
      <c r="G700" s="8" t="str">
        <f>IFERROR(IF(INDEX('ce raw data'!$C$2:$CZ$3000,MATCH(1,INDEX(('ce raw data'!$A$2:$A$3000=C689)*('ce raw data'!$B$2:$B$3000=$B700),,),0),MATCH(G692,'ce raw data'!$C$1:$CZ$1,0))="","-",INDEX('ce raw data'!$C$2:$CZ$3000,MATCH(1,INDEX(('ce raw data'!$A$2:$A$3000=C689)*('ce raw data'!$B$2:$B$3000=$B700),,),0),MATCH(G692,'ce raw data'!$C$1:$CZ$1,0))),"-")</f>
        <v>-</v>
      </c>
      <c r="H700" s="8" t="str">
        <f>IFERROR(IF(INDEX('ce raw data'!$C$2:$CZ$3000,MATCH(1,INDEX(('ce raw data'!$A$2:$A$3000=C689)*('ce raw data'!$B$2:$B$3000=$B700),,),0),MATCH(H692,'ce raw data'!$C$1:$CZ$1,0))="","-",INDEX('ce raw data'!$C$2:$CZ$3000,MATCH(1,INDEX(('ce raw data'!$A$2:$A$3000=C689)*('ce raw data'!$B$2:$B$3000=$B700),,),0),MATCH(H692,'ce raw data'!$C$1:$CZ$1,0))),"-")</f>
        <v>-</v>
      </c>
      <c r="I700" s="8" t="str">
        <f>IFERROR(IF(INDEX('ce raw data'!$C$2:$CZ$3000,MATCH(1,INDEX(('ce raw data'!$A$2:$A$3000=C689)*('ce raw data'!$B$2:$B$3000=$B700),,),0),MATCH(I692,'ce raw data'!$C$1:$CZ$1,0))="","-",INDEX('ce raw data'!$C$2:$CZ$3000,MATCH(1,INDEX(('ce raw data'!$A$2:$A$3000=C689)*('ce raw data'!$B$2:$B$3000=$B700),,),0),MATCH(I692,'ce raw data'!$C$1:$CZ$1,0))),"-")</f>
        <v>-</v>
      </c>
      <c r="J700" s="8" t="str">
        <f>IFERROR(IF(INDEX('ce raw data'!$C$2:$CZ$3000,MATCH(1,INDEX(('ce raw data'!$A$2:$A$3000=C689)*('ce raw data'!$B$2:$B$3000=$B700),,),0),MATCH(J692,'ce raw data'!$C$1:$CZ$1,0))="","-",INDEX('ce raw data'!$C$2:$CZ$3000,MATCH(1,INDEX(('ce raw data'!$A$2:$A$3000=C689)*('ce raw data'!$B$2:$B$3000=$B700),,),0),MATCH(J692,'ce raw data'!$C$1:$CZ$1,0))),"-")</f>
        <v>-</v>
      </c>
    </row>
    <row r="701" spans="2:10" hidden="1" x14ac:dyDescent="0.4">
      <c r="B701" s="10"/>
      <c r="C701" s="8" t="str">
        <f>IFERROR(IF(INDEX('ce raw data'!$C$2:$CZ$3000,MATCH(1,INDEX(('ce raw data'!$A$2:$A$3000=C689)*('ce raw data'!$B$2:$B$3000=$B702),,),0),MATCH(SUBSTITUTE(C692,"Allele","Height"),'ce raw data'!$C$1:$CZ$1,0))="","-",INDEX('ce raw data'!$C$2:$CZ$3000,MATCH(1,INDEX(('ce raw data'!$A$2:$A$3000=C689)*('ce raw data'!$B$2:$B$3000=$B702),,),0),MATCH(SUBSTITUTE(C692,"Allele","Height"),'ce raw data'!$C$1:$CZ$1,0))),"-")</f>
        <v>-</v>
      </c>
      <c r="D701" s="8" t="str">
        <f>IFERROR(IF(INDEX('ce raw data'!$C$2:$CZ$3000,MATCH(1,INDEX(('ce raw data'!$A$2:$A$3000=C689)*('ce raw data'!$B$2:$B$3000=$B702),,),0),MATCH(SUBSTITUTE(D692,"Allele","Height"),'ce raw data'!$C$1:$CZ$1,0))="","-",INDEX('ce raw data'!$C$2:$CZ$3000,MATCH(1,INDEX(('ce raw data'!$A$2:$A$3000=C689)*('ce raw data'!$B$2:$B$3000=$B702),,),0),MATCH(SUBSTITUTE(D692,"Allele","Height"),'ce raw data'!$C$1:$CZ$1,0))),"-")</f>
        <v>-</v>
      </c>
      <c r="E701" s="8" t="str">
        <f>IFERROR(IF(INDEX('ce raw data'!$C$2:$CZ$3000,MATCH(1,INDEX(('ce raw data'!$A$2:$A$3000=C689)*('ce raw data'!$B$2:$B$3000=$B702),,),0),MATCH(SUBSTITUTE(E692,"Allele","Height"),'ce raw data'!$C$1:$CZ$1,0))="","-",INDEX('ce raw data'!$C$2:$CZ$3000,MATCH(1,INDEX(('ce raw data'!$A$2:$A$3000=C689)*('ce raw data'!$B$2:$B$3000=$B702),,),0),MATCH(SUBSTITUTE(E692,"Allele","Height"),'ce raw data'!$C$1:$CZ$1,0))),"-")</f>
        <v>-</v>
      </c>
      <c r="F701" s="8" t="str">
        <f>IFERROR(IF(INDEX('ce raw data'!$C$2:$CZ$3000,MATCH(1,INDEX(('ce raw data'!$A$2:$A$3000=C689)*('ce raw data'!$B$2:$B$3000=$B702),,),0),MATCH(SUBSTITUTE(F692,"Allele","Height"),'ce raw data'!$C$1:$CZ$1,0))="","-",INDEX('ce raw data'!$C$2:$CZ$3000,MATCH(1,INDEX(('ce raw data'!$A$2:$A$3000=C689)*('ce raw data'!$B$2:$B$3000=$B702),,),0),MATCH(SUBSTITUTE(F692,"Allele","Height"),'ce raw data'!$C$1:$CZ$1,0))),"-")</f>
        <v>-</v>
      </c>
      <c r="G701" s="8" t="str">
        <f>IFERROR(IF(INDEX('ce raw data'!$C$2:$CZ$3000,MATCH(1,INDEX(('ce raw data'!$A$2:$A$3000=C689)*('ce raw data'!$B$2:$B$3000=$B702),,),0),MATCH(SUBSTITUTE(G692,"Allele","Height"),'ce raw data'!$C$1:$CZ$1,0))="","-",INDEX('ce raw data'!$C$2:$CZ$3000,MATCH(1,INDEX(('ce raw data'!$A$2:$A$3000=C689)*('ce raw data'!$B$2:$B$3000=$B702),,),0),MATCH(SUBSTITUTE(G692,"Allele","Height"),'ce raw data'!$C$1:$CZ$1,0))),"-")</f>
        <v>-</v>
      </c>
      <c r="H701" s="8" t="str">
        <f>IFERROR(IF(INDEX('ce raw data'!$C$2:$CZ$3000,MATCH(1,INDEX(('ce raw data'!$A$2:$A$3000=C689)*('ce raw data'!$B$2:$B$3000=$B702),,),0),MATCH(SUBSTITUTE(H692,"Allele","Height"),'ce raw data'!$C$1:$CZ$1,0))="","-",INDEX('ce raw data'!$C$2:$CZ$3000,MATCH(1,INDEX(('ce raw data'!$A$2:$A$3000=C689)*('ce raw data'!$B$2:$B$3000=$B702),,),0),MATCH(SUBSTITUTE(H692,"Allele","Height"),'ce raw data'!$C$1:$CZ$1,0))),"-")</f>
        <v>-</v>
      </c>
      <c r="I701" s="8" t="str">
        <f>IFERROR(IF(INDEX('ce raw data'!$C$2:$CZ$3000,MATCH(1,INDEX(('ce raw data'!$A$2:$A$3000=C689)*('ce raw data'!$B$2:$B$3000=$B702),,),0),MATCH(SUBSTITUTE(I692,"Allele","Height"),'ce raw data'!$C$1:$CZ$1,0))="","-",INDEX('ce raw data'!$C$2:$CZ$3000,MATCH(1,INDEX(('ce raw data'!$A$2:$A$3000=C689)*('ce raw data'!$B$2:$B$3000=$B702),,),0),MATCH(SUBSTITUTE(I692,"Allele","Height"),'ce raw data'!$C$1:$CZ$1,0))),"-")</f>
        <v>-</v>
      </c>
      <c r="J701" s="8" t="str">
        <f>IFERROR(IF(INDEX('ce raw data'!$C$2:$CZ$3000,MATCH(1,INDEX(('ce raw data'!$A$2:$A$3000=C689)*('ce raw data'!$B$2:$B$3000=$B702),,),0),MATCH(SUBSTITUTE(J692,"Allele","Height"),'ce raw data'!$C$1:$CZ$1,0))="","-",INDEX('ce raw data'!$C$2:$CZ$3000,MATCH(1,INDEX(('ce raw data'!$A$2:$A$3000=C689)*('ce raw data'!$B$2:$B$3000=$B702),,),0),MATCH(SUBSTITUTE(J692,"Allele","Height"),'ce raw data'!$C$1:$CZ$1,0))),"-")</f>
        <v>-</v>
      </c>
    </row>
    <row r="702" spans="2:10" x14ac:dyDescent="0.4">
      <c r="B702" s="10" t="str">
        <f>'Allele Call Table'!$A$79</f>
        <v>D10S1248</v>
      </c>
      <c r="C702" s="8" t="str">
        <f>IFERROR(IF(INDEX('ce raw data'!$C$2:$CZ$3000,MATCH(1,INDEX(('ce raw data'!$A$2:$A$3000=C689)*('ce raw data'!$B$2:$B$3000=$B702),,),0),MATCH(C692,'ce raw data'!$C$1:$CZ$1,0))="","-",INDEX('ce raw data'!$C$2:$CZ$3000,MATCH(1,INDEX(('ce raw data'!$A$2:$A$3000=C689)*('ce raw data'!$B$2:$B$3000=$B702),,),0),MATCH(C692,'ce raw data'!$C$1:$CZ$1,0))),"-")</f>
        <v>-</v>
      </c>
      <c r="D702" s="8" t="str">
        <f>IFERROR(IF(INDEX('ce raw data'!$C$2:$CZ$3000,MATCH(1,INDEX(('ce raw data'!$A$2:$A$3000=C689)*('ce raw data'!$B$2:$B$3000=$B702),,),0),MATCH(D692,'ce raw data'!$C$1:$CZ$1,0))="","-",INDEX('ce raw data'!$C$2:$CZ$3000,MATCH(1,INDEX(('ce raw data'!$A$2:$A$3000=C689)*('ce raw data'!$B$2:$B$3000=$B702),,),0),MATCH(D692,'ce raw data'!$C$1:$CZ$1,0))),"-")</f>
        <v>-</v>
      </c>
      <c r="E702" s="8" t="str">
        <f>IFERROR(IF(INDEX('ce raw data'!$C$2:$CZ$3000,MATCH(1,INDEX(('ce raw data'!$A$2:$A$3000=C689)*('ce raw data'!$B$2:$B$3000=$B702),,),0),MATCH(E692,'ce raw data'!$C$1:$CZ$1,0))="","-",INDEX('ce raw data'!$C$2:$CZ$3000,MATCH(1,INDEX(('ce raw data'!$A$2:$A$3000=C689)*('ce raw data'!$B$2:$B$3000=$B702),,),0),MATCH(E692,'ce raw data'!$C$1:$CZ$1,0))),"-")</f>
        <v>-</v>
      </c>
      <c r="F702" s="8" t="str">
        <f>IFERROR(IF(INDEX('ce raw data'!$C$2:$CZ$3000,MATCH(1,INDEX(('ce raw data'!$A$2:$A$3000=C689)*('ce raw data'!$B$2:$B$3000=$B702),,),0),MATCH(F692,'ce raw data'!$C$1:$CZ$1,0))="","-",INDEX('ce raw data'!$C$2:$CZ$3000,MATCH(1,INDEX(('ce raw data'!$A$2:$A$3000=C689)*('ce raw data'!$B$2:$B$3000=$B702),,),0),MATCH(F692,'ce raw data'!$C$1:$CZ$1,0))),"-")</f>
        <v>-</v>
      </c>
      <c r="G702" s="8" t="str">
        <f>IFERROR(IF(INDEX('ce raw data'!$C$2:$CZ$3000,MATCH(1,INDEX(('ce raw data'!$A$2:$A$3000=C689)*('ce raw data'!$B$2:$B$3000=$B702),,),0),MATCH(G692,'ce raw data'!$C$1:$CZ$1,0))="","-",INDEX('ce raw data'!$C$2:$CZ$3000,MATCH(1,INDEX(('ce raw data'!$A$2:$A$3000=C689)*('ce raw data'!$B$2:$B$3000=$B702),,),0),MATCH(G692,'ce raw data'!$C$1:$CZ$1,0))),"-")</f>
        <v>-</v>
      </c>
      <c r="H702" s="8" t="str">
        <f>IFERROR(IF(INDEX('ce raw data'!$C$2:$CZ$3000,MATCH(1,INDEX(('ce raw data'!$A$2:$A$3000=C689)*('ce raw data'!$B$2:$B$3000=$B702),,),0),MATCH(H692,'ce raw data'!$C$1:$CZ$1,0))="","-",INDEX('ce raw data'!$C$2:$CZ$3000,MATCH(1,INDEX(('ce raw data'!$A$2:$A$3000=C689)*('ce raw data'!$B$2:$B$3000=$B702),,),0),MATCH(H692,'ce raw data'!$C$1:$CZ$1,0))),"-")</f>
        <v>-</v>
      </c>
      <c r="I702" s="8" t="str">
        <f>IFERROR(IF(INDEX('ce raw data'!$C$2:$CZ$3000,MATCH(1,INDEX(('ce raw data'!$A$2:$A$3000=C689)*('ce raw data'!$B$2:$B$3000=$B702),,),0),MATCH(I692,'ce raw data'!$C$1:$CZ$1,0))="","-",INDEX('ce raw data'!$C$2:$CZ$3000,MATCH(1,INDEX(('ce raw data'!$A$2:$A$3000=C689)*('ce raw data'!$B$2:$B$3000=$B702),,),0),MATCH(I692,'ce raw data'!$C$1:$CZ$1,0))),"-")</f>
        <v>-</v>
      </c>
      <c r="J702" s="8" t="str">
        <f>IFERROR(IF(INDEX('ce raw data'!$C$2:$CZ$3000,MATCH(1,INDEX(('ce raw data'!$A$2:$A$3000=C689)*('ce raw data'!$B$2:$B$3000=$B702),,),0),MATCH(J692,'ce raw data'!$C$1:$CZ$1,0))="","-",INDEX('ce raw data'!$C$2:$CZ$3000,MATCH(1,INDEX(('ce raw data'!$A$2:$A$3000=C689)*('ce raw data'!$B$2:$B$3000=$B702),,),0),MATCH(J692,'ce raw data'!$C$1:$CZ$1,0))),"-")</f>
        <v>-</v>
      </c>
    </row>
    <row r="703" spans="2:10" hidden="1" x14ac:dyDescent="0.4">
      <c r="B703" s="10"/>
      <c r="C703" s="8" t="str">
        <f>IFERROR(IF(INDEX('ce raw data'!$C$2:$CZ$3000,MATCH(1,INDEX(('ce raw data'!$A$2:$A$3000=C689)*('ce raw data'!$B$2:$B$3000=$B704),,),0),MATCH(SUBSTITUTE(C692,"Allele","Height"),'ce raw data'!$C$1:$CZ$1,0))="","-",INDEX('ce raw data'!$C$2:$CZ$3000,MATCH(1,INDEX(('ce raw data'!$A$2:$A$3000=C689)*('ce raw data'!$B$2:$B$3000=$B704),,),0),MATCH(SUBSTITUTE(C692,"Allele","Height"),'ce raw data'!$C$1:$CZ$1,0))),"-")</f>
        <v>-</v>
      </c>
      <c r="D703" s="8" t="str">
        <f>IFERROR(IF(INDEX('ce raw data'!$C$2:$CZ$3000,MATCH(1,INDEX(('ce raw data'!$A$2:$A$3000=C689)*('ce raw data'!$B$2:$B$3000=$B704),,),0),MATCH(SUBSTITUTE(D692,"Allele","Height"),'ce raw data'!$C$1:$CZ$1,0))="","-",INDEX('ce raw data'!$C$2:$CZ$3000,MATCH(1,INDEX(('ce raw data'!$A$2:$A$3000=C689)*('ce raw data'!$B$2:$B$3000=$B704),,),0),MATCH(SUBSTITUTE(D692,"Allele","Height"),'ce raw data'!$C$1:$CZ$1,0))),"-")</f>
        <v>-</v>
      </c>
      <c r="E703" s="8" t="str">
        <f>IFERROR(IF(INDEX('ce raw data'!$C$2:$CZ$3000,MATCH(1,INDEX(('ce raw data'!$A$2:$A$3000=C689)*('ce raw data'!$B$2:$B$3000=$B704),,),0),MATCH(SUBSTITUTE(E692,"Allele","Height"),'ce raw data'!$C$1:$CZ$1,0))="","-",INDEX('ce raw data'!$C$2:$CZ$3000,MATCH(1,INDEX(('ce raw data'!$A$2:$A$3000=C689)*('ce raw data'!$B$2:$B$3000=$B704),,),0),MATCH(SUBSTITUTE(E692,"Allele","Height"),'ce raw data'!$C$1:$CZ$1,0))),"-")</f>
        <v>-</v>
      </c>
      <c r="F703" s="8" t="str">
        <f>IFERROR(IF(INDEX('ce raw data'!$C$2:$CZ$3000,MATCH(1,INDEX(('ce raw data'!$A$2:$A$3000=C689)*('ce raw data'!$B$2:$B$3000=$B704),,),0),MATCH(SUBSTITUTE(F692,"Allele","Height"),'ce raw data'!$C$1:$CZ$1,0))="","-",INDEX('ce raw data'!$C$2:$CZ$3000,MATCH(1,INDEX(('ce raw data'!$A$2:$A$3000=C689)*('ce raw data'!$B$2:$B$3000=$B704),,),0),MATCH(SUBSTITUTE(F692,"Allele","Height"),'ce raw data'!$C$1:$CZ$1,0))),"-")</f>
        <v>-</v>
      </c>
      <c r="G703" s="8" t="str">
        <f>IFERROR(IF(INDEX('ce raw data'!$C$2:$CZ$3000,MATCH(1,INDEX(('ce raw data'!$A$2:$A$3000=C689)*('ce raw data'!$B$2:$B$3000=$B704),,),0),MATCH(SUBSTITUTE(G692,"Allele","Height"),'ce raw data'!$C$1:$CZ$1,0))="","-",INDEX('ce raw data'!$C$2:$CZ$3000,MATCH(1,INDEX(('ce raw data'!$A$2:$A$3000=C689)*('ce raw data'!$B$2:$B$3000=$B704),,),0),MATCH(SUBSTITUTE(G692,"Allele","Height"),'ce raw data'!$C$1:$CZ$1,0))),"-")</f>
        <v>-</v>
      </c>
      <c r="H703" s="8" t="str">
        <f>IFERROR(IF(INDEX('ce raw data'!$C$2:$CZ$3000,MATCH(1,INDEX(('ce raw data'!$A$2:$A$3000=C689)*('ce raw data'!$B$2:$B$3000=$B704),,),0),MATCH(SUBSTITUTE(H692,"Allele","Height"),'ce raw data'!$C$1:$CZ$1,0))="","-",INDEX('ce raw data'!$C$2:$CZ$3000,MATCH(1,INDEX(('ce raw data'!$A$2:$A$3000=C689)*('ce raw data'!$B$2:$B$3000=$B704),,),0),MATCH(SUBSTITUTE(H692,"Allele","Height"),'ce raw data'!$C$1:$CZ$1,0))),"-")</f>
        <v>-</v>
      </c>
      <c r="I703" s="8" t="str">
        <f>IFERROR(IF(INDEX('ce raw data'!$C$2:$CZ$3000,MATCH(1,INDEX(('ce raw data'!$A$2:$A$3000=C689)*('ce raw data'!$B$2:$B$3000=$B704),,),0),MATCH(SUBSTITUTE(I692,"Allele","Height"),'ce raw data'!$C$1:$CZ$1,0))="","-",INDEX('ce raw data'!$C$2:$CZ$3000,MATCH(1,INDEX(('ce raw data'!$A$2:$A$3000=C689)*('ce raw data'!$B$2:$B$3000=$B704),,),0),MATCH(SUBSTITUTE(I692,"Allele","Height"),'ce raw data'!$C$1:$CZ$1,0))),"-")</f>
        <v>-</v>
      </c>
      <c r="J703" s="8" t="str">
        <f>IFERROR(IF(INDEX('ce raw data'!$C$2:$CZ$3000,MATCH(1,INDEX(('ce raw data'!$A$2:$A$3000=C689)*('ce raw data'!$B$2:$B$3000=$B704),,),0),MATCH(SUBSTITUTE(J692,"Allele","Height"),'ce raw data'!$C$1:$CZ$1,0))="","-",INDEX('ce raw data'!$C$2:$CZ$3000,MATCH(1,INDEX(('ce raw data'!$A$2:$A$3000=C689)*('ce raw data'!$B$2:$B$3000=$B704),,),0),MATCH(SUBSTITUTE(J692,"Allele","Height"),'ce raw data'!$C$1:$CZ$1,0))),"-")</f>
        <v>-</v>
      </c>
    </row>
    <row r="704" spans="2:10" x14ac:dyDescent="0.4">
      <c r="B704" s="10" t="str">
        <f>'Allele Call Table'!$A$81</f>
        <v>D13S317</v>
      </c>
      <c r="C704" s="8" t="str">
        <f>IFERROR(IF(INDEX('ce raw data'!$C$2:$CZ$3000,MATCH(1,INDEX(('ce raw data'!$A$2:$A$3000=C689)*('ce raw data'!$B$2:$B$3000=$B704),,),0),MATCH(C692,'ce raw data'!$C$1:$CZ$1,0))="","-",INDEX('ce raw data'!$C$2:$CZ$3000,MATCH(1,INDEX(('ce raw data'!$A$2:$A$3000=C689)*('ce raw data'!$B$2:$B$3000=$B704),,),0),MATCH(C692,'ce raw data'!$C$1:$CZ$1,0))),"-")</f>
        <v>-</v>
      </c>
      <c r="D704" s="8" t="str">
        <f>IFERROR(IF(INDEX('ce raw data'!$C$2:$CZ$3000,MATCH(1,INDEX(('ce raw data'!$A$2:$A$3000=C689)*('ce raw data'!$B$2:$B$3000=$B704),,),0),MATCH(D692,'ce raw data'!$C$1:$CZ$1,0))="","-",INDEX('ce raw data'!$C$2:$CZ$3000,MATCH(1,INDEX(('ce raw data'!$A$2:$A$3000=C689)*('ce raw data'!$B$2:$B$3000=$B704),,),0),MATCH(D692,'ce raw data'!$C$1:$CZ$1,0))),"-")</f>
        <v>-</v>
      </c>
      <c r="E704" s="8" t="str">
        <f>IFERROR(IF(INDEX('ce raw data'!$C$2:$CZ$3000,MATCH(1,INDEX(('ce raw data'!$A$2:$A$3000=C689)*('ce raw data'!$B$2:$B$3000=$B704),,),0),MATCH(E692,'ce raw data'!$C$1:$CZ$1,0))="","-",INDEX('ce raw data'!$C$2:$CZ$3000,MATCH(1,INDEX(('ce raw data'!$A$2:$A$3000=C689)*('ce raw data'!$B$2:$B$3000=$B704),,),0),MATCH(E692,'ce raw data'!$C$1:$CZ$1,0))),"-")</f>
        <v>-</v>
      </c>
      <c r="F704" s="8" t="str">
        <f>IFERROR(IF(INDEX('ce raw data'!$C$2:$CZ$3000,MATCH(1,INDEX(('ce raw data'!$A$2:$A$3000=C689)*('ce raw data'!$B$2:$B$3000=$B704),,),0),MATCH(F692,'ce raw data'!$C$1:$CZ$1,0))="","-",INDEX('ce raw data'!$C$2:$CZ$3000,MATCH(1,INDEX(('ce raw data'!$A$2:$A$3000=C689)*('ce raw data'!$B$2:$B$3000=$B704),,),0),MATCH(F692,'ce raw data'!$C$1:$CZ$1,0))),"-")</f>
        <v>-</v>
      </c>
      <c r="G704" s="8" t="str">
        <f>IFERROR(IF(INDEX('ce raw data'!$C$2:$CZ$3000,MATCH(1,INDEX(('ce raw data'!$A$2:$A$3000=C689)*('ce raw data'!$B$2:$B$3000=$B704),,),0),MATCH(G692,'ce raw data'!$C$1:$CZ$1,0))="","-",INDEX('ce raw data'!$C$2:$CZ$3000,MATCH(1,INDEX(('ce raw data'!$A$2:$A$3000=C689)*('ce raw data'!$B$2:$B$3000=$B704),,),0),MATCH(G692,'ce raw data'!$C$1:$CZ$1,0))),"-")</f>
        <v>-</v>
      </c>
      <c r="H704" s="8" t="str">
        <f>IFERROR(IF(INDEX('ce raw data'!$C$2:$CZ$3000,MATCH(1,INDEX(('ce raw data'!$A$2:$A$3000=C689)*('ce raw data'!$B$2:$B$3000=$B704),,),0),MATCH(H692,'ce raw data'!$C$1:$CZ$1,0))="","-",INDEX('ce raw data'!$C$2:$CZ$3000,MATCH(1,INDEX(('ce raw data'!$A$2:$A$3000=C689)*('ce raw data'!$B$2:$B$3000=$B704),,),0),MATCH(H692,'ce raw data'!$C$1:$CZ$1,0))),"-")</f>
        <v>-</v>
      </c>
      <c r="I704" s="8" t="str">
        <f>IFERROR(IF(INDEX('ce raw data'!$C$2:$CZ$3000,MATCH(1,INDEX(('ce raw data'!$A$2:$A$3000=C689)*('ce raw data'!$B$2:$B$3000=$B704),,),0),MATCH(I692,'ce raw data'!$C$1:$CZ$1,0))="","-",INDEX('ce raw data'!$C$2:$CZ$3000,MATCH(1,INDEX(('ce raw data'!$A$2:$A$3000=C689)*('ce raw data'!$B$2:$B$3000=$B704),,),0),MATCH(I692,'ce raw data'!$C$1:$CZ$1,0))),"-")</f>
        <v>-</v>
      </c>
      <c r="J704" s="8" t="str">
        <f>IFERROR(IF(INDEX('ce raw data'!$C$2:$CZ$3000,MATCH(1,INDEX(('ce raw data'!$A$2:$A$3000=C689)*('ce raw data'!$B$2:$B$3000=$B704),,),0),MATCH(J692,'ce raw data'!$C$1:$CZ$1,0))="","-",INDEX('ce raw data'!$C$2:$CZ$3000,MATCH(1,INDEX(('ce raw data'!$A$2:$A$3000=C689)*('ce raw data'!$B$2:$B$3000=$B704),,),0),MATCH(J692,'ce raw data'!$C$1:$CZ$1,0))),"-")</f>
        <v>-</v>
      </c>
    </row>
    <row r="705" spans="2:10" hidden="1" x14ac:dyDescent="0.4">
      <c r="B705" s="10"/>
      <c r="C705" s="8" t="str">
        <f>IFERROR(IF(INDEX('ce raw data'!$C$2:$CZ$3000,MATCH(1,INDEX(('ce raw data'!$A$2:$A$3000=C689)*('ce raw data'!$B$2:$B$3000=$B706),,),0),MATCH(SUBSTITUTE(C692,"Allele","Height"),'ce raw data'!$C$1:$CZ$1,0))="","-",INDEX('ce raw data'!$C$2:$CZ$3000,MATCH(1,INDEX(('ce raw data'!$A$2:$A$3000=C689)*('ce raw data'!$B$2:$B$3000=$B706),,),0),MATCH(SUBSTITUTE(C692,"Allele","Height"),'ce raw data'!$C$1:$CZ$1,0))),"-")</f>
        <v>-</v>
      </c>
      <c r="D705" s="8" t="str">
        <f>IFERROR(IF(INDEX('ce raw data'!$C$2:$CZ$3000,MATCH(1,INDEX(('ce raw data'!$A$2:$A$3000=C689)*('ce raw data'!$B$2:$B$3000=$B706),,),0),MATCH(SUBSTITUTE(D692,"Allele","Height"),'ce raw data'!$C$1:$CZ$1,0))="","-",INDEX('ce raw data'!$C$2:$CZ$3000,MATCH(1,INDEX(('ce raw data'!$A$2:$A$3000=C689)*('ce raw data'!$B$2:$B$3000=$B706),,),0),MATCH(SUBSTITUTE(D692,"Allele","Height"),'ce raw data'!$C$1:$CZ$1,0))),"-")</f>
        <v>-</v>
      </c>
      <c r="E705" s="8" t="str">
        <f>IFERROR(IF(INDEX('ce raw data'!$C$2:$CZ$3000,MATCH(1,INDEX(('ce raw data'!$A$2:$A$3000=C689)*('ce raw data'!$B$2:$B$3000=$B706),,),0),MATCH(SUBSTITUTE(E692,"Allele","Height"),'ce raw data'!$C$1:$CZ$1,0))="","-",INDEX('ce raw data'!$C$2:$CZ$3000,MATCH(1,INDEX(('ce raw data'!$A$2:$A$3000=C689)*('ce raw data'!$B$2:$B$3000=$B706),,),0),MATCH(SUBSTITUTE(E692,"Allele","Height"),'ce raw data'!$C$1:$CZ$1,0))),"-")</f>
        <v>-</v>
      </c>
      <c r="F705" s="8" t="str">
        <f>IFERROR(IF(INDEX('ce raw data'!$C$2:$CZ$3000,MATCH(1,INDEX(('ce raw data'!$A$2:$A$3000=C689)*('ce raw data'!$B$2:$B$3000=$B706),,),0),MATCH(SUBSTITUTE(F692,"Allele","Height"),'ce raw data'!$C$1:$CZ$1,0))="","-",INDEX('ce raw data'!$C$2:$CZ$3000,MATCH(1,INDEX(('ce raw data'!$A$2:$A$3000=C689)*('ce raw data'!$B$2:$B$3000=$B706),,),0),MATCH(SUBSTITUTE(F692,"Allele","Height"),'ce raw data'!$C$1:$CZ$1,0))),"-")</f>
        <v>-</v>
      </c>
      <c r="G705" s="8" t="str">
        <f>IFERROR(IF(INDEX('ce raw data'!$C$2:$CZ$3000,MATCH(1,INDEX(('ce raw data'!$A$2:$A$3000=C689)*('ce raw data'!$B$2:$B$3000=$B706),,),0),MATCH(SUBSTITUTE(G692,"Allele","Height"),'ce raw data'!$C$1:$CZ$1,0))="","-",INDEX('ce raw data'!$C$2:$CZ$3000,MATCH(1,INDEX(('ce raw data'!$A$2:$A$3000=C689)*('ce raw data'!$B$2:$B$3000=$B706),,),0),MATCH(SUBSTITUTE(G692,"Allele","Height"),'ce raw data'!$C$1:$CZ$1,0))),"-")</f>
        <v>-</v>
      </c>
      <c r="H705" s="8" t="str">
        <f>IFERROR(IF(INDEX('ce raw data'!$C$2:$CZ$3000,MATCH(1,INDEX(('ce raw data'!$A$2:$A$3000=C689)*('ce raw data'!$B$2:$B$3000=$B706),,),0),MATCH(SUBSTITUTE(H692,"Allele","Height"),'ce raw data'!$C$1:$CZ$1,0))="","-",INDEX('ce raw data'!$C$2:$CZ$3000,MATCH(1,INDEX(('ce raw data'!$A$2:$A$3000=C689)*('ce raw data'!$B$2:$B$3000=$B706),,),0),MATCH(SUBSTITUTE(H692,"Allele","Height"),'ce raw data'!$C$1:$CZ$1,0))),"-")</f>
        <v>-</v>
      </c>
      <c r="I705" s="8" t="str">
        <f>IFERROR(IF(INDEX('ce raw data'!$C$2:$CZ$3000,MATCH(1,INDEX(('ce raw data'!$A$2:$A$3000=C689)*('ce raw data'!$B$2:$B$3000=$B706),,),0),MATCH(SUBSTITUTE(I692,"Allele","Height"),'ce raw data'!$C$1:$CZ$1,0))="","-",INDEX('ce raw data'!$C$2:$CZ$3000,MATCH(1,INDEX(('ce raw data'!$A$2:$A$3000=C689)*('ce raw data'!$B$2:$B$3000=$B706),,),0),MATCH(SUBSTITUTE(I692,"Allele","Height"),'ce raw data'!$C$1:$CZ$1,0))),"-")</f>
        <v>-</v>
      </c>
      <c r="J705" s="8" t="str">
        <f>IFERROR(IF(INDEX('ce raw data'!$C$2:$CZ$3000,MATCH(1,INDEX(('ce raw data'!$A$2:$A$3000=C689)*('ce raw data'!$B$2:$B$3000=$B706),,),0),MATCH(SUBSTITUTE(J692,"Allele","Height"),'ce raw data'!$C$1:$CZ$1,0))="","-",INDEX('ce raw data'!$C$2:$CZ$3000,MATCH(1,INDEX(('ce raw data'!$A$2:$A$3000=C689)*('ce raw data'!$B$2:$B$3000=$B706),,),0),MATCH(SUBSTITUTE(J692,"Allele","Height"),'ce raw data'!$C$1:$CZ$1,0))),"-")</f>
        <v>-</v>
      </c>
    </row>
    <row r="706" spans="2:10" x14ac:dyDescent="0.4">
      <c r="B706" s="10" t="str">
        <f>'Allele Call Table'!$A$83</f>
        <v>Penta E</v>
      </c>
      <c r="C706" s="8" t="str">
        <f>IFERROR(IF(INDEX('ce raw data'!$C$2:$CZ$3000,MATCH(1,INDEX(('ce raw data'!$A$2:$A$3000=C689)*('ce raw data'!$B$2:$B$3000=$B706),,),0),MATCH(C692,'ce raw data'!$C$1:$CZ$1,0))="","-",INDEX('ce raw data'!$C$2:$CZ$3000,MATCH(1,INDEX(('ce raw data'!$A$2:$A$3000=C689)*('ce raw data'!$B$2:$B$3000=$B706),,),0),MATCH(C692,'ce raw data'!$C$1:$CZ$1,0))),"-")</f>
        <v>-</v>
      </c>
      <c r="D706" s="8" t="str">
        <f>IFERROR(IF(INDEX('ce raw data'!$C$2:$CZ$3000,MATCH(1,INDEX(('ce raw data'!$A$2:$A$3000=C689)*('ce raw data'!$B$2:$B$3000=$B706),,),0),MATCH(D692,'ce raw data'!$C$1:$CZ$1,0))="","-",INDEX('ce raw data'!$C$2:$CZ$3000,MATCH(1,INDEX(('ce raw data'!$A$2:$A$3000=C689)*('ce raw data'!$B$2:$B$3000=$B706),,),0),MATCH(D692,'ce raw data'!$C$1:$CZ$1,0))),"-")</f>
        <v>-</v>
      </c>
      <c r="E706" s="8" t="str">
        <f>IFERROR(IF(INDEX('ce raw data'!$C$2:$CZ$3000,MATCH(1,INDEX(('ce raw data'!$A$2:$A$3000=C689)*('ce raw data'!$B$2:$B$3000=$B706),,),0),MATCH(E692,'ce raw data'!$C$1:$CZ$1,0))="","-",INDEX('ce raw data'!$C$2:$CZ$3000,MATCH(1,INDEX(('ce raw data'!$A$2:$A$3000=C689)*('ce raw data'!$B$2:$B$3000=$B706),,),0),MATCH(E692,'ce raw data'!$C$1:$CZ$1,0))),"-")</f>
        <v>-</v>
      </c>
      <c r="F706" s="8" t="str">
        <f>IFERROR(IF(INDEX('ce raw data'!$C$2:$CZ$3000,MATCH(1,INDEX(('ce raw data'!$A$2:$A$3000=C689)*('ce raw data'!$B$2:$B$3000=$B706),,),0),MATCH(F692,'ce raw data'!$C$1:$CZ$1,0))="","-",INDEX('ce raw data'!$C$2:$CZ$3000,MATCH(1,INDEX(('ce raw data'!$A$2:$A$3000=C689)*('ce raw data'!$B$2:$B$3000=$B706),,),0),MATCH(F692,'ce raw data'!$C$1:$CZ$1,0))),"-")</f>
        <v>-</v>
      </c>
      <c r="G706" s="8" t="str">
        <f>IFERROR(IF(INDEX('ce raw data'!$C$2:$CZ$3000,MATCH(1,INDEX(('ce raw data'!$A$2:$A$3000=C689)*('ce raw data'!$B$2:$B$3000=$B706),,),0),MATCH(G692,'ce raw data'!$C$1:$CZ$1,0))="","-",INDEX('ce raw data'!$C$2:$CZ$3000,MATCH(1,INDEX(('ce raw data'!$A$2:$A$3000=C689)*('ce raw data'!$B$2:$B$3000=$B706),,),0),MATCH(G692,'ce raw data'!$C$1:$CZ$1,0))),"-")</f>
        <v>-</v>
      </c>
      <c r="H706" s="8" t="str">
        <f>IFERROR(IF(INDEX('ce raw data'!$C$2:$CZ$3000,MATCH(1,INDEX(('ce raw data'!$A$2:$A$3000=C689)*('ce raw data'!$B$2:$B$3000=$B706),,),0),MATCH(H692,'ce raw data'!$C$1:$CZ$1,0))="","-",INDEX('ce raw data'!$C$2:$CZ$3000,MATCH(1,INDEX(('ce raw data'!$A$2:$A$3000=C689)*('ce raw data'!$B$2:$B$3000=$B706),,),0),MATCH(H692,'ce raw data'!$C$1:$CZ$1,0))),"-")</f>
        <v>-</v>
      </c>
      <c r="I706" s="8" t="str">
        <f>IFERROR(IF(INDEX('ce raw data'!$C$2:$CZ$3000,MATCH(1,INDEX(('ce raw data'!$A$2:$A$3000=C689)*('ce raw data'!$B$2:$B$3000=$B706),,),0),MATCH(I692,'ce raw data'!$C$1:$CZ$1,0))="","-",INDEX('ce raw data'!$C$2:$CZ$3000,MATCH(1,INDEX(('ce raw data'!$A$2:$A$3000=C689)*('ce raw data'!$B$2:$B$3000=$B706),,),0),MATCH(I692,'ce raw data'!$C$1:$CZ$1,0))),"-")</f>
        <v>-</v>
      </c>
      <c r="J706" s="8" t="str">
        <f>IFERROR(IF(INDEX('ce raw data'!$C$2:$CZ$3000,MATCH(1,INDEX(('ce raw data'!$A$2:$A$3000=C689)*('ce raw data'!$B$2:$B$3000=$B706),,),0),MATCH(J692,'ce raw data'!$C$1:$CZ$1,0))="","-",INDEX('ce raw data'!$C$2:$CZ$3000,MATCH(1,INDEX(('ce raw data'!$A$2:$A$3000=C689)*('ce raw data'!$B$2:$B$3000=$B706),,),0),MATCH(J692,'ce raw data'!$C$1:$CZ$1,0))),"-")</f>
        <v>-</v>
      </c>
    </row>
    <row r="707" spans="2:10" hidden="1" x14ac:dyDescent="0.4">
      <c r="B707" s="10"/>
      <c r="C707" s="8" t="str">
        <f>IFERROR(IF(INDEX('ce raw data'!$C$2:$CZ$3000,MATCH(1,INDEX(('ce raw data'!$A$2:$A$3000=C689)*('ce raw data'!$B$2:$B$3000=$B708),,),0),MATCH(SUBSTITUTE(C692,"Allele","Height"),'ce raw data'!$C$1:$CZ$1,0))="","-",INDEX('ce raw data'!$C$2:$CZ$3000,MATCH(1,INDEX(('ce raw data'!$A$2:$A$3000=C689)*('ce raw data'!$B$2:$B$3000=$B708),,),0),MATCH(SUBSTITUTE(C692,"Allele","Height"),'ce raw data'!$C$1:$CZ$1,0))),"-")</f>
        <v>-</v>
      </c>
      <c r="D707" s="8" t="str">
        <f>IFERROR(IF(INDEX('ce raw data'!$C$2:$CZ$3000,MATCH(1,INDEX(('ce raw data'!$A$2:$A$3000=C689)*('ce raw data'!$B$2:$B$3000=$B708),,),0),MATCH(SUBSTITUTE(D692,"Allele","Height"),'ce raw data'!$C$1:$CZ$1,0))="","-",INDEX('ce raw data'!$C$2:$CZ$3000,MATCH(1,INDEX(('ce raw data'!$A$2:$A$3000=C689)*('ce raw data'!$B$2:$B$3000=$B708),,),0),MATCH(SUBSTITUTE(D692,"Allele","Height"),'ce raw data'!$C$1:$CZ$1,0))),"-")</f>
        <v>-</v>
      </c>
      <c r="E707" s="8" t="str">
        <f>IFERROR(IF(INDEX('ce raw data'!$C$2:$CZ$3000,MATCH(1,INDEX(('ce raw data'!$A$2:$A$3000=C689)*('ce raw data'!$B$2:$B$3000=$B708),,),0),MATCH(SUBSTITUTE(E692,"Allele","Height"),'ce raw data'!$C$1:$CZ$1,0))="","-",INDEX('ce raw data'!$C$2:$CZ$3000,MATCH(1,INDEX(('ce raw data'!$A$2:$A$3000=C689)*('ce raw data'!$B$2:$B$3000=$B708),,),0),MATCH(SUBSTITUTE(E692,"Allele","Height"),'ce raw data'!$C$1:$CZ$1,0))),"-")</f>
        <v>-</v>
      </c>
      <c r="F707" s="8" t="str">
        <f>IFERROR(IF(INDEX('ce raw data'!$C$2:$CZ$3000,MATCH(1,INDEX(('ce raw data'!$A$2:$A$3000=C689)*('ce raw data'!$B$2:$B$3000=$B708),,),0),MATCH(SUBSTITUTE(F692,"Allele","Height"),'ce raw data'!$C$1:$CZ$1,0))="","-",INDEX('ce raw data'!$C$2:$CZ$3000,MATCH(1,INDEX(('ce raw data'!$A$2:$A$3000=C689)*('ce raw data'!$B$2:$B$3000=$B708),,),0),MATCH(SUBSTITUTE(F692,"Allele","Height"),'ce raw data'!$C$1:$CZ$1,0))),"-")</f>
        <v>-</v>
      </c>
      <c r="G707" s="8" t="str">
        <f>IFERROR(IF(INDEX('ce raw data'!$C$2:$CZ$3000,MATCH(1,INDEX(('ce raw data'!$A$2:$A$3000=C689)*('ce raw data'!$B$2:$B$3000=$B708),,),0),MATCH(SUBSTITUTE(G692,"Allele","Height"),'ce raw data'!$C$1:$CZ$1,0))="","-",INDEX('ce raw data'!$C$2:$CZ$3000,MATCH(1,INDEX(('ce raw data'!$A$2:$A$3000=C689)*('ce raw data'!$B$2:$B$3000=$B708),,),0),MATCH(SUBSTITUTE(G692,"Allele","Height"),'ce raw data'!$C$1:$CZ$1,0))),"-")</f>
        <v>-</v>
      </c>
      <c r="H707" s="8" t="str">
        <f>IFERROR(IF(INDEX('ce raw data'!$C$2:$CZ$3000,MATCH(1,INDEX(('ce raw data'!$A$2:$A$3000=C689)*('ce raw data'!$B$2:$B$3000=$B708),,),0),MATCH(SUBSTITUTE(H692,"Allele","Height"),'ce raw data'!$C$1:$CZ$1,0))="","-",INDEX('ce raw data'!$C$2:$CZ$3000,MATCH(1,INDEX(('ce raw data'!$A$2:$A$3000=C689)*('ce raw data'!$B$2:$B$3000=$B708),,),0),MATCH(SUBSTITUTE(H692,"Allele","Height"),'ce raw data'!$C$1:$CZ$1,0))),"-")</f>
        <v>-</v>
      </c>
      <c r="I707" s="8" t="str">
        <f>IFERROR(IF(INDEX('ce raw data'!$C$2:$CZ$3000,MATCH(1,INDEX(('ce raw data'!$A$2:$A$3000=C689)*('ce raw data'!$B$2:$B$3000=$B708),,),0),MATCH(SUBSTITUTE(I692,"Allele","Height"),'ce raw data'!$C$1:$CZ$1,0))="","-",INDEX('ce raw data'!$C$2:$CZ$3000,MATCH(1,INDEX(('ce raw data'!$A$2:$A$3000=C689)*('ce raw data'!$B$2:$B$3000=$B708),,),0),MATCH(SUBSTITUTE(I692,"Allele","Height"),'ce raw data'!$C$1:$CZ$1,0))),"-")</f>
        <v>-</v>
      </c>
      <c r="J707" s="8" t="str">
        <f>IFERROR(IF(INDEX('ce raw data'!$C$2:$CZ$3000,MATCH(1,INDEX(('ce raw data'!$A$2:$A$3000=C689)*('ce raw data'!$B$2:$B$3000=$B708),,),0),MATCH(SUBSTITUTE(J692,"Allele","Height"),'ce raw data'!$C$1:$CZ$1,0))="","-",INDEX('ce raw data'!$C$2:$CZ$3000,MATCH(1,INDEX(('ce raw data'!$A$2:$A$3000=C689)*('ce raw data'!$B$2:$B$3000=$B708),,),0),MATCH(SUBSTITUTE(J692,"Allele","Height"),'ce raw data'!$C$1:$CZ$1,0))),"-")</f>
        <v>-</v>
      </c>
    </row>
    <row r="708" spans="2:10" x14ac:dyDescent="0.4">
      <c r="B708" s="11" t="str">
        <f>'Allele Call Table'!$A$85</f>
        <v>D16S539</v>
      </c>
      <c r="C708" s="8" t="str">
        <f>IFERROR(IF(INDEX('ce raw data'!$C$2:$CZ$3000,MATCH(1,INDEX(('ce raw data'!$A$2:$A$3000=C689)*('ce raw data'!$B$2:$B$3000=$B708),,),0),MATCH(C692,'ce raw data'!$C$1:$CZ$1,0))="","-",INDEX('ce raw data'!$C$2:$CZ$3000,MATCH(1,INDEX(('ce raw data'!$A$2:$A$3000=C689)*('ce raw data'!$B$2:$B$3000=$B708),,),0),MATCH(C692,'ce raw data'!$C$1:$CZ$1,0))),"-")</f>
        <v>-</v>
      </c>
      <c r="D708" s="8" t="str">
        <f>IFERROR(IF(INDEX('ce raw data'!$C$2:$CZ$3000,MATCH(1,INDEX(('ce raw data'!$A$2:$A$3000=C689)*('ce raw data'!$B$2:$B$3000=$B708),,),0),MATCH(D692,'ce raw data'!$C$1:$CZ$1,0))="","-",INDEX('ce raw data'!$C$2:$CZ$3000,MATCH(1,INDEX(('ce raw data'!$A$2:$A$3000=C689)*('ce raw data'!$B$2:$B$3000=$B708),,),0),MATCH(D692,'ce raw data'!$C$1:$CZ$1,0))),"-")</f>
        <v>-</v>
      </c>
      <c r="E708" s="8" t="str">
        <f>IFERROR(IF(INDEX('ce raw data'!$C$2:$CZ$3000,MATCH(1,INDEX(('ce raw data'!$A$2:$A$3000=C689)*('ce raw data'!$B$2:$B$3000=$B708),,),0),MATCH(E692,'ce raw data'!$C$1:$CZ$1,0))="","-",INDEX('ce raw data'!$C$2:$CZ$3000,MATCH(1,INDEX(('ce raw data'!$A$2:$A$3000=C689)*('ce raw data'!$B$2:$B$3000=$B708),,),0),MATCH(E692,'ce raw data'!$C$1:$CZ$1,0))),"-")</f>
        <v>-</v>
      </c>
      <c r="F708" s="8" t="str">
        <f>IFERROR(IF(INDEX('ce raw data'!$C$2:$CZ$3000,MATCH(1,INDEX(('ce raw data'!$A$2:$A$3000=C689)*('ce raw data'!$B$2:$B$3000=$B708),,),0),MATCH(F692,'ce raw data'!$C$1:$CZ$1,0))="","-",INDEX('ce raw data'!$C$2:$CZ$3000,MATCH(1,INDEX(('ce raw data'!$A$2:$A$3000=C689)*('ce raw data'!$B$2:$B$3000=$B708),,),0),MATCH(F692,'ce raw data'!$C$1:$CZ$1,0))),"-")</f>
        <v>-</v>
      </c>
      <c r="G708" s="8" t="str">
        <f>IFERROR(IF(INDEX('ce raw data'!$C$2:$CZ$3000,MATCH(1,INDEX(('ce raw data'!$A$2:$A$3000=C689)*('ce raw data'!$B$2:$B$3000=$B708),,),0),MATCH(G692,'ce raw data'!$C$1:$CZ$1,0))="","-",INDEX('ce raw data'!$C$2:$CZ$3000,MATCH(1,INDEX(('ce raw data'!$A$2:$A$3000=C689)*('ce raw data'!$B$2:$B$3000=$B708),,),0),MATCH(G692,'ce raw data'!$C$1:$CZ$1,0))),"-")</f>
        <v>-</v>
      </c>
      <c r="H708" s="8" t="str">
        <f>IFERROR(IF(INDEX('ce raw data'!$C$2:$CZ$3000,MATCH(1,INDEX(('ce raw data'!$A$2:$A$3000=C689)*('ce raw data'!$B$2:$B$3000=$B708),,),0),MATCH(H692,'ce raw data'!$C$1:$CZ$1,0))="","-",INDEX('ce raw data'!$C$2:$CZ$3000,MATCH(1,INDEX(('ce raw data'!$A$2:$A$3000=C689)*('ce raw data'!$B$2:$B$3000=$B708),,),0),MATCH(H692,'ce raw data'!$C$1:$CZ$1,0))),"-")</f>
        <v>-</v>
      </c>
      <c r="I708" s="8" t="str">
        <f>IFERROR(IF(INDEX('ce raw data'!$C$2:$CZ$3000,MATCH(1,INDEX(('ce raw data'!$A$2:$A$3000=C689)*('ce raw data'!$B$2:$B$3000=$B708),,),0),MATCH(I692,'ce raw data'!$C$1:$CZ$1,0))="","-",INDEX('ce raw data'!$C$2:$CZ$3000,MATCH(1,INDEX(('ce raw data'!$A$2:$A$3000=C689)*('ce raw data'!$B$2:$B$3000=$B708),,),0),MATCH(I692,'ce raw data'!$C$1:$CZ$1,0))),"-")</f>
        <v>-</v>
      </c>
      <c r="J708" s="8" t="str">
        <f>IFERROR(IF(INDEX('ce raw data'!$C$2:$CZ$3000,MATCH(1,INDEX(('ce raw data'!$A$2:$A$3000=C689)*('ce raw data'!$B$2:$B$3000=$B708),,),0),MATCH(J692,'ce raw data'!$C$1:$CZ$1,0))="","-",INDEX('ce raw data'!$C$2:$CZ$3000,MATCH(1,INDEX(('ce raw data'!$A$2:$A$3000=C689)*('ce raw data'!$B$2:$B$3000=$B708),,),0),MATCH(J692,'ce raw data'!$C$1:$CZ$1,0))),"-")</f>
        <v>-</v>
      </c>
    </row>
    <row r="709" spans="2:10" hidden="1" x14ac:dyDescent="0.4">
      <c r="B709" s="11"/>
      <c r="C709" s="8" t="str">
        <f>IFERROR(IF(INDEX('ce raw data'!$C$2:$CZ$3000,MATCH(1,INDEX(('ce raw data'!$A$2:$A$3000=C689)*('ce raw data'!$B$2:$B$3000=$B710),,),0),MATCH(SUBSTITUTE(C692,"Allele","Height"),'ce raw data'!$C$1:$CZ$1,0))="","-",INDEX('ce raw data'!$C$2:$CZ$3000,MATCH(1,INDEX(('ce raw data'!$A$2:$A$3000=C689)*('ce raw data'!$B$2:$B$3000=$B710),,),0),MATCH(SUBSTITUTE(C692,"Allele","Height"),'ce raw data'!$C$1:$CZ$1,0))),"-")</f>
        <v>-</v>
      </c>
      <c r="D709" s="8" t="str">
        <f>IFERROR(IF(INDEX('ce raw data'!$C$2:$CZ$3000,MATCH(1,INDEX(('ce raw data'!$A$2:$A$3000=C689)*('ce raw data'!$B$2:$B$3000=$B710),,),0),MATCH(SUBSTITUTE(D692,"Allele","Height"),'ce raw data'!$C$1:$CZ$1,0))="","-",INDEX('ce raw data'!$C$2:$CZ$3000,MATCH(1,INDEX(('ce raw data'!$A$2:$A$3000=C689)*('ce raw data'!$B$2:$B$3000=$B710),,),0),MATCH(SUBSTITUTE(D692,"Allele","Height"),'ce raw data'!$C$1:$CZ$1,0))),"-")</f>
        <v>-</v>
      </c>
      <c r="E709" s="8" t="str">
        <f>IFERROR(IF(INDEX('ce raw data'!$C$2:$CZ$3000,MATCH(1,INDEX(('ce raw data'!$A$2:$A$3000=C689)*('ce raw data'!$B$2:$B$3000=$B710),,),0),MATCH(SUBSTITUTE(E692,"Allele","Height"),'ce raw data'!$C$1:$CZ$1,0))="","-",INDEX('ce raw data'!$C$2:$CZ$3000,MATCH(1,INDEX(('ce raw data'!$A$2:$A$3000=C689)*('ce raw data'!$B$2:$B$3000=$B710),,),0),MATCH(SUBSTITUTE(E692,"Allele","Height"),'ce raw data'!$C$1:$CZ$1,0))),"-")</f>
        <v>-</v>
      </c>
      <c r="F709" s="8" t="str">
        <f>IFERROR(IF(INDEX('ce raw data'!$C$2:$CZ$3000,MATCH(1,INDEX(('ce raw data'!$A$2:$A$3000=C689)*('ce raw data'!$B$2:$B$3000=$B710),,),0),MATCH(SUBSTITUTE(F692,"Allele","Height"),'ce raw data'!$C$1:$CZ$1,0))="","-",INDEX('ce raw data'!$C$2:$CZ$3000,MATCH(1,INDEX(('ce raw data'!$A$2:$A$3000=C689)*('ce raw data'!$B$2:$B$3000=$B710),,),0),MATCH(SUBSTITUTE(F692,"Allele","Height"),'ce raw data'!$C$1:$CZ$1,0))),"-")</f>
        <v>-</v>
      </c>
      <c r="G709" s="8" t="str">
        <f>IFERROR(IF(INDEX('ce raw data'!$C$2:$CZ$3000,MATCH(1,INDEX(('ce raw data'!$A$2:$A$3000=C689)*('ce raw data'!$B$2:$B$3000=$B710),,),0),MATCH(SUBSTITUTE(G692,"Allele","Height"),'ce raw data'!$C$1:$CZ$1,0))="","-",INDEX('ce raw data'!$C$2:$CZ$3000,MATCH(1,INDEX(('ce raw data'!$A$2:$A$3000=C689)*('ce raw data'!$B$2:$B$3000=$B710),,),0),MATCH(SUBSTITUTE(G692,"Allele","Height"),'ce raw data'!$C$1:$CZ$1,0))),"-")</f>
        <v>-</v>
      </c>
      <c r="H709" s="8" t="str">
        <f>IFERROR(IF(INDEX('ce raw data'!$C$2:$CZ$3000,MATCH(1,INDEX(('ce raw data'!$A$2:$A$3000=C689)*('ce raw data'!$B$2:$B$3000=$B710),,),0),MATCH(SUBSTITUTE(H692,"Allele","Height"),'ce raw data'!$C$1:$CZ$1,0))="","-",INDEX('ce raw data'!$C$2:$CZ$3000,MATCH(1,INDEX(('ce raw data'!$A$2:$A$3000=C689)*('ce raw data'!$B$2:$B$3000=$B710),,),0),MATCH(SUBSTITUTE(H692,"Allele","Height"),'ce raw data'!$C$1:$CZ$1,0))),"-")</f>
        <v>-</v>
      </c>
      <c r="I709" s="8" t="str">
        <f>IFERROR(IF(INDEX('ce raw data'!$C$2:$CZ$3000,MATCH(1,INDEX(('ce raw data'!$A$2:$A$3000=C689)*('ce raw data'!$B$2:$B$3000=$B710),,),0),MATCH(SUBSTITUTE(I692,"Allele","Height"),'ce raw data'!$C$1:$CZ$1,0))="","-",INDEX('ce raw data'!$C$2:$CZ$3000,MATCH(1,INDEX(('ce raw data'!$A$2:$A$3000=C689)*('ce raw data'!$B$2:$B$3000=$B710),,),0),MATCH(SUBSTITUTE(I692,"Allele","Height"),'ce raw data'!$C$1:$CZ$1,0))),"-")</f>
        <v>-</v>
      </c>
      <c r="J709" s="8" t="str">
        <f>IFERROR(IF(INDEX('ce raw data'!$C$2:$CZ$3000,MATCH(1,INDEX(('ce raw data'!$A$2:$A$3000=C689)*('ce raw data'!$B$2:$B$3000=$B710),,),0),MATCH(SUBSTITUTE(J692,"Allele","Height"),'ce raw data'!$C$1:$CZ$1,0))="","-",INDEX('ce raw data'!$C$2:$CZ$3000,MATCH(1,INDEX(('ce raw data'!$A$2:$A$3000=C689)*('ce raw data'!$B$2:$B$3000=$B710),,),0),MATCH(SUBSTITUTE(J692,"Allele","Height"),'ce raw data'!$C$1:$CZ$1,0))),"-")</f>
        <v>-</v>
      </c>
    </row>
    <row r="710" spans="2:10" x14ac:dyDescent="0.4">
      <c r="B710" s="11" t="str">
        <f>'Allele Call Table'!$A$87</f>
        <v>D18S51</v>
      </c>
      <c r="C710" s="8" t="str">
        <f>IFERROR(IF(INDEX('ce raw data'!$C$2:$CZ$3000,MATCH(1,INDEX(('ce raw data'!$A$2:$A$3000=C689)*('ce raw data'!$B$2:$B$3000=$B710),,),0),MATCH(C692,'ce raw data'!$C$1:$CZ$1,0))="","-",INDEX('ce raw data'!$C$2:$CZ$3000,MATCH(1,INDEX(('ce raw data'!$A$2:$A$3000=C689)*('ce raw data'!$B$2:$B$3000=$B710),,),0),MATCH(C692,'ce raw data'!$C$1:$CZ$1,0))),"-")</f>
        <v>-</v>
      </c>
      <c r="D710" s="8" t="str">
        <f>IFERROR(IF(INDEX('ce raw data'!$C$2:$CZ$3000,MATCH(1,INDEX(('ce raw data'!$A$2:$A$3000=C689)*('ce raw data'!$B$2:$B$3000=$B710),,),0),MATCH(D692,'ce raw data'!$C$1:$CZ$1,0))="","-",INDEX('ce raw data'!$C$2:$CZ$3000,MATCH(1,INDEX(('ce raw data'!$A$2:$A$3000=C689)*('ce raw data'!$B$2:$B$3000=$B710),,),0),MATCH(D692,'ce raw data'!$C$1:$CZ$1,0))),"-")</f>
        <v>-</v>
      </c>
      <c r="E710" s="8" t="str">
        <f>IFERROR(IF(INDEX('ce raw data'!$C$2:$CZ$3000,MATCH(1,INDEX(('ce raw data'!$A$2:$A$3000=C689)*('ce raw data'!$B$2:$B$3000=$B710),,),0),MATCH(E692,'ce raw data'!$C$1:$CZ$1,0))="","-",INDEX('ce raw data'!$C$2:$CZ$3000,MATCH(1,INDEX(('ce raw data'!$A$2:$A$3000=C689)*('ce raw data'!$B$2:$B$3000=$B710),,),0),MATCH(E692,'ce raw data'!$C$1:$CZ$1,0))),"-")</f>
        <v>-</v>
      </c>
      <c r="F710" s="8" t="str">
        <f>IFERROR(IF(INDEX('ce raw data'!$C$2:$CZ$3000,MATCH(1,INDEX(('ce raw data'!$A$2:$A$3000=C689)*('ce raw data'!$B$2:$B$3000=$B710),,),0),MATCH(F692,'ce raw data'!$C$1:$CZ$1,0))="","-",INDEX('ce raw data'!$C$2:$CZ$3000,MATCH(1,INDEX(('ce raw data'!$A$2:$A$3000=C689)*('ce raw data'!$B$2:$B$3000=$B710),,),0),MATCH(F692,'ce raw data'!$C$1:$CZ$1,0))),"-")</f>
        <v>-</v>
      </c>
      <c r="G710" s="8" t="str">
        <f>IFERROR(IF(INDEX('ce raw data'!$C$2:$CZ$3000,MATCH(1,INDEX(('ce raw data'!$A$2:$A$3000=C689)*('ce raw data'!$B$2:$B$3000=$B710),,),0),MATCH(G692,'ce raw data'!$C$1:$CZ$1,0))="","-",INDEX('ce raw data'!$C$2:$CZ$3000,MATCH(1,INDEX(('ce raw data'!$A$2:$A$3000=C689)*('ce raw data'!$B$2:$B$3000=$B710),,),0),MATCH(G692,'ce raw data'!$C$1:$CZ$1,0))),"-")</f>
        <v>-</v>
      </c>
      <c r="H710" s="8" t="str">
        <f>IFERROR(IF(INDEX('ce raw data'!$C$2:$CZ$3000,MATCH(1,INDEX(('ce raw data'!$A$2:$A$3000=C689)*('ce raw data'!$B$2:$B$3000=$B710),,),0),MATCH(H692,'ce raw data'!$C$1:$CZ$1,0))="","-",INDEX('ce raw data'!$C$2:$CZ$3000,MATCH(1,INDEX(('ce raw data'!$A$2:$A$3000=C689)*('ce raw data'!$B$2:$B$3000=$B710),,),0),MATCH(H692,'ce raw data'!$C$1:$CZ$1,0))),"-")</f>
        <v>-</v>
      </c>
      <c r="I710" s="8" t="str">
        <f>IFERROR(IF(INDEX('ce raw data'!$C$2:$CZ$3000,MATCH(1,INDEX(('ce raw data'!$A$2:$A$3000=C689)*('ce raw data'!$B$2:$B$3000=$B710),,),0),MATCH(I692,'ce raw data'!$C$1:$CZ$1,0))="","-",INDEX('ce raw data'!$C$2:$CZ$3000,MATCH(1,INDEX(('ce raw data'!$A$2:$A$3000=C689)*('ce raw data'!$B$2:$B$3000=$B710),,),0),MATCH(I692,'ce raw data'!$C$1:$CZ$1,0))),"-")</f>
        <v>-</v>
      </c>
      <c r="J710" s="8" t="str">
        <f>IFERROR(IF(INDEX('ce raw data'!$C$2:$CZ$3000,MATCH(1,INDEX(('ce raw data'!$A$2:$A$3000=C689)*('ce raw data'!$B$2:$B$3000=$B710),,),0),MATCH(J692,'ce raw data'!$C$1:$CZ$1,0))="","-",INDEX('ce raw data'!$C$2:$CZ$3000,MATCH(1,INDEX(('ce raw data'!$A$2:$A$3000=C689)*('ce raw data'!$B$2:$B$3000=$B710),,),0),MATCH(J692,'ce raw data'!$C$1:$CZ$1,0))),"-")</f>
        <v>-</v>
      </c>
    </row>
    <row r="711" spans="2:10" hidden="1" x14ac:dyDescent="0.4">
      <c r="B711" s="11"/>
      <c r="C711" s="8" t="str">
        <f>IFERROR(IF(INDEX('ce raw data'!$C$2:$CZ$3000,MATCH(1,INDEX(('ce raw data'!$A$2:$A$3000=C689)*('ce raw data'!$B$2:$B$3000=$B712),,),0),MATCH(SUBSTITUTE(C692,"Allele","Height"),'ce raw data'!$C$1:$CZ$1,0))="","-",INDEX('ce raw data'!$C$2:$CZ$3000,MATCH(1,INDEX(('ce raw data'!$A$2:$A$3000=C689)*('ce raw data'!$B$2:$B$3000=$B712),,),0),MATCH(SUBSTITUTE(C692,"Allele","Height"),'ce raw data'!$C$1:$CZ$1,0))),"-")</f>
        <v>-</v>
      </c>
      <c r="D711" s="8" t="str">
        <f>IFERROR(IF(INDEX('ce raw data'!$C$2:$CZ$3000,MATCH(1,INDEX(('ce raw data'!$A$2:$A$3000=C689)*('ce raw data'!$B$2:$B$3000=$B712),,),0),MATCH(SUBSTITUTE(D692,"Allele","Height"),'ce raw data'!$C$1:$CZ$1,0))="","-",INDEX('ce raw data'!$C$2:$CZ$3000,MATCH(1,INDEX(('ce raw data'!$A$2:$A$3000=C689)*('ce raw data'!$B$2:$B$3000=$B712),,),0),MATCH(SUBSTITUTE(D692,"Allele","Height"),'ce raw data'!$C$1:$CZ$1,0))),"-")</f>
        <v>-</v>
      </c>
      <c r="E711" s="8" t="str">
        <f>IFERROR(IF(INDEX('ce raw data'!$C$2:$CZ$3000,MATCH(1,INDEX(('ce raw data'!$A$2:$A$3000=C689)*('ce raw data'!$B$2:$B$3000=$B712),,),0),MATCH(SUBSTITUTE(E692,"Allele","Height"),'ce raw data'!$C$1:$CZ$1,0))="","-",INDEX('ce raw data'!$C$2:$CZ$3000,MATCH(1,INDEX(('ce raw data'!$A$2:$A$3000=C689)*('ce raw data'!$B$2:$B$3000=$B712),,),0),MATCH(SUBSTITUTE(E692,"Allele","Height"),'ce raw data'!$C$1:$CZ$1,0))),"-")</f>
        <v>-</v>
      </c>
      <c r="F711" s="8" t="str">
        <f>IFERROR(IF(INDEX('ce raw data'!$C$2:$CZ$3000,MATCH(1,INDEX(('ce raw data'!$A$2:$A$3000=C689)*('ce raw data'!$B$2:$B$3000=$B712),,),0),MATCH(SUBSTITUTE(F692,"Allele","Height"),'ce raw data'!$C$1:$CZ$1,0))="","-",INDEX('ce raw data'!$C$2:$CZ$3000,MATCH(1,INDEX(('ce raw data'!$A$2:$A$3000=C689)*('ce raw data'!$B$2:$B$3000=$B712),,),0),MATCH(SUBSTITUTE(F692,"Allele","Height"),'ce raw data'!$C$1:$CZ$1,0))),"-")</f>
        <v>-</v>
      </c>
      <c r="G711" s="8" t="str">
        <f>IFERROR(IF(INDEX('ce raw data'!$C$2:$CZ$3000,MATCH(1,INDEX(('ce raw data'!$A$2:$A$3000=C689)*('ce raw data'!$B$2:$B$3000=$B712),,),0),MATCH(SUBSTITUTE(G692,"Allele","Height"),'ce raw data'!$C$1:$CZ$1,0))="","-",INDEX('ce raw data'!$C$2:$CZ$3000,MATCH(1,INDEX(('ce raw data'!$A$2:$A$3000=C689)*('ce raw data'!$B$2:$B$3000=$B712),,),0),MATCH(SUBSTITUTE(G692,"Allele","Height"),'ce raw data'!$C$1:$CZ$1,0))),"-")</f>
        <v>-</v>
      </c>
      <c r="H711" s="8" t="str">
        <f>IFERROR(IF(INDEX('ce raw data'!$C$2:$CZ$3000,MATCH(1,INDEX(('ce raw data'!$A$2:$A$3000=C689)*('ce raw data'!$B$2:$B$3000=$B712),,),0),MATCH(SUBSTITUTE(H692,"Allele","Height"),'ce raw data'!$C$1:$CZ$1,0))="","-",INDEX('ce raw data'!$C$2:$CZ$3000,MATCH(1,INDEX(('ce raw data'!$A$2:$A$3000=C689)*('ce raw data'!$B$2:$B$3000=$B712),,),0),MATCH(SUBSTITUTE(H692,"Allele","Height"),'ce raw data'!$C$1:$CZ$1,0))),"-")</f>
        <v>-</v>
      </c>
      <c r="I711" s="8" t="str">
        <f>IFERROR(IF(INDEX('ce raw data'!$C$2:$CZ$3000,MATCH(1,INDEX(('ce raw data'!$A$2:$A$3000=C689)*('ce raw data'!$B$2:$B$3000=$B712),,),0),MATCH(SUBSTITUTE(I692,"Allele","Height"),'ce raw data'!$C$1:$CZ$1,0))="","-",INDEX('ce raw data'!$C$2:$CZ$3000,MATCH(1,INDEX(('ce raw data'!$A$2:$A$3000=C689)*('ce raw data'!$B$2:$B$3000=$B712),,),0),MATCH(SUBSTITUTE(I692,"Allele","Height"),'ce raw data'!$C$1:$CZ$1,0))),"-")</f>
        <v>-</v>
      </c>
      <c r="J711" s="8" t="str">
        <f>IFERROR(IF(INDEX('ce raw data'!$C$2:$CZ$3000,MATCH(1,INDEX(('ce raw data'!$A$2:$A$3000=C689)*('ce raw data'!$B$2:$B$3000=$B712),,),0),MATCH(SUBSTITUTE(J692,"Allele","Height"),'ce raw data'!$C$1:$CZ$1,0))="","-",INDEX('ce raw data'!$C$2:$CZ$3000,MATCH(1,INDEX(('ce raw data'!$A$2:$A$3000=C689)*('ce raw data'!$B$2:$B$3000=$B712),,),0),MATCH(SUBSTITUTE(J692,"Allele","Height"),'ce raw data'!$C$1:$CZ$1,0))),"-")</f>
        <v>-</v>
      </c>
    </row>
    <row r="712" spans="2:10" x14ac:dyDescent="0.4">
      <c r="B712" s="11" t="str">
        <f>'Allele Call Table'!$A$89</f>
        <v>D2S1338</v>
      </c>
      <c r="C712" s="8" t="str">
        <f>IFERROR(IF(INDEX('ce raw data'!$C$2:$CZ$3000,MATCH(1,INDEX(('ce raw data'!$A$2:$A$3000=C689)*('ce raw data'!$B$2:$B$3000=$B712),,),0),MATCH(C692,'ce raw data'!$C$1:$CZ$1,0))="","-",INDEX('ce raw data'!$C$2:$CZ$3000,MATCH(1,INDEX(('ce raw data'!$A$2:$A$3000=C689)*('ce raw data'!$B$2:$B$3000=$B712),,),0),MATCH(C692,'ce raw data'!$C$1:$CZ$1,0))),"-")</f>
        <v>-</v>
      </c>
      <c r="D712" s="8" t="str">
        <f>IFERROR(IF(INDEX('ce raw data'!$C$2:$CZ$3000,MATCH(1,INDEX(('ce raw data'!$A$2:$A$3000=C689)*('ce raw data'!$B$2:$B$3000=$B712),,),0),MATCH(D692,'ce raw data'!$C$1:$CZ$1,0))="","-",INDEX('ce raw data'!$C$2:$CZ$3000,MATCH(1,INDEX(('ce raw data'!$A$2:$A$3000=C689)*('ce raw data'!$B$2:$B$3000=$B712),,),0),MATCH(D692,'ce raw data'!$C$1:$CZ$1,0))),"-")</f>
        <v>-</v>
      </c>
      <c r="E712" s="8" t="str">
        <f>IFERROR(IF(INDEX('ce raw data'!$C$2:$CZ$3000,MATCH(1,INDEX(('ce raw data'!$A$2:$A$3000=C689)*('ce raw data'!$B$2:$B$3000=$B712),,),0),MATCH(E692,'ce raw data'!$C$1:$CZ$1,0))="","-",INDEX('ce raw data'!$C$2:$CZ$3000,MATCH(1,INDEX(('ce raw data'!$A$2:$A$3000=C689)*('ce raw data'!$B$2:$B$3000=$B712),,),0),MATCH(E692,'ce raw data'!$C$1:$CZ$1,0))),"-")</f>
        <v>-</v>
      </c>
      <c r="F712" s="8" t="str">
        <f>IFERROR(IF(INDEX('ce raw data'!$C$2:$CZ$3000,MATCH(1,INDEX(('ce raw data'!$A$2:$A$3000=C689)*('ce raw data'!$B$2:$B$3000=$B712),,),0),MATCH(F692,'ce raw data'!$C$1:$CZ$1,0))="","-",INDEX('ce raw data'!$C$2:$CZ$3000,MATCH(1,INDEX(('ce raw data'!$A$2:$A$3000=C689)*('ce raw data'!$B$2:$B$3000=$B712),,),0),MATCH(F692,'ce raw data'!$C$1:$CZ$1,0))),"-")</f>
        <v>-</v>
      </c>
      <c r="G712" s="8" t="str">
        <f>IFERROR(IF(INDEX('ce raw data'!$C$2:$CZ$3000,MATCH(1,INDEX(('ce raw data'!$A$2:$A$3000=C689)*('ce raw data'!$B$2:$B$3000=$B712),,),0),MATCH(G692,'ce raw data'!$C$1:$CZ$1,0))="","-",INDEX('ce raw data'!$C$2:$CZ$3000,MATCH(1,INDEX(('ce raw data'!$A$2:$A$3000=C689)*('ce raw data'!$B$2:$B$3000=$B712),,),0),MATCH(G692,'ce raw data'!$C$1:$CZ$1,0))),"-")</f>
        <v>-</v>
      </c>
      <c r="H712" s="8" t="str">
        <f>IFERROR(IF(INDEX('ce raw data'!$C$2:$CZ$3000,MATCH(1,INDEX(('ce raw data'!$A$2:$A$3000=C689)*('ce raw data'!$B$2:$B$3000=$B712),,),0),MATCH(H692,'ce raw data'!$C$1:$CZ$1,0))="","-",INDEX('ce raw data'!$C$2:$CZ$3000,MATCH(1,INDEX(('ce raw data'!$A$2:$A$3000=C689)*('ce raw data'!$B$2:$B$3000=$B712),,),0),MATCH(H692,'ce raw data'!$C$1:$CZ$1,0))),"-")</f>
        <v>-</v>
      </c>
      <c r="I712" s="8" t="str">
        <f>IFERROR(IF(INDEX('ce raw data'!$C$2:$CZ$3000,MATCH(1,INDEX(('ce raw data'!$A$2:$A$3000=C689)*('ce raw data'!$B$2:$B$3000=$B712),,),0),MATCH(I692,'ce raw data'!$C$1:$CZ$1,0))="","-",INDEX('ce raw data'!$C$2:$CZ$3000,MATCH(1,INDEX(('ce raw data'!$A$2:$A$3000=C689)*('ce raw data'!$B$2:$B$3000=$B712),,),0),MATCH(I692,'ce raw data'!$C$1:$CZ$1,0))),"-")</f>
        <v>-</v>
      </c>
      <c r="J712" s="8" t="str">
        <f>IFERROR(IF(INDEX('ce raw data'!$C$2:$CZ$3000,MATCH(1,INDEX(('ce raw data'!$A$2:$A$3000=C689)*('ce raw data'!$B$2:$B$3000=$B712),,),0),MATCH(J692,'ce raw data'!$C$1:$CZ$1,0))="","-",INDEX('ce raw data'!$C$2:$CZ$3000,MATCH(1,INDEX(('ce raw data'!$A$2:$A$3000=C689)*('ce raw data'!$B$2:$B$3000=$B712),,),0),MATCH(J692,'ce raw data'!$C$1:$CZ$1,0))),"-")</f>
        <v>-</v>
      </c>
    </row>
    <row r="713" spans="2:10" hidden="1" x14ac:dyDescent="0.4">
      <c r="B713" s="11"/>
      <c r="C713" s="8" t="str">
        <f>IFERROR(IF(INDEX('ce raw data'!$C$2:$CZ$3000,MATCH(1,INDEX(('ce raw data'!$A$2:$A$3000=C689)*('ce raw data'!$B$2:$B$3000=$B714),,),0),MATCH(SUBSTITUTE(C692,"Allele","Height"),'ce raw data'!$C$1:$CZ$1,0))="","-",INDEX('ce raw data'!$C$2:$CZ$3000,MATCH(1,INDEX(('ce raw data'!$A$2:$A$3000=C689)*('ce raw data'!$B$2:$B$3000=$B714),,),0),MATCH(SUBSTITUTE(C692,"Allele","Height"),'ce raw data'!$C$1:$CZ$1,0))),"-")</f>
        <v>-</v>
      </c>
      <c r="D713" s="8" t="str">
        <f>IFERROR(IF(INDEX('ce raw data'!$C$2:$CZ$3000,MATCH(1,INDEX(('ce raw data'!$A$2:$A$3000=C689)*('ce raw data'!$B$2:$B$3000=$B714),,),0),MATCH(SUBSTITUTE(D692,"Allele","Height"),'ce raw data'!$C$1:$CZ$1,0))="","-",INDEX('ce raw data'!$C$2:$CZ$3000,MATCH(1,INDEX(('ce raw data'!$A$2:$A$3000=C689)*('ce raw data'!$B$2:$B$3000=$B714),,),0),MATCH(SUBSTITUTE(D692,"Allele","Height"),'ce raw data'!$C$1:$CZ$1,0))),"-")</f>
        <v>-</v>
      </c>
      <c r="E713" s="8" t="str">
        <f>IFERROR(IF(INDEX('ce raw data'!$C$2:$CZ$3000,MATCH(1,INDEX(('ce raw data'!$A$2:$A$3000=C689)*('ce raw data'!$B$2:$B$3000=$B714),,),0),MATCH(SUBSTITUTE(E692,"Allele","Height"),'ce raw data'!$C$1:$CZ$1,0))="","-",INDEX('ce raw data'!$C$2:$CZ$3000,MATCH(1,INDEX(('ce raw data'!$A$2:$A$3000=C689)*('ce raw data'!$B$2:$B$3000=$B714),,),0),MATCH(SUBSTITUTE(E692,"Allele","Height"),'ce raw data'!$C$1:$CZ$1,0))),"-")</f>
        <v>-</v>
      </c>
      <c r="F713" s="8" t="str">
        <f>IFERROR(IF(INDEX('ce raw data'!$C$2:$CZ$3000,MATCH(1,INDEX(('ce raw data'!$A$2:$A$3000=C689)*('ce raw data'!$B$2:$B$3000=$B714),,),0),MATCH(SUBSTITUTE(F692,"Allele","Height"),'ce raw data'!$C$1:$CZ$1,0))="","-",INDEX('ce raw data'!$C$2:$CZ$3000,MATCH(1,INDEX(('ce raw data'!$A$2:$A$3000=C689)*('ce raw data'!$B$2:$B$3000=$B714),,),0),MATCH(SUBSTITUTE(F692,"Allele","Height"),'ce raw data'!$C$1:$CZ$1,0))),"-")</f>
        <v>-</v>
      </c>
      <c r="G713" s="8" t="str">
        <f>IFERROR(IF(INDEX('ce raw data'!$C$2:$CZ$3000,MATCH(1,INDEX(('ce raw data'!$A$2:$A$3000=C689)*('ce raw data'!$B$2:$B$3000=$B714),,),0),MATCH(SUBSTITUTE(G692,"Allele","Height"),'ce raw data'!$C$1:$CZ$1,0))="","-",INDEX('ce raw data'!$C$2:$CZ$3000,MATCH(1,INDEX(('ce raw data'!$A$2:$A$3000=C689)*('ce raw data'!$B$2:$B$3000=$B714),,),0),MATCH(SUBSTITUTE(G692,"Allele","Height"),'ce raw data'!$C$1:$CZ$1,0))),"-")</f>
        <v>-</v>
      </c>
      <c r="H713" s="8" t="str">
        <f>IFERROR(IF(INDEX('ce raw data'!$C$2:$CZ$3000,MATCH(1,INDEX(('ce raw data'!$A$2:$A$3000=C689)*('ce raw data'!$B$2:$B$3000=$B714),,),0),MATCH(SUBSTITUTE(H692,"Allele","Height"),'ce raw data'!$C$1:$CZ$1,0))="","-",INDEX('ce raw data'!$C$2:$CZ$3000,MATCH(1,INDEX(('ce raw data'!$A$2:$A$3000=C689)*('ce raw data'!$B$2:$B$3000=$B714),,),0),MATCH(SUBSTITUTE(H692,"Allele","Height"),'ce raw data'!$C$1:$CZ$1,0))),"-")</f>
        <v>-</v>
      </c>
      <c r="I713" s="8" t="str">
        <f>IFERROR(IF(INDEX('ce raw data'!$C$2:$CZ$3000,MATCH(1,INDEX(('ce raw data'!$A$2:$A$3000=C689)*('ce raw data'!$B$2:$B$3000=$B714),,),0),MATCH(SUBSTITUTE(I692,"Allele","Height"),'ce raw data'!$C$1:$CZ$1,0))="","-",INDEX('ce raw data'!$C$2:$CZ$3000,MATCH(1,INDEX(('ce raw data'!$A$2:$A$3000=C689)*('ce raw data'!$B$2:$B$3000=$B714),,),0),MATCH(SUBSTITUTE(I692,"Allele","Height"),'ce raw data'!$C$1:$CZ$1,0))),"-")</f>
        <v>-</v>
      </c>
      <c r="J713" s="8" t="str">
        <f>IFERROR(IF(INDEX('ce raw data'!$C$2:$CZ$3000,MATCH(1,INDEX(('ce raw data'!$A$2:$A$3000=C689)*('ce raw data'!$B$2:$B$3000=$B714),,),0),MATCH(SUBSTITUTE(J692,"Allele","Height"),'ce raw data'!$C$1:$CZ$1,0))="","-",INDEX('ce raw data'!$C$2:$CZ$3000,MATCH(1,INDEX(('ce raw data'!$A$2:$A$3000=C689)*('ce raw data'!$B$2:$B$3000=$B714),,),0),MATCH(SUBSTITUTE(J692,"Allele","Height"),'ce raw data'!$C$1:$CZ$1,0))),"-")</f>
        <v>-</v>
      </c>
    </row>
    <row r="714" spans="2:10" x14ac:dyDescent="0.4">
      <c r="B714" s="11" t="str">
        <f>'Allele Call Table'!$A$91</f>
        <v>CSF1PO</v>
      </c>
      <c r="C714" s="8" t="str">
        <f>IFERROR(IF(INDEX('ce raw data'!$C$2:$CZ$3000,MATCH(1,INDEX(('ce raw data'!$A$2:$A$3000=C689)*('ce raw data'!$B$2:$B$3000=$B714),,),0),MATCH(C692,'ce raw data'!$C$1:$CZ$1,0))="","-",INDEX('ce raw data'!$C$2:$CZ$3000,MATCH(1,INDEX(('ce raw data'!$A$2:$A$3000=C689)*('ce raw data'!$B$2:$B$3000=$B714),,),0),MATCH(C692,'ce raw data'!$C$1:$CZ$1,0))),"-")</f>
        <v>-</v>
      </c>
      <c r="D714" s="8" t="str">
        <f>IFERROR(IF(INDEX('ce raw data'!$C$2:$CZ$3000,MATCH(1,INDEX(('ce raw data'!$A$2:$A$3000=C689)*('ce raw data'!$B$2:$B$3000=$B714),,),0),MATCH(D692,'ce raw data'!$C$1:$CZ$1,0))="","-",INDEX('ce raw data'!$C$2:$CZ$3000,MATCH(1,INDEX(('ce raw data'!$A$2:$A$3000=C689)*('ce raw data'!$B$2:$B$3000=$B714),,),0),MATCH(D692,'ce raw data'!$C$1:$CZ$1,0))),"-")</f>
        <v>-</v>
      </c>
      <c r="E714" s="8" t="str">
        <f>IFERROR(IF(INDEX('ce raw data'!$C$2:$CZ$3000,MATCH(1,INDEX(('ce raw data'!$A$2:$A$3000=C689)*('ce raw data'!$B$2:$B$3000=$B714),,),0),MATCH(E692,'ce raw data'!$C$1:$CZ$1,0))="","-",INDEX('ce raw data'!$C$2:$CZ$3000,MATCH(1,INDEX(('ce raw data'!$A$2:$A$3000=C689)*('ce raw data'!$B$2:$B$3000=$B714),,),0),MATCH(E692,'ce raw data'!$C$1:$CZ$1,0))),"-")</f>
        <v>-</v>
      </c>
      <c r="F714" s="8" t="str">
        <f>IFERROR(IF(INDEX('ce raw data'!$C$2:$CZ$3000,MATCH(1,INDEX(('ce raw data'!$A$2:$A$3000=C689)*('ce raw data'!$B$2:$B$3000=$B714),,),0),MATCH(F692,'ce raw data'!$C$1:$CZ$1,0))="","-",INDEX('ce raw data'!$C$2:$CZ$3000,MATCH(1,INDEX(('ce raw data'!$A$2:$A$3000=C689)*('ce raw data'!$B$2:$B$3000=$B714),,),0),MATCH(F692,'ce raw data'!$C$1:$CZ$1,0))),"-")</f>
        <v>-</v>
      </c>
      <c r="G714" s="8" t="str">
        <f>IFERROR(IF(INDEX('ce raw data'!$C$2:$CZ$3000,MATCH(1,INDEX(('ce raw data'!$A$2:$A$3000=C689)*('ce raw data'!$B$2:$B$3000=$B714),,),0),MATCH(G692,'ce raw data'!$C$1:$CZ$1,0))="","-",INDEX('ce raw data'!$C$2:$CZ$3000,MATCH(1,INDEX(('ce raw data'!$A$2:$A$3000=C689)*('ce raw data'!$B$2:$B$3000=$B714),,),0),MATCH(G692,'ce raw data'!$C$1:$CZ$1,0))),"-")</f>
        <v>-</v>
      </c>
      <c r="H714" s="8" t="str">
        <f>IFERROR(IF(INDEX('ce raw data'!$C$2:$CZ$3000,MATCH(1,INDEX(('ce raw data'!$A$2:$A$3000=C689)*('ce raw data'!$B$2:$B$3000=$B714),,),0),MATCH(H692,'ce raw data'!$C$1:$CZ$1,0))="","-",INDEX('ce raw data'!$C$2:$CZ$3000,MATCH(1,INDEX(('ce raw data'!$A$2:$A$3000=C689)*('ce raw data'!$B$2:$B$3000=$B714),,),0),MATCH(H692,'ce raw data'!$C$1:$CZ$1,0))),"-")</f>
        <v>-</v>
      </c>
      <c r="I714" s="8" t="str">
        <f>IFERROR(IF(INDEX('ce raw data'!$C$2:$CZ$3000,MATCH(1,INDEX(('ce raw data'!$A$2:$A$3000=C689)*('ce raw data'!$B$2:$B$3000=$B714),,),0),MATCH(I692,'ce raw data'!$C$1:$CZ$1,0))="","-",INDEX('ce raw data'!$C$2:$CZ$3000,MATCH(1,INDEX(('ce raw data'!$A$2:$A$3000=C689)*('ce raw data'!$B$2:$B$3000=$B714),,),0),MATCH(I692,'ce raw data'!$C$1:$CZ$1,0))),"-")</f>
        <v>-</v>
      </c>
      <c r="J714" s="8" t="str">
        <f>IFERROR(IF(INDEX('ce raw data'!$C$2:$CZ$3000,MATCH(1,INDEX(('ce raw data'!$A$2:$A$3000=C689)*('ce raw data'!$B$2:$B$3000=$B714),,),0),MATCH(J692,'ce raw data'!$C$1:$CZ$1,0))="","-",INDEX('ce raw data'!$C$2:$CZ$3000,MATCH(1,INDEX(('ce raw data'!$A$2:$A$3000=C689)*('ce raw data'!$B$2:$B$3000=$B714),,),0),MATCH(J692,'ce raw data'!$C$1:$CZ$1,0))),"-")</f>
        <v>-</v>
      </c>
    </row>
    <row r="715" spans="2:10" hidden="1" x14ac:dyDescent="0.4">
      <c r="B715" s="11"/>
      <c r="C715" s="8" t="str">
        <f>IFERROR(IF(INDEX('ce raw data'!$C$2:$CZ$3000,MATCH(1,INDEX(('ce raw data'!$A$2:$A$3000=C689)*('ce raw data'!$B$2:$B$3000=$B716),,),0),MATCH(SUBSTITUTE(C692,"Allele","Height"),'ce raw data'!$C$1:$CZ$1,0))="","-",INDEX('ce raw data'!$C$2:$CZ$3000,MATCH(1,INDEX(('ce raw data'!$A$2:$A$3000=C689)*('ce raw data'!$B$2:$B$3000=$B716),,),0),MATCH(SUBSTITUTE(C692,"Allele","Height"),'ce raw data'!$C$1:$CZ$1,0))),"-")</f>
        <v>-</v>
      </c>
      <c r="D715" s="8" t="str">
        <f>IFERROR(IF(INDEX('ce raw data'!$C$2:$CZ$3000,MATCH(1,INDEX(('ce raw data'!$A$2:$A$3000=C689)*('ce raw data'!$B$2:$B$3000=$B716),,),0),MATCH(SUBSTITUTE(D692,"Allele","Height"),'ce raw data'!$C$1:$CZ$1,0))="","-",INDEX('ce raw data'!$C$2:$CZ$3000,MATCH(1,INDEX(('ce raw data'!$A$2:$A$3000=C689)*('ce raw data'!$B$2:$B$3000=$B716),,),0),MATCH(SUBSTITUTE(D692,"Allele","Height"),'ce raw data'!$C$1:$CZ$1,0))),"-")</f>
        <v>-</v>
      </c>
      <c r="E715" s="8" t="str">
        <f>IFERROR(IF(INDEX('ce raw data'!$C$2:$CZ$3000,MATCH(1,INDEX(('ce raw data'!$A$2:$A$3000=C689)*('ce raw data'!$B$2:$B$3000=$B716),,),0),MATCH(SUBSTITUTE(E692,"Allele","Height"),'ce raw data'!$C$1:$CZ$1,0))="","-",INDEX('ce raw data'!$C$2:$CZ$3000,MATCH(1,INDEX(('ce raw data'!$A$2:$A$3000=C689)*('ce raw data'!$B$2:$B$3000=$B716),,),0),MATCH(SUBSTITUTE(E692,"Allele","Height"),'ce raw data'!$C$1:$CZ$1,0))),"-")</f>
        <v>-</v>
      </c>
      <c r="F715" s="8" t="str">
        <f>IFERROR(IF(INDEX('ce raw data'!$C$2:$CZ$3000,MATCH(1,INDEX(('ce raw data'!$A$2:$A$3000=C689)*('ce raw data'!$B$2:$B$3000=$B716),,),0),MATCH(SUBSTITUTE(F692,"Allele","Height"),'ce raw data'!$C$1:$CZ$1,0))="","-",INDEX('ce raw data'!$C$2:$CZ$3000,MATCH(1,INDEX(('ce raw data'!$A$2:$A$3000=C689)*('ce raw data'!$B$2:$B$3000=$B716),,),0),MATCH(SUBSTITUTE(F692,"Allele","Height"),'ce raw data'!$C$1:$CZ$1,0))),"-")</f>
        <v>-</v>
      </c>
      <c r="G715" s="8" t="str">
        <f>IFERROR(IF(INDEX('ce raw data'!$C$2:$CZ$3000,MATCH(1,INDEX(('ce raw data'!$A$2:$A$3000=C689)*('ce raw data'!$B$2:$B$3000=$B716),,),0),MATCH(SUBSTITUTE(G692,"Allele","Height"),'ce raw data'!$C$1:$CZ$1,0))="","-",INDEX('ce raw data'!$C$2:$CZ$3000,MATCH(1,INDEX(('ce raw data'!$A$2:$A$3000=C689)*('ce raw data'!$B$2:$B$3000=$B716),,),0),MATCH(SUBSTITUTE(G692,"Allele","Height"),'ce raw data'!$C$1:$CZ$1,0))),"-")</f>
        <v>-</v>
      </c>
      <c r="H715" s="8" t="str">
        <f>IFERROR(IF(INDEX('ce raw data'!$C$2:$CZ$3000,MATCH(1,INDEX(('ce raw data'!$A$2:$A$3000=C689)*('ce raw data'!$B$2:$B$3000=$B716),,),0),MATCH(SUBSTITUTE(H692,"Allele","Height"),'ce raw data'!$C$1:$CZ$1,0))="","-",INDEX('ce raw data'!$C$2:$CZ$3000,MATCH(1,INDEX(('ce raw data'!$A$2:$A$3000=C689)*('ce raw data'!$B$2:$B$3000=$B716),,),0),MATCH(SUBSTITUTE(H692,"Allele","Height"),'ce raw data'!$C$1:$CZ$1,0))),"-")</f>
        <v>-</v>
      </c>
      <c r="I715" s="8" t="str">
        <f>IFERROR(IF(INDEX('ce raw data'!$C$2:$CZ$3000,MATCH(1,INDEX(('ce raw data'!$A$2:$A$3000=C689)*('ce raw data'!$B$2:$B$3000=$B716),,),0),MATCH(SUBSTITUTE(I692,"Allele","Height"),'ce raw data'!$C$1:$CZ$1,0))="","-",INDEX('ce raw data'!$C$2:$CZ$3000,MATCH(1,INDEX(('ce raw data'!$A$2:$A$3000=C689)*('ce raw data'!$B$2:$B$3000=$B716),,),0),MATCH(SUBSTITUTE(I692,"Allele","Height"),'ce raw data'!$C$1:$CZ$1,0))),"-")</f>
        <v>-</v>
      </c>
      <c r="J715" s="8" t="str">
        <f>IFERROR(IF(INDEX('ce raw data'!$C$2:$CZ$3000,MATCH(1,INDEX(('ce raw data'!$A$2:$A$3000=C689)*('ce raw data'!$B$2:$B$3000=$B716),,),0),MATCH(SUBSTITUTE(J692,"Allele","Height"),'ce raw data'!$C$1:$CZ$1,0))="","-",INDEX('ce raw data'!$C$2:$CZ$3000,MATCH(1,INDEX(('ce raw data'!$A$2:$A$3000=C689)*('ce raw data'!$B$2:$B$3000=$B716),,),0),MATCH(SUBSTITUTE(J692,"Allele","Height"),'ce raw data'!$C$1:$CZ$1,0))),"-")</f>
        <v>-</v>
      </c>
    </row>
    <row r="716" spans="2:10" x14ac:dyDescent="0.4">
      <c r="B716" s="11" t="str">
        <f>'Allele Call Table'!$A$93</f>
        <v>Penta D</v>
      </c>
      <c r="C716" s="8" t="str">
        <f>IFERROR(IF(INDEX('ce raw data'!$C$2:$CZ$3000,MATCH(1,INDEX(('ce raw data'!$A$2:$A$3000=C689)*('ce raw data'!$B$2:$B$3000=$B716),,),0),MATCH(C692,'ce raw data'!$C$1:$CZ$1,0))="","-",INDEX('ce raw data'!$C$2:$CZ$3000,MATCH(1,INDEX(('ce raw data'!$A$2:$A$3000=C689)*('ce raw data'!$B$2:$B$3000=$B716),,),0),MATCH(C692,'ce raw data'!$C$1:$CZ$1,0))),"-")</f>
        <v>-</v>
      </c>
      <c r="D716" s="8" t="str">
        <f>IFERROR(IF(INDEX('ce raw data'!$C$2:$CZ$3000,MATCH(1,INDEX(('ce raw data'!$A$2:$A$3000=C689)*('ce raw data'!$B$2:$B$3000=$B716),,),0),MATCH(D692,'ce raw data'!$C$1:$CZ$1,0))="","-",INDEX('ce raw data'!$C$2:$CZ$3000,MATCH(1,INDEX(('ce raw data'!$A$2:$A$3000=C689)*('ce raw data'!$B$2:$B$3000=$B716),,),0),MATCH(D692,'ce raw data'!$C$1:$CZ$1,0))),"-")</f>
        <v>-</v>
      </c>
      <c r="E716" s="8" t="str">
        <f>IFERROR(IF(INDEX('ce raw data'!$C$2:$CZ$3000,MATCH(1,INDEX(('ce raw data'!$A$2:$A$3000=C689)*('ce raw data'!$B$2:$B$3000=$B716),,),0),MATCH(E692,'ce raw data'!$C$1:$CZ$1,0))="","-",INDEX('ce raw data'!$C$2:$CZ$3000,MATCH(1,INDEX(('ce raw data'!$A$2:$A$3000=C689)*('ce raw data'!$B$2:$B$3000=$B716),,),0),MATCH(E692,'ce raw data'!$C$1:$CZ$1,0))),"-")</f>
        <v>-</v>
      </c>
      <c r="F716" s="8" t="str">
        <f>IFERROR(IF(INDEX('ce raw data'!$C$2:$CZ$3000,MATCH(1,INDEX(('ce raw data'!$A$2:$A$3000=C689)*('ce raw data'!$B$2:$B$3000=$B716),,),0),MATCH(F692,'ce raw data'!$C$1:$CZ$1,0))="","-",INDEX('ce raw data'!$C$2:$CZ$3000,MATCH(1,INDEX(('ce raw data'!$A$2:$A$3000=C689)*('ce raw data'!$B$2:$B$3000=$B716),,),0),MATCH(F692,'ce raw data'!$C$1:$CZ$1,0))),"-")</f>
        <v>-</v>
      </c>
      <c r="G716" s="8" t="str">
        <f>IFERROR(IF(INDEX('ce raw data'!$C$2:$CZ$3000,MATCH(1,INDEX(('ce raw data'!$A$2:$A$3000=C689)*('ce raw data'!$B$2:$B$3000=$B716),,),0),MATCH(G692,'ce raw data'!$C$1:$CZ$1,0))="","-",INDEX('ce raw data'!$C$2:$CZ$3000,MATCH(1,INDEX(('ce raw data'!$A$2:$A$3000=C689)*('ce raw data'!$B$2:$B$3000=$B716),,),0),MATCH(G692,'ce raw data'!$C$1:$CZ$1,0))),"-")</f>
        <v>-</v>
      </c>
      <c r="H716" s="8" t="str">
        <f>IFERROR(IF(INDEX('ce raw data'!$C$2:$CZ$3000,MATCH(1,INDEX(('ce raw data'!$A$2:$A$3000=C689)*('ce raw data'!$B$2:$B$3000=$B716),,),0),MATCH(H692,'ce raw data'!$C$1:$CZ$1,0))="","-",INDEX('ce raw data'!$C$2:$CZ$3000,MATCH(1,INDEX(('ce raw data'!$A$2:$A$3000=C689)*('ce raw data'!$B$2:$B$3000=$B716),,),0),MATCH(H692,'ce raw data'!$C$1:$CZ$1,0))),"-")</f>
        <v>-</v>
      </c>
      <c r="I716" s="8" t="str">
        <f>IFERROR(IF(INDEX('ce raw data'!$C$2:$CZ$3000,MATCH(1,INDEX(('ce raw data'!$A$2:$A$3000=C689)*('ce raw data'!$B$2:$B$3000=$B716),,),0),MATCH(I692,'ce raw data'!$C$1:$CZ$1,0))="","-",INDEX('ce raw data'!$C$2:$CZ$3000,MATCH(1,INDEX(('ce raw data'!$A$2:$A$3000=C689)*('ce raw data'!$B$2:$B$3000=$B716),,),0),MATCH(I692,'ce raw data'!$C$1:$CZ$1,0))),"-")</f>
        <v>-</v>
      </c>
      <c r="J716" s="8" t="str">
        <f>IFERROR(IF(INDEX('ce raw data'!$C$2:$CZ$3000,MATCH(1,INDEX(('ce raw data'!$A$2:$A$3000=C689)*('ce raw data'!$B$2:$B$3000=$B716),,),0),MATCH(J692,'ce raw data'!$C$1:$CZ$1,0))="","-",INDEX('ce raw data'!$C$2:$CZ$3000,MATCH(1,INDEX(('ce raw data'!$A$2:$A$3000=C689)*('ce raw data'!$B$2:$B$3000=$B716),,),0),MATCH(J692,'ce raw data'!$C$1:$CZ$1,0))),"-")</f>
        <v>-</v>
      </c>
    </row>
    <row r="717" spans="2:10" hidden="1" x14ac:dyDescent="0.4">
      <c r="B717" s="10"/>
      <c r="C717" s="8" t="str">
        <f>IFERROR(IF(INDEX('ce raw data'!$C$2:$CZ$3000,MATCH(1,INDEX(('ce raw data'!$A$2:$A$3000=C689)*('ce raw data'!$B$2:$B$3000=$B718),,),0),MATCH(SUBSTITUTE(C692,"Allele","Height"),'ce raw data'!$C$1:$CZ$1,0))="","-",INDEX('ce raw data'!$C$2:$CZ$3000,MATCH(1,INDEX(('ce raw data'!$A$2:$A$3000=C689)*('ce raw data'!$B$2:$B$3000=$B718),,),0),MATCH(SUBSTITUTE(C692,"Allele","Height"),'ce raw data'!$C$1:$CZ$1,0))),"-")</f>
        <v>-</v>
      </c>
      <c r="D717" s="8" t="str">
        <f>IFERROR(IF(INDEX('ce raw data'!$C$2:$CZ$3000,MATCH(1,INDEX(('ce raw data'!$A$2:$A$3000=C689)*('ce raw data'!$B$2:$B$3000=$B718),,),0),MATCH(SUBSTITUTE(D692,"Allele","Height"),'ce raw data'!$C$1:$CZ$1,0))="","-",INDEX('ce raw data'!$C$2:$CZ$3000,MATCH(1,INDEX(('ce raw data'!$A$2:$A$3000=C689)*('ce raw data'!$B$2:$B$3000=$B718),,),0),MATCH(SUBSTITUTE(D692,"Allele","Height"),'ce raw data'!$C$1:$CZ$1,0))),"-")</f>
        <v>-</v>
      </c>
      <c r="E717" s="8" t="str">
        <f>IFERROR(IF(INDEX('ce raw data'!$C$2:$CZ$3000,MATCH(1,INDEX(('ce raw data'!$A$2:$A$3000=C689)*('ce raw data'!$B$2:$B$3000=$B718),,),0),MATCH(SUBSTITUTE(E692,"Allele","Height"),'ce raw data'!$C$1:$CZ$1,0))="","-",INDEX('ce raw data'!$C$2:$CZ$3000,MATCH(1,INDEX(('ce raw data'!$A$2:$A$3000=C689)*('ce raw data'!$B$2:$B$3000=$B718),,),0),MATCH(SUBSTITUTE(E692,"Allele","Height"),'ce raw data'!$C$1:$CZ$1,0))),"-")</f>
        <v>-</v>
      </c>
      <c r="F717" s="8" t="str">
        <f>IFERROR(IF(INDEX('ce raw data'!$C$2:$CZ$3000,MATCH(1,INDEX(('ce raw data'!$A$2:$A$3000=C689)*('ce raw data'!$B$2:$B$3000=$B718),,),0),MATCH(SUBSTITUTE(F692,"Allele","Height"),'ce raw data'!$C$1:$CZ$1,0))="","-",INDEX('ce raw data'!$C$2:$CZ$3000,MATCH(1,INDEX(('ce raw data'!$A$2:$A$3000=C689)*('ce raw data'!$B$2:$B$3000=$B718),,),0),MATCH(SUBSTITUTE(F692,"Allele","Height"),'ce raw data'!$C$1:$CZ$1,0))),"-")</f>
        <v>-</v>
      </c>
      <c r="G717" s="8" t="str">
        <f>IFERROR(IF(INDEX('ce raw data'!$C$2:$CZ$3000,MATCH(1,INDEX(('ce raw data'!$A$2:$A$3000=C689)*('ce raw data'!$B$2:$B$3000=$B718),,),0),MATCH(SUBSTITUTE(G692,"Allele","Height"),'ce raw data'!$C$1:$CZ$1,0))="","-",INDEX('ce raw data'!$C$2:$CZ$3000,MATCH(1,INDEX(('ce raw data'!$A$2:$A$3000=C689)*('ce raw data'!$B$2:$B$3000=$B718),,),0),MATCH(SUBSTITUTE(G692,"Allele","Height"),'ce raw data'!$C$1:$CZ$1,0))),"-")</f>
        <v>-</v>
      </c>
      <c r="H717" s="8" t="str">
        <f>IFERROR(IF(INDEX('ce raw data'!$C$2:$CZ$3000,MATCH(1,INDEX(('ce raw data'!$A$2:$A$3000=C689)*('ce raw data'!$B$2:$B$3000=$B718),,),0),MATCH(SUBSTITUTE(H692,"Allele","Height"),'ce raw data'!$C$1:$CZ$1,0))="","-",INDEX('ce raw data'!$C$2:$CZ$3000,MATCH(1,INDEX(('ce raw data'!$A$2:$A$3000=C689)*('ce raw data'!$B$2:$B$3000=$B718),,),0),MATCH(SUBSTITUTE(H692,"Allele","Height"),'ce raw data'!$C$1:$CZ$1,0))),"-")</f>
        <v>-</v>
      </c>
      <c r="I717" s="8" t="str">
        <f>IFERROR(IF(INDEX('ce raw data'!$C$2:$CZ$3000,MATCH(1,INDEX(('ce raw data'!$A$2:$A$3000=C689)*('ce raw data'!$B$2:$B$3000=$B718),,),0),MATCH(SUBSTITUTE(I692,"Allele","Height"),'ce raw data'!$C$1:$CZ$1,0))="","-",INDEX('ce raw data'!$C$2:$CZ$3000,MATCH(1,INDEX(('ce raw data'!$A$2:$A$3000=C689)*('ce raw data'!$B$2:$B$3000=$B718),,),0),MATCH(SUBSTITUTE(I692,"Allele","Height"),'ce raw data'!$C$1:$CZ$1,0))),"-")</f>
        <v>-</v>
      </c>
      <c r="J717" s="8" t="str">
        <f>IFERROR(IF(INDEX('ce raw data'!$C$2:$CZ$3000,MATCH(1,INDEX(('ce raw data'!$A$2:$A$3000=C689)*('ce raw data'!$B$2:$B$3000=$B718),,),0),MATCH(SUBSTITUTE(J692,"Allele","Height"),'ce raw data'!$C$1:$CZ$1,0))="","-",INDEX('ce raw data'!$C$2:$CZ$3000,MATCH(1,INDEX(('ce raw data'!$A$2:$A$3000=C689)*('ce raw data'!$B$2:$B$3000=$B718),,),0),MATCH(SUBSTITUTE(J692,"Allele","Height"),'ce raw data'!$C$1:$CZ$1,0))),"-")</f>
        <v>-</v>
      </c>
    </row>
    <row r="718" spans="2:10" x14ac:dyDescent="0.4">
      <c r="B718" s="14" t="str">
        <f>'Allele Call Table'!$A$95</f>
        <v>TH01</v>
      </c>
      <c r="C718" s="8" t="str">
        <f>IFERROR(IF(INDEX('ce raw data'!$C$2:$CZ$3000,MATCH(1,INDEX(('ce raw data'!$A$2:$A$3000=C689)*('ce raw data'!$B$2:$B$3000=$B718),,),0),MATCH(C692,'ce raw data'!$C$1:$CZ$1,0))="","-",INDEX('ce raw data'!$C$2:$CZ$3000,MATCH(1,INDEX(('ce raw data'!$A$2:$A$3000=C689)*('ce raw data'!$B$2:$B$3000=$B718),,),0),MATCH(C692,'ce raw data'!$C$1:$CZ$1,0))),"-")</f>
        <v>-</v>
      </c>
      <c r="D718" s="8" t="str">
        <f>IFERROR(IF(INDEX('ce raw data'!$C$2:$CZ$3000,MATCH(1,INDEX(('ce raw data'!$A$2:$A$3000=C689)*('ce raw data'!$B$2:$B$3000=$B718),,),0),MATCH(D692,'ce raw data'!$C$1:$CZ$1,0))="","-",INDEX('ce raw data'!$C$2:$CZ$3000,MATCH(1,INDEX(('ce raw data'!$A$2:$A$3000=C689)*('ce raw data'!$B$2:$B$3000=$B718),,),0),MATCH(D692,'ce raw data'!$C$1:$CZ$1,0))),"-")</f>
        <v>-</v>
      </c>
      <c r="E718" s="8" t="str">
        <f>IFERROR(IF(INDEX('ce raw data'!$C$2:$CZ$3000,MATCH(1,INDEX(('ce raw data'!$A$2:$A$3000=C689)*('ce raw data'!$B$2:$B$3000=$B718),,),0),MATCH(E692,'ce raw data'!$C$1:$CZ$1,0))="","-",INDEX('ce raw data'!$C$2:$CZ$3000,MATCH(1,INDEX(('ce raw data'!$A$2:$A$3000=C689)*('ce raw data'!$B$2:$B$3000=$B718),,),0),MATCH(E692,'ce raw data'!$C$1:$CZ$1,0))),"-")</f>
        <v>-</v>
      </c>
      <c r="F718" s="8" t="str">
        <f>IFERROR(IF(INDEX('ce raw data'!$C$2:$CZ$3000,MATCH(1,INDEX(('ce raw data'!$A$2:$A$3000=C689)*('ce raw data'!$B$2:$B$3000=$B718),,),0),MATCH(F692,'ce raw data'!$C$1:$CZ$1,0))="","-",INDEX('ce raw data'!$C$2:$CZ$3000,MATCH(1,INDEX(('ce raw data'!$A$2:$A$3000=C689)*('ce raw data'!$B$2:$B$3000=$B718),,),0),MATCH(F692,'ce raw data'!$C$1:$CZ$1,0))),"-")</f>
        <v>-</v>
      </c>
      <c r="G718" s="8" t="str">
        <f>IFERROR(IF(INDEX('ce raw data'!$C$2:$CZ$3000,MATCH(1,INDEX(('ce raw data'!$A$2:$A$3000=C689)*('ce raw data'!$B$2:$B$3000=$B718),,),0),MATCH(G692,'ce raw data'!$C$1:$CZ$1,0))="","-",INDEX('ce raw data'!$C$2:$CZ$3000,MATCH(1,INDEX(('ce raw data'!$A$2:$A$3000=C689)*('ce raw data'!$B$2:$B$3000=$B718),,),0),MATCH(G692,'ce raw data'!$C$1:$CZ$1,0))),"-")</f>
        <v>-</v>
      </c>
      <c r="H718" s="8" t="str">
        <f>IFERROR(IF(INDEX('ce raw data'!$C$2:$CZ$3000,MATCH(1,INDEX(('ce raw data'!$A$2:$A$3000=C689)*('ce raw data'!$B$2:$B$3000=$B718),,),0),MATCH(H692,'ce raw data'!$C$1:$CZ$1,0))="","-",INDEX('ce raw data'!$C$2:$CZ$3000,MATCH(1,INDEX(('ce raw data'!$A$2:$A$3000=C689)*('ce raw data'!$B$2:$B$3000=$B718),,),0),MATCH(H692,'ce raw data'!$C$1:$CZ$1,0))),"-")</f>
        <v>-</v>
      </c>
      <c r="I718" s="8" t="str">
        <f>IFERROR(IF(INDEX('ce raw data'!$C$2:$CZ$3000,MATCH(1,INDEX(('ce raw data'!$A$2:$A$3000=C689)*('ce raw data'!$B$2:$B$3000=$B718),,),0),MATCH(I692,'ce raw data'!$C$1:$CZ$1,0))="","-",INDEX('ce raw data'!$C$2:$CZ$3000,MATCH(1,INDEX(('ce raw data'!$A$2:$A$3000=C689)*('ce raw data'!$B$2:$B$3000=$B718),,),0),MATCH(I692,'ce raw data'!$C$1:$CZ$1,0))),"-")</f>
        <v>-</v>
      </c>
      <c r="J718" s="8" t="str">
        <f>IFERROR(IF(INDEX('ce raw data'!$C$2:$CZ$3000,MATCH(1,INDEX(('ce raw data'!$A$2:$A$3000=C689)*('ce raw data'!$B$2:$B$3000=$B718),,),0),MATCH(J692,'ce raw data'!$C$1:$CZ$1,0))="","-",INDEX('ce raw data'!$C$2:$CZ$3000,MATCH(1,INDEX(('ce raw data'!$A$2:$A$3000=C689)*('ce raw data'!$B$2:$B$3000=$B718),,),0),MATCH(J692,'ce raw data'!$C$1:$CZ$1,0))),"-")</f>
        <v>-</v>
      </c>
    </row>
    <row r="719" spans="2:10" hidden="1" x14ac:dyDescent="0.4">
      <c r="B719" s="14"/>
      <c r="C719" s="8" t="str">
        <f>IFERROR(IF(INDEX('ce raw data'!$C$2:$CZ$3000,MATCH(1,INDEX(('ce raw data'!$A$2:$A$3000=C689)*('ce raw data'!$B$2:$B$3000=$B720),,),0),MATCH(SUBSTITUTE(C692,"Allele","Height"),'ce raw data'!$C$1:$CZ$1,0))="","-",INDEX('ce raw data'!$C$2:$CZ$3000,MATCH(1,INDEX(('ce raw data'!$A$2:$A$3000=C689)*('ce raw data'!$B$2:$B$3000=$B720),,),0),MATCH(SUBSTITUTE(C692,"Allele","Height"),'ce raw data'!$C$1:$CZ$1,0))),"-")</f>
        <v>-</v>
      </c>
      <c r="D719" s="8" t="str">
        <f>IFERROR(IF(INDEX('ce raw data'!$C$2:$CZ$3000,MATCH(1,INDEX(('ce raw data'!$A$2:$A$3000=C689)*('ce raw data'!$B$2:$B$3000=$B720),,),0),MATCH(SUBSTITUTE(D692,"Allele","Height"),'ce raw data'!$C$1:$CZ$1,0))="","-",INDEX('ce raw data'!$C$2:$CZ$3000,MATCH(1,INDEX(('ce raw data'!$A$2:$A$3000=C689)*('ce raw data'!$B$2:$B$3000=$B720),,),0),MATCH(SUBSTITUTE(D692,"Allele","Height"),'ce raw data'!$C$1:$CZ$1,0))),"-")</f>
        <v>-</v>
      </c>
      <c r="E719" s="8" t="str">
        <f>IFERROR(IF(INDEX('ce raw data'!$C$2:$CZ$3000,MATCH(1,INDEX(('ce raw data'!$A$2:$A$3000=C689)*('ce raw data'!$B$2:$B$3000=$B720),,),0),MATCH(SUBSTITUTE(E692,"Allele","Height"),'ce raw data'!$C$1:$CZ$1,0))="","-",INDEX('ce raw data'!$C$2:$CZ$3000,MATCH(1,INDEX(('ce raw data'!$A$2:$A$3000=C689)*('ce raw data'!$B$2:$B$3000=$B720),,),0),MATCH(SUBSTITUTE(E692,"Allele","Height"),'ce raw data'!$C$1:$CZ$1,0))),"-")</f>
        <v>-</v>
      </c>
      <c r="F719" s="8" t="str">
        <f>IFERROR(IF(INDEX('ce raw data'!$C$2:$CZ$3000,MATCH(1,INDEX(('ce raw data'!$A$2:$A$3000=C689)*('ce raw data'!$B$2:$B$3000=$B720),,),0),MATCH(SUBSTITUTE(F692,"Allele","Height"),'ce raw data'!$C$1:$CZ$1,0))="","-",INDEX('ce raw data'!$C$2:$CZ$3000,MATCH(1,INDEX(('ce raw data'!$A$2:$A$3000=C689)*('ce raw data'!$B$2:$B$3000=$B720),,),0),MATCH(SUBSTITUTE(F692,"Allele","Height"),'ce raw data'!$C$1:$CZ$1,0))),"-")</f>
        <v>-</v>
      </c>
      <c r="G719" s="8" t="str">
        <f>IFERROR(IF(INDEX('ce raw data'!$C$2:$CZ$3000,MATCH(1,INDEX(('ce raw data'!$A$2:$A$3000=C689)*('ce raw data'!$B$2:$B$3000=$B720),,),0),MATCH(SUBSTITUTE(G692,"Allele","Height"),'ce raw data'!$C$1:$CZ$1,0))="","-",INDEX('ce raw data'!$C$2:$CZ$3000,MATCH(1,INDEX(('ce raw data'!$A$2:$A$3000=C689)*('ce raw data'!$B$2:$B$3000=$B720),,),0),MATCH(SUBSTITUTE(G692,"Allele","Height"),'ce raw data'!$C$1:$CZ$1,0))),"-")</f>
        <v>-</v>
      </c>
      <c r="H719" s="8" t="str">
        <f>IFERROR(IF(INDEX('ce raw data'!$C$2:$CZ$3000,MATCH(1,INDEX(('ce raw data'!$A$2:$A$3000=C689)*('ce raw data'!$B$2:$B$3000=$B720),,),0),MATCH(SUBSTITUTE(H692,"Allele","Height"),'ce raw data'!$C$1:$CZ$1,0))="","-",INDEX('ce raw data'!$C$2:$CZ$3000,MATCH(1,INDEX(('ce raw data'!$A$2:$A$3000=C689)*('ce raw data'!$B$2:$B$3000=$B720),,),0),MATCH(SUBSTITUTE(H692,"Allele","Height"),'ce raw data'!$C$1:$CZ$1,0))),"-")</f>
        <v>-</v>
      </c>
      <c r="I719" s="8" t="str">
        <f>IFERROR(IF(INDEX('ce raw data'!$C$2:$CZ$3000,MATCH(1,INDEX(('ce raw data'!$A$2:$A$3000=C689)*('ce raw data'!$B$2:$B$3000=$B720),,),0),MATCH(SUBSTITUTE(I692,"Allele","Height"),'ce raw data'!$C$1:$CZ$1,0))="","-",INDEX('ce raw data'!$C$2:$CZ$3000,MATCH(1,INDEX(('ce raw data'!$A$2:$A$3000=C689)*('ce raw data'!$B$2:$B$3000=$B720),,),0),MATCH(SUBSTITUTE(I692,"Allele","Height"),'ce raw data'!$C$1:$CZ$1,0))),"-")</f>
        <v>-</v>
      </c>
      <c r="J719" s="8" t="str">
        <f>IFERROR(IF(INDEX('ce raw data'!$C$2:$CZ$3000,MATCH(1,INDEX(('ce raw data'!$A$2:$A$3000=C689)*('ce raw data'!$B$2:$B$3000=$B720),,),0),MATCH(SUBSTITUTE(J692,"Allele","Height"),'ce raw data'!$C$1:$CZ$1,0))="","-",INDEX('ce raw data'!$C$2:$CZ$3000,MATCH(1,INDEX(('ce raw data'!$A$2:$A$3000=C689)*('ce raw data'!$B$2:$B$3000=$B720),,),0),MATCH(SUBSTITUTE(J692,"Allele","Height"),'ce raw data'!$C$1:$CZ$1,0))),"-")</f>
        <v>-</v>
      </c>
    </row>
    <row r="720" spans="2:10" x14ac:dyDescent="0.4">
      <c r="B720" s="14" t="str">
        <f>'Allele Call Table'!$A$97</f>
        <v>vWA</v>
      </c>
      <c r="C720" s="8" t="str">
        <f>IFERROR(IF(INDEX('ce raw data'!$C$2:$CZ$3000,MATCH(1,INDEX(('ce raw data'!$A$2:$A$3000=C689)*('ce raw data'!$B$2:$B$3000=$B720),,),0),MATCH(C692,'ce raw data'!$C$1:$CZ$1,0))="","-",INDEX('ce raw data'!$C$2:$CZ$3000,MATCH(1,INDEX(('ce raw data'!$A$2:$A$3000=C689)*('ce raw data'!$B$2:$B$3000=$B720),,),0),MATCH(C692,'ce raw data'!$C$1:$CZ$1,0))),"-")</f>
        <v>-</v>
      </c>
      <c r="D720" s="8" t="str">
        <f>IFERROR(IF(INDEX('ce raw data'!$C$2:$CZ$3000,MATCH(1,INDEX(('ce raw data'!$A$2:$A$3000=C689)*('ce raw data'!$B$2:$B$3000=$B720),,),0),MATCH(D692,'ce raw data'!$C$1:$CZ$1,0))="","-",INDEX('ce raw data'!$C$2:$CZ$3000,MATCH(1,INDEX(('ce raw data'!$A$2:$A$3000=C689)*('ce raw data'!$B$2:$B$3000=$B720),,),0),MATCH(D692,'ce raw data'!$C$1:$CZ$1,0))),"-")</f>
        <v>-</v>
      </c>
      <c r="E720" s="8" t="str">
        <f>IFERROR(IF(INDEX('ce raw data'!$C$2:$CZ$3000,MATCH(1,INDEX(('ce raw data'!$A$2:$A$3000=C689)*('ce raw data'!$B$2:$B$3000=$B720),,),0),MATCH(E692,'ce raw data'!$C$1:$CZ$1,0))="","-",INDEX('ce raw data'!$C$2:$CZ$3000,MATCH(1,INDEX(('ce raw data'!$A$2:$A$3000=C689)*('ce raw data'!$B$2:$B$3000=$B720),,),0),MATCH(E692,'ce raw data'!$C$1:$CZ$1,0))),"-")</f>
        <v>-</v>
      </c>
      <c r="F720" s="8" t="str">
        <f>IFERROR(IF(INDEX('ce raw data'!$C$2:$CZ$3000,MATCH(1,INDEX(('ce raw data'!$A$2:$A$3000=C689)*('ce raw data'!$B$2:$B$3000=$B720),,),0),MATCH(F692,'ce raw data'!$C$1:$CZ$1,0))="","-",INDEX('ce raw data'!$C$2:$CZ$3000,MATCH(1,INDEX(('ce raw data'!$A$2:$A$3000=C689)*('ce raw data'!$B$2:$B$3000=$B720),,),0),MATCH(F692,'ce raw data'!$C$1:$CZ$1,0))),"-")</f>
        <v>-</v>
      </c>
      <c r="G720" s="8" t="str">
        <f>IFERROR(IF(INDEX('ce raw data'!$C$2:$CZ$3000,MATCH(1,INDEX(('ce raw data'!$A$2:$A$3000=C689)*('ce raw data'!$B$2:$B$3000=$B720),,),0),MATCH(G692,'ce raw data'!$C$1:$CZ$1,0))="","-",INDEX('ce raw data'!$C$2:$CZ$3000,MATCH(1,INDEX(('ce raw data'!$A$2:$A$3000=C689)*('ce raw data'!$B$2:$B$3000=$B720),,),0),MATCH(G692,'ce raw data'!$C$1:$CZ$1,0))),"-")</f>
        <v>-</v>
      </c>
      <c r="H720" s="8" t="str">
        <f>IFERROR(IF(INDEX('ce raw data'!$C$2:$CZ$3000,MATCH(1,INDEX(('ce raw data'!$A$2:$A$3000=C689)*('ce raw data'!$B$2:$B$3000=$B720),,),0),MATCH(H692,'ce raw data'!$C$1:$CZ$1,0))="","-",INDEX('ce raw data'!$C$2:$CZ$3000,MATCH(1,INDEX(('ce raw data'!$A$2:$A$3000=C689)*('ce raw data'!$B$2:$B$3000=$B720),,),0),MATCH(H692,'ce raw data'!$C$1:$CZ$1,0))),"-")</f>
        <v>-</v>
      </c>
      <c r="I720" s="8" t="str">
        <f>IFERROR(IF(INDEX('ce raw data'!$C$2:$CZ$3000,MATCH(1,INDEX(('ce raw data'!$A$2:$A$3000=C689)*('ce raw data'!$B$2:$B$3000=$B720),,),0),MATCH(I692,'ce raw data'!$C$1:$CZ$1,0))="","-",INDEX('ce raw data'!$C$2:$CZ$3000,MATCH(1,INDEX(('ce raw data'!$A$2:$A$3000=C689)*('ce raw data'!$B$2:$B$3000=$B720),,),0),MATCH(I692,'ce raw data'!$C$1:$CZ$1,0))),"-")</f>
        <v>-</v>
      </c>
      <c r="J720" s="8" t="str">
        <f>IFERROR(IF(INDEX('ce raw data'!$C$2:$CZ$3000,MATCH(1,INDEX(('ce raw data'!$A$2:$A$3000=C689)*('ce raw data'!$B$2:$B$3000=$B720),,),0),MATCH(J692,'ce raw data'!$C$1:$CZ$1,0))="","-",INDEX('ce raw data'!$C$2:$CZ$3000,MATCH(1,INDEX(('ce raw data'!$A$2:$A$3000=C689)*('ce raw data'!$B$2:$B$3000=$B720),,),0),MATCH(J692,'ce raw data'!$C$1:$CZ$1,0))),"-")</f>
        <v>-</v>
      </c>
    </row>
    <row r="721" spans="2:10" hidden="1" x14ac:dyDescent="0.4">
      <c r="B721" s="14"/>
      <c r="C721" s="8" t="str">
        <f>IFERROR(IF(INDEX('ce raw data'!$C$2:$CZ$3000,MATCH(1,INDEX(('ce raw data'!$A$2:$A$3000=C689)*('ce raw data'!$B$2:$B$3000=$B722),,),0),MATCH(SUBSTITUTE(C692,"Allele","Height"),'ce raw data'!$C$1:$CZ$1,0))="","-",INDEX('ce raw data'!$C$2:$CZ$3000,MATCH(1,INDEX(('ce raw data'!$A$2:$A$3000=C689)*('ce raw data'!$B$2:$B$3000=$B722),,),0),MATCH(SUBSTITUTE(C692,"Allele","Height"),'ce raw data'!$C$1:$CZ$1,0))),"-")</f>
        <v>-</v>
      </c>
      <c r="D721" s="8" t="str">
        <f>IFERROR(IF(INDEX('ce raw data'!$C$2:$CZ$3000,MATCH(1,INDEX(('ce raw data'!$A$2:$A$3000=C689)*('ce raw data'!$B$2:$B$3000=$B722),,),0),MATCH(SUBSTITUTE(D692,"Allele","Height"),'ce raw data'!$C$1:$CZ$1,0))="","-",INDEX('ce raw data'!$C$2:$CZ$3000,MATCH(1,INDEX(('ce raw data'!$A$2:$A$3000=C689)*('ce raw data'!$B$2:$B$3000=$B722),,),0),MATCH(SUBSTITUTE(D692,"Allele","Height"),'ce raw data'!$C$1:$CZ$1,0))),"-")</f>
        <v>-</v>
      </c>
      <c r="E721" s="8" t="str">
        <f>IFERROR(IF(INDEX('ce raw data'!$C$2:$CZ$3000,MATCH(1,INDEX(('ce raw data'!$A$2:$A$3000=C689)*('ce raw data'!$B$2:$B$3000=$B722),,),0),MATCH(SUBSTITUTE(E692,"Allele","Height"),'ce raw data'!$C$1:$CZ$1,0))="","-",INDEX('ce raw data'!$C$2:$CZ$3000,MATCH(1,INDEX(('ce raw data'!$A$2:$A$3000=C689)*('ce raw data'!$B$2:$B$3000=$B722),,),0),MATCH(SUBSTITUTE(E692,"Allele","Height"),'ce raw data'!$C$1:$CZ$1,0))),"-")</f>
        <v>-</v>
      </c>
      <c r="F721" s="8" t="str">
        <f>IFERROR(IF(INDEX('ce raw data'!$C$2:$CZ$3000,MATCH(1,INDEX(('ce raw data'!$A$2:$A$3000=C689)*('ce raw data'!$B$2:$B$3000=$B722),,),0),MATCH(SUBSTITUTE(F692,"Allele","Height"),'ce raw data'!$C$1:$CZ$1,0))="","-",INDEX('ce raw data'!$C$2:$CZ$3000,MATCH(1,INDEX(('ce raw data'!$A$2:$A$3000=C689)*('ce raw data'!$B$2:$B$3000=$B722),,),0),MATCH(SUBSTITUTE(F692,"Allele","Height"),'ce raw data'!$C$1:$CZ$1,0))),"-")</f>
        <v>-</v>
      </c>
      <c r="G721" s="8" t="str">
        <f>IFERROR(IF(INDEX('ce raw data'!$C$2:$CZ$3000,MATCH(1,INDEX(('ce raw data'!$A$2:$A$3000=C689)*('ce raw data'!$B$2:$B$3000=$B722),,),0),MATCH(SUBSTITUTE(G692,"Allele","Height"),'ce raw data'!$C$1:$CZ$1,0))="","-",INDEX('ce raw data'!$C$2:$CZ$3000,MATCH(1,INDEX(('ce raw data'!$A$2:$A$3000=C689)*('ce raw data'!$B$2:$B$3000=$B722),,),0),MATCH(SUBSTITUTE(G692,"Allele","Height"),'ce raw data'!$C$1:$CZ$1,0))),"-")</f>
        <v>-</v>
      </c>
      <c r="H721" s="8" t="str">
        <f>IFERROR(IF(INDEX('ce raw data'!$C$2:$CZ$3000,MATCH(1,INDEX(('ce raw data'!$A$2:$A$3000=C689)*('ce raw data'!$B$2:$B$3000=$B722),,),0),MATCH(SUBSTITUTE(H692,"Allele","Height"),'ce raw data'!$C$1:$CZ$1,0))="","-",INDEX('ce raw data'!$C$2:$CZ$3000,MATCH(1,INDEX(('ce raw data'!$A$2:$A$3000=C689)*('ce raw data'!$B$2:$B$3000=$B722),,),0),MATCH(SUBSTITUTE(H692,"Allele","Height"),'ce raw data'!$C$1:$CZ$1,0))),"-")</f>
        <v>-</v>
      </c>
      <c r="I721" s="8" t="str">
        <f>IFERROR(IF(INDEX('ce raw data'!$C$2:$CZ$3000,MATCH(1,INDEX(('ce raw data'!$A$2:$A$3000=C689)*('ce raw data'!$B$2:$B$3000=$B722),,),0),MATCH(SUBSTITUTE(I692,"Allele","Height"),'ce raw data'!$C$1:$CZ$1,0))="","-",INDEX('ce raw data'!$C$2:$CZ$3000,MATCH(1,INDEX(('ce raw data'!$A$2:$A$3000=C689)*('ce raw data'!$B$2:$B$3000=$B722),,),0),MATCH(SUBSTITUTE(I692,"Allele","Height"),'ce raw data'!$C$1:$CZ$1,0))),"-")</f>
        <v>-</v>
      </c>
      <c r="J721" s="8" t="str">
        <f>IFERROR(IF(INDEX('ce raw data'!$C$2:$CZ$3000,MATCH(1,INDEX(('ce raw data'!$A$2:$A$3000=C689)*('ce raw data'!$B$2:$B$3000=$B722),,),0),MATCH(SUBSTITUTE(J692,"Allele","Height"),'ce raw data'!$C$1:$CZ$1,0))="","-",INDEX('ce raw data'!$C$2:$CZ$3000,MATCH(1,INDEX(('ce raw data'!$A$2:$A$3000=C689)*('ce raw data'!$B$2:$B$3000=$B722),,),0),MATCH(SUBSTITUTE(J692,"Allele","Height"),'ce raw data'!$C$1:$CZ$1,0))),"-")</f>
        <v>-</v>
      </c>
    </row>
    <row r="722" spans="2:10" x14ac:dyDescent="0.4">
      <c r="B722" s="14" t="str">
        <f>'Allele Call Table'!$A$99</f>
        <v>D21S11</v>
      </c>
      <c r="C722" s="8" t="str">
        <f>IFERROR(IF(INDEX('ce raw data'!$C$2:$CZ$3000,MATCH(1,INDEX(('ce raw data'!$A$2:$A$3000=C689)*('ce raw data'!$B$2:$B$3000=$B722),,),0),MATCH(C692,'ce raw data'!$C$1:$CZ$1,0))="","-",INDEX('ce raw data'!$C$2:$CZ$3000,MATCH(1,INDEX(('ce raw data'!$A$2:$A$3000=C689)*('ce raw data'!$B$2:$B$3000=$B722),,),0),MATCH(C692,'ce raw data'!$C$1:$CZ$1,0))),"-")</f>
        <v>-</v>
      </c>
      <c r="D722" s="8" t="str">
        <f>IFERROR(IF(INDEX('ce raw data'!$C$2:$CZ$3000,MATCH(1,INDEX(('ce raw data'!$A$2:$A$3000=C689)*('ce raw data'!$B$2:$B$3000=$B722),,),0),MATCH(D692,'ce raw data'!$C$1:$CZ$1,0))="","-",INDEX('ce raw data'!$C$2:$CZ$3000,MATCH(1,INDEX(('ce raw data'!$A$2:$A$3000=C689)*('ce raw data'!$B$2:$B$3000=$B722),,),0),MATCH(D692,'ce raw data'!$C$1:$CZ$1,0))),"-")</f>
        <v>-</v>
      </c>
      <c r="E722" s="8" t="str">
        <f>IFERROR(IF(INDEX('ce raw data'!$C$2:$CZ$3000,MATCH(1,INDEX(('ce raw data'!$A$2:$A$3000=C689)*('ce raw data'!$B$2:$B$3000=$B722),,),0),MATCH(E692,'ce raw data'!$C$1:$CZ$1,0))="","-",INDEX('ce raw data'!$C$2:$CZ$3000,MATCH(1,INDEX(('ce raw data'!$A$2:$A$3000=C689)*('ce raw data'!$B$2:$B$3000=$B722),,),0),MATCH(E692,'ce raw data'!$C$1:$CZ$1,0))),"-")</f>
        <v>-</v>
      </c>
      <c r="F722" s="8" t="str">
        <f>IFERROR(IF(INDEX('ce raw data'!$C$2:$CZ$3000,MATCH(1,INDEX(('ce raw data'!$A$2:$A$3000=C689)*('ce raw data'!$B$2:$B$3000=$B722),,),0),MATCH(F692,'ce raw data'!$C$1:$CZ$1,0))="","-",INDEX('ce raw data'!$C$2:$CZ$3000,MATCH(1,INDEX(('ce raw data'!$A$2:$A$3000=C689)*('ce raw data'!$B$2:$B$3000=$B722),,),0),MATCH(F692,'ce raw data'!$C$1:$CZ$1,0))),"-")</f>
        <v>-</v>
      </c>
      <c r="G722" s="8" t="str">
        <f>IFERROR(IF(INDEX('ce raw data'!$C$2:$CZ$3000,MATCH(1,INDEX(('ce raw data'!$A$2:$A$3000=C689)*('ce raw data'!$B$2:$B$3000=$B722),,),0),MATCH(G692,'ce raw data'!$C$1:$CZ$1,0))="","-",INDEX('ce raw data'!$C$2:$CZ$3000,MATCH(1,INDEX(('ce raw data'!$A$2:$A$3000=C689)*('ce raw data'!$B$2:$B$3000=$B722),,),0),MATCH(G692,'ce raw data'!$C$1:$CZ$1,0))),"-")</f>
        <v>-</v>
      </c>
      <c r="H722" s="8" t="str">
        <f>IFERROR(IF(INDEX('ce raw data'!$C$2:$CZ$3000,MATCH(1,INDEX(('ce raw data'!$A$2:$A$3000=C689)*('ce raw data'!$B$2:$B$3000=$B722),,),0),MATCH(H692,'ce raw data'!$C$1:$CZ$1,0))="","-",INDEX('ce raw data'!$C$2:$CZ$3000,MATCH(1,INDEX(('ce raw data'!$A$2:$A$3000=C689)*('ce raw data'!$B$2:$B$3000=$B722),,),0),MATCH(H692,'ce raw data'!$C$1:$CZ$1,0))),"-")</f>
        <v>-</v>
      </c>
      <c r="I722" s="8" t="str">
        <f>IFERROR(IF(INDEX('ce raw data'!$C$2:$CZ$3000,MATCH(1,INDEX(('ce raw data'!$A$2:$A$3000=C689)*('ce raw data'!$B$2:$B$3000=$B722),,),0),MATCH(I692,'ce raw data'!$C$1:$CZ$1,0))="","-",INDEX('ce raw data'!$C$2:$CZ$3000,MATCH(1,INDEX(('ce raw data'!$A$2:$A$3000=C689)*('ce raw data'!$B$2:$B$3000=$B722),,),0),MATCH(I692,'ce raw data'!$C$1:$CZ$1,0))),"-")</f>
        <v>-</v>
      </c>
      <c r="J722" s="8" t="str">
        <f>IFERROR(IF(INDEX('ce raw data'!$C$2:$CZ$3000,MATCH(1,INDEX(('ce raw data'!$A$2:$A$3000=C689)*('ce raw data'!$B$2:$B$3000=$B722),,),0),MATCH(J692,'ce raw data'!$C$1:$CZ$1,0))="","-",INDEX('ce raw data'!$C$2:$CZ$3000,MATCH(1,INDEX(('ce raw data'!$A$2:$A$3000=C689)*('ce raw data'!$B$2:$B$3000=$B722),,),0),MATCH(J692,'ce raw data'!$C$1:$CZ$1,0))),"-")</f>
        <v>-</v>
      </c>
    </row>
    <row r="723" spans="2:10" hidden="1" x14ac:dyDescent="0.4">
      <c r="B723" s="14"/>
      <c r="C723" s="8" t="str">
        <f>IFERROR(IF(INDEX('ce raw data'!$C$2:$CZ$3000,MATCH(1,INDEX(('ce raw data'!$A$2:$A$3000=C689)*('ce raw data'!$B$2:$B$3000=$B724),,),0),MATCH(SUBSTITUTE(C692,"Allele","Height"),'ce raw data'!$C$1:$CZ$1,0))="","-",INDEX('ce raw data'!$C$2:$CZ$3000,MATCH(1,INDEX(('ce raw data'!$A$2:$A$3000=C689)*('ce raw data'!$B$2:$B$3000=$B724),,),0),MATCH(SUBSTITUTE(C692,"Allele","Height"),'ce raw data'!$C$1:$CZ$1,0))),"-")</f>
        <v>-</v>
      </c>
      <c r="D723" s="8" t="str">
        <f>IFERROR(IF(INDEX('ce raw data'!$C$2:$CZ$3000,MATCH(1,INDEX(('ce raw data'!$A$2:$A$3000=C689)*('ce raw data'!$B$2:$B$3000=$B724),,),0),MATCH(SUBSTITUTE(D692,"Allele","Height"),'ce raw data'!$C$1:$CZ$1,0))="","-",INDEX('ce raw data'!$C$2:$CZ$3000,MATCH(1,INDEX(('ce raw data'!$A$2:$A$3000=C689)*('ce raw data'!$B$2:$B$3000=$B724),,),0),MATCH(SUBSTITUTE(D692,"Allele","Height"),'ce raw data'!$C$1:$CZ$1,0))),"-")</f>
        <v>-</v>
      </c>
      <c r="E723" s="8" t="str">
        <f>IFERROR(IF(INDEX('ce raw data'!$C$2:$CZ$3000,MATCH(1,INDEX(('ce raw data'!$A$2:$A$3000=C689)*('ce raw data'!$B$2:$B$3000=$B724),,),0),MATCH(SUBSTITUTE(E692,"Allele","Height"),'ce raw data'!$C$1:$CZ$1,0))="","-",INDEX('ce raw data'!$C$2:$CZ$3000,MATCH(1,INDEX(('ce raw data'!$A$2:$A$3000=C689)*('ce raw data'!$B$2:$B$3000=$B724),,),0),MATCH(SUBSTITUTE(E692,"Allele","Height"),'ce raw data'!$C$1:$CZ$1,0))),"-")</f>
        <v>-</v>
      </c>
      <c r="F723" s="8" t="str">
        <f>IFERROR(IF(INDEX('ce raw data'!$C$2:$CZ$3000,MATCH(1,INDEX(('ce raw data'!$A$2:$A$3000=C689)*('ce raw data'!$B$2:$B$3000=$B724),,),0),MATCH(SUBSTITUTE(F692,"Allele","Height"),'ce raw data'!$C$1:$CZ$1,0))="","-",INDEX('ce raw data'!$C$2:$CZ$3000,MATCH(1,INDEX(('ce raw data'!$A$2:$A$3000=C689)*('ce raw data'!$B$2:$B$3000=$B724),,),0),MATCH(SUBSTITUTE(F692,"Allele","Height"),'ce raw data'!$C$1:$CZ$1,0))),"-")</f>
        <v>-</v>
      </c>
      <c r="G723" s="8" t="str">
        <f>IFERROR(IF(INDEX('ce raw data'!$C$2:$CZ$3000,MATCH(1,INDEX(('ce raw data'!$A$2:$A$3000=C689)*('ce raw data'!$B$2:$B$3000=$B724),,),0),MATCH(SUBSTITUTE(G692,"Allele","Height"),'ce raw data'!$C$1:$CZ$1,0))="","-",INDEX('ce raw data'!$C$2:$CZ$3000,MATCH(1,INDEX(('ce raw data'!$A$2:$A$3000=C689)*('ce raw data'!$B$2:$B$3000=$B724),,),0),MATCH(SUBSTITUTE(G692,"Allele","Height"),'ce raw data'!$C$1:$CZ$1,0))),"-")</f>
        <v>-</v>
      </c>
      <c r="H723" s="8" t="str">
        <f>IFERROR(IF(INDEX('ce raw data'!$C$2:$CZ$3000,MATCH(1,INDEX(('ce raw data'!$A$2:$A$3000=C689)*('ce raw data'!$B$2:$B$3000=$B724),,),0),MATCH(SUBSTITUTE(H692,"Allele","Height"),'ce raw data'!$C$1:$CZ$1,0))="","-",INDEX('ce raw data'!$C$2:$CZ$3000,MATCH(1,INDEX(('ce raw data'!$A$2:$A$3000=C689)*('ce raw data'!$B$2:$B$3000=$B724),,),0),MATCH(SUBSTITUTE(H692,"Allele","Height"),'ce raw data'!$C$1:$CZ$1,0))),"-")</f>
        <v>-</v>
      </c>
      <c r="I723" s="8" t="str">
        <f>IFERROR(IF(INDEX('ce raw data'!$C$2:$CZ$3000,MATCH(1,INDEX(('ce raw data'!$A$2:$A$3000=C689)*('ce raw data'!$B$2:$B$3000=$B724),,),0),MATCH(SUBSTITUTE(I692,"Allele","Height"),'ce raw data'!$C$1:$CZ$1,0))="","-",INDEX('ce raw data'!$C$2:$CZ$3000,MATCH(1,INDEX(('ce raw data'!$A$2:$A$3000=C689)*('ce raw data'!$B$2:$B$3000=$B724),,),0),MATCH(SUBSTITUTE(I692,"Allele","Height"),'ce raw data'!$C$1:$CZ$1,0))),"-")</f>
        <v>-</v>
      </c>
      <c r="J723" s="8" t="str">
        <f>IFERROR(IF(INDEX('ce raw data'!$C$2:$CZ$3000,MATCH(1,INDEX(('ce raw data'!$A$2:$A$3000=C689)*('ce raw data'!$B$2:$B$3000=$B724),,),0),MATCH(SUBSTITUTE(J692,"Allele","Height"),'ce raw data'!$C$1:$CZ$1,0))="","-",INDEX('ce raw data'!$C$2:$CZ$3000,MATCH(1,INDEX(('ce raw data'!$A$2:$A$3000=C689)*('ce raw data'!$B$2:$B$3000=$B724),,),0),MATCH(SUBSTITUTE(J692,"Allele","Height"),'ce raw data'!$C$1:$CZ$1,0))),"-")</f>
        <v>-</v>
      </c>
    </row>
    <row r="724" spans="2:10" x14ac:dyDescent="0.4">
      <c r="B724" s="14" t="str">
        <f>'Allele Call Table'!$A$101</f>
        <v>D7S820</v>
      </c>
      <c r="C724" s="8" t="str">
        <f>IFERROR(IF(INDEX('ce raw data'!$C$2:$CZ$3000,MATCH(1,INDEX(('ce raw data'!$A$2:$A$3000=C689)*('ce raw data'!$B$2:$B$3000=$B724),,),0),MATCH(C692,'ce raw data'!$C$1:$CZ$1,0))="","-",INDEX('ce raw data'!$C$2:$CZ$3000,MATCH(1,INDEX(('ce raw data'!$A$2:$A$3000=C689)*('ce raw data'!$B$2:$B$3000=$B724),,),0),MATCH(C692,'ce raw data'!$C$1:$CZ$1,0))),"-")</f>
        <v>-</v>
      </c>
      <c r="D724" s="8" t="str">
        <f>IFERROR(IF(INDEX('ce raw data'!$C$2:$CZ$3000,MATCH(1,INDEX(('ce raw data'!$A$2:$A$3000=C689)*('ce raw data'!$B$2:$B$3000=$B724),,),0),MATCH(D692,'ce raw data'!$C$1:$CZ$1,0))="","-",INDEX('ce raw data'!$C$2:$CZ$3000,MATCH(1,INDEX(('ce raw data'!$A$2:$A$3000=C689)*('ce raw data'!$B$2:$B$3000=$B724),,),0),MATCH(D692,'ce raw data'!$C$1:$CZ$1,0))),"-")</f>
        <v>-</v>
      </c>
      <c r="E724" s="8" t="str">
        <f>IFERROR(IF(INDEX('ce raw data'!$C$2:$CZ$3000,MATCH(1,INDEX(('ce raw data'!$A$2:$A$3000=C689)*('ce raw data'!$B$2:$B$3000=$B724),,),0),MATCH(E692,'ce raw data'!$C$1:$CZ$1,0))="","-",INDEX('ce raw data'!$C$2:$CZ$3000,MATCH(1,INDEX(('ce raw data'!$A$2:$A$3000=C689)*('ce raw data'!$B$2:$B$3000=$B724),,),0),MATCH(E692,'ce raw data'!$C$1:$CZ$1,0))),"-")</f>
        <v>-</v>
      </c>
      <c r="F724" s="8" t="str">
        <f>IFERROR(IF(INDEX('ce raw data'!$C$2:$CZ$3000,MATCH(1,INDEX(('ce raw data'!$A$2:$A$3000=C689)*('ce raw data'!$B$2:$B$3000=$B724),,),0),MATCH(F692,'ce raw data'!$C$1:$CZ$1,0))="","-",INDEX('ce raw data'!$C$2:$CZ$3000,MATCH(1,INDEX(('ce raw data'!$A$2:$A$3000=C689)*('ce raw data'!$B$2:$B$3000=$B724),,),0),MATCH(F692,'ce raw data'!$C$1:$CZ$1,0))),"-")</f>
        <v>-</v>
      </c>
      <c r="G724" s="8" t="str">
        <f>IFERROR(IF(INDEX('ce raw data'!$C$2:$CZ$3000,MATCH(1,INDEX(('ce raw data'!$A$2:$A$3000=C689)*('ce raw data'!$B$2:$B$3000=$B724),,),0),MATCH(G692,'ce raw data'!$C$1:$CZ$1,0))="","-",INDEX('ce raw data'!$C$2:$CZ$3000,MATCH(1,INDEX(('ce raw data'!$A$2:$A$3000=C689)*('ce raw data'!$B$2:$B$3000=$B724),,),0),MATCH(G692,'ce raw data'!$C$1:$CZ$1,0))),"-")</f>
        <v>-</v>
      </c>
      <c r="H724" s="8" t="str">
        <f>IFERROR(IF(INDEX('ce raw data'!$C$2:$CZ$3000,MATCH(1,INDEX(('ce raw data'!$A$2:$A$3000=C689)*('ce raw data'!$B$2:$B$3000=$B724),,),0),MATCH(H692,'ce raw data'!$C$1:$CZ$1,0))="","-",INDEX('ce raw data'!$C$2:$CZ$3000,MATCH(1,INDEX(('ce raw data'!$A$2:$A$3000=C689)*('ce raw data'!$B$2:$B$3000=$B724),,),0),MATCH(H692,'ce raw data'!$C$1:$CZ$1,0))),"-")</f>
        <v>-</v>
      </c>
      <c r="I724" s="8" t="str">
        <f>IFERROR(IF(INDEX('ce raw data'!$C$2:$CZ$3000,MATCH(1,INDEX(('ce raw data'!$A$2:$A$3000=C689)*('ce raw data'!$B$2:$B$3000=$B724),,),0),MATCH(I692,'ce raw data'!$C$1:$CZ$1,0))="","-",INDEX('ce raw data'!$C$2:$CZ$3000,MATCH(1,INDEX(('ce raw data'!$A$2:$A$3000=C689)*('ce raw data'!$B$2:$B$3000=$B724),,),0),MATCH(I692,'ce raw data'!$C$1:$CZ$1,0))),"-")</f>
        <v>-</v>
      </c>
      <c r="J724" s="8" t="str">
        <f>IFERROR(IF(INDEX('ce raw data'!$C$2:$CZ$3000,MATCH(1,INDEX(('ce raw data'!$A$2:$A$3000=C689)*('ce raw data'!$B$2:$B$3000=$B724),,),0),MATCH(J692,'ce raw data'!$C$1:$CZ$1,0))="","-",INDEX('ce raw data'!$C$2:$CZ$3000,MATCH(1,INDEX(('ce raw data'!$A$2:$A$3000=C689)*('ce raw data'!$B$2:$B$3000=$B724),,),0),MATCH(J692,'ce raw data'!$C$1:$CZ$1,0))),"-")</f>
        <v>-</v>
      </c>
    </row>
    <row r="725" spans="2:10" hidden="1" x14ac:dyDescent="0.4">
      <c r="B725" s="14"/>
      <c r="C725" s="8" t="str">
        <f>IFERROR(IF(INDEX('ce raw data'!$C$2:$CZ$3000,MATCH(1,INDEX(('ce raw data'!$A$2:$A$3000=C689)*('ce raw data'!$B$2:$B$3000=$B726),,),0),MATCH(SUBSTITUTE(C692,"Allele","Height"),'ce raw data'!$C$1:$CZ$1,0))="","-",INDEX('ce raw data'!$C$2:$CZ$3000,MATCH(1,INDEX(('ce raw data'!$A$2:$A$3000=C689)*('ce raw data'!$B$2:$B$3000=$B726),,),0),MATCH(SUBSTITUTE(C692,"Allele","Height"),'ce raw data'!$C$1:$CZ$1,0))),"-")</f>
        <v>-</v>
      </c>
      <c r="D725" s="8" t="str">
        <f>IFERROR(IF(INDEX('ce raw data'!$C$2:$CZ$3000,MATCH(1,INDEX(('ce raw data'!$A$2:$A$3000=C689)*('ce raw data'!$B$2:$B$3000=$B726),,),0),MATCH(SUBSTITUTE(D692,"Allele","Height"),'ce raw data'!$C$1:$CZ$1,0))="","-",INDEX('ce raw data'!$C$2:$CZ$3000,MATCH(1,INDEX(('ce raw data'!$A$2:$A$3000=C689)*('ce raw data'!$B$2:$B$3000=$B726),,),0),MATCH(SUBSTITUTE(D692,"Allele","Height"),'ce raw data'!$C$1:$CZ$1,0))),"-")</f>
        <v>-</v>
      </c>
      <c r="E725" s="8" t="str">
        <f>IFERROR(IF(INDEX('ce raw data'!$C$2:$CZ$3000,MATCH(1,INDEX(('ce raw data'!$A$2:$A$3000=C689)*('ce raw data'!$B$2:$B$3000=$B726),,),0),MATCH(SUBSTITUTE(E692,"Allele","Height"),'ce raw data'!$C$1:$CZ$1,0))="","-",INDEX('ce raw data'!$C$2:$CZ$3000,MATCH(1,INDEX(('ce raw data'!$A$2:$A$3000=C689)*('ce raw data'!$B$2:$B$3000=$B726),,),0),MATCH(SUBSTITUTE(E692,"Allele","Height"),'ce raw data'!$C$1:$CZ$1,0))),"-")</f>
        <v>-</v>
      </c>
      <c r="F725" s="8" t="str">
        <f>IFERROR(IF(INDEX('ce raw data'!$C$2:$CZ$3000,MATCH(1,INDEX(('ce raw data'!$A$2:$A$3000=C689)*('ce raw data'!$B$2:$B$3000=$B726),,),0),MATCH(SUBSTITUTE(F692,"Allele","Height"),'ce raw data'!$C$1:$CZ$1,0))="","-",INDEX('ce raw data'!$C$2:$CZ$3000,MATCH(1,INDEX(('ce raw data'!$A$2:$A$3000=C689)*('ce raw data'!$B$2:$B$3000=$B726),,),0),MATCH(SUBSTITUTE(F692,"Allele","Height"),'ce raw data'!$C$1:$CZ$1,0))),"-")</f>
        <v>-</v>
      </c>
      <c r="G725" s="8" t="str">
        <f>IFERROR(IF(INDEX('ce raw data'!$C$2:$CZ$3000,MATCH(1,INDEX(('ce raw data'!$A$2:$A$3000=C689)*('ce raw data'!$B$2:$B$3000=$B726),,),0),MATCH(SUBSTITUTE(G692,"Allele","Height"),'ce raw data'!$C$1:$CZ$1,0))="","-",INDEX('ce raw data'!$C$2:$CZ$3000,MATCH(1,INDEX(('ce raw data'!$A$2:$A$3000=C689)*('ce raw data'!$B$2:$B$3000=$B726),,),0),MATCH(SUBSTITUTE(G692,"Allele","Height"),'ce raw data'!$C$1:$CZ$1,0))),"-")</f>
        <v>-</v>
      </c>
      <c r="H725" s="8" t="str">
        <f>IFERROR(IF(INDEX('ce raw data'!$C$2:$CZ$3000,MATCH(1,INDEX(('ce raw data'!$A$2:$A$3000=C689)*('ce raw data'!$B$2:$B$3000=$B726),,),0),MATCH(SUBSTITUTE(H692,"Allele","Height"),'ce raw data'!$C$1:$CZ$1,0))="","-",INDEX('ce raw data'!$C$2:$CZ$3000,MATCH(1,INDEX(('ce raw data'!$A$2:$A$3000=C689)*('ce raw data'!$B$2:$B$3000=$B726),,),0),MATCH(SUBSTITUTE(H692,"Allele","Height"),'ce raw data'!$C$1:$CZ$1,0))),"-")</f>
        <v>-</v>
      </c>
      <c r="I725" s="8" t="str">
        <f>IFERROR(IF(INDEX('ce raw data'!$C$2:$CZ$3000,MATCH(1,INDEX(('ce raw data'!$A$2:$A$3000=C689)*('ce raw data'!$B$2:$B$3000=$B726),,),0),MATCH(SUBSTITUTE(I692,"Allele","Height"),'ce raw data'!$C$1:$CZ$1,0))="","-",INDEX('ce raw data'!$C$2:$CZ$3000,MATCH(1,INDEX(('ce raw data'!$A$2:$A$3000=C689)*('ce raw data'!$B$2:$B$3000=$B726),,),0),MATCH(SUBSTITUTE(I692,"Allele","Height"),'ce raw data'!$C$1:$CZ$1,0))),"-")</f>
        <v>-</v>
      </c>
      <c r="J725" s="8" t="str">
        <f>IFERROR(IF(INDEX('ce raw data'!$C$2:$CZ$3000,MATCH(1,INDEX(('ce raw data'!$A$2:$A$3000=C689)*('ce raw data'!$B$2:$B$3000=$B726),,),0),MATCH(SUBSTITUTE(J692,"Allele","Height"),'ce raw data'!$C$1:$CZ$1,0))="","-",INDEX('ce raw data'!$C$2:$CZ$3000,MATCH(1,INDEX(('ce raw data'!$A$2:$A$3000=C689)*('ce raw data'!$B$2:$B$3000=$B726),,),0),MATCH(SUBSTITUTE(J692,"Allele","Height"),'ce raw data'!$C$1:$CZ$1,0))),"-")</f>
        <v>-</v>
      </c>
    </row>
    <row r="726" spans="2:10" x14ac:dyDescent="0.4">
      <c r="B726" s="14" t="str">
        <f>'Allele Call Table'!$A$103</f>
        <v>D5S818</v>
      </c>
      <c r="C726" s="8" t="str">
        <f>IFERROR(IF(INDEX('ce raw data'!$C$2:$CZ$3000,MATCH(1,INDEX(('ce raw data'!$A$2:$A$3000=C689)*('ce raw data'!$B$2:$B$3000=$B726),,),0),MATCH(C692,'ce raw data'!$C$1:$CZ$1,0))="","-",INDEX('ce raw data'!$C$2:$CZ$3000,MATCH(1,INDEX(('ce raw data'!$A$2:$A$3000=C689)*('ce raw data'!$B$2:$B$3000=$B726),,),0),MATCH(C692,'ce raw data'!$C$1:$CZ$1,0))),"-")</f>
        <v>-</v>
      </c>
      <c r="D726" s="8" t="str">
        <f>IFERROR(IF(INDEX('ce raw data'!$C$2:$CZ$3000,MATCH(1,INDEX(('ce raw data'!$A$2:$A$3000=C689)*('ce raw data'!$B$2:$B$3000=$B726),,),0),MATCH(D692,'ce raw data'!$C$1:$CZ$1,0))="","-",INDEX('ce raw data'!$C$2:$CZ$3000,MATCH(1,INDEX(('ce raw data'!$A$2:$A$3000=C689)*('ce raw data'!$B$2:$B$3000=$B726),,),0),MATCH(D692,'ce raw data'!$C$1:$CZ$1,0))),"-")</f>
        <v>-</v>
      </c>
      <c r="E726" s="8" t="str">
        <f>IFERROR(IF(INDEX('ce raw data'!$C$2:$CZ$3000,MATCH(1,INDEX(('ce raw data'!$A$2:$A$3000=C689)*('ce raw data'!$B$2:$B$3000=$B726),,),0),MATCH(E692,'ce raw data'!$C$1:$CZ$1,0))="","-",INDEX('ce raw data'!$C$2:$CZ$3000,MATCH(1,INDEX(('ce raw data'!$A$2:$A$3000=C689)*('ce raw data'!$B$2:$B$3000=$B726),,),0),MATCH(E692,'ce raw data'!$C$1:$CZ$1,0))),"-")</f>
        <v>-</v>
      </c>
      <c r="F726" s="8" t="str">
        <f>IFERROR(IF(INDEX('ce raw data'!$C$2:$CZ$3000,MATCH(1,INDEX(('ce raw data'!$A$2:$A$3000=C689)*('ce raw data'!$B$2:$B$3000=$B726),,),0),MATCH(F692,'ce raw data'!$C$1:$CZ$1,0))="","-",INDEX('ce raw data'!$C$2:$CZ$3000,MATCH(1,INDEX(('ce raw data'!$A$2:$A$3000=C689)*('ce raw data'!$B$2:$B$3000=$B726),,),0),MATCH(F692,'ce raw data'!$C$1:$CZ$1,0))),"-")</f>
        <v>-</v>
      </c>
      <c r="G726" s="8" t="str">
        <f>IFERROR(IF(INDEX('ce raw data'!$C$2:$CZ$3000,MATCH(1,INDEX(('ce raw data'!$A$2:$A$3000=C689)*('ce raw data'!$B$2:$B$3000=$B726),,),0),MATCH(G692,'ce raw data'!$C$1:$CZ$1,0))="","-",INDEX('ce raw data'!$C$2:$CZ$3000,MATCH(1,INDEX(('ce raw data'!$A$2:$A$3000=C689)*('ce raw data'!$B$2:$B$3000=$B726),,),0),MATCH(G692,'ce raw data'!$C$1:$CZ$1,0))),"-")</f>
        <v>-</v>
      </c>
      <c r="H726" s="8" t="str">
        <f>IFERROR(IF(INDEX('ce raw data'!$C$2:$CZ$3000,MATCH(1,INDEX(('ce raw data'!$A$2:$A$3000=C689)*('ce raw data'!$B$2:$B$3000=$B726),,),0),MATCH(H692,'ce raw data'!$C$1:$CZ$1,0))="","-",INDEX('ce raw data'!$C$2:$CZ$3000,MATCH(1,INDEX(('ce raw data'!$A$2:$A$3000=C689)*('ce raw data'!$B$2:$B$3000=$B726),,),0),MATCH(H692,'ce raw data'!$C$1:$CZ$1,0))),"-")</f>
        <v>-</v>
      </c>
      <c r="I726" s="8" t="str">
        <f>IFERROR(IF(INDEX('ce raw data'!$C$2:$CZ$3000,MATCH(1,INDEX(('ce raw data'!$A$2:$A$3000=C689)*('ce raw data'!$B$2:$B$3000=$B726),,),0),MATCH(I692,'ce raw data'!$C$1:$CZ$1,0))="","-",INDEX('ce raw data'!$C$2:$CZ$3000,MATCH(1,INDEX(('ce raw data'!$A$2:$A$3000=C689)*('ce raw data'!$B$2:$B$3000=$B726),,),0),MATCH(I692,'ce raw data'!$C$1:$CZ$1,0))),"-")</f>
        <v>-</v>
      </c>
      <c r="J726" s="8" t="str">
        <f>IFERROR(IF(INDEX('ce raw data'!$C$2:$CZ$3000,MATCH(1,INDEX(('ce raw data'!$A$2:$A$3000=C689)*('ce raw data'!$B$2:$B$3000=$B726),,),0),MATCH(J692,'ce raw data'!$C$1:$CZ$1,0))="","-",INDEX('ce raw data'!$C$2:$CZ$3000,MATCH(1,INDEX(('ce raw data'!$A$2:$A$3000=C689)*('ce raw data'!$B$2:$B$3000=$B726),,),0),MATCH(J692,'ce raw data'!$C$1:$CZ$1,0))),"-")</f>
        <v>-</v>
      </c>
    </row>
    <row r="727" spans="2:10" hidden="1" x14ac:dyDescent="0.4">
      <c r="B727" s="14"/>
      <c r="C727" s="8" t="str">
        <f>IFERROR(IF(INDEX('ce raw data'!$C$2:$CZ$3000,MATCH(1,INDEX(('ce raw data'!$A$2:$A$3000=C689)*('ce raw data'!$B$2:$B$3000=$B728),,),0),MATCH(SUBSTITUTE(C692,"Allele","Height"),'ce raw data'!$C$1:$CZ$1,0))="","-",INDEX('ce raw data'!$C$2:$CZ$3000,MATCH(1,INDEX(('ce raw data'!$A$2:$A$3000=C689)*('ce raw data'!$B$2:$B$3000=$B728),,),0),MATCH(SUBSTITUTE(C692,"Allele","Height"),'ce raw data'!$C$1:$CZ$1,0))),"-")</f>
        <v>-</v>
      </c>
      <c r="D727" s="8" t="str">
        <f>IFERROR(IF(INDEX('ce raw data'!$C$2:$CZ$3000,MATCH(1,INDEX(('ce raw data'!$A$2:$A$3000=C689)*('ce raw data'!$B$2:$B$3000=$B728),,),0),MATCH(SUBSTITUTE(D692,"Allele","Height"),'ce raw data'!$C$1:$CZ$1,0))="","-",INDEX('ce raw data'!$C$2:$CZ$3000,MATCH(1,INDEX(('ce raw data'!$A$2:$A$3000=C689)*('ce raw data'!$B$2:$B$3000=$B728),,),0),MATCH(SUBSTITUTE(D692,"Allele","Height"),'ce raw data'!$C$1:$CZ$1,0))),"-")</f>
        <v>-</v>
      </c>
      <c r="E727" s="8" t="str">
        <f>IFERROR(IF(INDEX('ce raw data'!$C$2:$CZ$3000,MATCH(1,INDEX(('ce raw data'!$A$2:$A$3000=C689)*('ce raw data'!$B$2:$B$3000=$B728),,),0),MATCH(SUBSTITUTE(E692,"Allele","Height"),'ce raw data'!$C$1:$CZ$1,0))="","-",INDEX('ce raw data'!$C$2:$CZ$3000,MATCH(1,INDEX(('ce raw data'!$A$2:$A$3000=C689)*('ce raw data'!$B$2:$B$3000=$B728),,),0),MATCH(SUBSTITUTE(E692,"Allele","Height"),'ce raw data'!$C$1:$CZ$1,0))),"-")</f>
        <v>-</v>
      </c>
      <c r="F727" s="8" t="str">
        <f>IFERROR(IF(INDEX('ce raw data'!$C$2:$CZ$3000,MATCH(1,INDEX(('ce raw data'!$A$2:$A$3000=C689)*('ce raw data'!$B$2:$B$3000=$B728),,),0),MATCH(SUBSTITUTE(F692,"Allele","Height"),'ce raw data'!$C$1:$CZ$1,0))="","-",INDEX('ce raw data'!$C$2:$CZ$3000,MATCH(1,INDEX(('ce raw data'!$A$2:$A$3000=C689)*('ce raw data'!$B$2:$B$3000=$B728),,),0),MATCH(SUBSTITUTE(F692,"Allele","Height"),'ce raw data'!$C$1:$CZ$1,0))),"-")</f>
        <v>-</v>
      </c>
      <c r="G727" s="8" t="str">
        <f>IFERROR(IF(INDEX('ce raw data'!$C$2:$CZ$3000,MATCH(1,INDEX(('ce raw data'!$A$2:$A$3000=C689)*('ce raw data'!$B$2:$B$3000=$B728),,),0),MATCH(SUBSTITUTE(G692,"Allele","Height"),'ce raw data'!$C$1:$CZ$1,0))="","-",INDEX('ce raw data'!$C$2:$CZ$3000,MATCH(1,INDEX(('ce raw data'!$A$2:$A$3000=C689)*('ce raw data'!$B$2:$B$3000=$B728),,),0),MATCH(SUBSTITUTE(G692,"Allele","Height"),'ce raw data'!$C$1:$CZ$1,0))),"-")</f>
        <v>-</v>
      </c>
      <c r="H727" s="8" t="str">
        <f>IFERROR(IF(INDEX('ce raw data'!$C$2:$CZ$3000,MATCH(1,INDEX(('ce raw data'!$A$2:$A$3000=C689)*('ce raw data'!$B$2:$B$3000=$B728),,),0),MATCH(SUBSTITUTE(H692,"Allele","Height"),'ce raw data'!$C$1:$CZ$1,0))="","-",INDEX('ce raw data'!$C$2:$CZ$3000,MATCH(1,INDEX(('ce raw data'!$A$2:$A$3000=C689)*('ce raw data'!$B$2:$B$3000=$B728),,),0),MATCH(SUBSTITUTE(H692,"Allele","Height"),'ce raw data'!$C$1:$CZ$1,0))),"-")</f>
        <v>-</v>
      </c>
      <c r="I727" s="8" t="str">
        <f>IFERROR(IF(INDEX('ce raw data'!$C$2:$CZ$3000,MATCH(1,INDEX(('ce raw data'!$A$2:$A$3000=C689)*('ce raw data'!$B$2:$B$3000=$B728),,),0),MATCH(SUBSTITUTE(I692,"Allele","Height"),'ce raw data'!$C$1:$CZ$1,0))="","-",INDEX('ce raw data'!$C$2:$CZ$3000,MATCH(1,INDEX(('ce raw data'!$A$2:$A$3000=C689)*('ce raw data'!$B$2:$B$3000=$B728),,),0),MATCH(SUBSTITUTE(I692,"Allele","Height"),'ce raw data'!$C$1:$CZ$1,0))),"-")</f>
        <v>-</v>
      </c>
      <c r="J727" s="8" t="str">
        <f>IFERROR(IF(INDEX('ce raw data'!$C$2:$CZ$3000,MATCH(1,INDEX(('ce raw data'!$A$2:$A$3000=C689)*('ce raw data'!$B$2:$B$3000=$B728),,),0),MATCH(SUBSTITUTE(J692,"Allele","Height"),'ce raw data'!$C$1:$CZ$1,0))="","-",INDEX('ce raw data'!$C$2:$CZ$3000,MATCH(1,INDEX(('ce raw data'!$A$2:$A$3000=C689)*('ce raw data'!$B$2:$B$3000=$B728),,),0),MATCH(SUBSTITUTE(J692,"Allele","Height"),'ce raw data'!$C$1:$CZ$1,0))),"-")</f>
        <v>-</v>
      </c>
    </row>
    <row r="728" spans="2:10" x14ac:dyDescent="0.4">
      <c r="B728" s="14" t="str">
        <f>'Allele Call Table'!$A$105</f>
        <v>TPOX</v>
      </c>
      <c r="C728" s="8" t="str">
        <f>IFERROR(IF(INDEX('ce raw data'!$C$2:$CZ$3000,MATCH(1,INDEX(('ce raw data'!$A$2:$A$3000=C689)*('ce raw data'!$B$2:$B$3000=$B728),,),0),MATCH(C692,'ce raw data'!$C$1:$CZ$1,0))="","-",INDEX('ce raw data'!$C$2:$CZ$3000,MATCH(1,INDEX(('ce raw data'!$A$2:$A$3000=C689)*('ce raw data'!$B$2:$B$3000=$B728),,),0),MATCH(C692,'ce raw data'!$C$1:$CZ$1,0))),"-")</f>
        <v>-</v>
      </c>
      <c r="D728" s="8" t="str">
        <f>IFERROR(IF(INDEX('ce raw data'!$C$2:$CZ$3000,MATCH(1,INDEX(('ce raw data'!$A$2:$A$3000=C689)*('ce raw data'!$B$2:$B$3000=$B728),,),0),MATCH(D692,'ce raw data'!$C$1:$CZ$1,0))="","-",INDEX('ce raw data'!$C$2:$CZ$3000,MATCH(1,INDEX(('ce raw data'!$A$2:$A$3000=C689)*('ce raw data'!$B$2:$B$3000=$B728),,),0),MATCH(D692,'ce raw data'!$C$1:$CZ$1,0))),"-")</f>
        <v>-</v>
      </c>
      <c r="E728" s="8" t="str">
        <f>IFERROR(IF(INDEX('ce raw data'!$C$2:$CZ$3000,MATCH(1,INDEX(('ce raw data'!$A$2:$A$3000=C689)*('ce raw data'!$B$2:$B$3000=$B728),,),0),MATCH(E692,'ce raw data'!$C$1:$CZ$1,0))="","-",INDEX('ce raw data'!$C$2:$CZ$3000,MATCH(1,INDEX(('ce raw data'!$A$2:$A$3000=C689)*('ce raw data'!$B$2:$B$3000=$B728),,),0),MATCH(E692,'ce raw data'!$C$1:$CZ$1,0))),"-")</f>
        <v>-</v>
      </c>
      <c r="F728" s="8" t="str">
        <f>IFERROR(IF(INDEX('ce raw data'!$C$2:$CZ$3000,MATCH(1,INDEX(('ce raw data'!$A$2:$A$3000=C689)*('ce raw data'!$B$2:$B$3000=$B728),,),0),MATCH(F692,'ce raw data'!$C$1:$CZ$1,0))="","-",INDEX('ce raw data'!$C$2:$CZ$3000,MATCH(1,INDEX(('ce raw data'!$A$2:$A$3000=C689)*('ce raw data'!$B$2:$B$3000=$B728),,),0),MATCH(F692,'ce raw data'!$C$1:$CZ$1,0))),"-")</f>
        <v>-</v>
      </c>
      <c r="G728" s="8" t="str">
        <f>IFERROR(IF(INDEX('ce raw data'!$C$2:$CZ$3000,MATCH(1,INDEX(('ce raw data'!$A$2:$A$3000=C689)*('ce raw data'!$B$2:$B$3000=$B728),,),0),MATCH(G692,'ce raw data'!$C$1:$CZ$1,0))="","-",INDEX('ce raw data'!$C$2:$CZ$3000,MATCH(1,INDEX(('ce raw data'!$A$2:$A$3000=C689)*('ce raw data'!$B$2:$B$3000=$B728),,),0),MATCH(G692,'ce raw data'!$C$1:$CZ$1,0))),"-")</f>
        <v>-</v>
      </c>
      <c r="H728" s="8" t="str">
        <f>IFERROR(IF(INDEX('ce raw data'!$C$2:$CZ$3000,MATCH(1,INDEX(('ce raw data'!$A$2:$A$3000=C689)*('ce raw data'!$B$2:$B$3000=$B728),,),0),MATCH(H692,'ce raw data'!$C$1:$CZ$1,0))="","-",INDEX('ce raw data'!$C$2:$CZ$3000,MATCH(1,INDEX(('ce raw data'!$A$2:$A$3000=C689)*('ce raw data'!$B$2:$B$3000=$B728),,),0),MATCH(H692,'ce raw data'!$C$1:$CZ$1,0))),"-")</f>
        <v>-</v>
      </c>
      <c r="I728" s="8" t="str">
        <f>IFERROR(IF(INDEX('ce raw data'!$C$2:$CZ$3000,MATCH(1,INDEX(('ce raw data'!$A$2:$A$3000=C689)*('ce raw data'!$B$2:$B$3000=$B728),,),0),MATCH(I692,'ce raw data'!$C$1:$CZ$1,0))="","-",INDEX('ce raw data'!$C$2:$CZ$3000,MATCH(1,INDEX(('ce raw data'!$A$2:$A$3000=C689)*('ce raw data'!$B$2:$B$3000=$B728),,),0),MATCH(I692,'ce raw data'!$C$1:$CZ$1,0))),"-")</f>
        <v>-</v>
      </c>
      <c r="J728" s="8" t="str">
        <f>IFERROR(IF(INDEX('ce raw data'!$C$2:$CZ$3000,MATCH(1,INDEX(('ce raw data'!$A$2:$A$3000=C689)*('ce raw data'!$B$2:$B$3000=$B728),,),0),MATCH(J692,'ce raw data'!$C$1:$CZ$1,0))="","-",INDEX('ce raw data'!$C$2:$CZ$3000,MATCH(1,INDEX(('ce raw data'!$A$2:$A$3000=C689)*('ce raw data'!$B$2:$B$3000=$B728),,),0),MATCH(J692,'ce raw data'!$C$1:$CZ$1,0))),"-")</f>
        <v>-</v>
      </c>
    </row>
    <row r="729" spans="2:10" hidden="1" x14ac:dyDescent="0.4">
      <c r="B729" s="10"/>
      <c r="C729" s="8" t="str">
        <f>IFERROR(IF(INDEX('ce raw data'!$C$2:$CZ$3000,MATCH(1,INDEX(('ce raw data'!$A$2:$A$3000=C689)*('ce raw data'!$B$2:$B$3000=$B730),,),0),MATCH(SUBSTITUTE(C692,"Allele","Height"),'ce raw data'!$C$1:$CZ$1,0))="","-",INDEX('ce raw data'!$C$2:$CZ$3000,MATCH(1,INDEX(('ce raw data'!$A$2:$A$3000=C689)*('ce raw data'!$B$2:$B$3000=$B730),,),0),MATCH(SUBSTITUTE(C692,"Allele","Height"),'ce raw data'!$C$1:$CZ$1,0))),"-")</f>
        <v>-</v>
      </c>
      <c r="D729" s="8" t="str">
        <f>IFERROR(IF(INDEX('ce raw data'!$C$2:$CZ$3000,MATCH(1,INDEX(('ce raw data'!$A$2:$A$3000=C689)*('ce raw data'!$B$2:$B$3000=$B730),,),0),MATCH(SUBSTITUTE(D692,"Allele","Height"),'ce raw data'!$C$1:$CZ$1,0))="","-",INDEX('ce raw data'!$C$2:$CZ$3000,MATCH(1,INDEX(('ce raw data'!$A$2:$A$3000=C689)*('ce raw data'!$B$2:$B$3000=$B730),,),0),MATCH(SUBSTITUTE(D692,"Allele","Height"),'ce raw data'!$C$1:$CZ$1,0))),"-")</f>
        <v>-</v>
      </c>
      <c r="E729" s="8" t="str">
        <f>IFERROR(IF(INDEX('ce raw data'!$C$2:$CZ$3000,MATCH(1,INDEX(('ce raw data'!$A$2:$A$3000=C689)*('ce raw data'!$B$2:$B$3000=$B730),,),0),MATCH(SUBSTITUTE(E692,"Allele","Height"),'ce raw data'!$C$1:$CZ$1,0))="","-",INDEX('ce raw data'!$C$2:$CZ$3000,MATCH(1,INDEX(('ce raw data'!$A$2:$A$3000=C689)*('ce raw data'!$B$2:$B$3000=$B730),,),0),MATCH(SUBSTITUTE(E692,"Allele","Height"),'ce raw data'!$C$1:$CZ$1,0))),"-")</f>
        <v>-</v>
      </c>
      <c r="F729" s="8" t="str">
        <f>IFERROR(IF(INDEX('ce raw data'!$C$2:$CZ$3000,MATCH(1,INDEX(('ce raw data'!$A$2:$A$3000=C689)*('ce raw data'!$B$2:$B$3000=$B730),,),0),MATCH(SUBSTITUTE(F692,"Allele","Height"),'ce raw data'!$C$1:$CZ$1,0))="","-",INDEX('ce raw data'!$C$2:$CZ$3000,MATCH(1,INDEX(('ce raw data'!$A$2:$A$3000=C689)*('ce raw data'!$B$2:$B$3000=$B730),,),0),MATCH(SUBSTITUTE(F692,"Allele","Height"),'ce raw data'!$C$1:$CZ$1,0))),"-")</f>
        <v>-</v>
      </c>
      <c r="G729" s="8" t="str">
        <f>IFERROR(IF(INDEX('ce raw data'!$C$2:$CZ$3000,MATCH(1,INDEX(('ce raw data'!$A$2:$A$3000=C689)*('ce raw data'!$B$2:$B$3000=$B730),,),0),MATCH(SUBSTITUTE(G692,"Allele","Height"),'ce raw data'!$C$1:$CZ$1,0))="","-",INDEX('ce raw data'!$C$2:$CZ$3000,MATCH(1,INDEX(('ce raw data'!$A$2:$A$3000=C689)*('ce raw data'!$B$2:$B$3000=$B730),,),0),MATCH(SUBSTITUTE(G692,"Allele","Height"),'ce raw data'!$C$1:$CZ$1,0))),"-")</f>
        <v>-</v>
      </c>
      <c r="H729" s="8" t="str">
        <f>IFERROR(IF(INDEX('ce raw data'!$C$2:$CZ$3000,MATCH(1,INDEX(('ce raw data'!$A$2:$A$3000=C689)*('ce raw data'!$B$2:$B$3000=$B730),,),0),MATCH(SUBSTITUTE(H692,"Allele","Height"),'ce raw data'!$C$1:$CZ$1,0))="","-",INDEX('ce raw data'!$C$2:$CZ$3000,MATCH(1,INDEX(('ce raw data'!$A$2:$A$3000=C689)*('ce raw data'!$B$2:$B$3000=$B730),,),0),MATCH(SUBSTITUTE(H692,"Allele","Height"),'ce raw data'!$C$1:$CZ$1,0))),"-")</f>
        <v>-</v>
      </c>
      <c r="I729" s="8" t="str">
        <f>IFERROR(IF(INDEX('ce raw data'!$C$2:$CZ$3000,MATCH(1,INDEX(('ce raw data'!$A$2:$A$3000=C689)*('ce raw data'!$B$2:$B$3000=$B730),,),0),MATCH(SUBSTITUTE(I692,"Allele","Height"),'ce raw data'!$C$1:$CZ$1,0))="","-",INDEX('ce raw data'!$C$2:$CZ$3000,MATCH(1,INDEX(('ce raw data'!$A$2:$A$3000=C689)*('ce raw data'!$B$2:$B$3000=$B730),,),0),MATCH(SUBSTITUTE(I692,"Allele","Height"),'ce raw data'!$C$1:$CZ$1,0))),"-")</f>
        <v>-</v>
      </c>
      <c r="J729" s="8" t="str">
        <f>IFERROR(IF(INDEX('ce raw data'!$C$2:$CZ$3000,MATCH(1,INDEX(('ce raw data'!$A$2:$A$3000=C689)*('ce raw data'!$B$2:$B$3000=$B730),,),0),MATCH(SUBSTITUTE(J692,"Allele","Height"),'ce raw data'!$C$1:$CZ$1,0))="","-",INDEX('ce raw data'!$C$2:$CZ$3000,MATCH(1,INDEX(('ce raw data'!$A$2:$A$3000=C689)*('ce raw data'!$B$2:$B$3000=$B730),,),0),MATCH(SUBSTITUTE(J692,"Allele","Height"),'ce raw data'!$C$1:$CZ$1,0))),"-")</f>
        <v>-</v>
      </c>
    </row>
    <row r="730" spans="2:10" x14ac:dyDescent="0.4">
      <c r="B730" s="12" t="str">
        <f>'Allele Call Table'!$A$107</f>
        <v>D8S1179</v>
      </c>
      <c r="C730" s="8" t="str">
        <f>IFERROR(IF(INDEX('ce raw data'!$C$2:$CZ$3000,MATCH(1,INDEX(('ce raw data'!$A$2:$A$3000=C689)*('ce raw data'!$B$2:$B$3000=$B730),,),0),MATCH(C692,'ce raw data'!$C$1:$CZ$1,0))="","-",INDEX('ce raw data'!$C$2:$CZ$3000,MATCH(1,INDEX(('ce raw data'!$A$2:$A$3000=C689)*('ce raw data'!$B$2:$B$3000=$B730),,),0),MATCH(C692,'ce raw data'!$C$1:$CZ$1,0))),"-")</f>
        <v>-</v>
      </c>
      <c r="D730" s="8" t="str">
        <f>IFERROR(IF(INDEX('ce raw data'!$C$2:$CZ$3000,MATCH(1,INDEX(('ce raw data'!$A$2:$A$3000=C689)*('ce raw data'!$B$2:$B$3000=$B730),,),0),MATCH(D692,'ce raw data'!$C$1:$CZ$1,0))="","-",INDEX('ce raw data'!$C$2:$CZ$3000,MATCH(1,INDEX(('ce raw data'!$A$2:$A$3000=C689)*('ce raw data'!$B$2:$B$3000=$B730),,),0),MATCH(D692,'ce raw data'!$C$1:$CZ$1,0))),"-")</f>
        <v>-</v>
      </c>
      <c r="E730" s="8" t="str">
        <f>IFERROR(IF(INDEX('ce raw data'!$C$2:$CZ$3000,MATCH(1,INDEX(('ce raw data'!$A$2:$A$3000=C689)*('ce raw data'!$B$2:$B$3000=$B730),,),0),MATCH(E692,'ce raw data'!$C$1:$CZ$1,0))="","-",INDEX('ce raw data'!$C$2:$CZ$3000,MATCH(1,INDEX(('ce raw data'!$A$2:$A$3000=C689)*('ce raw data'!$B$2:$B$3000=$B730),,),0),MATCH(E692,'ce raw data'!$C$1:$CZ$1,0))),"-")</f>
        <v>-</v>
      </c>
      <c r="F730" s="8" t="str">
        <f>IFERROR(IF(INDEX('ce raw data'!$C$2:$CZ$3000,MATCH(1,INDEX(('ce raw data'!$A$2:$A$3000=C689)*('ce raw data'!$B$2:$B$3000=$B730),,),0),MATCH(F692,'ce raw data'!$C$1:$CZ$1,0))="","-",INDEX('ce raw data'!$C$2:$CZ$3000,MATCH(1,INDEX(('ce raw data'!$A$2:$A$3000=C689)*('ce raw data'!$B$2:$B$3000=$B730),,),0),MATCH(F692,'ce raw data'!$C$1:$CZ$1,0))),"-")</f>
        <v>-</v>
      </c>
      <c r="G730" s="8" t="str">
        <f>IFERROR(IF(INDEX('ce raw data'!$C$2:$CZ$3000,MATCH(1,INDEX(('ce raw data'!$A$2:$A$3000=C689)*('ce raw data'!$B$2:$B$3000=$B730),,),0),MATCH(G692,'ce raw data'!$C$1:$CZ$1,0))="","-",INDEX('ce raw data'!$C$2:$CZ$3000,MATCH(1,INDEX(('ce raw data'!$A$2:$A$3000=C689)*('ce raw data'!$B$2:$B$3000=$B730),,),0),MATCH(G692,'ce raw data'!$C$1:$CZ$1,0))),"-")</f>
        <v>-</v>
      </c>
      <c r="H730" s="8" t="str">
        <f>IFERROR(IF(INDEX('ce raw data'!$C$2:$CZ$3000,MATCH(1,INDEX(('ce raw data'!$A$2:$A$3000=C689)*('ce raw data'!$B$2:$B$3000=$B730),,),0),MATCH(H692,'ce raw data'!$C$1:$CZ$1,0))="","-",INDEX('ce raw data'!$C$2:$CZ$3000,MATCH(1,INDEX(('ce raw data'!$A$2:$A$3000=C689)*('ce raw data'!$B$2:$B$3000=$B730),,),0),MATCH(H692,'ce raw data'!$C$1:$CZ$1,0))),"-")</f>
        <v>-</v>
      </c>
      <c r="I730" s="8" t="str">
        <f>IFERROR(IF(INDEX('ce raw data'!$C$2:$CZ$3000,MATCH(1,INDEX(('ce raw data'!$A$2:$A$3000=C689)*('ce raw data'!$B$2:$B$3000=$B730),,),0),MATCH(I692,'ce raw data'!$C$1:$CZ$1,0))="","-",INDEX('ce raw data'!$C$2:$CZ$3000,MATCH(1,INDEX(('ce raw data'!$A$2:$A$3000=C689)*('ce raw data'!$B$2:$B$3000=$B730),,),0),MATCH(I692,'ce raw data'!$C$1:$CZ$1,0))),"-")</f>
        <v>-</v>
      </c>
      <c r="J730" s="8" t="str">
        <f>IFERROR(IF(INDEX('ce raw data'!$C$2:$CZ$3000,MATCH(1,INDEX(('ce raw data'!$A$2:$A$3000=C689)*('ce raw data'!$B$2:$B$3000=$B730),,),0),MATCH(J692,'ce raw data'!$C$1:$CZ$1,0))="","-",INDEX('ce raw data'!$C$2:$CZ$3000,MATCH(1,INDEX(('ce raw data'!$A$2:$A$3000=C689)*('ce raw data'!$B$2:$B$3000=$B730),,),0),MATCH(J692,'ce raw data'!$C$1:$CZ$1,0))),"-")</f>
        <v>-</v>
      </c>
    </row>
    <row r="731" spans="2:10" hidden="1" x14ac:dyDescent="0.4">
      <c r="B731" s="12"/>
      <c r="C731" s="8" t="str">
        <f>IFERROR(IF(INDEX('ce raw data'!$C$2:$CZ$3000,MATCH(1,INDEX(('ce raw data'!$A$2:$A$3000=C689)*('ce raw data'!$B$2:$B$3000=$B732),,),0),MATCH(SUBSTITUTE(C692,"Allele","Height"),'ce raw data'!$C$1:$CZ$1,0))="","-",INDEX('ce raw data'!$C$2:$CZ$3000,MATCH(1,INDEX(('ce raw data'!$A$2:$A$3000=C689)*('ce raw data'!$B$2:$B$3000=$B732),,),0),MATCH(SUBSTITUTE(C692,"Allele","Height"),'ce raw data'!$C$1:$CZ$1,0))),"-")</f>
        <v>-</v>
      </c>
      <c r="D731" s="8" t="str">
        <f>IFERROR(IF(INDEX('ce raw data'!$C$2:$CZ$3000,MATCH(1,INDEX(('ce raw data'!$A$2:$A$3000=C689)*('ce raw data'!$B$2:$B$3000=$B732),,),0),MATCH(SUBSTITUTE(D692,"Allele","Height"),'ce raw data'!$C$1:$CZ$1,0))="","-",INDEX('ce raw data'!$C$2:$CZ$3000,MATCH(1,INDEX(('ce raw data'!$A$2:$A$3000=C689)*('ce raw data'!$B$2:$B$3000=$B732),,),0),MATCH(SUBSTITUTE(D692,"Allele","Height"),'ce raw data'!$C$1:$CZ$1,0))),"-")</f>
        <v>-</v>
      </c>
      <c r="E731" s="8" t="str">
        <f>IFERROR(IF(INDEX('ce raw data'!$C$2:$CZ$3000,MATCH(1,INDEX(('ce raw data'!$A$2:$A$3000=C689)*('ce raw data'!$B$2:$B$3000=$B732),,),0),MATCH(SUBSTITUTE(E692,"Allele","Height"),'ce raw data'!$C$1:$CZ$1,0))="","-",INDEX('ce raw data'!$C$2:$CZ$3000,MATCH(1,INDEX(('ce raw data'!$A$2:$A$3000=C689)*('ce raw data'!$B$2:$B$3000=$B732),,),0),MATCH(SUBSTITUTE(E692,"Allele","Height"),'ce raw data'!$C$1:$CZ$1,0))),"-")</f>
        <v>-</v>
      </c>
      <c r="F731" s="8" t="str">
        <f>IFERROR(IF(INDEX('ce raw data'!$C$2:$CZ$3000,MATCH(1,INDEX(('ce raw data'!$A$2:$A$3000=C689)*('ce raw data'!$B$2:$B$3000=$B732),,),0),MATCH(SUBSTITUTE(F692,"Allele","Height"),'ce raw data'!$C$1:$CZ$1,0))="","-",INDEX('ce raw data'!$C$2:$CZ$3000,MATCH(1,INDEX(('ce raw data'!$A$2:$A$3000=C689)*('ce raw data'!$B$2:$B$3000=$B732),,),0),MATCH(SUBSTITUTE(F692,"Allele","Height"),'ce raw data'!$C$1:$CZ$1,0))),"-")</f>
        <v>-</v>
      </c>
      <c r="G731" s="8" t="str">
        <f>IFERROR(IF(INDEX('ce raw data'!$C$2:$CZ$3000,MATCH(1,INDEX(('ce raw data'!$A$2:$A$3000=C689)*('ce raw data'!$B$2:$B$3000=$B732),,),0),MATCH(SUBSTITUTE(G692,"Allele","Height"),'ce raw data'!$C$1:$CZ$1,0))="","-",INDEX('ce raw data'!$C$2:$CZ$3000,MATCH(1,INDEX(('ce raw data'!$A$2:$A$3000=C689)*('ce raw data'!$B$2:$B$3000=$B732),,),0),MATCH(SUBSTITUTE(G692,"Allele","Height"),'ce raw data'!$C$1:$CZ$1,0))),"-")</f>
        <v>-</v>
      </c>
      <c r="H731" s="8" t="str">
        <f>IFERROR(IF(INDEX('ce raw data'!$C$2:$CZ$3000,MATCH(1,INDEX(('ce raw data'!$A$2:$A$3000=C689)*('ce raw data'!$B$2:$B$3000=$B732),,),0),MATCH(SUBSTITUTE(H692,"Allele","Height"),'ce raw data'!$C$1:$CZ$1,0))="","-",INDEX('ce raw data'!$C$2:$CZ$3000,MATCH(1,INDEX(('ce raw data'!$A$2:$A$3000=C689)*('ce raw data'!$B$2:$B$3000=$B732),,),0),MATCH(SUBSTITUTE(H692,"Allele","Height"),'ce raw data'!$C$1:$CZ$1,0))),"-")</f>
        <v>-</v>
      </c>
      <c r="I731" s="8" t="str">
        <f>IFERROR(IF(INDEX('ce raw data'!$C$2:$CZ$3000,MATCH(1,INDEX(('ce raw data'!$A$2:$A$3000=C689)*('ce raw data'!$B$2:$B$3000=$B732),,),0),MATCH(SUBSTITUTE(I692,"Allele","Height"),'ce raw data'!$C$1:$CZ$1,0))="","-",INDEX('ce raw data'!$C$2:$CZ$3000,MATCH(1,INDEX(('ce raw data'!$A$2:$A$3000=C689)*('ce raw data'!$B$2:$B$3000=$B732),,),0),MATCH(SUBSTITUTE(I692,"Allele","Height"),'ce raw data'!$C$1:$CZ$1,0))),"-")</f>
        <v>-</v>
      </c>
      <c r="J731" s="8" t="str">
        <f>IFERROR(IF(INDEX('ce raw data'!$C$2:$CZ$3000,MATCH(1,INDEX(('ce raw data'!$A$2:$A$3000=C689)*('ce raw data'!$B$2:$B$3000=$B732),,),0),MATCH(SUBSTITUTE(J692,"Allele","Height"),'ce raw data'!$C$1:$CZ$1,0))="","-",INDEX('ce raw data'!$C$2:$CZ$3000,MATCH(1,INDEX(('ce raw data'!$A$2:$A$3000=C689)*('ce raw data'!$B$2:$B$3000=$B732),,),0),MATCH(SUBSTITUTE(J692,"Allele","Height"),'ce raw data'!$C$1:$CZ$1,0))),"-")</f>
        <v>-</v>
      </c>
    </row>
    <row r="732" spans="2:10" x14ac:dyDescent="0.4">
      <c r="B732" s="12" t="str">
        <f>'Allele Call Table'!$A$109</f>
        <v>D12S391</v>
      </c>
      <c r="C732" s="8" t="str">
        <f>IFERROR(IF(INDEX('ce raw data'!$C$2:$CZ$3000,MATCH(1,INDEX(('ce raw data'!$A$2:$A$3000=C689)*('ce raw data'!$B$2:$B$3000=$B732),,),0),MATCH(C692,'ce raw data'!$C$1:$CZ$1,0))="","-",INDEX('ce raw data'!$C$2:$CZ$3000,MATCH(1,INDEX(('ce raw data'!$A$2:$A$3000=C689)*('ce raw data'!$B$2:$B$3000=$B732),,),0),MATCH(C692,'ce raw data'!$C$1:$CZ$1,0))),"-")</f>
        <v>-</v>
      </c>
      <c r="D732" s="8" t="str">
        <f>IFERROR(IF(INDEX('ce raw data'!$C$2:$CZ$3000,MATCH(1,INDEX(('ce raw data'!$A$2:$A$3000=C689)*('ce raw data'!$B$2:$B$3000=$B732),,),0),MATCH(D692,'ce raw data'!$C$1:$CZ$1,0))="","-",INDEX('ce raw data'!$C$2:$CZ$3000,MATCH(1,INDEX(('ce raw data'!$A$2:$A$3000=C689)*('ce raw data'!$B$2:$B$3000=$B732),,),0),MATCH(D692,'ce raw data'!$C$1:$CZ$1,0))),"-")</f>
        <v>-</v>
      </c>
      <c r="E732" s="8" t="str">
        <f>IFERROR(IF(INDEX('ce raw data'!$C$2:$CZ$3000,MATCH(1,INDEX(('ce raw data'!$A$2:$A$3000=C689)*('ce raw data'!$B$2:$B$3000=$B732),,),0),MATCH(E692,'ce raw data'!$C$1:$CZ$1,0))="","-",INDEX('ce raw data'!$C$2:$CZ$3000,MATCH(1,INDEX(('ce raw data'!$A$2:$A$3000=C689)*('ce raw data'!$B$2:$B$3000=$B732),,),0),MATCH(E692,'ce raw data'!$C$1:$CZ$1,0))),"-")</f>
        <v>-</v>
      </c>
      <c r="F732" s="8" t="str">
        <f>IFERROR(IF(INDEX('ce raw data'!$C$2:$CZ$3000,MATCH(1,INDEX(('ce raw data'!$A$2:$A$3000=C689)*('ce raw data'!$B$2:$B$3000=$B732),,),0),MATCH(F692,'ce raw data'!$C$1:$CZ$1,0))="","-",INDEX('ce raw data'!$C$2:$CZ$3000,MATCH(1,INDEX(('ce raw data'!$A$2:$A$3000=C689)*('ce raw data'!$B$2:$B$3000=$B732),,),0),MATCH(F692,'ce raw data'!$C$1:$CZ$1,0))),"-")</f>
        <v>-</v>
      </c>
      <c r="G732" s="8" t="str">
        <f>IFERROR(IF(INDEX('ce raw data'!$C$2:$CZ$3000,MATCH(1,INDEX(('ce raw data'!$A$2:$A$3000=C689)*('ce raw data'!$B$2:$B$3000=$B732),,),0),MATCH(G692,'ce raw data'!$C$1:$CZ$1,0))="","-",INDEX('ce raw data'!$C$2:$CZ$3000,MATCH(1,INDEX(('ce raw data'!$A$2:$A$3000=C689)*('ce raw data'!$B$2:$B$3000=$B732),,),0),MATCH(G692,'ce raw data'!$C$1:$CZ$1,0))),"-")</f>
        <v>-</v>
      </c>
      <c r="H732" s="8" t="str">
        <f>IFERROR(IF(INDEX('ce raw data'!$C$2:$CZ$3000,MATCH(1,INDEX(('ce raw data'!$A$2:$A$3000=C689)*('ce raw data'!$B$2:$B$3000=$B732),,),0),MATCH(H692,'ce raw data'!$C$1:$CZ$1,0))="","-",INDEX('ce raw data'!$C$2:$CZ$3000,MATCH(1,INDEX(('ce raw data'!$A$2:$A$3000=C689)*('ce raw data'!$B$2:$B$3000=$B732),,),0),MATCH(H692,'ce raw data'!$C$1:$CZ$1,0))),"-")</f>
        <v>-</v>
      </c>
      <c r="I732" s="8" t="str">
        <f>IFERROR(IF(INDEX('ce raw data'!$C$2:$CZ$3000,MATCH(1,INDEX(('ce raw data'!$A$2:$A$3000=C689)*('ce raw data'!$B$2:$B$3000=$B732),,),0),MATCH(I692,'ce raw data'!$C$1:$CZ$1,0))="","-",INDEX('ce raw data'!$C$2:$CZ$3000,MATCH(1,INDEX(('ce raw data'!$A$2:$A$3000=C689)*('ce raw data'!$B$2:$B$3000=$B732),,),0),MATCH(I692,'ce raw data'!$C$1:$CZ$1,0))),"-")</f>
        <v>-</v>
      </c>
      <c r="J732" s="8" t="str">
        <f>IFERROR(IF(INDEX('ce raw data'!$C$2:$CZ$3000,MATCH(1,INDEX(('ce raw data'!$A$2:$A$3000=C689)*('ce raw data'!$B$2:$B$3000=$B732),,),0),MATCH(J692,'ce raw data'!$C$1:$CZ$1,0))="","-",INDEX('ce raw data'!$C$2:$CZ$3000,MATCH(1,INDEX(('ce raw data'!$A$2:$A$3000=C689)*('ce raw data'!$B$2:$B$3000=$B732),,),0),MATCH(J692,'ce raw data'!$C$1:$CZ$1,0))),"-")</f>
        <v>-</v>
      </c>
    </row>
    <row r="733" spans="2:10" hidden="1" x14ac:dyDescent="0.4">
      <c r="B733" s="12"/>
      <c r="C733" s="8" t="str">
        <f>IFERROR(IF(INDEX('ce raw data'!$C$2:$CZ$3000,MATCH(1,INDEX(('ce raw data'!$A$2:$A$3000=C689)*('ce raw data'!$B$2:$B$3000=$B734),,),0),MATCH(SUBSTITUTE(C692,"Allele","Height"),'ce raw data'!$C$1:$CZ$1,0))="","-",INDEX('ce raw data'!$C$2:$CZ$3000,MATCH(1,INDEX(('ce raw data'!$A$2:$A$3000=C689)*('ce raw data'!$B$2:$B$3000=$B734),,),0),MATCH(SUBSTITUTE(C692,"Allele","Height"),'ce raw data'!$C$1:$CZ$1,0))),"-")</f>
        <v>-</v>
      </c>
      <c r="D733" s="8" t="str">
        <f>IFERROR(IF(INDEX('ce raw data'!$C$2:$CZ$3000,MATCH(1,INDEX(('ce raw data'!$A$2:$A$3000=C689)*('ce raw data'!$B$2:$B$3000=$B734),,),0),MATCH(SUBSTITUTE(D692,"Allele","Height"),'ce raw data'!$C$1:$CZ$1,0))="","-",INDEX('ce raw data'!$C$2:$CZ$3000,MATCH(1,INDEX(('ce raw data'!$A$2:$A$3000=C689)*('ce raw data'!$B$2:$B$3000=$B734),,),0),MATCH(SUBSTITUTE(D692,"Allele","Height"),'ce raw data'!$C$1:$CZ$1,0))),"-")</f>
        <v>-</v>
      </c>
      <c r="E733" s="8" t="str">
        <f>IFERROR(IF(INDEX('ce raw data'!$C$2:$CZ$3000,MATCH(1,INDEX(('ce raw data'!$A$2:$A$3000=C689)*('ce raw data'!$B$2:$B$3000=$B734),,),0),MATCH(SUBSTITUTE(E692,"Allele","Height"),'ce raw data'!$C$1:$CZ$1,0))="","-",INDEX('ce raw data'!$C$2:$CZ$3000,MATCH(1,INDEX(('ce raw data'!$A$2:$A$3000=C689)*('ce raw data'!$B$2:$B$3000=$B734),,),0),MATCH(SUBSTITUTE(E692,"Allele","Height"),'ce raw data'!$C$1:$CZ$1,0))),"-")</f>
        <v>-</v>
      </c>
      <c r="F733" s="8" t="str">
        <f>IFERROR(IF(INDEX('ce raw data'!$C$2:$CZ$3000,MATCH(1,INDEX(('ce raw data'!$A$2:$A$3000=C689)*('ce raw data'!$B$2:$B$3000=$B734),,),0),MATCH(SUBSTITUTE(F692,"Allele","Height"),'ce raw data'!$C$1:$CZ$1,0))="","-",INDEX('ce raw data'!$C$2:$CZ$3000,MATCH(1,INDEX(('ce raw data'!$A$2:$A$3000=C689)*('ce raw data'!$B$2:$B$3000=$B734),,),0),MATCH(SUBSTITUTE(F692,"Allele","Height"),'ce raw data'!$C$1:$CZ$1,0))),"-")</f>
        <v>-</v>
      </c>
      <c r="G733" s="8" t="str">
        <f>IFERROR(IF(INDEX('ce raw data'!$C$2:$CZ$3000,MATCH(1,INDEX(('ce raw data'!$A$2:$A$3000=C689)*('ce raw data'!$B$2:$B$3000=$B734),,),0),MATCH(SUBSTITUTE(G692,"Allele","Height"),'ce raw data'!$C$1:$CZ$1,0))="","-",INDEX('ce raw data'!$C$2:$CZ$3000,MATCH(1,INDEX(('ce raw data'!$A$2:$A$3000=C689)*('ce raw data'!$B$2:$B$3000=$B734),,),0),MATCH(SUBSTITUTE(G692,"Allele","Height"),'ce raw data'!$C$1:$CZ$1,0))),"-")</f>
        <v>-</v>
      </c>
      <c r="H733" s="8" t="str">
        <f>IFERROR(IF(INDEX('ce raw data'!$C$2:$CZ$3000,MATCH(1,INDEX(('ce raw data'!$A$2:$A$3000=C689)*('ce raw data'!$B$2:$B$3000=$B734),,),0),MATCH(SUBSTITUTE(H692,"Allele","Height"),'ce raw data'!$C$1:$CZ$1,0))="","-",INDEX('ce raw data'!$C$2:$CZ$3000,MATCH(1,INDEX(('ce raw data'!$A$2:$A$3000=C689)*('ce raw data'!$B$2:$B$3000=$B734),,),0),MATCH(SUBSTITUTE(H692,"Allele","Height"),'ce raw data'!$C$1:$CZ$1,0))),"-")</f>
        <v>-</v>
      </c>
      <c r="I733" s="8" t="str">
        <f>IFERROR(IF(INDEX('ce raw data'!$C$2:$CZ$3000,MATCH(1,INDEX(('ce raw data'!$A$2:$A$3000=C689)*('ce raw data'!$B$2:$B$3000=$B734),,),0),MATCH(SUBSTITUTE(I692,"Allele","Height"),'ce raw data'!$C$1:$CZ$1,0))="","-",INDEX('ce raw data'!$C$2:$CZ$3000,MATCH(1,INDEX(('ce raw data'!$A$2:$A$3000=C689)*('ce raw data'!$B$2:$B$3000=$B734),,),0),MATCH(SUBSTITUTE(I692,"Allele","Height"),'ce raw data'!$C$1:$CZ$1,0))),"-")</f>
        <v>-</v>
      </c>
      <c r="J733" s="8" t="str">
        <f>IFERROR(IF(INDEX('ce raw data'!$C$2:$CZ$3000,MATCH(1,INDEX(('ce raw data'!$A$2:$A$3000=C689)*('ce raw data'!$B$2:$B$3000=$B734),,),0),MATCH(SUBSTITUTE(J692,"Allele","Height"),'ce raw data'!$C$1:$CZ$1,0))="","-",INDEX('ce raw data'!$C$2:$CZ$3000,MATCH(1,INDEX(('ce raw data'!$A$2:$A$3000=C689)*('ce raw data'!$B$2:$B$3000=$B734),,),0),MATCH(SUBSTITUTE(J692,"Allele","Height"),'ce raw data'!$C$1:$CZ$1,0))),"-")</f>
        <v>-</v>
      </c>
    </row>
    <row r="734" spans="2:10" x14ac:dyDescent="0.4">
      <c r="B734" s="12" t="str">
        <f>'Allele Call Table'!$A$111</f>
        <v>D19S433</v>
      </c>
      <c r="C734" s="8" t="str">
        <f>IFERROR(IF(INDEX('ce raw data'!$C$2:$CZ$3000,MATCH(1,INDEX(('ce raw data'!$A$2:$A$3000=C689)*('ce raw data'!$B$2:$B$3000=$B734),,),0),MATCH(C692,'ce raw data'!$C$1:$CZ$1,0))="","-",INDEX('ce raw data'!$C$2:$CZ$3000,MATCH(1,INDEX(('ce raw data'!$A$2:$A$3000=C689)*('ce raw data'!$B$2:$B$3000=$B734),,),0),MATCH(C692,'ce raw data'!$C$1:$CZ$1,0))),"-")</f>
        <v>-</v>
      </c>
      <c r="D734" s="8" t="str">
        <f>IFERROR(IF(INDEX('ce raw data'!$C$2:$CZ$3000,MATCH(1,INDEX(('ce raw data'!$A$2:$A$3000=C689)*('ce raw data'!$B$2:$B$3000=$B734),,),0),MATCH(D692,'ce raw data'!$C$1:$CZ$1,0))="","-",INDEX('ce raw data'!$C$2:$CZ$3000,MATCH(1,INDEX(('ce raw data'!$A$2:$A$3000=C689)*('ce raw data'!$B$2:$B$3000=$B734),,),0),MATCH(D692,'ce raw data'!$C$1:$CZ$1,0))),"-")</f>
        <v>-</v>
      </c>
      <c r="E734" s="8" t="str">
        <f>IFERROR(IF(INDEX('ce raw data'!$C$2:$CZ$3000,MATCH(1,INDEX(('ce raw data'!$A$2:$A$3000=C689)*('ce raw data'!$B$2:$B$3000=$B734),,),0),MATCH(E692,'ce raw data'!$C$1:$CZ$1,0))="","-",INDEX('ce raw data'!$C$2:$CZ$3000,MATCH(1,INDEX(('ce raw data'!$A$2:$A$3000=C689)*('ce raw data'!$B$2:$B$3000=$B734),,),0),MATCH(E692,'ce raw data'!$C$1:$CZ$1,0))),"-")</f>
        <v>-</v>
      </c>
      <c r="F734" s="8" t="str">
        <f>IFERROR(IF(INDEX('ce raw data'!$C$2:$CZ$3000,MATCH(1,INDEX(('ce raw data'!$A$2:$A$3000=C689)*('ce raw data'!$B$2:$B$3000=$B734),,),0),MATCH(F692,'ce raw data'!$C$1:$CZ$1,0))="","-",INDEX('ce raw data'!$C$2:$CZ$3000,MATCH(1,INDEX(('ce raw data'!$A$2:$A$3000=C689)*('ce raw data'!$B$2:$B$3000=$B734),,),0),MATCH(F692,'ce raw data'!$C$1:$CZ$1,0))),"-")</f>
        <v>-</v>
      </c>
      <c r="G734" s="8" t="str">
        <f>IFERROR(IF(INDEX('ce raw data'!$C$2:$CZ$3000,MATCH(1,INDEX(('ce raw data'!$A$2:$A$3000=C689)*('ce raw data'!$B$2:$B$3000=$B734),,),0),MATCH(G692,'ce raw data'!$C$1:$CZ$1,0))="","-",INDEX('ce raw data'!$C$2:$CZ$3000,MATCH(1,INDEX(('ce raw data'!$A$2:$A$3000=C689)*('ce raw data'!$B$2:$B$3000=$B734),,),0),MATCH(G692,'ce raw data'!$C$1:$CZ$1,0))),"-")</f>
        <v>-</v>
      </c>
      <c r="H734" s="8" t="str">
        <f>IFERROR(IF(INDEX('ce raw data'!$C$2:$CZ$3000,MATCH(1,INDEX(('ce raw data'!$A$2:$A$3000=C689)*('ce raw data'!$B$2:$B$3000=$B734),,),0),MATCH(H692,'ce raw data'!$C$1:$CZ$1,0))="","-",INDEX('ce raw data'!$C$2:$CZ$3000,MATCH(1,INDEX(('ce raw data'!$A$2:$A$3000=C689)*('ce raw data'!$B$2:$B$3000=$B734),,),0),MATCH(H692,'ce raw data'!$C$1:$CZ$1,0))),"-")</f>
        <v>-</v>
      </c>
      <c r="I734" s="8" t="str">
        <f>IFERROR(IF(INDEX('ce raw data'!$C$2:$CZ$3000,MATCH(1,INDEX(('ce raw data'!$A$2:$A$3000=C689)*('ce raw data'!$B$2:$B$3000=$B734),,),0),MATCH(I692,'ce raw data'!$C$1:$CZ$1,0))="","-",INDEX('ce raw data'!$C$2:$CZ$3000,MATCH(1,INDEX(('ce raw data'!$A$2:$A$3000=C689)*('ce raw data'!$B$2:$B$3000=$B734),,),0),MATCH(I692,'ce raw data'!$C$1:$CZ$1,0))),"-")</f>
        <v>-</v>
      </c>
      <c r="J734" s="8" t="str">
        <f>IFERROR(IF(INDEX('ce raw data'!$C$2:$CZ$3000,MATCH(1,INDEX(('ce raw data'!$A$2:$A$3000=C689)*('ce raw data'!$B$2:$B$3000=$B734),,),0),MATCH(J692,'ce raw data'!$C$1:$CZ$1,0))="","-",INDEX('ce raw data'!$C$2:$CZ$3000,MATCH(1,INDEX(('ce raw data'!$A$2:$A$3000=C689)*('ce raw data'!$B$2:$B$3000=$B734),,),0),MATCH(J692,'ce raw data'!$C$1:$CZ$1,0))),"-")</f>
        <v>-</v>
      </c>
    </row>
    <row r="735" spans="2:10" hidden="1" x14ac:dyDescent="0.4">
      <c r="B735" s="12"/>
      <c r="C735" s="8" t="str">
        <f>IFERROR(IF(INDEX('ce raw data'!$C$2:$CZ$3000,MATCH(1,INDEX(('ce raw data'!$A$2:$A$3000=C689)*('ce raw data'!$B$2:$B$3000=$B736),,),0),MATCH(SUBSTITUTE(C692,"Allele","Height"),'ce raw data'!$C$1:$CZ$1,0))="","-",INDEX('ce raw data'!$C$2:$CZ$3000,MATCH(1,INDEX(('ce raw data'!$A$2:$A$3000=C689)*('ce raw data'!$B$2:$B$3000=$B736),,),0),MATCH(SUBSTITUTE(C692,"Allele","Height"),'ce raw data'!$C$1:$CZ$1,0))),"-")</f>
        <v>-</v>
      </c>
      <c r="D735" s="8" t="str">
        <f>IFERROR(IF(INDEX('ce raw data'!$C$2:$CZ$3000,MATCH(1,INDEX(('ce raw data'!$A$2:$A$3000=C689)*('ce raw data'!$B$2:$B$3000=$B736),,),0),MATCH(SUBSTITUTE(D692,"Allele","Height"),'ce raw data'!$C$1:$CZ$1,0))="","-",INDEX('ce raw data'!$C$2:$CZ$3000,MATCH(1,INDEX(('ce raw data'!$A$2:$A$3000=C689)*('ce raw data'!$B$2:$B$3000=$B736),,),0),MATCH(SUBSTITUTE(D692,"Allele","Height"),'ce raw data'!$C$1:$CZ$1,0))),"-")</f>
        <v>-</v>
      </c>
      <c r="E735" s="8" t="str">
        <f>IFERROR(IF(INDEX('ce raw data'!$C$2:$CZ$3000,MATCH(1,INDEX(('ce raw data'!$A$2:$A$3000=C689)*('ce raw data'!$B$2:$B$3000=$B736),,),0),MATCH(SUBSTITUTE(E692,"Allele","Height"),'ce raw data'!$C$1:$CZ$1,0))="","-",INDEX('ce raw data'!$C$2:$CZ$3000,MATCH(1,INDEX(('ce raw data'!$A$2:$A$3000=C689)*('ce raw data'!$B$2:$B$3000=$B736),,),0),MATCH(SUBSTITUTE(E692,"Allele","Height"),'ce raw data'!$C$1:$CZ$1,0))),"-")</f>
        <v>-</v>
      </c>
      <c r="F735" s="8" t="str">
        <f>IFERROR(IF(INDEX('ce raw data'!$C$2:$CZ$3000,MATCH(1,INDEX(('ce raw data'!$A$2:$A$3000=C689)*('ce raw data'!$B$2:$B$3000=$B736),,),0),MATCH(SUBSTITUTE(F692,"Allele","Height"),'ce raw data'!$C$1:$CZ$1,0))="","-",INDEX('ce raw data'!$C$2:$CZ$3000,MATCH(1,INDEX(('ce raw data'!$A$2:$A$3000=C689)*('ce raw data'!$B$2:$B$3000=$B736),,),0),MATCH(SUBSTITUTE(F692,"Allele","Height"),'ce raw data'!$C$1:$CZ$1,0))),"-")</f>
        <v>-</v>
      </c>
      <c r="G735" s="8" t="str">
        <f>IFERROR(IF(INDEX('ce raw data'!$C$2:$CZ$3000,MATCH(1,INDEX(('ce raw data'!$A$2:$A$3000=C689)*('ce raw data'!$B$2:$B$3000=$B736),,),0),MATCH(SUBSTITUTE(G692,"Allele","Height"),'ce raw data'!$C$1:$CZ$1,0))="","-",INDEX('ce raw data'!$C$2:$CZ$3000,MATCH(1,INDEX(('ce raw data'!$A$2:$A$3000=C689)*('ce raw data'!$B$2:$B$3000=$B736),,),0),MATCH(SUBSTITUTE(G692,"Allele","Height"),'ce raw data'!$C$1:$CZ$1,0))),"-")</f>
        <v>-</v>
      </c>
      <c r="H735" s="8" t="str">
        <f>IFERROR(IF(INDEX('ce raw data'!$C$2:$CZ$3000,MATCH(1,INDEX(('ce raw data'!$A$2:$A$3000=C689)*('ce raw data'!$B$2:$B$3000=$B736),,),0),MATCH(SUBSTITUTE(H692,"Allele","Height"),'ce raw data'!$C$1:$CZ$1,0))="","-",INDEX('ce raw data'!$C$2:$CZ$3000,MATCH(1,INDEX(('ce raw data'!$A$2:$A$3000=C689)*('ce raw data'!$B$2:$B$3000=$B736),,),0),MATCH(SUBSTITUTE(H692,"Allele","Height"),'ce raw data'!$C$1:$CZ$1,0))),"-")</f>
        <v>-</v>
      </c>
      <c r="I735" s="8" t="str">
        <f>IFERROR(IF(INDEX('ce raw data'!$C$2:$CZ$3000,MATCH(1,INDEX(('ce raw data'!$A$2:$A$3000=C689)*('ce raw data'!$B$2:$B$3000=$B736),,),0),MATCH(SUBSTITUTE(I692,"Allele","Height"),'ce raw data'!$C$1:$CZ$1,0))="","-",INDEX('ce raw data'!$C$2:$CZ$3000,MATCH(1,INDEX(('ce raw data'!$A$2:$A$3000=C689)*('ce raw data'!$B$2:$B$3000=$B736),,),0),MATCH(SUBSTITUTE(I692,"Allele","Height"),'ce raw data'!$C$1:$CZ$1,0))),"-")</f>
        <v>-</v>
      </c>
      <c r="J735" s="8" t="str">
        <f>IFERROR(IF(INDEX('ce raw data'!$C$2:$CZ$3000,MATCH(1,INDEX(('ce raw data'!$A$2:$A$3000=C689)*('ce raw data'!$B$2:$B$3000=$B736),,),0),MATCH(SUBSTITUTE(J692,"Allele","Height"),'ce raw data'!$C$1:$CZ$1,0))="","-",INDEX('ce raw data'!$C$2:$CZ$3000,MATCH(1,INDEX(('ce raw data'!$A$2:$A$3000=C689)*('ce raw data'!$B$2:$B$3000=$B736),,),0),MATCH(SUBSTITUTE(J692,"Allele","Height"),'ce raw data'!$C$1:$CZ$1,0))),"-")</f>
        <v>-</v>
      </c>
    </row>
    <row r="736" spans="2:10" x14ac:dyDescent="0.4">
      <c r="B736" s="12" t="str">
        <f>'Allele Call Table'!$A$113</f>
        <v>SE33</v>
      </c>
      <c r="C736" s="8" t="str">
        <f>IFERROR(IF(INDEX('ce raw data'!$C$2:$CZ$3000,MATCH(1,INDEX(('ce raw data'!$A$2:$A$3000=C689)*('ce raw data'!$B$2:$B$3000=$B736),,),0),MATCH(C692,'ce raw data'!$C$1:$CZ$1,0))="","-",INDEX('ce raw data'!$C$2:$CZ$3000,MATCH(1,INDEX(('ce raw data'!$A$2:$A$3000=C689)*('ce raw data'!$B$2:$B$3000=$B736),,),0),MATCH(C692,'ce raw data'!$C$1:$CZ$1,0))),"-")</f>
        <v>-</v>
      </c>
      <c r="D736" s="8" t="str">
        <f>IFERROR(IF(INDEX('ce raw data'!$C$2:$CZ$3000,MATCH(1,INDEX(('ce raw data'!$A$2:$A$3000=C689)*('ce raw data'!$B$2:$B$3000=$B736),,),0),MATCH(D692,'ce raw data'!$C$1:$CZ$1,0))="","-",INDEX('ce raw data'!$C$2:$CZ$3000,MATCH(1,INDEX(('ce raw data'!$A$2:$A$3000=C689)*('ce raw data'!$B$2:$B$3000=$B736),,),0),MATCH(D692,'ce raw data'!$C$1:$CZ$1,0))),"-")</f>
        <v>-</v>
      </c>
      <c r="E736" s="8" t="str">
        <f>IFERROR(IF(INDEX('ce raw data'!$C$2:$CZ$3000,MATCH(1,INDEX(('ce raw data'!$A$2:$A$3000=C689)*('ce raw data'!$B$2:$B$3000=$B736),,),0),MATCH(E692,'ce raw data'!$C$1:$CZ$1,0))="","-",INDEX('ce raw data'!$C$2:$CZ$3000,MATCH(1,INDEX(('ce raw data'!$A$2:$A$3000=C689)*('ce raw data'!$B$2:$B$3000=$B736),,),0),MATCH(E692,'ce raw data'!$C$1:$CZ$1,0))),"-")</f>
        <v>-</v>
      </c>
      <c r="F736" s="8" t="str">
        <f>IFERROR(IF(INDEX('ce raw data'!$C$2:$CZ$3000,MATCH(1,INDEX(('ce raw data'!$A$2:$A$3000=C689)*('ce raw data'!$B$2:$B$3000=$B736),,),0),MATCH(F692,'ce raw data'!$C$1:$CZ$1,0))="","-",INDEX('ce raw data'!$C$2:$CZ$3000,MATCH(1,INDEX(('ce raw data'!$A$2:$A$3000=C689)*('ce raw data'!$B$2:$B$3000=$B736),,),0),MATCH(F692,'ce raw data'!$C$1:$CZ$1,0))),"-")</f>
        <v>-</v>
      </c>
      <c r="G736" s="8" t="str">
        <f>IFERROR(IF(INDEX('ce raw data'!$C$2:$CZ$3000,MATCH(1,INDEX(('ce raw data'!$A$2:$A$3000=C689)*('ce raw data'!$B$2:$B$3000=$B736),,),0),MATCH(G692,'ce raw data'!$C$1:$CZ$1,0))="","-",INDEX('ce raw data'!$C$2:$CZ$3000,MATCH(1,INDEX(('ce raw data'!$A$2:$A$3000=C689)*('ce raw data'!$B$2:$B$3000=$B736),,),0),MATCH(G692,'ce raw data'!$C$1:$CZ$1,0))),"-")</f>
        <v>-</v>
      </c>
      <c r="H736" s="8" t="str">
        <f>IFERROR(IF(INDEX('ce raw data'!$C$2:$CZ$3000,MATCH(1,INDEX(('ce raw data'!$A$2:$A$3000=C689)*('ce raw data'!$B$2:$B$3000=$B736),,),0),MATCH(H692,'ce raw data'!$C$1:$CZ$1,0))="","-",INDEX('ce raw data'!$C$2:$CZ$3000,MATCH(1,INDEX(('ce raw data'!$A$2:$A$3000=C689)*('ce raw data'!$B$2:$B$3000=$B736),,),0),MATCH(H692,'ce raw data'!$C$1:$CZ$1,0))),"-")</f>
        <v>-</v>
      </c>
      <c r="I736" s="8" t="str">
        <f>IFERROR(IF(INDEX('ce raw data'!$C$2:$CZ$3000,MATCH(1,INDEX(('ce raw data'!$A$2:$A$3000=C689)*('ce raw data'!$B$2:$B$3000=$B736),,),0),MATCH(I692,'ce raw data'!$C$1:$CZ$1,0))="","-",INDEX('ce raw data'!$C$2:$CZ$3000,MATCH(1,INDEX(('ce raw data'!$A$2:$A$3000=C689)*('ce raw data'!$B$2:$B$3000=$B736),,),0),MATCH(I692,'ce raw data'!$C$1:$CZ$1,0))),"-")</f>
        <v>-</v>
      </c>
      <c r="J736" s="8" t="str">
        <f>IFERROR(IF(INDEX('ce raw data'!$C$2:$CZ$3000,MATCH(1,INDEX(('ce raw data'!$A$2:$A$3000=C689)*('ce raw data'!$B$2:$B$3000=$B736),,),0),MATCH(J692,'ce raw data'!$C$1:$CZ$1,0))="","-",INDEX('ce raw data'!$C$2:$CZ$3000,MATCH(1,INDEX(('ce raw data'!$A$2:$A$3000=C689)*('ce raw data'!$B$2:$B$3000=$B736),,),0),MATCH(J692,'ce raw data'!$C$1:$CZ$1,0))),"-")</f>
        <v>-</v>
      </c>
    </row>
    <row r="737" spans="2:10" hidden="1" x14ac:dyDescent="0.4">
      <c r="B737" s="12"/>
      <c r="C737" s="8" t="str">
        <f>IFERROR(IF(INDEX('ce raw data'!$C$2:$CZ$3000,MATCH(1,INDEX(('ce raw data'!$A$2:$A$3000=C689)*('ce raw data'!$B$2:$B$3000=$B738),,),0),MATCH(SUBSTITUTE(C692,"Allele","Height"),'ce raw data'!$C$1:$CZ$1,0))="","-",INDEX('ce raw data'!$C$2:$CZ$3000,MATCH(1,INDEX(('ce raw data'!$A$2:$A$3000=C689)*('ce raw data'!$B$2:$B$3000=$B738),,),0),MATCH(SUBSTITUTE(C692,"Allele","Height"),'ce raw data'!$C$1:$CZ$1,0))),"-")</f>
        <v>-</v>
      </c>
      <c r="D737" s="8" t="str">
        <f>IFERROR(IF(INDEX('ce raw data'!$C$2:$CZ$3000,MATCH(1,INDEX(('ce raw data'!$A$2:$A$3000=C689)*('ce raw data'!$B$2:$B$3000=$B738),,),0),MATCH(SUBSTITUTE(D692,"Allele","Height"),'ce raw data'!$C$1:$CZ$1,0))="","-",INDEX('ce raw data'!$C$2:$CZ$3000,MATCH(1,INDEX(('ce raw data'!$A$2:$A$3000=C689)*('ce raw data'!$B$2:$B$3000=$B738),,),0),MATCH(SUBSTITUTE(D692,"Allele","Height"),'ce raw data'!$C$1:$CZ$1,0))),"-")</f>
        <v>-</v>
      </c>
      <c r="E737" s="8" t="str">
        <f>IFERROR(IF(INDEX('ce raw data'!$C$2:$CZ$3000,MATCH(1,INDEX(('ce raw data'!$A$2:$A$3000=C689)*('ce raw data'!$B$2:$B$3000=$B738),,),0),MATCH(SUBSTITUTE(E692,"Allele","Height"),'ce raw data'!$C$1:$CZ$1,0))="","-",INDEX('ce raw data'!$C$2:$CZ$3000,MATCH(1,INDEX(('ce raw data'!$A$2:$A$3000=C689)*('ce raw data'!$B$2:$B$3000=$B738),,),0),MATCH(SUBSTITUTE(E692,"Allele","Height"),'ce raw data'!$C$1:$CZ$1,0))),"-")</f>
        <v>-</v>
      </c>
      <c r="F737" s="8" t="str">
        <f>IFERROR(IF(INDEX('ce raw data'!$C$2:$CZ$3000,MATCH(1,INDEX(('ce raw data'!$A$2:$A$3000=C689)*('ce raw data'!$B$2:$B$3000=$B738),,),0),MATCH(SUBSTITUTE(F692,"Allele","Height"),'ce raw data'!$C$1:$CZ$1,0))="","-",INDEX('ce raw data'!$C$2:$CZ$3000,MATCH(1,INDEX(('ce raw data'!$A$2:$A$3000=C689)*('ce raw data'!$B$2:$B$3000=$B738),,),0),MATCH(SUBSTITUTE(F692,"Allele","Height"),'ce raw data'!$C$1:$CZ$1,0))),"-")</f>
        <v>-</v>
      </c>
      <c r="G737" s="8" t="str">
        <f>IFERROR(IF(INDEX('ce raw data'!$C$2:$CZ$3000,MATCH(1,INDEX(('ce raw data'!$A$2:$A$3000=C689)*('ce raw data'!$B$2:$B$3000=$B738),,),0),MATCH(SUBSTITUTE(G692,"Allele","Height"),'ce raw data'!$C$1:$CZ$1,0))="","-",INDEX('ce raw data'!$C$2:$CZ$3000,MATCH(1,INDEX(('ce raw data'!$A$2:$A$3000=C689)*('ce raw data'!$B$2:$B$3000=$B738),,),0),MATCH(SUBSTITUTE(G692,"Allele","Height"),'ce raw data'!$C$1:$CZ$1,0))),"-")</f>
        <v>-</v>
      </c>
      <c r="H737" s="8" t="str">
        <f>IFERROR(IF(INDEX('ce raw data'!$C$2:$CZ$3000,MATCH(1,INDEX(('ce raw data'!$A$2:$A$3000=C689)*('ce raw data'!$B$2:$B$3000=$B738),,),0),MATCH(SUBSTITUTE(H692,"Allele","Height"),'ce raw data'!$C$1:$CZ$1,0))="","-",INDEX('ce raw data'!$C$2:$CZ$3000,MATCH(1,INDEX(('ce raw data'!$A$2:$A$3000=C689)*('ce raw data'!$B$2:$B$3000=$B738),,),0),MATCH(SUBSTITUTE(H692,"Allele","Height"),'ce raw data'!$C$1:$CZ$1,0))),"-")</f>
        <v>-</v>
      </c>
      <c r="I737" s="8" t="str">
        <f>IFERROR(IF(INDEX('ce raw data'!$C$2:$CZ$3000,MATCH(1,INDEX(('ce raw data'!$A$2:$A$3000=C689)*('ce raw data'!$B$2:$B$3000=$B738),,),0),MATCH(SUBSTITUTE(I692,"Allele","Height"),'ce raw data'!$C$1:$CZ$1,0))="","-",INDEX('ce raw data'!$C$2:$CZ$3000,MATCH(1,INDEX(('ce raw data'!$A$2:$A$3000=C689)*('ce raw data'!$B$2:$B$3000=$B738),,),0),MATCH(SUBSTITUTE(I692,"Allele","Height"),'ce raw data'!$C$1:$CZ$1,0))),"-")</f>
        <v>-</v>
      </c>
      <c r="J737" s="8" t="str">
        <f>IFERROR(IF(INDEX('ce raw data'!$C$2:$CZ$3000,MATCH(1,INDEX(('ce raw data'!$A$2:$A$3000=C689)*('ce raw data'!$B$2:$B$3000=$B738),,),0),MATCH(SUBSTITUTE(J692,"Allele","Height"),'ce raw data'!$C$1:$CZ$1,0))="","-",INDEX('ce raw data'!$C$2:$CZ$3000,MATCH(1,INDEX(('ce raw data'!$A$2:$A$3000=C689)*('ce raw data'!$B$2:$B$3000=$B738),,),0),MATCH(SUBSTITUTE(J692,"Allele","Height"),'ce raw data'!$C$1:$CZ$1,0))),"-")</f>
        <v>-</v>
      </c>
    </row>
    <row r="738" spans="2:10" x14ac:dyDescent="0.4">
      <c r="B738" s="12" t="str">
        <f>'Allele Call Table'!$A$115</f>
        <v>D22S1045</v>
      </c>
      <c r="C738" s="8" t="str">
        <f>IFERROR(IF(INDEX('ce raw data'!$C$2:$CZ$3000,MATCH(1,INDEX(('ce raw data'!$A$2:$A$3000=C689)*('ce raw data'!$B$2:$B$3000=$B738),,),0),MATCH(C692,'ce raw data'!$C$1:$CZ$1,0))="","-",INDEX('ce raw data'!$C$2:$CZ$3000,MATCH(1,INDEX(('ce raw data'!$A$2:$A$3000=C689)*('ce raw data'!$B$2:$B$3000=$B738),,),0),MATCH(C692,'ce raw data'!$C$1:$CZ$1,0))),"-")</f>
        <v>-</v>
      </c>
      <c r="D738" s="8" t="str">
        <f>IFERROR(IF(INDEX('ce raw data'!$C$2:$CZ$3000,MATCH(1,INDEX(('ce raw data'!$A$2:$A$3000=C689)*('ce raw data'!$B$2:$B$3000=$B738),,),0),MATCH(D692,'ce raw data'!$C$1:$CZ$1,0))="","-",INDEX('ce raw data'!$C$2:$CZ$3000,MATCH(1,INDEX(('ce raw data'!$A$2:$A$3000=C689)*('ce raw data'!$B$2:$B$3000=$B738),,),0),MATCH(D692,'ce raw data'!$C$1:$CZ$1,0))),"-")</f>
        <v>-</v>
      </c>
      <c r="E738" s="8" t="str">
        <f>IFERROR(IF(INDEX('ce raw data'!$C$2:$CZ$3000,MATCH(1,INDEX(('ce raw data'!$A$2:$A$3000=C689)*('ce raw data'!$B$2:$B$3000=$B738),,),0),MATCH(E692,'ce raw data'!$C$1:$CZ$1,0))="","-",INDEX('ce raw data'!$C$2:$CZ$3000,MATCH(1,INDEX(('ce raw data'!$A$2:$A$3000=C689)*('ce raw data'!$B$2:$B$3000=$B738),,),0),MATCH(E692,'ce raw data'!$C$1:$CZ$1,0))),"-")</f>
        <v>-</v>
      </c>
      <c r="F738" s="8" t="str">
        <f>IFERROR(IF(INDEX('ce raw data'!$C$2:$CZ$3000,MATCH(1,INDEX(('ce raw data'!$A$2:$A$3000=C689)*('ce raw data'!$B$2:$B$3000=$B738),,),0),MATCH(F692,'ce raw data'!$C$1:$CZ$1,0))="","-",INDEX('ce raw data'!$C$2:$CZ$3000,MATCH(1,INDEX(('ce raw data'!$A$2:$A$3000=C689)*('ce raw data'!$B$2:$B$3000=$B738),,),0),MATCH(F692,'ce raw data'!$C$1:$CZ$1,0))),"-")</f>
        <v>-</v>
      </c>
      <c r="G738" s="8" t="str">
        <f>IFERROR(IF(INDEX('ce raw data'!$C$2:$CZ$3000,MATCH(1,INDEX(('ce raw data'!$A$2:$A$3000=C689)*('ce raw data'!$B$2:$B$3000=$B738),,),0),MATCH(G692,'ce raw data'!$C$1:$CZ$1,0))="","-",INDEX('ce raw data'!$C$2:$CZ$3000,MATCH(1,INDEX(('ce raw data'!$A$2:$A$3000=C689)*('ce raw data'!$B$2:$B$3000=$B738),,),0),MATCH(G692,'ce raw data'!$C$1:$CZ$1,0))),"-")</f>
        <v>-</v>
      </c>
      <c r="H738" s="8" t="str">
        <f>IFERROR(IF(INDEX('ce raw data'!$C$2:$CZ$3000,MATCH(1,INDEX(('ce raw data'!$A$2:$A$3000=C689)*('ce raw data'!$B$2:$B$3000=$B738),,),0),MATCH(H692,'ce raw data'!$C$1:$CZ$1,0))="","-",INDEX('ce raw data'!$C$2:$CZ$3000,MATCH(1,INDEX(('ce raw data'!$A$2:$A$3000=C689)*('ce raw data'!$B$2:$B$3000=$B738),,),0),MATCH(H692,'ce raw data'!$C$1:$CZ$1,0))),"-")</f>
        <v>-</v>
      </c>
      <c r="I738" s="8" t="str">
        <f>IFERROR(IF(INDEX('ce raw data'!$C$2:$CZ$3000,MATCH(1,INDEX(('ce raw data'!$A$2:$A$3000=C689)*('ce raw data'!$B$2:$B$3000=$B738),,),0),MATCH(I692,'ce raw data'!$C$1:$CZ$1,0))="","-",INDEX('ce raw data'!$C$2:$CZ$3000,MATCH(1,INDEX(('ce raw data'!$A$2:$A$3000=C689)*('ce raw data'!$B$2:$B$3000=$B738),,),0),MATCH(I692,'ce raw data'!$C$1:$CZ$1,0))),"-")</f>
        <v>-</v>
      </c>
      <c r="J738" s="8" t="str">
        <f>IFERROR(IF(INDEX('ce raw data'!$C$2:$CZ$3000,MATCH(1,INDEX(('ce raw data'!$A$2:$A$3000=C689)*('ce raw data'!$B$2:$B$3000=$B738),,),0),MATCH(J692,'ce raw data'!$C$1:$CZ$1,0))="","-",INDEX('ce raw data'!$C$2:$CZ$3000,MATCH(1,INDEX(('ce raw data'!$A$2:$A$3000=C689)*('ce raw data'!$B$2:$B$3000=$B738),,),0),MATCH(J692,'ce raw data'!$C$1:$CZ$1,0))),"-")</f>
        <v>-</v>
      </c>
    </row>
    <row r="739" spans="2:10" hidden="1" x14ac:dyDescent="0.4">
      <c r="B739" s="10"/>
      <c r="C739" s="8" t="str">
        <f>IFERROR(IF(INDEX('ce raw data'!$C$2:$CZ$3000,MATCH(1,INDEX(('ce raw data'!$A$2:$A$3000=C689)*('ce raw data'!$B$2:$B$3000=$B740),,),0),MATCH(SUBSTITUTE(C692,"Allele","Height"),'ce raw data'!$C$1:$CZ$1,0))="","-",INDEX('ce raw data'!$C$2:$CZ$3000,MATCH(1,INDEX(('ce raw data'!$A$2:$A$3000=C689)*('ce raw data'!$B$2:$B$3000=$B740),,),0),MATCH(SUBSTITUTE(C692,"Allele","Height"),'ce raw data'!$C$1:$CZ$1,0))),"-")</f>
        <v>-</v>
      </c>
      <c r="D739" s="8" t="str">
        <f>IFERROR(IF(INDEX('ce raw data'!$C$2:$CZ$3000,MATCH(1,INDEX(('ce raw data'!$A$2:$A$3000=C689)*('ce raw data'!$B$2:$B$3000=$B740),,),0),MATCH(SUBSTITUTE(D692,"Allele","Height"),'ce raw data'!$C$1:$CZ$1,0))="","-",INDEX('ce raw data'!$C$2:$CZ$3000,MATCH(1,INDEX(('ce raw data'!$A$2:$A$3000=C689)*('ce raw data'!$B$2:$B$3000=$B740),,),0),MATCH(SUBSTITUTE(D692,"Allele","Height"),'ce raw data'!$C$1:$CZ$1,0))),"-")</f>
        <v>-</v>
      </c>
      <c r="E739" s="8" t="str">
        <f>IFERROR(IF(INDEX('ce raw data'!$C$2:$CZ$3000,MATCH(1,INDEX(('ce raw data'!$A$2:$A$3000=C689)*('ce raw data'!$B$2:$B$3000=$B740),,),0),MATCH(SUBSTITUTE(E692,"Allele","Height"),'ce raw data'!$C$1:$CZ$1,0))="","-",INDEX('ce raw data'!$C$2:$CZ$3000,MATCH(1,INDEX(('ce raw data'!$A$2:$A$3000=C689)*('ce raw data'!$B$2:$B$3000=$B740),,),0),MATCH(SUBSTITUTE(E692,"Allele","Height"),'ce raw data'!$C$1:$CZ$1,0))),"-")</f>
        <v>-</v>
      </c>
      <c r="F739" s="8" t="str">
        <f>IFERROR(IF(INDEX('ce raw data'!$C$2:$CZ$3000,MATCH(1,INDEX(('ce raw data'!$A$2:$A$3000=C689)*('ce raw data'!$B$2:$B$3000=$B740),,),0),MATCH(SUBSTITUTE(F692,"Allele","Height"),'ce raw data'!$C$1:$CZ$1,0))="","-",INDEX('ce raw data'!$C$2:$CZ$3000,MATCH(1,INDEX(('ce raw data'!$A$2:$A$3000=C689)*('ce raw data'!$B$2:$B$3000=$B740),,),0),MATCH(SUBSTITUTE(F692,"Allele","Height"),'ce raw data'!$C$1:$CZ$1,0))),"-")</f>
        <v>-</v>
      </c>
      <c r="G739" s="8" t="str">
        <f>IFERROR(IF(INDEX('ce raw data'!$C$2:$CZ$3000,MATCH(1,INDEX(('ce raw data'!$A$2:$A$3000=C689)*('ce raw data'!$B$2:$B$3000=$B740),,),0),MATCH(SUBSTITUTE(G692,"Allele","Height"),'ce raw data'!$C$1:$CZ$1,0))="","-",INDEX('ce raw data'!$C$2:$CZ$3000,MATCH(1,INDEX(('ce raw data'!$A$2:$A$3000=C689)*('ce raw data'!$B$2:$B$3000=$B740),,),0),MATCH(SUBSTITUTE(G692,"Allele","Height"),'ce raw data'!$C$1:$CZ$1,0))),"-")</f>
        <v>-</v>
      </c>
      <c r="H739" s="8" t="str">
        <f>IFERROR(IF(INDEX('ce raw data'!$C$2:$CZ$3000,MATCH(1,INDEX(('ce raw data'!$A$2:$A$3000=C689)*('ce raw data'!$B$2:$B$3000=$B740),,),0),MATCH(SUBSTITUTE(H692,"Allele","Height"),'ce raw data'!$C$1:$CZ$1,0))="","-",INDEX('ce raw data'!$C$2:$CZ$3000,MATCH(1,INDEX(('ce raw data'!$A$2:$A$3000=C689)*('ce raw data'!$B$2:$B$3000=$B740),,),0),MATCH(SUBSTITUTE(H692,"Allele","Height"),'ce raw data'!$C$1:$CZ$1,0))),"-")</f>
        <v>-</v>
      </c>
      <c r="I739" s="8" t="str">
        <f>IFERROR(IF(INDEX('ce raw data'!$C$2:$CZ$3000,MATCH(1,INDEX(('ce raw data'!$A$2:$A$3000=C689)*('ce raw data'!$B$2:$B$3000=$B740),,),0),MATCH(SUBSTITUTE(I692,"Allele","Height"),'ce raw data'!$C$1:$CZ$1,0))="","-",INDEX('ce raw data'!$C$2:$CZ$3000,MATCH(1,INDEX(('ce raw data'!$A$2:$A$3000=C689)*('ce raw data'!$B$2:$B$3000=$B740),,),0),MATCH(SUBSTITUTE(I692,"Allele","Height"),'ce raw data'!$C$1:$CZ$1,0))),"-")</f>
        <v>-</v>
      </c>
      <c r="J739" s="8" t="str">
        <f>IFERROR(IF(INDEX('ce raw data'!$C$2:$CZ$3000,MATCH(1,INDEX(('ce raw data'!$A$2:$A$3000=C689)*('ce raw data'!$B$2:$B$3000=$B740),,),0),MATCH(SUBSTITUTE(J692,"Allele","Height"),'ce raw data'!$C$1:$CZ$1,0))="","-",INDEX('ce raw data'!$C$2:$CZ$3000,MATCH(1,INDEX(('ce raw data'!$A$2:$A$3000=C689)*('ce raw data'!$B$2:$B$3000=$B740),,),0),MATCH(SUBSTITUTE(J692,"Allele","Height"),'ce raw data'!$C$1:$CZ$1,0))),"-")</f>
        <v>-</v>
      </c>
    </row>
    <row r="740" spans="2:10" x14ac:dyDescent="0.4">
      <c r="B740" s="13" t="str">
        <f>'Allele Call Table'!$A$117</f>
        <v>DYS391</v>
      </c>
      <c r="C740" s="8" t="str">
        <f>IFERROR(IF(INDEX('ce raw data'!$C$2:$CZ$3000,MATCH(1,INDEX(('ce raw data'!$A$2:$A$3000=C689)*('ce raw data'!$B$2:$B$3000=$B740),,),0),MATCH(C692,'ce raw data'!$C$1:$CZ$1,0))="","-",INDEX('ce raw data'!$C$2:$CZ$3000,MATCH(1,INDEX(('ce raw data'!$A$2:$A$3000=C689)*('ce raw data'!$B$2:$B$3000=$B740),,),0),MATCH(C692,'ce raw data'!$C$1:$CZ$1,0))),"-")</f>
        <v>-</v>
      </c>
      <c r="D740" s="8" t="str">
        <f>IFERROR(IF(INDEX('ce raw data'!$C$2:$CZ$3000,MATCH(1,INDEX(('ce raw data'!$A$2:$A$3000=C689)*('ce raw data'!$B$2:$B$3000=$B740),,),0),MATCH(D692,'ce raw data'!$C$1:$CZ$1,0))="","-",INDEX('ce raw data'!$C$2:$CZ$3000,MATCH(1,INDEX(('ce raw data'!$A$2:$A$3000=C689)*('ce raw data'!$B$2:$B$3000=$B740),,),0),MATCH(D692,'ce raw data'!$C$1:$CZ$1,0))),"-")</f>
        <v>-</v>
      </c>
      <c r="E740" s="8" t="str">
        <f>IFERROR(IF(INDEX('ce raw data'!$C$2:$CZ$3000,MATCH(1,INDEX(('ce raw data'!$A$2:$A$3000=C689)*('ce raw data'!$B$2:$B$3000=$B740),,),0),MATCH(E692,'ce raw data'!$C$1:$CZ$1,0))="","-",INDEX('ce raw data'!$C$2:$CZ$3000,MATCH(1,INDEX(('ce raw data'!$A$2:$A$3000=C689)*('ce raw data'!$B$2:$B$3000=$B740),,),0),MATCH(E692,'ce raw data'!$C$1:$CZ$1,0))),"-")</f>
        <v>-</v>
      </c>
      <c r="F740" s="8" t="str">
        <f>IFERROR(IF(INDEX('ce raw data'!$C$2:$CZ$3000,MATCH(1,INDEX(('ce raw data'!$A$2:$A$3000=C689)*('ce raw data'!$B$2:$B$3000=$B740),,),0),MATCH(F692,'ce raw data'!$C$1:$CZ$1,0))="","-",INDEX('ce raw data'!$C$2:$CZ$3000,MATCH(1,INDEX(('ce raw data'!$A$2:$A$3000=C689)*('ce raw data'!$B$2:$B$3000=$B740),,),0),MATCH(F692,'ce raw data'!$C$1:$CZ$1,0))),"-")</f>
        <v>-</v>
      </c>
      <c r="G740" s="8" t="str">
        <f>IFERROR(IF(INDEX('ce raw data'!$C$2:$CZ$3000,MATCH(1,INDEX(('ce raw data'!$A$2:$A$3000=C689)*('ce raw data'!$B$2:$B$3000=$B740),,),0),MATCH(G692,'ce raw data'!$C$1:$CZ$1,0))="","-",INDEX('ce raw data'!$C$2:$CZ$3000,MATCH(1,INDEX(('ce raw data'!$A$2:$A$3000=C689)*('ce raw data'!$B$2:$B$3000=$B740),,),0),MATCH(G692,'ce raw data'!$C$1:$CZ$1,0))),"-")</f>
        <v>-</v>
      </c>
      <c r="H740" s="8" t="str">
        <f>IFERROR(IF(INDEX('ce raw data'!$C$2:$CZ$3000,MATCH(1,INDEX(('ce raw data'!$A$2:$A$3000=C689)*('ce raw data'!$B$2:$B$3000=$B740),,),0),MATCH(H692,'ce raw data'!$C$1:$CZ$1,0))="","-",INDEX('ce raw data'!$C$2:$CZ$3000,MATCH(1,INDEX(('ce raw data'!$A$2:$A$3000=C689)*('ce raw data'!$B$2:$B$3000=$B740),,),0),MATCH(H692,'ce raw data'!$C$1:$CZ$1,0))),"-")</f>
        <v>-</v>
      </c>
      <c r="I740" s="8" t="str">
        <f>IFERROR(IF(INDEX('ce raw data'!$C$2:$CZ$3000,MATCH(1,INDEX(('ce raw data'!$A$2:$A$3000=C689)*('ce raw data'!$B$2:$B$3000=$B740),,),0),MATCH(I692,'ce raw data'!$C$1:$CZ$1,0))="","-",INDEX('ce raw data'!$C$2:$CZ$3000,MATCH(1,INDEX(('ce raw data'!$A$2:$A$3000=C689)*('ce raw data'!$B$2:$B$3000=$B740),,),0),MATCH(I692,'ce raw data'!$C$1:$CZ$1,0))),"-")</f>
        <v>-</v>
      </c>
      <c r="J740" s="8" t="str">
        <f>IFERROR(IF(INDEX('ce raw data'!$C$2:$CZ$3000,MATCH(1,INDEX(('ce raw data'!$A$2:$A$3000=C689)*('ce raw data'!$B$2:$B$3000=$B740),,),0),MATCH(J692,'ce raw data'!$C$1:$CZ$1,0))="","-",INDEX('ce raw data'!$C$2:$CZ$3000,MATCH(1,INDEX(('ce raw data'!$A$2:$A$3000=C689)*('ce raw data'!$B$2:$B$3000=$B740),,),0),MATCH(J692,'ce raw data'!$C$1:$CZ$1,0))),"-")</f>
        <v>-</v>
      </c>
    </row>
    <row r="741" spans="2:10" hidden="1" x14ac:dyDescent="0.4">
      <c r="B741" s="13"/>
      <c r="C741" s="8" t="str">
        <f>IFERROR(IF(INDEX('ce raw data'!$C$2:$CZ$3000,MATCH(1,INDEX(('ce raw data'!$A$2:$A$3000=C689)*('ce raw data'!$B$2:$B$3000=$B742),,),0),MATCH(SUBSTITUTE(C692,"Allele","Height"),'ce raw data'!$C$1:$CZ$1,0))="","-",INDEX('ce raw data'!$C$2:$CZ$3000,MATCH(1,INDEX(('ce raw data'!$A$2:$A$3000=C689)*('ce raw data'!$B$2:$B$3000=$B742),,),0),MATCH(SUBSTITUTE(C692,"Allele","Height"),'ce raw data'!$C$1:$CZ$1,0))),"-")</f>
        <v>-</v>
      </c>
      <c r="D741" s="8" t="str">
        <f>IFERROR(IF(INDEX('ce raw data'!$C$2:$CZ$3000,MATCH(1,INDEX(('ce raw data'!$A$2:$A$3000=C689)*('ce raw data'!$B$2:$B$3000=$B742),,),0),MATCH(SUBSTITUTE(D692,"Allele","Height"),'ce raw data'!$C$1:$CZ$1,0))="","-",INDEX('ce raw data'!$C$2:$CZ$3000,MATCH(1,INDEX(('ce raw data'!$A$2:$A$3000=C689)*('ce raw data'!$B$2:$B$3000=$B742),,),0),MATCH(SUBSTITUTE(D692,"Allele","Height"),'ce raw data'!$C$1:$CZ$1,0))),"-")</f>
        <v>-</v>
      </c>
      <c r="E741" s="8" t="str">
        <f>IFERROR(IF(INDEX('ce raw data'!$C$2:$CZ$3000,MATCH(1,INDEX(('ce raw data'!$A$2:$A$3000=C689)*('ce raw data'!$B$2:$B$3000=$B742),,),0),MATCH(SUBSTITUTE(E692,"Allele","Height"),'ce raw data'!$C$1:$CZ$1,0))="","-",INDEX('ce raw data'!$C$2:$CZ$3000,MATCH(1,INDEX(('ce raw data'!$A$2:$A$3000=C689)*('ce raw data'!$B$2:$B$3000=$B742),,),0),MATCH(SUBSTITUTE(E692,"Allele","Height"),'ce raw data'!$C$1:$CZ$1,0))),"-")</f>
        <v>-</v>
      </c>
      <c r="F741" s="8" t="str">
        <f>IFERROR(IF(INDEX('ce raw data'!$C$2:$CZ$3000,MATCH(1,INDEX(('ce raw data'!$A$2:$A$3000=C689)*('ce raw data'!$B$2:$B$3000=$B742),,),0),MATCH(SUBSTITUTE(F692,"Allele","Height"),'ce raw data'!$C$1:$CZ$1,0))="","-",INDEX('ce raw data'!$C$2:$CZ$3000,MATCH(1,INDEX(('ce raw data'!$A$2:$A$3000=C689)*('ce raw data'!$B$2:$B$3000=$B742),,),0),MATCH(SUBSTITUTE(F692,"Allele","Height"),'ce raw data'!$C$1:$CZ$1,0))),"-")</f>
        <v>-</v>
      </c>
      <c r="G741" s="8" t="str">
        <f>IFERROR(IF(INDEX('ce raw data'!$C$2:$CZ$3000,MATCH(1,INDEX(('ce raw data'!$A$2:$A$3000=C689)*('ce raw data'!$B$2:$B$3000=$B742),,),0),MATCH(SUBSTITUTE(G692,"Allele","Height"),'ce raw data'!$C$1:$CZ$1,0))="","-",INDEX('ce raw data'!$C$2:$CZ$3000,MATCH(1,INDEX(('ce raw data'!$A$2:$A$3000=C689)*('ce raw data'!$B$2:$B$3000=$B742),,),0),MATCH(SUBSTITUTE(G692,"Allele","Height"),'ce raw data'!$C$1:$CZ$1,0))),"-")</f>
        <v>-</v>
      </c>
      <c r="H741" s="8" t="str">
        <f>IFERROR(IF(INDEX('ce raw data'!$C$2:$CZ$3000,MATCH(1,INDEX(('ce raw data'!$A$2:$A$3000=C689)*('ce raw data'!$B$2:$B$3000=$B742),,),0),MATCH(SUBSTITUTE(H692,"Allele","Height"),'ce raw data'!$C$1:$CZ$1,0))="","-",INDEX('ce raw data'!$C$2:$CZ$3000,MATCH(1,INDEX(('ce raw data'!$A$2:$A$3000=C689)*('ce raw data'!$B$2:$B$3000=$B742),,),0),MATCH(SUBSTITUTE(H692,"Allele","Height"),'ce raw data'!$C$1:$CZ$1,0))),"-")</f>
        <v>-</v>
      </c>
      <c r="I741" s="8" t="str">
        <f>IFERROR(IF(INDEX('ce raw data'!$C$2:$CZ$3000,MATCH(1,INDEX(('ce raw data'!$A$2:$A$3000=C689)*('ce raw data'!$B$2:$B$3000=$B742),,),0),MATCH(SUBSTITUTE(I692,"Allele","Height"),'ce raw data'!$C$1:$CZ$1,0))="","-",INDEX('ce raw data'!$C$2:$CZ$3000,MATCH(1,INDEX(('ce raw data'!$A$2:$A$3000=C689)*('ce raw data'!$B$2:$B$3000=$B742),,),0),MATCH(SUBSTITUTE(I692,"Allele","Height"),'ce raw data'!$C$1:$CZ$1,0))),"-")</f>
        <v>-</v>
      </c>
      <c r="J741" s="8" t="str">
        <f>IFERROR(IF(INDEX('ce raw data'!$C$2:$CZ$3000,MATCH(1,INDEX(('ce raw data'!$A$2:$A$3000=C689)*('ce raw data'!$B$2:$B$3000=$B742),,),0),MATCH(SUBSTITUTE(J692,"Allele","Height"),'ce raw data'!$C$1:$CZ$1,0))="","-",INDEX('ce raw data'!$C$2:$CZ$3000,MATCH(1,INDEX(('ce raw data'!$A$2:$A$3000=C689)*('ce raw data'!$B$2:$B$3000=$B742),,),0),MATCH(SUBSTITUTE(J692,"Allele","Height"),'ce raw data'!$C$1:$CZ$1,0))),"-")</f>
        <v>-</v>
      </c>
    </row>
    <row r="742" spans="2:10" x14ac:dyDescent="0.4">
      <c r="B742" s="13" t="str">
        <f>'Allele Call Table'!$A$119</f>
        <v>FGA</v>
      </c>
      <c r="C742" s="8" t="str">
        <f>IFERROR(IF(INDEX('ce raw data'!$C$2:$CZ$3000,MATCH(1,INDEX(('ce raw data'!$A$2:$A$3000=C689)*('ce raw data'!$B$2:$B$3000=$B742),,),0),MATCH(C692,'ce raw data'!$C$1:$CZ$1,0))="","-",INDEX('ce raw data'!$C$2:$CZ$3000,MATCH(1,INDEX(('ce raw data'!$A$2:$A$3000=C689)*('ce raw data'!$B$2:$B$3000=$B742),,),0),MATCH(C692,'ce raw data'!$C$1:$CZ$1,0))),"-")</f>
        <v>-</v>
      </c>
      <c r="D742" s="8" t="str">
        <f>IFERROR(IF(INDEX('ce raw data'!$C$2:$CZ$3000,MATCH(1,INDEX(('ce raw data'!$A$2:$A$3000=C689)*('ce raw data'!$B$2:$B$3000=$B742),,),0),MATCH(D692,'ce raw data'!$C$1:$CZ$1,0))="","-",INDEX('ce raw data'!$C$2:$CZ$3000,MATCH(1,INDEX(('ce raw data'!$A$2:$A$3000=C689)*('ce raw data'!$B$2:$B$3000=$B742),,),0),MATCH(D692,'ce raw data'!$C$1:$CZ$1,0))),"-")</f>
        <v>-</v>
      </c>
      <c r="E742" s="8" t="str">
        <f>IFERROR(IF(INDEX('ce raw data'!$C$2:$CZ$3000,MATCH(1,INDEX(('ce raw data'!$A$2:$A$3000=C689)*('ce raw data'!$B$2:$B$3000=$B742),,),0),MATCH(E692,'ce raw data'!$C$1:$CZ$1,0))="","-",INDEX('ce raw data'!$C$2:$CZ$3000,MATCH(1,INDEX(('ce raw data'!$A$2:$A$3000=C689)*('ce raw data'!$B$2:$B$3000=$B742),,),0),MATCH(E692,'ce raw data'!$C$1:$CZ$1,0))),"-")</f>
        <v>-</v>
      </c>
      <c r="F742" s="8" t="str">
        <f>IFERROR(IF(INDEX('ce raw data'!$C$2:$CZ$3000,MATCH(1,INDEX(('ce raw data'!$A$2:$A$3000=C689)*('ce raw data'!$B$2:$B$3000=$B742),,),0),MATCH(F692,'ce raw data'!$C$1:$CZ$1,0))="","-",INDEX('ce raw data'!$C$2:$CZ$3000,MATCH(1,INDEX(('ce raw data'!$A$2:$A$3000=C689)*('ce raw data'!$B$2:$B$3000=$B742),,),0),MATCH(F692,'ce raw data'!$C$1:$CZ$1,0))),"-")</f>
        <v>-</v>
      </c>
      <c r="G742" s="8" t="str">
        <f>IFERROR(IF(INDEX('ce raw data'!$C$2:$CZ$3000,MATCH(1,INDEX(('ce raw data'!$A$2:$A$3000=C689)*('ce raw data'!$B$2:$B$3000=$B742),,),0),MATCH(G692,'ce raw data'!$C$1:$CZ$1,0))="","-",INDEX('ce raw data'!$C$2:$CZ$3000,MATCH(1,INDEX(('ce raw data'!$A$2:$A$3000=C689)*('ce raw data'!$B$2:$B$3000=$B742),,),0),MATCH(G692,'ce raw data'!$C$1:$CZ$1,0))),"-")</f>
        <v>-</v>
      </c>
      <c r="H742" s="8" t="str">
        <f>IFERROR(IF(INDEX('ce raw data'!$C$2:$CZ$3000,MATCH(1,INDEX(('ce raw data'!$A$2:$A$3000=C689)*('ce raw data'!$B$2:$B$3000=$B742),,),0),MATCH(H692,'ce raw data'!$C$1:$CZ$1,0))="","-",INDEX('ce raw data'!$C$2:$CZ$3000,MATCH(1,INDEX(('ce raw data'!$A$2:$A$3000=C689)*('ce raw data'!$B$2:$B$3000=$B742),,),0),MATCH(H692,'ce raw data'!$C$1:$CZ$1,0))),"-")</f>
        <v>-</v>
      </c>
      <c r="I742" s="8" t="str">
        <f>IFERROR(IF(INDEX('ce raw data'!$C$2:$CZ$3000,MATCH(1,INDEX(('ce raw data'!$A$2:$A$3000=C689)*('ce raw data'!$B$2:$B$3000=$B742),,),0),MATCH(I692,'ce raw data'!$C$1:$CZ$1,0))="","-",INDEX('ce raw data'!$C$2:$CZ$3000,MATCH(1,INDEX(('ce raw data'!$A$2:$A$3000=C689)*('ce raw data'!$B$2:$B$3000=$B742),,),0),MATCH(I692,'ce raw data'!$C$1:$CZ$1,0))),"-")</f>
        <v>-</v>
      </c>
      <c r="J742" s="8" t="str">
        <f>IFERROR(IF(INDEX('ce raw data'!$C$2:$CZ$3000,MATCH(1,INDEX(('ce raw data'!$A$2:$A$3000=C689)*('ce raw data'!$B$2:$B$3000=$B742),,),0),MATCH(J692,'ce raw data'!$C$1:$CZ$1,0))="","-",INDEX('ce raw data'!$C$2:$CZ$3000,MATCH(1,INDEX(('ce raw data'!$A$2:$A$3000=C689)*('ce raw data'!$B$2:$B$3000=$B742),,),0),MATCH(J692,'ce raw data'!$C$1:$CZ$1,0))),"-")</f>
        <v>-</v>
      </c>
    </row>
    <row r="743" spans="2:10" hidden="1" x14ac:dyDescent="0.4">
      <c r="B743" s="13"/>
      <c r="C743" s="8" t="str">
        <f>IFERROR(IF(INDEX('ce raw data'!$C$2:$CZ$3000,MATCH(1,INDEX(('ce raw data'!$A$2:$A$3000=C689)*('ce raw data'!$B$2:$B$3000=$B744),,),0),MATCH(SUBSTITUTE(C692,"Allele","Height"),'ce raw data'!$C$1:$CZ$1,0))="","-",INDEX('ce raw data'!$C$2:$CZ$3000,MATCH(1,INDEX(('ce raw data'!$A$2:$A$3000=C689)*('ce raw data'!$B$2:$B$3000=$B744),,),0),MATCH(SUBSTITUTE(C692,"Allele","Height"),'ce raw data'!$C$1:$CZ$1,0))),"-")</f>
        <v>-</v>
      </c>
      <c r="D743" s="8" t="str">
        <f>IFERROR(IF(INDEX('ce raw data'!$C$2:$CZ$3000,MATCH(1,INDEX(('ce raw data'!$A$2:$A$3000=C689)*('ce raw data'!$B$2:$B$3000=$B744),,),0),MATCH(SUBSTITUTE(D692,"Allele","Height"),'ce raw data'!$C$1:$CZ$1,0))="","-",INDEX('ce raw data'!$C$2:$CZ$3000,MATCH(1,INDEX(('ce raw data'!$A$2:$A$3000=C689)*('ce raw data'!$B$2:$B$3000=$B744),,),0),MATCH(SUBSTITUTE(D692,"Allele","Height"),'ce raw data'!$C$1:$CZ$1,0))),"-")</f>
        <v>-</v>
      </c>
      <c r="E743" s="8" t="str">
        <f>IFERROR(IF(INDEX('ce raw data'!$C$2:$CZ$3000,MATCH(1,INDEX(('ce raw data'!$A$2:$A$3000=C689)*('ce raw data'!$B$2:$B$3000=$B744),,),0),MATCH(SUBSTITUTE(E692,"Allele","Height"),'ce raw data'!$C$1:$CZ$1,0))="","-",INDEX('ce raw data'!$C$2:$CZ$3000,MATCH(1,INDEX(('ce raw data'!$A$2:$A$3000=C689)*('ce raw data'!$B$2:$B$3000=$B744),,),0),MATCH(SUBSTITUTE(E692,"Allele","Height"),'ce raw data'!$C$1:$CZ$1,0))),"-")</f>
        <v>-</v>
      </c>
      <c r="F743" s="8" t="str">
        <f>IFERROR(IF(INDEX('ce raw data'!$C$2:$CZ$3000,MATCH(1,INDEX(('ce raw data'!$A$2:$A$3000=C689)*('ce raw data'!$B$2:$B$3000=$B744),,),0),MATCH(SUBSTITUTE(F692,"Allele","Height"),'ce raw data'!$C$1:$CZ$1,0))="","-",INDEX('ce raw data'!$C$2:$CZ$3000,MATCH(1,INDEX(('ce raw data'!$A$2:$A$3000=C689)*('ce raw data'!$B$2:$B$3000=$B744),,),0),MATCH(SUBSTITUTE(F692,"Allele","Height"),'ce raw data'!$C$1:$CZ$1,0))),"-")</f>
        <v>-</v>
      </c>
      <c r="G743" s="8" t="str">
        <f>IFERROR(IF(INDEX('ce raw data'!$C$2:$CZ$3000,MATCH(1,INDEX(('ce raw data'!$A$2:$A$3000=C689)*('ce raw data'!$B$2:$B$3000=$B744),,),0),MATCH(SUBSTITUTE(G692,"Allele","Height"),'ce raw data'!$C$1:$CZ$1,0))="","-",INDEX('ce raw data'!$C$2:$CZ$3000,MATCH(1,INDEX(('ce raw data'!$A$2:$A$3000=C689)*('ce raw data'!$B$2:$B$3000=$B744),,),0),MATCH(SUBSTITUTE(G692,"Allele","Height"),'ce raw data'!$C$1:$CZ$1,0))),"-")</f>
        <v>-</v>
      </c>
      <c r="H743" s="8" t="str">
        <f>IFERROR(IF(INDEX('ce raw data'!$C$2:$CZ$3000,MATCH(1,INDEX(('ce raw data'!$A$2:$A$3000=C689)*('ce raw data'!$B$2:$B$3000=$B744),,),0),MATCH(SUBSTITUTE(H692,"Allele","Height"),'ce raw data'!$C$1:$CZ$1,0))="","-",INDEX('ce raw data'!$C$2:$CZ$3000,MATCH(1,INDEX(('ce raw data'!$A$2:$A$3000=C689)*('ce raw data'!$B$2:$B$3000=$B744),,),0),MATCH(SUBSTITUTE(H692,"Allele","Height"),'ce raw data'!$C$1:$CZ$1,0))),"-")</f>
        <v>-</v>
      </c>
      <c r="I743" s="8" t="str">
        <f>IFERROR(IF(INDEX('ce raw data'!$C$2:$CZ$3000,MATCH(1,INDEX(('ce raw data'!$A$2:$A$3000=C689)*('ce raw data'!$B$2:$B$3000=$B744),,),0),MATCH(SUBSTITUTE(I692,"Allele","Height"),'ce raw data'!$C$1:$CZ$1,0))="","-",INDEX('ce raw data'!$C$2:$CZ$3000,MATCH(1,INDEX(('ce raw data'!$A$2:$A$3000=C689)*('ce raw data'!$B$2:$B$3000=$B744),,),0),MATCH(SUBSTITUTE(I692,"Allele","Height"),'ce raw data'!$C$1:$CZ$1,0))),"-")</f>
        <v>-</v>
      </c>
      <c r="J743" s="8" t="str">
        <f>IFERROR(IF(INDEX('ce raw data'!$C$2:$CZ$3000,MATCH(1,INDEX(('ce raw data'!$A$2:$A$3000=C689)*('ce raw data'!$B$2:$B$3000=$B744),,),0),MATCH(SUBSTITUTE(J692,"Allele","Height"),'ce raw data'!$C$1:$CZ$1,0))="","-",INDEX('ce raw data'!$C$2:$CZ$3000,MATCH(1,INDEX(('ce raw data'!$A$2:$A$3000=C689)*('ce raw data'!$B$2:$B$3000=$B744),,),0),MATCH(SUBSTITUTE(J692,"Allele","Height"),'ce raw data'!$C$1:$CZ$1,0))),"-")</f>
        <v>-</v>
      </c>
    </row>
    <row r="744" spans="2:10" x14ac:dyDescent="0.4">
      <c r="B744" s="13" t="str">
        <f>'Allele Call Table'!$A$121</f>
        <v>DYS576</v>
      </c>
      <c r="C744" s="8" t="str">
        <f>IFERROR(IF(INDEX('ce raw data'!$C$2:$CZ$3000,MATCH(1,INDEX(('ce raw data'!$A$2:$A$3000=C689)*('ce raw data'!$B$2:$B$3000=$B744),,),0),MATCH(C692,'ce raw data'!$C$1:$CZ$1,0))="","-",INDEX('ce raw data'!$C$2:$CZ$3000,MATCH(1,INDEX(('ce raw data'!$A$2:$A$3000=C689)*('ce raw data'!$B$2:$B$3000=$B744),,),0),MATCH(C692,'ce raw data'!$C$1:$CZ$1,0))),"-")</f>
        <v>-</v>
      </c>
      <c r="D744" s="8" t="str">
        <f>IFERROR(IF(INDEX('ce raw data'!$C$2:$CZ$3000,MATCH(1,INDEX(('ce raw data'!$A$2:$A$3000=C689)*('ce raw data'!$B$2:$B$3000=$B744),,),0),MATCH(D692,'ce raw data'!$C$1:$CZ$1,0))="","-",INDEX('ce raw data'!$C$2:$CZ$3000,MATCH(1,INDEX(('ce raw data'!$A$2:$A$3000=C689)*('ce raw data'!$B$2:$B$3000=$B744),,),0),MATCH(D692,'ce raw data'!$C$1:$CZ$1,0))),"-")</f>
        <v>-</v>
      </c>
      <c r="E744" s="8" t="str">
        <f>IFERROR(IF(INDEX('ce raw data'!$C$2:$CZ$3000,MATCH(1,INDEX(('ce raw data'!$A$2:$A$3000=C689)*('ce raw data'!$B$2:$B$3000=$B744),,),0),MATCH(E692,'ce raw data'!$C$1:$CZ$1,0))="","-",INDEX('ce raw data'!$C$2:$CZ$3000,MATCH(1,INDEX(('ce raw data'!$A$2:$A$3000=C689)*('ce raw data'!$B$2:$B$3000=$B744),,),0),MATCH(E692,'ce raw data'!$C$1:$CZ$1,0))),"-")</f>
        <v>-</v>
      </c>
      <c r="F744" s="8" t="str">
        <f>IFERROR(IF(INDEX('ce raw data'!$C$2:$CZ$3000,MATCH(1,INDEX(('ce raw data'!$A$2:$A$3000=C689)*('ce raw data'!$B$2:$B$3000=$B744),,),0),MATCH(F692,'ce raw data'!$C$1:$CZ$1,0))="","-",INDEX('ce raw data'!$C$2:$CZ$3000,MATCH(1,INDEX(('ce raw data'!$A$2:$A$3000=C689)*('ce raw data'!$B$2:$B$3000=$B744),,),0),MATCH(F692,'ce raw data'!$C$1:$CZ$1,0))),"-")</f>
        <v>-</v>
      </c>
      <c r="G744" s="8" t="str">
        <f>IFERROR(IF(INDEX('ce raw data'!$C$2:$CZ$3000,MATCH(1,INDEX(('ce raw data'!$A$2:$A$3000=C689)*('ce raw data'!$B$2:$B$3000=$B744),,),0),MATCH(G692,'ce raw data'!$C$1:$CZ$1,0))="","-",INDEX('ce raw data'!$C$2:$CZ$3000,MATCH(1,INDEX(('ce raw data'!$A$2:$A$3000=C689)*('ce raw data'!$B$2:$B$3000=$B744),,),0),MATCH(G692,'ce raw data'!$C$1:$CZ$1,0))),"-")</f>
        <v>-</v>
      </c>
      <c r="H744" s="8" t="str">
        <f>IFERROR(IF(INDEX('ce raw data'!$C$2:$CZ$3000,MATCH(1,INDEX(('ce raw data'!$A$2:$A$3000=C689)*('ce raw data'!$B$2:$B$3000=$B744),,),0),MATCH(H692,'ce raw data'!$C$1:$CZ$1,0))="","-",INDEX('ce raw data'!$C$2:$CZ$3000,MATCH(1,INDEX(('ce raw data'!$A$2:$A$3000=C689)*('ce raw data'!$B$2:$B$3000=$B744),,),0),MATCH(H692,'ce raw data'!$C$1:$CZ$1,0))),"-")</f>
        <v>-</v>
      </c>
      <c r="I744" s="8" t="str">
        <f>IFERROR(IF(INDEX('ce raw data'!$C$2:$CZ$3000,MATCH(1,INDEX(('ce raw data'!$A$2:$A$3000=C689)*('ce raw data'!$B$2:$B$3000=$B744),,),0),MATCH(I692,'ce raw data'!$C$1:$CZ$1,0))="","-",INDEX('ce raw data'!$C$2:$CZ$3000,MATCH(1,INDEX(('ce raw data'!$A$2:$A$3000=C689)*('ce raw data'!$B$2:$B$3000=$B744),,),0),MATCH(I692,'ce raw data'!$C$1:$CZ$1,0))),"-")</f>
        <v>-</v>
      </c>
      <c r="J744" s="8" t="str">
        <f>IFERROR(IF(INDEX('ce raw data'!$C$2:$CZ$3000,MATCH(1,INDEX(('ce raw data'!$A$2:$A$3000=C689)*('ce raw data'!$B$2:$B$3000=$B744),,),0),MATCH(J692,'ce raw data'!$C$1:$CZ$1,0))="","-",INDEX('ce raw data'!$C$2:$CZ$3000,MATCH(1,INDEX(('ce raw data'!$A$2:$A$3000=C689)*('ce raw data'!$B$2:$B$3000=$B744),,),0),MATCH(J692,'ce raw data'!$C$1:$CZ$1,0))),"-")</f>
        <v>-</v>
      </c>
    </row>
    <row r="745" spans="2:10" hidden="1" x14ac:dyDescent="0.4">
      <c r="B745" s="13"/>
      <c r="C745" s="8" t="str">
        <f>IFERROR(IF(INDEX('ce raw data'!$C$2:$CZ$3000,MATCH(1,INDEX(('ce raw data'!$A$2:$A$3000=C689)*('ce raw data'!$B$2:$B$3000=$B746),,),0),MATCH(SUBSTITUTE(C692,"Allele","Height"),'ce raw data'!$C$1:$CZ$1,0))="","-",INDEX('ce raw data'!$C$2:$CZ$3000,MATCH(1,INDEX(('ce raw data'!$A$2:$A$3000=C689)*('ce raw data'!$B$2:$B$3000=$B746),,),0),MATCH(SUBSTITUTE(C692,"Allele","Height"),'ce raw data'!$C$1:$CZ$1,0))),"-")</f>
        <v>-</v>
      </c>
      <c r="D745" s="8" t="str">
        <f>IFERROR(IF(INDEX('ce raw data'!$C$2:$CZ$3000,MATCH(1,INDEX(('ce raw data'!$A$2:$A$3000=C689)*('ce raw data'!$B$2:$B$3000=$B746),,),0),MATCH(SUBSTITUTE(D692,"Allele","Height"),'ce raw data'!$C$1:$CZ$1,0))="","-",INDEX('ce raw data'!$C$2:$CZ$3000,MATCH(1,INDEX(('ce raw data'!$A$2:$A$3000=C689)*('ce raw data'!$B$2:$B$3000=$B746),,),0),MATCH(SUBSTITUTE(D692,"Allele","Height"),'ce raw data'!$C$1:$CZ$1,0))),"-")</f>
        <v>-</v>
      </c>
      <c r="E745" s="8" t="str">
        <f>IFERROR(IF(INDEX('ce raw data'!$C$2:$CZ$3000,MATCH(1,INDEX(('ce raw data'!$A$2:$A$3000=C689)*('ce raw data'!$B$2:$B$3000=$B746),,),0),MATCH(SUBSTITUTE(E692,"Allele","Height"),'ce raw data'!$C$1:$CZ$1,0))="","-",INDEX('ce raw data'!$C$2:$CZ$3000,MATCH(1,INDEX(('ce raw data'!$A$2:$A$3000=C689)*('ce raw data'!$B$2:$B$3000=$B746),,),0),MATCH(SUBSTITUTE(E692,"Allele","Height"),'ce raw data'!$C$1:$CZ$1,0))),"-")</f>
        <v>-</v>
      </c>
      <c r="F745" s="8" t="str">
        <f>IFERROR(IF(INDEX('ce raw data'!$C$2:$CZ$3000,MATCH(1,INDEX(('ce raw data'!$A$2:$A$3000=C689)*('ce raw data'!$B$2:$B$3000=$B746),,),0),MATCH(SUBSTITUTE(F692,"Allele","Height"),'ce raw data'!$C$1:$CZ$1,0))="","-",INDEX('ce raw data'!$C$2:$CZ$3000,MATCH(1,INDEX(('ce raw data'!$A$2:$A$3000=C689)*('ce raw data'!$B$2:$B$3000=$B746),,),0),MATCH(SUBSTITUTE(F692,"Allele","Height"),'ce raw data'!$C$1:$CZ$1,0))),"-")</f>
        <v>-</v>
      </c>
      <c r="G745" s="8" t="str">
        <f>IFERROR(IF(INDEX('ce raw data'!$C$2:$CZ$3000,MATCH(1,INDEX(('ce raw data'!$A$2:$A$3000=C689)*('ce raw data'!$B$2:$B$3000=$B746),,),0),MATCH(SUBSTITUTE(G692,"Allele","Height"),'ce raw data'!$C$1:$CZ$1,0))="","-",INDEX('ce raw data'!$C$2:$CZ$3000,MATCH(1,INDEX(('ce raw data'!$A$2:$A$3000=C689)*('ce raw data'!$B$2:$B$3000=$B746),,),0),MATCH(SUBSTITUTE(G692,"Allele","Height"),'ce raw data'!$C$1:$CZ$1,0))),"-")</f>
        <v>-</v>
      </c>
      <c r="H745" s="8" t="str">
        <f>IFERROR(IF(INDEX('ce raw data'!$C$2:$CZ$3000,MATCH(1,INDEX(('ce raw data'!$A$2:$A$3000=C689)*('ce raw data'!$B$2:$B$3000=$B746),,),0),MATCH(SUBSTITUTE(H692,"Allele","Height"),'ce raw data'!$C$1:$CZ$1,0))="","-",INDEX('ce raw data'!$C$2:$CZ$3000,MATCH(1,INDEX(('ce raw data'!$A$2:$A$3000=C689)*('ce raw data'!$B$2:$B$3000=$B746),,),0),MATCH(SUBSTITUTE(H692,"Allele","Height"),'ce raw data'!$C$1:$CZ$1,0))),"-")</f>
        <v>-</v>
      </c>
      <c r="I745" s="8" t="str">
        <f>IFERROR(IF(INDEX('ce raw data'!$C$2:$CZ$3000,MATCH(1,INDEX(('ce raw data'!$A$2:$A$3000=C689)*('ce raw data'!$B$2:$B$3000=$B746),,),0),MATCH(SUBSTITUTE(I692,"Allele","Height"),'ce raw data'!$C$1:$CZ$1,0))="","-",INDEX('ce raw data'!$C$2:$CZ$3000,MATCH(1,INDEX(('ce raw data'!$A$2:$A$3000=C689)*('ce raw data'!$B$2:$B$3000=$B746),,),0),MATCH(SUBSTITUTE(I692,"Allele","Height"),'ce raw data'!$C$1:$CZ$1,0))),"-")</f>
        <v>-</v>
      </c>
      <c r="J745" s="8" t="str">
        <f>IFERROR(IF(INDEX('ce raw data'!$C$2:$CZ$3000,MATCH(1,INDEX(('ce raw data'!$A$2:$A$3000=C689)*('ce raw data'!$B$2:$B$3000=$B746),,),0),MATCH(SUBSTITUTE(J692,"Allele","Height"),'ce raw data'!$C$1:$CZ$1,0))="","-",INDEX('ce raw data'!$C$2:$CZ$3000,MATCH(1,INDEX(('ce raw data'!$A$2:$A$3000=C689)*('ce raw data'!$B$2:$B$3000=$B746),,),0),MATCH(SUBSTITUTE(J692,"Allele","Height"),'ce raw data'!$C$1:$CZ$1,0))),"-")</f>
        <v>-</v>
      </c>
    </row>
    <row r="746" spans="2:10" x14ac:dyDescent="0.4">
      <c r="B746" s="13" t="str">
        <f>'Allele Call Table'!$A$123</f>
        <v>DYS570</v>
      </c>
      <c r="C746" s="8" t="str">
        <f>IFERROR(IF(INDEX('ce raw data'!$C$2:$CZ$3000,MATCH(1,INDEX(('ce raw data'!$A$2:$A$3000=C689)*('ce raw data'!$B$2:$B$3000=$B746),,),0),MATCH(C692,'ce raw data'!$C$1:$CZ$1,0))="","-",INDEX('ce raw data'!$C$2:$CZ$3000,MATCH(1,INDEX(('ce raw data'!$A$2:$A$3000=C689)*('ce raw data'!$B$2:$B$3000=$B746),,),0),MATCH(C692,'ce raw data'!$C$1:$CZ$1,0))),"-")</f>
        <v>-</v>
      </c>
      <c r="D746" s="8" t="str">
        <f>IFERROR(IF(INDEX('ce raw data'!$C$2:$CZ$3000,MATCH(1,INDEX(('ce raw data'!$A$2:$A$3000=C689)*('ce raw data'!$B$2:$B$3000=$B746),,),0),MATCH(D692,'ce raw data'!$C$1:$CZ$1,0))="","-",INDEX('ce raw data'!$C$2:$CZ$3000,MATCH(1,INDEX(('ce raw data'!$A$2:$A$3000=C689)*('ce raw data'!$B$2:$B$3000=$B746),,),0),MATCH(D692,'ce raw data'!$C$1:$CZ$1,0))),"-")</f>
        <v>-</v>
      </c>
      <c r="E746" s="8" t="str">
        <f>IFERROR(IF(INDEX('ce raw data'!$C$2:$CZ$3000,MATCH(1,INDEX(('ce raw data'!$A$2:$A$3000=C689)*('ce raw data'!$B$2:$B$3000=$B746),,),0),MATCH(E692,'ce raw data'!$C$1:$CZ$1,0))="","-",INDEX('ce raw data'!$C$2:$CZ$3000,MATCH(1,INDEX(('ce raw data'!$A$2:$A$3000=C689)*('ce raw data'!$B$2:$B$3000=$B746),,),0),MATCH(E692,'ce raw data'!$C$1:$CZ$1,0))),"-")</f>
        <v>-</v>
      </c>
      <c r="F746" s="8" t="str">
        <f>IFERROR(IF(INDEX('ce raw data'!$C$2:$CZ$3000,MATCH(1,INDEX(('ce raw data'!$A$2:$A$3000=C689)*('ce raw data'!$B$2:$B$3000=$B746),,),0),MATCH(F692,'ce raw data'!$C$1:$CZ$1,0))="","-",INDEX('ce raw data'!$C$2:$CZ$3000,MATCH(1,INDEX(('ce raw data'!$A$2:$A$3000=C689)*('ce raw data'!$B$2:$B$3000=$B746),,),0),MATCH(F692,'ce raw data'!$C$1:$CZ$1,0))),"-")</f>
        <v>-</v>
      </c>
      <c r="G746" s="8" t="str">
        <f>IFERROR(IF(INDEX('ce raw data'!$C$2:$CZ$3000,MATCH(1,INDEX(('ce raw data'!$A$2:$A$3000=C689)*('ce raw data'!$B$2:$B$3000=$B746),,),0),MATCH(G692,'ce raw data'!$C$1:$CZ$1,0))="","-",INDEX('ce raw data'!$C$2:$CZ$3000,MATCH(1,INDEX(('ce raw data'!$A$2:$A$3000=C689)*('ce raw data'!$B$2:$B$3000=$B746),,),0),MATCH(G692,'ce raw data'!$C$1:$CZ$1,0))),"-")</f>
        <v>-</v>
      </c>
      <c r="H746" s="8" t="str">
        <f>IFERROR(IF(INDEX('ce raw data'!$C$2:$CZ$3000,MATCH(1,INDEX(('ce raw data'!$A$2:$A$3000=C689)*('ce raw data'!$B$2:$B$3000=$B746),,),0),MATCH(H692,'ce raw data'!$C$1:$CZ$1,0))="","-",INDEX('ce raw data'!$C$2:$CZ$3000,MATCH(1,INDEX(('ce raw data'!$A$2:$A$3000=C689)*('ce raw data'!$B$2:$B$3000=$B746),,),0),MATCH(H692,'ce raw data'!$C$1:$CZ$1,0))),"-")</f>
        <v>-</v>
      </c>
      <c r="I746" s="8" t="str">
        <f>IFERROR(IF(INDEX('ce raw data'!$C$2:$CZ$3000,MATCH(1,INDEX(('ce raw data'!$A$2:$A$3000=C689)*('ce raw data'!$B$2:$B$3000=$B746),,),0),MATCH(I692,'ce raw data'!$C$1:$CZ$1,0))="","-",INDEX('ce raw data'!$C$2:$CZ$3000,MATCH(1,INDEX(('ce raw data'!$A$2:$A$3000=C689)*('ce raw data'!$B$2:$B$3000=$B746),,),0),MATCH(I692,'ce raw data'!$C$1:$CZ$1,0))),"-")</f>
        <v>-</v>
      </c>
      <c r="J746" s="8" t="str">
        <f>IFERROR(IF(INDEX('ce raw data'!$C$2:$CZ$3000,MATCH(1,INDEX(('ce raw data'!$A$2:$A$3000=C689)*('ce raw data'!$B$2:$B$3000=$B746),,),0),MATCH(J692,'ce raw data'!$C$1:$CZ$1,0))="","-",INDEX('ce raw data'!$C$2:$CZ$3000,MATCH(1,INDEX(('ce raw data'!$A$2:$A$3000=C689)*('ce raw data'!$B$2:$B$3000=$B746),,),0),MATCH(J692,'ce raw data'!$C$1:$CZ$1,0))),"-")</f>
        <v>-</v>
      </c>
    </row>
    <row r="747" spans="2:10" x14ac:dyDescent="0.4">
      <c r="B747" s="15"/>
      <c r="C747" s="9"/>
      <c r="D747" s="9"/>
      <c r="E747" s="9"/>
      <c r="F747" s="9"/>
      <c r="G747" s="9"/>
      <c r="H747" s="9"/>
      <c r="I747" s="9"/>
      <c r="J747" s="9"/>
    </row>
    <row r="748" spans="2:10" x14ac:dyDescent="0.4">
      <c r="B748" s="15"/>
      <c r="C748" s="9"/>
      <c r="D748" s="9"/>
      <c r="E748" s="9"/>
      <c r="F748" s="9"/>
      <c r="G748" s="9"/>
      <c r="H748" s="9"/>
      <c r="I748" s="9"/>
      <c r="J748" s="9"/>
    </row>
    <row r="749" spans="2:10" x14ac:dyDescent="0.4">
      <c r="B749" s="15"/>
      <c r="C749" s="9"/>
      <c r="D749" s="9"/>
      <c r="E749" s="9"/>
      <c r="F749" s="9"/>
      <c r="G749" s="9"/>
      <c r="H749" s="9"/>
      <c r="I749" s="9"/>
      <c r="J749" s="9"/>
    </row>
    <row r="750" spans="2:10" x14ac:dyDescent="0.4">
      <c r="B750" s="15"/>
      <c r="C750" s="9"/>
      <c r="D750" s="9"/>
      <c r="E750" s="9"/>
      <c r="F750" s="9"/>
      <c r="G750" s="9"/>
      <c r="H750" s="9"/>
      <c r="I750" s="9"/>
      <c r="J750" s="9"/>
    </row>
    <row r="751" spans="2:10" x14ac:dyDescent="0.4">
      <c r="B751" s="27" t="s">
        <v>1</v>
      </c>
      <c r="C751" s="3">
        <f ca="1">TODAY()</f>
        <v>44028</v>
      </c>
      <c r="D751" s="18"/>
      <c r="E751" s="37" t="s">
        <v>2</v>
      </c>
      <c r="F751" s="37"/>
      <c r="G751" s="4" t="str">
        <f>G$1</f>
        <v/>
      </c>
      <c r="J751" s="1"/>
    </row>
    <row r="752" spans="2:10" x14ac:dyDescent="0.4">
      <c r="B752" s="5" t="s">
        <v>4</v>
      </c>
      <c r="C752" s="36" t="str">
        <f>IF(INDEX('ce raw data'!$A:$A,2+27*12)="","blank",INDEX('ce raw data'!$A:$A,2+27*12))</f>
        <v>blank</v>
      </c>
      <c r="D752" s="36"/>
      <c r="E752" s="36"/>
      <c r="F752" s="36"/>
      <c r="G752" s="36"/>
      <c r="H752" s="36"/>
      <c r="I752" s="36"/>
      <c r="J752" s="36"/>
    </row>
    <row r="753" spans="2:10" ht="24.6" x14ac:dyDescent="0.4">
      <c r="B753" s="6" t="s">
        <v>5</v>
      </c>
      <c r="C753" s="36"/>
      <c r="D753" s="36"/>
      <c r="E753" s="36"/>
      <c r="F753" s="36"/>
      <c r="G753" s="36"/>
      <c r="H753" s="36"/>
      <c r="I753" s="36"/>
      <c r="J753" s="36"/>
    </row>
    <row r="754" spans="2:10" x14ac:dyDescent="0.4">
      <c r="B754" s="7"/>
      <c r="C754" s="39"/>
      <c r="D754" s="39"/>
      <c r="E754" s="39"/>
      <c r="F754" s="39"/>
      <c r="G754" s="39"/>
      <c r="H754" s="39"/>
      <c r="I754" s="39"/>
      <c r="J754" s="39"/>
    </row>
    <row r="755" spans="2:10" x14ac:dyDescent="0.4">
      <c r="B755" s="5" t="s">
        <v>7</v>
      </c>
      <c r="C755" s="21" t="s">
        <v>8</v>
      </c>
      <c r="D755" s="21" t="s">
        <v>9</v>
      </c>
      <c r="E755" s="21" t="s">
        <v>40</v>
      </c>
      <c r="F755" s="21" t="s">
        <v>41</v>
      </c>
      <c r="G755" s="21" t="s">
        <v>42</v>
      </c>
      <c r="H755" s="21" t="s">
        <v>43</v>
      </c>
      <c r="I755" s="21" t="s">
        <v>44</v>
      </c>
      <c r="J755" s="21" t="s">
        <v>45</v>
      </c>
    </row>
    <row r="756" spans="2:10" hidden="1" x14ac:dyDescent="0.4">
      <c r="B756" s="28"/>
      <c r="C756" s="28" t="str">
        <f>IFERROR(IF(INDEX('ce raw data'!$C$2:$CZ$3000,MATCH(1,INDEX(('ce raw data'!$A$2:$A$3000=C752)*('ce raw data'!$B$2:$B$3000=$B757),,),0),MATCH(SUBSTITUTE(C755,"Allele","Height"),'ce raw data'!$C$1:$CZ$1,0))="","-",INDEX('ce raw data'!$C$2:$CZ$3000,MATCH(1,INDEX(('ce raw data'!$A$2:$A$3000=C752)*('ce raw data'!$B$2:$B$3000=$B757),,),0),MATCH(SUBSTITUTE(C755,"Allele","Height"),'ce raw data'!$C$1:$CZ$1,0))),"-")</f>
        <v>-</v>
      </c>
      <c r="D756" s="28" t="str">
        <f>IFERROR(IF(INDEX('ce raw data'!$C$2:$CZ$3000,MATCH(1,INDEX(('ce raw data'!$A$2:$A$3000=C752)*('ce raw data'!$B$2:$B$3000=$B757),,),0),MATCH(SUBSTITUTE(D755,"Allele","Height"),'ce raw data'!$C$1:$CZ$1,0))="","-",INDEX('ce raw data'!$C$2:$CZ$3000,MATCH(1,INDEX(('ce raw data'!$A$2:$A$3000=C752)*('ce raw data'!$B$2:$B$3000=$B757),,),0),MATCH(SUBSTITUTE(D755,"Allele","Height"),'ce raw data'!$C$1:$CZ$1,0))),"-")</f>
        <v>-</v>
      </c>
      <c r="E756" s="28" t="str">
        <f>IFERROR(IF(INDEX('ce raw data'!$C$2:$CZ$3000,MATCH(1,INDEX(('ce raw data'!$A$2:$A$3000=C752)*('ce raw data'!$B$2:$B$3000=$B757),,),0),MATCH(SUBSTITUTE(E755,"Allele","Height"),'ce raw data'!$C$1:$CZ$1,0))="","-",INDEX('ce raw data'!$C$2:$CZ$3000,MATCH(1,INDEX(('ce raw data'!$A$2:$A$3000=C752)*('ce raw data'!$B$2:$B$3000=$B757),,),0),MATCH(SUBSTITUTE(E755,"Allele","Height"),'ce raw data'!$C$1:$CZ$1,0))),"-")</f>
        <v>-</v>
      </c>
      <c r="F756" s="28" t="str">
        <f>IFERROR(IF(INDEX('ce raw data'!$C$2:$CZ$3000,MATCH(1,INDEX(('ce raw data'!$A$2:$A$3000=C752)*('ce raw data'!$B$2:$B$3000=$B757),,),0),MATCH(SUBSTITUTE(F755,"Allele","Height"),'ce raw data'!$C$1:$CZ$1,0))="","-",INDEX('ce raw data'!$C$2:$CZ$3000,MATCH(1,INDEX(('ce raw data'!$A$2:$A$3000=C752)*('ce raw data'!$B$2:$B$3000=$B757),,),0),MATCH(SUBSTITUTE(F755,"Allele","Height"),'ce raw data'!$C$1:$CZ$1,0))),"-")</f>
        <v>-</v>
      </c>
      <c r="G756" s="28" t="str">
        <f>IFERROR(IF(INDEX('ce raw data'!$C$2:$CZ$3000,MATCH(1,INDEX(('ce raw data'!$A$2:$A$3000=C752)*('ce raw data'!$B$2:$B$3000=$B757),,),0),MATCH(SUBSTITUTE(G755,"Allele","Height"),'ce raw data'!$C$1:$CZ$1,0))="","-",INDEX('ce raw data'!$C$2:$CZ$3000,MATCH(1,INDEX(('ce raw data'!$A$2:$A$3000=C752)*('ce raw data'!$B$2:$B$3000=$B757),,),0),MATCH(SUBSTITUTE(G755,"Allele","Height"),'ce raw data'!$C$1:$CZ$1,0))),"-")</f>
        <v>-</v>
      </c>
      <c r="H756" s="28" t="str">
        <f>IFERROR(IF(INDEX('ce raw data'!$C$2:$CZ$3000,MATCH(1,INDEX(('ce raw data'!$A$2:$A$3000=C752)*('ce raw data'!$B$2:$B$3000=$B757),,),0),MATCH(SUBSTITUTE(H755,"Allele","Height"),'ce raw data'!$C$1:$CZ$1,0))="","-",INDEX('ce raw data'!$C$2:$CZ$3000,MATCH(1,INDEX(('ce raw data'!$A$2:$A$3000=C752)*('ce raw data'!$B$2:$B$3000=$B757),,),0),MATCH(SUBSTITUTE(H755,"Allele","Height"),'ce raw data'!$C$1:$CZ$1,0))),"-")</f>
        <v>-</v>
      </c>
      <c r="I756" s="28" t="str">
        <f>IFERROR(IF(INDEX('ce raw data'!$C$2:$CZ$3000,MATCH(1,INDEX(('ce raw data'!$A$2:$A$3000=C752)*('ce raw data'!$B$2:$B$3000=$B757),,),0),MATCH(SUBSTITUTE(I755,"Allele","Height"),'ce raw data'!$C$1:$CZ$1,0))="","-",INDEX('ce raw data'!$C$2:$CZ$3000,MATCH(1,INDEX(('ce raw data'!$A$2:$A$3000=C752)*('ce raw data'!$B$2:$B$3000=$B757),,),0),MATCH(SUBSTITUTE(I755,"Allele","Height"),'ce raw data'!$C$1:$CZ$1,0))),"-")</f>
        <v>-</v>
      </c>
      <c r="J756" s="28" t="str">
        <f>IFERROR(IF(INDEX('ce raw data'!$C$2:$CZ$3000,MATCH(1,INDEX(('ce raw data'!$A$2:$A$3000=C752)*('ce raw data'!$B$2:$B$3000=$B757),,),0),MATCH(SUBSTITUTE(J755,"Allele","Height"),'ce raw data'!$C$1:$CZ$1,0))="","-",INDEX('ce raw data'!$C$2:$CZ$3000,MATCH(1,INDEX(('ce raw data'!$A$2:$A$3000=C752)*('ce raw data'!$B$2:$B$3000=$B757),,),0),MATCH(SUBSTITUTE(J755,"Allele","Height"),'ce raw data'!$C$1:$CZ$1,0))),"-")</f>
        <v>-</v>
      </c>
    </row>
    <row r="757" spans="2:10" x14ac:dyDescent="0.4">
      <c r="B757" s="10" t="str">
        <f>'Allele Call Table'!$A$71</f>
        <v>AMEL</v>
      </c>
      <c r="C757" s="8" t="str">
        <f>IFERROR(IF(INDEX('ce raw data'!$C$2:$CZ$3000,MATCH(1,INDEX(('ce raw data'!$A$2:$A$3000=C752)*('ce raw data'!$B$2:$B$3000=$B757),,),0),MATCH(C755,'ce raw data'!$C$1:$CZ$1,0))="","-",INDEX('ce raw data'!$C$2:$CZ$3000,MATCH(1,INDEX(('ce raw data'!$A$2:$A$3000=C752)*('ce raw data'!$B$2:$B$3000=$B757),,),0),MATCH(C755,'ce raw data'!$C$1:$CZ$1,0))),"-")</f>
        <v>-</v>
      </c>
      <c r="D757" s="8" t="str">
        <f>IFERROR(IF(INDEX('ce raw data'!$C$2:$CZ$3000,MATCH(1,INDEX(('ce raw data'!$A$2:$A$3000=C752)*('ce raw data'!$B$2:$B$3000=$B757),,),0),MATCH(D755,'ce raw data'!$C$1:$CZ$1,0))="","-",INDEX('ce raw data'!$C$2:$CZ$3000,MATCH(1,INDEX(('ce raw data'!$A$2:$A$3000=C752)*('ce raw data'!$B$2:$B$3000=$B757),,),0),MATCH(D755,'ce raw data'!$C$1:$CZ$1,0))),"-")</f>
        <v>-</v>
      </c>
      <c r="E757" s="8" t="str">
        <f>IFERROR(IF(INDEX('ce raw data'!$C$2:$CZ$3000,MATCH(1,INDEX(('ce raw data'!$A$2:$A$3000=C752)*('ce raw data'!$B$2:$B$3000=$B757),,),0),MATCH(E755,'ce raw data'!$C$1:$CZ$1,0))="","-",INDEX('ce raw data'!$C$2:$CZ$3000,MATCH(1,INDEX(('ce raw data'!$A$2:$A$3000=C752)*('ce raw data'!$B$2:$B$3000=$B757),,),0),MATCH(E755,'ce raw data'!$C$1:$CZ$1,0))),"-")</f>
        <v>-</v>
      </c>
      <c r="F757" s="8" t="str">
        <f>IFERROR(IF(INDEX('ce raw data'!$C$2:$CZ$3000,MATCH(1,INDEX(('ce raw data'!$A$2:$A$3000=C752)*('ce raw data'!$B$2:$B$3000=$B757),,),0),MATCH(F755,'ce raw data'!$C$1:$CZ$1,0))="","-",INDEX('ce raw data'!$C$2:$CZ$3000,MATCH(1,INDEX(('ce raw data'!$A$2:$A$3000=C752)*('ce raw data'!$B$2:$B$3000=$B757),,),0),MATCH(F755,'ce raw data'!$C$1:$CZ$1,0))),"-")</f>
        <v>-</v>
      </c>
      <c r="G757" s="8" t="str">
        <f>IFERROR(IF(INDEX('ce raw data'!$C$2:$CZ$3000,MATCH(1,INDEX(('ce raw data'!$A$2:$A$3000=C752)*('ce raw data'!$B$2:$B$3000=$B757),,),0),MATCH(G755,'ce raw data'!$C$1:$CZ$1,0))="","-",INDEX('ce raw data'!$C$2:$CZ$3000,MATCH(1,INDEX(('ce raw data'!$A$2:$A$3000=C752)*('ce raw data'!$B$2:$B$3000=$B757),,),0),MATCH(G755,'ce raw data'!$C$1:$CZ$1,0))),"-")</f>
        <v>-</v>
      </c>
      <c r="H757" s="8" t="str">
        <f>IFERROR(IF(INDEX('ce raw data'!$C$2:$CZ$3000,MATCH(1,INDEX(('ce raw data'!$A$2:$A$3000=C752)*('ce raw data'!$B$2:$B$3000=$B757),,),0),MATCH(H755,'ce raw data'!$C$1:$CZ$1,0))="","-",INDEX('ce raw data'!$C$2:$CZ$3000,MATCH(1,INDEX(('ce raw data'!$A$2:$A$3000=C752)*('ce raw data'!$B$2:$B$3000=$B757),,),0),MATCH(H755,'ce raw data'!$C$1:$CZ$1,0))),"-")</f>
        <v>-</v>
      </c>
      <c r="I757" s="8" t="str">
        <f>IFERROR(IF(INDEX('ce raw data'!$C$2:$CZ$3000,MATCH(1,INDEX(('ce raw data'!$A$2:$A$3000=C752)*('ce raw data'!$B$2:$B$3000=$B757),,),0),MATCH(I755,'ce raw data'!$C$1:$CZ$1,0))="","-",INDEX('ce raw data'!$C$2:$CZ$3000,MATCH(1,INDEX(('ce raw data'!$A$2:$A$3000=C752)*('ce raw data'!$B$2:$B$3000=$B757),,),0),MATCH(I755,'ce raw data'!$C$1:$CZ$1,0))),"-")</f>
        <v>-</v>
      </c>
      <c r="J757" s="8" t="str">
        <f>IFERROR(IF(INDEX('ce raw data'!$C$2:$CZ$3000,MATCH(1,INDEX(('ce raw data'!$A$2:$A$3000=C752)*('ce raw data'!$B$2:$B$3000=$B757),,),0),MATCH(J755,'ce raw data'!$C$1:$CZ$1,0))="","-",INDEX('ce raw data'!$C$2:$CZ$3000,MATCH(1,INDEX(('ce raw data'!$A$2:$A$3000=C752)*('ce raw data'!$B$2:$B$3000=$B757),,),0),MATCH(J755,'ce raw data'!$C$1:$CZ$1,0))),"-")</f>
        <v>-</v>
      </c>
    </row>
    <row r="758" spans="2:10" hidden="1" x14ac:dyDescent="0.4">
      <c r="B758" s="10"/>
      <c r="C758" s="8" t="str">
        <f>IFERROR(IF(INDEX('ce raw data'!$C$2:$CZ$3000,MATCH(1,INDEX(('ce raw data'!$A$2:$A$3000=C752)*('ce raw data'!$B$2:$B$3000=$B759),,),0),MATCH(SUBSTITUTE(C755,"Allele","Height"),'ce raw data'!$C$1:$CZ$1,0))="","-",INDEX('ce raw data'!$C$2:$CZ$3000,MATCH(1,INDEX(('ce raw data'!$A$2:$A$3000=C752)*('ce raw data'!$B$2:$B$3000=$B759),,),0),MATCH(SUBSTITUTE(C755,"Allele","Height"),'ce raw data'!$C$1:$CZ$1,0))),"-")</f>
        <v>-</v>
      </c>
      <c r="D758" s="8" t="str">
        <f>IFERROR(IF(INDEX('ce raw data'!$C$2:$CZ$3000,MATCH(1,INDEX(('ce raw data'!$A$2:$A$3000=C752)*('ce raw data'!$B$2:$B$3000=$B759),,),0),MATCH(SUBSTITUTE(D755,"Allele","Height"),'ce raw data'!$C$1:$CZ$1,0))="","-",INDEX('ce raw data'!$C$2:$CZ$3000,MATCH(1,INDEX(('ce raw data'!$A$2:$A$3000=C752)*('ce raw data'!$B$2:$B$3000=$B759),,),0),MATCH(SUBSTITUTE(D755,"Allele","Height"),'ce raw data'!$C$1:$CZ$1,0))),"-")</f>
        <v>-</v>
      </c>
      <c r="E758" s="8" t="str">
        <f>IFERROR(IF(INDEX('ce raw data'!$C$2:$CZ$3000,MATCH(1,INDEX(('ce raw data'!$A$2:$A$3000=C752)*('ce raw data'!$B$2:$B$3000=$B759),,),0),MATCH(SUBSTITUTE(E755,"Allele","Height"),'ce raw data'!$C$1:$CZ$1,0))="","-",INDEX('ce raw data'!$C$2:$CZ$3000,MATCH(1,INDEX(('ce raw data'!$A$2:$A$3000=C752)*('ce raw data'!$B$2:$B$3000=$B759),,),0),MATCH(SUBSTITUTE(E755,"Allele","Height"),'ce raw data'!$C$1:$CZ$1,0))),"-")</f>
        <v>-</v>
      </c>
      <c r="F758" s="8" t="str">
        <f>IFERROR(IF(INDEX('ce raw data'!$C$2:$CZ$3000,MATCH(1,INDEX(('ce raw data'!$A$2:$A$3000=C752)*('ce raw data'!$B$2:$B$3000=$B759),,),0),MATCH(SUBSTITUTE(F755,"Allele","Height"),'ce raw data'!$C$1:$CZ$1,0))="","-",INDEX('ce raw data'!$C$2:$CZ$3000,MATCH(1,INDEX(('ce raw data'!$A$2:$A$3000=C752)*('ce raw data'!$B$2:$B$3000=$B759),,),0),MATCH(SUBSTITUTE(F755,"Allele","Height"),'ce raw data'!$C$1:$CZ$1,0))),"-")</f>
        <v>-</v>
      </c>
      <c r="G758" s="8" t="str">
        <f>IFERROR(IF(INDEX('ce raw data'!$C$2:$CZ$3000,MATCH(1,INDEX(('ce raw data'!$A$2:$A$3000=C752)*('ce raw data'!$B$2:$B$3000=$B759),,),0),MATCH(SUBSTITUTE(G755,"Allele","Height"),'ce raw data'!$C$1:$CZ$1,0))="","-",INDEX('ce raw data'!$C$2:$CZ$3000,MATCH(1,INDEX(('ce raw data'!$A$2:$A$3000=C752)*('ce raw data'!$B$2:$B$3000=$B759),,),0),MATCH(SUBSTITUTE(G755,"Allele","Height"),'ce raw data'!$C$1:$CZ$1,0))),"-")</f>
        <v>-</v>
      </c>
      <c r="H758" s="8" t="str">
        <f>IFERROR(IF(INDEX('ce raw data'!$C$2:$CZ$3000,MATCH(1,INDEX(('ce raw data'!$A$2:$A$3000=C752)*('ce raw data'!$B$2:$B$3000=$B759),,),0),MATCH(SUBSTITUTE(H755,"Allele","Height"),'ce raw data'!$C$1:$CZ$1,0))="","-",INDEX('ce raw data'!$C$2:$CZ$3000,MATCH(1,INDEX(('ce raw data'!$A$2:$A$3000=C752)*('ce raw data'!$B$2:$B$3000=$B759),,),0),MATCH(SUBSTITUTE(H755,"Allele","Height"),'ce raw data'!$C$1:$CZ$1,0))),"-")</f>
        <v>-</v>
      </c>
      <c r="I758" s="8" t="str">
        <f>IFERROR(IF(INDEX('ce raw data'!$C$2:$CZ$3000,MATCH(1,INDEX(('ce raw data'!$A$2:$A$3000=C752)*('ce raw data'!$B$2:$B$3000=$B759),,),0),MATCH(SUBSTITUTE(I755,"Allele","Height"),'ce raw data'!$C$1:$CZ$1,0))="","-",INDEX('ce raw data'!$C$2:$CZ$3000,MATCH(1,INDEX(('ce raw data'!$A$2:$A$3000=C752)*('ce raw data'!$B$2:$B$3000=$B759),,),0),MATCH(SUBSTITUTE(I755,"Allele","Height"),'ce raw data'!$C$1:$CZ$1,0))),"-")</f>
        <v>-</v>
      </c>
      <c r="J758" s="8" t="str">
        <f>IFERROR(IF(INDEX('ce raw data'!$C$2:$CZ$3000,MATCH(1,INDEX(('ce raw data'!$A$2:$A$3000=C752)*('ce raw data'!$B$2:$B$3000=$B759),,),0),MATCH(SUBSTITUTE(J755,"Allele","Height"),'ce raw data'!$C$1:$CZ$1,0))="","-",INDEX('ce raw data'!$C$2:$CZ$3000,MATCH(1,INDEX(('ce raw data'!$A$2:$A$3000=C752)*('ce raw data'!$B$2:$B$3000=$B759),,),0),MATCH(SUBSTITUTE(J755,"Allele","Height"),'ce raw data'!$C$1:$CZ$1,0))),"-")</f>
        <v>-</v>
      </c>
    </row>
    <row r="759" spans="2:10" x14ac:dyDescent="0.4">
      <c r="B759" s="10" t="str">
        <f>'Allele Call Table'!$A$73</f>
        <v>D3S1358</v>
      </c>
      <c r="C759" s="8" t="str">
        <f>IFERROR(IF(INDEX('ce raw data'!$C$2:$CZ$3000,MATCH(1,INDEX(('ce raw data'!$A$2:$A$3000=C752)*('ce raw data'!$B$2:$B$3000=$B759),,),0),MATCH(C755,'ce raw data'!$C$1:$CZ$1,0))="","-",INDEX('ce raw data'!$C$2:$CZ$3000,MATCH(1,INDEX(('ce raw data'!$A$2:$A$3000=C752)*('ce raw data'!$B$2:$B$3000=$B759),,),0),MATCH(C755,'ce raw data'!$C$1:$CZ$1,0))),"-")</f>
        <v>-</v>
      </c>
      <c r="D759" s="8" t="str">
        <f>IFERROR(IF(INDEX('ce raw data'!$C$2:$CZ$3000,MATCH(1,INDEX(('ce raw data'!$A$2:$A$3000=C752)*('ce raw data'!$B$2:$B$3000=$B759),,),0),MATCH(D755,'ce raw data'!$C$1:$CZ$1,0))="","-",INDEX('ce raw data'!$C$2:$CZ$3000,MATCH(1,INDEX(('ce raw data'!$A$2:$A$3000=C752)*('ce raw data'!$B$2:$B$3000=$B759),,),0),MATCH(D755,'ce raw data'!$C$1:$CZ$1,0))),"-")</f>
        <v>-</v>
      </c>
      <c r="E759" s="8" t="str">
        <f>IFERROR(IF(INDEX('ce raw data'!$C$2:$CZ$3000,MATCH(1,INDEX(('ce raw data'!$A$2:$A$3000=C752)*('ce raw data'!$B$2:$B$3000=$B759),,),0),MATCH(E755,'ce raw data'!$C$1:$CZ$1,0))="","-",INDEX('ce raw data'!$C$2:$CZ$3000,MATCH(1,INDEX(('ce raw data'!$A$2:$A$3000=C752)*('ce raw data'!$B$2:$B$3000=$B759),,),0),MATCH(E755,'ce raw data'!$C$1:$CZ$1,0))),"-")</f>
        <v>-</v>
      </c>
      <c r="F759" s="8" t="str">
        <f>IFERROR(IF(INDEX('ce raw data'!$C$2:$CZ$3000,MATCH(1,INDEX(('ce raw data'!$A$2:$A$3000=C752)*('ce raw data'!$B$2:$B$3000=$B759),,),0),MATCH(F755,'ce raw data'!$C$1:$CZ$1,0))="","-",INDEX('ce raw data'!$C$2:$CZ$3000,MATCH(1,INDEX(('ce raw data'!$A$2:$A$3000=C752)*('ce raw data'!$B$2:$B$3000=$B759),,),0),MATCH(F755,'ce raw data'!$C$1:$CZ$1,0))),"-")</f>
        <v>-</v>
      </c>
      <c r="G759" s="8" t="str">
        <f>IFERROR(IF(INDEX('ce raw data'!$C$2:$CZ$3000,MATCH(1,INDEX(('ce raw data'!$A$2:$A$3000=C752)*('ce raw data'!$B$2:$B$3000=$B759),,),0),MATCH(G755,'ce raw data'!$C$1:$CZ$1,0))="","-",INDEX('ce raw data'!$C$2:$CZ$3000,MATCH(1,INDEX(('ce raw data'!$A$2:$A$3000=C752)*('ce raw data'!$B$2:$B$3000=$B759),,),0),MATCH(G755,'ce raw data'!$C$1:$CZ$1,0))),"-")</f>
        <v>-</v>
      </c>
      <c r="H759" s="8" t="str">
        <f>IFERROR(IF(INDEX('ce raw data'!$C$2:$CZ$3000,MATCH(1,INDEX(('ce raw data'!$A$2:$A$3000=C752)*('ce raw data'!$B$2:$B$3000=$B759),,),0),MATCH(H755,'ce raw data'!$C$1:$CZ$1,0))="","-",INDEX('ce raw data'!$C$2:$CZ$3000,MATCH(1,INDEX(('ce raw data'!$A$2:$A$3000=C752)*('ce raw data'!$B$2:$B$3000=$B759),,),0),MATCH(H755,'ce raw data'!$C$1:$CZ$1,0))),"-")</f>
        <v>-</v>
      </c>
      <c r="I759" s="8" t="str">
        <f>IFERROR(IF(INDEX('ce raw data'!$C$2:$CZ$3000,MATCH(1,INDEX(('ce raw data'!$A$2:$A$3000=C752)*('ce raw data'!$B$2:$B$3000=$B759),,),0),MATCH(I755,'ce raw data'!$C$1:$CZ$1,0))="","-",INDEX('ce raw data'!$C$2:$CZ$3000,MATCH(1,INDEX(('ce raw data'!$A$2:$A$3000=C752)*('ce raw data'!$B$2:$B$3000=$B759),,),0),MATCH(I755,'ce raw data'!$C$1:$CZ$1,0))),"-")</f>
        <v>-</v>
      </c>
      <c r="J759" s="8" t="str">
        <f>IFERROR(IF(INDEX('ce raw data'!$C$2:$CZ$3000,MATCH(1,INDEX(('ce raw data'!$A$2:$A$3000=C752)*('ce raw data'!$B$2:$B$3000=$B759),,),0),MATCH(J755,'ce raw data'!$C$1:$CZ$1,0))="","-",INDEX('ce raw data'!$C$2:$CZ$3000,MATCH(1,INDEX(('ce raw data'!$A$2:$A$3000=C752)*('ce raw data'!$B$2:$B$3000=$B759),,),0),MATCH(J755,'ce raw data'!$C$1:$CZ$1,0))),"-")</f>
        <v>-</v>
      </c>
    </row>
    <row r="760" spans="2:10" hidden="1" x14ac:dyDescent="0.4">
      <c r="B760" s="10"/>
      <c r="C760" s="8" t="str">
        <f>IFERROR(IF(INDEX('ce raw data'!$C$2:$CZ$3000,MATCH(1,INDEX(('ce raw data'!$A$2:$A$3000=C752)*('ce raw data'!$B$2:$B$3000=$B761),,),0),MATCH(SUBSTITUTE(C755,"Allele","Height"),'ce raw data'!$C$1:$CZ$1,0))="","-",INDEX('ce raw data'!$C$2:$CZ$3000,MATCH(1,INDEX(('ce raw data'!$A$2:$A$3000=C752)*('ce raw data'!$B$2:$B$3000=$B761),,),0),MATCH(SUBSTITUTE(C755,"Allele","Height"),'ce raw data'!$C$1:$CZ$1,0))),"-")</f>
        <v>-</v>
      </c>
      <c r="D760" s="8" t="str">
        <f>IFERROR(IF(INDEX('ce raw data'!$C$2:$CZ$3000,MATCH(1,INDEX(('ce raw data'!$A$2:$A$3000=C752)*('ce raw data'!$B$2:$B$3000=$B761),,),0),MATCH(SUBSTITUTE(D755,"Allele","Height"),'ce raw data'!$C$1:$CZ$1,0))="","-",INDEX('ce raw data'!$C$2:$CZ$3000,MATCH(1,INDEX(('ce raw data'!$A$2:$A$3000=C752)*('ce raw data'!$B$2:$B$3000=$B761),,),0),MATCH(SUBSTITUTE(D755,"Allele","Height"),'ce raw data'!$C$1:$CZ$1,0))),"-")</f>
        <v>-</v>
      </c>
      <c r="E760" s="8" t="str">
        <f>IFERROR(IF(INDEX('ce raw data'!$C$2:$CZ$3000,MATCH(1,INDEX(('ce raw data'!$A$2:$A$3000=C752)*('ce raw data'!$B$2:$B$3000=$B761),,),0),MATCH(SUBSTITUTE(E755,"Allele","Height"),'ce raw data'!$C$1:$CZ$1,0))="","-",INDEX('ce raw data'!$C$2:$CZ$3000,MATCH(1,INDEX(('ce raw data'!$A$2:$A$3000=C752)*('ce raw data'!$B$2:$B$3000=$B761),,),0),MATCH(SUBSTITUTE(E755,"Allele","Height"),'ce raw data'!$C$1:$CZ$1,0))),"-")</f>
        <v>-</v>
      </c>
      <c r="F760" s="8" t="str">
        <f>IFERROR(IF(INDEX('ce raw data'!$C$2:$CZ$3000,MATCH(1,INDEX(('ce raw data'!$A$2:$A$3000=C752)*('ce raw data'!$B$2:$B$3000=$B761),,),0),MATCH(SUBSTITUTE(F755,"Allele","Height"),'ce raw data'!$C$1:$CZ$1,0))="","-",INDEX('ce raw data'!$C$2:$CZ$3000,MATCH(1,INDEX(('ce raw data'!$A$2:$A$3000=C752)*('ce raw data'!$B$2:$B$3000=$B761),,),0),MATCH(SUBSTITUTE(F755,"Allele","Height"),'ce raw data'!$C$1:$CZ$1,0))),"-")</f>
        <v>-</v>
      </c>
      <c r="G760" s="8" t="str">
        <f>IFERROR(IF(INDEX('ce raw data'!$C$2:$CZ$3000,MATCH(1,INDEX(('ce raw data'!$A$2:$A$3000=C752)*('ce raw data'!$B$2:$B$3000=$B761),,),0),MATCH(SUBSTITUTE(G755,"Allele","Height"),'ce raw data'!$C$1:$CZ$1,0))="","-",INDEX('ce raw data'!$C$2:$CZ$3000,MATCH(1,INDEX(('ce raw data'!$A$2:$A$3000=C752)*('ce raw data'!$B$2:$B$3000=$B761),,),0),MATCH(SUBSTITUTE(G755,"Allele","Height"),'ce raw data'!$C$1:$CZ$1,0))),"-")</f>
        <v>-</v>
      </c>
      <c r="H760" s="8" t="str">
        <f>IFERROR(IF(INDEX('ce raw data'!$C$2:$CZ$3000,MATCH(1,INDEX(('ce raw data'!$A$2:$A$3000=C752)*('ce raw data'!$B$2:$B$3000=$B761),,),0),MATCH(SUBSTITUTE(H755,"Allele","Height"),'ce raw data'!$C$1:$CZ$1,0))="","-",INDEX('ce raw data'!$C$2:$CZ$3000,MATCH(1,INDEX(('ce raw data'!$A$2:$A$3000=C752)*('ce raw data'!$B$2:$B$3000=$B761),,),0),MATCH(SUBSTITUTE(H755,"Allele","Height"),'ce raw data'!$C$1:$CZ$1,0))),"-")</f>
        <v>-</v>
      </c>
      <c r="I760" s="8" t="str">
        <f>IFERROR(IF(INDEX('ce raw data'!$C$2:$CZ$3000,MATCH(1,INDEX(('ce raw data'!$A$2:$A$3000=C752)*('ce raw data'!$B$2:$B$3000=$B761),,),0),MATCH(SUBSTITUTE(I755,"Allele","Height"),'ce raw data'!$C$1:$CZ$1,0))="","-",INDEX('ce raw data'!$C$2:$CZ$3000,MATCH(1,INDEX(('ce raw data'!$A$2:$A$3000=C752)*('ce raw data'!$B$2:$B$3000=$B761),,),0),MATCH(SUBSTITUTE(I755,"Allele","Height"),'ce raw data'!$C$1:$CZ$1,0))),"-")</f>
        <v>-</v>
      </c>
      <c r="J760" s="8" t="str">
        <f>IFERROR(IF(INDEX('ce raw data'!$C$2:$CZ$3000,MATCH(1,INDEX(('ce raw data'!$A$2:$A$3000=C752)*('ce raw data'!$B$2:$B$3000=$B761),,),0),MATCH(SUBSTITUTE(J755,"Allele","Height"),'ce raw data'!$C$1:$CZ$1,0))="","-",INDEX('ce raw data'!$C$2:$CZ$3000,MATCH(1,INDEX(('ce raw data'!$A$2:$A$3000=C752)*('ce raw data'!$B$2:$B$3000=$B761),,),0),MATCH(SUBSTITUTE(J755,"Allele","Height"),'ce raw data'!$C$1:$CZ$1,0))),"-")</f>
        <v>-</v>
      </c>
    </row>
    <row r="761" spans="2:10" x14ac:dyDescent="0.4">
      <c r="B761" s="10" t="str">
        <f>'Allele Call Table'!$A$75</f>
        <v>D1S1656</v>
      </c>
      <c r="C761" s="8" t="str">
        <f>IFERROR(IF(INDEX('ce raw data'!$C$2:$CZ$3000,MATCH(1,INDEX(('ce raw data'!$A$2:$A$3000=C752)*('ce raw data'!$B$2:$B$3000=$B761),,),0),MATCH(C755,'ce raw data'!$C$1:$CZ$1,0))="","-",INDEX('ce raw data'!$C$2:$CZ$3000,MATCH(1,INDEX(('ce raw data'!$A$2:$A$3000=C752)*('ce raw data'!$B$2:$B$3000=$B761),,),0),MATCH(C755,'ce raw data'!$C$1:$CZ$1,0))),"-")</f>
        <v>-</v>
      </c>
      <c r="D761" s="8" t="str">
        <f>IFERROR(IF(INDEX('ce raw data'!$C$2:$CZ$3000,MATCH(1,INDEX(('ce raw data'!$A$2:$A$3000=C752)*('ce raw data'!$B$2:$B$3000=$B761),,),0),MATCH(D755,'ce raw data'!$C$1:$CZ$1,0))="","-",INDEX('ce raw data'!$C$2:$CZ$3000,MATCH(1,INDEX(('ce raw data'!$A$2:$A$3000=C752)*('ce raw data'!$B$2:$B$3000=$B761),,),0),MATCH(D755,'ce raw data'!$C$1:$CZ$1,0))),"-")</f>
        <v>-</v>
      </c>
      <c r="E761" s="8" t="str">
        <f>IFERROR(IF(INDEX('ce raw data'!$C$2:$CZ$3000,MATCH(1,INDEX(('ce raw data'!$A$2:$A$3000=C752)*('ce raw data'!$B$2:$B$3000=$B761),,),0),MATCH(E755,'ce raw data'!$C$1:$CZ$1,0))="","-",INDEX('ce raw data'!$C$2:$CZ$3000,MATCH(1,INDEX(('ce raw data'!$A$2:$A$3000=C752)*('ce raw data'!$B$2:$B$3000=$B761),,),0),MATCH(E755,'ce raw data'!$C$1:$CZ$1,0))),"-")</f>
        <v>-</v>
      </c>
      <c r="F761" s="8" t="str">
        <f>IFERROR(IF(INDEX('ce raw data'!$C$2:$CZ$3000,MATCH(1,INDEX(('ce raw data'!$A$2:$A$3000=C752)*('ce raw data'!$B$2:$B$3000=$B761),,),0),MATCH(F755,'ce raw data'!$C$1:$CZ$1,0))="","-",INDEX('ce raw data'!$C$2:$CZ$3000,MATCH(1,INDEX(('ce raw data'!$A$2:$A$3000=C752)*('ce raw data'!$B$2:$B$3000=$B761),,),0),MATCH(F755,'ce raw data'!$C$1:$CZ$1,0))),"-")</f>
        <v>-</v>
      </c>
      <c r="G761" s="8" t="str">
        <f>IFERROR(IF(INDEX('ce raw data'!$C$2:$CZ$3000,MATCH(1,INDEX(('ce raw data'!$A$2:$A$3000=C752)*('ce raw data'!$B$2:$B$3000=$B761),,),0),MATCH(G755,'ce raw data'!$C$1:$CZ$1,0))="","-",INDEX('ce raw data'!$C$2:$CZ$3000,MATCH(1,INDEX(('ce raw data'!$A$2:$A$3000=C752)*('ce raw data'!$B$2:$B$3000=$B761),,),0),MATCH(G755,'ce raw data'!$C$1:$CZ$1,0))),"-")</f>
        <v>-</v>
      </c>
      <c r="H761" s="8" t="str">
        <f>IFERROR(IF(INDEX('ce raw data'!$C$2:$CZ$3000,MATCH(1,INDEX(('ce raw data'!$A$2:$A$3000=C752)*('ce raw data'!$B$2:$B$3000=$B761),,),0),MATCH(H755,'ce raw data'!$C$1:$CZ$1,0))="","-",INDEX('ce raw data'!$C$2:$CZ$3000,MATCH(1,INDEX(('ce raw data'!$A$2:$A$3000=C752)*('ce raw data'!$B$2:$B$3000=$B761),,),0),MATCH(H755,'ce raw data'!$C$1:$CZ$1,0))),"-")</f>
        <v>-</v>
      </c>
      <c r="I761" s="8" t="str">
        <f>IFERROR(IF(INDEX('ce raw data'!$C$2:$CZ$3000,MATCH(1,INDEX(('ce raw data'!$A$2:$A$3000=C752)*('ce raw data'!$B$2:$B$3000=$B761),,),0),MATCH(I755,'ce raw data'!$C$1:$CZ$1,0))="","-",INDEX('ce raw data'!$C$2:$CZ$3000,MATCH(1,INDEX(('ce raw data'!$A$2:$A$3000=C752)*('ce raw data'!$B$2:$B$3000=$B761),,),0),MATCH(I755,'ce raw data'!$C$1:$CZ$1,0))),"-")</f>
        <v>-</v>
      </c>
      <c r="J761" s="8" t="str">
        <f>IFERROR(IF(INDEX('ce raw data'!$C$2:$CZ$3000,MATCH(1,INDEX(('ce raw data'!$A$2:$A$3000=C752)*('ce raw data'!$B$2:$B$3000=$B761),,),0),MATCH(J755,'ce raw data'!$C$1:$CZ$1,0))="","-",INDEX('ce raw data'!$C$2:$CZ$3000,MATCH(1,INDEX(('ce raw data'!$A$2:$A$3000=C752)*('ce raw data'!$B$2:$B$3000=$B761),,),0),MATCH(J755,'ce raw data'!$C$1:$CZ$1,0))),"-")</f>
        <v>-</v>
      </c>
    </row>
    <row r="762" spans="2:10" hidden="1" x14ac:dyDescent="0.4">
      <c r="B762" s="10"/>
      <c r="C762" s="8" t="str">
        <f>IFERROR(IF(INDEX('ce raw data'!$C$2:$CZ$3000,MATCH(1,INDEX(('ce raw data'!$A$2:$A$3000=C752)*('ce raw data'!$B$2:$B$3000=$B763),,),0),MATCH(SUBSTITUTE(C755,"Allele","Height"),'ce raw data'!$C$1:$CZ$1,0))="","-",INDEX('ce raw data'!$C$2:$CZ$3000,MATCH(1,INDEX(('ce raw data'!$A$2:$A$3000=C752)*('ce raw data'!$B$2:$B$3000=$B763),,),0),MATCH(SUBSTITUTE(C755,"Allele","Height"),'ce raw data'!$C$1:$CZ$1,0))),"-")</f>
        <v>-</v>
      </c>
      <c r="D762" s="8" t="str">
        <f>IFERROR(IF(INDEX('ce raw data'!$C$2:$CZ$3000,MATCH(1,INDEX(('ce raw data'!$A$2:$A$3000=C752)*('ce raw data'!$B$2:$B$3000=$B763),,),0),MATCH(SUBSTITUTE(D755,"Allele","Height"),'ce raw data'!$C$1:$CZ$1,0))="","-",INDEX('ce raw data'!$C$2:$CZ$3000,MATCH(1,INDEX(('ce raw data'!$A$2:$A$3000=C752)*('ce raw data'!$B$2:$B$3000=$B763),,),0),MATCH(SUBSTITUTE(D755,"Allele","Height"),'ce raw data'!$C$1:$CZ$1,0))),"-")</f>
        <v>-</v>
      </c>
      <c r="E762" s="8" t="str">
        <f>IFERROR(IF(INDEX('ce raw data'!$C$2:$CZ$3000,MATCH(1,INDEX(('ce raw data'!$A$2:$A$3000=C752)*('ce raw data'!$B$2:$B$3000=$B763),,),0),MATCH(SUBSTITUTE(E755,"Allele","Height"),'ce raw data'!$C$1:$CZ$1,0))="","-",INDEX('ce raw data'!$C$2:$CZ$3000,MATCH(1,INDEX(('ce raw data'!$A$2:$A$3000=C752)*('ce raw data'!$B$2:$B$3000=$B763),,),0),MATCH(SUBSTITUTE(E755,"Allele","Height"),'ce raw data'!$C$1:$CZ$1,0))),"-")</f>
        <v>-</v>
      </c>
      <c r="F762" s="8" t="str">
        <f>IFERROR(IF(INDEX('ce raw data'!$C$2:$CZ$3000,MATCH(1,INDEX(('ce raw data'!$A$2:$A$3000=C752)*('ce raw data'!$B$2:$B$3000=$B763),,),0),MATCH(SUBSTITUTE(F755,"Allele","Height"),'ce raw data'!$C$1:$CZ$1,0))="","-",INDEX('ce raw data'!$C$2:$CZ$3000,MATCH(1,INDEX(('ce raw data'!$A$2:$A$3000=C752)*('ce raw data'!$B$2:$B$3000=$B763),,),0),MATCH(SUBSTITUTE(F755,"Allele","Height"),'ce raw data'!$C$1:$CZ$1,0))),"-")</f>
        <v>-</v>
      </c>
      <c r="G762" s="8" t="str">
        <f>IFERROR(IF(INDEX('ce raw data'!$C$2:$CZ$3000,MATCH(1,INDEX(('ce raw data'!$A$2:$A$3000=C752)*('ce raw data'!$B$2:$B$3000=$B763),,),0),MATCH(SUBSTITUTE(G755,"Allele","Height"),'ce raw data'!$C$1:$CZ$1,0))="","-",INDEX('ce raw data'!$C$2:$CZ$3000,MATCH(1,INDEX(('ce raw data'!$A$2:$A$3000=C752)*('ce raw data'!$B$2:$B$3000=$B763),,),0),MATCH(SUBSTITUTE(G755,"Allele","Height"),'ce raw data'!$C$1:$CZ$1,0))),"-")</f>
        <v>-</v>
      </c>
      <c r="H762" s="8" t="str">
        <f>IFERROR(IF(INDEX('ce raw data'!$C$2:$CZ$3000,MATCH(1,INDEX(('ce raw data'!$A$2:$A$3000=C752)*('ce raw data'!$B$2:$B$3000=$B763),,),0),MATCH(SUBSTITUTE(H755,"Allele","Height"),'ce raw data'!$C$1:$CZ$1,0))="","-",INDEX('ce raw data'!$C$2:$CZ$3000,MATCH(1,INDEX(('ce raw data'!$A$2:$A$3000=C752)*('ce raw data'!$B$2:$B$3000=$B763),,),0),MATCH(SUBSTITUTE(H755,"Allele","Height"),'ce raw data'!$C$1:$CZ$1,0))),"-")</f>
        <v>-</v>
      </c>
      <c r="I762" s="8" t="str">
        <f>IFERROR(IF(INDEX('ce raw data'!$C$2:$CZ$3000,MATCH(1,INDEX(('ce raw data'!$A$2:$A$3000=C752)*('ce raw data'!$B$2:$B$3000=$B763),,),0),MATCH(SUBSTITUTE(I755,"Allele","Height"),'ce raw data'!$C$1:$CZ$1,0))="","-",INDEX('ce raw data'!$C$2:$CZ$3000,MATCH(1,INDEX(('ce raw data'!$A$2:$A$3000=C752)*('ce raw data'!$B$2:$B$3000=$B763),,),0),MATCH(SUBSTITUTE(I755,"Allele","Height"),'ce raw data'!$C$1:$CZ$1,0))),"-")</f>
        <v>-</v>
      </c>
      <c r="J762" s="8" t="str">
        <f>IFERROR(IF(INDEX('ce raw data'!$C$2:$CZ$3000,MATCH(1,INDEX(('ce raw data'!$A$2:$A$3000=C752)*('ce raw data'!$B$2:$B$3000=$B763),,),0),MATCH(SUBSTITUTE(J755,"Allele","Height"),'ce raw data'!$C$1:$CZ$1,0))="","-",INDEX('ce raw data'!$C$2:$CZ$3000,MATCH(1,INDEX(('ce raw data'!$A$2:$A$3000=C752)*('ce raw data'!$B$2:$B$3000=$B763),,),0),MATCH(SUBSTITUTE(J755,"Allele","Height"),'ce raw data'!$C$1:$CZ$1,0))),"-")</f>
        <v>-</v>
      </c>
    </row>
    <row r="763" spans="2:10" x14ac:dyDescent="0.4">
      <c r="B763" s="10" t="str">
        <f>'Allele Call Table'!$A$77</f>
        <v>D2S441</v>
      </c>
      <c r="C763" s="8" t="str">
        <f>IFERROR(IF(INDEX('ce raw data'!$C$2:$CZ$3000,MATCH(1,INDEX(('ce raw data'!$A$2:$A$3000=C752)*('ce raw data'!$B$2:$B$3000=$B763),,),0),MATCH(C755,'ce raw data'!$C$1:$CZ$1,0))="","-",INDEX('ce raw data'!$C$2:$CZ$3000,MATCH(1,INDEX(('ce raw data'!$A$2:$A$3000=C752)*('ce raw data'!$B$2:$B$3000=$B763),,),0),MATCH(C755,'ce raw data'!$C$1:$CZ$1,0))),"-")</f>
        <v>-</v>
      </c>
      <c r="D763" s="8" t="str">
        <f>IFERROR(IF(INDEX('ce raw data'!$C$2:$CZ$3000,MATCH(1,INDEX(('ce raw data'!$A$2:$A$3000=C752)*('ce raw data'!$B$2:$B$3000=$B763),,),0),MATCH(D755,'ce raw data'!$C$1:$CZ$1,0))="","-",INDEX('ce raw data'!$C$2:$CZ$3000,MATCH(1,INDEX(('ce raw data'!$A$2:$A$3000=C752)*('ce raw data'!$B$2:$B$3000=$B763),,),0),MATCH(D755,'ce raw data'!$C$1:$CZ$1,0))),"-")</f>
        <v>-</v>
      </c>
      <c r="E763" s="8" t="str">
        <f>IFERROR(IF(INDEX('ce raw data'!$C$2:$CZ$3000,MATCH(1,INDEX(('ce raw data'!$A$2:$A$3000=C752)*('ce raw data'!$B$2:$B$3000=$B763),,),0),MATCH(E755,'ce raw data'!$C$1:$CZ$1,0))="","-",INDEX('ce raw data'!$C$2:$CZ$3000,MATCH(1,INDEX(('ce raw data'!$A$2:$A$3000=C752)*('ce raw data'!$B$2:$B$3000=$B763),,),0),MATCH(E755,'ce raw data'!$C$1:$CZ$1,0))),"-")</f>
        <v>-</v>
      </c>
      <c r="F763" s="8" t="str">
        <f>IFERROR(IF(INDEX('ce raw data'!$C$2:$CZ$3000,MATCH(1,INDEX(('ce raw data'!$A$2:$A$3000=C752)*('ce raw data'!$B$2:$B$3000=$B763),,),0),MATCH(F755,'ce raw data'!$C$1:$CZ$1,0))="","-",INDEX('ce raw data'!$C$2:$CZ$3000,MATCH(1,INDEX(('ce raw data'!$A$2:$A$3000=C752)*('ce raw data'!$B$2:$B$3000=$B763),,),0),MATCH(F755,'ce raw data'!$C$1:$CZ$1,0))),"-")</f>
        <v>-</v>
      </c>
      <c r="G763" s="8" t="str">
        <f>IFERROR(IF(INDEX('ce raw data'!$C$2:$CZ$3000,MATCH(1,INDEX(('ce raw data'!$A$2:$A$3000=C752)*('ce raw data'!$B$2:$B$3000=$B763),,),0),MATCH(G755,'ce raw data'!$C$1:$CZ$1,0))="","-",INDEX('ce raw data'!$C$2:$CZ$3000,MATCH(1,INDEX(('ce raw data'!$A$2:$A$3000=C752)*('ce raw data'!$B$2:$B$3000=$B763),,),0),MATCH(G755,'ce raw data'!$C$1:$CZ$1,0))),"-")</f>
        <v>-</v>
      </c>
      <c r="H763" s="8" t="str">
        <f>IFERROR(IF(INDEX('ce raw data'!$C$2:$CZ$3000,MATCH(1,INDEX(('ce raw data'!$A$2:$A$3000=C752)*('ce raw data'!$B$2:$B$3000=$B763),,),0),MATCH(H755,'ce raw data'!$C$1:$CZ$1,0))="","-",INDEX('ce raw data'!$C$2:$CZ$3000,MATCH(1,INDEX(('ce raw data'!$A$2:$A$3000=C752)*('ce raw data'!$B$2:$B$3000=$B763),,),0),MATCH(H755,'ce raw data'!$C$1:$CZ$1,0))),"-")</f>
        <v>-</v>
      </c>
      <c r="I763" s="8" t="str">
        <f>IFERROR(IF(INDEX('ce raw data'!$C$2:$CZ$3000,MATCH(1,INDEX(('ce raw data'!$A$2:$A$3000=C752)*('ce raw data'!$B$2:$B$3000=$B763),,),0),MATCH(I755,'ce raw data'!$C$1:$CZ$1,0))="","-",INDEX('ce raw data'!$C$2:$CZ$3000,MATCH(1,INDEX(('ce raw data'!$A$2:$A$3000=C752)*('ce raw data'!$B$2:$B$3000=$B763),,),0),MATCH(I755,'ce raw data'!$C$1:$CZ$1,0))),"-")</f>
        <v>-</v>
      </c>
      <c r="J763" s="8" t="str">
        <f>IFERROR(IF(INDEX('ce raw data'!$C$2:$CZ$3000,MATCH(1,INDEX(('ce raw data'!$A$2:$A$3000=C752)*('ce raw data'!$B$2:$B$3000=$B763),,),0),MATCH(J755,'ce raw data'!$C$1:$CZ$1,0))="","-",INDEX('ce raw data'!$C$2:$CZ$3000,MATCH(1,INDEX(('ce raw data'!$A$2:$A$3000=C752)*('ce raw data'!$B$2:$B$3000=$B763),,),0),MATCH(J755,'ce raw data'!$C$1:$CZ$1,0))),"-")</f>
        <v>-</v>
      </c>
    </row>
    <row r="764" spans="2:10" hidden="1" x14ac:dyDescent="0.4">
      <c r="B764" s="10"/>
      <c r="C764" s="8" t="str">
        <f>IFERROR(IF(INDEX('ce raw data'!$C$2:$CZ$3000,MATCH(1,INDEX(('ce raw data'!$A$2:$A$3000=C752)*('ce raw data'!$B$2:$B$3000=$B765),,),0),MATCH(SUBSTITUTE(C755,"Allele","Height"),'ce raw data'!$C$1:$CZ$1,0))="","-",INDEX('ce raw data'!$C$2:$CZ$3000,MATCH(1,INDEX(('ce raw data'!$A$2:$A$3000=C752)*('ce raw data'!$B$2:$B$3000=$B765),,),0),MATCH(SUBSTITUTE(C755,"Allele","Height"),'ce raw data'!$C$1:$CZ$1,0))),"-")</f>
        <v>-</v>
      </c>
      <c r="D764" s="8" t="str">
        <f>IFERROR(IF(INDEX('ce raw data'!$C$2:$CZ$3000,MATCH(1,INDEX(('ce raw data'!$A$2:$A$3000=C752)*('ce raw data'!$B$2:$B$3000=$B765),,),0),MATCH(SUBSTITUTE(D755,"Allele","Height"),'ce raw data'!$C$1:$CZ$1,0))="","-",INDEX('ce raw data'!$C$2:$CZ$3000,MATCH(1,INDEX(('ce raw data'!$A$2:$A$3000=C752)*('ce raw data'!$B$2:$B$3000=$B765),,),0),MATCH(SUBSTITUTE(D755,"Allele","Height"),'ce raw data'!$C$1:$CZ$1,0))),"-")</f>
        <v>-</v>
      </c>
      <c r="E764" s="8" t="str">
        <f>IFERROR(IF(INDEX('ce raw data'!$C$2:$CZ$3000,MATCH(1,INDEX(('ce raw data'!$A$2:$A$3000=C752)*('ce raw data'!$B$2:$B$3000=$B765),,),0),MATCH(SUBSTITUTE(E755,"Allele","Height"),'ce raw data'!$C$1:$CZ$1,0))="","-",INDEX('ce raw data'!$C$2:$CZ$3000,MATCH(1,INDEX(('ce raw data'!$A$2:$A$3000=C752)*('ce raw data'!$B$2:$B$3000=$B765),,),0),MATCH(SUBSTITUTE(E755,"Allele","Height"),'ce raw data'!$C$1:$CZ$1,0))),"-")</f>
        <v>-</v>
      </c>
      <c r="F764" s="8" t="str">
        <f>IFERROR(IF(INDEX('ce raw data'!$C$2:$CZ$3000,MATCH(1,INDEX(('ce raw data'!$A$2:$A$3000=C752)*('ce raw data'!$B$2:$B$3000=$B765),,),0),MATCH(SUBSTITUTE(F755,"Allele","Height"),'ce raw data'!$C$1:$CZ$1,0))="","-",INDEX('ce raw data'!$C$2:$CZ$3000,MATCH(1,INDEX(('ce raw data'!$A$2:$A$3000=C752)*('ce raw data'!$B$2:$B$3000=$B765),,),0),MATCH(SUBSTITUTE(F755,"Allele","Height"),'ce raw data'!$C$1:$CZ$1,0))),"-")</f>
        <v>-</v>
      </c>
      <c r="G764" s="8" t="str">
        <f>IFERROR(IF(INDEX('ce raw data'!$C$2:$CZ$3000,MATCH(1,INDEX(('ce raw data'!$A$2:$A$3000=C752)*('ce raw data'!$B$2:$B$3000=$B765),,),0),MATCH(SUBSTITUTE(G755,"Allele","Height"),'ce raw data'!$C$1:$CZ$1,0))="","-",INDEX('ce raw data'!$C$2:$CZ$3000,MATCH(1,INDEX(('ce raw data'!$A$2:$A$3000=C752)*('ce raw data'!$B$2:$B$3000=$B765),,),0),MATCH(SUBSTITUTE(G755,"Allele","Height"),'ce raw data'!$C$1:$CZ$1,0))),"-")</f>
        <v>-</v>
      </c>
      <c r="H764" s="8" t="str">
        <f>IFERROR(IF(INDEX('ce raw data'!$C$2:$CZ$3000,MATCH(1,INDEX(('ce raw data'!$A$2:$A$3000=C752)*('ce raw data'!$B$2:$B$3000=$B765),,),0),MATCH(SUBSTITUTE(H755,"Allele","Height"),'ce raw data'!$C$1:$CZ$1,0))="","-",INDEX('ce raw data'!$C$2:$CZ$3000,MATCH(1,INDEX(('ce raw data'!$A$2:$A$3000=C752)*('ce raw data'!$B$2:$B$3000=$B765),,),0),MATCH(SUBSTITUTE(H755,"Allele","Height"),'ce raw data'!$C$1:$CZ$1,0))),"-")</f>
        <v>-</v>
      </c>
      <c r="I764" s="8" t="str">
        <f>IFERROR(IF(INDEX('ce raw data'!$C$2:$CZ$3000,MATCH(1,INDEX(('ce raw data'!$A$2:$A$3000=C752)*('ce raw data'!$B$2:$B$3000=$B765),,),0),MATCH(SUBSTITUTE(I755,"Allele","Height"),'ce raw data'!$C$1:$CZ$1,0))="","-",INDEX('ce raw data'!$C$2:$CZ$3000,MATCH(1,INDEX(('ce raw data'!$A$2:$A$3000=C752)*('ce raw data'!$B$2:$B$3000=$B765),,),0),MATCH(SUBSTITUTE(I755,"Allele","Height"),'ce raw data'!$C$1:$CZ$1,0))),"-")</f>
        <v>-</v>
      </c>
      <c r="J764" s="8" t="str">
        <f>IFERROR(IF(INDEX('ce raw data'!$C$2:$CZ$3000,MATCH(1,INDEX(('ce raw data'!$A$2:$A$3000=C752)*('ce raw data'!$B$2:$B$3000=$B765),,),0),MATCH(SUBSTITUTE(J755,"Allele","Height"),'ce raw data'!$C$1:$CZ$1,0))="","-",INDEX('ce raw data'!$C$2:$CZ$3000,MATCH(1,INDEX(('ce raw data'!$A$2:$A$3000=C752)*('ce raw data'!$B$2:$B$3000=$B765),,),0),MATCH(SUBSTITUTE(J755,"Allele","Height"),'ce raw data'!$C$1:$CZ$1,0))),"-")</f>
        <v>-</v>
      </c>
    </row>
    <row r="765" spans="2:10" x14ac:dyDescent="0.4">
      <c r="B765" s="10" t="str">
        <f>'Allele Call Table'!$A$79</f>
        <v>D10S1248</v>
      </c>
      <c r="C765" s="8" t="str">
        <f>IFERROR(IF(INDEX('ce raw data'!$C$2:$CZ$3000,MATCH(1,INDEX(('ce raw data'!$A$2:$A$3000=C752)*('ce raw data'!$B$2:$B$3000=$B765),,),0),MATCH(C755,'ce raw data'!$C$1:$CZ$1,0))="","-",INDEX('ce raw data'!$C$2:$CZ$3000,MATCH(1,INDEX(('ce raw data'!$A$2:$A$3000=C752)*('ce raw data'!$B$2:$B$3000=$B765),,),0),MATCH(C755,'ce raw data'!$C$1:$CZ$1,0))),"-")</f>
        <v>-</v>
      </c>
      <c r="D765" s="8" t="str">
        <f>IFERROR(IF(INDEX('ce raw data'!$C$2:$CZ$3000,MATCH(1,INDEX(('ce raw data'!$A$2:$A$3000=C752)*('ce raw data'!$B$2:$B$3000=$B765),,),0),MATCH(D755,'ce raw data'!$C$1:$CZ$1,0))="","-",INDEX('ce raw data'!$C$2:$CZ$3000,MATCH(1,INDEX(('ce raw data'!$A$2:$A$3000=C752)*('ce raw data'!$B$2:$B$3000=$B765),,),0),MATCH(D755,'ce raw data'!$C$1:$CZ$1,0))),"-")</f>
        <v>-</v>
      </c>
      <c r="E765" s="8" t="str">
        <f>IFERROR(IF(INDEX('ce raw data'!$C$2:$CZ$3000,MATCH(1,INDEX(('ce raw data'!$A$2:$A$3000=C752)*('ce raw data'!$B$2:$B$3000=$B765),,),0),MATCH(E755,'ce raw data'!$C$1:$CZ$1,0))="","-",INDEX('ce raw data'!$C$2:$CZ$3000,MATCH(1,INDEX(('ce raw data'!$A$2:$A$3000=C752)*('ce raw data'!$B$2:$B$3000=$B765),,),0),MATCH(E755,'ce raw data'!$C$1:$CZ$1,0))),"-")</f>
        <v>-</v>
      </c>
      <c r="F765" s="8" t="str">
        <f>IFERROR(IF(INDEX('ce raw data'!$C$2:$CZ$3000,MATCH(1,INDEX(('ce raw data'!$A$2:$A$3000=C752)*('ce raw data'!$B$2:$B$3000=$B765),,),0),MATCH(F755,'ce raw data'!$C$1:$CZ$1,0))="","-",INDEX('ce raw data'!$C$2:$CZ$3000,MATCH(1,INDEX(('ce raw data'!$A$2:$A$3000=C752)*('ce raw data'!$B$2:$B$3000=$B765),,),0),MATCH(F755,'ce raw data'!$C$1:$CZ$1,0))),"-")</f>
        <v>-</v>
      </c>
      <c r="G765" s="8" t="str">
        <f>IFERROR(IF(INDEX('ce raw data'!$C$2:$CZ$3000,MATCH(1,INDEX(('ce raw data'!$A$2:$A$3000=C752)*('ce raw data'!$B$2:$B$3000=$B765),,),0),MATCH(G755,'ce raw data'!$C$1:$CZ$1,0))="","-",INDEX('ce raw data'!$C$2:$CZ$3000,MATCH(1,INDEX(('ce raw data'!$A$2:$A$3000=C752)*('ce raw data'!$B$2:$B$3000=$B765),,),0),MATCH(G755,'ce raw data'!$C$1:$CZ$1,0))),"-")</f>
        <v>-</v>
      </c>
      <c r="H765" s="8" t="str">
        <f>IFERROR(IF(INDEX('ce raw data'!$C$2:$CZ$3000,MATCH(1,INDEX(('ce raw data'!$A$2:$A$3000=C752)*('ce raw data'!$B$2:$B$3000=$B765),,),0),MATCH(H755,'ce raw data'!$C$1:$CZ$1,0))="","-",INDEX('ce raw data'!$C$2:$CZ$3000,MATCH(1,INDEX(('ce raw data'!$A$2:$A$3000=C752)*('ce raw data'!$B$2:$B$3000=$B765),,),0),MATCH(H755,'ce raw data'!$C$1:$CZ$1,0))),"-")</f>
        <v>-</v>
      </c>
      <c r="I765" s="8" t="str">
        <f>IFERROR(IF(INDEX('ce raw data'!$C$2:$CZ$3000,MATCH(1,INDEX(('ce raw data'!$A$2:$A$3000=C752)*('ce raw data'!$B$2:$B$3000=$B765),,),0),MATCH(I755,'ce raw data'!$C$1:$CZ$1,0))="","-",INDEX('ce raw data'!$C$2:$CZ$3000,MATCH(1,INDEX(('ce raw data'!$A$2:$A$3000=C752)*('ce raw data'!$B$2:$B$3000=$B765),,),0),MATCH(I755,'ce raw data'!$C$1:$CZ$1,0))),"-")</f>
        <v>-</v>
      </c>
      <c r="J765" s="8" t="str">
        <f>IFERROR(IF(INDEX('ce raw data'!$C$2:$CZ$3000,MATCH(1,INDEX(('ce raw data'!$A$2:$A$3000=C752)*('ce raw data'!$B$2:$B$3000=$B765),,),0),MATCH(J755,'ce raw data'!$C$1:$CZ$1,0))="","-",INDEX('ce raw data'!$C$2:$CZ$3000,MATCH(1,INDEX(('ce raw data'!$A$2:$A$3000=C752)*('ce raw data'!$B$2:$B$3000=$B765),,),0),MATCH(J755,'ce raw data'!$C$1:$CZ$1,0))),"-")</f>
        <v>-</v>
      </c>
    </row>
    <row r="766" spans="2:10" hidden="1" x14ac:dyDescent="0.4">
      <c r="B766" s="10"/>
      <c r="C766" s="8" t="str">
        <f>IFERROR(IF(INDEX('ce raw data'!$C$2:$CZ$3000,MATCH(1,INDEX(('ce raw data'!$A$2:$A$3000=C752)*('ce raw data'!$B$2:$B$3000=$B767),,),0),MATCH(SUBSTITUTE(C755,"Allele","Height"),'ce raw data'!$C$1:$CZ$1,0))="","-",INDEX('ce raw data'!$C$2:$CZ$3000,MATCH(1,INDEX(('ce raw data'!$A$2:$A$3000=C752)*('ce raw data'!$B$2:$B$3000=$B767),,),0),MATCH(SUBSTITUTE(C755,"Allele","Height"),'ce raw data'!$C$1:$CZ$1,0))),"-")</f>
        <v>-</v>
      </c>
      <c r="D766" s="8" t="str">
        <f>IFERROR(IF(INDEX('ce raw data'!$C$2:$CZ$3000,MATCH(1,INDEX(('ce raw data'!$A$2:$A$3000=C752)*('ce raw data'!$B$2:$B$3000=$B767),,),0),MATCH(SUBSTITUTE(D755,"Allele","Height"),'ce raw data'!$C$1:$CZ$1,0))="","-",INDEX('ce raw data'!$C$2:$CZ$3000,MATCH(1,INDEX(('ce raw data'!$A$2:$A$3000=C752)*('ce raw data'!$B$2:$B$3000=$B767),,),0),MATCH(SUBSTITUTE(D755,"Allele","Height"),'ce raw data'!$C$1:$CZ$1,0))),"-")</f>
        <v>-</v>
      </c>
      <c r="E766" s="8" t="str">
        <f>IFERROR(IF(INDEX('ce raw data'!$C$2:$CZ$3000,MATCH(1,INDEX(('ce raw data'!$A$2:$A$3000=C752)*('ce raw data'!$B$2:$B$3000=$B767),,),0),MATCH(SUBSTITUTE(E755,"Allele","Height"),'ce raw data'!$C$1:$CZ$1,0))="","-",INDEX('ce raw data'!$C$2:$CZ$3000,MATCH(1,INDEX(('ce raw data'!$A$2:$A$3000=C752)*('ce raw data'!$B$2:$B$3000=$B767),,),0),MATCH(SUBSTITUTE(E755,"Allele","Height"),'ce raw data'!$C$1:$CZ$1,0))),"-")</f>
        <v>-</v>
      </c>
      <c r="F766" s="8" t="str">
        <f>IFERROR(IF(INDEX('ce raw data'!$C$2:$CZ$3000,MATCH(1,INDEX(('ce raw data'!$A$2:$A$3000=C752)*('ce raw data'!$B$2:$B$3000=$B767),,),0),MATCH(SUBSTITUTE(F755,"Allele","Height"),'ce raw data'!$C$1:$CZ$1,0))="","-",INDEX('ce raw data'!$C$2:$CZ$3000,MATCH(1,INDEX(('ce raw data'!$A$2:$A$3000=C752)*('ce raw data'!$B$2:$B$3000=$B767),,),0),MATCH(SUBSTITUTE(F755,"Allele","Height"),'ce raw data'!$C$1:$CZ$1,0))),"-")</f>
        <v>-</v>
      </c>
      <c r="G766" s="8" t="str">
        <f>IFERROR(IF(INDEX('ce raw data'!$C$2:$CZ$3000,MATCH(1,INDEX(('ce raw data'!$A$2:$A$3000=C752)*('ce raw data'!$B$2:$B$3000=$B767),,),0),MATCH(SUBSTITUTE(G755,"Allele","Height"),'ce raw data'!$C$1:$CZ$1,0))="","-",INDEX('ce raw data'!$C$2:$CZ$3000,MATCH(1,INDEX(('ce raw data'!$A$2:$A$3000=C752)*('ce raw data'!$B$2:$B$3000=$B767),,),0),MATCH(SUBSTITUTE(G755,"Allele","Height"),'ce raw data'!$C$1:$CZ$1,0))),"-")</f>
        <v>-</v>
      </c>
      <c r="H766" s="8" t="str">
        <f>IFERROR(IF(INDEX('ce raw data'!$C$2:$CZ$3000,MATCH(1,INDEX(('ce raw data'!$A$2:$A$3000=C752)*('ce raw data'!$B$2:$B$3000=$B767),,),0),MATCH(SUBSTITUTE(H755,"Allele","Height"),'ce raw data'!$C$1:$CZ$1,0))="","-",INDEX('ce raw data'!$C$2:$CZ$3000,MATCH(1,INDEX(('ce raw data'!$A$2:$A$3000=C752)*('ce raw data'!$B$2:$B$3000=$B767),,),0),MATCH(SUBSTITUTE(H755,"Allele","Height"),'ce raw data'!$C$1:$CZ$1,0))),"-")</f>
        <v>-</v>
      </c>
      <c r="I766" s="8" t="str">
        <f>IFERROR(IF(INDEX('ce raw data'!$C$2:$CZ$3000,MATCH(1,INDEX(('ce raw data'!$A$2:$A$3000=C752)*('ce raw data'!$B$2:$B$3000=$B767),,),0),MATCH(SUBSTITUTE(I755,"Allele","Height"),'ce raw data'!$C$1:$CZ$1,0))="","-",INDEX('ce raw data'!$C$2:$CZ$3000,MATCH(1,INDEX(('ce raw data'!$A$2:$A$3000=C752)*('ce raw data'!$B$2:$B$3000=$B767),,),0),MATCH(SUBSTITUTE(I755,"Allele","Height"),'ce raw data'!$C$1:$CZ$1,0))),"-")</f>
        <v>-</v>
      </c>
      <c r="J766" s="8" t="str">
        <f>IFERROR(IF(INDEX('ce raw data'!$C$2:$CZ$3000,MATCH(1,INDEX(('ce raw data'!$A$2:$A$3000=C752)*('ce raw data'!$B$2:$B$3000=$B767),,),0),MATCH(SUBSTITUTE(J755,"Allele","Height"),'ce raw data'!$C$1:$CZ$1,0))="","-",INDEX('ce raw data'!$C$2:$CZ$3000,MATCH(1,INDEX(('ce raw data'!$A$2:$A$3000=C752)*('ce raw data'!$B$2:$B$3000=$B767),,),0),MATCH(SUBSTITUTE(J755,"Allele","Height"),'ce raw data'!$C$1:$CZ$1,0))),"-")</f>
        <v>-</v>
      </c>
    </row>
    <row r="767" spans="2:10" x14ac:dyDescent="0.4">
      <c r="B767" s="10" t="str">
        <f>'Allele Call Table'!$A$81</f>
        <v>D13S317</v>
      </c>
      <c r="C767" s="8" t="str">
        <f>IFERROR(IF(INDEX('ce raw data'!$C$2:$CZ$3000,MATCH(1,INDEX(('ce raw data'!$A$2:$A$3000=C752)*('ce raw data'!$B$2:$B$3000=$B767),,),0),MATCH(C755,'ce raw data'!$C$1:$CZ$1,0))="","-",INDEX('ce raw data'!$C$2:$CZ$3000,MATCH(1,INDEX(('ce raw data'!$A$2:$A$3000=C752)*('ce raw data'!$B$2:$B$3000=$B767),,),0),MATCH(C755,'ce raw data'!$C$1:$CZ$1,0))),"-")</f>
        <v>-</v>
      </c>
      <c r="D767" s="8" t="str">
        <f>IFERROR(IF(INDEX('ce raw data'!$C$2:$CZ$3000,MATCH(1,INDEX(('ce raw data'!$A$2:$A$3000=C752)*('ce raw data'!$B$2:$B$3000=$B767),,),0),MATCH(D755,'ce raw data'!$C$1:$CZ$1,0))="","-",INDEX('ce raw data'!$C$2:$CZ$3000,MATCH(1,INDEX(('ce raw data'!$A$2:$A$3000=C752)*('ce raw data'!$B$2:$B$3000=$B767),,),0),MATCH(D755,'ce raw data'!$C$1:$CZ$1,0))),"-")</f>
        <v>-</v>
      </c>
      <c r="E767" s="8" t="str">
        <f>IFERROR(IF(INDEX('ce raw data'!$C$2:$CZ$3000,MATCH(1,INDEX(('ce raw data'!$A$2:$A$3000=C752)*('ce raw data'!$B$2:$B$3000=$B767),,),0),MATCH(E755,'ce raw data'!$C$1:$CZ$1,0))="","-",INDEX('ce raw data'!$C$2:$CZ$3000,MATCH(1,INDEX(('ce raw data'!$A$2:$A$3000=C752)*('ce raw data'!$B$2:$B$3000=$B767),,),0),MATCH(E755,'ce raw data'!$C$1:$CZ$1,0))),"-")</f>
        <v>-</v>
      </c>
      <c r="F767" s="8" t="str">
        <f>IFERROR(IF(INDEX('ce raw data'!$C$2:$CZ$3000,MATCH(1,INDEX(('ce raw data'!$A$2:$A$3000=C752)*('ce raw data'!$B$2:$B$3000=$B767),,),0),MATCH(F755,'ce raw data'!$C$1:$CZ$1,0))="","-",INDEX('ce raw data'!$C$2:$CZ$3000,MATCH(1,INDEX(('ce raw data'!$A$2:$A$3000=C752)*('ce raw data'!$B$2:$B$3000=$B767),,),0),MATCH(F755,'ce raw data'!$C$1:$CZ$1,0))),"-")</f>
        <v>-</v>
      </c>
      <c r="G767" s="8" t="str">
        <f>IFERROR(IF(INDEX('ce raw data'!$C$2:$CZ$3000,MATCH(1,INDEX(('ce raw data'!$A$2:$A$3000=C752)*('ce raw data'!$B$2:$B$3000=$B767),,),0),MATCH(G755,'ce raw data'!$C$1:$CZ$1,0))="","-",INDEX('ce raw data'!$C$2:$CZ$3000,MATCH(1,INDEX(('ce raw data'!$A$2:$A$3000=C752)*('ce raw data'!$B$2:$B$3000=$B767),,),0),MATCH(G755,'ce raw data'!$C$1:$CZ$1,0))),"-")</f>
        <v>-</v>
      </c>
      <c r="H767" s="8" t="str">
        <f>IFERROR(IF(INDEX('ce raw data'!$C$2:$CZ$3000,MATCH(1,INDEX(('ce raw data'!$A$2:$A$3000=C752)*('ce raw data'!$B$2:$B$3000=$B767),,),0),MATCH(H755,'ce raw data'!$C$1:$CZ$1,0))="","-",INDEX('ce raw data'!$C$2:$CZ$3000,MATCH(1,INDEX(('ce raw data'!$A$2:$A$3000=C752)*('ce raw data'!$B$2:$B$3000=$B767),,),0),MATCH(H755,'ce raw data'!$C$1:$CZ$1,0))),"-")</f>
        <v>-</v>
      </c>
      <c r="I767" s="8" t="str">
        <f>IFERROR(IF(INDEX('ce raw data'!$C$2:$CZ$3000,MATCH(1,INDEX(('ce raw data'!$A$2:$A$3000=C752)*('ce raw data'!$B$2:$B$3000=$B767),,),0),MATCH(I755,'ce raw data'!$C$1:$CZ$1,0))="","-",INDEX('ce raw data'!$C$2:$CZ$3000,MATCH(1,INDEX(('ce raw data'!$A$2:$A$3000=C752)*('ce raw data'!$B$2:$B$3000=$B767),,),0),MATCH(I755,'ce raw data'!$C$1:$CZ$1,0))),"-")</f>
        <v>-</v>
      </c>
      <c r="J767" s="8" t="str">
        <f>IFERROR(IF(INDEX('ce raw data'!$C$2:$CZ$3000,MATCH(1,INDEX(('ce raw data'!$A$2:$A$3000=C752)*('ce raw data'!$B$2:$B$3000=$B767),,),0),MATCH(J755,'ce raw data'!$C$1:$CZ$1,0))="","-",INDEX('ce raw data'!$C$2:$CZ$3000,MATCH(1,INDEX(('ce raw data'!$A$2:$A$3000=C752)*('ce raw data'!$B$2:$B$3000=$B767),,),0),MATCH(J755,'ce raw data'!$C$1:$CZ$1,0))),"-")</f>
        <v>-</v>
      </c>
    </row>
    <row r="768" spans="2:10" hidden="1" x14ac:dyDescent="0.4">
      <c r="B768" s="10"/>
      <c r="C768" s="8" t="str">
        <f>IFERROR(IF(INDEX('ce raw data'!$C$2:$CZ$3000,MATCH(1,INDEX(('ce raw data'!$A$2:$A$3000=C752)*('ce raw data'!$B$2:$B$3000=$B769),,),0),MATCH(SUBSTITUTE(C755,"Allele","Height"),'ce raw data'!$C$1:$CZ$1,0))="","-",INDEX('ce raw data'!$C$2:$CZ$3000,MATCH(1,INDEX(('ce raw data'!$A$2:$A$3000=C752)*('ce raw data'!$B$2:$B$3000=$B769),,),0),MATCH(SUBSTITUTE(C755,"Allele","Height"),'ce raw data'!$C$1:$CZ$1,0))),"-")</f>
        <v>-</v>
      </c>
      <c r="D768" s="8" t="str">
        <f>IFERROR(IF(INDEX('ce raw data'!$C$2:$CZ$3000,MATCH(1,INDEX(('ce raw data'!$A$2:$A$3000=C752)*('ce raw data'!$B$2:$B$3000=$B769),,),0),MATCH(SUBSTITUTE(D755,"Allele","Height"),'ce raw data'!$C$1:$CZ$1,0))="","-",INDEX('ce raw data'!$C$2:$CZ$3000,MATCH(1,INDEX(('ce raw data'!$A$2:$A$3000=C752)*('ce raw data'!$B$2:$B$3000=$B769),,),0),MATCH(SUBSTITUTE(D755,"Allele","Height"),'ce raw data'!$C$1:$CZ$1,0))),"-")</f>
        <v>-</v>
      </c>
      <c r="E768" s="8" t="str">
        <f>IFERROR(IF(INDEX('ce raw data'!$C$2:$CZ$3000,MATCH(1,INDEX(('ce raw data'!$A$2:$A$3000=C752)*('ce raw data'!$B$2:$B$3000=$B769),,),0),MATCH(SUBSTITUTE(E755,"Allele","Height"),'ce raw data'!$C$1:$CZ$1,0))="","-",INDEX('ce raw data'!$C$2:$CZ$3000,MATCH(1,INDEX(('ce raw data'!$A$2:$A$3000=C752)*('ce raw data'!$B$2:$B$3000=$B769),,),0),MATCH(SUBSTITUTE(E755,"Allele","Height"),'ce raw data'!$C$1:$CZ$1,0))),"-")</f>
        <v>-</v>
      </c>
      <c r="F768" s="8" t="str">
        <f>IFERROR(IF(INDEX('ce raw data'!$C$2:$CZ$3000,MATCH(1,INDEX(('ce raw data'!$A$2:$A$3000=C752)*('ce raw data'!$B$2:$B$3000=$B769),,),0),MATCH(SUBSTITUTE(F755,"Allele","Height"),'ce raw data'!$C$1:$CZ$1,0))="","-",INDEX('ce raw data'!$C$2:$CZ$3000,MATCH(1,INDEX(('ce raw data'!$A$2:$A$3000=C752)*('ce raw data'!$B$2:$B$3000=$B769),,),0),MATCH(SUBSTITUTE(F755,"Allele","Height"),'ce raw data'!$C$1:$CZ$1,0))),"-")</f>
        <v>-</v>
      </c>
      <c r="G768" s="8" t="str">
        <f>IFERROR(IF(INDEX('ce raw data'!$C$2:$CZ$3000,MATCH(1,INDEX(('ce raw data'!$A$2:$A$3000=C752)*('ce raw data'!$B$2:$B$3000=$B769),,),0),MATCH(SUBSTITUTE(G755,"Allele","Height"),'ce raw data'!$C$1:$CZ$1,0))="","-",INDEX('ce raw data'!$C$2:$CZ$3000,MATCH(1,INDEX(('ce raw data'!$A$2:$A$3000=C752)*('ce raw data'!$B$2:$B$3000=$B769),,),0),MATCH(SUBSTITUTE(G755,"Allele","Height"),'ce raw data'!$C$1:$CZ$1,0))),"-")</f>
        <v>-</v>
      </c>
      <c r="H768" s="8" t="str">
        <f>IFERROR(IF(INDEX('ce raw data'!$C$2:$CZ$3000,MATCH(1,INDEX(('ce raw data'!$A$2:$A$3000=C752)*('ce raw data'!$B$2:$B$3000=$B769),,),0),MATCH(SUBSTITUTE(H755,"Allele","Height"),'ce raw data'!$C$1:$CZ$1,0))="","-",INDEX('ce raw data'!$C$2:$CZ$3000,MATCH(1,INDEX(('ce raw data'!$A$2:$A$3000=C752)*('ce raw data'!$B$2:$B$3000=$B769),,),0),MATCH(SUBSTITUTE(H755,"Allele","Height"),'ce raw data'!$C$1:$CZ$1,0))),"-")</f>
        <v>-</v>
      </c>
      <c r="I768" s="8" t="str">
        <f>IFERROR(IF(INDEX('ce raw data'!$C$2:$CZ$3000,MATCH(1,INDEX(('ce raw data'!$A$2:$A$3000=C752)*('ce raw data'!$B$2:$B$3000=$B769),,),0),MATCH(SUBSTITUTE(I755,"Allele","Height"),'ce raw data'!$C$1:$CZ$1,0))="","-",INDEX('ce raw data'!$C$2:$CZ$3000,MATCH(1,INDEX(('ce raw data'!$A$2:$A$3000=C752)*('ce raw data'!$B$2:$B$3000=$B769),,),0),MATCH(SUBSTITUTE(I755,"Allele","Height"),'ce raw data'!$C$1:$CZ$1,0))),"-")</f>
        <v>-</v>
      </c>
      <c r="J768" s="8" t="str">
        <f>IFERROR(IF(INDEX('ce raw data'!$C$2:$CZ$3000,MATCH(1,INDEX(('ce raw data'!$A$2:$A$3000=C752)*('ce raw data'!$B$2:$B$3000=$B769),,),0),MATCH(SUBSTITUTE(J755,"Allele","Height"),'ce raw data'!$C$1:$CZ$1,0))="","-",INDEX('ce raw data'!$C$2:$CZ$3000,MATCH(1,INDEX(('ce raw data'!$A$2:$A$3000=C752)*('ce raw data'!$B$2:$B$3000=$B769),,),0),MATCH(SUBSTITUTE(J755,"Allele","Height"),'ce raw data'!$C$1:$CZ$1,0))),"-")</f>
        <v>-</v>
      </c>
    </row>
    <row r="769" spans="2:10" x14ac:dyDescent="0.4">
      <c r="B769" s="10" t="str">
        <f>'Allele Call Table'!$A$83</f>
        <v>Penta E</v>
      </c>
      <c r="C769" s="8" t="str">
        <f>IFERROR(IF(INDEX('ce raw data'!$C$2:$CZ$3000,MATCH(1,INDEX(('ce raw data'!$A$2:$A$3000=C752)*('ce raw data'!$B$2:$B$3000=$B769),,),0),MATCH(C755,'ce raw data'!$C$1:$CZ$1,0))="","-",INDEX('ce raw data'!$C$2:$CZ$3000,MATCH(1,INDEX(('ce raw data'!$A$2:$A$3000=C752)*('ce raw data'!$B$2:$B$3000=$B769),,),0),MATCH(C755,'ce raw data'!$C$1:$CZ$1,0))),"-")</f>
        <v>-</v>
      </c>
      <c r="D769" s="8" t="str">
        <f>IFERROR(IF(INDEX('ce raw data'!$C$2:$CZ$3000,MATCH(1,INDEX(('ce raw data'!$A$2:$A$3000=C752)*('ce raw data'!$B$2:$B$3000=$B769),,),0),MATCH(D755,'ce raw data'!$C$1:$CZ$1,0))="","-",INDEX('ce raw data'!$C$2:$CZ$3000,MATCH(1,INDEX(('ce raw data'!$A$2:$A$3000=C752)*('ce raw data'!$B$2:$B$3000=$B769),,),0),MATCH(D755,'ce raw data'!$C$1:$CZ$1,0))),"-")</f>
        <v>-</v>
      </c>
      <c r="E769" s="8" t="str">
        <f>IFERROR(IF(INDEX('ce raw data'!$C$2:$CZ$3000,MATCH(1,INDEX(('ce raw data'!$A$2:$A$3000=C752)*('ce raw data'!$B$2:$B$3000=$B769),,),0),MATCH(E755,'ce raw data'!$C$1:$CZ$1,0))="","-",INDEX('ce raw data'!$C$2:$CZ$3000,MATCH(1,INDEX(('ce raw data'!$A$2:$A$3000=C752)*('ce raw data'!$B$2:$B$3000=$B769),,),0),MATCH(E755,'ce raw data'!$C$1:$CZ$1,0))),"-")</f>
        <v>-</v>
      </c>
      <c r="F769" s="8" t="str">
        <f>IFERROR(IF(INDEX('ce raw data'!$C$2:$CZ$3000,MATCH(1,INDEX(('ce raw data'!$A$2:$A$3000=C752)*('ce raw data'!$B$2:$B$3000=$B769),,),0),MATCH(F755,'ce raw data'!$C$1:$CZ$1,0))="","-",INDEX('ce raw data'!$C$2:$CZ$3000,MATCH(1,INDEX(('ce raw data'!$A$2:$A$3000=C752)*('ce raw data'!$B$2:$B$3000=$B769),,),0),MATCH(F755,'ce raw data'!$C$1:$CZ$1,0))),"-")</f>
        <v>-</v>
      </c>
      <c r="G769" s="8" t="str">
        <f>IFERROR(IF(INDEX('ce raw data'!$C$2:$CZ$3000,MATCH(1,INDEX(('ce raw data'!$A$2:$A$3000=C752)*('ce raw data'!$B$2:$B$3000=$B769),,),0),MATCH(G755,'ce raw data'!$C$1:$CZ$1,0))="","-",INDEX('ce raw data'!$C$2:$CZ$3000,MATCH(1,INDEX(('ce raw data'!$A$2:$A$3000=C752)*('ce raw data'!$B$2:$B$3000=$B769),,),0),MATCH(G755,'ce raw data'!$C$1:$CZ$1,0))),"-")</f>
        <v>-</v>
      </c>
      <c r="H769" s="8" t="str">
        <f>IFERROR(IF(INDEX('ce raw data'!$C$2:$CZ$3000,MATCH(1,INDEX(('ce raw data'!$A$2:$A$3000=C752)*('ce raw data'!$B$2:$B$3000=$B769),,),0),MATCH(H755,'ce raw data'!$C$1:$CZ$1,0))="","-",INDEX('ce raw data'!$C$2:$CZ$3000,MATCH(1,INDEX(('ce raw data'!$A$2:$A$3000=C752)*('ce raw data'!$B$2:$B$3000=$B769),,),0),MATCH(H755,'ce raw data'!$C$1:$CZ$1,0))),"-")</f>
        <v>-</v>
      </c>
      <c r="I769" s="8" t="str">
        <f>IFERROR(IF(INDEX('ce raw data'!$C$2:$CZ$3000,MATCH(1,INDEX(('ce raw data'!$A$2:$A$3000=C752)*('ce raw data'!$B$2:$B$3000=$B769),,),0),MATCH(I755,'ce raw data'!$C$1:$CZ$1,0))="","-",INDEX('ce raw data'!$C$2:$CZ$3000,MATCH(1,INDEX(('ce raw data'!$A$2:$A$3000=C752)*('ce raw data'!$B$2:$B$3000=$B769),,),0),MATCH(I755,'ce raw data'!$C$1:$CZ$1,0))),"-")</f>
        <v>-</v>
      </c>
      <c r="J769" s="8" t="str">
        <f>IFERROR(IF(INDEX('ce raw data'!$C$2:$CZ$3000,MATCH(1,INDEX(('ce raw data'!$A$2:$A$3000=C752)*('ce raw data'!$B$2:$B$3000=$B769),,),0),MATCH(J755,'ce raw data'!$C$1:$CZ$1,0))="","-",INDEX('ce raw data'!$C$2:$CZ$3000,MATCH(1,INDEX(('ce raw data'!$A$2:$A$3000=C752)*('ce raw data'!$B$2:$B$3000=$B769),,),0),MATCH(J755,'ce raw data'!$C$1:$CZ$1,0))),"-")</f>
        <v>-</v>
      </c>
    </row>
    <row r="770" spans="2:10" hidden="1" x14ac:dyDescent="0.4">
      <c r="B770" s="10"/>
      <c r="C770" s="8" t="str">
        <f>IFERROR(IF(INDEX('ce raw data'!$C$2:$CZ$3000,MATCH(1,INDEX(('ce raw data'!$A$2:$A$3000=C752)*('ce raw data'!$B$2:$B$3000=$B771),,),0),MATCH(SUBSTITUTE(C755,"Allele","Height"),'ce raw data'!$C$1:$CZ$1,0))="","-",INDEX('ce raw data'!$C$2:$CZ$3000,MATCH(1,INDEX(('ce raw data'!$A$2:$A$3000=C752)*('ce raw data'!$B$2:$B$3000=$B771),,),0),MATCH(SUBSTITUTE(C755,"Allele","Height"),'ce raw data'!$C$1:$CZ$1,0))),"-")</f>
        <v>-</v>
      </c>
      <c r="D770" s="8" t="str">
        <f>IFERROR(IF(INDEX('ce raw data'!$C$2:$CZ$3000,MATCH(1,INDEX(('ce raw data'!$A$2:$A$3000=C752)*('ce raw data'!$B$2:$B$3000=$B771),,),0),MATCH(SUBSTITUTE(D755,"Allele","Height"),'ce raw data'!$C$1:$CZ$1,0))="","-",INDEX('ce raw data'!$C$2:$CZ$3000,MATCH(1,INDEX(('ce raw data'!$A$2:$A$3000=C752)*('ce raw data'!$B$2:$B$3000=$B771),,),0),MATCH(SUBSTITUTE(D755,"Allele","Height"),'ce raw data'!$C$1:$CZ$1,0))),"-")</f>
        <v>-</v>
      </c>
      <c r="E770" s="8" t="str">
        <f>IFERROR(IF(INDEX('ce raw data'!$C$2:$CZ$3000,MATCH(1,INDEX(('ce raw data'!$A$2:$A$3000=C752)*('ce raw data'!$B$2:$B$3000=$B771),,),0),MATCH(SUBSTITUTE(E755,"Allele","Height"),'ce raw data'!$C$1:$CZ$1,0))="","-",INDEX('ce raw data'!$C$2:$CZ$3000,MATCH(1,INDEX(('ce raw data'!$A$2:$A$3000=C752)*('ce raw data'!$B$2:$B$3000=$B771),,),0),MATCH(SUBSTITUTE(E755,"Allele","Height"),'ce raw data'!$C$1:$CZ$1,0))),"-")</f>
        <v>-</v>
      </c>
      <c r="F770" s="8" t="str">
        <f>IFERROR(IF(INDEX('ce raw data'!$C$2:$CZ$3000,MATCH(1,INDEX(('ce raw data'!$A$2:$A$3000=C752)*('ce raw data'!$B$2:$B$3000=$B771),,),0),MATCH(SUBSTITUTE(F755,"Allele","Height"),'ce raw data'!$C$1:$CZ$1,0))="","-",INDEX('ce raw data'!$C$2:$CZ$3000,MATCH(1,INDEX(('ce raw data'!$A$2:$A$3000=C752)*('ce raw data'!$B$2:$B$3000=$B771),,),0),MATCH(SUBSTITUTE(F755,"Allele","Height"),'ce raw data'!$C$1:$CZ$1,0))),"-")</f>
        <v>-</v>
      </c>
      <c r="G770" s="8" t="str">
        <f>IFERROR(IF(INDEX('ce raw data'!$C$2:$CZ$3000,MATCH(1,INDEX(('ce raw data'!$A$2:$A$3000=C752)*('ce raw data'!$B$2:$B$3000=$B771),,),0),MATCH(SUBSTITUTE(G755,"Allele","Height"),'ce raw data'!$C$1:$CZ$1,0))="","-",INDEX('ce raw data'!$C$2:$CZ$3000,MATCH(1,INDEX(('ce raw data'!$A$2:$A$3000=C752)*('ce raw data'!$B$2:$B$3000=$B771),,),0),MATCH(SUBSTITUTE(G755,"Allele","Height"),'ce raw data'!$C$1:$CZ$1,0))),"-")</f>
        <v>-</v>
      </c>
      <c r="H770" s="8" t="str">
        <f>IFERROR(IF(INDEX('ce raw data'!$C$2:$CZ$3000,MATCH(1,INDEX(('ce raw data'!$A$2:$A$3000=C752)*('ce raw data'!$B$2:$B$3000=$B771),,),0),MATCH(SUBSTITUTE(H755,"Allele","Height"),'ce raw data'!$C$1:$CZ$1,0))="","-",INDEX('ce raw data'!$C$2:$CZ$3000,MATCH(1,INDEX(('ce raw data'!$A$2:$A$3000=C752)*('ce raw data'!$B$2:$B$3000=$B771),,),0),MATCH(SUBSTITUTE(H755,"Allele","Height"),'ce raw data'!$C$1:$CZ$1,0))),"-")</f>
        <v>-</v>
      </c>
      <c r="I770" s="8" t="str">
        <f>IFERROR(IF(INDEX('ce raw data'!$C$2:$CZ$3000,MATCH(1,INDEX(('ce raw data'!$A$2:$A$3000=C752)*('ce raw data'!$B$2:$B$3000=$B771),,),0),MATCH(SUBSTITUTE(I755,"Allele","Height"),'ce raw data'!$C$1:$CZ$1,0))="","-",INDEX('ce raw data'!$C$2:$CZ$3000,MATCH(1,INDEX(('ce raw data'!$A$2:$A$3000=C752)*('ce raw data'!$B$2:$B$3000=$B771),,),0),MATCH(SUBSTITUTE(I755,"Allele","Height"),'ce raw data'!$C$1:$CZ$1,0))),"-")</f>
        <v>-</v>
      </c>
      <c r="J770" s="8" t="str">
        <f>IFERROR(IF(INDEX('ce raw data'!$C$2:$CZ$3000,MATCH(1,INDEX(('ce raw data'!$A$2:$A$3000=C752)*('ce raw data'!$B$2:$B$3000=$B771),,),0),MATCH(SUBSTITUTE(J755,"Allele","Height"),'ce raw data'!$C$1:$CZ$1,0))="","-",INDEX('ce raw data'!$C$2:$CZ$3000,MATCH(1,INDEX(('ce raw data'!$A$2:$A$3000=C752)*('ce raw data'!$B$2:$B$3000=$B771),,),0),MATCH(SUBSTITUTE(J755,"Allele","Height"),'ce raw data'!$C$1:$CZ$1,0))),"-")</f>
        <v>-</v>
      </c>
    </row>
    <row r="771" spans="2:10" x14ac:dyDescent="0.4">
      <c r="B771" s="11" t="str">
        <f>'Allele Call Table'!$A$85</f>
        <v>D16S539</v>
      </c>
      <c r="C771" s="8" t="str">
        <f>IFERROR(IF(INDEX('ce raw data'!$C$2:$CZ$3000,MATCH(1,INDEX(('ce raw data'!$A$2:$A$3000=C752)*('ce raw data'!$B$2:$B$3000=$B771),,),0),MATCH(C755,'ce raw data'!$C$1:$CZ$1,0))="","-",INDEX('ce raw data'!$C$2:$CZ$3000,MATCH(1,INDEX(('ce raw data'!$A$2:$A$3000=C752)*('ce raw data'!$B$2:$B$3000=$B771),,),0),MATCH(C755,'ce raw data'!$C$1:$CZ$1,0))),"-")</f>
        <v>-</v>
      </c>
      <c r="D771" s="8" t="str">
        <f>IFERROR(IF(INDEX('ce raw data'!$C$2:$CZ$3000,MATCH(1,INDEX(('ce raw data'!$A$2:$A$3000=C752)*('ce raw data'!$B$2:$B$3000=$B771),,),0),MATCH(D755,'ce raw data'!$C$1:$CZ$1,0))="","-",INDEX('ce raw data'!$C$2:$CZ$3000,MATCH(1,INDEX(('ce raw data'!$A$2:$A$3000=C752)*('ce raw data'!$B$2:$B$3000=$B771),,),0),MATCH(D755,'ce raw data'!$C$1:$CZ$1,0))),"-")</f>
        <v>-</v>
      </c>
      <c r="E771" s="8" t="str">
        <f>IFERROR(IF(INDEX('ce raw data'!$C$2:$CZ$3000,MATCH(1,INDEX(('ce raw data'!$A$2:$A$3000=C752)*('ce raw data'!$B$2:$B$3000=$B771),,),0),MATCH(E755,'ce raw data'!$C$1:$CZ$1,0))="","-",INDEX('ce raw data'!$C$2:$CZ$3000,MATCH(1,INDEX(('ce raw data'!$A$2:$A$3000=C752)*('ce raw data'!$B$2:$B$3000=$B771),,),0),MATCH(E755,'ce raw data'!$C$1:$CZ$1,0))),"-")</f>
        <v>-</v>
      </c>
      <c r="F771" s="8" t="str">
        <f>IFERROR(IF(INDEX('ce raw data'!$C$2:$CZ$3000,MATCH(1,INDEX(('ce raw data'!$A$2:$A$3000=C752)*('ce raw data'!$B$2:$B$3000=$B771),,),0),MATCH(F755,'ce raw data'!$C$1:$CZ$1,0))="","-",INDEX('ce raw data'!$C$2:$CZ$3000,MATCH(1,INDEX(('ce raw data'!$A$2:$A$3000=C752)*('ce raw data'!$B$2:$B$3000=$B771),,),0),MATCH(F755,'ce raw data'!$C$1:$CZ$1,0))),"-")</f>
        <v>-</v>
      </c>
      <c r="G771" s="8" t="str">
        <f>IFERROR(IF(INDEX('ce raw data'!$C$2:$CZ$3000,MATCH(1,INDEX(('ce raw data'!$A$2:$A$3000=C752)*('ce raw data'!$B$2:$B$3000=$B771),,),0),MATCH(G755,'ce raw data'!$C$1:$CZ$1,0))="","-",INDEX('ce raw data'!$C$2:$CZ$3000,MATCH(1,INDEX(('ce raw data'!$A$2:$A$3000=C752)*('ce raw data'!$B$2:$B$3000=$B771),,),0),MATCH(G755,'ce raw data'!$C$1:$CZ$1,0))),"-")</f>
        <v>-</v>
      </c>
      <c r="H771" s="8" t="str">
        <f>IFERROR(IF(INDEX('ce raw data'!$C$2:$CZ$3000,MATCH(1,INDEX(('ce raw data'!$A$2:$A$3000=C752)*('ce raw data'!$B$2:$B$3000=$B771),,),0),MATCH(H755,'ce raw data'!$C$1:$CZ$1,0))="","-",INDEX('ce raw data'!$C$2:$CZ$3000,MATCH(1,INDEX(('ce raw data'!$A$2:$A$3000=C752)*('ce raw data'!$B$2:$B$3000=$B771),,),0),MATCH(H755,'ce raw data'!$C$1:$CZ$1,0))),"-")</f>
        <v>-</v>
      </c>
      <c r="I771" s="8" t="str">
        <f>IFERROR(IF(INDEX('ce raw data'!$C$2:$CZ$3000,MATCH(1,INDEX(('ce raw data'!$A$2:$A$3000=C752)*('ce raw data'!$B$2:$B$3000=$B771),,),0),MATCH(I755,'ce raw data'!$C$1:$CZ$1,0))="","-",INDEX('ce raw data'!$C$2:$CZ$3000,MATCH(1,INDEX(('ce raw data'!$A$2:$A$3000=C752)*('ce raw data'!$B$2:$B$3000=$B771),,),0),MATCH(I755,'ce raw data'!$C$1:$CZ$1,0))),"-")</f>
        <v>-</v>
      </c>
      <c r="J771" s="8" t="str">
        <f>IFERROR(IF(INDEX('ce raw data'!$C$2:$CZ$3000,MATCH(1,INDEX(('ce raw data'!$A$2:$A$3000=C752)*('ce raw data'!$B$2:$B$3000=$B771),,),0),MATCH(J755,'ce raw data'!$C$1:$CZ$1,0))="","-",INDEX('ce raw data'!$C$2:$CZ$3000,MATCH(1,INDEX(('ce raw data'!$A$2:$A$3000=C752)*('ce raw data'!$B$2:$B$3000=$B771),,),0),MATCH(J755,'ce raw data'!$C$1:$CZ$1,0))),"-")</f>
        <v>-</v>
      </c>
    </row>
    <row r="772" spans="2:10" hidden="1" x14ac:dyDescent="0.4">
      <c r="B772" s="11"/>
      <c r="C772" s="8" t="str">
        <f>IFERROR(IF(INDEX('ce raw data'!$C$2:$CZ$3000,MATCH(1,INDEX(('ce raw data'!$A$2:$A$3000=C752)*('ce raw data'!$B$2:$B$3000=$B773),,),0),MATCH(SUBSTITUTE(C755,"Allele","Height"),'ce raw data'!$C$1:$CZ$1,0))="","-",INDEX('ce raw data'!$C$2:$CZ$3000,MATCH(1,INDEX(('ce raw data'!$A$2:$A$3000=C752)*('ce raw data'!$B$2:$B$3000=$B773),,),0),MATCH(SUBSTITUTE(C755,"Allele","Height"),'ce raw data'!$C$1:$CZ$1,0))),"-")</f>
        <v>-</v>
      </c>
      <c r="D772" s="8" t="str">
        <f>IFERROR(IF(INDEX('ce raw data'!$C$2:$CZ$3000,MATCH(1,INDEX(('ce raw data'!$A$2:$A$3000=C752)*('ce raw data'!$B$2:$B$3000=$B773),,),0),MATCH(SUBSTITUTE(D755,"Allele","Height"),'ce raw data'!$C$1:$CZ$1,0))="","-",INDEX('ce raw data'!$C$2:$CZ$3000,MATCH(1,INDEX(('ce raw data'!$A$2:$A$3000=C752)*('ce raw data'!$B$2:$B$3000=$B773),,),0),MATCH(SUBSTITUTE(D755,"Allele","Height"),'ce raw data'!$C$1:$CZ$1,0))),"-")</f>
        <v>-</v>
      </c>
      <c r="E772" s="8" t="str">
        <f>IFERROR(IF(INDEX('ce raw data'!$C$2:$CZ$3000,MATCH(1,INDEX(('ce raw data'!$A$2:$A$3000=C752)*('ce raw data'!$B$2:$B$3000=$B773),,),0),MATCH(SUBSTITUTE(E755,"Allele","Height"),'ce raw data'!$C$1:$CZ$1,0))="","-",INDEX('ce raw data'!$C$2:$CZ$3000,MATCH(1,INDEX(('ce raw data'!$A$2:$A$3000=C752)*('ce raw data'!$B$2:$B$3000=$B773),,),0),MATCH(SUBSTITUTE(E755,"Allele","Height"),'ce raw data'!$C$1:$CZ$1,0))),"-")</f>
        <v>-</v>
      </c>
      <c r="F772" s="8" t="str">
        <f>IFERROR(IF(INDEX('ce raw data'!$C$2:$CZ$3000,MATCH(1,INDEX(('ce raw data'!$A$2:$A$3000=C752)*('ce raw data'!$B$2:$B$3000=$B773),,),0),MATCH(SUBSTITUTE(F755,"Allele","Height"),'ce raw data'!$C$1:$CZ$1,0))="","-",INDEX('ce raw data'!$C$2:$CZ$3000,MATCH(1,INDEX(('ce raw data'!$A$2:$A$3000=C752)*('ce raw data'!$B$2:$B$3000=$B773),,),0),MATCH(SUBSTITUTE(F755,"Allele","Height"),'ce raw data'!$C$1:$CZ$1,0))),"-")</f>
        <v>-</v>
      </c>
      <c r="G772" s="8" t="str">
        <f>IFERROR(IF(INDEX('ce raw data'!$C$2:$CZ$3000,MATCH(1,INDEX(('ce raw data'!$A$2:$A$3000=C752)*('ce raw data'!$B$2:$B$3000=$B773),,),0),MATCH(SUBSTITUTE(G755,"Allele","Height"),'ce raw data'!$C$1:$CZ$1,0))="","-",INDEX('ce raw data'!$C$2:$CZ$3000,MATCH(1,INDEX(('ce raw data'!$A$2:$A$3000=C752)*('ce raw data'!$B$2:$B$3000=$B773),,),0),MATCH(SUBSTITUTE(G755,"Allele","Height"),'ce raw data'!$C$1:$CZ$1,0))),"-")</f>
        <v>-</v>
      </c>
      <c r="H772" s="8" t="str">
        <f>IFERROR(IF(INDEX('ce raw data'!$C$2:$CZ$3000,MATCH(1,INDEX(('ce raw data'!$A$2:$A$3000=C752)*('ce raw data'!$B$2:$B$3000=$B773),,),0),MATCH(SUBSTITUTE(H755,"Allele","Height"),'ce raw data'!$C$1:$CZ$1,0))="","-",INDEX('ce raw data'!$C$2:$CZ$3000,MATCH(1,INDEX(('ce raw data'!$A$2:$A$3000=C752)*('ce raw data'!$B$2:$B$3000=$B773),,),0),MATCH(SUBSTITUTE(H755,"Allele","Height"),'ce raw data'!$C$1:$CZ$1,0))),"-")</f>
        <v>-</v>
      </c>
      <c r="I772" s="8" t="str">
        <f>IFERROR(IF(INDEX('ce raw data'!$C$2:$CZ$3000,MATCH(1,INDEX(('ce raw data'!$A$2:$A$3000=C752)*('ce raw data'!$B$2:$B$3000=$B773),,),0),MATCH(SUBSTITUTE(I755,"Allele","Height"),'ce raw data'!$C$1:$CZ$1,0))="","-",INDEX('ce raw data'!$C$2:$CZ$3000,MATCH(1,INDEX(('ce raw data'!$A$2:$A$3000=C752)*('ce raw data'!$B$2:$B$3000=$B773),,),0),MATCH(SUBSTITUTE(I755,"Allele","Height"),'ce raw data'!$C$1:$CZ$1,0))),"-")</f>
        <v>-</v>
      </c>
      <c r="J772" s="8" t="str">
        <f>IFERROR(IF(INDEX('ce raw data'!$C$2:$CZ$3000,MATCH(1,INDEX(('ce raw data'!$A$2:$A$3000=C752)*('ce raw data'!$B$2:$B$3000=$B773),,),0),MATCH(SUBSTITUTE(J755,"Allele","Height"),'ce raw data'!$C$1:$CZ$1,0))="","-",INDEX('ce raw data'!$C$2:$CZ$3000,MATCH(1,INDEX(('ce raw data'!$A$2:$A$3000=C752)*('ce raw data'!$B$2:$B$3000=$B773),,),0),MATCH(SUBSTITUTE(J755,"Allele","Height"),'ce raw data'!$C$1:$CZ$1,0))),"-")</f>
        <v>-</v>
      </c>
    </row>
    <row r="773" spans="2:10" x14ac:dyDescent="0.4">
      <c r="B773" s="11" t="str">
        <f>'Allele Call Table'!$A$87</f>
        <v>D18S51</v>
      </c>
      <c r="C773" s="8" t="str">
        <f>IFERROR(IF(INDEX('ce raw data'!$C$2:$CZ$3000,MATCH(1,INDEX(('ce raw data'!$A$2:$A$3000=C752)*('ce raw data'!$B$2:$B$3000=$B773),,),0),MATCH(C755,'ce raw data'!$C$1:$CZ$1,0))="","-",INDEX('ce raw data'!$C$2:$CZ$3000,MATCH(1,INDEX(('ce raw data'!$A$2:$A$3000=C752)*('ce raw data'!$B$2:$B$3000=$B773),,),0),MATCH(C755,'ce raw data'!$C$1:$CZ$1,0))),"-")</f>
        <v>-</v>
      </c>
      <c r="D773" s="8" t="str">
        <f>IFERROR(IF(INDEX('ce raw data'!$C$2:$CZ$3000,MATCH(1,INDEX(('ce raw data'!$A$2:$A$3000=C752)*('ce raw data'!$B$2:$B$3000=$B773),,),0),MATCH(D755,'ce raw data'!$C$1:$CZ$1,0))="","-",INDEX('ce raw data'!$C$2:$CZ$3000,MATCH(1,INDEX(('ce raw data'!$A$2:$A$3000=C752)*('ce raw data'!$B$2:$B$3000=$B773),,),0),MATCH(D755,'ce raw data'!$C$1:$CZ$1,0))),"-")</f>
        <v>-</v>
      </c>
      <c r="E773" s="8" t="str">
        <f>IFERROR(IF(INDEX('ce raw data'!$C$2:$CZ$3000,MATCH(1,INDEX(('ce raw data'!$A$2:$A$3000=C752)*('ce raw data'!$B$2:$B$3000=$B773),,),0),MATCH(E755,'ce raw data'!$C$1:$CZ$1,0))="","-",INDEX('ce raw data'!$C$2:$CZ$3000,MATCH(1,INDEX(('ce raw data'!$A$2:$A$3000=C752)*('ce raw data'!$B$2:$B$3000=$B773),,),0),MATCH(E755,'ce raw data'!$C$1:$CZ$1,0))),"-")</f>
        <v>-</v>
      </c>
      <c r="F773" s="8" t="str">
        <f>IFERROR(IF(INDEX('ce raw data'!$C$2:$CZ$3000,MATCH(1,INDEX(('ce raw data'!$A$2:$A$3000=C752)*('ce raw data'!$B$2:$B$3000=$B773),,),0),MATCH(F755,'ce raw data'!$C$1:$CZ$1,0))="","-",INDEX('ce raw data'!$C$2:$CZ$3000,MATCH(1,INDEX(('ce raw data'!$A$2:$A$3000=C752)*('ce raw data'!$B$2:$B$3000=$B773),,),0),MATCH(F755,'ce raw data'!$C$1:$CZ$1,0))),"-")</f>
        <v>-</v>
      </c>
      <c r="G773" s="8" t="str">
        <f>IFERROR(IF(INDEX('ce raw data'!$C$2:$CZ$3000,MATCH(1,INDEX(('ce raw data'!$A$2:$A$3000=C752)*('ce raw data'!$B$2:$B$3000=$B773),,),0),MATCH(G755,'ce raw data'!$C$1:$CZ$1,0))="","-",INDEX('ce raw data'!$C$2:$CZ$3000,MATCH(1,INDEX(('ce raw data'!$A$2:$A$3000=C752)*('ce raw data'!$B$2:$B$3000=$B773),,),0),MATCH(G755,'ce raw data'!$C$1:$CZ$1,0))),"-")</f>
        <v>-</v>
      </c>
      <c r="H773" s="8" t="str">
        <f>IFERROR(IF(INDEX('ce raw data'!$C$2:$CZ$3000,MATCH(1,INDEX(('ce raw data'!$A$2:$A$3000=C752)*('ce raw data'!$B$2:$B$3000=$B773),,),0),MATCH(H755,'ce raw data'!$C$1:$CZ$1,0))="","-",INDEX('ce raw data'!$C$2:$CZ$3000,MATCH(1,INDEX(('ce raw data'!$A$2:$A$3000=C752)*('ce raw data'!$B$2:$B$3000=$B773),,),0),MATCH(H755,'ce raw data'!$C$1:$CZ$1,0))),"-")</f>
        <v>-</v>
      </c>
      <c r="I773" s="8" t="str">
        <f>IFERROR(IF(INDEX('ce raw data'!$C$2:$CZ$3000,MATCH(1,INDEX(('ce raw data'!$A$2:$A$3000=C752)*('ce raw data'!$B$2:$B$3000=$B773),,),0),MATCH(I755,'ce raw data'!$C$1:$CZ$1,0))="","-",INDEX('ce raw data'!$C$2:$CZ$3000,MATCH(1,INDEX(('ce raw data'!$A$2:$A$3000=C752)*('ce raw data'!$B$2:$B$3000=$B773),,),0),MATCH(I755,'ce raw data'!$C$1:$CZ$1,0))),"-")</f>
        <v>-</v>
      </c>
      <c r="J773" s="8" t="str">
        <f>IFERROR(IF(INDEX('ce raw data'!$C$2:$CZ$3000,MATCH(1,INDEX(('ce raw data'!$A$2:$A$3000=C752)*('ce raw data'!$B$2:$B$3000=$B773),,),0),MATCH(J755,'ce raw data'!$C$1:$CZ$1,0))="","-",INDEX('ce raw data'!$C$2:$CZ$3000,MATCH(1,INDEX(('ce raw data'!$A$2:$A$3000=C752)*('ce raw data'!$B$2:$B$3000=$B773),,),0),MATCH(J755,'ce raw data'!$C$1:$CZ$1,0))),"-")</f>
        <v>-</v>
      </c>
    </row>
    <row r="774" spans="2:10" hidden="1" x14ac:dyDescent="0.4">
      <c r="B774" s="11"/>
      <c r="C774" s="8" t="str">
        <f>IFERROR(IF(INDEX('ce raw data'!$C$2:$CZ$3000,MATCH(1,INDEX(('ce raw data'!$A$2:$A$3000=C752)*('ce raw data'!$B$2:$B$3000=$B775),,),0),MATCH(SUBSTITUTE(C755,"Allele","Height"),'ce raw data'!$C$1:$CZ$1,0))="","-",INDEX('ce raw data'!$C$2:$CZ$3000,MATCH(1,INDEX(('ce raw data'!$A$2:$A$3000=C752)*('ce raw data'!$B$2:$B$3000=$B775),,),0),MATCH(SUBSTITUTE(C755,"Allele","Height"),'ce raw data'!$C$1:$CZ$1,0))),"-")</f>
        <v>-</v>
      </c>
      <c r="D774" s="8" t="str">
        <f>IFERROR(IF(INDEX('ce raw data'!$C$2:$CZ$3000,MATCH(1,INDEX(('ce raw data'!$A$2:$A$3000=C752)*('ce raw data'!$B$2:$B$3000=$B775),,),0),MATCH(SUBSTITUTE(D755,"Allele","Height"),'ce raw data'!$C$1:$CZ$1,0))="","-",INDEX('ce raw data'!$C$2:$CZ$3000,MATCH(1,INDEX(('ce raw data'!$A$2:$A$3000=C752)*('ce raw data'!$B$2:$B$3000=$B775),,),0),MATCH(SUBSTITUTE(D755,"Allele","Height"),'ce raw data'!$C$1:$CZ$1,0))),"-")</f>
        <v>-</v>
      </c>
      <c r="E774" s="8" t="str">
        <f>IFERROR(IF(INDEX('ce raw data'!$C$2:$CZ$3000,MATCH(1,INDEX(('ce raw data'!$A$2:$A$3000=C752)*('ce raw data'!$B$2:$B$3000=$B775),,),0),MATCH(SUBSTITUTE(E755,"Allele","Height"),'ce raw data'!$C$1:$CZ$1,0))="","-",INDEX('ce raw data'!$C$2:$CZ$3000,MATCH(1,INDEX(('ce raw data'!$A$2:$A$3000=C752)*('ce raw data'!$B$2:$B$3000=$B775),,),0),MATCH(SUBSTITUTE(E755,"Allele","Height"),'ce raw data'!$C$1:$CZ$1,0))),"-")</f>
        <v>-</v>
      </c>
      <c r="F774" s="8" t="str">
        <f>IFERROR(IF(INDEX('ce raw data'!$C$2:$CZ$3000,MATCH(1,INDEX(('ce raw data'!$A$2:$A$3000=C752)*('ce raw data'!$B$2:$B$3000=$B775),,),0),MATCH(SUBSTITUTE(F755,"Allele","Height"),'ce raw data'!$C$1:$CZ$1,0))="","-",INDEX('ce raw data'!$C$2:$CZ$3000,MATCH(1,INDEX(('ce raw data'!$A$2:$A$3000=C752)*('ce raw data'!$B$2:$B$3000=$B775),,),0),MATCH(SUBSTITUTE(F755,"Allele","Height"),'ce raw data'!$C$1:$CZ$1,0))),"-")</f>
        <v>-</v>
      </c>
      <c r="G774" s="8" t="str">
        <f>IFERROR(IF(INDEX('ce raw data'!$C$2:$CZ$3000,MATCH(1,INDEX(('ce raw data'!$A$2:$A$3000=C752)*('ce raw data'!$B$2:$B$3000=$B775),,),0),MATCH(SUBSTITUTE(G755,"Allele","Height"),'ce raw data'!$C$1:$CZ$1,0))="","-",INDEX('ce raw data'!$C$2:$CZ$3000,MATCH(1,INDEX(('ce raw data'!$A$2:$A$3000=C752)*('ce raw data'!$B$2:$B$3000=$B775),,),0),MATCH(SUBSTITUTE(G755,"Allele","Height"),'ce raw data'!$C$1:$CZ$1,0))),"-")</f>
        <v>-</v>
      </c>
      <c r="H774" s="8" t="str">
        <f>IFERROR(IF(INDEX('ce raw data'!$C$2:$CZ$3000,MATCH(1,INDEX(('ce raw data'!$A$2:$A$3000=C752)*('ce raw data'!$B$2:$B$3000=$B775),,),0),MATCH(SUBSTITUTE(H755,"Allele","Height"),'ce raw data'!$C$1:$CZ$1,0))="","-",INDEX('ce raw data'!$C$2:$CZ$3000,MATCH(1,INDEX(('ce raw data'!$A$2:$A$3000=C752)*('ce raw data'!$B$2:$B$3000=$B775),,),0),MATCH(SUBSTITUTE(H755,"Allele","Height"),'ce raw data'!$C$1:$CZ$1,0))),"-")</f>
        <v>-</v>
      </c>
      <c r="I774" s="8" t="str">
        <f>IFERROR(IF(INDEX('ce raw data'!$C$2:$CZ$3000,MATCH(1,INDEX(('ce raw data'!$A$2:$A$3000=C752)*('ce raw data'!$B$2:$B$3000=$B775),,),0),MATCH(SUBSTITUTE(I755,"Allele","Height"),'ce raw data'!$C$1:$CZ$1,0))="","-",INDEX('ce raw data'!$C$2:$CZ$3000,MATCH(1,INDEX(('ce raw data'!$A$2:$A$3000=C752)*('ce raw data'!$B$2:$B$3000=$B775),,),0),MATCH(SUBSTITUTE(I755,"Allele","Height"),'ce raw data'!$C$1:$CZ$1,0))),"-")</f>
        <v>-</v>
      </c>
      <c r="J774" s="8" t="str">
        <f>IFERROR(IF(INDEX('ce raw data'!$C$2:$CZ$3000,MATCH(1,INDEX(('ce raw data'!$A$2:$A$3000=C752)*('ce raw data'!$B$2:$B$3000=$B775),,),0),MATCH(SUBSTITUTE(J755,"Allele","Height"),'ce raw data'!$C$1:$CZ$1,0))="","-",INDEX('ce raw data'!$C$2:$CZ$3000,MATCH(1,INDEX(('ce raw data'!$A$2:$A$3000=C752)*('ce raw data'!$B$2:$B$3000=$B775),,),0),MATCH(SUBSTITUTE(J755,"Allele","Height"),'ce raw data'!$C$1:$CZ$1,0))),"-")</f>
        <v>-</v>
      </c>
    </row>
    <row r="775" spans="2:10" x14ac:dyDescent="0.4">
      <c r="B775" s="11" t="str">
        <f>'Allele Call Table'!$A$89</f>
        <v>D2S1338</v>
      </c>
      <c r="C775" s="8" t="str">
        <f>IFERROR(IF(INDEX('ce raw data'!$C$2:$CZ$3000,MATCH(1,INDEX(('ce raw data'!$A$2:$A$3000=C752)*('ce raw data'!$B$2:$B$3000=$B775),,),0),MATCH(C755,'ce raw data'!$C$1:$CZ$1,0))="","-",INDEX('ce raw data'!$C$2:$CZ$3000,MATCH(1,INDEX(('ce raw data'!$A$2:$A$3000=C752)*('ce raw data'!$B$2:$B$3000=$B775),,),0),MATCH(C755,'ce raw data'!$C$1:$CZ$1,0))),"-")</f>
        <v>-</v>
      </c>
      <c r="D775" s="8" t="str">
        <f>IFERROR(IF(INDEX('ce raw data'!$C$2:$CZ$3000,MATCH(1,INDEX(('ce raw data'!$A$2:$A$3000=C752)*('ce raw data'!$B$2:$B$3000=$B775),,),0),MATCH(D755,'ce raw data'!$C$1:$CZ$1,0))="","-",INDEX('ce raw data'!$C$2:$CZ$3000,MATCH(1,INDEX(('ce raw data'!$A$2:$A$3000=C752)*('ce raw data'!$B$2:$B$3000=$B775),,),0),MATCH(D755,'ce raw data'!$C$1:$CZ$1,0))),"-")</f>
        <v>-</v>
      </c>
      <c r="E775" s="8" t="str">
        <f>IFERROR(IF(INDEX('ce raw data'!$C$2:$CZ$3000,MATCH(1,INDEX(('ce raw data'!$A$2:$A$3000=C752)*('ce raw data'!$B$2:$B$3000=$B775),,),0),MATCH(E755,'ce raw data'!$C$1:$CZ$1,0))="","-",INDEX('ce raw data'!$C$2:$CZ$3000,MATCH(1,INDEX(('ce raw data'!$A$2:$A$3000=C752)*('ce raw data'!$B$2:$B$3000=$B775),,),0),MATCH(E755,'ce raw data'!$C$1:$CZ$1,0))),"-")</f>
        <v>-</v>
      </c>
      <c r="F775" s="8" t="str">
        <f>IFERROR(IF(INDEX('ce raw data'!$C$2:$CZ$3000,MATCH(1,INDEX(('ce raw data'!$A$2:$A$3000=C752)*('ce raw data'!$B$2:$B$3000=$B775),,),0),MATCH(F755,'ce raw data'!$C$1:$CZ$1,0))="","-",INDEX('ce raw data'!$C$2:$CZ$3000,MATCH(1,INDEX(('ce raw data'!$A$2:$A$3000=C752)*('ce raw data'!$B$2:$B$3000=$B775),,),0),MATCH(F755,'ce raw data'!$C$1:$CZ$1,0))),"-")</f>
        <v>-</v>
      </c>
      <c r="G775" s="8" t="str">
        <f>IFERROR(IF(INDEX('ce raw data'!$C$2:$CZ$3000,MATCH(1,INDEX(('ce raw data'!$A$2:$A$3000=C752)*('ce raw data'!$B$2:$B$3000=$B775),,),0),MATCH(G755,'ce raw data'!$C$1:$CZ$1,0))="","-",INDEX('ce raw data'!$C$2:$CZ$3000,MATCH(1,INDEX(('ce raw data'!$A$2:$A$3000=C752)*('ce raw data'!$B$2:$B$3000=$B775),,),0),MATCH(G755,'ce raw data'!$C$1:$CZ$1,0))),"-")</f>
        <v>-</v>
      </c>
      <c r="H775" s="8" t="str">
        <f>IFERROR(IF(INDEX('ce raw data'!$C$2:$CZ$3000,MATCH(1,INDEX(('ce raw data'!$A$2:$A$3000=C752)*('ce raw data'!$B$2:$B$3000=$B775),,),0),MATCH(H755,'ce raw data'!$C$1:$CZ$1,0))="","-",INDEX('ce raw data'!$C$2:$CZ$3000,MATCH(1,INDEX(('ce raw data'!$A$2:$A$3000=C752)*('ce raw data'!$B$2:$B$3000=$B775),,),0),MATCH(H755,'ce raw data'!$C$1:$CZ$1,0))),"-")</f>
        <v>-</v>
      </c>
      <c r="I775" s="8" t="str">
        <f>IFERROR(IF(INDEX('ce raw data'!$C$2:$CZ$3000,MATCH(1,INDEX(('ce raw data'!$A$2:$A$3000=C752)*('ce raw data'!$B$2:$B$3000=$B775),,),0),MATCH(I755,'ce raw data'!$C$1:$CZ$1,0))="","-",INDEX('ce raw data'!$C$2:$CZ$3000,MATCH(1,INDEX(('ce raw data'!$A$2:$A$3000=C752)*('ce raw data'!$B$2:$B$3000=$B775),,),0),MATCH(I755,'ce raw data'!$C$1:$CZ$1,0))),"-")</f>
        <v>-</v>
      </c>
      <c r="J775" s="8" t="str">
        <f>IFERROR(IF(INDEX('ce raw data'!$C$2:$CZ$3000,MATCH(1,INDEX(('ce raw data'!$A$2:$A$3000=C752)*('ce raw data'!$B$2:$B$3000=$B775),,),0),MATCH(J755,'ce raw data'!$C$1:$CZ$1,0))="","-",INDEX('ce raw data'!$C$2:$CZ$3000,MATCH(1,INDEX(('ce raw data'!$A$2:$A$3000=C752)*('ce raw data'!$B$2:$B$3000=$B775),,),0),MATCH(J755,'ce raw data'!$C$1:$CZ$1,0))),"-")</f>
        <v>-</v>
      </c>
    </row>
    <row r="776" spans="2:10" hidden="1" x14ac:dyDescent="0.4">
      <c r="B776" s="11"/>
      <c r="C776" s="8" t="str">
        <f>IFERROR(IF(INDEX('ce raw data'!$C$2:$CZ$3000,MATCH(1,INDEX(('ce raw data'!$A$2:$A$3000=C752)*('ce raw data'!$B$2:$B$3000=$B777),,),0),MATCH(SUBSTITUTE(C755,"Allele","Height"),'ce raw data'!$C$1:$CZ$1,0))="","-",INDEX('ce raw data'!$C$2:$CZ$3000,MATCH(1,INDEX(('ce raw data'!$A$2:$A$3000=C752)*('ce raw data'!$B$2:$B$3000=$B777),,),0),MATCH(SUBSTITUTE(C755,"Allele","Height"),'ce raw data'!$C$1:$CZ$1,0))),"-")</f>
        <v>-</v>
      </c>
      <c r="D776" s="8" t="str">
        <f>IFERROR(IF(INDEX('ce raw data'!$C$2:$CZ$3000,MATCH(1,INDEX(('ce raw data'!$A$2:$A$3000=C752)*('ce raw data'!$B$2:$B$3000=$B777),,),0),MATCH(SUBSTITUTE(D755,"Allele","Height"),'ce raw data'!$C$1:$CZ$1,0))="","-",INDEX('ce raw data'!$C$2:$CZ$3000,MATCH(1,INDEX(('ce raw data'!$A$2:$A$3000=C752)*('ce raw data'!$B$2:$B$3000=$B777),,),0),MATCH(SUBSTITUTE(D755,"Allele","Height"),'ce raw data'!$C$1:$CZ$1,0))),"-")</f>
        <v>-</v>
      </c>
      <c r="E776" s="8" t="str">
        <f>IFERROR(IF(INDEX('ce raw data'!$C$2:$CZ$3000,MATCH(1,INDEX(('ce raw data'!$A$2:$A$3000=C752)*('ce raw data'!$B$2:$B$3000=$B777),,),0),MATCH(SUBSTITUTE(E755,"Allele","Height"),'ce raw data'!$C$1:$CZ$1,0))="","-",INDEX('ce raw data'!$C$2:$CZ$3000,MATCH(1,INDEX(('ce raw data'!$A$2:$A$3000=C752)*('ce raw data'!$B$2:$B$3000=$B777),,),0),MATCH(SUBSTITUTE(E755,"Allele","Height"),'ce raw data'!$C$1:$CZ$1,0))),"-")</f>
        <v>-</v>
      </c>
      <c r="F776" s="8" t="str">
        <f>IFERROR(IF(INDEX('ce raw data'!$C$2:$CZ$3000,MATCH(1,INDEX(('ce raw data'!$A$2:$A$3000=C752)*('ce raw data'!$B$2:$B$3000=$B777),,),0),MATCH(SUBSTITUTE(F755,"Allele","Height"),'ce raw data'!$C$1:$CZ$1,0))="","-",INDEX('ce raw data'!$C$2:$CZ$3000,MATCH(1,INDEX(('ce raw data'!$A$2:$A$3000=C752)*('ce raw data'!$B$2:$B$3000=$B777),,),0),MATCH(SUBSTITUTE(F755,"Allele","Height"),'ce raw data'!$C$1:$CZ$1,0))),"-")</f>
        <v>-</v>
      </c>
      <c r="G776" s="8" t="str">
        <f>IFERROR(IF(INDEX('ce raw data'!$C$2:$CZ$3000,MATCH(1,INDEX(('ce raw data'!$A$2:$A$3000=C752)*('ce raw data'!$B$2:$B$3000=$B777),,),0),MATCH(SUBSTITUTE(G755,"Allele","Height"),'ce raw data'!$C$1:$CZ$1,0))="","-",INDEX('ce raw data'!$C$2:$CZ$3000,MATCH(1,INDEX(('ce raw data'!$A$2:$A$3000=C752)*('ce raw data'!$B$2:$B$3000=$B777),,),0),MATCH(SUBSTITUTE(G755,"Allele","Height"),'ce raw data'!$C$1:$CZ$1,0))),"-")</f>
        <v>-</v>
      </c>
      <c r="H776" s="8" t="str">
        <f>IFERROR(IF(INDEX('ce raw data'!$C$2:$CZ$3000,MATCH(1,INDEX(('ce raw data'!$A$2:$A$3000=C752)*('ce raw data'!$B$2:$B$3000=$B777),,),0),MATCH(SUBSTITUTE(H755,"Allele","Height"),'ce raw data'!$C$1:$CZ$1,0))="","-",INDEX('ce raw data'!$C$2:$CZ$3000,MATCH(1,INDEX(('ce raw data'!$A$2:$A$3000=C752)*('ce raw data'!$B$2:$B$3000=$B777),,),0),MATCH(SUBSTITUTE(H755,"Allele","Height"),'ce raw data'!$C$1:$CZ$1,0))),"-")</f>
        <v>-</v>
      </c>
      <c r="I776" s="8" t="str">
        <f>IFERROR(IF(INDEX('ce raw data'!$C$2:$CZ$3000,MATCH(1,INDEX(('ce raw data'!$A$2:$A$3000=C752)*('ce raw data'!$B$2:$B$3000=$B777),,),0),MATCH(SUBSTITUTE(I755,"Allele","Height"),'ce raw data'!$C$1:$CZ$1,0))="","-",INDEX('ce raw data'!$C$2:$CZ$3000,MATCH(1,INDEX(('ce raw data'!$A$2:$A$3000=C752)*('ce raw data'!$B$2:$B$3000=$B777),,),0),MATCH(SUBSTITUTE(I755,"Allele","Height"),'ce raw data'!$C$1:$CZ$1,0))),"-")</f>
        <v>-</v>
      </c>
      <c r="J776" s="8" t="str">
        <f>IFERROR(IF(INDEX('ce raw data'!$C$2:$CZ$3000,MATCH(1,INDEX(('ce raw data'!$A$2:$A$3000=C752)*('ce raw data'!$B$2:$B$3000=$B777),,),0),MATCH(SUBSTITUTE(J755,"Allele","Height"),'ce raw data'!$C$1:$CZ$1,0))="","-",INDEX('ce raw data'!$C$2:$CZ$3000,MATCH(1,INDEX(('ce raw data'!$A$2:$A$3000=C752)*('ce raw data'!$B$2:$B$3000=$B777),,),0),MATCH(SUBSTITUTE(J755,"Allele","Height"),'ce raw data'!$C$1:$CZ$1,0))),"-")</f>
        <v>-</v>
      </c>
    </row>
    <row r="777" spans="2:10" x14ac:dyDescent="0.4">
      <c r="B777" s="11" t="str">
        <f>'Allele Call Table'!$A$91</f>
        <v>CSF1PO</v>
      </c>
      <c r="C777" s="8" t="str">
        <f>IFERROR(IF(INDEX('ce raw data'!$C$2:$CZ$3000,MATCH(1,INDEX(('ce raw data'!$A$2:$A$3000=C752)*('ce raw data'!$B$2:$B$3000=$B777),,),0),MATCH(C755,'ce raw data'!$C$1:$CZ$1,0))="","-",INDEX('ce raw data'!$C$2:$CZ$3000,MATCH(1,INDEX(('ce raw data'!$A$2:$A$3000=C752)*('ce raw data'!$B$2:$B$3000=$B777),,),0),MATCH(C755,'ce raw data'!$C$1:$CZ$1,0))),"-")</f>
        <v>-</v>
      </c>
      <c r="D777" s="8" t="str">
        <f>IFERROR(IF(INDEX('ce raw data'!$C$2:$CZ$3000,MATCH(1,INDEX(('ce raw data'!$A$2:$A$3000=C752)*('ce raw data'!$B$2:$B$3000=$B777),,),0),MATCH(D755,'ce raw data'!$C$1:$CZ$1,0))="","-",INDEX('ce raw data'!$C$2:$CZ$3000,MATCH(1,INDEX(('ce raw data'!$A$2:$A$3000=C752)*('ce raw data'!$B$2:$B$3000=$B777),,),0),MATCH(D755,'ce raw data'!$C$1:$CZ$1,0))),"-")</f>
        <v>-</v>
      </c>
      <c r="E777" s="8" t="str">
        <f>IFERROR(IF(INDEX('ce raw data'!$C$2:$CZ$3000,MATCH(1,INDEX(('ce raw data'!$A$2:$A$3000=C752)*('ce raw data'!$B$2:$B$3000=$B777),,),0),MATCH(E755,'ce raw data'!$C$1:$CZ$1,0))="","-",INDEX('ce raw data'!$C$2:$CZ$3000,MATCH(1,INDEX(('ce raw data'!$A$2:$A$3000=C752)*('ce raw data'!$B$2:$B$3000=$B777),,),0),MATCH(E755,'ce raw data'!$C$1:$CZ$1,0))),"-")</f>
        <v>-</v>
      </c>
      <c r="F777" s="8" t="str">
        <f>IFERROR(IF(INDEX('ce raw data'!$C$2:$CZ$3000,MATCH(1,INDEX(('ce raw data'!$A$2:$A$3000=C752)*('ce raw data'!$B$2:$B$3000=$B777),,),0),MATCH(F755,'ce raw data'!$C$1:$CZ$1,0))="","-",INDEX('ce raw data'!$C$2:$CZ$3000,MATCH(1,INDEX(('ce raw data'!$A$2:$A$3000=C752)*('ce raw data'!$B$2:$B$3000=$B777),,),0),MATCH(F755,'ce raw data'!$C$1:$CZ$1,0))),"-")</f>
        <v>-</v>
      </c>
      <c r="G777" s="8" t="str">
        <f>IFERROR(IF(INDEX('ce raw data'!$C$2:$CZ$3000,MATCH(1,INDEX(('ce raw data'!$A$2:$A$3000=C752)*('ce raw data'!$B$2:$B$3000=$B777),,),0),MATCH(G755,'ce raw data'!$C$1:$CZ$1,0))="","-",INDEX('ce raw data'!$C$2:$CZ$3000,MATCH(1,INDEX(('ce raw data'!$A$2:$A$3000=C752)*('ce raw data'!$B$2:$B$3000=$B777),,),0),MATCH(G755,'ce raw data'!$C$1:$CZ$1,0))),"-")</f>
        <v>-</v>
      </c>
      <c r="H777" s="8" t="str">
        <f>IFERROR(IF(INDEX('ce raw data'!$C$2:$CZ$3000,MATCH(1,INDEX(('ce raw data'!$A$2:$A$3000=C752)*('ce raw data'!$B$2:$B$3000=$B777),,),0),MATCH(H755,'ce raw data'!$C$1:$CZ$1,0))="","-",INDEX('ce raw data'!$C$2:$CZ$3000,MATCH(1,INDEX(('ce raw data'!$A$2:$A$3000=C752)*('ce raw data'!$B$2:$B$3000=$B777),,),0),MATCH(H755,'ce raw data'!$C$1:$CZ$1,0))),"-")</f>
        <v>-</v>
      </c>
      <c r="I777" s="8" t="str">
        <f>IFERROR(IF(INDEX('ce raw data'!$C$2:$CZ$3000,MATCH(1,INDEX(('ce raw data'!$A$2:$A$3000=C752)*('ce raw data'!$B$2:$B$3000=$B777),,),0),MATCH(I755,'ce raw data'!$C$1:$CZ$1,0))="","-",INDEX('ce raw data'!$C$2:$CZ$3000,MATCH(1,INDEX(('ce raw data'!$A$2:$A$3000=C752)*('ce raw data'!$B$2:$B$3000=$B777),,),0),MATCH(I755,'ce raw data'!$C$1:$CZ$1,0))),"-")</f>
        <v>-</v>
      </c>
      <c r="J777" s="8" t="str">
        <f>IFERROR(IF(INDEX('ce raw data'!$C$2:$CZ$3000,MATCH(1,INDEX(('ce raw data'!$A$2:$A$3000=C752)*('ce raw data'!$B$2:$B$3000=$B777),,),0),MATCH(J755,'ce raw data'!$C$1:$CZ$1,0))="","-",INDEX('ce raw data'!$C$2:$CZ$3000,MATCH(1,INDEX(('ce raw data'!$A$2:$A$3000=C752)*('ce raw data'!$B$2:$B$3000=$B777),,),0),MATCH(J755,'ce raw data'!$C$1:$CZ$1,0))),"-")</f>
        <v>-</v>
      </c>
    </row>
    <row r="778" spans="2:10" hidden="1" x14ac:dyDescent="0.4">
      <c r="B778" s="11"/>
      <c r="C778" s="8" t="str">
        <f>IFERROR(IF(INDEX('ce raw data'!$C$2:$CZ$3000,MATCH(1,INDEX(('ce raw data'!$A$2:$A$3000=C752)*('ce raw data'!$B$2:$B$3000=$B779),,),0),MATCH(SUBSTITUTE(C755,"Allele","Height"),'ce raw data'!$C$1:$CZ$1,0))="","-",INDEX('ce raw data'!$C$2:$CZ$3000,MATCH(1,INDEX(('ce raw data'!$A$2:$A$3000=C752)*('ce raw data'!$B$2:$B$3000=$B779),,),0),MATCH(SUBSTITUTE(C755,"Allele","Height"),'ce raw data'!$C$1:$CZ$1,0))),"-")</f>
        <v>-</v>
      </c>
      <c r="D778" s="8" t="str">
        <f>IFERROR(IF(INDEX('ce raw data'!$C$2:$CZ$3000,MATCH(1,INDEX(('ce raw data'!$A$2:$A$3000=C752)*('ce raw data'!$B$2:$B$3000=$B779),,),0),MATCH(SUBSTITUTE(D755,"Allele","Height"),'ce raw data'!$C$1:$CZ$1,0))="","-",INDEX('ce raw data'!$C$2:$CZ$3000,MATCH(1,INDEX(('ce raw data'!$A$2:$A$3000=C752)*('ce raw data'!$B$2:$B$3000=$B779),,),0),MATCH(SUBSTITUTE(D755,"Allele","Height"),'ce raw data'!$C$1:$CZ$1,0))),"-")</f>
        <v>-</v>
      </c>
      <c r="E778" s="8" t="str">
        <f>IFERROR(IF(INDEX('ce raw data'!$C$2:$CZ$3000,MATCH(1,INDEX(('ce raw data'!$A$2:$A$3000=C752)*('ce raw data'!$B$2:$B$3000=$B779),,),0),MATCH(SUBSTITUTE(E755,"Allele","Height"),'ce raw data'!$C$1:$CZ$1,0))="","-",INDEX('ce raw data'!$C$2:$CZ$3000,MATCH(1,INDEX(('ce raw data'!$A$2:$A$3000=C752)*('ce raw data'!$B$2:$B$3000=$B779),,),0),MATCH(SUBSTITUTE(E755,"Allele","Height"),'ce raw data'!$C$1:$CZ$1,0))),"-")</f>
        <v>-</v>
      </c>
      <c r="F778" s="8" t="str">
        <f>IFERROR(IF(INDEX('ce raw data'!$C$2:$CZ$3000,MATCH(1,INDEX(('ce raw data'!$A$2:$A$3000=C752)*('ce raw data'!$B$2:$B$3000=$B779),,),0),MATCH(SUBSTITUTE(F755,"Allele","Height"),'ce raw data'!$C$1:$CZ$1,0))="","-",INDEX('ce raw data'!$C$2:$CZ$3000,MATCH(1,INDEX(('ce raw data'!$A$2:$A$3000=C752)*('ce raw data'!$B$2:$B$3000=$B779),,),0),MATCH(SUBSTITUTE(F755,"Allele","Height"),'ce raw data'!$C$1:$CZ$1,0))),"-")</f>
        <v>-</v>
      </c>
      <c r="G778" s="8" t="str">
        <f>IFERROR(IF(INDEX('ce raw data'!$C$2:$CZ$3000,MATCH(1,INDEX(('ce raw data'!$A$2:$A$3000=C752)*('ce raw data'!$B$2:$B$3000=$B779),,),0),MATCH(SUBSTITUTE(G755,"Allele","Height"),'ce raw data'!$C$1:$CZ$1,0))="","-",INDEX('ce raw data'!$C$2:$CZ$3000,MATCH(1,INDEX(('ce raw data'!$A$2:$A$3000=C752)*('ce raw data'!$B$2:$B$3000=$B779),,),0),MATCH(SUBSTITUTE(G755,"Allele","Height"),'ce raw data'!$C$1:$CZ$1,0))),"-")</f>
        <v>-</v>
      </c>
      <c r="H778" s="8" t="str">
        <f>IFERROR(IF(INDEX('ce raw data'!$C$2:$CZ$3000,MATCH(1,INDEX(('ce raw data'!$A$2:$A$3000=C752)*('ce raw data'!$B$2:$B$3000=$B779),,),0),MATCH(SUBSTITUTE(H755,"Allele","Height"),'ce raw data'!$C$1:$CZ$1,0))="","-",INDEX('ce raw data'!$C$2:$CZ$3000,MATCH(1,INDEX(('ce raw data'!$A$2:$A$3000=C752)*('ce raw data'!$B$2:$B$3000=$B779),,),0),MATCH(SUBSTITUTE(H755,"Allele","Height"),'ce raw data'!$C$1:$CZ$1,0))),"-")</f>
        <v>-</v>
      </c>
      <c r="I778" s="8" t="str">
        <f>IFERROR(IF(INDEX('ce raw data'!$C$2:$CZ$3000,MATCH(1,INDEX(('ce raw data'!$A$2:$A$3000=C752)*('ce raw data'!$B$2:$B$3000=$B779),,),0),MATCH(SUBSTITUTE(I755,"Allele","Height"),'ce raw data'!$C$1:$CZ$1,0))="","-",INDEX('ce raw data'!$C$2:$CZ$3000,MATCH(1,INDEX(('ce raw data'!$A$2:$A$3000=C752)*('ce raw data'!$B$2:$B$3000=$B779),,),0),MATCH(SUBSTITUTE(I755,"Allele","Height"),'ce raw data'!$C$1:$CZ$1,0))),"-")</f>
        <v>-</v>
      </c>
      <c r="J778" s="8" t="str">
        <f>IFERROR(IF(INDEX('ce raw data'!$C$2:$CZ$3000,MATCH(1,INDEX(('ce raw data'!$A$2:$A$3000=C752)*('ce raw data'!$B$2:$B$3000=$B779),,),0),MATCH(SUBSTITUTE(J755,"Allele","Height"),'ce raw data'!$C$1:$CZ$1,0))="","-",INDEX('ce raw data'!$C$2:$CZ$3000,MATCH(1,INDEX(('ce raw data'!$A$2:$A$3000=C752)*('ce raw data'!$B$2:$B$3000=$B779),,),0),MATCH(SUBSTITUTE(J755,"Allele","Height"),'ce raw data'!$C$1:$CZ$1,0))),"-")</f>
        <v>-</v>
      </c>
    </row>
    <row r="779" spans="2:10" x14ac:dyDescent="0.4">
      <c r="B779" s="11" t="str">
        <f>'Allele Call Table'!$A$93</f>
        <v>Penta D</v>
      </c>
      <c r="C779" s="8" t="str">
        <f>IFERROR(IF(INDEX('ce raw data'!$C$2:$CZ$3000,MATCH(1,INDEX(('ce raw data'!$A$2:$A$3000=C752)*('ce raw data'!$B$2:$B$3000=$B779),,),0),MATCH(C755,'ce raw data'!$C$1:$CZ$1,0))="","-",INDEX('ce raw data'!$C$2:$CZ$3000,MATCH(1,INDEX(('ce raw data'!$A$2:$A$3000=C752)*('ce raw data'!$B$2:$B$3000=$B779),,),0),MATCH(C755,'ce raw data'!$C$1:$CZ$1,0))),"-")</f>
        <v>-</v>
      </c>
      <c r="D779" s="8" t="str">
        <f>IFERROR(IF(INDEX('ce raw data'!$C$2:$CZ$3000,MATCH(1,INDEX(('ce raw data'!$A$2:$A$3000=C752)*('ce raw data'!$B$2:$B$3000=$B779),,),0),MATCH(D755,'ce raw data'!$C$1:$CZ$1,0))="","-",INDEX('ce raw data'!$C$2:$CZ$3000,MATCH(1,INDEX(('ce raw data'!$A$2:$A$3000=C752)*('ce raw data'!$B$2:$B$3000=$B779),,),0),MATCH(D755,'ce raw data'!$C$1:$CZ$1,0))),"-")</f>
        <v>-</v>
      </c>
      <c r="E779" s="8" t="str">
        <f>IFERROR(IF(INDEX('ce raw data'!$C$2:$CZ$3000,MATCH(1,INDEX(('ce raw data'!$A$2:$A$3000=C752)*('ce raw data'!$B$2:$B$3000=$B779),,),0),MATCH(E755,'ce raw data'!$C$1:$CZ$1,0))="","-",INDEX('ce raw data'!$C$2:$CZ$3000,MATCH(1,INDEX(('ce raw data'!$A$2:$A$3000=C752)*('ce raw data'!$B$2:$B$3000=$B779),,),0),MATCH(E755,'ce raw data'!$C$1:$CZ$1,0))),"-")</f>
        <v>-</v>
      </c>
      <c r="F779" s="8" t="str">
        <f>IFERROR(IF(INDEX('ce raw data'!$C$2:$CZ$3000,MATCH(1,INDEX(('ce raw data'!$A$2:$A$3000=C752)*('ce raw data'!$B$2:$B$3000=$B779),,),0),MATCH(F755,'ce raw data'!$C$1:$CZ$1,0))="","-",INDEX('ce raw data'!$C$2:$CZ$3000,MATCH(1,INDEX(('ce raw data'!$A$2:$A$3000=C752)*('ce raw data'!$B$2:$B$3000=$B779),,),0),MATCH(F755,'ce raw data'!$C$1:$CZ$1,0))),"-")</f>
        <v>-</v>
      </c>
      <c r="G779" s="8" t="str">
        <f>IFERROR(IF(INDEX('ce raw data'!$C$2:$CZ$3000,MATCH(1,INDEX(('ce raw data'!$A$2:$A$3000=C752)*('ce raw data'!$B$2:$B$3000=$B779),,),0),MATCH(G755,'ce raw data'!$C$1:$CZ$1,0))="","-",INDEX('ce raw data'!$C$2:$CZ$3000,MATCH(1,INDEX(('ce raw data'!$A$2:$A$3000=C752)*('ce raw data'!$B$2:$B$3000=$B779),,),0),MATCH(G755,'ce raw data'!$C$1:$CZ$1,0))),"-")</f>
        <v>-</v>
      </c>
      <c r="H779" s="8" t="str">
        <f>IFERROR(IF(INDEX('ce raw data'!$C$2:$CZ$3000,MATCH(1,INDEX(('ce raw data'!$A$2:$A$3000=C752)*('ce raw data'!$B$2:$B$3000=$B779),,),0),MATCH(H755,'ce raw data'!$C$1:$CZ$1,0))="","-",INDEX('ce raw data'!$C$2:$CZ$3000,MATCH(1,INDEX(('ce raw data'!$A$2:$A$3000=C752)*('ce raw data'!$B$2:$B$3000=$B779),,),0),MATCH(H755,'ce raw data'!$C$1:$CZ$1,0))),"-")</f>
        <v>-</v>
      </c>
      <c r="I779" s="8" t="str">
        <f>IFERROR(IF(INDEX('ce raw data'!$C$2:$CZ$3000,MATCH(1,INDEX(('ce raw data'!$A$2:$A$3000=C752)*('ce raw data'!$B$2:$B$3000=$B779),,),0),MATCH(I755,'ce raw data'!$C$1:$CZ$1,0))="","-",INDEX('ce raw data'!$C$2:$CZ$3000,MATCH(1,INDEX(('ce raw data'!$A$2:$A$3000=C752)*('ce raw data'!$B$2:$B$3000=$B779),,),0),MATCH(I755,'ce raw data'!$C$1:$CZ$1,0))),"-")</f>
        <v>-</v>
      </c>
      <c r="J779" s="8" t="str">
        <f>IFERROR(IF(INDEX('ce raw data'!$C$2:$CZ$3000,MATCH(1,INDEX(('ce raw data'!$A$2:$A$3000=C752)*('ce raw data'!$B$2:$B$3000=$B779),,),0),MATCH(J755,'ce raw data'!$C$1:$CZ$1,0))="","-",INDEX('ce raw data'!$C$2:$CZ$3000,MATCH(1,INDEX(('ce raw data'!$A$2:$A$3000=C752)*('ce raw data'!$B$2:$B$3000=$B779),,),0),MATCH(J755,'ce raw data'!$C$1:$CZ$1,0))),"-")</f>
        <v>-</v>
      </c>
    </row>
    <row r="780" spans="2:10" hidden="1" x14ac:dyDescent="0.4">
      <c r="B780" s="10"/>
      <c r="C780" s="8" t="str">
        <f>IFERROR(IF(INDEX('ce raw data'!$C$2:$CZ$3000,MATCH(1,INDEX(('ce raw data'!$A$2:$A$3000=C752)*('ce raw data'!$B$2:$B$3000=$B781),,),0),MATCH(SUBSTITUTE(C755,"Allele","Height"),'ce raw data'!$C$1:$CZ$1,0))="","-",INDEX('ce raw data'!$C$2:$CZ$3000,MATCH(1,INDEX(('ce raw data'!$A$2:$A$3000=C752)*('ce raw data'!$B$2:$B$3000=$B781),,),0),MATCH(SUBSTITUTE(C755,"Allele","Height"),'ce raw data'!$C$1:$CZ$1,0))),"-")</f>
        <v>-</v>
      </c>
      <c r="D780" s="8" t="str">
        <f>IFERROR(IF(INDEX('ce raw data'!$C$2:$CZ$3000,MATCH(1,INDEX(('ce raw data'!$A$2:$A$3000=C752)*('ce raw data'!$B$2:$B$3000=$B781),,),0),MATCH(SUBSTITUTE(D755,"Allele","Height"),'ce raw data'!$C$1:$CZ$1,0))="","-",INDEX('ce raw data'!$C$2:$CZ$3000,MATCH(1,INDEX(('ce raw data'!$A$2:$A$3000=C752)*('ce raw data'!$B$2:$B$3000=$B781),,),0),MATCH(SUBSTITUTE(D755,"Allele","Height"),'ce raw data'!$C$1:$CZ$1,0))),"-")</f>
        <v>-</v>
      </c>
      <c r="E780" s="8" t="str">
        <f>IFERROR(IF(INDEX('ce raw data'!$C$2:$CZ$3000,MATCH(1,INDEX(('ce raw data'!$A$2:$A$3000=C752)*('ce raw data'!$B$2:$B$3000=$B781),,),0),MATCH(SUBSTITUTE(E755,"Allele","Height"),'ce raw data'!$C$1:$CZ$1,0))="","-",INDEX('ce raw data'!$C$2:$CZ$3000,MATCH(1,INDEX(('ce raw data'!$A$2:$A$3000=C752)*('ce raw data'!$B$2:$B$3000=$B781),,),0),MATCH(SUBSTITUTE(E755,"Allele","Height"),'ce raw data'!$C$1:$CZ$1,0))),"-")</f>
        <v>-</v>
      </c>
      <c r="F780" s="8" t="str">
        <f>IFERROR(IF(INDEX('ce raw data'!$C$2:$CZ$3000,MATCH(1,INDEX(('ce raw data'!$A$2:$A$3000=C752)*('ce raw data'!$B$2:$B$3000=$B781),,),0),MATCH(SUBSTITUTE(F755,"Allele","Height"),'ce raw data'!$C$1:$CZ$1,0))="","-",INDEX('ce raw data'!$C$2:$CZ$3000,MATCH(1,INDEX(('ce raw data'!$A$2:$A$3000=C752)*('ce raw data'!$B$2:$B$3000=$B781),,),0),MATCH(SUBSTITUTE(F755,"Allele","Height"),'ce raw data'!$C$1:$CZ$1,0))),"-")</f>
        <v>-</v>
      </c>
      <c r="G780" s="8" t="str">
        <f>IFERROR(IF(INDEX('ce raw data'!$C$2:$CZ$3000,MATCH(1,INDEX(('ce raw data'!$A$2:$A$3000=C752)*('ce raw data'!$B$2:$B$3000=$B781),,),0),MATCH(SUBSTITUTE(G755,"Allele","Height"),'ce raw data'!$C$1:$CZ$1,0))="","-",INDEX('ce raw data'!$C$2:$CZ$3000,MATCH(1,INDEX(('ce raw data'!$A$2:$A$3000=C752)*('ce raw data'!$B$2:$B$3000=$B781),,),0),MATCH(SUBSTITUTE(G755,"Allele","Height"),'ce raw data'!$C$1:$CZ$1,0))),"-")</f>
        <v>-</v>
      </c>
      <c r="H780" s="8" t="str">
        <f>IFERROR(IF(INDEX('ce raw data'!$C$2:$CZ$3000,MATCH(1,INDEX(('ce raw data'!$A$2:$A$3000=C752)*('ce raw data'!$B$2:$B$3000=$B781),,),0),MATCH(SUBSTITUTE(H755,"Allele","Height"),'ce raw data'!$C$1:$CZ$1,0))="","-",INDEX('ce raw data'!$C$2:$CZ$3000,MATCH(1,INDEX(('ce raw data'!$A$2:$A$3000=C752)*('ce raw data'!$B$2:$B$3000=$B781),,),0),MATCH(SUBSTITUTE(H755,"Allele","Height"),'ce raw data'!$C$1:$CZ$1,0))),"-")</f>
        <v>-</v>
      </c>
      <c r="I780" s="8" t="str">
        <f>IFERROR(IF(INDEX('ce raw data'!$C$2:$CZ$3000,MATCH(1,INDEX(('ce raw data'!$A$2:$A$3000=C752)*('ce raw data'!$B$2:$B$3000=$B781),,),0),MATCH(SUBSTITUTE(I755,"Allele","Height"),'ce raw data'!$C$1:$CZ$1,0))="","-",INDEX('ce raw data'!$C$2:$CZ$3000,MATCH(1,INDEX(('ce raw data'!$A$2:$A$3000=C752)*('ce raw data'!$B$2:$B$3000=$B781),,),0),MATCH(SUBSTITUTE(I755,"Allele","Height"),'ce raw data'!$C$1:$CZ$1,0))),"-")</f>
        <v>-</v>
      </c>
      <c r="J780" s="8" t="str">
        <f>IFERROR(IF(INDEX('ce raw data'!$C$2:$CZ$3000,MATCH(1,INDEX(('ce raw data'!$A$2:$A$3000=C752)*('ce raw data'!$B$2:$B$3000=$B781),,),0),MATCH(SUBSTITUTE(J755,"Allele","Height"),'ce raw data'!$C$1:$CZ$1,0))="","-",INDEX('ce raw data'!$C$2:$CZ$3000,MATCH(1,INDEX(('ce raw data'!$A$2:$A$3000=C752)*('ce raw data'!$B$2:$B$3000=$B781),,),0),MATCH(SUBSTITUTE(J755,"Allele","Height"),'ce raw data'!$C$1:$CZ$1,0))),"-")</f>
        <v>-</v>
      </c>
    </row>
    <row r="781" spans="2:10" x14ac:dyDescent="0.4">
      <c r="B781" s="14" t="str">
        <f>'Allele Call Table'!$A$95</f>
        <v>TH01</v>
      </c>
      <c r="C781" s="8" t="str">
        <f>IFERROR(IF(INDEX('ce raw data'!$C$2:$CZ$3000,MATCH(1,INDEX(('ce raw data'!$A$2:$A$3000=C752)*('ce raw data'!$B$2:$B$3000=$B781),,),0),MATCH(C755,'ce raw data'!$C$1:$CZ$1,0))="","-",INDEX('ce raw data'!$C$2:$CZ$3000,MATCH(1,INDEX(('ce raw data'!$A$2:$A$3000=C752)*('ce raw data'!$B$2:$B$3000=$B781),,),0),MATCH(C755,'ce raw data'!$C$1:$CZ$1,0))),"-")</f>
        <v>-</v>
      </c>
      <c r="D781" s="8" t="str">
        <f>IFERROR(IF(INDEX('ce raw data'!$C$2:$CZ$3000,MATCH(1,INDEX(('ce raw data'!$A$2:$A$3000=C752)*('ce raw data'!$B$2:$B$3000=$B781),,),0),MATCH(D755,'ce raw data'!$C$1:$CZ$1,0))="","-",INDEX('ce raw data'!$C$2:$CZ$3000,MATCH(1,INDEX(('ce raw data'!$A$2:$A$3000=C752)*('ce raw data'!$B$2:$B$3000=$B781),,),0),MATCH(D755,'ce raw data'!$C$1:$CZ$1,0))),"-")</f>
        <v>-</v>
      </c>
      <c r="E781" s="8" t="str">
        <f>IFERROR(IF(INDEX('ce raw data'!$C$2:$CZ$3000,MATCH(1,INDEX(('ce raw data'!$A$2:$A$3000=C752)*('ce raw data'!$B$2:$B$3000=$B781),,),0),MATCH(E755,'ce raw data'!$C$1:$CZ$1,0))="","-",INDEX('ce raw data'!$C$2:$CZ$3000,MATCH(1,INDEX(('ce raw data'!$A$2:$A$3000=C752)*('ce raw data'!$B$2:$B$3000=$B781),,),0),MATCH(E755,'ce raw data'!$C$1:$CZ$1,0))),"-")</f>
        <v>-</v>
      </c>
      <c r="F781" s="8" t="str">
        <f>IFERROR(IF(INDEX('ce raw data'!$C$2:$CZ$3000,MATCH(1,INDEX(('ce raw data'!$A$2:$A$3000=C752)*('ce raw data'!$B$2:$B$3000=$B781),,),0),MATCH(F755,'ce raw data'!$C$1:$CZ$1,0))="","-",INDEX('ce raw data'!$C$2:$CZ$3000,MATCH(1,INDEX(('ce raw data'!$A$2:$A$3000=C752)*('ce raw data'!$B$2:$B$3000=$B781),,),0),MATCH(F755,'ce raw data'!$C$1:$CZ$1,0))),"-")</f>
        <v>-</v>
      </c>
      <c r="G781" s="8" t="str">
        <f>IFERROR(IF(INDEX('ce raw data'!$C$2:$CZ$3000,MATCH(1,INDEX(('ce raw data'!$A$2:$A$3000=C752)*('ce raw data'!$B$2:$B$3000=$B781),,),0),MATCH(G755,'ce raw data'!$C$1:$CZ$1,0))="","-",INDEX('ce raw data'!$C$2:$CZ$3000,MATCH(1,INDEX(('ce raw data'!$A$2:$A$3000=C752)*('ce raw data'!$B$2:$B$3000=$B781),,),0),MATCH(G755,'ce raw data'!$C$1:$CZ$1,0))),"-")</f>
        <v>-</v>
      </c>
      <c r="H781" s="8" t="str">
        <f>IFERROR(IF(INDEX('ce raw data'!$C$2:$CZ$3000,MATCH(1,INDEX(('ce raw data'!$A$2:$A$3000=C752)*('ce raw data'!$B$2:$B$3000=$B781),,),0),MATCH(H755,'ce raw data'!$C$1:$CZ$1,0))="","-",INDEX('ce raw data'!$C$2:$CZ$3000,MATCH(1,INDEX(('ce raw data'!$A$2:$A$3000=C752)*('ce raw data'!$B$2:$B$3000=$B781),,),0),MATCH(H755,'ce raw data'!$C$1:$CZ$1,0))),"-")</f>
        <v>-</v>
      </c>
      <c r="I781" s="8" t="str">
        <f>IFERROR(IF(INDEX('ce raw data'!$C$2:$CZ$3000,MATCH(1,INDEX(('ce raw data'!$A$2:$A$3000=C752)*('ce raw data'!$B$2:$B$3000=$B781),,),0),MATCH(I755,'ce raw data'!$C$1:$CZ$1,0))="","-",INDEX('ce raw data'!$C$2:$CZ$3000,MATCH(1,INDEX(('ce raw data'!$A$2:$A$3000=C752)*('ce raw data'!$B$2:$B$3000=$B781),,),0),MATCH(I755,'ce raw data'!$C$1:$CZ$1,0))),"-")</f>
        <v>-</v>
      </c>
      <c r="J781" s="8" t="str">
        <f>IFERROR(IF(INDEX('ce raw data'!$C$2:$CZ$3000,MATCH(1,INDEX(('ce raw data'!$A$2:$A$3000=C752)*('ce raw data'!$B$2:$B$3000=$B781),,),0),MATCH(J755,'ce raw data'!$C$1:$CZ$1,0))="","-",INDEX('ce raw data'!$C$2:$CZ$3000,MATCH(1,INDEX(('ce raw data'!$A$2:$A$3000=C752)*('ce raw data'!$B$2:$B$3000=$B781),,),0),MATCH(J755,'ce raw data'!$C$1:$CZ$1,0))),"-")</f>
        <v>-</v>
      </c>
    </row>
    <row r="782" spans="2:10" hidden="1" x14ac:dyDescent="0.4">
      <c r="B782" s="14"/>
      <c r="C782" s="8" t="str">
        <f>IFERROR(IF(INDEX('ce raw data'!$C$2:$CZ$3000,MATCH(1,INDEX(('ce raw data'!$A$2:$A$3000=C752)*('ce raw data'!$B$2:$B$3000=$B783),,),0),MATCH(SUBSTITUTE(C755,"Allele","Height"),'ce raw data'!$C$1:$CZ$1,0))="","-",INDEX('ce raw data'!$C$2:$CZ$3000,MATCH(1,INDEX(('ce raw data'!$A$2:$A$3000=C752)*('ce raw data'!$B$2:$B$3000=$B783),,),0),MATCH(SUBSTITUTE(C755,"Allele","Height"),'ce raw data'!$C$1:$CZ$1,0))),"-")</f>
        <v>-</v>
      </c>
      <c r="D782" s="8" t="str">
        <f>IFERROR(IF(INDEX('ce raw data'!$C$2:$CZ$3000,MATCH(1,INDEX(('ce raw data'!$A$2:$A$3000=C752)*('ce raw data'!$B$2:$B$3000=$B783),,),0),MATCH(SUBSTITUTE(D755,"Allele","Height"),'ce raw data'!$C$1:$CZ$1,0))="","-",INDEX('ce raw data'!$C$2:$CZ$3000,MATCH(1,INDEX(('ce raw data'!$A$2:$A$3000=C752)*('ce raw data'!$B$2:$B$3000=$B783),,),0),MATCH(SUBSTITUTE(D755,"Allele","Height"),'ce raw data'!$C$1:$CZ$1,0))),"-")</f>
        <v>-</v>
      </c>
      <c r="E782" s="8" t="str">
        <f>IFERROR(IF(INDEX('ce raw data'!$C$2:$CZ$3000,MATCH(1,INDEX(('ce raw data'!$A$2:$A$3000=C752)*('ce raw data'!$B$2:$B$3000=$B783),,),0),MATCH(SUBSTITUTE(E755,"Allele","Height"),'ce raw data'!$C$1:$CZ$1,0))="","-",INDEX('ce raw data'!$C$2:$CZ$3000,MATCH(1,INDEX(('ce raw data'!$A$2:$A$3000=C752)*('ce raw data'!$B$2:$B$3000=$B783),,),0),MATCH(SUBSTITUTE(E755,"Allele","Height"),'ce raw data'!$C$1:$CZ$1,0))),"-")</f>
        <v>-</v>
      </c>
      <c r="F782" s="8" t="str">
        <f>IFERROR(IF(INDEX('ce raw data'!$C$2:$CZ$3000,MATCH(1,INDEX(('ce raw data'!$A$2:$A$3000=C752)*('ce raw data'!$B$2:$B$3000=$B783),,),0),MATCH(SUBSTITUTE(F755,"Allele","Height"),'ce raw data'!$C$1:$CZ$1,0))="","-",INDEX('ce raw data'!$C$2:$CZ$3000,MATCH(1,INDEX(('ce raw data'!$A$2:$A$3000=C752)*('ce raw data'!$B$2:$B$3000=$B783),,),0),MATCH(SUBSTITUTE(F755,"Allele","Height"),'ce raw data'!$C$1:$CZ$1,0))),"-")</f>
        <v>-</v>
      </c>
      <c r="G782" s="8" t="str">
        <f>IFERROR(IF(INDEX('ce raw data'!$C$2:$CZ$3000,MATCH(1,INDEX(('ce raw data'!$A$2:$A$3000=C752)*('ce raw data'!$B$2:$B$3000=$B783),,),0),MATCH(SUBSTITUTE(G755,"Allele","Height"),'ce raw data'!$C$1:$CZ$1,0))="","-",INDEX('ce raw data'!$C$2:$CZ$3000,MATCH(1,INDEX(('ce raw data'!$A$2:$A$3000=C752)*('ce raw data'!$B$2:$B$3000=$B783),,),0),MATCH(SUBSTITUTE(G755,"Allele","Height"),'ce raw data'!$C$1:$CZ$1,0))),"-")</f>
        <v>-</v>
      </c>
      <c r="H782" s="8" t="str">
        <f>IFERROR(IF(INDEX('ce raw data'!$C$2:$CZ$3000,MATCH(1,INDEX(('ce raw data'!$A$2:$A$3000=C752)*('ce raw data'!$B$2:$B$3000=$B783),,),0),MATCH(SUBSTITUTE(H755,"Allele","Height"),'ce raw data'!$C$1:$CZ$1,0))="","-",INDEX('ce raw data'!$C$2:$CZ$3000,MATCH(1,INDEX(('ce raw data'!$A$2:$A$3000=C752)*('ce raw data'!$B$2:$B$3000=$B783),,),0),MATCH(SUBSTITUTE(H755,"Allele","Height"),'ce raw data'!$C$1:$CZ$1,0))),"-")</f>
        <v>-</v>
      </c>
      <c r="I782" s="8" t="str">
        <f>IFERROR(IF(INDEX('ce raw data'!$C$2:$CZ$3000,MATCH(1,INDEX(('ce raw data'!$A$2:$A$3000=C752)*('ce raw data'!$B$2:$B$3000=$B783),,),0),MATCH(SUBSTITUTE(I755,"Allele","Height"),'ce raw data'!$C$1:$CZ$1,0))="","-",INDEX('ce raw data'!$C$2:$CZ$3000,MATCH(1,INDEX(('ce raw data'!$A$2:$A$3000=C752)*('ce raw data'!$B$2:$B$3000=$B783),,),0),MATCH(SUBSTITUTE(I755,"Allele","Height"),'ce raw data'!$C$1:$CZ$1,0))),"-")</f>
        <v>-</v>
      </c>
      <c r="J782" s="8" t="str">
        <f>IFERROR(IF(INDEX('ce raw data'!$C$2:$CZ$3000,MATCH(1,INDEX(('ce raw data'!$A$2:$A$3000=C752)*('ce raw data'!$B$2:$B$3000=$B783),,),0),MATCH(SUBSTITUTE(J755,"Allele","Height"),'ce raw data'!$C$1:$CZ$1,0))="","-",INDEX('ce raw data'!$C$2:$CZ$3000,MATCH(1,INDEX(('ce raw data'!$A$2:$A$3000=C752)*('ce raw data'!$B$2:$B$3000=$B783),,),0),MATCH(SUBSTITUTE(J755,"Allele","Height"),'ce raw data'!$C$1:$CZ$1,0))),"-")</f>
        <v>-</v>
      </c>
    </row>
    <row r="783" spans="2:10" x14ac:dyDescent="0.4">
      <c r="B783" s="14" t="str">
        <f>'Allele Call Table'!$A$97</f>
        <v>vWA</v>
      </c>
      <c r="C783" s="8" t="str">
        <f>IFERROR(IF(INDEX('ce raw data'!$C$2:$CZ$3000,MATCH(1,INDEX(('ce raw data'!$A$2:$A$3000=C752)*('ce raw data'!$B$2:$B$3000=$B783),,),0),MATCH(C755,'ce raw data'!$C$1:$CZ$1,0))="","-",INDEX('ce raw data'!$C$2:$CZ$3000,MATCH(1,INDEX(('ce raw data'!$A$2:$A$3000=C752)*('ce raw data'!$B$2:$B$3000=$B783),,),0),MATCH(C755,'ce raw data'!$C$1:$CZ$1,0))),"-")</f>
        <v>-</v>
      </c>
      <c r="D783" s="8" t="str">
        <f>IFERROR(IF(INDEX('ce raw data'!$C$2:$CZ$3000,MATCH(1,INDEX(('ce raw data'!$A$2:$A$3000=C752)*('ce raw data'!$B$2:$B$3000=$B783),,),0),MATCH(D755,'ce raw data'!$C$1:$CZ$1,0))="","-",INDEX('ce raw data'!$C$2:$CZ$3000,MATCH(1,INDEX(('ce raw data'!$A$2:$A$3000=C752)*('ce raw data'!$B$2:$B$3000=$B783),,),0),MATCH(D755,'ce raw data'!$C$1:$CZ$1,0))),"-")</f>
        <v>-</v>
      </c>
      <c r="E783" s="8" t="str">
        <f>IFERROR(IF(INDEX('ce raw data'!$C$2:$CZ$3000,MATCH(1,INDEX(('ce raw data'!$A$2:$A$3000=C752)*('ce raw data'!$B$2:$B$3000=$B783),,),0),MATCH(E755,'ce raw data'!$C$1:$CZ$1,0))="","-",INDEX('ce raw data'!$C$2:$CZ$3000,MATCH(1,INDEX(('ce raw data'!$A$2:$A$3000=C752)*('ce raw data'!$B$2:$B$3000=$B783),,),0),MATCH(E755,'ce raw data'!$C$1:$CZ$1,0))),"-")</f>
        <v>-</v>
      </c>
      <c r="F783" s="8" t="str">
        <f>IFERROR(IF(INDEX('ce raw data'!$C$2:$CZ$3000,MATCH(1,INDEX(('ce raw data'!$A$2:$A$3000=C752)*('ce raw data'!$B$2:$B$3000=$B783),,),0),MATCH(F755,'ce raw data'!$C$1:$CZ$1,0))="","-",INDEX('ce raw data'!$C$2:$CZ$3000,MATCH(1,INDEX(('ce raw data'!$A$2:$A$3000=C752)*('ce raw data'!$B$2:$B$3000=$B783),,),0),MATCH(F755,'ce raw data'!$C$1:$CZ$1,0))),"-")</f>
        <v>-</v>
      </c>
      <c r="G783" s="8" t="str">
        <f>IFERROR(IF(INDEX('ce raw data'!$C$2:$CZ$3000,MATCH(1,INDEX(('ce raw data'!$A$2:$A$3000=C752)*('ce raw data'!$B$2:$B$3000=$B783),,),0),MATCH(G755,'ce raw data'!$C$1:$CZ$1,0))="","-",INDEX('ce raw data'!$C$2:$CZ$3000,MATCH(1,INDEX(('ce raw data'!$A$2:$A$3000=C752)*('ce raw data'!$B$2:$B$3000=$B783),,),0),MATCH(G755,'ce raw data'!$C$1:$CZ$1,0))),"-")</f>
        <v>-</v>
      </c>
      <c r="H783" s="8" t="str">
        <f>IFERROR(IF(INDEX('ce raw data'!$C$2:$CZ$3000,MATCH(1,INDEX(('ce raw data'!$A$2:$A$3000=C752)*('ce raw data'!$B$2:$B$3000=$B783),,),0),MATCH(H755,'ce raw data'!$C$1:$CZ$1,0))="","-",INDEX('ce raw data'!$C$2:$CZ$3000,MATCH(1,INDEX(('ce raw data'!$A$2:$A$3000=C752)*('ce raw data'!$B$2:$B$3000=$B783),,),0),MATCH(H755,'ce raw data'!$C$1:$CZ$1,0))),"-")</f>
        <v>-</v>
      </c>
      <c r="I783" s="8" t="str">
        <f>IFERROR(IF(INDEX('ce raw data'!$C$2:$CZ$3000,MATCH(1,INDEX(('ce raw data'!$A$2:$A$3000=C752)*('ce raw data'!$B$2:$B$3000=$B783),,),0),MATCH(I755,'ce raw data'!$C$1:$CZ$1,0))="","-",INDEX('ce raw data'!$C$2:$CZ$3000,MATCH(1,INDEX(('ce raw data'!$A$2:$A$3000=C752)*('ce raw data'!$B$2:$B$3000=$B783),,),0),MATCH(I755,'ce raw data'!$C$1:$CZ$1,0))),"-")</f>
        <v>-</v>
      </c>
      <c r="J783" s="8" t="str">
        <f>IFERROR(IF(INDEX('ce raw data'!$C$2:$CZ$3000,MATCH(1,INDEX(('ce raw data'!$A$2:$A$3000=C752)*('ce raw data'!$B$2:$B$3000=$B783),,),0),MATCH(J755,'ce raw data'!$C$1:$CZ$1,0))="","-",INDEX('ce raw data'!$C$2:$CZ$3000,MATCH(1,INDEX(('ce raw data'!$A$2:$A$3000=C752)*('ce raw data'!$B$2:$B$3000=$B783),,),0),MATCH(J755,'ce raw data'!$C$1:$CZ$1,0))),"-")</f>
        <v>-</v>
      </c>
    </row>
    <row r="784" spans="2:10" hidden="1" x14ac:dyDescent="0.4">
      <c r="B784" s="14"/>
      <c r="C784" s="8" t="str">
        <f>IFERROR(IF(INDEX('ce raw data'!$C$2:$CZ$3000,MATCH(1,INDEX(('ce raw data'!$A$2:$A$3000=C752)*('ce raw data'!$B$2:$B$3000=$B785),,),0),MATCH(SUBSTITUTE(C755,"Allele","Height"),'ce raw data'!$C$1:$CZ$1,0))="","-",INDEX('ce raw data'!$C$2:$CZ$3000,MATCH(1,INDEX(('ce raw data'!$A$2:$A$3000=C752)*('ce raw data'!$B$2:$B$3000=$B785),,),0),MATCH(SUBSTITUTE(C755,"Allele","Height"),'ce raw data'!$C$1:$CZ$1,0))),"-")</f>
        <v>-</v>
      </c>
      <c r="D784" s="8" t="str">
        <f>IFERROR(IF(INDEX('ce raw data'!$C$2:$CZ$3000,MATCH(1,INDEX(('ce raw data'!$A$2:$A$3000=C752)*('ce raw data'!$B$2:$B$3000=$B785),,),0),MATCH(SUBSTITUTE(D755,"Allele","Height"),'ce raw data'!$C$1:$CZ$1,0))="","-",INDEX('ce raw data'!$C$2:$CZ$3000,MATCH(1,INDEX(('ce raw data'!$A$2:$A$3000=C752)*('ce raw data'!$B$2:$B$3000=$B785),,),0),MATCH(SUBSTITUTE(D755,"Allele","Height"),'ce raw data'!$C$1:$CZ$1,0))),"-")</f>
        <v>-</v>
      </c>
      <c r="E784" s="8" t="str">
        <f>IFERROR(IF(INDEX('ce raw data'!$C$2:$CZ$3000,MATCH(1,INDEX(('ce raw data'!$A$2:$A$3000=C752)*('ce raw data'!$B$2:$B$3000=$B785),,),0),MATCH(SUBSTITUTE(E755,"Allele","Height"),'ce raw data'!$C$1:$CZ$1,0))="","-",INDEX('ce raw data'!$C$2:$CZ$3000,MATCH(1,INDEX(('ce raw data'!$A$2:$A$3000=C752)*('ce raw data'!$B$2:$B$3000=$B785),,),0),MATCH(SUBSTITUTE(E755,"Allele","Height"),'ce raw data'!$C$1:$CZ$1,0))),"-")</f>
        <v>-</v>
      </c>
      <c r="F784" s="8" t="str">
        <f>IFERROR(IF(INDEX('ce raw data'!$C$2:$CZ$3000,MATCH(1,INDEX(('ce raw data'!$A$2:$A$3000=C752)*('ce raw data'!$B$2:$B$3000=$B785),,),0),MATCH(SUBSTITUTE(F755,"Allele","Height"),'ce raw data'!$C$1:$CZ$1,0))="","-",INDEX('ce raw data'!$C$2:$CZ$3000,MATCH(1,INDEX(('ce raw data'!$A$2:$A$3000=C752)*('ce raw data'!$B$2:$B$3000=$B785),,),0),MATCH(SUBSTITUTE(F755,"Allele","Height"),'ce raw data'!$C$1:$CZ$1,0))),"-")</f>
        <v>-</v>
      </c>
      <c r="G784" s="8" t="str">
        <f>IFERROR(IF(INDEX('ce raw data'!$C$2:$CZ$3000,MATCH(1,INDEX(('ce raw data'!$A$2:$A$3000=C752)*('ce raw data'!$B$2:$B$3000=$B785),,),0),MATCH(SUBSTITUTE(G755,"Allele","Height"),'ce raw data'!$C$1:$CZ$1,0))="","-",INDEX('ce raw data'!$C$2:$CZ$3000,MATCH(1,INDEX(('ce raw data'!$A$2:$A$3000=C752)*('ce raw data'!$B$2:$B$3000=$B785),,),0),MATCH(SUBSTITUTE(G755,"Allele","Height"),'ce raw data'!$C$1:$CZ$1,0))),"-")</f>
        <v>-</v>
      </c>
      <c r="H784" s="8" t="str">
        <f>IFERROR(IF(INDEX('ce raw data'!$C$2:$CZ$3000,MATCH(1,INDEX(('ce raw data'!$A$2:$A$3000=C752)*('ce raw data'!$B$2:$B$3000=$B785),,),0),MATCH(SUBSTITUTE(H755,"Allele","Height"),'ce raw data'!$C$1:$CZ$1,0))="","-",INDEX('ce raw data'!$C$2:$CZ$3000,MATCH(1,INDEX(('ce raw data'!$A$2:$A$3000=C752)*('ce raw data'!$B$2:$B$3000=$B785),,),0),MATCH(SUBSTITUTE(H755,"Allele","Height"),'ce raw data'!$C$1:$CZ$1,0))),"-")</f>
        <v>-</v>
      </c>
      <c r="I784" s="8" t="str">
        <f>IFERROR(IF(INDEX('ce raw data'!$C$2:$CZ$3000,MATCH(1,INDEX(('ce raw data'!$A$2:$A$3000=C752)*('ce raw data'!$B$2:$B$3000=$B785),,),0),MATCH(SUBSTITUTE(I755,"Allele","Height"),'ce raw data'!$C$1:$CZ$1,0))="","-",INDEX('ce raw data'!$C$2:$CZ$3000,MATCH(1,INDEX(('ce raw data'!$A$2:$A$3000=C752)*('ce raw data'!$B$2:$B$3000=$B785),,),0),MATCH(SUBSTITUTE(I755,"Allele","Height"),'ce raw data'!$C$1:$CZ$1,0))),"-")</f>
        <v>-</v>
      </c>
      <c r="J784" s="8" t="str">
        <f>IFERROR(IF(INDEX('ce raw data'!$C$2:$CZ$3000,MATCH(1,INDEX(('ce raw data'!$A$2:$A$3000=C752)*('ce raw data'!$B$2:$B$3000=$B785),,),0),MATCH(SUBSTITUTE(J755,"Allele","Height"),'ce raw data'!$C$1:$CZ$1,0))="","-",INDEX('ce raw data'!$C$2:$CZ$3000,MATCH(1,INDEX(('ce raw data'!$A$2:$A$3000=C752)*('ce raw data'!$B$2:$B$3000=$B785),,),0),MATCH(SUBSTITUTE(J755,"Allele","Height"),'ce raw data'!$C$1:$CZ$1,0))),"-")</f>
        <v>-</v>
      </c>
    </row>
    <row r="785" spans="2:10" x14ac:dyDescent="0.4">
      <c r="B785" s="14" t="str">
        <f>'Allele Call Table'!$A$99</f>
        <v>D21S11</v>
      </c>
      <c r="C785" s="8" t="str">
        <f>IFERROR(IF(INDEX('ce raw data'!$C$2:$CZ$3000,MATCH(1,INDEX(('ce raw data'!$A$2:$A$3000=C752)*('ce raw data'!$B$2:$B$3000=$B785),,),0),MATCH(C755,'ce raw data'!$C$1:$CZ$1,0))="","-",INDEX('ce raw data'!$C$2:$CZ$3000,MATCH(1,INDEX(('ce raw data'!$A$2:$A$3000=C752)*('ce raw data'!$B$2:$B$3000=$B785),,),0),MATCH(C755,'ce raw data'!$C$1:$CZ$1,0))),"-")</f>
        <v>-</v>
      </c>
      <c r="D785" s="8" t="str">
        <f>IFERROR(IF(INDEX('ce raw data'!$C$2:$CZ$3000,MATCH(1,INDEX(('ce raw data'!$A$2:$A$3000=C752)*('ce raw data'!$B$2:$B$3000=$B785),,),0),MATCH(D755,'ce raw data'!$C$1:$CZ$1,0))="","-",INDEX('ce raw data'!$C$2:$CZ$3000,MATCH(1,INDEX(('ce raw data'!$A$2:$A$3000=C752)*('ce raw data'!$B$2:$B$3000=$B785),,),0),MATCH(D755,'ce raw data'!$C$1:$CZ$1,0))),"-")</f>
        <v>-</v>
      </c>
      <c r="E785" s="8" t="str">
        <f>IFERROR(IF(INDEX('ce raw data'!$C$2:$CZ$3000,MATCH(1,INDEX(('ce raw data'!$A$2:$A$3000=C752)*('ce raw data'!$B$2:$B$3000=$B785),,),0),MATCH(E755,'ce raw data'!$C$1:$CZ$1,0))="","-",INDEX('ce raw data'!$C$2:$CZ$3000,MATCH(1,INDEX(('ce raw data'!$A$2:$A$3000=C752)*('ce raw data'!$B$2:$B$3000=$B785),,),0),MATCH(E755,'ce raw data'!$C$1:$CZ$1,0))),"-")</f>
        <v>-</v>
      </c>
      <c r="F785" s="8" t="str">
        <f>IFERROR(IF(INDEX('ce raw data'!$C$2:$CZ$3000,MATCH(1,INDEX(('ce raw data'!$A$2:$A$3000=C752)*('ce raw data'!$B$2:$B$3000=$B785),,),0),MATCH(F755,'ce raw data'!$C$1:$CZ$1,0))="","-",INDEX('ce raw data'!$C$2:$CZ$3000,MATCH(1,INDEX(('ce raw data'!$A$2:$A$3000=C752)*('ce raw data'!$B$2:$B$3000=$B785),,),0),MATCH(F755,'ce raw data'!$C$1:$CZ$1,0))),"-")</f>
        <v>-</v>
      </c>
      <c r="G785" s="8" t="str">
        <f>IFERROR(IF(INDEX('ce raw data'!$C$2:$CZ$3000,MATCH(1,INDEX(('ce raw data'!$A$2:$A$3000=C752)*('ce raw data'!$B$2:$B$3000=$B785),,),0),MATCH(G755,'ce raw data'!$C$1:$CZ$1,0))="","-",INDEX('ce raw data'!$C$2:$CZ$3000,MATCH(1,INDEX(('ce raw data'!$A$2:$A$3000=C752)*('ce raw data'!$B$2:$B$3000=$B785),,),0),MATCH(G755,'ce raw data'!$C$1:$CZ$1,0))),"-")</f>
        <v>-</v>
      </c>
      <c r="H785" s="8" t="str">
        <f>IFERROR(IF(INDEX('ce raw data'!$C$2:$CZ$3000,MATCH(1,INDEX(('ce raw data'!$A$2:$A$3000=C752)*('ce raw data'!$B$2:$B$3000=$B785),,),0),MATCH(H755,'ce raw data'!$C$1:$CZ$1,0))="","-",INDEX('ce raw data'!$C$2:$CZ$3000,MATCH(1,INDEX(('ce raw data'!$A$2:$A$3000=C752)*('ce raw data'!$B$2:$B$3000=$B785),,),0),MATCH(H755,'ce raw data'!$C$1:$CZ$1,0))),"-")</f>
        <v>-</v>
      </c>
      <c r="I785" s="8" t="str">
        <f>IFERROR(IF(INDEX('ce raw data'!$C$2:$CZ$3000,MATCH(1,INDEX(('ce raw data'!$A$2:$A$3000=C752)*('ce raw data'!$B$2:$B$3000=$B785),,),0),MATCH(I755,'ce raw data'!$C$1:$CZ$1,0))="","-",INDEX('ce raw data'!$C$2:$CZ$3000,MATCH(1,INDEX(('ce raw data'!$A$2:$A$3000=C752)*('ce raw data'!$B$2:$B$3000=$B785),,),0),MATCH(I755,'ce raw data'!$C$1:$CZ$1,0))),"-")</f>
        <v>-</v>
      </c>
      <c r="J785" s="8" t="str">
        <f>IFERROR(IF(INDEX('ce raw data'!$C$2:$CZ$3000,MATCH(1,INDEX(('ce raw data'!$A$2:$A$3000=C752)*('ce raw data'!$B$2:$B$3000=$B785),,),0),MATCH(J755,'ce raw data'!$C$1:$CZ$1,0))="","-",INDEX('ce raw data'!$C$2:$CZ$3000,MATCH(1,INDEX(('ce raw data'!$A$2:$A$3000=C752)*('ce raw data'!$B$2:$B$3000=$B785),,),0),MATCH(J755,'ce raw data'!$C$1:$CZ$1,0))),"-")</f>
        <v>-</v>
      </c>
    </row>
    <row r="786" spans="2:10" hidden="1" x14ac:dyDescent="0.4">
      <c r="B786" s="14"/>
      <c r="C786" s="8" t="str">
        <f>IFERROR(IF(INDEX('ce raw data'!$C$2:$CZ$3000,MATCH(1,INDEX(('ce raw data'!$A$2:$A$3000=C752)*('ce raw data'!$B$2:$B$3000=$B787),,),0),MATCH(SUBSTITUTE(C755,"Allele","Height"),'ce raw data'!$C$1:$CZ$1,0))="","-",INDEX('ce raw data'!$C$2:$CZ$3000,MATCH(1,INDEX(('ce raw data'!$A$2:$A$3000=C752)*('ce raw data'!$B$2:$B$3000=$B787),,),0),MATCH(SUBSTITUTE(C755,"Allele","Height"),'ce raw data'!$C$1:$CZ$1,0))),"-")</f>
        <v>-</v>
      </c>
      <c r="D786" s="8" t="str">
        <f>IFERROR(IF(INDEX('ce raw data'!$C$2:$CZ$3000,MATCH(1,INDEX(('ce raw data'!$A$2:$A$3000=C752)*('ce raw data'!$B$2:$B$3000=$B787),,),0),MATCH(SUBSTITUTE(D755,"Allele","Height"),'ce raw data'!$C$1:$CZ$1,0))="","-",INDEX('ce raw data'!$C$2:$CZ$3000,MATCH(1,INDEX(('ce raw data'!$A$2:$A$3000=C752)*('ce raw data'!$B$2:$B$3000=$B787),,),0),MATCH(SUBSTITUTE(D755,"Allele","Height"),'ce raw data'!$C$1:$CZ$1,0))),"-")</f>
        <v>-</v>
      </c>
      <c r="E786" s="8" t="str">
        <f>IFERROR(IF(INDEX('ce raw data'!$C$2:$CZ$3000,MATCH(1,INDEX(('ce raw data'!$A$2:$A$3000=C752)*('ce raw data'!$B$2:$B$3000=$B787),,),0),MATCH(SUBSTITUTE(E755,"Allele","Height"),'ce raw data'!$C$1:$CZ$1,0))="","-",INDEX('ce raw data'!$C$2:$CZ$3000,MATCH(1,INDEX(('ce raw data'!$A$2:$A$3000=C752)*('ce raw data'!$B$2:$B$3000=$B787),,),0),MATCH(SUBSTITUTE(E755,"Allele","Height"),'ce raw data'!$C$1:$CZ$1,0))),"-")</f>
        <v>-</v>
      </c>
      <c r="F786" s="8" t="str">
        <f>IFERROR(IF(INDEX('ce raw data'!$C$2:$CZ$3000,MATCH(1,INDEX(('ce raw data'!$A$2:$A$3000=C752)*('ce raw data'!$B$2:$B$3000=$B787),,),0),MATCH(SUBSTITUTE(F755,"Allele","Height"),'ce raw data'!$C$1:$CZ$1,0))="","-",INDEX('ce raw data'!$C$2:$CZ$3000,MATCH(1,INDEX(('ce raw data'!$A$2:$A$3000=C752)*('ce raw data'!$B$2:$B$3000=$B787),,),0),MATCH(SUBSTITUTE(F755,"Allele","Height"),'ce raw data'!$C$1:$CZ$1,0))),"-")</f>
        <v>-</v>
      </c>
      <c r="G786" s="8" t="str">
        <f>IFERROR(IF(INDEX('ce raw data'!$C$2:$CZ$3000,MATCH(1,INDEX(('ce raw data'!$A$2:$A$3000=C752)*('ce raw data'!$B$2:$B$3000=$B787),,),0),MATCH(SUBSTITUTE(G755,"Allele","Height"),'ce raw data'!$C$1:$CZ$1,0))="","-",INDEX('ce raw data'!$C$2:$CZ$3000,MATCH(1,INDEX(('ce raw data'!$A$2:$A$3000=C752)*('ce raw data'!$B$2:$B$3000=$B787),,),0),MATCH(SUBSTITUTE(G755,"Allele","Height"),'ce raw data'!$C$1:$CZ$1,0))),"-")</f>
        <v>-</v>
      </c>
      <c r="H786" s="8" t="str">
        <f>IFERROR(IF(INDEX('ce raw data'!$C$2:$CZ$3000,MATCH(1,INDEX(('ce raw data'!$A$2:$A$3000=C752)*('ce raw data'!$B$2:$B$3000=$B787),,),0),MATCH(SUBSTITUTE(H755,"Allele","Height"),'ce raw data'!$C$1:$CZ$1,0))="","-",INDEX('ce raw data'!$C$2:$CZ$3000,MATCH(1,INDEX(('ce raw data'!$A$2:$A$3000=C752)*('ce raw data'!$B$2:$B$3000=$B787),,),0),MATCH(SUBSTITUTE(H755,"Allele","Height"),'ce raw data'!$C$1:$CZ$1,0))),"-")</f>
        <v>-</v>
      </c>
      <c r="I786" s="8" t="str">
        <f>IFERROR(IF(INDEX('ce raw data'!$C$2:$CZ$3000,MATCH(1,INDEX(('ce raw data'!$A$2:$A$3000=C752)*('ce raw data'!$B$2:$B$3000=$B787),,),0),MATCH(SUBSTITUTE(I755,"Allele","Height"),'ce raw data'!$C$1:$CZ$1,0))="","-",INDEX('ce raw data'!$C$2:$CZ$3000,MATCH(1,INDEX(('ce raw data'!$A$2:$A$3000=C752)*('ce raw data'!$B$2:$B$3000=$B787),,),0),MATCH(SUBSTITUTE(I755,"Allele","Height"),'ce raw data'!$C$1:$CZ$1,0))),"-")</f>
        <v>-</v>
      </c>
      <c r="J786" s="8" t="str">
        <f>IFERROR(IF(INDEX('ce raw data'!$C$2:$CZ$3000,MATCH(1,INDEX(('ce raw data'!$A$2:$A$3000=C752)*('ce raw data'!$B$2:$B$3000=$B787),,),0),MATCH(SUBSTITUTE(J755,"Allele","Height"),'ce raw data'!$C$1:$CZ$1,0))="","-",INDEX('ce raw data'!$C$2:$CZ$3000,MATCH(1,INDEX(('ce raw data'!$A$2:$A$3000=C752)*('ce raw data'!$B$2:$B$3000=$B787),,),0),MATCH(SUBSTITUTE(J755,"Allele","Height"),'ce raw data'!$C$1:$CZ$1,0))),"-")</f>
        <v>-</v>
      </c>
    </row>
    <row r="787" spans="2:10" x14ac:dyDescent="0.4">
      <c r="B787" s="14" t="str">
        <f>'Allele Call Table'!$A$101</f>
        <v>D7S820</v>
      </c>
      <c r="C787" s="8" t="str">
        <f>IFERROR(IF(INDEX('ce raw data'!$C$2:$CZ$3000,MATCH(1,INDEX(('ce raw data'!$A$2:$A$3000=C752)*('ce raw data'!$B$2:$B$3000=$B787),,),0),MATCH(C755,'ce raw data'!$C$1:$CZ$1,0))="","-",INDEX('ce raw data'!$C$2:$CZ$3000,MATCH(1,INDEX(('ce raw data'!$A$2:$A$3000=C752)*('ce raw data'!$B$2:$B$3000=$B787),,),0),MATCH(C755,'ce raw data'!$C$1:$CZ$1,0))),"-")</f>
        <v>-</v>
      </c>
      <c r="D787" s="8" t="str">
        <f>IFERROR(IF(INDEX('ce raw data'!$C$2:$CZ$3000,MATCH(1,INDEX(('ce raw data'!$A$2:$A$3000=C752)*('ce raw data'!$B$2:$B$3000=$B787),,),0),MATCH(D755,'ce raw data'!$C$1:$CZ$1,0))="","-",INDEX('ce raw data'!$C$2:$CZ$3000,MATCH(1,INDEX(('ce raw data'!$A$2:$A$3000=C752)*('ce raw data'!$B$2:$B$3000=$B787),,),0),MATCH(D755,'ce raw data'!$C$1:$CZ$1,0))),"-")</f>
        <v>-</v>
      </c>
      <c r="E787" s="8" t="str">
        <f>IFERROR(IF(INDEX('ce raw data'!$C$2:$CZ$3000,MATCH(1,INDEX(('ce raw data'!$A$2:$A$3000=C752)*('ce raw data'!$B$2:$B$3000=$B787),,),0),MATCH(E755,'ce raw data'!$C$1:$CZ$1,0))="","-",INDEX('ce raw data'!$C$2:$CZ$3000,MATCH(1,INDEX(('ce raw data'!$A$2:$A$3000=C752)*('ce raw data'!$B$2:$B$3000=$B787),,),0),MATCH(E755,'ce raw data'!$C$1:$CZ$1,0))),"-")</f>
        <v>-</v>
      </c>
      <c r="F787" s="8" t="str">
        <f>IFERROR(IF(INDEX('ce raw data'!$C$2:$CZ$3000,MATCH(1,INDEX(('ce raw data'!$A$2:$A$3000=C752)*('ce raw data'!$B$2:$B$3000=$B787),,),0),MATCH(F755,'ce raw data'!$C$1:$CZ$1,0))="","-",INDEX('ce raw data'!$C$2:$CZ$3000,MATCH(1,INDEX(('ce raw data'!$A$2:$A$3000=C752)*('ce raw data'!$B$2:$B$3000=$B787),,),0),MATCH(F755,'ce raw data'!$C$1:$CZ$1,0))),"-")</f>
        <v>-</v>
      </c>
      <c r="G787" s="8" t="str">
        <f>IFERROR(IF(INDEX('ce raw data'!$C$2:$CZ$3000,MATCH(1,INDEX(('ce raw data'!$A$2:$A$3000=C752)*('ce raw data'!$B$2:$B$3000=$B787),,),0),MATCH(G755,'ce raw data'!$C$1:$CZ$1,0))="","-",INDEX('ce raw data'!$C$2:$CZ$3000,MATCH(1,INDEX(('ce raw data'!$A$2:$A$3000=C752)*('ce raw data'!$B$2:$B$3000=$B787),,),0),MATCH(G755,'ce raw data'!$C$1:$CZ$1,0))),"-")</f>
        <v>-</v>
      </c>
      <c r="H787" s="8" t="str">
        <f>IFERROR(IF(INDEX('ce raw data'!$C$2:$CZ$3000,MATCH(1,INDEX(('ce raw data'!$A$2:$A$3000=C752)*('ce raw data'!$B$2:$B$3000=$B787),,),0),MATCH(H755,'ce raw data'!$C$1:$CZ$1,0))="","-",INDEX('ce raw data'!$C$2:$CZ$3000,MATCH(1,INDEX(('ce raw data'!$A$2:$A$3000=C752)*('ce raw data'!$B$2:$B$3000=$B787),,),0),MATCH(H755,'ce raw data'!$C$1:$CZ$1,0))),"-")</f>
        <v>-</v>
      </c>
      <c r="I787" s="8" t="str">
        <f>IFERROR(IF(INDEX('ce raw data'!$C$2:$CZ$3000,MATCH(1,INDEX(('ce raw data'!$A$2:$A$3000=C752)*('ce raw data'!$B$2:$B$3000=$B787),,),0),MATCH(I755,'ce raw data'!$C$1:$CZ$1,0))="","-",INDEX('ce raw data'!$C$2:$CZ$3000,MATCH(1,INDEX(('ce raw data'!$A$2:$A$3000=C752)*('ce raw data'!$B$2:$B$3000=$B787),,),0),MATCH(I755,'ce raw data'!$C$1:$CZ$1,0))),"-")</f>
        <v>-</v>
      </c>
      <c r="J787" s="8" t="str">
        <f>IFERROR(IF(INDEX('ce raw data'!$C$2:$CZ$3000,MATCH(1,INDEX(('ce raw data'!$A$2:$A$3000=C752)*('ce raw data'!$B$2:$B$3000=$B787),,),0),MATCH(J755,'ce raw data'!$C$1:$CZ$1,0))="","-",INDEX('ce raw data'!$C$2:$CZ$3000,MATCH(1,INDEX(('ce raw data'!$A$2:$A$3000=C752)*('ce raw data'!$B$2:$B$3000=$B787),,),0),MATCH(J755,'ce raw data'!$C$1:$CZ$1,0))),"-")</f>
        <v>-</v>
      </c>
    </row>
    <row r="788" spans="2:10" hidden="1" x14ac:dyDescent="0.4">
      <c r="B788" s="14"/>
      <c r="C788" s="8" t="str">
        <f>IFERROR(IF(INDEX('ce raw data'!$C$2:$CZ$3000,MATCH(1,INDEX(('ce raw data'!$A$2:$A$3000=C752)*('ce raw data'!$B$2:$B$3000=$B789),,),0),MATCH(SUBSTITUTE(C755,"Allele","Height"),'ce raw data'!$C$1:$CZ$1,0))="","-",INDEX('ce raw data'!$C$2:$CZ$3000,MATCH(1,INDEX(('ce raw data'!$A$2:$A$3000=C752)*('ce raw data'!$B$2:$B$3000=$B789),,),0),MATCH(SUBSTITUTE(C755,"Allele","Height"),'ce raw data'!$C$1:$CZ$1,0))),"-")</f>
        <v>-</v>
      </c>
      <c r="D788" s="8" t="str">
        <f>IFERROR(IF(INDEX('ce raw data'!$C$2:$CZ$3000,MATCH(1,INDEX(('ce raw data'!$A$2:$A$3000=C752)*('ce raw data'!$B$2:$B$3000=$B789),,),0),MATCH(SUBSTITUTE(D755,"Allele","Height"),'ce raw data'!$C$1:$CZ$1,0))="","-",INDEX('ce raw data'!$C$2:$CZ$3000,MATCH(1,INDEX(('ce raw data'!$A$2:$A$3000=C752)*('ce raw data'!$B$2:$B$3000=$B789),,),0),MATCH(SUBSTITUTE(D755,"Allele","Height"),'ce raw data'!$C$1:$CZ$1,0))),"-")</f>
        <v>-</v>
      </c>
      <c r="E788" s="8" t="str">
        <f>IFERROR(IF(INDEX('ce raw data'!$C$2:$CZ$3000,MATCH(1,INDEX(('ce raw data'!$A$2:$A$3000=C752)*('ce raw data'!$B$2:$B$3000=$B789),,),0),MATCH(SUBSTITUTE(E755,"Allele","Height"),'ce raw data'!$C$1:$CZ$1,0))="","-",INDEX('ce raw data'!$C$2:$CZ$3000,MATCH(1,INDEX(('ce raw data'!$A$2:$A$3000=C752)*('ce raw data'!$B$2:$B$3000=$B789),,),0),MATCH(SUBSTITUTE(E755,"Allele","Height"),'ce raw data'!$C$1:$CZ$1,0))),"-")</f>
        <v>-</v>
      </c>
      <c r="F788" s="8" t="str">
        <f>IFERROR(IF(INDEX('ce raw data'!$C$2:$CZ$3000,MATCH(1,INDEX(('ce raw data'!$A$2:$A$3000=C752)*('ce raw data'!$B$2:$B$3000=$B789),,),0),MATCH(SUBSTITUTE(F755,"Allele","Height"),'ce raw data'!$C$1:$CZ$1,0))="","-",INDEX('ce raw data'!$C$2:$CZ$3000,MATCH(1,INDEX(('ce raw data'!$A$2:$A$3000=C752)*('ce raw data'!$B$2:$B$3000=$B789),,),0),MATCH(SUBSTITUTE(F755,"Allele","Height"),'ce raw data'!$C$1:$CZ$1,0))),"-")</f>
        <v>-</v>
      </c>
      <c r="G788" s="8" t="str">
        <f>IFERROR(IF(INDEX('ce raw data'!$C$2:$CZ$3000,MATCH(1,INDEX(('ce raw data'!$A$2:$A$3000=C752)*('ce raw data'!$B$2:$B$3000=$B789),,),0),MATCH(SUBSTITUTE(G755,"Allele","Height"),'ce raw data'!$C$1:$CZ$1,0))="","-",INDEX('ce raw data'!$C$2:$CZ$3000,MATCH(1,INDEX(('ce raw data'!$A$2:$A$3000=C752)*('ce raw data'!$B$2:$B$3000=$B789),,),0),MATCH(SUBSTITUTE(G755,"Allele","Height"),'ce raw data'!$C$1:$CZ$1,0))),"-")</f>
        <v>-</v>
      </c>
      <c r="H788" s="8" t="str">
        <f>IFERROR(IF(INDEX('ce raw data'!$C$2:$CZ$3000,MATCH(1,INDEX(('ce raw data'!$A$2:$A$3000=C752)*('ce raw data'!$B$2:$B$3000=$B789),,),0),MATCH(SUBSTITUTE(H755,"Allele","Height"),'ce raw data'!$C$1:$CZ$1,0))="","-",INDEX('ce raw data'!$C$2:$CZ$3000,MATCH(1,INDEX(('ce raw data'!$A$2:$A$3000=C752)*('ce raw data'!$B$2:$B$3000=$B789),,),0),MATCH(SUBSTITUTE(H755,"Allele","Height"),'ce raw data'!$C$1:$CZ$1,0))),"-")</f>
        <v>-</v>
      </c>
      <c r="I788" s="8" t="str">
        <f>IFERROR(IF(INDEX('ce raw data'!$C$2:$CZ$3000,MATCH(1,INDEX(('ce raw data'!$A$2:$A$3000=C752)*('ce raw data'!$B$2:$B$3000=$B789),,),0),MATCH(SUBSTITUTE(I755,"Allele","Height"),'ce raw data'!$C$1:$CZ$1,0))="","-",INDEX('ce raw data'!$C$2:$CZ$3000,MATCH(1,INDEX(('ce raw data'!$A$2:$A$3000=C752)*('ce raw data'!$B$2:$B$3000=$B789),,),0),MATCH(SUBSTITUTE(I755,"Allele","Height"),'ce raw data'!$C$1:$CZ$1,0))),"-")</f>
        <v>-</v>
      </c>
      <c r="J788" s="8" t="str">
        <f>IFERROR(IF(INDEX('ce raw data'!$C$2:$CZ$3000,MATCH(1,INDEX(('ce raw data'!$A$2:$A$3000=C752)*('ce raw data'!$B$2:$B$3000=$B789),,),0),MATCH(SUBSTITUTE(J755,"Allele","Height"),'ce raw data'!$C$1:$CZ$1,0))="","-",INDEX('ce raw data'!$C$2:$CZ$3000,MATCH(1,INDEX(('ce raw data'!$A$2:$A$3000=C752)*('ce raw data'!$B$2:$B$3000=$B789),,),0),MATCH(SUBSTITUTE(J755,"Allele","Height"),'ce raw data'!$C$1:$CZ$1,0))),"-")</f>
        <v>-</v>
      </c>
    </row>
    <row r="789" spans="2:10" x14ac:dyDescent="0.4">
      <c r="B789" s="14" t="str">
        <f>'Allele Call Table'!$A$103</f>
        <v>D5S818</v>
      </c>
      <c r="C789" s="8" t="str">
        <f>IFERROR(IF(INDEX('ce raw data'!$C$2:$CZ$3000,MATCH(1,INDEX(('ce raw data'!$A$2:$A$3000=C752)*('ce raw data'!$B$2:$B$3000=$B789),,),0),MATCH(C755,'ce raw data'!$C$1:$CZ$1,0))="","-",INDEX('ce raw data'!$C$2:$CZ$3000,MATCH(1,INDEX(('ce raw data'!$A$2:$A$3000=C752)*('ce raw data'!$B$2:$B$3000=$B789),,),0),MATCH(C755,'ce raw data'!$C$1:$CZ$1,0))),"-")</f>
        <v>-</v>
      </c>
      <c r="D789" s="8" t="str">
        <f>IFERROR(IF(INDEX('ce raw data'!$C$2:$CZ$3000,MATCH(1,INDEX(('ce raw data'!$A$2:$A$3000=C752)*('ce raw data'!$B$2:$B$3000=$B789),,),0),MATCH(D755,'ce raw data'!$C$1:$CZ$1,0))="","-",INDEX('ce raw data'!$C$2:$CZ$3000,MATCH(1,INDEX(('ce raw data'!$A$2:$A$3000=C752)*('ce raw data'!$B$2:$B$3000=$B789),,),0),MATCH(D755,'ce raw data'!$C$1:$CZ$1,0))),"-")</f>
        <v>-</v>
      </c>
      <c r="E789" s="8" t="str">
        <f>IFERROR(IF(INDEX('ce raw data'!$C$2:$CZ$3000,MATCH(1,INDEX(('ce raw data'!$A$2:$A$3000=C752)*('ce raw data'!$B$2:$B$3000=$B789),,),0),MATCH(E755,'ce raw data'!$C$1:$CZ$1,0))="","-",INDEX('ce raw data'!$C$2:$CZ$3000,MATCH(1,INDEX(('ce raw data'!$A$2:$A$3000=C752)*('ce raw data'!$B$2:$B$3000=$B789),,),0),MATCH(E755,'ce raw data'!$C$1:$CZ$1,0))),"-")</f>
        <v>-</v>
      </c>
      <c r="F789" s="8" t="str">
        <f>IFERROR(IF(INDEX('ce raw data'!$C$2:$CZ$3000,MATCH(1,INDEX(('ce raw data'!$A$2:$A$3000=C752)*('ce raw data'!$B$2:$B$3000=$B789),,),0),MATCH(F755,'ce raw data'!$C$1:$CZ$1,0))="","-",INDEX('ce raw data'!$C$2:$CZ$3000,MATCH(1,INDEX(('ce raw data'!$A$2:$A$3000=C752)*('ce raw data'!$B$2:$B$3000=$B789),,),0),MATCH(F755,'ce raw data'!$C$1:$CZ$1,0))),"-")</f>
        <v>-</v>
      </c>
      <c r="G789" s="8" t="str">
        <f>IFERROR(IF(INDEX('ce raw data'!$C$2:$CZ$3000,MATCH(1,INDEX(('ce raw data'!$A$2:$A$3000=C752)*('ce raw data'!$B$2:$B$3000=$B789),,),0),MATCH(G755,'ce raw data'!$C$1:$CZ$1,0))="","-",INDEX('ce raw data'!$C$2:$CZ$3000,MATCH(1,INDEX(('ce raw data'!$A$2:$A$3000=C752)*('ce raw data'!$B$2:$B$3000=$B789),,),0),MATCH(G755,'ce raw data'!$C$1:$CZ$1,0))),"-")</f>
        <v>-</v>
      </c>
      <c r="H789" s="8" t="str">
        <f>IFERROR(IF(INDEX('ce raw data'!$C$2:$CZ$3000,MATCH(1,INDEX(('ce raw data'!$A$2:$A$3000=C752)*('ce raw data'!$B$2:$B$3000=$B789),,),0),MATCH(H755,'ce raw data'!$C$1:$CZ$1,0))="","-",INDEX('ce raw data'!$C$2:$CZ$3000,MATCH(1,INDEX(('ce raw data'!$A$2:$A$3000=C752)*('ce raw data'!$B$2:$B$3000=$B789),,),0),MATCH(H755,'ce raw data'!$C$1:$CZ$1,0))),"-")</f>
        <v>-</v>
      </c>
      <c r="I789" s="8" t="str">
        <f>IFERROR(IF(INDEX('ce raw data'!$C$2:$CZ$3000,MATCH(1,INDEX(('ce raw data'!$A$2:$A$3000=C752)*('ce raw data'!$B$2:$B$3000=$B789),,),0),MATCH(I755,'ce raw data'!$C$1:$CZ$1,0))="","-",INDEX('ce raw data'!$C$2:$CZ$3000,MATCH(1,INDEX(('ce raw data'!$A$2:$A$3000=C752)*('ce raw data'!$B$2:$B$3000=$B789),,),0),MATCH(I755,'ce raw data'!$C$1:$CZ$1,0))),"-")</f>
        <v>-</v>
      </c>
      <c r="J789" s="8" t="str">
        <f>IFERROR(IF(INDEX('ce raw data'!$C$2:$CZ$3000,MATCH(1,INDEX(('ce raw data'!$A$2:$A$3000=C752)*('ce raw data'!$B$2:$B$3000=$B789),,),0),MATCH(J755,'ce raw data'!$C$1:$CZ$1,0))="","-",INDEX('ce raw data'!$C$2:$CZ$3000,MATCH(1,INDEX(('ce raw data'!$A$2:$A$3000=C752)*('ce raw data'!$B$2:$B$3000=$B789),,),0),MATCH(J755,'ce raw data'!$C$1:$CZ$1,0))),"-")</f>
        <v>-</v>
      </c>
    </row>
    <row r="790" spans="2:10" hidden="1" x14ac:dyDescent="0.4">
      <c r="B790" s="14"/>
      <c r="C790" s="8" t="str">
        <f>IFERROR(IF(INDEX('ce raw data'!$C$2:$CZ$3000,MATCH(1,INDEX(('ce raw data'!$A$2:$A$3000=C752)*('ce raw data'!$B$2:$B$3000=$B791),,),0),MATCH(SUBSTITUTE(C755,"Allele","Height"),'ce raw data'!$C$1:$CZ$1,0))="","-",INDEX('ce raw data'!$C$2:$CZ$3000,MATCH(1,INDEX(('ce raw data'!$A$2:$A$3000=C752)*('ce raw data'!$B$2:$B$3000=$B791),,),0),MATCH(SUBSTITUTE(C755,"Allele","Height"),'ce raw data'!$C$1:$CZ$1,0))),"-")</f>
        <v>-</v>
      </c>
      <c r="D790" s="8" t="str">
        <f>IFERROR(IF(INDEX('ce raw data'!$C$2:$CZ$3000,MATCH(1,INDEX(('ce raw data'!$A$2:$A$3000=C752)*('ce raw data'!$B$2:$B$3000=$B791),,),0),MATCH(SUBSTITUTE(D755,"Allele","Height"),'ce raw data'!$C$1:$CZ$1,0))="","-",INDEX('ce raw data'!$C$2:$CZ$3000,MATCH(1,INDEX(('ce raw data'!$A$2:$A$3000=C752)*('ce raw data'!$B$2:$B$3000=$B791),,),0),MATCH(SUBSTITUTE(D755,"Allele","Height"),'ce raw data'!$C$1:$CZ$1,0))),"-")</f>
        <v>-</v>
      </c>
      <c r="E790" s="8" t="str">
        <f>IFERROR(IF(INDEX('ce raw data'!$C$2:$CZ$3000,MATCH(1,INDEX(('ce raw data'!$A$2:$A$3000=C752)*('ce raw data'!$B$2:$B$3000=$B791),,),0),MATCH(SUBSTITUTE(E755,"Allele","Height"),'ce raw data'!$C$1:$CZ$1,0))="","-",INDEX('ce raw data'!$C$2:$CZ$3000,MATCH(1,INDEX(('ce raw data'!$A$2:$A$3000=C752)*('ce raw data'!$B$2:$B$3000=$B791),,),0),MATCH(SUBSTITUTE(E755,"Allele","Height"),'ce raw data'!$C$1:$CZ$1,0))),"-")</f>
        <v>-</v>
      </c>
      <c r="F790" s="8" t="str">
        <f>IFERROR(IF(INDEX('ce raw data'!$C$2:$CZ$3000,MATCH(1,INDEX(('ce raw data'!$A$2:$A$3000=C752)*('ce raw data'!$B$2:$B$3000=$B791),,),0),MATCH(SUBSTITUTE(F755,"Allele","Height"),'ce raw data'!$C$1:$CZ$1,0))="","-",INDEX('ce raw data'!$C$2:$CZ$3000,MATCH(1,INDEX(('ce raw data'!$A$2:$A$3000=C752)*('ce raw data'!$B$2:$B$3000=$B791),,),0),MATCH(SUBSTITUTE(F755,"Allele","Height"),'ce raw data'!$C$1:$CZ$1,0))),"-")</f>
        <v>-</v>
      </c>
      <c r="G790" s="8" t="str">
        <f>IFERROR(IF(INDEX('ce raw data'!$C$2:$CZ$3000,MATCH(1,INDEX(('ce raw data'!$A$2:$A$3000=C752)*('ce raw data'!$B$2:$B$3000=$B791),,),0),MATCH(SUBSTITUTE(G755,"Allele","Height"),'ce raw data'!$C$1:$CZ$1,0))="","-",INDEX('ce raw data'!$C$2:$CZ$3000,MATCH(1,INDEX(('ce raw data'!$A$2:$A$3000=C752)*('ce raw data'!$B$2:$B$3000=$B791),,),0),MATCH(SUBSTITUTE(G755,"Allele","Height"),'ce raw data'!$C$1:$CZ$1,0))),"-")</f>
        <v>-</v>
      </c>
      <c r="H790" s="8" t="str">
        <f>IFERROR(IF(INDEX('ce raw data'!$C$2:$CZ$3000,MATCH(1,INDEX(('ce raw data'!$A$2:$A$3000=C752)*('ce raw data'!$B$2:$B$3000=$B791),,),0),MATCH(SUBSTITUTE(H755,"Allele","Height"),'ce raw data'!$C$1:$CZ$1,0))="","-",INDEX('ce raw data'!$C$2:$CZ$3000,MATCH(1,INDEX(('ce raw data'!$A$2:$A$3000=C752)*('ce raw data'!$B$2:$B$3000=$B791),,),0),MATCH(SUBSTITUTE(H755,"Allele","Height"),'ce raw data'!$C$1:$CZ$1,0))),"-")</f>
        <v>-</v>
      </c>
      <c r="I790" s="8" t="str">
        <f>IFERROR(IF(INDEX('ce raw data'!$C$2:$CZ$3000,MATCH(1,INDEX(('ce raw data'!$A$2:$A$3000=C752)*('ce raw data'!$B$2:$B$3000=$B791),,),0),MATCH(SUBSTITUTE(I755,"Allele","Height"),'ce raw data'!$C$1:$CZ$1,0))="","-",INDEX('ce raw data'!$C$2:$CZ$3000,MATCH(1,INDEX(('ce raw data'!$A$2:$A$3000=C752)*('ce raw data'!$B$2:$B$3000=$B791),,),0),MATCH(SUBSTITUTE(I755,"Allele","Height"),'ce raw data'!$C$1:$CZ$1,0))),"-")</f>
        <v>-</v>
      </c>
      <c r="J790" s="8" t="str">
        <f>IFERROR(IF(INDEX('ce raw data'!$C$2:$CZ$3000,MATCH(1,INDEX(('ce raw data'!$A$2:$A$3000=C752)*('ce raw data'!$B$2:$B$3000=$B791),,),0),MATCH(SUBSTITUTE(J755,"Allele","Height"),'ce raw data'!$C$1:$CZ$1,0))="","-",INDEX('ce raw data'!$C$2:$CZ$3000,MATCH(1,INDEX(('ce raw data'!$A$2:$A$3000=C752)*('ce raw data'!$B$2:$B$3000=$B791),,),0),MATCH(SUBSTITUTE(J755,"Allele","Height"),'ce raw data'!$C$1:$CZ$1,0))),"-")</f>
        <v>-</v>
      </c>
    </row>
    <row r="791" spans="2:10" x14ac:dyDescent="0.4">
      <c r="B791" s="14" t="str">
        <f>'Allele Call Table'!$A$105</f>
        <v>TPOX</v>
      </c>
      <c r="C791" s="8" t="str">
        <f>IFERROR(IF(INDEX('ce raw data'!$C$2:$CZ$3000,MATCH(1,INDEX(('ce raw data'!$A$2:$A$3000=C752)*('ce raw data'!$B$2:$B$3000=$B791),,),0),MATCH(C755,'ce raw data'!$C$1:$CZ$1,0))="","-",INDEX('ce raw data'!$C$2:$CZ$3000,MATCH(1,INDEX(('ce raw data'!$A$2:$A$3000=C752)*('ce raw data'!$B$2:$B$3000=$B791),,),0),MATCH(C755,'ce raw data'!$C$1:$CZ$1,0))),"-")</f>
        <v>-</v>
      </c>
      <c r="D791" s="8" t="str">
        <f>IFERROR(IF(INDEX('ce raw data'!$C$2:$CZ$3000,MATCH(1,INDEX(('ce raw data'!$A$2:$A$3000=C752)*('ce raw data'!$B$2:$B$3000=$B791),,),0),MATCH(D755,'ce raw data'!$C$1:$CZ$1,0))="","-",INDEX('ce raw data'!$C$2:$CZ$3000,MATCH(1,INDEX(('ce raw data'!$A$2:$A$3000=C752)*('ce raw data'!$B$2:$B$3000=$B791),,),0),MATCH(D755,'ce raw data'!$C$1:$CZ$1,0))),"-")</f>
        <v>-</v>
      </c>
      <c r="E791" s="8" t="str">
        <f>IFERROR(IF(INDEX('ce raw data'!$C$2:$CZ$3000,MATCH(1,INDEX(('ce raw data'!$A$2:$A$3000=C752)*('ce raw data'!$B$2:$B$3000=$B791),,),0),MATCH(E755,'ce raw data'!$C$1:$CZ$1,0))="","-",INDEX('ce raw data'!$C$2:$CZ$3000,MATCH(1,INDEX(('ce raw data'!$A$2:$A$3000=C752)*('ce raw data'!$B$2:$B$3000=$B791),,),0),MATCH(E755,'ce raw data'!$C$1:$CZ$1,0))),"-")</f>
        <v>-</v>
      </c>
      <c r="F791" s="8" t="str">
        <f>IFERROR(IF(INDEX('ce raw data'!$C$2:$CZ$3000,MATCH(1,INDEX(('ce raw data'!$A$2:$A$3000=C752)*('ce raw data'!$B$2:$B$3000=$B791),,),0),MATCH(F755,'ce raw data'!$C$1:$CZ$1,0))="","-",INDEX('ce raw data'!$C$2:$CZ$3000,MATCH(1,INDEX(('ce raw data'!$A$2:$A$3000=C752)*('ce raw data'!$B$2:$B$3000=$B791),,),0),MATCH(F755,'ce raw data'!$C$1:$CZ$1,0))),"-")</f>
        <v>-</v>
      </c>
      <c r="G791" s="8" t="str">
        <f>IFERROR(IF(INDEX('ce raw data'!$C$2:$CZ$3000,MATCH(1,INDEX(('ce raw data'!$A$2:$A$3000=C752)*('ce raw data'!$B$2:$B$3000=$B791),,),0),MATCH(G755,'ce raw data'!$C$1:$CZ$1,0))="","-",INDEX('ce raw data'!$C$2:$CZ$3000,MATCH(1,INDEX(('ce raw data'!$A$2:$A$3000=C752)*('ce raw data'!$B$2:$B$3000=$B791),,),0),MATCH(G755,'ce raw data'!$C$1:$CZ$1,0))),"-")</f>
        <v>-</v>
      </c>
      <c r="H791" s="8" t="str">
        <f>IFERROR(IF(INDEX('ce raw data'!$C$2:$CZ$3000,MATCH(1,INDEX(('ce raw data'!$A$2:$A$3000=C752)*('ce raw data'!$B$2:$B$3000=$B791),,),0),MATCH(H755,'ce raw data'!$C$1:$CZ$1,0))="","-",INDEX('ce raw data'!$C$2:$CZ$3000,MATCH(1,INDEX(('ce raw data'!$A$2:$A$3000=C752)*('ce raw data'!$B$2:$B$3000=$B791),,),0),MATCH(H755,'ce raw data'!$C$1:$CZ$1,0))),"-")</f>
        <v>-</v>
      </c>
      <c r="I791" s="8" t="str">
        <f>IFERROR(IF(INDEX('ce raw data'!$C$2:$CZ$3000,MATCH(1,INDEX(('ce raw data'!$A$2:$A$3000=C752)*('ce raw data'!$B$2:$B$3000=$B791),,),0),MATCH(I755,'ce raw data'!$C$1:$CZ$1,0))="","-",INDEX('ce raw data'!$C$2:$CZ$3000,MATCH(1,INDEX(('ce raw data'!$A$2:$A$3000=C752)*('ce raw data'!$B$2:$B$3000=$B791),,),0),MATCH(I755,'ce raw data'!$C$1:$CZ$1,0))),"-")</f>
        <v>-</v>
      </c>
      <c r="J791" s="8" t="str">
        <f>IFERROR(IF(INDEX('ce raw data'!$C$2:$CZ$3000,MATCH(1,INDEX(('ce raw data'!$A$2:$A$3000=C752)*('ce raw data'!$B$2:$B$3000=$B791),,),0),MATCH(J755,'ce raw data'!$C$1:$CZ$1,0))="","-",INDEX('ce raw data'!$C$2:$CZ$3000,MATCH(1,INDEX(('ce raw data'!$A$2:$A$3000=C752)*('ce raw data'!$B$2:$B$3000=$B791),,),0),MATCH(J755,'ce raw data'!$C$1:$CZ$1,0))),"-")</f>
        <v>-</v>
      </c>
    </row>
    <row r="792" spans="2:10" hidden="1" x14ac:dyDescent="0.4">
      <c r="B792" s="10"/>
      <c r="C792" s="8" t="str">
        <f>IFERROR(IF(INDEX('ce raw data'!$C$2:$CZ$3000,MATCH(1,INDEX(('ce raw data'!$A$2:$A$3000=C752)*('ce raw data'!$B$2:$B$3000=$B793),,),0),MATCH(SUBSTITUTE(C755,"Allele","Height"),'ce raw data'!$C$1:$CZ$1,0))="","-",INDEX('ce raw data'!$C$2:$CZ$3000,MATCH(1,INDEX(('ce raw data'!$A$2:$A$3000=C752)*('ce raw data'!$B$2:$B$3000=$B793),,),0),MATCH(SUBSTITUTE(C755,"Allele","Height"),'ce raw data'!$C$1:$CZ$1,0))),"-")</f>
        <v>-</v>
      </c>
      <c r="D792" s="8" t="str">
        <f>IFERROR(IF(INDEX('ce raw data'!$C$2:$CZ$3000,MATCH(1,INDEX(('ce raw data'!$A$2:$A$3000=C752)*('ce raw data'!$B$2:$B$3000=$B793),,),0),MATCH(SUBSTITUTE(D755,"Allele","Height"),'ce raw data'!$C$1:$CZ$1,0))="","-",INDEX('ce raw data'!$C$2:$CZ$3000,MATCH(1,INDEX(('ce raw data'!$A$2:$A$3000=C752)*('ce raw data'!$B$2:$B$3000=$B793),,),0),MATCH(SUBSTITUTE(D755,"Allele","Height"),'ce raw data'!$C$1:$CZ$1,0))),"-")</f>
        <v>-</v>
      </c>
      <c r="E792" s="8" t="str">
        <f>IFERROR(IF(INDEX('ce raw data'!$C$2:$CZ$3000,MATCH(1,INDEX(('ce raw data'!$A$2:$A$3000=C752)*('ce raw data'!$B$2:$B$3000=$B793),,),0),MATCH(SUBSTITUTE(E755,"Allele","Height"),'ce raw data'!$C$1:$CZ$1,0))="","-",INDEX('ce raw data'!$C$2:$CZ$3000,MATCH(1,INDEX(('ce raw data'!$A$2:$A$3000=C752)*('ce raw data'!$B$2:$B$3000=$B793),,),0),MATCH(SUBSTITUTE(E755,"Allele","Height"),'ce raw data'!$C$1:$CZ$1,0))),"-")</f>
        <v>-</v>
      </c>
      <c r="F792" s="8" t="str">
        <f>IFERROR(IF(INDEX('ce raw data'!$C$2:$CZ$3000,MATCH(1,INDEX(('ce raw data'!$A$2:$A$3000=C752)*('ce raw data'!$B$2:$B$3000=$B793),,),0),MATCH(SUBSTITUTE(F755,"Allele","Height"),'ce raw data'!$C$1:$CZ$1,0))="","-",INDEX('ce raw data'!$C$2:$CZ$3000,MATCH(1,INDEX(('ce raw data'!$A$2:$A$3000=C752)*('ce raw data'!$B$2:$B$3000=$B793),,),0),MATCH(SUBSTITUTE(F755,"Allele","Height"),'ce raw data'!$C$1:$CZ$1,0))),"-")</f>
        <v>-</v>
      </c>
      <c r="G792" s="8" t="str">
        <f>IFERROR(IF(INDEX('ce raw data'!$C$2:$CZ$3000,MATCH(1,INDEX(('ce raw data'!$A$2:$A$3000=C752)*('ce raw data'!$B$2:$B$3000=$B793),,),0),MATCH(SUBSTITUTE(G755,"Allele","Height"),'ce raw data'!$C$1:$CZ$1,0))="","-",INDEX('ce raw data'!$C$2:$CZ$3000,MATCH(1,INDEX(('ce raw data'!$A$2:$A$3000=C752)*('ce raw data'!$B$2:$B$3000=$B793),,),0),MATCH(SUBSTITUTE(G755,"Allele","Height"),'ce raw data'!$C$1:$CZ$1,0))),"-")</f>
        <v>-</v>
      </c>
      <c r="H792" s="8" t="str">
        <f>IFERROR(IF(INDEX('ce raw data'!$C$2:$CZ$3000,MATCH(1,INDEX(('ce raw data'!$A$2:$A$3000=C752)*('ce raw data'!$B$2:$B$3000=$B793),,),0),MATCH(SUBSTITUTE(H755,"Allele","Height"),'ce raw data'!$C$1:$CZ$1,0))="","-",INDEX('ce raw data'!$C$2:$CZ$3000,MATCH(1,INDEX(('ce raw data'!$A$2:$A$3000=C752)*('ce raw data'!$B$2:$B$3000=$B793),,),0),MATCH(SUBSTITUTE(H755,"Allele","Height"),'ce raw data'!$C$1:$CZ$1,0))),"-")</f>
        <v>-</v>
      </c>
      <c r="I792" s="8" t="str">
        <f>IFERROR(IF(INDEX('ce raw data'!$C$2:$CZ$3000,MATCH(1,INDEX(('ce raw data'!$A$2:$A$3000=C752)*('ce raw data'!$B$2:$B$3000=$B793),,),0),MATCH(SUBSTITUTE(I755,"Allele","Height"),'ce raw data'!$C$1:$CZ$1,0))="","-",INDEX('ce raw data'!$C$2:$CZ$3000,MATCH(1,INDEX(('ce raw data'!$A$2:$A$3000=C752)*('ce raw data'!$B$2:$B$3000=$B793),,),0),MATCH(SUBSTITUTE(I755,"Allele","Height"),'ce raw data'!$C$1:$CZ$1,0))),"-")</f>
        <v>-</v>
      </c>
      <c r="J792" s="8" t="str">
        <f>IFERROR(IF(INDEX('ce raw data'!$C$2:$CZ$3000,MATCH(1,INDEX(('ce raw data'!$A$2:$A$3000=C752)*('ce raw data'!$B$2:$B$3000=$B793),,),0),MATCH(SUBSTITUTE(J755,"Allele","Height"),'ce raw data'!$C$1:$CZ$1,0))="","-",INDEX('ce raw data'!$C$2:$CZ$3000,MATCH(1,INDEX(('ce raw data'!$A$2:$A$3000=C752)*('ce raw data'!$B$2:$B$3000=$B793),,),0),MATCH(SUBSTITUTE(J755,"Allele","Height"),'ce raw data'!$C$1:$CZ$1,0))),"-")</f>
        <v>-</v>
      </c>
    </row>
    <row r="793" spans="2:10" x14ac:dyDescent="0.4">
      <c r="B793" s="12" t="str">
        <f>'Allele Call Table'!$A$107</f>
        <v>D8S1179</v>
      </c>
      <c r="C793" s="8" t="str">
        <f>IFERROR(IF(INDEX('ce raw data'!$C$2:$CZ$3000,MATCH(1,INDEX(('ce raw data'!$A$2:$A$3000=C752)*('ce raw data'!$B$2:$B$3000=$B793),,),0),MATCH(C755,'ce raw data'!$C$1:$CZ$1,0))="","-",INDEX('ce raw data'!$C$2:$CZ$3000,MATCH(1,INDEX(('ce raw data'!$A$2:$A$3000=C752)*('ce raw data'!$B$2:$B$3000=$B793),,),0),MATCH(C755,'ce raw data'!$C$1:$CZ$1,0))),"-")</f>
        <v>-</v>
      </c>
      <c r="D793" s="8" t="str">
        <f>IFERROR(IF(INDEX('ce raw data'!$C$2:$CZ$3000,MATCH(1,INDEX(('ce raw data'!$A$2:$A$3000=C752)*('ce raw data'!$B$2:$B$3000=$B793),,),0),MATCH(D755,'ce raw data'!$C$1:$CZ$1,0))="","-",INDEX('ce raw data'!$C$2:$CZ$3000,MATCH(1,INDEX(('ce raw data'!$A$2:$A$3000=C752)*('ce raw data'!$B$2:$B$3000=$B793),,),0),MATCH(D755,'ce raw data'!$C$1:$CZ$1,0))),"-")</f>
        <v>-</v>
      </c>
      <c r="E793" s="8" t="str">
        <f>IFERROR(IF(INDEX('ce raw data'!$C$2:$CZ$3000,MATCH(1,INDEX(('ce raw data'!$A$2:$A$3000=C752)*('ce raw data'!$B$2:$B$3000=$B793),,),0),MATCH(E755,'ce raw data'!$C$1:$CZ$1,0))="","-",INDEX('ce raw data'!$C$2:$CZ$3000,MATCH(1,INDEX(('ce raw data'!$A$2:$A$3000=C752)*('ce raw data'!$B$2:$B$3000=$B793),,),0),MATCH(E755,'ce raw data'!$C$1:$CZ$1,0))),"-")</f>
        <v>-</v>
      </c>
      <c r="F793" s="8" t="str">
        <f>IFERROR(IF(INDEX('ce raw data'!$C$2:$CZ$3000,MATCH(1,INDEX(('ce raw data'!$A$2:$A$3000=C752)*('ce raw data'!$B$2:$B$3000=$B793),,),0),MATCH(F755,'ce raw data'!$C$1:$CZ$1,0))="","-",INDEX('ce raw data'!$C$2:$CZ$3000,MATCH(1,INDEX(('ce raw data'!$A$2:$A$3000=C752)*('ce raw data'!$B$2:$B$3000=$B793),,),0),MATCH(F755,'ce raw data'!$C$1:$CZ$1,0))),"-")</f>
        <v>-</v>
      </c>
      <c r="G793" s="8" t="str">
        <f>IFERROR(IF(INDEX('ce raw data'!$C$2:$CZ$3000,MATCH(1,INDEX(('ce raw data'!$A$2:$A$3000=C752)*('ce raw data'!$B$2:$B$3000=$B793),,),0),MATCH(G755,'ce raw data'!$C$1:$CZ$1,0))="","-",INDEX('ce raw data'!$C$2:$CZ$3000,MATCH(1,INDEX(('ce raw data'!$A$2:$A$3000=C752)*('ce raw data'!$B$2:$B$3000=$B793),,),0),MATCH(G755,'ce raw data'!$C$1:$CZ$1,0))),"-")</f>
        <v>-</v>
      </c>
      <c r="H793" s="8" t="str">
        <f>IFERROR(IF(INDEX('ce raw data'!$C$2:$CZ$3000,MATCH(1,INDEX(('ce raw data'!$A$2:$A$3000=C752)*('ce raw data'!$B$2:$B$3000=$B793),,),0),MATCH(H755,'ce raw data'!$C$1:$CZ$1,0))="","-",INDEX('ce raw data'!$C$2:$CZ$3000,MATCH(1,INDEX(('ce raw data'!$A$2:$A$3000=C752)*('ce raw data'!$B$2:$B$3000=$B793),,),0),MATCH(H755,'ce raw data'!$C$1:$CZ$1,0))),"-")</f>
        <v>-</v>
      </c>
      <c r="I793" s="8" t="str">
        <f>IFERROR(IF(INDEX('ce raw data'!$C$2:$CZ$3000,MATCH(1,INDEX(('ce raw data'!$A$2:$A$3000=C752)*('ce raw data'!$B$2:$B$3000=$B793),,),0),MATCH(I755,'ce raw data'!$C$1:$CZ$1,0))="","-",INDEX('ce raw data'!$C$2:$CZ$3000,MATCH(1,INDEX(('ce raw data'!$A$2:$A$3000=C752)*('ce raw data'!$B$2:$B$3000=$B793),,),0),MATCH(I755,'ce raw data'!$C$1:$CZ$1,0))),"-")</f>
        <v>-</v>
      </c>
      <c r="J793" s="8" t="str">
        <f>IFERROR(IF(INDEX('ce raw data'!$C$2:$CZ$3000,MATCH(1,INDEX(('ce raw data'!$A$2:$A$3000=C752)*('ce raw data'!$B$2:$B$3000=$B793),,),0),MATCH(J755,'ce raw data'!$C$1:$CZ$1,0))="","-",INDEX('ce raw data'!$C$2:$CZ$3000,MATCH(1,INDEX(('ce raw data'!$A$2:$A$3000=C752)*('ce raw data'!$B$2:$B$3000=$B793),,),0),MATCH(J755,'ce raw data'!$C$1:$CZ$1,0))),"-")</f>
        <v>-</v>
      </c>
    </row>
    <row r="794" spans="2:10" hidden="1" x14ac:dyDescent="0.4">
      <c r="B794" s="12"/>
      <c r="C794" s="8" t="str">
        <f>IFERROR(IF(INDEX('ce raw data'!$C$2:$CZ$3000,MATCH(1,INDEX(('ce raw data'!$A$2:$A$3000=C752)*('ce raw data'!$B$2:$B$3000=$B795),,),0),MATCH(SUBSTITUTE(C755,"Allele","Height"),'ce raw data'!$C$1:$CZ$1,0))="","-",INDEX('ce raw data'!$C$2:$CZ$3000,MATCH(1,INDEX(('ce raw data'!$A$2:$A$3000=C752)*('ce raw data'!$B$2:$B$3000=$B795),,),0),MATCH(SUBSTITUTE(C755,"Allele","Height"),'ce raw data'!$C$1:$CZ$1,0))),"-")</f>
        <v>-</v>
      </c>
      <c r="D794" s="8" t="str">
        <f>IFERROR(IF(INDEX('ce raw data'!$C$2:$CZ$3000,MATCH(1,INDEX(('ce raw data'!$A$2:$A$3000=C752)*('ce raw data'!$B$2:$B$3000=$B795),,),0),MATCH(SUBSTITUTE(D755,"Allele","Height"),'ce raw data'!$C$1:$CZ$1,0))="","-",INDEX('ce raw data'!$C$2:$CZ$3000,MATCH(1,INDEX(('ce raw data'!$A$2:$A$3000=C752)*('ce raw data'!$B$2:$B$3000=$B795),,),0),MATCH(SUBSTITUTE(D755,"Allele","Height"),'ce raw data'!$C$1:$CZ$1,0))),"-")</f>
        <v>-</v>
      </c>
      <c r="E794" s="8" t="str">
        <f>IFERROR(IF(INDEX('ce raw data'!$C$2:$CZ$3000,MATCH(1,INDEX(('ce raw data'!$A$2:$A$3000=C752)*('ce raw data'!$B$2:$B$3000=$B795),,),0),MATCH(SUBSTITUTE(E755,"Allele","Height"),'ce raw data'!$C$1:$CZ$1,0))="","-",INDEX('ce raw data'!$C$2:$CZ$3000,MATCH(1,INDEX(('ce raw data'!$A$2:$A$3000=C752)*('ce raw data'!$B$2:$B$3000=$B795),,),0),MATCH(SUBSTITUTE(E755,"Allele","Height"),'ce raw data'!$C$1:$CZ$1,0))),"-")</f>
        <v>-</v>
      </c>
      <c r="F794" s="8" t="str">
        <f>IFERROR(IF(INDEX('ce raw data'!$C$2:$CZ$3000,MATCH(1,INDEX(('ce raw data'!$A$2:$A$3000=C752)*('ce raw data'!$B$2:$B$3000=$B795),,),0),MATCH(SUBSTITUTE(F755,"Allele","Height"),'ce raw data'!$C$1:$CZ$1,0))="","-",INDEX('ce raw data'!$C$2:$CZ$3000,MATCH(1,INDEX(('ce raw data'!$A$2:$A$3000=C752)*('ce raw data'!$B$2:$B$3000=$B795),,),0),MATCH(SUBSTITUTE(F755,"Allele","Height"),'ce raw data'!$C$1:$CZ$1,0))),"-")</f>
        <v>-</v>
      </c>
      <c r="G794" s="8" t="str">
        <f>IFERROR(IF(INDEX('ce raw data'!$C$2:$CZ$3000,MATCH(1,INDEX(('ce raw data'!$A$2:$A$3000=C752)*('ce raw data'!$B$2:$B$3000=$B795),,),0),MATCH(SUBSTITUTE(G755,"Allele","Height"),'ce raw data'!$C$1:$CZ$1,0))="","-",INDEX('ce raw data'!$C$2:$CZ$3000,MATCH(1,INDEX(('ce raw data'!$A$2:$A$3000=C752)*('ce raw data'!$B$2:$B$3000=$B795),,),0),MATCH(SUBSTITUTE(G755,"Allele","Height"),'ce raw data'!$C$1:$CZ$1,0))),"-")</f>
        <v>-</v>
      </c>
      <c r="H794" s="8" t="str">
        <f>IFERROR(IF(INDEX('ce raw data'!$C$2:$CZ$3000,MATCH(1,INDEX(('ce raw data'!$A$2:$A$3000=C752)*('ce raw data'!$B$2:$B$3000=$B795),,),0),MATCH(SUBSTITUTE(H755,"Allele","Height"),'ce raw data'!$C$1:$CZ$1,0))="","-",INDEX('ce raw data'!$C$2:$CZ$3000,MATCH(1,INDEX(('ce raw data'!$A$2:$A$3000=C752)*('ce raw data'!$B$2:$B$3000=$B795),,),0),MATCH(SUBSTITUTE(H755,"Allele","Height"),'ce raw data'!$C$1:$CZ$1,0))),"-")</f>
        <v>-</v>
      </c>
      <c r="I794" s="8" t="str">
        <f>IFERROR(IF(INDEX('ce raw data'!$C$2:$CZ$3000,MATCH(1,INDEX(('ce raw data'!$A$2:$A$3000=C752)*('ce raw data'!$B$2:$B$3000=$B795),,),0),MATCH(SUBSTITUTE(I755,"Allele","Height"),'ce raw data'!$C$1:$CZ$1,0))="","-",INDEX('ce raw data'!$C$2:$CZ$3000,MATCH(1,INDEX(('ce raw data'!$A$2:$A$3000=C752)*('ce raw data'!$B$2:$B$3000=$B795),,),0),MATCH(SUBSTITUTE(I755,"Allele","Height"),'ce raw data'!$C$1:$CZ$1,0))),"-")</f>
        <v>-</v>
      </c>
      <c r="J794" s="8" t="str">
        <f>IFERROR(IF(INDEX('ce raw data'!$C$2:$CZ$3000,MATCH(1,INDEX(('ce raw data'!$A$2:$A$3000=C752)*('ce raw data'!$B$2:$B$3000=$B795),,),0),MATCH(SUBSTITUTE(J755,"Allele","Height"),'ce raw data'!$C$1:$CZ$1,0))="","-",INDEX('ce raw data'!$C$2:$CZ$3000,MATCH(1,INDEX(('ce raw data'!$A$2:$A$3000=C752)*('ce raw data'!$B$2:$B$3000=$B795),,),0),MATCH(SUBSTITUTE(J755,"Allele","Height"),'ce raw data'!$C$1:$CZ$1,0))),"-")</f>
        <v>-</v>
      </c>
    </row>
    <row r="795" spans="2:10" x14ac:dyDescent="0.4">
      <c r="B795" s="12" t="str">
        <f>'Allele Call Table'!$A$109</f>
        <v>D12S391</v>
      </c>
      <c r="C795" s="8" t="str">
        <f>IFERROR(IF(INDEX('ce raw data'!$C$2:$CZ$3000,MATCH(1,INDEX(('ce raw data'!$A$2:$A$3000=C752)*('ce raw data'!$B$2:$B$3000=$B795),,),0),MATCH(C755,'ce raw data'!$C$1:$CZ$1,0))="","-",INDEX('ce raw data'!$C$2:$CZ$3000,MATCH(1,INDEX(('ce raw data'!$A$2:$A$3000=C752)*('ce raw data'!$B$2:$B$3000=$B795),,),0),MATCH(C755,'ce raw data'!$C$1:$CZ$1,0))),"-")</f>
        <v>-</v>
      </c>
      <c r="D795" s="8" t="str">
        <f>IFERROR(IF(INDEX('ce raw data'!$C$2:$CZ$3000,MATCH(1,INDEX(('ce raw data'!$A$2:$A$3000=C752)*('ce raw data'!$B$2:$B$3000=$B795),,),0),MATCH(D755,'ce raw data'!$C$1:$CZ$1,0))="","-",INDEX('ce raw data'!$C$2:$CZ$3000,MATCH(1,INDEX(('ce raw data'!$A$2:$A$3000=C752)*('ce raw data'!$B$2:$B$3000=$B795),,),0),MATCH(D755,'ce raw data'!$C$1:$CZ$1,0))),"-")</f>
        <v>-</v>
      </c>
      <c r="E795" s="8" t="str">
        <f>IFERROR(IF(INDEX('ce raw data'!$C$2:$CZ$3000,MATCH(1,INDEX(('ce raw data'!$A$2:$A$3000=C752)*('ce raw data'!$B$2:$B$3000=$B795),,),0),MATCH(E755,'ce raw data'!$C$1:$CZ$1,0))="","-",INDEX('ce raw data'!$C$2:$CZ$3000,MATCH(1,INDEX(('ce raw data'!$A$2:$A$3000=C752)*('ce raw data'!$B$2:$B$3000=$B795),,),0),MATCH(E755,'ce raw data'!$C$1:$CZ$1,0))),"-")</f>
        <v>-</v>
      </c>
      <c r="F795" s="8" t="str">
        <f>IFERROR(IF(INDEX('ce raw data'!$C$2:$CZ$3000,MATCH(1,INDEX(('ce raw data'!$A$2:$A$3000=C752)*('ce raw data'!$B$2:$B$3000=$B795),,),0),MATCH(F755,'ce raw data'!$C$1:$CZ$1,0))="","-",INDEX('ce raw data'!$C$2:$CZ$3000,MATCH(1,INDEX(('ce raw data'!$A$2:$A$3000=C752)*('ce raw data'!$B$2:$B$3000=$B795),,),0),MATCH(F755,'ce raw data'!$C$1:$CZ$1,0))),"-")</f>
        <v>-</v>
      </c>
      <c r="G795" s="8" t="str">
        <f>IFERROR(IF(INDEX('ce raw data'!$C$2:$CZ$3000,MATCH(1,INDEX(('ce raw data'!$A$2:$A$3000=C752)*('ce raw data'!$B$2:$B$3000=$B795),,),0),MATCH(G755,'ce raw data'!$C$1:$CZ$1,0))="","-",INDEX('ce raw data'!$C$2:$CZ$3000,MATCH(1,INDEX(('ce raw data'!$A$2:$A$3000=C752)*('ce raw data'!$B$2:$B$3000=$B795),,),0),MATCH(G755,'ce raw data'!$C$1:$CZ$1,0))),"-")</f>
        <v>-</v>
      </c>
      <c r="H795" s="8" t="str">
        <f>IFERROR(IF(INDEX('ce raw data'!$C$2:$CZ$3000,MATCH(1,INDEX(('ce raw data'!$A$2:$A$3000=C752)*('ce raw data'!$B$2:$B$3000=$B795),,),0),MATCH(H755,'ce raw data'!$C$1:$CZ$1,0))="","-",INDEX('ce raw data'!$C$2:$CZ$3000,MATCH(1,INDEX(('ce raw data'!$A$2:$A$3000=C752)*('ce raw data'!$B$2:$B$3000=$B795),,),0),MATCH(H755,'ce raw data'!$C$1:$CZ$1,0))),"-")</f>
        <v>-</v>
      </c>
      <c r="I795" s="8" t="str">
        <f>IFERROR(IF(INDEX('ce raw data'!$C$2:$CZ$3000,MATCH(1,INDEX(('ce raw data'!$A$2:$A$3000=C752)*('ce raw data'!$B$2:$B$3000=$B795),,),0),MATCH(I755,'ce raw data'!$C$1:$CZ$1,0))="","-",INDEX('ce raw data'!$C$2:$CZ$3000,MATCH(1,INDEX(('ce raw data'!$A$2:$A$3000=C752)*('ce raw data'!$B$2:$B$3000=$B795),,),0),MATCH(I755,'ce raw data'!$C$1:$CZ$1,0))),"-")</f>
        <v>-</v>
      </c>
      <c r="J795" s="8" t="str">
        <f>IFERROR(IF(INDEX('ce raw data'!$C$2:$CZ$3000,MATCH(1,INDEX(('ce raw data'!$A$2:$A$3000=C752)*('ce raw data'!$B$2:$B$3000=$B795),,),0),MATCH(J755,'ce raw data'!$C$1:$CZ$1,0))="","-",INDEX('ce raw data'!$C$2:$CZ$3000,MATCH(1,INDEX(('ce raw data'!$A$2:$A$3000=C752)*('ce raw data'!$B$2:$B$3000=$B795),,),0),MATCH(J755,'ce raw data'!$C$1:$CZ$1,0))),"-")</f>
        <v>-</v>
      </c>
    </row>
    <row r="796" spans="2:10" hidden="1" x14ac:dyDescent="0.4">
      <c r="B796" s="12"/>
      <c r="C796" s="8" t="str">
        <f>IFERROR(IF(INDEX('ce raw data'!$C$2:$CZ$3000,MATCH(1,INDEX(('ce raw data'!$A$2:$A$3000=C752)*('ce raw data'!$B$2:$B$3000=$B797),,),0),MATCH(SUBSTITUTE(C755,"Allele","Height"),'ce raw data'!$C$1:$CZ$1,0))="","-",INDEX('ce raw data'!$C$2:$CZ$3000,MATCH(1,INDEX(('ce raw data'!$A$2:$A$3000=C752)*('ce raw data'!$B$2:$B$3000=$B797),,),0),MATCH(SUBSTITUTE(C755,"Allele","Height"),'ce raw data'!$C$1:$CZ$1,0))),"-")</f>
        <v>-</v>
      </c>
      <c r="D796" s="8" t="str">
        <f>IFERROR(IF(INDEX('ce raw data'!$C$2:$CZ$3000,MATCH(1,INDEX(('ce raw data'!$A$2:$A$3000=C752)*('ce raw data'!$B$2:$B$3000=$B797),,),0),MATCH(SUBSTITUTE(D755,"Allele","Height"),'ce raw data'!$C$1:$CZ$1,0))="","-",INDEX('ce raw data'!$C$2:$CZ$3000,MATCH(1,INDEX(('ce raw data'!$A$2:$A$3000=C752)*('ce raw data'!$B$2:$B$3000=$B797),,),0),MATCH(SUBSTITUTE(D755,"Allele","Height"),'ce raw data'!$C$1:$CZ$1,0))),"-")</f>
        <v>-</v>
      </c>
      <c r="E796" s="8" t="str">
        <f>IFERROR(IF(INDEX('ce raw data'!$C$2:$CZ$3000,MATCH(1,INDEX(('ce raw data'!$A$2:$A$3000=C752)*('ce raw data'!$B$2:$B$3000=$B797),,),0),MATCH(SUBSTITUTE(E755,"Allele","Height"),'ce raw data'!$C$1:$CZ$1,0))="","-",INDEX('ce raw data'!$C$2:$CZ$3000,MATCH(1,INDEX(('ce raw data'!$A$2:$A$3000=C752)*('ce raw data'!$B$2:$B$3000=$B797),,),0),MATCH(SUBSTITUTE(E755,"Allele","Height"),'ce raw data'!$C$1:$CZ$1,0))),"-")</f>
        <v>-</v>
      </c>
      <c r="F796" s="8" t="str">
        <f>IFERROR(IF(INDEX('ce raw data'!$C$2:$CZ$3000,MATCH(1,INDEX(('ce raw data'!$A$2:$A$3000=C752)*('ce raw data'!$B$2:$B$3000=$B797),,),0),MATCH(SUBSTITUTE(F755,"Allele","Height"),'ce raw data'!$C$1:$CZ$1,0))="","-",INDEX('ce raw data'!$C$2:$CZ$3000,MATCH(1,INDEX(('ce raw data'!$A$2:$A$3000=C752)*('ce raw data'!$B$2:$B$3000=$B797),,),0),MATCH(SUBSTITUTE(F755,"Allele","Height"),'ce raw data'!$C$1:$CZ$1,0))),"-")</f>
        <v>-</v>
      </c>
      <c r="G796" s="8" t="str">
        <f>IFERROR(IF(INDEX('ce raw data'!$C$2:$CZ$3000,MATCH(1,INDEX(('ce raw data'!$A$2:$A$3000=C752)*('ce raw data'!$B$2:$B$3000=$B797),,),0),MATCH(SUBSTITUTE(G755,"Allele","Height"),'ce raw data'!$C$1:$CZ$1,0))="","-",INDEX('ce raw data'!$C$2:$CZ$3000,MATCH(1,INDEX(('ce raw data'!$A$2:$A$3000=C752)*('ce raw data'!$B$2:$B$3000=$B797),,),0),MATCH(SUBSTITUTE(G755,"Allele","Height"),'ce raw data'!$C$1:$CZ$1,0))),"-")</f>
        <v>-</v>
      </c>
      <c r="H796" s="8" t="str">
        <f>IFERROR(IF(INDEX('ce raw data'!$C$2:$CZ$3000,MATCH(1,INDEX(('ce raw data'!$A$2:$A$3000=C752)*('ce raw data'!$B$2:$B$3000=$B797),,),0),MATCH(SUBSTITUTE(H755,"Allele","Height"),'ce raw data'!$C$1:$CZ$1,0))="","-",INDEX('ce raw data'!$C$2:$CZ$3000,MATCH(1,INDEX(('ce raw data'!$A$2:$A$3000=C752)*('ce raw data'!$B$2:$B$3000=$B797),,),0),MATCH(SUBSTITUTE(H755,"Allele","Height"),'ce raw data'!$C$1:$CZ$1,0))),"-")</f>
        <v>-</v>
      </c>
      <c r="I796" s="8" t="str">
        <f>IFERROR(IF(INDEX('ce raw data'!$C$2:$CZ$3000,MATCH(1,INDEX(('ce raw data'!$A$2:$A$3000=C752)*('ce raw data'!$B$2:$B$3000=$B797),,),0),MATCH(SUBSTITUTE(I755,"Allele","Height"),'ce raw data'!$C$1:$CZ$1,0))="","-",INDEX('ce raw data'!$C$2:$CZ$3000,MATCH(1,INDEX(('ce raw data'!$A$2:$A$3000=C752)*('ce raw data'!$B$2:$B$3000=$B797),,),0),MATCH(SUBSTITUTE(I755,"Allele","Height"),'ce raw data'!$C$1:$CZ$1,0))),"-")</f>
        <v>-</v>
      </c>
      <c r="J796" s="8" t="str">
        <f>IFERROR(IF(INDEX('ce raw data'!$C$2:$CZ$3000,MATCH(1,INDEX(('ce raw data'!$A$2:$A$3000=C752)*('ce raw data'!$B$2:$B$3000=$B797),,),0),MATCH(SUBSTITUTE(J755,"Allele","Height"),'ce raw data'!$C$1:$CZ$1,0))="","-",INDEX('ce raw data'!$C$2:$CZ$3000,MATCH(1,INDEX(('ce raw data'!$A$2:$A$3000=C752)*('ce raw data'!$B$2:$B$3000=$B797),,),0),MATCH(SUBSTITUTE(J755,"Allele","Height"),'ce raw data'!$C$1:$CZ$1,0))),"-")</f>
        <v>-</v>
      </c>
    </row>
    <row r="797" spans="2:10" x14ac:dyDescent="0.4">
      <c r="B797" s="12" t="str">
        <f>'Allele Call Table'!$A$111</f>
        <v>D19S433</v>
      </c>
      <c r="C797" s="8" t="str">
        <f>IFERROR(IF(INDEX('ce raw data'!$C$2:$CZ$3000,MATCH(1,INDEX(('ce raw data'!$A$2:$A$3000=C752)*('ce raw data'!$B$2:$B$3000=$B797),,),0),MATCH(C755,'ce raw data'!$C$1:$CZ$1,0))="","-",INDEX('ce raw data'!$C$2:$CZ$3000,MATCH(1,INDEX(('ce raw data'!$A$2:$A$3000=C752)*('ce raw data'!$B$2:$B$3000=$B797),,),0),MATCH(C755,'ce raw data'!$C$1:$CZ$1,0))),"-")</f>
        <v>-</v>
      </c>
      <c r="D797" s="8" t="str">
        <f>IFERROR(IF(INDEX('ce raw data'!$C$2:$CZ$3000,MATCH(1,INDEX(('ce raw data'!$A$2:$A$3000=C752)*('ce raw data'!$B$2:$B$3000=$B797),,),0),MATCH(D755,'ce raw data'!$C$1:$CZ$1,0))="","-",INDEX('ce raw data'!$C$2:$CZ$3000,MATCH(1,INDEX(('ce raw data'!$A$2:$A$3000=C752)*('ce raw data'!$B$2:$B$3000=$B797),,),0),MATCH(D755,'ce raw data'!$C$1:$CZ$1,0))),"-")</f>
        <v>-</v>
      </c>
      <c r="E797" s="8" t="str">
        <f>IFERROR(IF(INDEX('ce raw data'!$C$2:$CZ$3000,MATCH(1,INDEX(('ce raw data'!$A$2:$A$3000=C752)*('ce raw data'!$B$2:$B$3000=$B797),,),0),MATCH(E755,'ce raw data'!$C$1:$CZ$1,0))="","-",INDEX('ce raw data'!$C$2:$CZ$3000,MATCH(1,INDEX(('ce raw data'!$A$2:$A$3000=C752)*('ce raw data'!$B$2:$B$3000=$B797),,),0),MATCH(E755,'ce raw data'!$C$1:$CZ$1,0))),"-")</f>
        <v>-</v>
      </c>
      <c r="F797" s="8" t="str">
        <f>IFERROR(IF(INDEX('ce raw data'!$C$2:$CZ$3000,MATCH(1,INDEX(('ce raw data'!$A$2:$A$3000=C752)*('ce raw data'!$B$2:$B$3000=$B797),,),0),MATCH(F755,'ce raw data'!$C$1:$CZ$1,0))="","-",INDEX('ce raw data'!$C$2:$CZ$3000,MATCH(1,INDEX(('ce raw data'!$A$2:$A$3000=C752)*('ce raw data'!$B$2:$B$3000=$B797),,),0),MATCH(F755,'ce raw data'!$C$1:$CZ$1,0))),"-")</f>
        <v>-</v>
      </c>
      <c r="G797" s="8" t="str">
        <f>IFERROR(IF(INDEX('ce raw data'!$C$2:$CZ$3000,MATCH(1,INDEX(('ce raw data'!$A$2:$A$3000=C752)*('ce raw data'!$B$2:$B$3000=$B797),,),0),MATCH(G755,'ce raw data'!$C$1:$CZ$1,0))="","-",INDEX('ce raw data'!$C$2:$CZ$3000,MATCH(1,INDEX(('ce raw data'!$A$2:$A$3000=C752)*('ce raw data'!$B$2:$B$3000=$B797),,),0),MATCH(G755,'ce raw data'!$C$1:$CZ$1,0))),"-")</f>
        <v>-</v>
      </c>
      <c r="H797" s="8" t="str">
        <f>IFERROR(IF(INDEX('ce raw data'!$C$2:$CZ$3000,MATCH(1,INDEX(('ce raw data'!$A$2:$A$3000=C752)*('ce raw data'!$B$2:$B$3000=$B797),,),0),MATCH(H755,'ce raw data'!$C$1:$CZ$1,0))="","-",INDEX('ce raw data'!$C$2:$CZ$3000,MATCH(1,INDEX(('ce raw data'!$A$2:$A$3000=C752)*('ce raw data'!$B$2:$B$3000=$B797),,),0),MATCH(H755,'ce raw data'!$C$1:$CZ$1,0))),"-")</f>
        <v>-</v>
      </c>
      <c r="I797" s="8" t="str">
        <f>IFERROR(IF(INDEX('ce raw data'!$C$2:$CZ$3000,MATCH(1,INDEX(('ce raw data'!$A$2:$A$3000=C752)*('ce raw data'!$B$2:$B$3000=$B797),,),0),MATCH(I755,'ce raw data'!$C$1:$CZ$1,0))="","-",INDEX('ce raw data'!$C$2:$CZ$3000,MATCH(1,INDEX(('ce raw data'!$A$2:$A$3000=C752)*('ce raw data'!$B$2:$B$3000=$B797),,),0),MATCH(I755,'ce raw data'!$C$1:$CZ$1,0))),"-")</f>
        <v>-</v>
      </c>
      <c r="J797" s="8" t="str">
        <f>IFERROR(IF(INDEX('ce raw data'!$C$2:$CZ$3000,MATCH(1,INDEX(('ce raw data'!$A$2:$A$3000=C752)*('ce raw data'!$B$2:$B$3000=$B797),,),0),MATCH(J755,'ce raw data'!$C$1:$CZ$1,0))="","-",INDEX('ce raw data'!$C$2:$CZ$3000,MATCH(1,INDEX(('ce raw data'!$A$2:$A$3000=C752)*('ce raw data'!$B$2:$B$3000=$B797),,),0),MATCH(J755,'ce raw data'!$C$1:$CZ$1,0))),"-")</f>
        <v>-</v>
      </c>
    </row>
    <row r="798" spans="2:10" hidden="1" x14ac:dyDescent="0.4">
      <c r="B798" s="12"/>
      <c r="C798" s="8" t="str">
        <f>IFERROR(IF(INDEX('ce raw data'!$C$2:$CZ$3000,MATCH(1,INDEX(('ce raw data'!$A$2:$A$3000=C752)*('ce raw data'!$B$2:$B$3000=$B799),,),0),MATCH(SUBSTITUTE(C755,"Allele","Height"),'ce raw data'!$C$1:$CZ$1,0))="","-",INDEX('ce raw data'!$C$2:$CZ$3000,MATCH(1,INDEX(('ce raw data'!$A$2:$A$3000=C752)*('ce raw data'!$B$2:$B$3000=$B799),,),0),MATCH(SUBSTITUTE(C755,"Allele","Height"),'ce raw data'!$C$1:$CZ$1,0))),"-")</f>
        <v>-</v>
      </c>
      <c r="D798" s="8" t="str">
        <f>IFERROR(IF(INDEX('ce raw data'!$C$2:$CZ$3000,MATCH(1,INDEX(('ce raw data'!$A$2:$A$3000=C752)*('ce raw data'!$B$2:$B$3000=$B799),,),0),MATCH(SUBSTITUTE(D755,"Allele","Height"),'ce raw data'!$C$1:$CZ$1,0))="","-",INDEX('ce raw data'!$C$2:$CZ$3000,MATCH(1,INDEX(('ce raw data'!$A$2:$A$3000=C752)*('ce raw data'!$B$2:$B$3000=$B799),,),0),MATCH(SUBSTITUTE(D755,"Allele","Height"),'ce raw data'!$C$1:$CZ$1,0))),"-")</f>
        <v>-</v>
      </c>
      <c r="E798" s="8" t="str">
        <f>IFERROR(IF(INDEX('ce raw data'!$C$2:$CZ$3000,MATCH(1,INDEX(('ce raw data'!$A$2:$A$3000=C752)*('ce raw data'!$B$2:$B$3000=$B799),,),0),MATCH(SUBSTITUTE(E755,"Allele","Height"),'ce raw data'!$C$1:$CZ$1,0))="","-",INDEX('ce raw data'!$C$2:$CZ$3000,MATCH(1,INDEX(('ce raw data'!$A$2:$A$3000=C752)*('ce raw data'!$B$2:$B$3000=$B799),,),0),MATCH(SUBSTITUTE(E755,"Allele","Height"),'ce raw data'!$C$1:$CZ$1,0))),"-")</f>
        <v>-</v>
      </c>
      <c r="F798" s="8" t="str">
        <f>IFERROR(IF(INDEX('ce raw data'!$C$2:$CZ$3000,MATCH(1,INDEX(('ce raw data'!$A$2:$A$3000=C752)*('ce raw data'!$B$2:$B$3000=$B799),,),0),MATCH(SUBSTITUTE(F755,"Allele","Height"),'ce raw data'!$C$1:$CZ$1,0))="","-",INDEX('ce raw data'!$C$2:$CZ$3000,MATCH(1,INDEX(('ce raw data'!$A$2:$A$3000=C752)*('ce raw data'!$B$2:$B$3000=$B799),,),0),MATCH(SUBSTITUTE(F755,"Allele","Height"),'ce raw data'!$C$1:$CZ$1,0))),"-")</f>
        <v>-</v>
      </c>
      <c r="G798" s="8" t="str">
        <f>IFERROR(IF(INDEX('ce raw data'!$C$2:$CZ$3000,MATCH(1,INDEX(('ce raw data'!$A$2:$A$3000=C752)*('ce raw data'!$B$2:$B$3000=$B799),,),0),MATCH(SUBSTITUTE(G755,"Allele","Height"),'ce raw data'!$C$1:$CZ$1,0))="","-",INDEX('ce raw data'!$C$2:$CZ$3000,MATCH(1,INDEX(('ce raw data'!$A$2:$A$3000=C752)*('ce raw data'!$B$2:$B$3000=$B799),,),0),MATCH(SUBSTITUTE(G755,"Allele","Height"),'ce raw data'!$C$1:$CZ$1,0))),"-")</f>
        <v>-</v>
      </c>
      <c r="H798" s="8" t="str">
        <f>IFERROR(IF(INDEX('ce raw data'!$C$2:$CZ$3000,MATCH(1,INDEX(('ce raw data'!$A$2:$A$3000=C752)*('ce raw data'!$B$2:$B$3000=$B799),,),0),MATCH(SUBSTITUTE(H755,"Allele","Height"),'ce raw data'!$C$1:$CZ$1,0))="","-",INDEX('ce raw data'!$C$2:$CZ$3000,MATCH(1,INDEX(('ce raw data'!$A$2:$A$3000=C752)*('ce raw data'!$B$2:$B$3000=$B799),,),0),MATCH(SUBSTITUTE(H755,"Allele","Height"),'ce raw data'!$C$1:$CZ$1,0))),"-")</f>
        <v>-</v>
      </c>
      <c r="I798" s="8" t="str">
        <f>IFERROR(IF(INDEX('ce raw data'!$C$2:$CZ$3000,MATCH(1,INDEX(('ce raw data'!$A$2:$A$3000=C752)*('ce raw data'!$B$2:$B$3000=$B799),,),0),MATCH(SUBSTITUTE(I755,"Allele","Height"),'ce raw data'!$C$1:$CZ$1,0))="","-",INDEX('ce raw data'!$C$2:$CZ$3000,MATCH(1,INDEX(('ce raw data'!$A$2:$A$3000=C752)*('ce raw data'!$B$2:$B$3000=$B799),,),0),MATCH(SUBSTITUTE(I755,"Allele","Height"),'ce raw data'!$C$1:$CZ$1,0))),"-")</f>
        <v>-</v>
      </c>
      <c r="J798" s="8" t="str">
        <f>IFERROR(IF(INDEX('ce raw data'!$C$2:$CZ$3000,MATCH(1,INDEX(('ce raw data'!$A$2:$A$3000=C752)*('ce raw data'!$B$2:$B$3000=$B799),,),0),MATCH(SUBSTITUTE(J755,"Allele","Height"),'ce raw data'!$C$1:$CZ$1,0))="","-",INDEX('ce raw data'!$C$2:$CZ$3000,MATCH(1,INDEX(('ce raw data'!$A$2:$A$3000=C752)*('ce raw data'!$B$2:$B$3000=$B799),,),0),MATCH(SUBSTITUTE(J755,"Allele","Height"),'ce raw data'!$C$1:$CZ$1,0))),"-")</f>
        <v>-</v>
      </c>
    </row>
    <row r="799" spans="2:10" x14ac:dyDescent="0.4">
      <c r="B799" s="12" t="str">
        <f>'Allele Call Table'!$A$113</f>
        <v>SE33</v>
      </c>
      <c r="C799" s="8" t="str">
        <f>IFERROR(IF(INDEX('ce raw data'!$C$2:$CZ$3000,MATCH(1,INDEX(('ce raw data'!$A$2:$A$3000=C752)*('ce raw data'!$B$2:$B$3000=$B799),,),0),MATCH(C755,'ce raw data'!$C$1:$CZ$1,0))="","-",INDEX('ce raw data'!$C$2:$CZ$3000,MATCH(1,INDEX(('ce raw data'!$A$2:$A$3000=C752)*('ce raw data'!$B$2:$B$3000=$B799),,),0),MATCH(C755,'ce raw data'!$C$1:$CZ$1,0))),"-")</f>
        <v>-</v>
      </c>
      <c r="D799" s="8" t="str">
        <f>IFERROR(IF(INDEX('ce raw data'!$C$2:$CZ$3000,MATCH(1,INDEX(('ce raw data'!$A$2:$A$3000=C752)*('ce raw data'!$B$2:$B$3000=$B799),,),0),MATCH(D755,'ce raw data'!$C$1:$CZ$1,0))="","-",INDEX('ce raw data'!$C$2:$CZ$3000,MATCH(1,INDEX(('ce raw data'!$A$2:$A$3000=C752)*('ce raw data'!$B$2:$B$3000=$B799),,),0),MATCH(D755,'ce raw data'!$C$1:$CZ$1,0))),"-")</f>
        <v>-</v>
      </c>
      <c r="E799" s="8" t="str">
        <f>IFERROR(IF(INDEX('ce raw data'!$C$2:$CZ$3000,MATCH(1,INDEX(('ce raw data'!$A$2:$A$3000=C752)*('ce raw data'!$B$2:$B$3000=$B799),,),0),MATCH(E755,'ce raw data'!$C$1:$CZ$1,0))="","-",INDEX('ce raw data'!$C$2:$CZ$3000,MATCH(1,INDEX(('ce raw data'!$A$2:$A$3000=C752)*('ce raw data'!$B$2:$B$3000=$B799),,),0),MATCH(E755,'ce raw data'!$C$1:$CZ$1,0))),"-")</f>
        <v>-</v>
      </c>
      <c r="F799" s="8" t="str">
        <f>IFERROR(IF(INDEX('ce raw data'!$C$2:$CZ$3000,MATCH(1,INDEX(('ce raw data'!$A$2:$A$3000=C752)*('ce raw data'!$B$2:$B$3000=$B799),,),0),MATCH(F755,'ce raw data'!$C$1:$CZ$1,0))="","-",INDEX('ce raw data'!$C$2:$CZ$3000,MATCH(1,INDEX(('ce raw data'!$A$2:$A$3000=C752)*('ce raw data'!$B$2:$B$3000=$B799),,),0),MATCH(F755,'ce raw data'!$C$1:$CZ$1,0))),"-")</f>
        <v>-</v>
      </c>
      <c r="G799" s="8" t="str">
        <f>IFERROR(IF(INDEX('ce raw data'!$C$2:$CZ$3000,MATCH(1,INDEX(('ce raw data'!$A$2:$A$3000=C752)*('ce raw data'!$B$2:$B$3000=$B799),,),0),MATCH(G755,'ce raw data'!$C$1:$CZ$1,0))="","-",INDEX('ce raw data'!$C$2:$CZ$3000,MATCH(1,INDEX(('ce raw data'!$A$2:$A$3000=C752)*('ce raw data'!$B$2:$B$3000=$B799),,),0),MATCH(G755,'ce raw data'!$C$1:$CZ$1,0))),"-")</f>
        <v>-</v>
      </c>
      <c r="H799" s="8" t="str">
        <f>IFERROR(IF(INDEX('ce raw data'!$C$2:$CZ$3000,MATCH(1,INDEX(('ce raw data'!$A$2:$A$3000=C752)*('ce raw data'!$B$2:$B$3000=$B799),,),0),MATCH(H755,'ce raw data'!$C$1:$CZ$1,0))="","-",INDEX('ce raw data'!$C$2:$CZ$3000,MATCH(1,INDEX(('ce raw data'!$A$2:$A$3000=C752)*('ce raw data'!$B$2:$B$3000=$B799),,),0),MATCH(H755,'ce raw data'!$C$1:$CZ$1,0))),"-")</f>
        <v>-</v>
      </c>
      <c r="I799" s="8" t="str">
        <f>IFERROR(IF(INDEX('ce raw data'!$C$2:$CZ$3000,MATCH(1,INDEX(('ce raw data'!$A$2:$A$3000=C752)*('ce raw data'!$B$2:$B$3000=$B799),,),0),MATCH(I755,'ce raw data'!$C$1:$CZ$1,0))="","-",INDEX('ce raw data'!$C$2:$CZ$3000,MATCH(1,INDEX(('ce raw data'!$A$2:$A$3000=C752)*('ce raw data'!$B$2:$B$3000=$B799),,),0),MATCH(I755,'ce raw data'!$C$1:$CZ$1,0))),"-")</f>
        <v>-</v>
      </c>
      <c r="J799" s="8" t="str">
        <f>IFERROR(IF(INDEX('ce raw data'!$C$2:$CZ$3000,MATCH(1,INDEX(('ce raw data'!$A$2:$A$3000=C752)*('ce raw data'!$B$2:$B$3000=$B799),,),0),MATCH(J755,'ce raw data'!$C$1:$CZ$1,0))="","-",INDEX('ce raw data'!$C$2:$CZ$3000,MATCH(1,INDEX(('ce raw data'!$A$2:$A$3000=C752)*('ce raw data'!$B$2:$B$3000=$B799),,),0),MATCH(J755,'ce raw data'!$C$1:$CZ$1,0))),"-")</f>
        <v>-</v>
      </c>
    </row>
    <row r="800" spans="2:10" hidden="1" x14ac:dyDescent="0.4">
      <c r="B800" s="12"/>
      <c r="C800" s="8" t="str">
        <f>IFERROR(IF(INDEX('ce raw data'!$C$2:$CZ$3000,MATCH(1,INDEX(('ce raw data'!$A$2:$A$3000=C752)*('ce raw data'!$B$2:$B$3000=$B801),,),0),MATCH(SUBSTITUTE(C755,"Allele","Height"),'ce raw data'!$C$1:$CZ$1,0))="","-",INDEX('ce raw data'!$C$2:$CZ$3000,MATCH(1,INDEX(('ce raw data'!$A$2:$A$3000=C752)*('ce raw data'!$B$2:$B$3000=$B801),,),0),MATCH(SUBSTITUTE(C755,"Allele","Height"),'ce raw data'!$C$1:$CZ$1,0))),"-")</f>
        <v>-</v>
      </c>
      <c r="D800" s="8" t="str">
        <f>IFERROR(IF(INDEX('ce raw data'!$C$2:$CZ$3000,MATCH(1,INDEX(('ce raw data'!$A$2:$A$3000=C752)*('ce raw data'!$B$2:$B$3000=$B801),,),0),MATCH(SUBSTITUTE(D755,"Allele","Height"),'ce raw data'!$C$1:$CZ$1,0))="","-",INDEX('ce raw data'!$C$2:$CZ$3000,MATCH(1,INDEX(('ce raw data'!$A$2:$A$3000=C752)*('ce raw data'!$B$2:$B$3000=$B801),,),0),MATCH(SUBSTITUTE(D755,"Allele","Height"),'ce raw data'!$C$1:$CZ$1,0))),"-")</f>
        <v>-</v>
      </c>
      <c r="E800" s="8" t="str">
        <f>IFERROR(IF(INDEX('ce raw data'!$C$2:$CZ$3000,MATCH(1,INDEX(('ce raw data'!$A$2:$A$3000=C752)*('ce raw data'!$B$2:$B$3000=$B801),,),0),MATCH(SUBSTITUTE(E755,"Allele","Height"),'ce raw data'!$C$1:$CZ$1,0))="","-",INDEX('ce raw data'!$C$2:$CZ$3000,MATCH(1,INDEX(('ce raw data'!$A$2:$A$3000=C752)*('ce raw data'!$B$2:$B$3000=$B801),,),0),MATCH(SUBSTITUTE(E755,"Allele","Height"),'ce raw data'!$C$1:$CZ$1,0))),"-")</f>
        <v>-</v>
      </c>
      <c r="F800" s="8" t="str">
        <f>IFERROR(IF(INDEX('ce raw data'!$C$2:$CZ$3000,MATCH(1,INDEX(('ce raw data'!$A$2:$A$3000=C752)*('ce raw data'!$B$2:$B$3000=$B801),,),0),MATCH(SUBSTITUTE(F755,"Allele","Height"),'ce raw data'!$C$1:$CZ$1,0))="","-",INDEX('ce raw data'!$C$2:$CZ$3000,MATCH(1,INDEX(('ce raw data'!$A$2:$A$3000=C752)*('ce raw data'!$B$2:$B$3000=$B801),,),0),MATCH(SUBSTITUTE(F755,"Allele","Height"),'ce raw data'!$C$1:$CZ$1,0))),"-")</f>
        <v>-</v>
      </c>
      <c r="G800" s="8" t="str">
        <f>IFERROR(IF(INDEX('ce raw data'!$C$2:$CZ$3000,MATCH(1,INDEX(('ce raw data'!$A$2:$A$3000=C752)*('ce raw data'!$B$2:$B$3000=$B801),,),0),MATCH(SUBSTITUTE(G755,"Allele","Height"),'ce raw data'!$C$1:$CZ$1,0))="","-",INDEX('ce raw data'!$C$2:$CZ$3000,MATCH(1,INDEX(('ce raw data'!$A$2:$A$3000=C752)*('ce raw data'!$B$2:$B$3000=$B801),,),0),MATCH(SUBSTITUTE(G755,"Allele","Height"),'ce raw data'!$C$1:$CZ$1,0))),"-")</f>
        <v>-</v>
      </c>
      <c r="H800" s="8" t="str">
        <f>IFERROR(IF(INDEX('ce raw data'!$C$2:$CZ$3000,MATCH(1,INDEX(('ce raw data'!$A$2:$A$3000=C752)*('ce raw data'!$B$2:$B$3000=$B801),,),0),MATCH(SUBSTITUTE(H755,"Allele","Height"),'ce raw data'!$C$1:$CZ$1,0))="","-",INDEX('ce raw data'!$C$2:$CZ$3000,MATCH(1,INDEX(('ce raw data'!$A$2:$A$3000=C752)*('ce raw data'!$B$2:$B$3000=$B801),,),0),MATCH(SUBSTITUTE(H755,"Allele","Height"),'ce raw data'!$C$1:$CZ$1,0))),"-")</f>
        <v>-</v>
      </c>
      <c r="I800" s="8" t="str">
        <f>IFERROR(IF(INDEX('ce raw data'!$C$2:$CZ$3000,MATCH(1,INDEX(('ce raw data'!$A$2:$A$3000=C752)*('ce raw data'!$B$2:$B$3000=$B801),,),0),MATCH(SUBSTITUTE(I755,"Allele","Height"),'ce raw data'!$C$1:$CZ$1,0))="","-",INDEX('ce raw data'!$C$2:$CZ$3000,MATCH(1,INDEX(('ce raw data'!$A$2:$A$3000=C752)*('ce raw data'!$B$2:$B$3000=$B801),,),0),MATCH(SUBSTITUTE(I755,"Allele","Height"),'ce raw data'!$C$1:$CZ$1,0))),"-")</f>
        <v>-</v>
      </c>
      <c r="J800" s="8" t="str">
        <f>IFERROR(IF(INDEX('ce raw data'!$C$2:$CZ$3000,MATCH(1,INDEX(('ce raw data'!$A$2:$A$3000=C752)*('ce raw data'!$B$2:$B$3000=$B801),,),0),MATCH(SUBSTITUTE(J755,"Allele","Height"),'ce raw data'!$C$1:$CZ$1,0))="","-",INDEX('ce raw data'!$C$2:$CZ$3000,MATCH(1,INDEX(('ce raw data'!$A$2:$A$3000=C752)*('ce raw data'!$B$2:$B$3000=$B801),,),0),MATCH(SUBSTITUTE(J755,"Allele","Height"),'ce raw data'!$C$1:$CZ$1,0))),"-")</f>
        <v>-</v>
      </c>
    </row>
    <row r="801" spans="2:10" x14ac:dyDescent="0.4">
      <c r="B801" s="12" t="str">
        <f>'Allele Call Table'!$A$115</f>
        <v>D22S1045</v>
      </c>
      <c r="C801" s="8" t="str">
        <f>IFERROR(IF(INDEX('ce raw data'!$C$2:$CZ$3000,MATCH(1,INDEX(('ce raw data'!$A$2:$A$3000=C752)*('ce raw data'!$B$2:$B$3000=$B801),,),0),MATCH(C755,'ce raw data'!$C$1:$CZ$1,0))="","-",INDEX('ce raw data'!$C$2:$CZ$3000,MATCH(1,INDEX(('ce raw data'!$A$2:$A$3000=C752)*('ce raw data'!$B$2:$B$3000=$B801),,),0),MATCH(C755,'ce raw data'!$C$1:$CZ$1,0))),"-")</f>
        <v>-</v>
      </c>
      <c r="D801" s="8" t="str">
        <f>IFERROR(IF(INDEX('ce raw data'!$C$2:$CZ$3000,MATCH(1,INDEX(('ce raw data'!$A$2:$A$3000=C752)*('ce raw data'!$B$2:$B$3000=$B801),,),0),MATCH(D755,'ce raw data'!$C$1:$CZ$1,0))="","-",INDEX('ce raw data'!$C$2:$CZ$3000,MATCH(1,INDEX(('ce raw data'!$A$2:$A$3000=C752)*('ce raw data'!$B$2:$B$3000=$B801),,),0),MATCH(D755,'ce raw data'!$C$1:$CZ$1,0))),"-")</f>
        <v>-</v>
      </c>
      <c r="E801" s="8" t="str">
        <f>IFERROR(IF(INDEX('ce raw data'!$C$2:$CZ$3000,MATCH(1,INDEX(('ce raw data'!$A$2:$A$3000=C752)*('ce raw data'!$B$2:$B$3000=$B801),,),0),MATCH(E755,'ce raw data'!$C$1:$CZ$1,0))="","-",INDEX('ce raw data'!$C$2:$CZ$3000,MATCH(1,INDEX(('ce raw data'!$A$2:$A$3000=C752)*('ce raw data'!$B$2:$B$3000=$B801),,),0),MATCH(E755,'ce raw data'!$C$1:$CZ$1,0))),"-")</f>
        <v>-</v>
      </c>
      <c r="F801" s="8" t="str">
        <f>IFERROR(IF(INDEX('ce raw data'!$C$2:$CZ$3000,MATCH(1,INDEX(('ce raw data'!$A$2:$A$3000=C752)*('ce raw data'!$B$2:$B$3000=$B801),,),0),MATCH(F755,'ce raw data'!$C$1:$CZ$1,0))="","-",INDEX('ce raw data'!$C$2:$CZ$3000,MATCH(1,INDEX(('ce raw data'!$A$2:$A$3000=C752)*('ce raw data'!$B$2:$B$3000=$B801),,),0),MATCH(F755,'ce raw data'!$C$1:$CZ$1,0))),"-")</f>
        <v>-</v>
      </c>
      <c r="G801" s="8" t="str">
        <f>IFERROR(IF(INDEX('ce raw data'!$C$2:$CZ$3000,MATCH(1,INDEX(('ce raw data'!$A$2:$A$3000=C752)*('ce raw data'!$B$2:$B$3000=$B801),,),0),MATCH(G755,'ce raw data'!$C$1:$CZ$1,0))="","-",INDEX('ce raw data'!$C$2:$CZ$3000,MATCH(1,INDEX(('ce raw data'!$A$2:$A$3000=C752)*('ce raw data'!$B$2:$B$3000=$B801),,),0),MATCH(G755,'ce raw data'!$C$1:$CZ$1,0))),"-")</f>
        <v>-</v>
      </c>
      <c r="H801" s="8" t="str">
        <f>IFERROR(IF(INDEX('ce raw data'!$C$2:$CZ$3000,MATCH(1,INDEX(('ce raw data'!$A$2:$A$3000=C752)*('ce raw data'!$B$2:$B$3000=$B801),,),0),MATCH(H755,'ce raw data'!$C$1:$CZ$1,0))="","-",INDEX('ce raw data'!$C$2:$CZ$3000,MATCH(1,INDEX(('ce raw data'!$A$2:$A$3000=C752)*('ce raw data'!$B$2:$B$3000=$B801),,),0),MATCH(H755,'ce raw data'!$C$1:$CZ$1,0))),"-")</f>
        <v>-</v>
      </c>
      <c r="I801" s="8" t="str">
        <f>IFERROR(IF(INDEX('ce raw data'!$C$2:$CZ$3000,MATCH(1,INDEX(('ce raw data'!$A$2:$A$3000=C752)*('ce raw data'!$B$2:$B$3000=$B801),,),0),MATCH(I755,'ce raw data'!$C$1:$CZ$1,0))="","-",INDEX('ce raw data'!$C$2:$CZ$3000,MATCH(1,INDEX(('ce raw data'!$A$2:$A$3000=C752)*('ce raw data'!$B$2:$B$3000=$B801),,),0),MATCH(I755,'ce raw data'!$C$1:$CZ$1,0))),"-")</f>
        <v>-</v>
      </c>
      <c r="J801" s="8" t="str">
        <f>IFERROR(IF(INDEX('ce raw data'!$C$2:$CZ$3000,MATCH(1,INDEX(('ce raw data'!$A$2:$A$3000=C752)*('ce raw data'!$B$2:$B$3000=$B801),,),0),MATCH(J755,'ce raw data'!$C$1:$CZ$1,0))="","-",INDEX('ce raw data'!$C$2:$CZ$3000,MATCH(1,INDEX(('ce raw data'!$A$2:$A$3000=C752)*('ce raw data'!$B$2:$B$3000=$B801),,),0),MATCH(J755,'ce raw data'!$C$1:$CZ$1,0))),"-")</f>
        <v>-</v>
      </c>
    </row>
    <row r="802" spans="2:10" hidden="1" x14ac:dyDescent="0.4">
      <c r="B802" s="10"/>
      <c r="C802" s="8" t="str">
        <f>IFERROR(IF(INDEX('ce raw data'!$C$2:$CZ$3000,MATCH(1,INDEX(('ce raw data'!$A$2:$A$3000=C752)*('ce raw data'!$B$2:$B$3000=$B803),,),0),MATCH(SUBSTITUTE(C755,"Allele","Height"),'ce raw data'!$C$1:$CZ$1,0))="","-",INDEX('ce raw data'!$C$2:$CZ$3000,MATCH(1,INDEX(('ce raw data'!$A$2:$A$3000=C752)*('ce raw data'!$B$2:$B$3000=$B803),,),0),MATCH(SUBSTITUTE(C755,"Allele","Height"),'ce raw data'!$C$1:$CZ$1,0))),"-")</f>
        <v>-</v>
      </c>
      <c r="D802" s="8" t="str">
        <f>IFERROR(IF(INDEX('ce raw data'!$C$2:$CZ$3000,MATCH(1,INDEX(('ce raw data'!$A$2:$A$3000=C752)*('ce raw data'!$B$2:$B$3000=$B803),,),0),MATCH(SUBSTITUTE(D755,"Allele","Height"),'ce raw data'!$C$1:$CZ$1,0))="","-",INDEX('ce raw data'!$C$2:$CZ$3000,MATCH(1,INDEX(('ce raw data'!$A$2:$A$3000=C752)*('ce raw data'!$B$2:$B$3000=$B803),,),0),MATCH(SUBSTITUTE(D755,"Allele","Height"),'ce raw data'!$C$1:$CZ$1,0))),"-")</f>
        <v>-</v>
      </c>
      <c r="E802" s="8" t="str">
        <f>IFERROR(IF(INDEX('ce raw data'!$C$2:$CZ$3000,MATCH(1,INDEX(('ce raw data'!$A$2:$A$3000=C752)*('ce raw data'!$B$2:$B$3000=$B803),,),0),MATCH(SUBSTITUTE(E755,"Allele","Height"),'ce raw data'!$C$1:$CZ$1,0))="","-",INDEX('ce raw data'!$C$2:$CZ$3000,MATCH(1,INDEX(('ce raw data'!$A$2:$A$3000=C752)*('ce raw data'!$B$2:$B$3000=$B803),,),0),MATCH(SUBSTITUTE(E755,"Allele","Height"),'ce raw data'!$C$1:$CZ$1,0))),"-")</f>
        <v>-</v>
      </c>
      <c r="F802" s="8" t="str">
        <f>IFERROR(IF(INDEX('ce raw data'!$C$2:$CZ$3000,MATCH(1,INDEX(('ce raw data'!$A$2:$A$3000=C752)*('ce raw data'!$B$2:$B$3000=$B803),,),0),MATCH(SUBSTITUTE(F755,"Allele","Height"),'ce raw data'!$C$1:$CZ$1,0))="","-",INDEX('ce raw data'!$C$2:$CZ$3000,MATCH(1,INDEX(('ce raw data'!$A$2:$A$3000=C752)*('ce raw data'!$B$2:$B$3000=$B803),,),0),MATCH(SUBSTITUTE(F755,"Allele","Height"),'ce raw data'!$C$1:$CZ$1,0))),"-")</f>
        <v>-</v>
      </c>
      <c r="G802" s="8" t="str">
        <f>IFERROR(IF(INDEX('ce raw data'!$C$2:$CZ$3000,MATCH(1,INDEX(('ce raw data'!$A$2:$A$3000=C752)*('ce raw data'!$B$2:$B$3000=$B803),,),0),MATCH(SUBSTITUTE(G755,"Allele","Height"),'ce raw data'!$C$1:$CZ$1,0))="","-",INDEX('ce raw data'!$C$2:$CZ$3000,MATCH(1,INDEX(('ce raw data'!$A$2:$A$3000=C752)*('ce raw data'!$B$2:$B$3000=$B803),,),0),MATCH(SUBSTITUTE(G755,"Allele","Height"),'ce raw data'!$C$1:$CZ$1,0))),"-")</f>
        <v>-</v>
      </c>
      <c r="H802" s="8" t="str">
        <f>IFERROR(IF(INDEX('ce raw data'!$C$2:$CZ$3000,MATCH(1,INDEX(('ce raw data'!$A$2:$A$3000=C752)*('ce raw data'!$B$2:$B$3000=$B803),,),0),MATCH(SUBSTITUTE(H755,"Allele","Height"),'ce raw data'!$C$1:$CZ$1,0))="","-",INDEX('ce raw data'!$C$2:$CZ$3000,MATCH(1,INDEX(('ce raw data'!$A$2:$A$3000=C752)*('ce raw data'!$B$2:$B$3000=$B803),,),0),MATCH(SUBSTITUTE(H755,"Allele","Height"),'ce raw data'!$C$1:$CZ$1,0))),"-")</f>
        <v>-</v>
      </c>
      <c r="I802" s="8" t="str">
        <f>IFERROR(IF(INDEX('ce raw data'!$C$2:$CZ$3000,MATCH(1,INDEX(('ce raw data'!$A$2:$A$3000=C752)*('ce raw data'!$B$2:$B$3000=$B803),,),0),MATCH(SUBSTITUTE(I755,"Allele","Height"),'ce raw data'!$C$1:$CZ$1,0))="","-",INDEX('ce raw data'!$C$2:$CZ$3000,MATCH(1,INDEX(('ce raw data'!$A$2:$A$3000=C752)*('ce raw data'!$B$2:$B$3000=$B803),,),0),MATCH(SUBSTITUTE(I755,"Allele","Height"),'ce raw data'!$C$1:$CZ$1,0))),"-")</f>
        <v>-</v>
      </c>
      <c r="J802" s="8" t="str">
        <f>IFERROR(IF(INDEX('ce raw data'!$C$2:$CZ$3000,MATCH(1,INDEX(('ce raw data'!$A$2:$A$3000=C752)*('ce raw data'!$B$2:$B$3000=$B803),,),0),MATCH(SUBSTITUTE(J755,"Allele","Height"),'ce raw data'!$C$1:$CZ$1,0))="","-",INDEX('ce raw data'!$C$2:$CZ$3000,MATCH(1,INDEX(('ce raw data'!$A$2:$A$3000=C752)*('ce raw data'!$B$2:$B$3000=$B803),,),0),MATCH(SUBSTITUTE(J755,"Allele","Height"),'ce raw data'!$C$1:$CZ$1,0))),"-")</f>
        <v>-</v>
      </c>
    </row>
    <row r="803" spans="2:10" x14ac:dyDescent="0.4">
      <c r="B803" s="13" t="str">
        <f>'Allele Call Table'!$A$117</f>
        <v>DYS391</v>
      </c>
      <c r="C803" s="8" t="str">
        <f>IFERROR(IF(INDEX('ce raw data'!$C$2:$CZ$3000,MATCH(1,INDEX(('ce raw data'!$A$2:$A$3000=C752)*('ce raw data'!$B$2:$B$3000=$B803),,),0),MATCH(C755,'ce raw data'!$C$1:$CZ$1,0))="","-",INDEX('ce raw data'!$C$2:$CZ$3000,MATCH(1,INDEX(('ce raw data'!$A$2:$A$3000=C752)*('ce raw data'!$B$2:$B$3000=$B803),,),0),MATCH(C755,'ce raw data'!$C$1:$CZ$1,0))),"-")</f>
        <v>-</v>
      </c>
      <c r="D803" s="8" t="str">
        <f>IFERROR(IF(INDEX('ce raw data'!$C$2:$CZ$3000,MATCH(1,INDEX(('ce raw data'!$A$2:$A$3000=C752)*('ce raw data'!$B$2:$B$3000=$B803),,),0),MATCH(D755,'ce raw data'!$C$1:$CZ$1,0))="","-",INDEX('ce raw data'!$C$2:$CZ$3000,MATCH(1,INDEX(('ce raw data'!$A$2:$A$3000=C752)*('ce raw data'!$B$2:$B$3000=$B803),,),0),MATCH(D755,'ce raw data'!$C$1:$CZ$1,0))),"-")</f>
        <v>-</v>
      </c>
      <c r="E803" s="8" t="str">
        <f>IFERROR(IF(INDEX('ce raw data'!$C$2:$CZ$3000,MATCH(1,INDEX(('ce raw data'!$A$2:$A$3000=C752)*('ce raw data'!$B$2:$B$3000=$B803),,),0),MATCH(E755,'ce raw data'!$C$1:$CZ$1,0))="","-",INDEX('ce raw data'!$C$2:$CZ$3000,MATCH(1,INDEX(('ce raw data'!$A$2:$A$3000=C752)*('ce raw data'!$B$2:$B$3000=$B803),,),0),MATCH(E755,'ce raw data'!$C$1:$CZ$1,0))),"-")</f>
        <v>-</v>
      </c>
      <c r="F803" s="8" t="str">
        <f>IFERROR(IF(INDEX('ce raw data'!$C$2:$CZ$3000,MATCH(1,INDEX(('ce raw data'!$A$2:$A$3000=C752)*('ce raw data'!$B$2:$B$3000=$B803),,),0),MATCH(F755,'ce raw data'!$C$1:$CZ$1,0))="","-",INDEX('ce raw data'!$C$2:$CZ$3000,MATCH(1,INDEX(('ce raw data'!$A$2:$A$3000=C752)*('ce raw data'!$B$2:$B$3000=$B803),,),0),MATCH(F755,'ce raw data'!$C$1:$CZ$1,0))),"-")</f>
        <v>-</v>
      </c>
      <c r="G803" s="8" t="str">
        <f>IFERROR(IF(INDEX('ce raw data'!$C$2:$CZ$3000,MATCH(1,INDEX(('ce raw data'!$A$2:$A$3000=C752)*('ce raw data'!$B$2:$B$3000=$B803),,),0),MATCH(G755,'ce raw data'!$C$1:$CZ$1,0))="","-",INDEX('ce raw data'!$C$2:$CZ$3000,MATCH(1,INDEX(('ce raw data'!$A$2:$A$3000=C752)*('ce raw data'!$B$2:$B$3000=$B803),,),0),MATCH(G755,'ce raw data'!$C$1:$CZ$1,0))),"-")</f>
        <v>-</v>
      </c>
      <c r="H803" s="8" t="str">
        <f>IFERROR(IF(INDEX('ce raw data'!$C$2:$CZ$3000,MATCH(1,INDEX(('ce raw data'!$A$2:$A$3000=C752)*('ce raw data'!$B$2:$B$3000=$B803),,),0),MATCH(H755,'ce raw data'!$C$1:$CZ$1,0))="","-",INDEX('ce raw data'!$C$2:$CZ$3000,MATCH(1,INDEX(('ce raw data'!$A$2:$A$3000=C752)*('ce raw data'!$B$2:$B$3000=$B803),,),0),MATCH(H755,'ce raw data'!$C$1:$CZ$1,0))),"-")</f>
        <v>-</v>
      </c>
      <c r="I803" s="8" t="str">
        <f>IFERROR(IF(INDEX('ce raw data'!$C$2:$CZ$3000,MATCH(1,INDEX(('ce raw data'!$A$2:$A$3000=C752)*('ce raw data'!$B$2:$B$3000=$B803),,),0),MATCH(I755,'ce raw data'!$C$1:$CZ$1,0))="","-",INDEX('ce raw data'!$C$2:$CZ$3000,MATCH(1,INDEX(('ce raw data'!$A$2:$A$3000=C752)*('ce raw data'!$B$2:$B$3000=$B803),,),0),MATCH(I755,'ce raw data'!$C$1:$CZ$1,0))),"-")</f>
        <v>-</v>
      </c>
      <c r="J803" s="8" t="str">
        <f>IFERROR(IF(INDEX('ce raw data'!$C$2:$CZ$3000,MATCH(1,INDEX(('ce raw data'!$A$2:$A$3000=C752)*('ce raw data'!$B$2:$B$3000=$B803),,),0),MATCH(J755,'ce raw data'!$C$1:$CZ$1,0))="","-",INDEX('ce raw data'!$C$2:$CZ$3000,MATCH(1,INDEX(('ce raw data'!$A$2:$A$3000=C752)*('ce raw data'!$B$2:$B$3000=$B803),,),0),MATCH(J755,'ce raw data'!$C$1:$CZ$1,0))),"-")</f>
        <v>-</v>
      </c>
    </row>
    <row r="804" spans="2:10" hidden="1" x14ac:dyDescent="0.4">
      <c r="B804" s="13"/>
      <c r="C804" s="8" t="str">
        <f>IFERROR(IF(INDEX('ce raw data'!$C$2:$CZ$3000,MATCH(1,INDEX(('ce raw data'!$A$2:$A$3000=C752)*('ce raw data'!$B$2:$B$3000=$B805),,),0),MATCH(SUBSTITUTE(C755,"Allele","Height"),'ce raw data'!$C$1:$CZ$1,0))="","-",INDEX('ce raw data'!$C$2:$CZ$3000,MATCH(1,INDEX(('ce raw data'!$A$2:$A$3000=C752)*('ce raw data'!$B$2:$B$3000=$B805),,),0),MATCH(SUBSTITUTE(C755,"Allele","Height"),'ce raw data'!$C$1:$CZ$1,0))),"-")</f>
        <v>-</v>
      </c>
      <c r="D804" s="8" t="str">
        <f>IFERROR(IF(INDEX('ce raw data'!$C$2:$CZ$3000,MATCH(1,INDEX(('ce raw data'!$A$2:$A$3000=C752)*('ce raw data'!$B$2:$B$3000=$B805),,),0),MATCH(SUBSTITUTE(D755,"Allele","Height"),'ce raw data'!$C$1:$CZ$1,0))="","-",INDEX('ce raw data'!$C$2:$CZ$3000,MATCH(1,INDEX(('ce raw data'!$A$2:$A$3000=C752)*('ce raw data'!$B$2:$B$3000=$B805),,),0),MATCH(SUBSTITUTE(D755,"Allele","Height"),'ce raw data'!$C$1:$CZ$1,0))),"-")</f>
        <v>-</v>
      </c>
      <c r="E804" s="8" t="str">
        <f>IFERROR(IF(INDEX('ce raw data'!$C$2:$CZ$3000,MATCH(1,INDEX(('ce raw data'!$A$2:$A$3000=C752)*('ce raw data'!$B$2:$B$3000=$B805),,),0),MATCH(SUBSTITUTE(E755,"Allele","Height"),'ce raw data'!$C$1:$CZ$1,0))="","-",INDEX('ce raw data'!$C$2:$CZ$3000,MATCH(1,INDEX(('ce raw data'!$A$2:$A$3000=C752)*('ce raw data'!$B$2:$B$3000=$B805),,),0),MATCH(SUBSTITUTE(E755,"Allele","Height"),'ce raw data'!$C$1:$CZ$1,0))),"-")</f>
        <v>-</v>
      </c>
      <c r="F804" s="8" t="str">
        <f>IFERROR(IF(INDEX('ce raw data'!$C$2:$CZ$3000,MATCH(1,INDEX(('ce raw data'!$A$2:$A$3000=C752)*('ce raw data'!$B$2:$B$3000=$B805),,),0),MATCH(SUBSTITUTE(F755,"Allele","Height"),'ce raw data'!$C$1:$CZ$1,0))="","-",INDEX('ce raw data'!$C$2:$CZ$3000,MATCH(1,INDEX(('ce raw data'!$A$2:$A$3000=C752)*('ce raw data'!$B$2:$B$3000=$B805),,),0),MATCH(SUBSTITUTE(F755,"Allele","Height"),'ce raw data'!$C$1:$CZ$1,0))),"-")</f>
        <v>-</v>
      </c>
      <c r="G804" s="8" t="str">
        <f>IFERROR(IF(INDEX('ce raw data'!$C$2:$CZ$3000,MATCH(1,INDEX(('ce raw data'!$A$2:$A$3000=C752)*('ce raw data'!$B$2:$B$3000=$B805),,),0),MATCH(SUBSTITUTE(G755,"Allele","Height"),'ce raw data'!$C$1:$CZ$1,0))="","-",INDEX('ce raw data'!$C$2:$CZ$3000,MATCH(1,INDEX(('ce raw data'!$A$2:$A$3000=C752)*('ce raw data'!$B$2:$B$3000=$B805),,),0),MATCH(SUBSTITUTE(G755,"Allele","Height"),'ce raw data'!$C$1:$CZ$1,0))),"-")</f>
        <v>-</v>
      </c>
      <c r="H804" s="8" t="str">
        <f>IFERROR(IF(INDEX('ce raw data'!$C$2:$CZ$3000,MATCH(1,INDEX(('ce raw data'!$A$2:$A$3000=C752)*('ce raw data'!$B$2:$B$3000=$B805),,),0),MATCH(SUBSTITUTE(H755,"Allele","Height"),'ce raw data'!$C$1:$CZ$1,0))="","-",INDEX('ce raw data'!$C$2:$CZ$3000,MATCH(1,INDEX(('ce raw data'!$A$2:$A$3000=C752)*('ce raw data'!$B$2:$B$3000=$B805),,),0),MATCH(SUBSTITUTE(H755,"Allele","Height"),'ce raw data'!$C$1:$CZ$1,0))),"-")</f>
        <v>-</v>
      </c>
      <c r="I804" s="8" t="str">
        <f>IFERROR(IF(INDEX('ce raw data'!$C$2:$CZ$3000,MATCH(1,INDEX(('ce raw data'!$A$2:$A$3000=C752)*('ce raw data'!$B$2:$B$3000=$B805),,),0),MATCH(SUBSTITUTE(I755,"Allele","Height"),'ce raw data'!$C$1:$CZ$1,0))="","-",INDEX('ce raw data'!$C$2:$CZ$3000,MATCH(1,INDEX(('ce raw data'!$A$2:$A$3000=C752)*('ce raw data'!$B$2:$B$3000=$B805),,),0),MATCH(SUBSTITUTE(I755,"Allele","Height"),'ce raw data'!$C$1:$CZ$1,0))),"-")</f>
        <v>-</v>
      </c>
      <c r="J804" s="8" t="str">
        <f>IFERROR(IF(INDEX('ce raw data'!$C$2:$CZ$3000,MATCH(1,INDEX(('ce raw data'!$A$2:$A$3000=C752)*('ce raw data'!$B$2:$B$3000=$B805),,),0),MATCH(SUBSTITUTE(J755,"Allele","Height"),'ce raw data'!$C$1:$CZ$1,0))="","-",INDEX('ce raw data'!$C$2:$CZ$3000,MATCH(1,INDEX(('ce raw data'!$A$2:$A$3000=C752)*('ce raw data'!$B$2:$B$3000=$B805),,),0),MATCH(SUBSTITUTE(J755,"Allele","Height"),'ce raw data'!$C$1:$CZ$1,0))),"-")</f>
        <v>-</v>
      </c>
    </row>
    <row r="805" spans="2:10" x14ac:dyDescent="0.4">
      <c r="B805" s="13" t="str">
        <f>'Allele Call Table'!$A$119</f>
        <v>FGA</v>
      </c>
      <c r="C805" s="8" t="str">
        <f>IFERROR(IF(INDEX('ce raw data'!$C$2:$CZ$3000,MATCH(1,INDEX(('ce raw data'!$A$2:$A$3000=C752)*('ce raw data'!$B$2:$B$3000=$B805),,),0),MATCH(C755,'ce raw data'!$C$1:$CZ$1,0))="","-",INDEX('ce raw data'!$C$2:$CZ$3000,MATCH(1,INDEX(('ce raw data'!$A$2:$A$3000=C752)*('ce raw data'!$B$2:$B$3000=$B805),,),0),MATCH(C755,'ce raw data'!$C$1:$CZ$1,0))),"-")</f>
        <v>-</v>
      </c>
      <c r="D805" s="8" t="str">
        <f>IFERROR(IF(INDEX('ce raw data'!$C$2:$CZ$3000,MATCH(1,INDEX(('ce raw data'!$A$2:$A$3000=C752)*('ce raw data'!$B$2:$B$3000=$B805),,),0),MATCH(D755,'ce raw data'!$C$1:$CZ$1,0))="","-",INDEX('ce raw data'!$C$2:$CZ$3000,MATCH(1,INDEX(('ce raw data'!$A$2:$A$3000=C752)*('ce raw data'!$B$2:$B$3000=$B805),,),0),MATCH(D755,'ce raw data'!$C$1:$CZ$1,0))),"-")</f>
        <v>-</v>
      </c>
      <c r="E805" s="8" t="str">
        <f>IFERROR(IF(INDEX('ce raw data'!$C$2:$CZ$3000,MATCH(1,INDEX(('ce raw data'!$A$2:$A$3000=C752)*('ce raw data'!$B$2:$B$3000=$B805),,),0),MATCH(E755,'ce raw data'!$C$1:$CZ$1,0))="","-",INDEX('ce raw data'!$C$2:$CZ$3000,MATCH(1,INDEX(('ce raw data'!$A$2:$A$3000=C752)*('ce raw data'!$B$2:$B$3000=$B805),,),0),MATCH(E755,'ce raw data'!$C$1:$CZ$1,0))),"-")</f>
        <v>-</v>
      </c>
      <c r="F805" s="8" t="str">
        <f>IFERROR(IF(INDEX('ce raw data'!$C$2:$CZ$3000,MATCH(1,INDEX(('ce raw data'!$A$2:$A$3000=C752)*('ce raw data'!$B$2:$B$3000=$B805),,),0),MATCH(F755,'ce raw data'!$C$1:$CZ$1,0))="","-",INDEX('ce raw data'!$C$2:$CZ$3000,MATCH(1,INDEX(('ce raw data'!$A$2:$A$3000=C752)*('ce raw data'!$B$2:$B$3000=$B805),,),0),MATCH(F755,'ce raw data'!$C$1:$CZ$1,0))),"-")</f>
        <v>-</v>
      </c>
      <c r="G805" s="8" t="str">
        <f>IFERROR(IF(INDEX('ce raw data'!$C$2:$CZ$3000,MATCH(1,INDEX(('ce raw data'!$A$2:$A$3000=C752)*('ce raw data'!$B$2:$B$3000=$B805),,),0),MATCH(G755,'ce raw data'!$C$1:$CZ$1,0))="","-",INDEX('ce raw data'!$C$2:$CZ$3000,MATCH(1,INDEX(('ce raw data'!$A$2:$A$3000=C752)*('ce raw data'!$B$2:$B$3000=$B805),,),0),MATCH(G755,'ce raw data'!$C$1:$CZ$1,0))),"-")</f>
        <v>-</v>
      </c>
      <c r="H805" s="8" t="str">
        <f>IFERROR(IF(INDEX('ce raw data'!$C$2:$CZ$3000,MATCH(1,INDEX(('ce raw data'!$A$2:$A$3000=C752)*('ce raw data'!$B$2:$B$3000=$B805),,),0),MATCH(H755,'ce raw data'!$C$1:$CZ$1,0))="","-",INDEX('ce raw data'!$C$2:$CZ$3000,MATCH(1,INDEX(('ce raw data'!$A$2:$A$3000=C752)*('ce raw data'!$B$2:$B$3000=$B805),,),0),MATCH(H755,'ce raw data'!$C$1:$CZ$1,0))),"-")</f>
        <v>-</v>
      </c>
      <c r="I805" s="8" t="str">
        <f>IFERROR(IF(INDEX('ce raw data'!$C$2:$CZ$3000,MATCH(1,INDEX(('ce raw data'!$A$2:$A$3000=C752)*('ce raw data'!$B$2:$B$3000=$B805),,),0),MATCH(I755,'ce raw data'!$C$1:$CZ$1,0))="","-",INDEX('ce raw data'!$C$2:$CZ$3000,MATCH(1,INDEX(('ce raw data'!$A$2:$A$3000=C752)*('ce raw data'!$B$2:$B$3000=$B805),,),0),MATCH(I755,'ce raw data'!$C$1:$CZ$1,0))),"-")</f>
        <v>-</v>
      </c>
      <c r="J805" s="8" t="str">
        <f>IFERROR(IF(INDEX('ce raw data'!$C$2:$CZ$3000,MATCH(1,INDEX(('ce raw data'!$A$2:$A$3000=C752)*('ce raw data'!$B$2:$B$3000=$B805),,),0),MATCH(J755,'ce raw data'!$C$1:$CZ$1,0))="","-",INDEX('ce raw data'!$C$2:$CZ$3000,MATCH(1,INDEX(('ce raw data'!$A$2:$A$3000=C752)*('ce raw data'!$B$2:$B$3000=$B805),,),0),MATCH(J755,'ce raw data'!$C$1:$CZ$1,0))),"-")</f>
        <v>-</v>
      </c>
    </row>
    <row r="806" spans="2:10" hidden="1" x14ac:dyDescent="0.4">
      <c r="B806" s="13"/>
      <c r="C806" s="8" t="str">
        <f>IFERROR(IF(INDEX('ce raw data'!$C$2:$CZ$3000,MATCH(1,INDEX(('ce raw data'!$A$2:$A$3000=C752)*('ce raw data'!$B$2:$B$3000=$B807),,),0),MATCH(SUBSTITUTE(C755,"Allele","Height"),'ce raw data'!$C$1:$CZ$1,0))="","-",INDEX('ce raw data'!$C$2:$CZ$3000,MATCH(1,INDEX(('ce raw data'!$A$2:$A$3000=C752)*('ce raw data'!$B$2:$B$3000=$B807),,),0),MATCH(SUBSTITUTE(C755,"Allele","Height"),'ce raw data'!$C$1:$CZ$1,0))),"-")</f>
        <v>-</v>
      </c>
      <c r="D806" s="8" t="str">
        <f>IFERROR(IF(INDEX('ce raw data'!$C$2:$CZ$3000,MATCH(1,INDEX(('ce raw data'!$A$2:$A$3000=C752)*('ce raw data'!$B$2:$B$3000=$B807),,),0),MATCH(SUBSTITUTE(D755,"Allele","Height"),'ce raw data'!$C$1:$CZ$1,0))="","-",INDEX('ce raw data'!$C$2:$CZ$3000,MATCH(1,INDEX(('ce raw data'!$A$2:$A$3000=C752)*('ce raw data'!$B$2:$B$3000=$B807),,),0),MATCH(SUBSTITUTE(D755,"Allele","Height"),'ce raw data'!$C$1:$CZ$1,0))),"-")</f>
        <v>-</v>
      </c>
      <c r="E806" s="8" t="str">
        <f>IFERROR(IF(INDEX('ce raw data'!$C$2:$CZ$3000,MATCH(1,INDEX(('ce raw data'!$A$2:$A$3000=C752)*('ce raw data'!$B$2:$B$3000=$B807),,),0),MATCH(SUBSTITUTE(E755,"Allele","Height"),'ce raw data'!$C$1:$CZ$1,0))="","-",INDEX('ce raw data'!$C$2:$CZ$3000,MATCH(1,INDEX(('ce raw data'!$A$2:$A$3000=C752)*('ce raw data'!$B$2:$B$3000=$B807),,),0),MATCH(SUBSTITUTE(E755,"Allele","Height"),'ce raw data'!$C$1:$CZ$1,0))),"-")</f>
        <v>-</v>
      </c>
      <c r="F806" s="8" t="str">
        <f>IFERROR(IF(INDEX('ce raw data'!$C$2:$CZ$3000,MATCH(1,INDEX(('ce raw data'!$A$2:$A$3000=C752)*('ce raw data'!$B$2:$B$3000=$B807),,),0),MATCH(SUBSTITUTE(F755,"Allele","Height"),'ce raw data'!$C$1:$CZ$1,0))="","-",INDEX('ce raw data'!$C$2:$CZ$3000,MATCH(1,INDEX(('ce raw data'!$A$2:$A$3000=C752)*('ce raw data'!$B$2:$B$3000=$B807),,),0),MATCH(SUBSTITUTE(F755,"Allele","Height"),'ce raw data'!$C$1:$CZ$1,0))),"-")</f>
        <v>-</v>
      </c>
      <c r="G806" s="8" t="str">
        <f>IFERROR(IF(INDEX('ce raw data'!$C$2:$CZ$3000,MATCH(1,INDEX(('ce raw data'!$A$2:$A$3000=C752)*('ce raw data'!$B$2:$B$3000=$B807),,),0),MATCH(SUBSTITUTE(G755,"Allele","Height"),'ce raw data'!$C$1:$CZ$1,0))="","-",INDEX('ce raw data'!$C$2:$CZ$3000,MATCH(1,INDEX(('ce raw data'!$A$2:$A$3000=C752)*('ce raw data'!$B$2:$B$3000=$B807),,),0),MATCH(SUBSTITUTE(G755,"Allele","Height"),'ce raw data'!$C$1:$CZ$1,0))),"-")</f>
        <v>-</v>
      </c>
      <c r="H806" s="8" t="str">
        <f>IFERROR(IF(INDEX('ce raw data'!$C$2:$CZ$3000,MATCH(1,INDEX(('ce raw data'!$A$2:$A$3000=C752)*('ce raw data'!$B$2:$B$3000=$B807),,),0),MATCH(SUBSTITUTE(H755,"Allele","Height"),'ce raw data'!$C$1:$CZ$1,0))="","-",INDEX('ce raw data'!$C$2:$CZ$3000,MATCH(1,INDEX(('ce raw data'!$A$2:$A$3000=C752)*('ce raw data'!$B$2:$B$3000=$B807),,),0),MATCH(SUBSTITUTE(H755,"Allele","Height"),'ce raw data'!$C$1:$CZ$1,0))),"-")</f>
        <v>-</v>
      </c>
      <c r="I806" s="8" t="str">
        <f>IFERROR(IF(INDEX('ce raw data'!$C$2:$CZ$3000,MATCH(1,INDEX(('ce raw data'!$A$2:$A$3000=C752)*('ce raw data'!$B$2:$B$3000=$B807),,),0),MATCH(SUBSTITUTE(I755,"Allele","Height"),'ce raw data'!$C$1:$CZ$1,0))="","-",INDEX('ce raw data'!$C$2:$CZ$3000,MATCH(1,INDEX(('ce raw data'!$A$2:$A$3000=C752)*('ce raw data'!$B$2:$B$3000=$B807),,),0),MATCH(SUBSTITUTE(I755,"Allele","Height"),'ce raw data'!$C$1:$CZ$1,0))),"-")</f>
        <v>-</v>
      </c>
      <c r="J806" s="8" t="str">
        <f>IFERROR(IF(INDEX('ce raw data'!$C$2:$CZ$3000,MATCH(1,INDEX(('ce raw data'!$A$2:$A$3000=C752)*('ce raw data'!$B$2:$B$3000=$B807),,),0),MATCH(SUBSTITUTE(J755,"Allele","Height"),'ce raw data'!$C$1:$CZ$1,0))="","-",INDEX('ce raw data'!$C$2:$CZ$3000,MATCH(1,INDEX(('ce raw data'!$A$2:$A$3000=C752)*('ce raw data'!$B$2:$B$3000=$B807),,),0),MATCH(SUBSTITUTE(J755,"Allele","Height"),'ce raw data'!$C$1:$CZ$1,0))),"-")</f>
        <v>-</v>
      </c>
    </row>
    <row r="807" spans="2:10" x14ac:dyDescent="0.4">
      <c r="B807" s="13" t="str">
        <f>'Allele Call Table'!$A$121</f>
        <v>DYS576</v>
      </c>
      <c r="C807" s="8" t="str">
        <f>IFERROR(IF(INDEX('ce raw data'!$C$2:$CZ$3000,MATCH(1,INDEX(('ce raw data'!$A$2:$A$3000=C752)*('ce raw data'!$B$2:$B$3000=$B807),,),0),MATCH(C755,'ce raw data'!$C$1:$CZ$1,0))="","-",INDEX('ce raw data'!$C$2:$CZ$3000,MATCH(1,INDEX(('ce raw data'!$A$2:$A$3000=C752)*('ce raw data'!$B$2:$B$3000=$B807),,),0),MATCH(C755,'ce raw data'!$C$1:$CZ$1,0))),"-")</f>
        <v>-</v>
      </c>
      <c r="D807" s="8" t="str">
        <f>IFERROR(IF(INDEX('ce raw data'!$C$2:$CZ$3000,MATCH(1,INDEX(('ce raw data'!$A$2:$A$3000=C752)*('ce raw data'!$B$2:$B$3000=$B807),,),0),MATCH(D755,'ce raw data'!$C$1:$CZ$1,0))="","-",INDEX('ce raw data'!$C$2:$CZ$3000,MATCH(1,INDEX(('ce raw data'!$A$2:$A$3000=C752)*('ce raw data'!$B$2:$B$3000=$B807),,),0),MATCH(D755,'ce raw data'!$C$1:$CZ$1,0))),"-")</f>
        <v>-</v>
      </c>
      <c r="E807" s="8" t="str">
        <f>IFERROR(IF(INDEX('ce raw data'!$C$2:$CZ$3000,MATCH(1,INDEX(('ce raw data'!$A$2:$A$3000=C752)*('ce raw data'!$B$2:$B$3000=$B807),,),0),MATCH(E755,'ce raw data'!$C$1:$CZ$1,0))="","-",INDEX('ce raw data'!$C$2:$CZ$3000,MATCH(1,INDEX(('ce raw data'!$A$2:$A$3000=C752)*('ce raw data'!$B$2:$B$3000=$B807),,),0),MATCH(E755,'ce raw data'!$C$1:$CZ$1,0))),"-")</f>
        <v>-</v>
      </c>
      <c r="F807" s="8" t="str">
        <f>IFERROR(IF(INDEX('ce raw data'!$C$2:$CZ$3000,MATCH(1,INDEX(('ce raw data'!$A$2:$A$3000=C752)*('ce raw data'!$B$2:$B$3000=$B807),,),0),MATCH(F755,'ce raw data'!$C$1:$CZ$1,0))="","-",INDEX('ce raw data'!$C$2:$CZ$3000,MATCH(1,INDEX(('ce raw data'!$A$2:$A$3000=C752)*('ce raw data'!$B$2:$B$3000=$B807),,),0),MATCH(F755,'ce raw data'!$C$1:$CZ$1,0))),"-")</f>
        <v>-</v>
      </c>
      <c r="G807" s="8" t="str">
        <f>IFERROR(IF(INDEX('ce raw data'!$C$2:$CZ$3000,MATCH(1,INDEX(('ce raw data'!$A$2:$A$3000=C752)*('ce raw data'!$B$2:$B$3000=$B807),,),0),MATCH(G755,'ce raw data'!$C$1:$CZ$1,0))="","-",INDEX('ce raw data'!$C$2:$CZ$3000,MATCH(1,INDEX(('ce raw data'!$A$2:$A$3000=C752)*('ce raw data'!$B$2:$B$3000=$B807),,),0),MATCH(G755,'ce raw data'!$C$1:$CZ$1,0))),"-")</f>
        <v>-</v>
      </c>
      <c r="H807" s="8" t="str">
        <f>IFERROR(IF(INDEX('ce raw data'!$C$2:$CZ$3000,MATCH(1,INDEX(('ce raw data'!$A$2:$A$3000=C752)*('ce raw data'!$B$2:$B$3000=$B807),,),0),MATCH(H755,'ce raw data'!$C$1:$CZ$1,0))="","-",INDEX('ce raw data'!$C$2:$CZ$3000,MATCH(1,INDEX(('ce raw data'!$A$2:$A$3000=C752)*('ce raw data'!$B$2:$B$3000=$B807),,),0),MATCH(H755,'ce raw data'!$C$1:$CZ$1,0))),"-")</f>
        <v>-</v>
      </c>
      <c r="I807" s="8" t="str">
        <f>IFERROR(IF(INDEX('ce raw data'!$C$2:$CZ$3000,MATCH(1,INDEX(('ce raw data'!$A$2:$A$3000=C752)*('ce raw data'!$B$2:$B$3000=$B807),,),0),MATCH(I755,'ce raw data'!$C$1:$CZ$1,0))="","-",INDEX('ce raw data'!$C$2:$CZ$3000,MATCH(1,INDEX(('ce raw data'!$A$2:$A$3000=C752)*('ce raw data'!$B$2:$B$3000=$B807),,),0),MATCH(I755,'ce raw data'!$C$1:$CZ$1,0))),"-")</f>
        <v>-</v>
      </c>
      <c r="J807" s="8" t="str">
        <f>IFERROR(IF(INDEX('ce raw data'!$C$2:$CZ$3000,MATCH(1,INDEX(('ce raw data'!$A$2:$A$3000=C752)*('ce raw data'!$B$2:$B$3000=$B807),,),0),MATCH(J755,'ce raw data'!$C$1:$CZ$1,0))="","-",INDEX('ce raw data'!$C$2:$CZ$3000,MATCH(1,INDEX(('ce raw data'!$A$2:$A$3000=C752)*('ce raw data'!$B$2:$B$3000=$B807),,),0),MATCH(J755,'ce raw data'!$C$1:$CZ$1,0))),"-")</f>
        <v>-</v>
      </c>
    </row>
    <row r="808" spans="2:10" hidden="1" x14ac:dyDescent="0.4">
      <c r="B808" s="13"/>
      <c r="C808" s="8" t="str">
        <f>IFERROR(IF(INDEX('ce raw data'!$C$2:$CZ$3000,MATCH(1,INDEX(('ce raw data'!$A$2:$A$3000=C752)*('ce raw data'!$B$2:$B$3000=$B809),,),0),MATCH(SUBSTITUTE(C755,"Allele","Height"),'ce raw data'!$C$1:$CZ$1,0))="","-",INDEX('ce raw data'!$C$2:$CZ$3000,MATCH(1,INDEX(('ce raw data'!$A$2:$A$3000=C752)*('ce raw data'!$B$2:$B$3000=$B809),,),0),MATCH(SUBSTITUTE(C755,"Allele","Height"),'ce raw data'!$C$1:$CZ$1,0))),"-")</f>
        <v>-</v>
      </c>
      <c r="D808" s="8" t="str">
        <f>IFERROR(IF(INDEX('ce raw data'!$C$2:$CZ$3000,MATCH(1,INDEX(('ce raw data'!$A$2:$A$3000=C752)*('ce raw data'!$B$2:$B$3000=$B809),,),0),MATCH(SUBSTITUTE(D755,"Allele","Height"),'ce raw data'!$C$1:$CZ$1,0))="","-",INDEX('ce raw data'!$C$2:$CZ$3000,MATCH(1,INDEX(('ce raw data'!$A$2:$A$3000=C752)*('ce raw data'!$B$2:$B$3000=$B809),,),0),MATCH(SUBSTITUTE(D755,"Allele","Height"),'ce raw data'!$C$1:$CZ$1,0))),"-")</f>
        <v>-</v>
      </c>
      <c r="E808" s="8" t="str">
        <f>IFERROR(IF(INDEX('ce raw data'!$C$2:$CZ$3000,MATCH(1,INDEX(('ce raw data'!$A$2:$A$3000=C752)*('ce raw data'!$B$2:$B$3000=$B809),,),0),MATCH(SUBSTITUTE(E755,"Allele","Height"),'ce raw data'!$C$1:$CZ$1,0))="","-",INDEX('ce raw data'!$C$2:$CZ$3000,MATCH(1,INDEX(('ce raw data'!$A$2:$A$3000=C752)*('ce raw data'!$B$2:$B$3000=$B809),,),0),MATCH(SUBSTITUTE(E755,"Allele","Height"),'ce raw data'!$C$1:$CZ$1,0))),"-")</f>
        <v>-</v>
      </c>
      <c r="F808" s="8" t="str">
        <f>IFERROR(IF(INDEX('ce raw data'!$C$2:$CZ$3000,MATCH(1,INDEX(('ce raw data'!$A$2:$A$3000=C752)*('ce raw data'!$B$2:$B$3000=$B809),,),0),MATCH(SUBSTITUTE(F755,"Allele","Height"),'ce raw data'!$C$1:$CZ$1,0))="","-",INDEX('ce raw data'!$C$2:$CZ$3000,MATCH(1,INDEX(('ce raw data'!$A$2:$A$3000=C752)*('ce raw data'!$B$2:$B$3000=$B809),,),0),MATCH(SUBSTITUTE(F755,"Allele","Height"),'ce raw data'!$C$1:$CZ$1,0))),"-")</f>
        <v>-</v>
      </c>
      <c r="G808" s="8" t="str">
        <f>IFERROR(IF(INDEX('ce raw data'!$C$2:$CZ$3000,MATCH(1,INDEX(('ce raw data'!$A$2:$A$3000=C752)*('ce raw data'!$B$2:$B$3000=$B809),,),0),MATCH(SUBSTITUTE(G755,"Allele","Height"),'ce raw data'!$C$1:$CZ$1,0))="","-",INDEX('ce raw data'!$C$2:$CZ$3000,MATCH(1,INDEX(('ce raw data'!$A$2:$A$3000=C752)*('ce raw data'!$B$2:$B$3000=$B809),,),0),MATCH(SUBSTITUTE(G755,"Allele","Height"),'ce raw data'!$C$1:$CZ$1,0))),"-")</f>
        <v>-</v>
      </c>
      <c r="H808" s="8" t="str">
        <f>IFERROR(IF(INDEX('ce raw data'!$C$2:$CZ$3000,MATCH(1,INDEX(('ce raw data'!$A$2:$A$3000=C752)*('ce raw data'!$B$2:$B$3000=$B809),,),0),MATCH(SUBSTITUTE(H755,"Allele","Height"),'ce raw data'!$C$1:$CZ$1,0))="","-",INDEX('ce raw data'!$C$2:$CZ$3000,MATCH(1,INDEX(('ce raw data'!$A$2:$A$3000=C752)*('ce raw data'!$B$2:$B$3000=$B809),,),0),MATCH(SUBSTITUTE(H755,"Allele","Height"),'ce raw data'!$C$1:$CZ$1,0))),"-")</f>
        <v>-</v>
      </c>
      <c r="I808" s="8" t="str">
        <f>IFERROR(IF(INDEX('ce raw data'!$C$2:$CZ$3000,MATCH(1,INDEX(('ce raw data'!$A$2:$A$3000=C752)*('ce raw data'!$B$2:$B$3000=$B809),,),0),MATCH(SUBSTITUTE(I755,"Allele","Height"),'ce raw data'!$C$1:$CZ$1,0))="","-",INDEX('ce raw data'!$C$2:$CZ$3000,MATCH(1,INDEX(('ce raw data'!$A$2:$A$3000=C752)*('ce raw data'!$B$2:$B$3000=$B809),,),0),MATCH(SUBSTITUTE(I755,"Allele","Height"),'ce raw data'!$C$1:$CZ$1,0))),"-")</f>
        <v>-</v>
      </c>
      <c r="J808" s="8" t="str">
        <f>IFERROR(IF(INDEX('ce raw data'!$C$2:$CZ$3000,MATCH(1,INDEX(('ce raw data'!$A$2:$A$3000=C752)*('ce raw data'!$B$2:$B$3000=$B809),,),0),MATCH(SUBSTITUTE(J755,"Allele","Height"),'ce raw data'!$C$1:$CZ$1,0))="","-",INDEX('ce raw data'!$C$2:$CZ$3000,MATCH(1,INDEX(('ce raw data'!$A$2:$A$3000=C752)*('ce raw data'!$B$2:$B$3000=$B809),,),0),MATCH(SUBSTITUTE(J755,"Allele","Height"),'ce raw data'!$C$1:$CZ$1,0))),"-")</f>
        <v>-</v>
      </c>
    </row>
    <row r="809" spans="2:10" x14ac:dyDescent="0.4">
      <c r="B809" s="13" t="str">
        <f>'Allele Call Table'!$A$123</f>
        <v>DYS570</v>
      </c>
      <c r="C809" s="8" t="str">
        <f>IFERROR(IF(INDEX('ce raw data'!$C$2:$CZ$3000,MATCH(1,INDEX(('ce raw data'!$A$2:$A$3000=C752)*('ce raw data'!$B$2:$B$3000=$B809),,),0),MATCH(C755,'ce raw data'!$C$1:$CZ$1,0))="","-",INDEX('ce raw data'!$C$2:$CZ$3000,MATCH(1,INDEX(('ce raw data'!$A$2:$A$3000=C752)*('ce raw data'!$B$2:$B$3000=$B809),,),0),MATCH(C755,'ce raw data'!$C$1:$CZ$1,0))),"-")</f>
        <v>-</v>
      </c>
      <c r="D809" s="8" t="str">
        <f>IFERROR(IF(INDEX('ce raw data'!$C$2:$CZ$3000,MATCH(1,INDEX(('ce raw data'!$A$2:$A$3000=C752)*('ce raw data'!$B$2:$B$3000=$B809),,),0),MATCH(D755,'ce raw data'!$C$1:$CZ$1,0))="","-",INDEX('ce raw data'!$C$2:$CZ$3000,MATCH(1,INDEX(('ce raw data'!$A$2:$A$3000=C752)*('ce raw data'!$B$2:$B$3000=$B809),,),0),MATCH(D755,'ce raw data'!$C$1:$CZ$1,0))),"-")</f>
        <v>-</v>
      </c>
      <c r="E809" s="8" t="str">
        <f>IFERROR(IF(INDEX('ce raw data'!$C$2:$CZ$3000,MATCH(1,INDEX(('ce raw data'!$A$2:$A$3000=C752)*('ce raw data'!$B$2:$B$3000=$B809),,),0),MATCH(E755,'ce raw data'!$C$1:$CZ$1,0))="","-",INDEX('ce raw data'!$C$2:$CZ$3000,MATCH(1,INDEX(('ce raw data'!$A$2:$A$3000=C752)*('ce raw data'!$B$2:$B$3000=$B809),,),0),MATCH(E755,'ce raw data'!$C$1:$CZ$1,0))),"-")</f>
        <v>-</v>
      </c>
      <c r="F809" s="8" t="str">
        <f>IFERROR(IF(INDEX('ce raw data'!$C$2:$CZ$3000,MATCH(1,INDEX(('ce raw data'!$A$2:$A$3000=C752)*('ce raw data'!$B$2:$B$3000=$B809),,),0),MATCH(F755,'ce raw data'!$C$1:$CZ$1,0))="","-",INDEX('ce raw data'!$C$2:$CZ$3000,MATCH(1,INDEX(('ce raw data'!$A$2:$A$3000=C752)*('ce raw data'!$B$2:$B$3000=$B809),,),0),MATCH(F755,'ce raw data'!$C$1:$CZ$1,0))),"-")</f>
        <v>-</v>
      </c>
      <c r="G809" s="8" t="str">
        <f>IFERROR(IF(INDEX('ce raw data'!$C$2:$CZ$3000,MATCH(1,INDEX(('ce raw data'!$A$2:$A$3000=C752)*('ce raw data'!$B$2:$B$3000=$B809),,),0),MATCH(G755,'ce raw data'!$C$1:$CZ$1,0))="","-",INDEX('ce raw data'!$C$2:$CZ$3000,MATCH(1,INDEX(('ce raw data'!$A$2:$A$3000=C752)*('ce raw data'!$B$2:$B$3000=$B809),,),0),MATCH(G755,'ce raw data'!$C$1:$CZ$1,0))),"-")</f>
        <v>-</v>
      </c>
      <c r="H809" s="8" t="str">
        <f>IFERROR(IF(INDEX('ce raw data'!$C$2:$CZ$3000,MATCH(1,INDEX(('ce raw data'!$A$2:$A$3000=C752)*('ce raw data'!$B$2:$B$3000=$B809),,),0),MATCH(H755,'ce raw data'!$C$1:$CZ$1,0))="","-",INDEX('ce raw data'!$C$2:$CZ$3000,MATCH(1,INDEX(('ce raw data'!$A$2:$A$3000=C752)*('ce raw data'!$B$2:$B$3000=$B809),,),0),MATCH(H755,'ce raw data'!$C$1:$CZ$1,0))),"-")</f>
        <v>-</v>
      </c>
      <c r="I809" s="8" t="str">
        <f>IFERROR(IF(INDEX('ce raw data'!$C$2:$CZ$3000,MATCH(1,INDEX(('ce raw data'!$A$2:$A$3000=C752)*('ce raw data'!$B$2:$B$3000=$B809),,),0),MATCH(I755,'ce raw data'!$C$1:$CZ$1,0))="","-",INDEX('ce raw data'!$C$2:$CZ$3000,MATCH(1,INDEX(('ce raw data'!$A$2:$A$3000=C752)*('ce raw data'!$B$2:$B$3000=$B809),,),0),MATCH(I755,'ce raw data'!$C$1:$CZ$1,0))),"-")</f>
        <v>-</v>
      </c>
      <c r="J809" s="8" t="str">
        <f>IFERROR(IF(INDEX('ce raw data'!$C$2:$CZ$3000,MATCH(1,INDEX(('ce raw data'!$A$2:$A$3000=C752)*('ce raw data'!$B$2:$B$3000=$B809),,),0),MATCH(J755,'ce raw data'!$C$1:$CZ$1,0))="","-",INDEX('ce raw data'!$C$2:$CZ$3000,MATCH(1,INDEX(('ce raw data'!$A$2:$A$3000=C752)*('ce raw data'!$B$2:$B$3000=$B809),,),0),MATCH(J755,'ce raw data'!$C$1:$CZ$1,0))),"-")</f>
        <v>-</v>
      </c>
    </row>
    <row r="810" spans="2:10" x14ac:dyDescent="0.4">
      <c r="B810" s="15"/>
      <c r="C810" s="9"/>
      <c r="D810" s="9"/>
      <c r="E810" s="9"/>
      <c r="F810" s="9"/>
      <c r="G810" s="9"/>
      <c r="H810" s="9"/>
      <c r="I810" s="9"/>
      <c r="J810" s="9"/>
    </row>
    <row r="811" spans="2:10" x14ac:dyDescent="0.4">
      <c r="B811" s="15"/>
      <c r="C811" s="9"/>
      <c r="D811" s="9"/>
      <c r="E811" s="9"/>
      <c r="F811" s="9"/>
      <c r="G811" s="9"/>
      <c r="H811" s="9"/>
      <c r="I811" s="9"/>
      <c r="J811" s="9"/>
    </row>
    <row r="812" spans="2:10" x14ac:dyDescent="0.4">
      <c r="B812" s="15"/>
      <c r="C812" s="9"/>
      <c r="D812" s="9"/>
      <c r="E812" s="9"/>
      <c r="F812" s="9"/>
      <c r="G812" s="9"/>
      <c r="H812" s="9"/>
      <c r="I812" s="9"/>
      <c r="J812" s="9"/>
    </row>
    <row r="813" spans="2:10" x14ac:dyDescent="0.4">
      <c r="B813" s="4"/>
      <c r="C813" s="3"/>
      <c r="D813" s="18"/>
      <c r="E813" s="18"/>
      <c r="F813" s="18"/>
      <c r="G813" s="4"/>
      <c r="J813" s="1"/>
    </row>
    <row r="814" spans="2:10" x14ac:dyDescent="0.4">
      <c r="B814" s="5" t="s">
        <v>4</v>
      </c>
      <c r="C814" s="36" t="str">
        <f>IF(INDEX('ce raw data'!$A:$A,2+27*13)="","blank",INDEX('ce raw data'!$A:$A,2+27*13))</f>
        <v>blank</v>
      </c>
      <c r="D814" s="36"/>
      <c r="E814" s="36"/>
      <c r="F814" s="36"/>
      <c r="G814" s="36"/>
      <c r="H814" s="36"/>
      <c r="I814" s="36"/>
      <c r="J814" s="36"/>
    </row>
    <row r="815" spans="2:10" ht="24.6" x14ac:dyDescent="0.4">
      <c r="B815" s="6" t="s">
        <v>5</v>
      </c>
      <c r="C815" s="36"/>
      <c r="D815" s="36"/>
      <c r="E815" s="36"/>
      <c r="F815" s="36"/>
      <c r="G815" s="36"/>
      <c r="H815" s="36"/>
      <c r="I815" s="36"/>
      <c r="J815" s="36"/>
    </row>
    <row r="816" spans="2:10" x14ac:dyDescent="0.4">
      <c r="B816" s="7"/>
      <c r="C816" s="39"/>
      <c r="D816" s="39"/>
      <c r="E816" s="39"/>
      <c r="F816" s="39"/>
      <c r="G816" s="39"/>
      <c r="H816" s="39"/>
      <c r="I816" s="39"/>
      <c r="J816" s="39"/>
    </row>
    <row r="817" spans="2:10" x14ac:dyDescent="0.4">
      <c r="B817" s="5" t="s">
        <v>7</v>
      </c>
      <c r="C817" s="21" t="s">
        <v>8</v>
      </c>
      <c r="D817" s="21" t="s">
        <v>9</v>
      </c>
      <c r="E817" s="21" t="s">
        <v>40</v>
      </c>
      <c r="F817" s="21" t="s">
        <v>41</v>
      </c>
      <c r="G817" s="21" t="s">
        <v>42</v>
      </c>
      <c r="H817" s="21" t="s">
        <v>43</v>
      </c>
      <c r="I817" s="21" t="s">
        <v>44</v>
      </c>
      <c r="J817" s="21" t="s">
        <v>45</v>
      </c>
    </row>
    <row r="818" spans="2:10" hidden="1" x14ac:dyDescent="0.4">
      <c r="B818" s="28"/>
      <c r="C818" s="28" t="str">
        <f>IFERROR(IF(INDEX('ce raw data'!$C$2:$CZ$3000,MATCH(1,INDEX(('ce raw data'!$A$2:$A$3000=C814)*('ce raw data'!$B$2:$B$3000=$B819),,),0),MATCH(SUBSTITUTE(C817,"Allele","Height"),'ce raw data'!$C$1:$CZ$1,0))="","-",INDEX('ce raw data'!$C$2:$CZ$3000,MATCH(1,INDEX(('ce raw data'!$A$2:$A$3000=C814)*('ce raw data'!$B$2:$B$3000=$B819),,),0),MATCH(SUBSTITUTE(C817,"Allele","Height"),'ce raw data'!$C$1:$CZ$1,0))),"-")</f>
        <v>-</v>
      </c>
      <c r="D818" s="28" t="str">
        <f>IFERROR(IF(INDEX('ce raw data'!$C$2:$CZ$3000,MATCH(1,INDEX(('ce raw data'!$A$2:$A$3000=C814)*('ce raw data'!$B$2:$B$3000=$B819),,),0),MATCH(SUBSTITUTE(D817,"Allele","Height"),'ce raw data'!$C$1:$CZ$1,0))="","-",INDEX('ce raw data'!$C$2:$CZ$3000,MATCH(1,INDEX(('ce raw data'!$A$2:$A$3000=C814)*('ce raw data'!$B$2:$B$3000=$B819),,),0),MATCH(SUBSTITUTE(D817,"Allele","Height"),'ce raw data'!$C$1:$CZ$1,0))),"-")</f>
        <v>-</v>
      </c>
      <c r="E818" s="28" t="str">
        <f>IFERROR(IF(INDEX('ce raw data'!$C$2:$CZ$3000,MATCH(1,INDEX(('ce raw data'!$A$2:$A$3000=C814)*('ce raw data'!$B$2:$B$3000=$B819),,),0),MATCH(SUBSTITUTE(E817,"Allele","Height"),'ce raw data'!$C$1:$CZ$1,0))="","-",INDEX('ce raw data'!$C$2:$CZ$3000,MATCH(1,INDEX(('ce raw data'!$A$2:$A$3000=C814)*('ce raw data'!$B$2:$B$3000=$B819),,),0),MATCH(SUBSTITUTE(E817,"Allele","Height"),'ce raw data'!$C$1:$CZ$1,0))),"-")</f>
        <v>-</v>
      </c>
      <c r="F818" s="28" t="str">
        <f>IFERROR(IF(INDEX('ce raw data'!$C$2:$CZ$3000,MATCH(1,INDEX(('ce raw data'!$A$2:$A$3000=C814)*('ce raw data'!$B$2:$B$3000=$B819),,),0),MATCH(SUBSTITUTE(F817,"Allele","Height"),'ce raw data'!$C$1:$CZ$1,0))="","-",INDEX('ce raw data'!$C$2:$CZ$3000,MATCH(1,INDEX(('ce raw data'!$A$2:$A$3000=C814)*('ce raw data'!$B$2:$B$3000=$B819),,),0),MATCH(SUBSTITUTE(F817,"Allele","Height"),'ce raw data'!$C$1:$CZ$1,0))),"-")</f>
        <v>-</v>
      </c>
      <c r="G818" s="28" t="str">
        <f>IFERROR(IF(INDEX('ce raw data'!$C$2:$CZ$3000,MATCH(1,INDEX(('ce raw data'!$A$2:$A$3000=C814)*('ce raw data'!$B$2:$B$3000=$B819),,),0),MATCH(SUBSTITUTE(G817,"Allele","Height"),'ce raw data'!$C$1:$CZ$1,0))="","-",INDEX('ce raw data'!$C$2:$CZ$3000,MATCH(1,INDEX(('ce raw data'!$A$2:$A$3000=C814)*('ce raw data'!$B$2:$B$3000=$B819),,),0),MATCH(SUBSTITUTE(G817,"Allele","Height"),'ce raw data'!$C$1:$CZ$1,0))),"-")</f>
        <v>-</v>
      </c>
      <c r="H818" s="28" t="str">
        <f>IFERROR(IF(INDEX('ce raw data'!$C$2:$CZ$3000,MATCH(1,INDEX(('ce raw data'!$A$2:$A$3000=C814)*('ce raw data'!$B$2:$B$3000=$B819),,),0),MATCH(SUBSTITUTE(H817,"Allele","Height"),'ce raw data'!$C$1:$CZ$1,0))="","-",INDEX('ce raw data'!$C$2:$CZ$3000,MATCH(1,INDEX(('ce raw data'!$A$2:$A$3000=C814)*('ce raw data'!$B$2:$B$3000=$B819),,),0),MATCH(SUBSTITUTE(H817,"Allele","Height"),'ce raw data'!$C$1:$CZ$1,0))),"-")</f>
        <v>-</v>
      </c>
      <c r="I818" s="28" t="str">
        <f>IFERROR(IF(INDEX('ce raw data'!$C$2:$CZ$3000,MATCH(1,INDEX(('ce raw data'!$A$2:$A$3000=C814)*('ce raw data'!$B$2:$B$3000=$B819),,),0),MATCH(SUBSTITUTE(I817,"Allele","Height"),'ce raw data'!$C$1:$CZ$1,0))="","-",INDEX('ce raw data'!$C$2:$CZ$3000,MATCH(1,INDEX(('ce raw data'!$A$2:$A$3000=C814)*('ce raw data'!$B$2:$B$3000=$B819),,),0),MATCH(SUBSTITUTE(I817,"Allele","Height"),'ce raw data'!$C$1:$CZ$1,0))),"-")</f>
        <v>-</v>
      </c>
      <c r="J818" s="28" t="str">
        <f>IFERROR(IF(INDEX('ce raw data'!$C$2:$CZ$3000,MATCH(1,INDEX(('ce raw data'!$A$2:$A$3000=C814)*('ce raw data'!$B$2:$B$3000=$B819),,),0),MATCH(SUBSTITUTE(J817,"Allele","Height"),'ce raw data'!$C$1:$CZ$1,0))="","-",INDEX('ce raw data'!$C$2:$CZ$3000,MATCH(1,INDEX(('ce raw data'!$A$2:$A$3000=C814)*('ce raw data'!$B$2:$B$3000=$B819),,),0),MATCH(SUBSTITUTE(J817,"Allele","Height"),'ce raw data'!$C$1:$CZ$1,0))),"-")</f>
        <v>-</v>
      </c>
    </row>
    <row r="819" spans="2:10" x14ac:dyDescent="0.4">
      <c r="B819" s="10" t="str">
        <f>'Allele Call Table'!$A$71</f>
        <v>AMEL</v>
      </c>
      <c r="C819" s="8" t="str">
        <f>IFERROR(IF(INDEX('ce raw data'!$C$2:$CZ$3000,MATCH(1,INDEX(('ce raw data'!$A$2:$A$3000=C814)*('ce raw data'!$B$2:$B$3000=$B819),,),0),MATCH(C817,'ce raw data'!$C$1:$CZ$1,0))="","-",INDEX('ce raw data'!$C$2:$CZ$3000,MATCH(1,INDEX(('ce raw data'!$A$2:$A$3000=C814)*('ce raw data'!$B$2:$B$3000=$B819),,),0),MATCH(C817,'ce raw data'!$C$1:$CZ$1,0))),"-")</f>
        <v>-</v>
      </c>
      <c r="D819" s="8" t="str">
        <f>IFERROR(IF(INDEX('ce raw data'!$C$2:$CZ$3000,MATCH(1,INDEX(('ce raw data'!$A$2:$A$3000=C814)*('ce raw data'!$B$2:$B$3000=$B819),,),0),MATCH(D817,'ce raw data'!$C$1:$CZ$1,0))="","-",INDEX('ce raw data'!$C$2:$CZ$3000,MATCH(1,INDEX(('ce raw data'!$A$2:$A$3000=C814)*('ce raw data'!$B$2:$B$3000=$B819),,),0),MATCH(D817,'ce raw data'!$C$1:$CZ$1,0))),"-")</f>
        <v>-</v>
      </c>
      <c r="E819" s="8" t="str">
        <f>IFERROR(IF(INDEX('ce raw data'!$C$2:$CZ$3000,MATCH(1,INDEX(('ce raw data'!$A$2:$A$3000=C814)*('ce raw data'!$B$2:$B$3000=$B819),,),0),MATCH(E817,'ce raw data'!$C$1:$CZ$1,0))="","-",INDEX('ce raw data'!$C$2:$CZ$3000,MATCH(1,INDEX(('ce raw data'!$A$2:$A$3000=C814)*('ce raw data'!$B$2:$B$3000=$B819),,),0),MATCH(E817,'ce raw data'!$C$1:$CZ$1,0))),"-")</f>
        <v>-</v>
      </c>
      <c r="F819" s="8" t="str">
        <f>IFERROR(IF(INDEX('ce raw data'!$C$2:$CZ$3000,MATCH(1,INDEX(('ce raw data'!$A$2:$A$3000=C814)*('ce raw data'!$B$2:$B$3000=$B819),,),0),MATCH(F817,'ce raw data'!$C$1:$CZ$1,0))="","-",INDEX('ce raw data'!$C$2:$CZ$3000,MATCH(1,INDEX(('ce raw data'!$A$2:$A$3000=C814)*('ce raw data'!$B$2:$B$3000=$B819),,),0),MATCH(F817,'ce raw data'!$C$1:$CZ$1,0))),"-")</f>
        <v>-</v>
      </c>
      <c r="G819" s="8" t="str">
        <f>IFERROR(IF(INDEX('ce raw data'!$C$2:$CZ$3000,MATCH(1,INDEX(('ce raw data'!$A$2:$A$3000=C814)*('ce raw data'!$B$2:$B$3000=$B819),,),0),MATCH(G817,'ce raw data'!$C$1:$CZ$1,0))="","-",INDEX('ce raw data'!$C$2:$CZ$3000,MATCH(1,INDEX(('ce raw data'!$A$2:$A$3000=C814)*('ce raw data'!$B$2:$B$3000=$B819),,),0),MATCH(G817,'ce raw data'!$C$1:$CZ$1,0))),"-")</f>
        <v>-</v>
      </c>
      <c r="H819" s="8" t="str">
        <f>IFERROR(IF(INDEX('ce raw data'!$C$2:$CZ$3000,MATCH(1,INDEX(('ce raw data'!$A$2:$A$3000=C814)*('ce raw data'!$B$2:$B$3000=$B819),,),0),MATCH(H817,'ce raw data'!$C$1:$CZ$1,0))="","-",INDEX('ce raw data'!$C$2:$CZ$3000,MATCH(1,INDEX(('ce raw data'!$A$2:$A$3000=C814)*('ce raw data'!$B$2:$B$3000=$B819),,),0),MATCH(H817,'ce raw data'!$C$1:$CZ$1,0))),"-")</f>
        <v>-</v>
      </c>
      <c r="I819" s="8" t="str">
        <f>IFERROR(IF(INDEX('ce raw data'!$C$2:$CZ$3000,MATCH(1,INDEX(('ce raw data'!$A$2:$A$3000=C814)*('ce raw data'!$B$2:$B$3000=$B819),,),0),MATCH(I817,'ce raw data'!$C$1:$CZ$1,0))="","-",INDEX('ce raw data'!$C$2:$CZ$3000,MATCH(1,INDEX(('ce raw data'!$A$2:$A$3000=C814)*('ce raw data'!$B$2:$B$3000=$B819),,),0),MATCH(I817,'ce raw data'!$C$1:$CZ$1,0))),"-")</f>
        <v>-</v>
      </c>
      <c r="J819" s="8" t="str">
        <f>IFERROR(IF(INDEX('ce raw data'!$C$2:$CZ$3000,MATCH(1,INDEX(('ce raw data'!$A$2:$A$3000=C814)*('ce raw data'!$B$2:$B$3000=$B819),,),0),MATCH(J817,'ce raw data'!$C$1:$CZ$1,0))="","-",INDEX('ce raw data'!$C$2:$CZ$3000,MATCH(1,INDEX(('ce raw data'!$A$2:$A$3000=C814)*('ce raw data'!$B$2:$B$3000=$B819),,),0),MATCH(J817,'ce raw data'!$C$1:$CZ$1,0))),"-")</f>
        <v>-</v>
      </c>
    </row>
    <row r="820" spans="2:10" hidden="1" x14ac:dyDescent="0.4">
      <c r="B820" s="10"/>
      <c r="C820" s="8" t="str">
        <f>IFERROR(IF(INDEX('ce raw data'!$C$2:$CZ$3000,MATCH(1,INDEX(('ce raw data'!$A$2:$A$3000=C814)*('ce raw data'!$B$2:$B$3000=$B821),,),0),MATCH(SUBSTITUTE(C817,"Allele","Height"),'ce raw data'!$C$1:$CZ$1,0))="","-",INDEX('ce raw data'!$C$2:$CZ$3000,MATCH(1,INDEX(('ce raw data'!$A$2:$A$3000=C814)*('ce raw data'!$B$2:$B$3000=$B821),,),0),MATCH(SUBSTITUTE(C817,"Allele","Height"),'ce raw data'!$C$1:$CZ$1,0))),"-")</f>
        <v>-</v>
      </c>
      <c r="D820" s="8" t="str">
        <f>IFERROR(IF(INDEX('ce raw data'!$C$2:$CZ$3000,MATCH(1,INDEX(('ce raw data'!$A$2:$A$3000=C814)*('ce raw data'!$B$2:$B$3000=$B821),,),0),MATCH(SUBSTITUTE(D817,"Allele","Height"),'ce raw data'!$C$1:$CZ$1,0))="","-",INDEX('ce raw data'!$C$2:$CZ$3000,MATCH(1,INDEX(('ce raw data'!$A$2:$A$3000=C814)*('ce raw data'!$B$2:$B$3000=$B821),,),0),MATCH(SUBSTITUTE(D817,"Allele","Height"),'ce raw data'!$C$1:$CZ$1,0))),"-")</f>
        <v>-</v>
      </c>
      <c r="E820" s="8" t="str">
        <f>IFERROR(IF(INDEX('ce raw data'!$C$2:$CZ$3000,MATCH(1,INDEX(('ce raw data'!$A$2:$A$3000=C814)*('ce raw data'!$B$2:$B$3000=$B821),,),0),MATCH(SUBSTITUTE(E817,"Allele","Height"),'ce raw data'!$C$1:$CZ$1,0))="","-",INDEX('ce raw data'!$C$2:$CZ$3000,MATCH(1,INDEX(('ce raw data'!$A$2:$A$3000=C814)*('ce raw data'!$B$2:$B$3000=$B821),,),0),MATCH(SUBSTITUTE(E817,"Allele","Height"),'ce raw data'!$C$1:$CZ$1,0))),"-")</f>
        <v>-</v>
      </c>
      <c r="F820" s="8" t="str">
        <f>IFERROR(IF(INDEX('ce raw data'!$C$2:$CZ$3000,MATCH(1,INDEX(('ce raw data'!$A$2:$A$3000=C814)*('ce raw data'!$B$2:$B$3000=$B821),,),0),MATCH(SUBSTITUTE(F817,"Allele","Height"),'ce raw data'!$C$1:$CZ$1,0))="","-",INDEX('ce raw data'!$C$2:$CZ$3000,MATCH(1,INDEX(('ce raw data'!$A$2:$A$3000=C814)*('ce raw data'!$B$2:$B$3000=$B821),,),0),MATCH(SUBSTITUTE(F817,"Allele","Height"),'ce raw data'!$C$1:$CZ$1,0))),"-")</f>
        <v>-</v>
      </c>
      <c r="G820" s="8" t="str">
        <f>IFERROR(IF(INDEX('ce raw data'!$C$2:$CZ$3000,MATCH(1,INDEX(('ce raw data'!$A$2:$A$3000=C814)*('ce raw data'!$B$2:$B$3000=$B821),,),0),MATCH(SUBSTITUTE(G817,"Allele","Height"),'ce raw data'!$C$1:$CZ$1,0))="","-",INDEX('ce raw data'!$C$2:$CZ$3000,MATCH(1,INDEX(('ce raw data'!$A$2:$A$3000=C814)*('ce raw data'!$B$2:$B$3000=$B821),,),0),MATCH(SUBSTITUTE(G817,"Allele","Height"),'ce raw data'!$C$1:$CZ$1,0))),"-")</f>
        <v>-</v>
      </c>
      <c r="H820" s="8" t="str">
        <f>IFERROR(IF(INDEX('ce raw data'!$C$2:$CZ$3000,MATCH(1,INDEX(('ce raw data'!$A$2:$A$3000=C814)*('ce raw data'!$B$2:$B$3000=$B821),,),0),MATCH(SUBSTITUTE(H817,"Allele","Height"),'ce raw data'!$C$1:$CZ$1,0))="","-",INDEX('ce raw data'!$C$2:$CZ$3000,MATCH(1,INDEX(('ce raw data'!$A$2:$A$3000=C814)*('ce raw data'!$B$2:$B$3000=$B821),,),0),MATCH(SUBSTITUTE(H817,"Allele","Height"),'ce raw data'!$C$1:$CZ$1,0))),"-")</f>
        <v>-</v>
      </c>
      <c r="I820" s="8" t="str">
        <f>IFERROR(IF(INDEX('ce raw data'!$C$2:$CZ$3000,MATCH(1,INDEX(('ce raw data'!$A$2:$A$3000=C814)*('ce raw data'!$B$2:$B$3000=$B821),,),0),MATCH(SUBSTITUTE(I817,"Allele","Height"),'ce raw data'!$C$1:$CZ$1,0))="","-",INDEX('ce raw data'!$C$2:$CZ$3000,MATCH(1,INDEX(('ce raw data'!$A$2:$A$3000=C814)*('ce raw data'!$B$2:$B$3000=$B821),,),0),MATCH(SUBSTITUTE(I817,"Allele","Height"),'ce raw data'!$C$1:$CZ$1,0))),"-")</f>
        <v>-</v>
      </c>
      <c r="J820" s="8" t="str">
        <f>IFERROR(IF(INDEX('ce raw data'!$C$2:$CZ$3000,MATCH(1,INDEX(('ce raw data'!$A$2:$A$3000=C814)*('ce raw data'!$B$2:$B$3000=$B821),,),0),MATCH(SUBSTITUTE(J817,"Allele","Height"),'ce raw data'!$C$1:$CZ$1,0))="","-",INDEX('ce raw data'!$C$2:$CZ$3000,MATCH(1,INDEX(('ce raw data'!$A$2:$A$3000=C814)*('ce raw data'!$B$2:$B$3000=$B821),,),0),MATCH(SUBSTITUTE(J817,"Allele","Height"),'ce raw data'!$C$1:$CZ$1,0))),"-")</f>
        <v>-</v>
      </c>
    </row>
    <row r="821" spans="2:10" x14ac:dyDescent="0.4">
      <c r="B821" s="10" t="str">
        <f>'Allele Call Table'!$A$73</f>
        <v>D3S1358</v>
      </c>
      <c r="C821" s="8" t="str">
        <f>IFERROR(IF(INDEX('ce raw data'!$C$2:$CZ$3000,MATCH(1,INDEX(('ce raw data'!$A$2:$A$3000=C814)*('ce raw data'!$B$2:$B$3000=$B821),,),0),MATCH(C817,'ce raw data'!$C$1:$CZ$1,0))="","-",INDEX('ce raw data'!$C$2:$CZ$3000,MATCH(1,INDEX(('ce raw data'!$A$2:$A$3000=C814)*('ce raw data'!$B$2:$B$3000=$B821),,),0),MATCH(C817,'ce raw data'!$C$1:$CZ$1,0))),"-")</f>
        <v>-</v>
      </c>
      <c r="D821" s="8" t="str">
        <f>IFERROR(IF(INDEX('ce raw data'!$C$2:$CZ$3000,MATCH(1,INDEX(('ce raw data'!$A$2:$A$3000=C814)*('ce raw data'!$B$2:$B$3000=$B821),,),0),MATCH(D817,'ce raw data'!$C$1:$CZ$1,0))="","-",INDEX('ce raw data'!$C$2:$CZ$3000,MATCH(1,INDEX(('ce raw data'!$A$2:$A$3000=C814)*('ce raw data'!$B$2:$B$3000=$B821),,),0),MATCH(D817,'ce raw data'!$C$1:$CZ$1,0))),"-")</f>
        <v>-</v>
      </c>
      <c r="E821" s="8" t="str">
        <f>IFERROR(IF(INDEX('ce raw data'!$C$2:$CZ$3000,MATCH(1,INDEX(('ce raw data'!$A$2:$A$3000=C814)*('ce raw data'!$B$2:$B$3000=$B821),,),0),MATCH(E817,'ce raw data'!$C$1:$CZ$1,0))="","-",INDEX('ce raw data'!$C$2:$CZ$3000,MATCH(1,INDEX(('ce raw data'!$A$2:$A$3000=C814)*('ce raw data'!$B$2:$B$3000=$B821),,),0),MATCH(E817,'ce raw data'!$C$1:$CZ$1,0))),"-")</f>
        <v>-</v>
      </c>
      <c r="F821" s="8" t="str">
        <f>IFERROR(IF(INDEX('ce raw data'!$C$2:$CZ$3000,MATCH(1,INDEX(('ce raw data'!$A$2:$A$3000=C814)*('ce raw data'!$B$2:$B$3000=$B821),,),0),MATCH(F817,'ce raw data'!$C$1:$CZ$1,0))="","-",INDEX('ce raw data'!$C$2:$CZ$3000,MATCH(1,INDEX(('ce raw data'!$A$2:$A$3000=C814)*('ce raw data'!$B$2:$B$3000=$B821),,),0),MATCH(F817,'ce raw data'!$C$1:$CZ$1,0))),"-")</f>
        <v>-</v>
      </c>
      <c r="G821" s="8" t="str">
        <f>IFERROR(IF(INDEX('ce raw data'!$C$2:$CZ$3000,MATCH(1,INDEX(('ce raw data'!$A$2:$A$3000=C814)*('ce raw data'!$B$2:$B$3000=$B821),,),0),MATCH(G817,'ce raw data'!$C$1:$CZ$1,0))="","-",INDEX('ce raw data'!$C$2:$CZ$3000,MATCH(1,INDEX(('ce raw data'!$A$2:$A$3000=C814)*('ce raw data'!$B$2:$B$3000=$B821),,),0),MATCH(G817,'ce raw data'!$C$1:$CZ$1,0))),"-")</f>
        <v>-</v>
      </c>
      <c r="H821" s="8" t="str">
        <f>IFERROR(IF(INDEX('ce raw data'!$C$2:$CZ$3000,MATCH(1,INDEX(('ce raw data'!$A$2:$A$3000=C814)*('ce raw data'!$B$2:$B$3000=$B821),,),0),MATCH(H817,'ce raw data'!$C$1:$CZ$1,0))="","-",INDEX('ce raw data'!$C$2:$CZ$3000,MATCH(1,INDEX(('ce raw data'!$A$2:$A$3000=C814)*('ce raw data'!$B$2:$B$3000=$B821),,),0),MATCH(H817,'ce raw data'!$C$1:$CZ$1,0))),"-")</f>
        <v>-</v>
      </c>
      <c r="I821" s="8" t="str">
        <f>IFERROR(IF(INDEX('ce raw data'!$C$2:$CZ$3000,MATCH(1,INDEX(('ce raw data'!$A$2:$A$3000=C814)*('ce raw data'!$B$2:$B$3000=$B821),,),0),MATCH(I817,'ce raw data'!$C$1:$CZ$1,0))="","-",INDEX('ce raw data'!$C$2:$CZ$3000,MATCH(1,INDEX(('ce raw data'!$A$2:$A$3000=C814)*('ce raw data'!$B$2:$B$3000=$B821),,),0),MATCH(I817,'ce raw data'!$C$1:$CZ$1,0))),"-")</f>
        <v>-</v>
      </c>
      <c r="J821" s="8" t="str">
        <f>IFERROR(IF(INDEX('ce raw data'!$C$2:$CZ$3000,MATCH(1,INDEX(('ce raw data'!$A$2:$A$3000=C814)*('ce raw data'!$B$2:$B$3000=$B821),,),0),MATCH(J817,'ce raw data'!$C$1:$CZ$1,0))="","-",INDEX('ce raw data'!$C$2:$CZ$3000,MATCH(1,INDEX(('ce raw data'!$A$2:$A$3000=C814)*('ce raw data'!$B$2:$B$3000=$B821),,),0),MATCH(J817,'ce raw data'!$C$1:$CZ$1,0))),"-")</f>
        <v>-</v>
      </c>
    </row>
    <row r="822" spans="2:10" hidden="1" x14ac:dyDescent="0.4">
      <c r="B822" s="10"/>
      <c r="C822" s="8" t="str">
        <f>IFERROR(IF(INDEX('ce raw data'!$C$2:$CZ$3000,MATCH(1,INDEX(('ce raw data'!$A$2:$A$3000=C814)*('ce raw data'!$B$2:$B$3000=$B823),,),0),MATCH(SUBSTITUTE(C817,"Allele","Height"),'ce raw data'!$C$1:$CZ$1,0))="","-",INDEX('ce raw data'!$C$2:$CZ$3000,MATCH(1,INDEX(('ce raw data'!$A$2:$A$3000=C814)*('ce raw data'!$B$2:$B$3000=$B823),,),0),MATCH(SUBSTITUTE(C817,"Allele","Height"),'ce raw data'!$C$1:$CZ$1,0))),"-")</f>
        <v>-</v>
      </c>
      <c r="D822" s="8" t="str">
        <f>IFERROR(IF(INDEX('ce raw data'!$C$2:$CZ$3000,MATCH(1,INDEX(('ce raw data'!$A$2:$A$3000=C814)*('ce raw data'!$B$2:$B$3000=$B823),,),0),MATCH(SUBSTITUTE(D817,"Allele","Height"),'ce raw data'!$C$1:$CZ$1,0))="","-",INDEX('ce raw data'!$C$2:$CZ$3000,MATCH(1,INDEX(('ce raw data'!$A$2:$A$3000=C814)*('ce raw data'!$B$2:$B$3000=$B823),,),0),MATCH(SUBSTITUTE(D817,"Allele","Height"),'ce raw data'!$C$1:$CZ$1,0))),"-")</f>
        <v>-</v>
      </c>
      <c r="E822" s="8" t="str">
        <f>IFERROR(IF(INDEX('ce raw data'!$C$2:$CZ$3000,MATCH(1,INDEX(('ce raw data'!$A$2:$A$3000=C814)*('ce raw data'!$B$2:$B$3000=$B823),,),0),MATCH(SUBSTITUTE(E817,"Allele","Height"),'ce raw data'!$C$1:$CZ$1,0))="","-",INDEX('ce raw data'!$C$2:$CZ$3000,MATCH(1,INDEX(('ce raw data'!$A$2:$A$3000=C814)*('ce raw data'!$B$2:$B$3000=$B823),,),0),MATCH(SUBSTITUTE(E817,"Allele","Height"),'ce raw data'!$C$1:$CZ$1,0))),"-")</f>
        <v>-</v>
      </c>
      <c r="F822" s="8" t="str">
        <f>IFERROR(IF(INDEX('ce raw data'!$C$2:$CZ$3000,MATCH(1,INDEX(('ce raw data'!$A$2:$A$3000=C814)*('ce raw data'!$B$2:$B$3000=$B823),,),0),MATCH(SUBSTITUTE(F817,"Allele","Height"),'ce raw data'!$C$1:$CZ$1,0))="","-",INDEX('ce raw data'!$C$2:$CZ$3000,MATCH(1,INDEX(('ce raw data'!$A$2:$A$3000=C814)*('ce raw data'!$B$2:$B$3000=$B823),,),0),MATCH(SUBSTITUTE(F817,"Allele","Height"),'ce raw data'!$C$1:$CZ$1,0))),"-")</f>
        <v>-</v>
      </c>
      <c r="G822" s="8" t="str">
        <f>IFERROR(IF(INDEX('ce raw data'!$C$2:$CZ$3000,MATCH(1,INDEX(('ce raw data'!$A$2:$A$3000=C814)*('ce raw data'!$B$2:$B$3000=$B823),,),0),MATCH(SUBSTITUTE(G817,"Allele","Height"),'ce raw data'!$C$1:$CZ$1,0))="","-",INDEX('ce raw data'!$C$2:$CZ$3000,MATCH(1,INDEX(('ce raw data'!$A$2:$A$3000=C814)*('ce raw data'!$B$2:$B$3000=$B823),,),0),MATCH(SUBSTITUTE(G817,"Allele","Height"),'ce raw data'!$C$1:$CZ$1,0))),"-")</f>
        <v>-</v>
      </c>
      <c r="H822" s="8" t="str">
        <f>IFERROR(IF(INDEX('ce raw data'!$C$2:$CZ$3000,MATCH(1,INDEX(('ce raw data'!$A$2:$A$3000=C814)*('ce raw data'!$B$2:$B$3000=$B823),,),0),MATCH(SUBSTITUTE(H817,"Allele","Height"),'ce raw data'!$C$1:$CZ$1,0))="","-",INDEX('ce raw data'!$C$2:$CZ$3000,MATCH(1,INDEX(('ce raw data'!$A$2:$A$3000=C814)*('ce raw data'!$B$2:$B$3000=$B823),,),0),MATCH(SUBSTITUTE(H817,"Allele","Height"),'ce raw data'!$C$1:$CZ$1,0))),"-")</f>
        <v>-</v>
      </c>
      <c r="I822" s="8" t="str">
        <f>IFERROR(IF(INDEX('ce raw data'!$C$2:$CZ$3000,MATCH(1,INDEX(('ce raw data'!$A$2:$A$3000=C814)*('ce raw data'!$B$2:$B$3000=$B823),,),0),MATCH(SUBSTITUTE(I817,"Allele","Height"),'ce raw data'!$C$1:$CZ$1,0))="","-",INDEX('ce raw data'!$C$2:$CZ$3000,MATCH(1,INDEX(('ce raw data'!$A$2:$A$3000=C814)*('ce raw data'!$B$2:$B$3000=$B823),,),0),MATCH(SUBSTITUTE(I817,"Allele","Height"),'ce raw data'!$C$1:$CZ$1,0))),"-")</f>
        <v>-</v>
      </c>
      <c r="J822" s="8" t="str">
        <f>IFERROR(IF(INDEX('ce raw data'!$C$2:$CZ$3000,MATCH(1,INDEX(('ce raw data'!$A$2:$A$3000=C814)*('ce raw data'!$B$2:$B$3000=$B823),,),0),MATCH(SUBSTITUTE(J817,"Allele","Height"),'ce raw data'!$C$1:$CZ$1,0))="","-",INDEX('ce raw data'!$C$2:$CZ$3000,MATCH(1,INDEX(('ce raw data'!$A$2:$A$3000=C814)*('ce raw data'!$B$2:$B$3000=$B823),,),0),MATCH(SUBSTITUTE(J817,"Allele","Height"),'ce raw data'!$C$1:$CZ$1,0))),"-")</f>
        <v>-</v>
      </c>
    </row>
    <row r="823" spans="2:10" x14ac:dyDescent="0.4">
      <c r="B823" s="10" t="str">
        <f>'Allele Call Table'!$A$75</f>
        <v>D1S1656</v>
      </c>
      <c r="C823" s="8" t="str">
        <f>IFERROR(IF(INDEX('ce raw data'!$C$2:$CZ$3000,MATCH(1,INDEX(('ce raw data'!$A$2:$A$3000=C814)*('ce raw data'!$B$2:$B$3000=$B823),,),0),MATCH(C817,'ce raw data'!$C$1:$CZ$1,0))="","-",INDEX('ce raw data'!$C$2:$CZ$3000,MATCH(1,INDEX(('ce raw data'!$A$2:$A$3000=C814)*('ce raw data'!$B$2:$B$3000=$B823),,),0),MATCH(C817,'ce raw data'!$C$1:$CZ$1,0))),"-")</f>
        <v>-</v>
      </c>
      <c r="D823" s="8" t="str">
        <f>IFERROR(IF(INDEX('ce raw data'!$C$2:$CZ$3000,MATCH(1,INDEX(('ce raw data'!$A$2:$A$3000=C814)*('ce raw data'!$B$2:$B$3000=$B823),,),0),MATCH(D817,'ce raw data'!$C$1:$CZ$1,0))="","-",INDEX('ce raw data'!$C$2:$CZ$3000,MATCH(1,INDEX(('ce raw data'!$A$2:$A$3000=C814)*('ce raw data'!$B$2:$B$3000=$B823),,),0),MATCH(D817,'ce raw data'!$C$1:$CZ$1,0))),"-")</f>
        <v>-</v>
      </c>
      <c r="E823" s="8" t="str">
        <f>IFERROR(IF(INDEX('ce raw data'!$C$2:$CZ$3000,MATCH(1,INDEX(('ce raw data'!$A$2:$A$3000=C814)*('ce raw data'!$B$2:$B$3000=$B823),,),0),MATCH(E817,'ce raw data'!$C$1:$CZ$1,0))="","-",INDEX('ce raw data'!$C$2:$CZ$3000,MATCH(1,INDEX(('ce raw data'!$A$2:$A$3000=C814)*('ce raw data'!$B$2:$B$3000=$B823),,),0),MATCH(E817,'ce raw data'!$C$1:$CZ$1,0))),"-")</f>
        <v>-</v>
      </c>
      <c r="F823" s="8" t="str">
        <f>IFERROR(IF(INDEX('ce raw data'!$C$2:$CZ$3000,MATCH(1,INDEX(('ce raw data'!$A$2:$A$3000=C814)*('ce raw data'!$B$2:$B$3000=$B823),,),0),MATCH(F817,'ce raw data'!$C$1:$CZ$1,0))="","-",INDEX('ce raw data'!$C$2:$CZ$3000,MATCH(1,INDEX(('ce raw data'!$A$2:$A$3000=C814)*('ce raw data'!$B$2:$B$3000=$B823),,),0),MATCH(F817,'ce raw data'!$C$1:$CZ$1,0))),"-")</f>
        <v>-</v>
      </c>
      <c r="G823" s="8" t="str">
        <f>IFERROR(IF(INDEX('ce raw data'!$C$2:$CZ$3000,MATCH(1,INDEX(('ce raw data'!$A$2:$A$3000=C814)*('ce raw data'!$B$2:$B$3000=$B823),,),0),MATCH(G817,'ce raw data'!$C$1:$CZ$1,0))="","-",INDEX('ce raw data'!$C$2:$CZ$3000,MATCH(1,INDEX(('ce raw data'!$A$2:$A$3000=C814)*('ce raw data'!$B$2:$B$3000=$B823),,),0),MATCH(G817,'ce raw data'!$C$1:$CZ$1,0))),"-")</f>
        <v>-</v>
      </c>
      <c r="H823" s="8" t="str">
        <f>IFERROR(IF(INDEX('ce raw data'!$C$2:$CZ$3000,MATCH(1,INDEX(('ce raw data'!$A$2:$A$3000=C814)*('ce raw data'!$B$2:$B$3000=$B823),,),0),MATCH(H817,'ce raw data'!$C$1:$CZ$1,0))="","-",INDEX('ce raw data'!$C$2:$CZ$3000,MATCH(1,INDEX(('ce raw data'!$A$2:$A$3000=C814)*('ce raw data'!$B$2:$B$3000=$B823),,),0),MATCH(H817,'ce raw data'!$C$1:$CZ$1,0))),"-")</f>
        <v>-</v>
      </c>
      <c r="I823" s="8" t="str">
        <f>IFERROR(IF(INDEX('ce raw data'!$C$2:$CZ$3000,MATCH(1,INDEX(('ce raw data'!$A$2:$A$3000=C814)*('ce raw data'!$B$2:$B$3000=$B823),,),0),MATCH(I817,'ce raw data'!$C$1:$CZ$1,0))="","-",INDEX('ce raw data'!$C$2:$CZ$3000,MATCH(1,INDEX(('ce raw data'!$A$2:$A$3000=C814)*('ce raw data'!$B$2:$B$3000=$B823),,),0),MATCH(I817,'ce raw data'!$C$1:$CZ$1,0))),"-")</f>
        <v>-</v>
      </c>
      <c r="J823" s="8" t="str">
        <f>IFERROR(IF(INDEX('ce raw data'!$C$2:$CZ$3000,MATCH(1,INDEX(('ce raw data'!$A$2:$A$3000=C814)*('ce raw data'!$B$2:$B$3000=$B823),,),0),MATCH(J817,'ce raw data'!$C$1:$CZ$1,0))="","-",INDEX('ce raw data'!$C$2:$CZ$3000,MATCH(1,INDEX(('ce raw data'!$A$2:$A$3000=C814)*('ce raw data'!$B$2:$B$3000=$B823),,),0),MATCH(J817,'ce raw data'!$C$1:$CZ$1,0))),"-")</f>
        <v>-</v>
      </c>
    </row>
    <row r="824" spans="2:10" hidden="1" x14ac:dyDescent="0.4">
      <c r="B824" s="10"/>
      <c r="C824" s="8" t="str">
        <f>IFERROR(IF(INDEX('ce raw data'!$C$2:$CZ$3000,MATCH(1,INDEX(('ce raw data'!$A$2:$A$3000=C814)*('ce raw data'!$B$2:$B$3000=$B825),,),0),MATCH(SUBSTITUTE(C817,"Allele","Height"),'ce raw data'!$C$1:$CZ$1,0))="","-",INDEX('ce raw data'!$C$2:$CZ$3000,MATCH(1,INDEX(('ce raw data'!$A$2:$A$3000=C814)*('ce raw data'!$B$2:$B$3000=$B825),,),0),MATCH(SUBSTITUTE(C817,"Allele","Height"),'ce raw data'!$C$1:$CZ$1,0))),"-")</f>
        <v>-</v>
      </c>
      <c r="D824" s="8" t="str">
        <f>IFERROR(IF(INDEX('ce raw data'!$C$2:$CZ$3000,MATCH(1,INDEX(('ce raw data'!$A$2:$A$3000=C814)*('ce raw data'!$B$2:$B$3000=$B825),,),0),MATCH(SUBSTITUTE(D817,"Allele","Height"),'ce raw data'!$C$1:$CZ$1,0))="","-",INDEX('ce raw data'!$C$2:$CZ$3000,MATCH(1,INDEX(('ce raw data'!$A$2:$A$3000=C814)*('ce raw data'!$B$2:$B$3000=$B825),,),0),MATCH(SUBSTITUTE(D817,"Allele","Height"),'ce raw data'!$C$1:$CZ$1,0))),"-")</f>
        <v>-</v>
      </c>
      <c r="E824" s="8" t="str">
        <f>IFERROR(IF(INDEX('ce raw data'!$C$2:$CZ$3000,MATCH(1,INDEX(('ce raw data'!$A$2:$A$3000=C814)*('ce raw data'!$B$2:$B$3000=$B825),,),0),MATCH(SUBSTITUTE(E817,"Allele","Height"),'ce raw data'!$C$1:$CZ$1,0))="","-",INDEX('ce raw data'!$C$2:$CZ$3000,MATCH(1,INDEX(('ce raw data'!$A$2:$A$3000=C814)*('ce raw data'!$B$2:$B$3000=$B825),,),0),MATCH(SUBSTITUTE(E817,"Allele","Height"),'ce raw data'!$C$1:$CZ$1,0))),"-")</f>
        <v>-</v>
      </c>
      <c r="F824" s="8" t="str">
        <f>IFERROR(IF(INDEX('ce raw data'!$C$2:$CZ$3000,MATCH(1,INDEX(('ce raw data'!$A$2:$A$3000=C814)*('ce raw data'!$B$2:$B$3000=$B825),,),0),MATCH(SUBSTITUTE(F817,"Allele","Height"),'ce raw data'!$C$1:$CZ$1,0))="","-",INDEX('ce raw data'!$C$2:$CZ$3000,MATCH(1,INDEX(('ce raw data'!$A$2:$A$3000=C814)*('ce raw data'!$B$2:$B$3000=$B825),,),0),MATCH(SUBSTITUTE(F817,"Allele","Height"),'ce raw data'!$C$1:$CZ$1,0))),"-")</f>
        <v>-</v>
      </c>
      <c r="G824" s="8" t="str">
        <f>IFERROR(IF(INDEX('ce raw data'!$C$2:$CZ$3000,MATCH(1,INDEX(('ce raw data'!$A$2:$A$3000=C814)*('ce raw data'!$B$2:$B$3000=$B825),,),0),MATCH(SUBSTITUTE(G817,"Allele","Height"),'ce raw data'!$C$1:$CZ$1,0))="","-",INDEX('ce raw data'!$C$2:$CZ$3000,MATCH(1,INDEX(('ce raw data'!$A$2:$A$3000=C814)*('ce raw data'!$B$2:$B$3000=$B825),,),0),MATCH(SUBSTITUTE(G817,"Allele","Height"),'ce raw data'!$C$1:$CZ$1,0))),"-")</f>
        <v>-</v>
      </c>
      <c r="H824" s="8" t="str">
        <f>IFERROR(IF(INDEX('ce raw data'!$C$2:$CZ$3000,MATCH(1,INDEX(('ce raw data'!$A$2:$A$3000=C814)*('ce raw data'!$B$2:$B$3000=$B825),,),0),MATCH(SUBSTITUTE(H817,"Allele","Height"),'ce raw data'!$C$1:$CZ$1,0))="","-",INDEX('ce raw data'!$C$2:$CZ$3000,MATCH(1,INDEX(('ce raw data'!$A$2:$A$3000=C814)*('ce raw data'!$B$2:$B$3000=$B825),,),0),MATCH(SUBSTITUTE(H817,"Allele","Height"),'ce raw data'!$C$1:$CZ$1,0))),"-")</f>
        <v>-</v>
      </c>
      <c r="I824" s="8" t="str">
        <f>IFERROR(IF(INDEX('ce raw data'!$C$2:$CZ$3000,MATCH(1,INDEX(('ce raw data'!$A$2:$A$3000=C814)*('ce raw data'!$B$2:$B$3000=$B825),,),0),MATCH(SUBSTITUTE(I817,"Allele","Height"),'ce raw data'!$C$1:$CZ$1,0))="","-",INDEX('ce raw data'!$C$2:$CZ$3000,MATCH(1,INDEX(('ce raw data'!$A$2:$A$3000=C814)*('ce raw data'!$B$2:$B$3000=$B825),,),0),MATCH(SUBSTITUTE(I817,"Allele","Height"),'ce raw data'!$C$1:$CZ$1,0))),"-")</f>
        <v>-</v>
      </c>
      <c r="J824" s="8" t="str">
        <f>IFERROR(IF(INDEX('ce raw data'!$C$2:$CZ$3000,MATCH(1,INDEX(('ce raw data'!$A$2:$A$3000=C814)*('ce raw data'!$B$2:$B$3000=$B825),,),0),MATCH(SUBSTITUTE(J817,"Allele","Height"),'ce raw data'!$C$1:$CZ$1,0))="","-",INDEX('ce raw data'!$C$2:$CZ$3000,MATCH(1,INDEX(('ce raw data'!$A$2:$A$3000=C814)*('ce raw data'!$B$2:$B$3000=$B825),,),0),MATCH(SUBSTITUTE(J817,"Allele","Height"),'ce raw data'!$C$1:$CZ$1,0))),"-")</f>
        <v>-</v>
      </c>
    </row>
    <row r="825" spans="2:10" x14ac:dyDescent="0.4">
      <c r="B825" s="10" t="str">
        <f>'Allele Call Table'!$A$77</f>
        <v>D2S441</v>
      </c>
      <c r="C825" s="8" t="str">
        <f>IFERROR(IF(INDEX('ce raw data'!$C$2:$CZ$3000,MATCH(1,INDEX(('ce raw data'!$A$2:$A$3000=C814)*('ce raw data'!$B$2:$B$3000=$B825),,),0),MATCH(C817,'ce raw data'!$C$1:$CZ$1,0))="","-",INDEX('ce raw data'!$C$2:$CZ$3000,MATCH(1,INDEX(('ce raw data'!$A$2:$A$3000=C814)*('ce raw data'!$B$2:$B$3000=$B825),,),0),MATCH(C817,'ce raw data'!$C$1:$CZ$1,0))),"-")</f>
        <v>-</v>
      </c>
      <c r="D825" s="8" t="str">
        <f>IFERROR(IF(INDEX('ce raw data'!$C$2:$CZ$3000,MATCH(1,INDEX(('ce raw data'!$A$2:$A$3000=C814)*('ce raw data'!$B$2:$B$3000=$B825),,),0),MATCH(D817,'ce raw data'!$C$1:$CZ$1,0))="","-",INDEX('ce raw data'!$C$2:$CZ$3000,MATCH(1,INDEX(('ce raw data'!$A$2:$A$3000=C814)*('ce raw data'!$B$2:$B$3000=$B825),,),0),MATCH(D817,'ce raw data'!$C$1:$CZ$1,0))),"-")</f>
        <v>-</v>
      </c>
      <c r="E825" s="8" t="str">
        <f>IFERROR(IF(INDEX('ce raw data'!$C$2:$CZ$3000,MATCH(1,INDEX(('ce raw data'!$A$2:$A$3000=C814)*('ce raw data'!$B$2:$B$3000=$B825),,),0),MATCH(E817,'ce raw data'!$C$1:$CZ$1,0))="","-",INDEX('ce raw data'!$C$2:$CZ$3000,MATCH(1,INDEX(('ce raw data'!$A$2:$A$3000=C814)*('ce raw data'!$B$2:$B$3000=$B825),,),0),MATCH(E817,'ce raw data'!$C$1:$CZ$1,0))),"-")</f>
        <v>-</v>
      </c>
      <c r="F825" s="8" t="str">
        <f>IFERROR(IF(INDEX('ce raw data'!$C$2:$CZ$3000,MATCH(1,INDEX(('ce raw data'!$A$2:$A$3000=C814)*('ce raw data'!$B$2:$B$3000=$B825),,),0),MATCH(F817,'ce raw data'!$C$1:$CZ$1,0))="","-",INDEX('ce raw data'!$C$2:$CZ$3000,MATCH(1,INDEX(('ce raw data'!$A$2:$A$3000=C814)*('ce raw data'!$B$2:$B$3000=$B825),,),0),MATCH(F817,'ce raw data'!$C$1:$CZ$1,0))),"-")</f>
        <v>-</v>
      </c>
      <c r="G825" s="8" t="str">
        <f>IFERROR(IF(INDEX('ce raw data'!$C$2:$CZ$3000,MATCH(1,INDEX(('ce raw data'!$A$2:$A$3000=C814)*('ce raw data'!$B$2:$B$3000=$B825),,),0),MATCH(G817,'ce raw data'!$C$1:$CZ$1,0))="","-",INDEX('ce raw data'!$C$2:$CZ$3000,MATCH(1,INDEX(('ce raw data'!$A$2:$A$3000=C814)*('ce raw data'!$B$2:$B$3000=$B825),,),0),MATCH(G817,'ce raw data'!$C$1:$CZ$1,0))),"-")</f>
        <v>-</v>
      </c>
      <c r="H825" s="8" t="str">
        <f>IFERROR(IF(INDEX('ce raw data'!$C$2:$CZ$3000,MATCH(1,INDEX(('ce raw data'!$A$2:$A$3000=C814)*('ce raw data'!$B$2:$B$3000=$B825),,),0),MATCH(H817,'ce raw data'!$C$1:$CZ$1,0))="","-",INDEX('ce raw data'!$C$2:$CZ$3000,MATCH(1,INDEX(('ce raw data'!$A$2:$A$3000=C814)*('ce raw data'!$B$2:$B$3000=$B825),,),0),MATCH(H817,'ce raw data'!$C$1:$CZ$1,0))),"-")</f>
        <v>-</v>
      </c>
      <c r="I825" s="8" t="str">
        <f>IFERROR(IF(INDEX('ce raw data'!$C$2:$CZ$3000,MATCH(1,INDEX(('ce raw data'!$A$2:$A$3000=C814)*('ce raw data'!$B$2:$B$3000=$B825),,),0),MATCH(I817,'ce raw data'!$C$1:$CZ$1,0))="","-",INDEX('ce raw data'!$C$2:$CZ$3000,MATCH(1,INDEX(('ce raw data'!$A$2:$A$3000=C814)*('ce raw data'!$B$2:$B$3000=$B825),,),0),MATCH(I817,'ce raw data'!$C$1:$CZ$1,0))),"-")</f>
        <v>-</v>
      </c>
      <c r="J825" s="8" t="str">
        <f>IFERROR(IF(INDEX('ce raw data'!$C$2:$CZ$3000,MATCH(1,INDEX(('ce raw data'!$A$2:$A$3000=C814)*('ce raw data'!$B$2:$B$3000=$B825),,),0),MATCH(J817,'ce raw data'!$C$1:$CZ$1,0))="","-",INDEX('ce raw data'!$C$2:$CZ$3000,MATCH(1,INDEX(('ce raw data'!$A$2:$A$3000=C814)*('ce raw data'!$B$2:$B$3000=$B825),,),0),MATCH(J817,'ce raw data'!$C$1:$CZ$1,0))),"-")</f>
        <v>-</v>
      </c>
    </row>
    <row r="826" spans="2:10" hidden="1" x14ac:dyDescent="0.4">
      <c r="B826" s="10"/>
      <c r="C826" s="8" t="str">
        <f>IFERROR(IF(INDEX('ce raw data'!$C$2:$CZ$3000,MATCH(1,INDEX(('ce raw data'!$A$2:$A$3000=C814)*('ce raw data'!$B$2:$B$3000=$B827),,),0),MATCH(SUBSTITUTE(C817,"Allele","Height"),'ce raw data'!$C$1:$CZ$1,0))="","-",INDEX('ce raw data'!$C$2:$CZ$3000,MATCH(1,INDEX(('ce raw data'!$A$2:$A$3000=C814)*('ce raw data'!$B$2:$B$3000=$B827),,),0),MATCH(SUBSTITUTE(C817,"Allele","Height"),'ce raw data'!$C$1:$CZ$1,0))),"-")</f>
        <v>-</v>
      </c>
      <c r="D826" s="8" t="str">
        <f>IFERROR(IF(INDEX('ce raw data'!$C$2:$CZ$3000,MATCH(1,INDEX(('ce raw data'!$A$2:$A$3000=C814)*('ce raw data'!$B$2:$B$3000=$B827),,),0),MATCH(SUBSTITUTE(D817,"Allele","Height"),'ce raw data'!$C$1:$CZ$1,0))="","-",INDEX('ce raw data'!$C$2:$CZ$3000,MATCH(1,INDEX(('ce raw data'!$A$2:$A$3000=C814)*('ce raw data'!$B$2:$B$3000=$B827),,),0),MATCH(SUBSTITUTE(D817,"Allele","Height"),'ce raw data'!$C$1:$CZ$1,0))),"-")</f>
        <v>-</v>
      </c>
      <c r="E826" s="8" t="str">
        <f>IFERROR(IF(INDEX('ce raw data'!$C$2:$CZ$3000,MATCH(1,INDEX(('ce raw data'!$A$2:$A$3000=C814)*('ce raw data'!$B$2:$B$3000=$B827),,),0),MATCH(SUBSTITUTE(E817,"Allele","Height"),'ce raw data'!$C$1:$CZ$1,0))="","-",INDEX('ce raw data'!$C$2:$CZ$3000,MATCH(1,INDEX(('ce raw data'!$A$2:$A$3000=C814)*('ce raw data'!$B$2:$B$3000=$B827),,),0),MATCH(SUBSTITUTE(E817,"Allele","Height"),'ce raw data'!$C$1:$CZ$1,0))),"-")</f>
        <v>-</v>
      </c>
      <c r="F826" s="8" t="str">
        <f>IFERROR(IF(INDEX('ce raw data'!$C$2:$CZ$3000,MATCH(1,INDEX(('ce raw data'!$A$2:$A$3000=C814)*('ce raw data'!$B$2:$B$3000=$B827),,),0),MATCH(SUBSTITUTE(F817,"Allele","Height"),'ce raw data'!$C$1:$CZ$1,0))="","-",INDEX('ce raw data'!$C$2:$CZ$3000,MATCH(1,INDEX(('ce raw data'!$A$2:$A$3000=C814)*('ce raw data'!$B$2:$B$3000=$B827),,),0),MATCH(SUBSTITUTE(F817,"Allele","Height"),'ce raw data'!$C$1:$CZ$1,0))),"-")</f>
        <v>-</v>
      </c>
      <c r="G826" s="8" t="str">
        <f>IFERROR(IF(INDEX('ce raw data'!$C$2:$CZ$3000,MATCH(1,INDEX(('ce raw data'!$A$2:$A$3000=C814)*('ce raw data'!$B$2:$B$3000=$B827),,),0),MATCH(SUBSTITUTE(G817,"Allele","Height"),'ce raw data'!$C$1:$CZ$1,0))="","-",INDEX('ce raw data'!$C$2:$CZ$3000,MATCH(1,INDEX(('ce raw data'!$A$2:$A$3000=C814)*('ce raw data'!$B$2:$B$3000=$B827),,),0),MATCH(SUBSTITUTE(G817,"Allele","Height"),'ce raw data'!$C$1:$CZ$1,0))),"-")</f>
        <v>-</v>
      </c>
      <c r="H826" s="8" t="str">
        <f>IFERROR(IF(INDEX('ce raw data'!$C$2:$CZ$3000,MATCH(1,INDEX(('ce raw data'!$A$2:$A$3000=C814)*('ce raw data'!$B$2:$B$3000=$B827),,),0),MATCH(SUBSTITUTE(H817,"Allele","Height"),'ce raw data'!$C$1:$CZ$1,0))="","-",INDEX('ce raw data'!$C$2:$CZ$3000,MATCH(1,INDEX(('ce raw data'!$A$2:$A$3000=C814)*('ce raw data'!$B$2:$B$3000=$B827),,),0),MATCH(SUBSTITUTE(H817,"Allele","Height"),'ce raw data'!$C$1:$CZ$1,0))),"-")</f>
        <v>-</v>
      </c>
      <c r="I826" s="8" t="str">
        <f>IFERROR(IF(INDEX('ce raw data'!$C$2:$CZ$3000,MATCH(1,INDEX(('ce raw data'!$A$2:$A$3000=C814)*('ce raw data'!$B$2:$B$3000=$B827),,),0),MATCH(SUBSTITUTE(I817,"Allele","Height"),'ce raw data'!$C$1:$CZ$1,0))="","-",INDEX('ce raw data'!$C$2:$CZ$3000,MATCH(1,INDEX(('ce raw data'!$A$2:$A$3000=C814)*('ce raw data'!$B$2:$B$3000=$B827),,),0),MATCH(SUBSTITUTE(I817,"Allele","Height"),'ce raw data'!$C$1:$CZ$1,0))),"-")</f>
        <v>-</v>
      </c>
      <c r="J826" s="8" t="str">
        <f>IFERROR(IF(INDEX('ce raw data'!$C$2:$CZ$3000,MATCH(1,INDEX(('ce raw data'!$A$2:$A$3000=C814)*('ce raw data'!$B$2:$B$3000=$B827),,),0),MATCH(SUBSTITUTE(J817,"Allele","Height"),'ce raw data'!$C$1:$CZ$1,0))="","-",INDEX('ce raw data'!$C$2:$CZ$3000,MATCH(1,INDEX(('ce raw data'!$A$2:$A$3000=C814)*('ce raw data'!$B$2:$B$3000=$B827),,),0),MATCH(SUBSTITUTE(J817,"Allele","Height"),'ce raw data'!$C$1:$CZ$1,0))),"-")</f>
        <v>-</v>
      </c>
    </row>
    <row r="827" spans="2:10" x14ac:dyDescent="0.4">
      <c r="B827" s="10" t="str">
        <f>'Allele Call Table'!$A$79</f>
        <v>D10S1248</v>
      </c>
      <c r="C827" s="8" t="str">
        <f>IFERROR(IF(INDEX('ce raw data'!$C$2:$CZ$3000,MATCH(1,INDEX(('ce raw data'!$A$2:$A$3000=C814)*('ce raw data'!$B$2:$B$3000=$B827),,),0),MATCH(C817,'ce raw data'!$C$1:$CZ$1,0))="","-",INDEX('ce raw data'!$C$2:$CZ$3000,MATCH(1,INDEX(('ce raw data'!$A$2:$A$3000=C814)*('ce raw data'!$B$2:$B$3000=$B827),,),0),MATCH(C817,'ce raw data'!$C$1:$CZ$1,0))),"-")</f>
        <v>-</v>
      </c>
      <c r="D827" s="8" t="str">
        <f>IFERROR(IF(INDEX('ce raw data'!$C$2:$CZ$3000,MATCH(1,INDEX(('ce raw data'!$A$2:$A$3000=C814)*('ce raw data'!$B$2:$B$3000=$B827),,),0),MATCH(D817,'ce raw data'!$C$1:$CZ$1,0))="","-",INDEX('ce raw data'!$C$2:$CZ$3000,MATCH(1,INDEX(('ce raw data'!$A$2:$A$3000=C814)*('ce raw data'!$B$2:$B$3000=$B827),,),0),MATCH(D817,'ce raw data'!$C$1:$CZ$1,0))),"-")</f>
        <v>-</v>
      </c>
      <c r="E827" s="8" t="str">
        <f>IFERROR(IF(INDEX('ce raw data'!$C$2:$CZ$3000,MATCH(1,INDEX(('ce raw data'!$A$2:$A$3000=C814)*('ce raw data'!$B$2:$B$3000=$B827),,),0),MATCH(E817,'ce raw data'!$C$1:$CZ$1,0))="","-",INDEX('ce raw data'!$C$2:$CZ$3000,MATCH(1,INDEX(('ce raw data'!$A$2:$A$3000=C814)*('ce raw data'!$B$2:$B$3000=$B827),,),0),MATCH(E817,'ce raw data'!$C$1:$CZ$1,0))),"-")</f>
        <v>-</v>
      </c>
      <c r="F827" s="8" t="str">
        <f>IFERROR(IF(INDEX('ce raw data'!$C$2:$CZ$3000,MATCH(1,INDEX(('ce raw data'!$A$2:$A$3000=C814)*('ce raw data'!$B$2:$B$3000=$B827),,),0),MATCH(F817,'ce raw data'!$C$1:$CZ$1,0))="","-",INDEX('ce raw data'!$C$2:$CZ$3000,MATCH(1,INDEX(('ce raw data'!$A$2:$A$3000=C814)*('ce raw data'!$B$2:$B$3000=$B827),,),0),MATCH(F817,'ce raw data'!$C$1:$CZ$1,0))),"-")</f>
        <v>-</v>
      </c>
      <c r="G827" s="8" t="str">
        <f>IFERROR(IF(INDEX('ce raw data'!$C$2:$CZ$3000,MATCH(1,INDEX(('ce raw data'!$A$2:$A$3000=C814)*('ce raw data'!$B$2:$B$3000=$B827),,),0),MATCH(G817,'ce raw data'!$C$1:$CZ$1,0))="","-",INDEX('ce raw data'!$C$2:$CZ$3000,MATCH(1,INDEX(('ce raw data'!$A$2:$A$3000=C814)*('ce raw data'!$B$2:$B$3000=$B827),,),0),MATCH(G817,'ce raw data'!$C$1:$CZ$1,0))),"-")</f>
        <v>-</v>
      </c>
      <c r="H827" s="8" t="str">
        <f>IFERROR(IF(INDEX('ce raw data'!$C$2:$CZ$3000,MATCH(1,INDEX(('ce raw data'!$A$2:$A$3000=C814)*('ce raw data'!$B$2:$B$3000=$B827),,),0),MATCH(H817,'ce raw data'!$C$1:$CZ$1,0))="","-",INDEX('ce raw data'!$C$2:$CZ$3000,MATCH(1,INDEX(('ce raw data'!$A$2:$A$3000=C814)*('ce raw data'!$B$2:$B$3000=$B827),,),0),MATCH(H817,'ce raw data'!$C$1:$CZ$1,0))),"-")</f>
        <v>-</v>
      </c>
      <c r="I827" s="8" t="str">
        <f>IFERROR(IF(INDEX('ce raw data'!$C$2:$CZ$3000,MATCH(1,INDEX(('ce raw data'!$A$2:$A$3000=C814)*('ce raw data'!$B$2:$B$3000=$B827),,),0),MATCH(I817,'ce raw data'!$C$1:$CZ$1,0))="","-",INDEX('ce raw data'!$C$2:$CZ$3000,MATCH(1,INDEX(('ce raw data'!$A$2:$A$3000=C814)*('ce raw data'!$B$2:$B$3000=$B827),,),0),MATCH(I817,'ce raw data'!$C$1:$CZ$1,0))),"-")</f>
        <v>-</v>
      </c>
      <c r="J827" s="8" t="str">
        <f>IFERROR(IF(INDEX('ce raw data'!$C$2:$CZ$3000,MATCH(1,INDEX(('ce raw data'!$A$2:$A$3000=C814)*('ce raw data'!$B$2:$B$3000=$B827),,),0),MATCH(J817,'ce raw data'!$C$1:$CZ$1,0))="","-",INDEX('ce raw data'!$C$2:$CZ$3000,MATCH(1,INDEX(('ce raw data'!$A$2:$A$3000=C814)*('ce raw data'!$B$2:$B$3000=$B827),,),0),MATCH(J817,'ce raw data'!$C$1:$CZ$1,0))),"-")</f>
        <v>-</v>
      </c>
    </row>
    <row r="828" spans="2:10" hidden="1" x14ac:dyDescent="0.4">
      <c r="B828" s="10"/>
      <c r="C828" s="8" t="str">
        <f>IFERROR(IF(INDEX('ce raw data'!$C$2:$CZ$3000,MATCH(1,INDEX(('ce raw data'!$A$2:$A$3000=C814)*('ce raw data'!$B$2:$B$3000=$B829),,),0),MATCH(SUBSTITUTE(C817,"Allele","Height"),'ce raw data'!$C$1:$CZ$1,0))="","-",INDEX('ce raw data'!$C$2:$CZ$3000,MATCH(1,INDEX(('ce raw data'!$A$2:$A$3000=C814)*('ce raw data'!$B$2:$B$3000=$B829),,),0),MATCH(SUBSTITUTE(C817,"Allele","Height"),'ce raw data'!$C$1:$CZ$1,0))),"-")</f>
        <v>-</v>
      </c>
      <c r="D828" s="8" t="str">
        <f>IFERROR(IF(INDEX('ce raw data'!$C$2:$CZ$3000,MATCH(1,INDEX(('ce raw data'!$A$2:$A$3000=C814)*('ce raw data'!$B$2:$B$3000=$B829),,),0),MATCH(SUBSTITUTE(D817,"Allele","Height"),'ce raw data'!$C$1:$CZ$1,0))="","-",INDEX('ce raw data'!$C$2:$CZ$3000,MATCH(1,INDEX(('ce raw data'!$A$2:$A$3000=C814)*('ce raw data'!$B$2:$B$3000=$B829),,),0),MATCH(SUBSTITUTE(D817,"Allele","Height"),'ce raw data'!$C$1:$CZ$1,0))),"-")</f>
        <v>-</v>
      </c>
      <c r="E828" s="8" t="str">
        <f>IFERROR(IF(INDEX('ce raw data'!$C$2:$CZ$3000,MATCH(1,INDEX(('ce raw data'!$A$2:$A$3000=C814)*('ce raw data'!$B$2:$B$3000=$B829),,),0),MATCH(SUBSTITUTE(E817,"Allele","Height"),'ce raw data'!$C$1:$CZ$1,0))="","-",INDEX('ce raw data'!$C$2:$CZ$3000,MATCH(1,INDEX(('ce raw data'!$A$2:$A$3000=C814)*('ce raw data'!$B$2:$B$3000=$B829),,),0),MATCH(SUBSTITUTE(E817,"Allele","Height"),'ce raw data'!$C$1:$CZ$1,0))),"-")</f>
        <v>-</v>
      </c>
      <c r="F828" s="8" t="str">
        <f>IFERROR(IF(INDEX('ce raw data'!$C$2:$CZ$3000,MATCH(1,INDEX(('ce raw data'!$A$2:$A$3000=C814)*('ce raw data'!$B$2:$B$3000=$B829),,),0),MATCH(SUBSTITUTE(F817,"Allele","Height"),'ce raw data'!$C$1:$CZ$1,0))="","-",INDEX('ce raw data'!$C$2:$CZ$3000,MATCH(1,INDEX(('ce raw data'!$A$2:$A$3000=C814)*('ce raw data'!$B$2:$B$3000=$B829),,),0),MATCH(SUBSTITUTE(F817,"Allele","Height"),'ce raw data'!$C$1:$CZ$1,0))),"-")</f>
        <v>-</v>
      </c>
      <c r="G828" s="8" t="str">
        <f>IFERROR(IF(INDEX('ce raw data'!$C$2:$CZ$3000,MATCH(1,INDEX(('ce raw data'!$A$2:$A$3000=C814)*('ce raw data'!$B$2:$B$3000=$B829),,),0),MATCH(SUBSTITUTE(G817,"Allele","Height"),'ce raw data'!$C$1:$CZ$1,0))="","-",INDEX('ce raw data'!$C$2:$CZ$3000,MATCH(1,INDEX(('ce raw data'!$A$2:$A$3000=C814)*('ce raw data'!$B$2:$B$3000=$B829),,),0),MATCH(SUBSTITUTE(G817,"Allele","Height"),'ce raw data'!$C$1:$CZ$1,0))),"-")</f>
        <v>-</v>
      </c>
      <c r="H828" s="8" t="str">
        <f>IFERROR(IF(INDEX('ce raw data'!$C$2:$CZ$3000,MATCH(1,INDEX(('ce raw data'!$A$2:$A$3000=C814)*('ce raw data'!$B$2:$B$3000=$B829),,),0),MATCH(SUBSTITUTE(H817,"Allele","Height"),'ce raw data'!$C$1:$CZ$1,0))="","-",INDEX('ce raw data'!$C$2:$CZ$3000,MATCH(1,INDEX(('ce raw data'!$A$2:$A$3000=C814)*('ce raw data'!$B$2:$B$3000=$B829),,),0),MATCH(SUBSTITUTE(H817,"Allele","Height"),'ce raw data'!$C$1:$CZ$1,0))),"-")</f>
        <v>-</v>
      </c>
      <c r="I828" s="8" t="str">
        <f>IFERROR(IF(INDEX('ce raw data'!$C$2:$CZ$3000,MATCH(1,INDEX(('ce raw data'!$A$2:$A$3000=C814)*('ce raw data'!$B$2:$B$3000=$B829),,),0),MATCH(SUBSTITUTE(I817,"Allele","Height"),'ce raw data'!$C$1:$CZ$1,0))="","-",INDEX('ce raw data'!$C$2:$CZ$3000,MATCH(1,INDEX(('ce raw data'!$A$2:$A$3000=C814)*('ce raw data'!$B$2:$B$3000=$B829),,),0),MATCH(SUBSTITUTE(I817,"Allele","Height"),'ce raw data'!$C$1:$CZ$1,0))),"-")</f>
        <v>-</v>
      </c>
      <c r="J828" s="8" t="str">
        <f>IFERROR(IF(INDEX('ce raw data'!$C$2:$CZ$3000,MATCH(1,INDEX(('ce raw data'!$A$2:$A$3000=C814)*('ce raw data'!$B$2:$B$3000=$B829),,),0),MATCH(SUBSTITUTE(J817,"Allele","Height"),'ce raw data'!$C$1:$CZ$1,0))="","-",INDEX('ce raw data'!$C$2:$CZ$3000,MATCH(1,INDEX(('ce raw data'!$A$2:$A$3000=C814)*('ce raw data'!$B$2:$B$3000=$B829),,),0),MATCH(SUBSTITUTE(J817,"Allele","Height"),'ce raw data'!$C$1:$CZ$1,0))),"-")</f>
        <v>-</v>
      </c>
    </row>
    <row r="829" spans="2:10" x14ac:dyDescent="0.4">
      <c r="B829" s="10" t="str">
        <f>'Allele Call Table'!$A$81</f>
        <v>D13S317</v>
      </c>
      <c r="C829" s="8" t="str">
        <f>IFERROR(IF(INDEX('ce raw data'!$C$2:$CZ$3000,MATCH(1,INDEX(('ce raw data'!$A$2:$A$3000=C814)*('ce raw data'!$B$2:$B$3000=$B829),,),0),MATCH(C817,'ce raw data'!$C$1:$CZ$1,0))="","-",INDEX('ce raw data'!$C$2:$CZ$3000,MATCH(1,INDEX(('ce raw data'!$A$2:$A$3000=C814)*('ce raw data'!$B$2:$B$3000=$B829),,),0),MATCH(C817,'ce raw data'!$C$1:$CZ$1,0))),"-")</f>
        <v>-</v>
      </c>
      <c r="D829" s="8" t="str">
        <f>IFERROR(IF(INDEX('ce raw data'!$C$2:$CZ$3000,MATCH(1,INDEX(('ce raw data'!$A$2:$A$3000=C814)*('ce raw data'!$B$2:$B$3000=$B829),,),0),MATCH(D817,'ce raw data'!$C$1:$CZ$1,0))="","-",INDEX('ce raw data'!$C$2:$CZ$3000,MATCH(1,INDEX(('ce raw data'!$A$2:$A$3000=C814)*('ce raw data'!$B$2:$B$3000=$B829),,),0),MATCH(D817,'ce raw data'!$C$1:$CZ$1,0))),"-")</f>
        <v>-</v>
      </c>
      <c r="E829" s="8" t="str">
        <f>IFERROR(IF(INDEX('ce raw data'!$C$2:$CZ$3000,MATCH(1,INDEX(('ce raw data'!$A$2:$A$3000=C814)*('ce raw data'!$B$2:$B$3000=$B829),,),0),MATCH(E817,'ce raw data'!$C$1:$CZ$1,0))="","-",INDEX('ce raw data'!$C$2:$CZ$3000,MATCH(1,INDEX(('ce raw data'!$A$2:$A$3000=C814)*('ce raw data'!$B$2:$B$3000=$B829),,),0),MATCH(E817,'ce raw data'!$C$1:$CZ$1,0))),"-")</f>
        <v>-</v>
      </c>
      <c r="F829" s="8" t="str">
        <f>IFERROR(IF(INDEX('ce raw data'!$C$2:$CZ$3000,MATCH(1,INDEX(('ce raw data'!$A$2:$A$3000=C814)*('ce raw data'!$B$2:$B$3000=$B829),,),0),MATCH(F817,'ce raw data'!$C$1:$CZ$1,0))="","-",INDEX('ce raw data'!$C$2:$CZ$3000,MATCH(1,INDEX(('ce raw data'!$A$2:$A$3000=C814)*('ce raw data'!$B$2:$B$3000=$B829),,),0),MATCH(F817,'ce raw data'!$C$1:$CZ$1,0))),"-")</f>
        <v>-</v>
      </c>
      <c r="G829" s="8" t="str">
        <f>IFERROR(IF(INDEX('ce raw data'!$C$2:$CZ$3000,MATCH(1,INDEX(('ce raw data'!$A$2:$A$3000=C814)*('ce raw data'!$B$2:$B$3000=$B829),,),0),MATCH(G817,'ce raw data'!$C$1:$CZ$1,0))="","-",INDEX('ce raw data'!$C$2:$CZ$3000,MATCH(1,INDEX(('ce raw data'!$A$2:$A$3000=C814)*('ce raw data'!$B$2:$B$3000=$B829),,),0),MATCH(G817,'ce raw data'!$C$1:$CZ$1,0))),"-")</f>
        <v>-</v>
      </c>
      <c r="H829" s="8" t="str">
        <f>IFERROR(IF(INDEX('ce raw data'!$C$2:$CZ$3000,MATCH(1,INDEX(('ce raw data'!$A$2:$A$3000=C814)*('ce raw data'!$B$2:$B$3000=$B829),,),0),MATCH(H817,'ce raw data'!$C$1:$CZ$1,0))="","-",INDEX('ce raw data'!$C$2:$CZ$3000,MATCH(1,INDEX(('ce raw data'!$A$2:$A$3000=C814)*('ce raw data'!$B$2:$B$3000=$B829),,),0),MATCH(H817,'ce raw data'!$C$1:$CZ$1,0))),"-")</f>
        <v>-</v>
      </c>
      <c r="I829" s="8" t="str">
        <f>IFERROR(IF(INDEX('ce raw data'!$C$2:$CZ$3000,MATCH(1,INDEX(('ce raw data'!$A$2:$A$3000=C814)*('ce raw data'!$B$2:$B$3000=$B829),,),0),MATCH(I817,'ce raw data'!$C$1:$CZ$1,0))="","-",INDEX('ce raw data'!$C$2:$CZ$3000,MATCH(1,INDEX(('ce raw data'!$A$2:$A$3000=C814)*('ce raw data'!$B$2:$B$3000=$B829),,),0),MATCH(I817,'ce raw data'!$C$1:$CZ$1,0))),"-")</f>
        <v>-</v>
      </c>
      <c r="J829" s="8" t="str">
        <f>IFERROR(IF(INDEX('ce raw data'!$C$2:$CZ$3000,MATCH(1,INDEX(('ce raw data'!$A$2:$A$3000=C814)*('ce raw data'!$B$2:$B$3000=$B829),,),0),MATCH(J817,'ce raw data'!$C$1:$CZ$1,0))="","-",INDEX('ce raw data'!$C$2:$CZ$3000,MATCH(1,INDEX(('ce raw data'!$A$2:$A$3000=C814)*('ce raw data'!$B$2:$B$3000=$B829),,),0),MATCH(J817,'ce raw data'!$C$1:$CZ$1,0))),"-")</f>
        <v>-</v>
      </c>
    </row>
    <row r="830" spans="2:10" hidden="1" x14ac:dyDescent="0.4">
      <c r="B830" s="10"/>
      <c r="C830" s="8" t="str">
        <f>IFERROR(IF(INDEX('ce raw data'!$C$2:$CZ$3000,MATCH(1,INDEX(('ce raw data'!$A$2:$A$3000=C814)*('ce raw data'!$B$2:$B$3000=$B831),,),0),MATCH(SUBSTITUTE(C817,"Allele","Height"),'ce raw data'!$C$1:$CZ$1,0))="","-",INDEX('ce raw data'!$C$2:$CZ$3000,MATCH(1,INDEX(('ce raw data'!$A$2:$A$3000=C814)*('ce raw data'!$B$2:$B$3000=$B831),,),0),MATCH(SUBSTITUTE(C817,"Allele","Height"),'ce raw data'!$C$1:$CZ$1,0))),"-")</f>
        <v>-</v>
      </c>
      <c r="D830" s="8" t="str">
        <f>IFERROR(IF(INDEX('ce raw data'!$C$2:$CZ$3000,MATCH(1,INDEX(('ce raw data'!$A$2:$A$3000=C814)*('ce raw data'!$B$2:$B$3000=$B831),,),0),MATCH(SUBSTITUTE(D817,"Allele","Height"),'ce raw data'!$C$1:$CZ$1,0))="","-",INDEX('ce raw data'!$C$2:$CZ$3000,MATCH(1,INDEX(('ce raw data'!$A$2:$A$3000=C814)*('ce raw data'!$B$2:$B$3000=$B831),,),0),MATCH(SUBSTITUTE(D817,"Allele","Height"),'ce raw data'!$C$1:$CZ$1,0))),"-")</f>
        <v>-</v>
      </c>
      <c r="E830" s="8" t="str">
        <f>IFERROR(IF(INDEX('ce raw data'!$C$2:$CZ$3000,MATCH(1,INDEX(('ce raw data'!$A$2:$A$3000=C814)*('ce raw data'!$B$2:$B$3000=$B831),,),0),MATCH(SUBSTITUTE(E817,"Allele","Height"),'ce raw data'!$C$1:$CZ$1,0))="","-",INDEX('ce raw data'!$C$2:$CZ$3000,MATCH(1,INDEX(('ce raw data'!$A$2:$A$3000=C814)*('ce raw data'!$B$2:$B$3000=$B831),,),0),MATCH(SUBSTITUTE(E817,"Allele","Height"),'ce raw data'!$C$1:$CZ$1,0))),"-")</f>
        <v>-</v>
      </c>
      <c r="F830" s="8" t="str">
        <f>IFERROR(IF(INDEX('ce raw data'!$C$2:$CZ$3000,MATCH(1,INDEX(('ce raw data'!$A$2:$A$3000=C814)*('ce raw data'!$B$2:$B$3000=$B831),,),0),MATCH(SUBSTITUTE(F817,"Allele","Height"),'ce raw data'!$C$1:$CZ$1,0))="","-",INDEX('ce raw data'!$C$2:$CZ$3000,MATCH(1,INDEX(('ce raw data'!$A$2:$A$3000=C814)*('ce raw data'!$B$2:$B$3000=$B831),,),0),MATCH(SUBSTITUTE(F817,"Allele","Height"),'ce raw data'!$C$1:$CZ$1,0))),"-")</f>
        <v>-</v>
      </c>
      <c r="G830" s="8" t="str">
        <f>IFERROR(IF(INDEX('ce raw data'!$C$2:$CZ$3000,MATCH(1,INDEX(('ce raw data'!$A$2:$A$3000=C814)*('ce raw data'!$B$2:$B$3000=$B831),,),0),MATCH(SUBSTITUTE(G817,"Allele","Height"),'ce raw data'!$C$1:$CZ$1,0))="","-",INDEX('ce raw data'!$C$2:$CZ$3000,MATCH(1,INDEX(('ce raw data'!$A$2:$A$3000=C814)*('ce raw data'!$B$2:$B$3000=$B831),,),0),MATCH(SUBSTITUTE(G817,"Allele","Height"),'ce raw data'!$C$1:$CZ$1,0))),"-")</f>
        <v>-</v>
      </c>
      <c r="H830" s="8" t="str">
        <f>IFERROR(IF(INDEX('ce raw data'!$C$2:$CZ$3000,MATCH(1,INDEX(('ce raw data'!$A$2:$A$3000=C814)*('ce raw data'!$B$2:$B$3000=$B831),,),0),MATCH(SUBSTITUTE(H817,"Allele","Height"),'ce raw data'!$C$1:$CZ$1,0))="","-",INDEX('ce raw data'!$C$2:$CZ$3000,MATCH(1,INDEX(('ce raw data'!$A$2:$A$3000=C814)*('ce raw data'!$B$2:$B$3000=$B831),,),0),MATCH(SUBSTITUTE(H817,"Allele","Height"),'ce raw data'!$C$1:$CZ$1,0))),"-")</f>
        <v>-</v>
      </c>
      <c r="I830" s="8" t="str">
        <f>IFERROR(IF(INDEX('ce raw data'!$C$2:$CZ$3000,MATCH(1,INDEX(('ce raw data'!$A$2:$A$3000=C814)*('ce raw data'!$B$2:$B$3000=$B831),,),0),MATCH(SUBSTITUTE(I817,"Allele","Height"),'ce raw data'!$C$1:$CZ$1,0))="","-",INDEX('ce raw data'!$C$2:$CZ$3000,MATCH(1,INDEX(('ce raw data'!$A$2:$A$3000=C814)*('ce raw data'!$B$2:$B$3000=$B831),,),0),MATCH(SUBSTITUTE(I817,"Allele","Height"),'ce raw data'!$C$1:$CZ$1,0))),"-")</f>
        <v>-</v>
      </c>
      <c r="J830" s="8" t="str">
        <f>IFERROR(IF(INDEX('ce raw data'!$C$2:$CZ$3000,MATCH(1,INDEX(('ce raw data'!$A$2:$A$3000=C814)*('ce raw data'!$B$2:$B$3000=$B831),,),0),MATCH(SUBSTITUTE(J817,"Allele","Height"),'ce raw data'!$C$1:$CZ$1,0))="","-",INDEX('ce raw data'!$C$2:$CZ$3000,MATCH(1,INDEX(('ce raw data'!$A$2:$A$3000=C814)*('ce raw data'!$B$2:$B$3000=$B831),,),0),MATCH(SUBSTITUTE(J817,"Allele","Height"),'ce raw data'!$C$1:$CZ$1,0))),"-")</f>
        <v>-</v>
      </c>
    </row>
    <row r="831" spans="2:10" x14ac:dyDescent="0.4">
      <c r="B831" s="10" t="str">
        <f>'Allele Call Table'!$A$83</f>
        <v>Penta E</v>
      </c>
      <c r="C831" s="8" t="str">
        <f>IFERROR(IF(INDEX('ce raw data'!$C$2:$CZ$3000,MATCH(1,INDEX(('ce raw data'!$A$2:$A$3000=C814)*('ce raw data'!$B$2:$B$3000=$B831),,),0),MATCH(C817,'ce raw data'!$C$1:$CZ$1,0))="","-",INDEX('ce raw data'!$C$2:$CZ$3000,MATCH(1,INDEX(('ce raw data'!$A$2:$A$3000=C814)*('ce raw data'!$B$2:$B$3000=$B831),,),0),MATCH(C817,'ce raw data'!$C$1:$CZ$1,0))),"-")</f>
        <v>-</v>
      </c>
      <c r="D831" s="8" t="str">
        <f>IFERROR(IF(INDEX('ce raw data'!$C$2:$CZ$3000,MATCH(1,INDEX(('ce raw data'!$A$2:$A$3000=C814)*('ce raw data'!$B$2:$B$3000=$B831),,),0),MATCH(D817,'ce raw data'!$C$1:$CZ$1,0))="","-",INDEX('ce raw data'!$C$2:$CZ$3000,MATCH(1,INDEX(('ce raw data'!$A$2:$A$3000=C814)*('ce raw data'!$B$2:$B$3000=$B831),,),0),MATCH(D817,'ce raw data'!$C$1:$CZ$1,0))),"-")</f>
        <v>-</v>
      </c>
      <c r="E831" s="8" t="str">
        <f>IFERROR(IF(INDEX('ce raw data'!$C$2:$CZ$3000,MATCH(1,INDEX(('ce raw data'!$A$2:$A$3000=C814)*('ce raw data'!$B$2:$B$3000=$B831),,),0),MATCH(E817,'ce raw data'!$C$1:$CZ$1,0))="","-",INDEX('ce raw data'!$C$2:$CZ$3000,MATCH(1,INDEX(('ce raw data'!$A$2:$A$3000=C814)*('ce raw data'!$B$2:$B$3000=$B831),,),0),MATCH(E817,'ce raw data'!$C$1:$CZ$1,0))),"-")</f>
        <v>-</v>
      </c>
      <c r="F831" s="8" t="str">
        <f>IFERROR(IF(INDEX('ce raw data'!$C$2:$CZ$3000,MATCH(1,INDEX(('ce raw data'!$A$2:$A$3000=C814)*('ce raw data'!$B$2:$B$3000=$B831),,),0),MATCH(F817,'ce raw data'!$C$1:$CZ$1,0))="","-",INDEX('ce raw data'!$C$2:$CZ$3000,MATCH(1,INDEX(('ce raw data'!$A$2:$A$3000=C814)*('ce raw data'!$B$2:$B$3000=$B831),,),0),MATCH(F817,'ce raw data'!$C$1:$CZ$1,0))),"-")</f>
        <v>-</v>
      </c>
      <c r="G831" s="8" t="str">
        <f>IFERROR(IF(INDEX('ce raw data'!$C$2:$CZ$3000,MATCH(1,INDEX(('ce raw data'!$A$2:$A$3000=C814)*('ce raw data'!$B$2:$B$3000=$B831),,),0),MATCH(G817,'ce raw data'!$C$1:$CZ$1,0))="","-",INDEX('ce raw data'!$C$2:$CZ$3000,MATCH(1,INDEX(('ce raw data'!$A$2:$A$3000=C814)*('ce raw data'!$B$2:$B$3000=$B831),,),0),MATCH(G817,'ce raw data'!$C$1:$CZ$1,0))),"-")</f>
        <v>-</v>
      </c>
      <c r="H831" s="8" t="str">
        <f>IFERROR(IF(INDEX('ce raw data'!$C$2:$CZ$3000,MATCH(1,INDEX(('ce raw data'!$A$2:$A$3000=C814)*('ce raw data'!$B$2:$B$3000=$B831),,),0),MATCH(H817,'ce raw data'!$C$1:$CZ$1,0))="","-",INDEX('ce raw data'!$C$2:$CZ$3000,MATCH(1,INDEX(('ce raw data'!$A$2:$A$3000=C814)*('ce raw data'!$B$2:$B$3000=$B831),,),0),MATCH(H817,'ce raw data'!$C$1:$CZ$1,0))),"-")</f>
        <v>-</v>
      </c>
      <c r="I831" s="8" t="str">
        <f>IFERROR(IF(INDEX('ce raw data'!$C$2:$CZ$3000,MATCH(1,INDEX(('ce raw data'!$A$2:$A$3000=C814)*('ce raw data'!$B$2:$B$3000=$B831),,),0),MATCH(I817,'ce raw data'!$C$1:$CZ$1,0))="","-",INDEX('ce raw data'!$C$2:$CZ$3000,MATCH(1,INDEX(('ce raw data'!$A$2:$A$3000=C814)*('ce raw data'!$B$2:$B$3000=$B831),,),0),MATCH(I817,'ce raw data'!$C$1:$CZ$1,0))),"-")</f>
        <v>-</v>
      </c>
      <c r="J831" s="8" t="str">
        <f>IFERROR(IF(INDEX('ce raw data'!$C$2:$CZ$3000,MATCH(1,INDEX(('ce raw data'!$A$2:$A$3000=C814)*('ce raw data'!$B$2:$B$3000=$B831),,),0),MATCH(J817,'ce raw data'!$C$1:$CZ$1,0))="","-",INDEX('ce raw data'!$C$2:$CZ$3000,MATCH(1,INDEX(('ce raw data'!$A$2:$A$3000=C814)*('ce raw data'!$B$2:$B$3000=$B831),,),0),MATCH(J817,'ce raw data'!$C$1:$CZ$1,0))),"-")</f>
        <v>-</v>
      </c>
    </row>
    <row r="832" spans="2:10" hidden="1" x14ac:dyDescent="0.4">
      <c r="B832" s="10"/>
      <c r="C832" s="8" t="str">
        <f>IFERROR(IF(INDEX('ce raw data'!$C$2:$CZ$3000,MATCH(1,INDEX(('ce raw data'!$A$2:$A$3000=C814)*('ce raw data'!$B$2:$B$3000=$B833),,),0),MATCH(SUBSTITUTE(C817,"Allele","Height"),'ce raw data'!$C$1:$CZ$1,0))="","-",INDEX('ce raw data'!$C$2:$CZ$3000,MATCH(1,INDEX(('ce raw data'!$A$2:$A$3000=C814)*('ce raw data'!$B$2:$B$3000=$B833),,),0),MATCH(SUBSTITUTE(C817,"Allele","Height"),'ce raw data'!$C$1:$CZ$1,0))),"-")</f>
        <v>-</v>
      </c>
      <c r="D832" s="8" t="str">
        <f>IFERROR(IF(INDEX('ce raw data'!$C$2:$CZ$3000,MATCH(1,INDEX(('ce raw data'!$A$2:$A$3000=C814)*('ce raw data'!$B$2:$B$3000=$B833),,),0),MATCH(SUBSTITUTE(D817,"Allele","Height"),'ce raw data'!$C$1:$CZ$1,0))="","-",INDEX('ce raw data'!$C$2:$CZ$3000,MATCH(1,INDEX(('ce raw data'!$A$2:$A$3000=C814)*('ce raw data'!$B$2:$B$3000=$B833),,),0),MATCH(SUBSTITUTE(D817,"Allele","Height"),'ce raw data'!$C$1:$CZ$1,0))),"-")</f>
        <v>-</v>
      </c>
      <c r="E832" s="8" t="str">
        <f>IFERROR(IF(INDEX('ce raw data'!$C$2:$CZ$3000,MATCH(1,INDEX(('ce raw data'!$A$2:$A$3000=C814)*('ce raw data'!$B$2:$B$3000=$B833),,),0),MATCH(SUBSTITUTE(E817,"Allele","Height"),'ce raw data'!$C$1:$CZ$1,0))="","-",INDEX('ce raw data'!$C$2:$CZ$3000,MATCH(1,INDEX(('ce raw data'!$A$2:$A$3000=C814)*('ce raw data'!$B$2:$B$3000=$B833),,),0),MATCH(SUBSTITUTE(E817,"Allele","Height"),'ce raw data'!$C$1:$CZ$1,0))),"-")</f>
        <v>-</v>
      </c>
      <c r="F832" s="8" t="str">
        <f>IFERROR(IF(INDEX('ce raw data'!$C$2:$CZ$3000,MATCH(1,INDEX(('ce raw data'!$A$2:$A$3000=C814)*('ce raw data'!$B$2:$B$3000=$B833),,),0),MATCH(SUBSTITUTE(F817,"Allele","Height"),'ce raw data'!$C$1:$CZ$1,0))="","-",INDEX('ce raw data'!$C$2:$CZ$3000,MATCH(1,INDEX(('ce raw data'!$A$2:$A$3000=C814)*('ce raw data'!$B$2:$B$3000=$B833),,),0),MATCH(SUBSTITUTE(F817,"Allele","Height"),'ce raw data'!$C$1:$CZ$1,0))),"-")</f>
        <v>-</v>
      </c>
      <c r="G832" s="8" t="str">
        <f>IFERROR(IF(INDEX('ce raw data'!$C$2:$CZ$3000,MATCH(1,INDEX(('ce raw data'!$A$2:$A$3000=C814)*('ce raw data'!$B$2:$B$3000=$B833),,),0),MATCH(SUBSTITUTE(G817,"Allele","Height"),'ce raw data'!$C$1:$CZ$1,0))="","-",INDEX('ce raw data'!$C$2:$CZ$3000,MATCH(1,INDEX(('ce raw data'!$A$2:$A$3000=C814)*('ce raw data'!$B$2:$B$3000=$B833),,),0),MATCH(SUBSTITUTE(G817,"Allele","Height"),'ce raw data'!$C$1:$CZ$1,0))),"-")</f>
        <v>-</v>
      </c>
      <c r="H832" s="8" t="str">
        <f>IFERROR(IF(INDEX('ce raw data'!$C$2:$CZ$3000,MATCH(1,INDEX(('ce raw data'!$A$2:$A$3000=C814)*('ce raw data'!$B$2:$B$3000=$B833),,),0),MATCH(SUBSTITUTE(H817,"Allele","Height"),'ce raw data'!$C$1:$CZ$1,0))="","-",INDEX('ce raw data'!$C$2:$CZ$3000,MATCH(1,INDEX(('ce raw data'!$A$2:$A$3000=C814)*('ce raw data'!$B$2:$B$3000=$B833),,),0),MATCH(SUBSTITUTE(H817,"Allele","Height"),'ce raw data'!$C$1:$CZ$1,0))),"-")</f>
        <v>-</v>
      </c>
      <c r="I832" s="8" t="str">
        <f>IFERROR(IF(INDEX('ce raw data'!$C$2:$CZ$3000,MATCH(1,INDEX(('ce raw data'!$A$2:$A$3000=C814)*('ce raw data'!$B$2:$B$3000=$B833),,),0),MATCH(SUBSTITUTE(I817,"Allele","Height"),'ce raw data'!$C$1:$CZ$1,0))="","-",INDEX('ce raw data'!$C$2:$CZ$3000,MATCH(1,INDEX(('ce raw data'!$A$2:$A$3000=C814)*('ce raw data'!$B$2:$B$3000=$B833),,),0),MATCH(SUBSTITUTE(I817,"Allele","Height"),'ce raw data'!$C$1:$CZ$1,0))),"-")</f>
        <v>-</v>
      </c>
      <c r="J832" s="8" t="str">
        <f>IFERROR(IF(INDEX('ce raw data'!$C$2:$CZ$3000,MATCH(1,INDEX(('ce raw data'!$A$2:$A$3000=C814)*('ce raw data'!$B$2:$B$3000=$B833),,),0),MATCH(SUBSTITUTE(J817,"Allele","Height"),'ce raw data'!$C$1:$CZ$1,0))="","-",INDEX('ce raw data'!$C$2:$CZ$3000,MATCH(1,INDEX(('ce raw data'!$A$2:$A$3000=C814)*('ce raw data'!$B$2:$B$3000=$B833),,),0),MATCH(SUBSTITUTE(J817,"Allele","Height"),'ce raw data'!$C$1:$CZ$1,0))),"-")</f>
        <v>-</v>
      </c>
    </row>
    <row r="833" spans="2:10" x14ac:dyDescent="0.4">
      <c r="B833" s="11" t="str">
        <f>'Allele Call Table'!$A$85</f>
        <v>D16S539</v>
      </c>
      <c r="C833" s="8" t="str">
        <f>IFERROR(IF(INDEX('ce raw data'!$C$2:$CZ$3000,MATCH(1,INDEX(('ce raw data'!$A$2:$A$3000=C814)*('ce raw data'!$B$2:$B$3000=$B833),,),0),MATCH(C817,'ce raw data'!$C$1:$CZ$1,0))="","-",INDEX('ce raw data'!$C$2:$CZ$3000,MATCH(1,INDEX(('ce raw data'!$A$2:$A$3000=C814)*('ce raw data'!$B$2:$B$3000=$B833),,),0),MATCH(C817,'ce raw data'!$C$1:$CZ$1,0))),"-")</f>
        <v>-</v>
      </c>
      <c r="D833" s="8" t="str">
        <f>IFERROR(IF(INDEX('ce raw data'!$C$2:$CZ$3000,MATCH(1,INDEX(('ce raw data'!$A$2:$A$3000=C814)*('ce raw data'!$B$2:$B$3000=$B833),,),0),MATCH(D817,'ce raw data'!$C$1:$CZ$1,0))="","-",INDEX('ce raw data'!$C$2:$CZ$3000,MATCH(1,INDEX(('ce raw data'!$A$2:$A$3000=C814)*('ce raw data'!$B$2:$B$3000=$B833),,),0),MATCH(D817,'ce raw data'!$C$1:$CZ$1,0))),"-")</f>
        <v>-</v>
      </c>
      <c r="E833" s="8" t="str">
        <f>IFERROR(IF(INDEX('ce raw data'!$C$2:$CZ$3000,MATCH(1,INDEX(('ce raw data'!$A$2:$A$3000=C814)*('ce raw data'!$B$2:$B$3000=$B833),,),0),MATCH(E817,'ce raw data'!$C$1:$CZ$1,0))="","-",INDEX('ce raw data'!$C$2:$CZ$3000,MATCH(1,INDEX(('ce raw data'!$A$2:$A$3000=C814)*('ce raw data'!$B$2:$B$3000=$B833),,),0),MATCH(E817,'ce raw data'!$C$1:$CZ$1,0))),"-")</f>
        <v>-</v>
      </c>
      <c r="F833" s="8" t="str">
        <f>IFERROR(IF(INDEX('ce raw data'!$C$2:$CZ$3000,MATCH(1,INDEX(('ce raw data'!$A$2:$A$3000=C814)*('ce raw data'!$B$2:$B$3000=$B833),,),0),MATCH(F817,'ce raw data'!$C$1:$CZ$1,0))="","-",INDEX('ce raw data'!$C$2:$CZ$3000,MATCH(1,INDEX(('ce raw data'!$A$2:$A$3000=C814)*('ce raw data'!$B$2:$B$3000=$B833),,),0),MATCH(F817,'ce raw data'!$C$1:$CZ$1,0))),"-")</f>
        <v>-</v>
      </c>
      <c r="G833" s="8" t="str">
        <f>IFERROR(IF(INDEX('ce raw data'!$C$2:$CZ$3000,MATCH(1,INDEX(('ce raw data'!$A$2:$A$3000=C814)*('ce raw data'!$B$2:$B$3000=$B833),,),0),MATCH(G817,'ce raw data'!$C$1:$CZ$1,0))="","-",INDEX('ce raw data'!$C$2:$CZ$3000,MATCH(1,INDEX(('ce raw data'!$A$2:$A$3000=C814)*('ce raw data'!$B$2:$B$3000=$B833),,),0),MATCH(G817,'ce raw data'!$C$1:$CZ$1,0))),"-")</f>
        <v>-</v>
      </c>
      <c r="H833" s="8" t="str">
        <f>IFERROR(IF(INDEX('ce raw data'!$C$2:$CZ$3000,MATCH(1,INDEX(('ce raw data'!$A$2:$A$3000=C814)*('ce raw data'!$B$2:$B$3000=$B833),,),0),MATCH(H817,'ce raw data'!$C$1:$CZ$1,0))="","-",INDEX('ce raw data'!$C$2:$CZ$3000,MATCH(1,INDEX(('ce raw data'!$A$2:$A$3000=C814)*('ce raw data'!$B$2:$B$3000=$B833),,),0),MATCH(H817,'ce raw data'!$C$1:$CZ$1,0))),"-")</f>
        <v>-</v>
      </c>
      <c r="I833" s="8" t="str">
        <f>IFERROR(IF(INDEX('ce raw data'!$C$2:$CZ$3000,MATCH(1,INDEX(('ce raw data'!$A$2:$A$3000=C814)*('ce raw data'!$B$2:$B$3000=$B833),,),0),MATCH(I817,'ce raw data'!$C$1:$CZ$1,0))="","-",INDEX('ce raw data'!$C$2:$CZ$3000,MATCH(1,INDEX(('ce raw data'!$A$2:$A$3000=C814)*('ce raw data'!$B$2:$B$3000=$B833),,),0),MATCH(I817,'ce raw data'!$C$1:$CZ$1,0))),"-")</f>
        <v>-</v>
      </c>
      <c r="J833" s="8" t="str">
        <f>IFERROR(IF(INDEX('ce raw data'!$C$2:$CZ$3000,MATCH(1,INDEX(('ce raw data'!$A$2:$A$3000=C814)*('ce raw data'!$B$2:$B$3000=$B833),,),0),MATCH(J817,'ce raw data'!$C$1:$CZ$1,0))="","-",INDEX('ce raw data'!$C$2:$CZ$3000,MATCH(1,INDEX(('ce raw data'!$A$2:$A$3000=C814)*('ce raw data'!$B$2:$B$3000=$B833),,),0),MATCH(J817,'ce raw data'!$C$1:$CZ$1,0))),"-")</f>
        <v>-</v>
      </c>
    </row>
    <row r="834" spans="2:10" hidden="1" x14ac:dyDescent="0.4">
      <c r="B834" s="11"/>
      <c r="C834" s="8" t="str">
        <f>IFERROR(IF(INDEX('ce raw data'!$C$2:$CZ$3000,MATCH(1,INDEX(('ce raw data'!$A$2:$A$3000=C814)*('ce raw data'!$B$2:$B$3000=$B835),,),0),MATCH(SUBSTITUTE(C817,"Allele","Height"),'ce raw data'!$C$1:$CZ$1,0))="","-",INDEX('ce raw data'!$C$2:$CZ$3000,MATCH(1,INDEX(('ce raw data'!$A$2:$A$3000=C814)*('ce raw data'!$B$2:$B$3000=$B835),,),0),MATCH(SUBSTITUTE(C817,"Allele","Height"),'ce raw data'!$C$1:$CZ$1,0))),"-")</f>
        <v>-</v>
      </c>
      <c r="D834" s="8" t="str">
        <f>IFERROR(IF(INDEX('ce raw data'!$C$2:$CZ$3000,MATCH(1,INDEX(('ce raw data'!$A$2:$A$3000=C814)*('ce raw data'!$B$2:$B$3000=$B835),,),0),MATCH(SUBSTITUTE(D817,"Allele","Height"),'ce raw data'!$C$1:$CZ$1,0))="","-",INDEX('ce raw data'!$C$2:$CZ$3000,MATCH(1,INDEX(('ce raw data'!$A$2:$A$3000=C814)*('ce raw data'!$B$2:$B$3000=$B835),,),0),MATCH(SUBSTITUTE(D817,"Allele","Height"),'ce raw data'!$C$1:$CZ$1,0))),"-")</f>
        <v>-</v>
      </c>
      <c r="E834" s="8" t="str">
        <f>IFERROR(IF(INDEX('ce raw data'!$C$2:$CZ$3000,MATCH(1,INDEX(('ce raw data'!$A$2:$A$3000=C814)*('ce raw data'!$B$2:$B$3000=$B835),,),0),MATCH(SUBSTITUTE(E817,"Allele","Height"),'ce raw data'!$C$1:$CZ$1,0))="","-",INDEX('ce raw data'!$C$2:$CZ$3000,MATCH(1,INDEX(('ce raw data'!$A$2:$A$3000=C814)*('ce raw data'!$B$2:$B$3000=$B835),,),0),MATCH(SUBSTITUTE(E817,"Allele","Height"),'ce raw data'!$C$1:$CZ$1,0))),"-")</f>
        <v>-</v>
      </c>
      <c r="F834" s="8" t="str">
        <f>IFERROR(IF(INDEX('ce raw data'!$C$2:$CZ$3000,MATCH(1,INDEX(('ce raw data'!$A$2:$A$3000=C814)*('ce raw data'!$B$2:$B$3000=$B835),,),0),MATCH(SUBSTITUTE(F817,"Allele","Height"),'ce raw data'!$C$1:$CZ$1,0))="","-",INDEX('ce raw data'!$C$2:$CZ$3000,MATCH(1,INDEX(('ce raw data'!$A$2:$A$3000=C814)*('ce raw data'!$B$2:$B$3000=$B835),,),0),MATCH(SUBSTITUTE(F817,"Allele","Height"),'ce raw data'!$C$1:$CZ$1,0))),"-")</f>
        <v>-</v>
      </c>
      <c r="G834" s="8" t="str">
        <f>IFERROR(IF(INDEX('ce raw data'!$C$2:$CZ$3000,MATCH(1,INDEX(('ce raw data'!$A$2:$A$3000=C814)*('ce raw data'!$B$2:$B$3000=$B835),,),0),MATCH(SUBSTITUTE(G817,"Allele","Height"),'ce raw data'!$C$1:$CZ$1,0))="","-",INDEX('ce raw data'!$C$2:$CZ$3000,MATCH(1,INDEX(('ce raw data'!$A$2:$A$3000=C814)*('ce raw data'!$B$2:$B$3000=$B835),,),0),MATCH(SUBSTITUTE(G817,"Allele","Height"),'ce raw data'!$C$1:$CZ$1,0))),"-")</f>
        <v>-</v>
      </c>
      <c r="H834" s="8" t="str">
        <f>IFERROR(IF(INDEX('ce raw data'!$C$2:$CZ$3000,MATCH(1,INDEX(('ce raw data'!$A$2:$A$3000=C814)*('ce raw data'!$B$2:$B$3000=$B835),,),0),MATCH(SUBSTITUTE(H817,"Allele","Height"),'ce raw data'!$C$1:$CZ$1,0))="","-",INDEX('ce raw data'!$C$2:$CZ$3000,MATCH(1,INDEX(('ce raw data'!$A$2:$A$3000=C814)*('ce raw data'!$B$2:$B$3000=$B835),,),0),MATCH(SUBSTITUTE(H817,"Allele","Height"),'ce raw data'!$C$1:$CZ$1,0))),"-")</f>
        <v>-</v>
      </c>
      <c r="I834" s="8" t="str">
        <f>IFERROR(IF(INDEX('ce raw data'!$C$2:$CZ$3000,MATCH(1,INDEX(('ce raw data'!$A$2:$A$3000=C814)*('ce raw data'!$B$2:$B$3000=$B835),,),0),MATCH(SUBSTITUTE(I817,"Allele","Height"),'ce raw data'!$C$1:$CZ$1,0))="","-",INDEX('ce raw data'!$C$2:$CZ$3000,MATCH(1,INDEX(('ce raw data'!$A$2:$A$3000=C814)*('ce raw data'!$B$2:$B$3000=$B835),,),0),MATCH(SUBSTITUTE(I817,"Allele","Height"),'ce raw data'!$C$1:$CZ$1,0))),"-")</f>
        <v>-</v>
      </c>
      <c r="J834" s="8" t="str">
        <f>IFERROR(IF(INDEX('ce raw data'!$C$2:$CZ$3000,MATCH(1,INDEX(('ce raw data'!$A$2:$A$3000=C814)*('ce raw data'!$B$2:$B$3000=$B835),,),0),MATCH(SUBSTITUTE(J817,"Allele","Height"),'ce raw data'!$C$1:$CZ$1,0))="","-",INDEX('ce raw data'!$C$2:$CZ$3000,MATCH(1,INDEX(('ce raw data'!$A$2:$A$3000=C814)*('ce raw data'!$B$2:$B$3000=$B835),,),0),MATCH(SUBSTITUTE(J817,"Allele","Height"),'ce raw data'!$C$1:$CZ$1,0))),"-")</f>
        <v>-</v>
      </c>
    </row>
    <row r="835" spans="2:10" x14ac:dyDescent="0.4">
      <c r="B835" s="11" t="str">
        <f>'Allele Call Table'!$A$87</f>
        <v>D18S51</v>
      </c>
      <c r="C835" s="8" t="str">
        <f>IFERROR(IF(INDEX('ce raw data'!$C$2:$CZ$3000,MATCH(1,INDEX(('ce raw data'!$A$2:$A$3000=C814)*('ce raw data'!$B$2:$B$3000=$B835),,),0),MATCH(C817,'ce raw data'!$C$1:$CZ$1,0))="","-",INDEX('ce raw data'!$C$2:$CZ$3000,MATCH(1,INDEX(('ce raw data'!$A$2:$A$3000=C814)*('ce raw data'!$B$2:$B$3000=$B835),,),0),MATCH(C817,'ce raw data'!$C$1:$CZ$1,0))),"-")</f>
        <v>-</v>
      </c>
      <c r="D835" s="8" t="str">
        <f>IFERROR(IF(INDEX('ce raw data'!$C$2:$CZ$3000,MATCH(1,INDEX(('ce raw data'!$A$2:$A$3000=C814)*('ce raw data'!$B$2:$B$3000=$B835),,),0),MATCH(D817,'ce raw data'!$C$1:$CZ$1,0))="","-",INDEX('ce raw data'!$C$2:$CZ$3000,MATCH(1,INDEX(('ce raw data'!$A$2:$A$3000=C814)*('ce raw data'!$B$2:$B$3000=$B835),,),0),MATCH(D817,'ce raw data'!$C$1:$CZ$1,0))),"-")</f>
        <v>-</v>
      </c>
      <c r="E835" s="8" t="str">
        <f>IFERROR(IF(INDEX('ce raw data'!$C$2:$CZ$3000,MATCH(1,INDEX(('ce raw data'!$A$2:$A$3000=C814)*('ce raw data'!$B$2:$B$3000=$B835),,),0),MATCH(E817,'ce raw data'!$C$1:$CZ$1,0))="","-",INDEX('ce raw data'!$C$2:$CZ$3000,MATCH(1,INDEX(('ce raw data'!$A$2:$A$3000=C814)*('ce raw data'!$B$2:$B$3000=$B835),,),0),MATCH(E817,'ce raw data'!$C$1:$CZ$1,0))),"-")</f>
        <v>-</v>
      </c>
      <c r="F835" s="8" t="str">
        <f>IFERROR(IF(INDEX('ce raw data'!$C$2:$CZ$3000,MATCH(1,INDEX(('ce raw data'!$A$2:$A$3000=C814)*('ce raw data'!$B$2:$B$3000=$B835),,),0),MATCH(F817,'ce raw data'!$C$1:$CZ$1,0))="","-",INDEX('ce raw data'!$C$2:$CZ$3000,MATCH(1,INDEX(('ce raw data'!$A$2:$A$3000=C814)*('ce raw data'!$B$2:$B$3000=$B835),,),0),MATCH(F817,'ce raw data'!$C$1:$CZ$1,0))),"-")</f>
        <v>-</v>
      </c>
      <c r="G835" s="8" t="str">
        <f>IFERROR(IF(INDEX('ce raw data'!$C$2:$CZ$3000,MATCH(1,INDEX(('ce raw data'!$A$2:$A$3000=C814)*('ce raw data'!$B$2:$B$3000=$B835),,),0),MATCH(G817,'ce raw data'!$C$1:$CZ$1,0))="","-",INDEX('ce raw data'!$C$2:$CZ$3000,MATCH(1,INDEX(('ce raw data'!$A$2:$A$3000=C814)*('ce raw data'!$B$2:$B$3000=$B835),,),0),MATCH(G817,'ce raw data'!$C$1:$CZ$1,0))),"-")</f>
        <v>-</v>
      </c>
      <c r="H835" s="8" t="str">
        <f>IFERROR(IF(INDEX('ce raw data'!$C$2:$CZ$3000,MATCH(1,INDEX(('ce raw data'!$A$2:$A$3000=C814)*('ce raw data'!$B$2:$B$3000=$B835),,),0),MATCH(H817,'ce raw data'!$C$1:$CZ$1,0))="","-",INDEX('ce raw data'!$C$2:$CZ$3000,MATCH(1,INDEX(('ce raw data'!$A$2:$A$3000=C814)*('ce raw data'!$B$2:$B$3000=$B835),,),0),MATCH(H817,'ce raw data'!$C$1:$CZ$1,0))),"-")</f>
        <v>-</v>
      </c>
      <c r="I835" s="8" t="str">
        <f>IFERROR(IF(INDEX('ce raw data'!$C$2:$CZ$3000,MATCH(1,INDEX(('ce raw data'!$A$2:$A$3000=C814)*('ce raw data'!$B$2:$B$3000=$B835),,),0),MATCH(I817,'ce raw data'!$C$1:$CZ$1,0))="","-",INDEX('ce raw data'!$C$2:$CZ$3000,MATCH(1,INDEX(('ce raw data'!$A$2:$A$3000=C814)*('ce raw data'!$B$2:$B$3000=$B835),,),0),MATCH(I817,'ce raw data'!$C$1:$CZ$1,0))),"-")</f>
        <v>-</v>
      </c>
      <c r="J835" s="8" t="str">
        <f>IFERROR(IF(INDEX('ce raw data'!$C$2:$CZ$3000,MATCH(1,INDEX(('ce raw data'!$A$2:$A$3000=C814)*('ce raw data'!$B$2:$B$3000=$B835),,),0),MATCH(J817,'ce raw data'!$C$1:$CZ$1,0))="","-",INDEX('ce raw data'!$C$2:$CZ$3000,MATCH(1,INDEX(('ce raw data'!$A$2:$A$3000=C814)*('ce raw data'!$B$2:$B$3000=$B835),,),0),MATCH(J817,'ce raw data'!$C$1:$CZ$1,0))),"-")</f>
        <v>-</v>
      </c>
    </row>
    <row r="836" spans="2:10" hidden="1" x14ac:dyDescent="0.4">
      <c r="B836" s="11"/>
      <c r="C836" s="8" t="str">
        <f>IFERROR(IF(INDEX('ce raw data'!$C$2:$CZ$3000,MATCH(1,INDEX(('ce raw data'!$A$2:$A$3000=C814)*('ce raw data'!$B$2:$B$3000=$B837),,),0),MATCH(SUBSTITUTE(C817,"Allele","Height"),'ce raw data'!$C$1:$CZ$1,0))="","-",INDEX('ce raw data'!$C$2:$CZ$3000,MATCH(1,INDEX(('ce raw data'!$A$2:$A$3000=C814)*('ce raw data'!$B$2:$B$3000=$B837),,),0),MATCH(SUBSTITUTE(C817,"Allele","Height"),'ce raw data'!$C$1:$CZ$1,0))),"-")</f>
        <v>-</v>
      </c>
      <c r="D836" s="8" t="str">
        <f>IFERROR(IF(INDEX('ce raw data'!$C$2:$CZ$3000,MATCH(1,INDEX(('ce raw data'!$A$2:$A$3000=C814)*('ce raw data'!$B$2:$B$3000=$B837),,),0),MATCH(SUBSTITUTE(D817,"Allele","Height"),'ce raw data'!$C$1:$CZ$1,0))="","-",INDEX('ce raw data'!$C$2:$CZ$3000,MATCH(1,INDEX(('ce raw data'!$A$2:$A$3000=C814)*('ce raw data'!$B$2:$B$3000=$B837),,),0),MATCH(SUBSTITUTE(D817,"Allele","Height"),'ce raw data'!$C$1:$CZ$1,0))),"-")</f>
        <v>-</v>
      </c>
      <c r="E836" s="8" t="str">
        <f>IFERROR(IF(INDEX('ce raw data'!$C$2:$CZ$3000,MATCH(1,INDEX(('ce raw data'!$A$2:$A$3000=C814)*('ce raw data'!$B$2:$B$3000=$B837),,),0),MATCH(SUBSTITUTE(E817,"Allele","Height"),'ce raw data'!$C$1:$CZ$1,0))="","-",INDEX('ce raw data'!$C$2:$CZ$3000,MATCH(1,INDEX(('ce raw data'!$A$2:$A$3000=C814)*('ce raw data'!$B$2:$B$3000=$B837),,),0),MATCH(SUBSTITUTE(E817,"Allele","Height"),'ce raw data'!$C$1:$CZ$1,0))),"-")</f>
        <v>-</v>
      </c>
      <c r="F836" s="8" t="str">
        <f>IFERROR(IF(INDEX('ce raw data'!$C$2:$CZ$3000,MATCH(1,INDEX(('ce raw data'!$A$2:$A$3000=C814)*('ce raw data'!$B$2:$B$3000=$B837),,),0),MATCH(SUBSTITUTE(F817,"Allele","Height"),'ce raw data'!$C$1:$CZ$1,0))="","-",INDEX('ce raw data'!$C$2:$CZ$3000,MATCH(1,INDEX(('ce raw data'!$A$2:$A$3000=C814)*('ce raw data'!$B$2:$B$3000=$B837),,),0),MATCH(SUBSTITUTE(F817,"Allele","Height"),'ce raw data'!$C$1:$CZ$1,0))),"-")</f>
        <v>-</v>
      </c>
      <c r="G836" s="8" t="str">
        <f>IFERROR(IF(INDEX('ce raw data'!$C$2:$CZ$3000,MATCH(1,INDEX(('ce raw data'!$A$2:$A$3000=C814)*('ce raw data'!$B$2:$B$3000=$B837),,),0),MATCH(SUBSTITUTE(G817,"Allele","Height"),'ce raw data'!$C$1:$CZ$1,0))="","-",INDEX('ce raw data'!$C$2:$CZ$3000,MATCH(1,INDEX(('ce raw data'!$A$2:$A$3000=C814)*('ce raw data'!$B$2:$B$3000=$B837),,),0),MATCH(SUBSTITUTE(G817,"Allele","Height"),'ce raw data'!$C$1:$CZ$1,0))),"-")</f>
        <v>-</v>
      </c>
      <c r="H836" s="8" t="str">
        <f>IFERROR(IF(INDEX('ce raw data'!$C$2:$CZ$3000,MATCH(1,INDEX(('ce raw data'!$A$2:$A$3000=C814)*('ce raw data'!$B$2:$B$3000=$B837),,),0),MATCH(SUBSTITUTE(H817,"Allele","Height"),'ce raw data'!$C$1:$CZ$1,0))="","-",INDEX('ce raw data'!$C$2:$CZ$3000,MATCH(1,INDEX(('ce raw data'!$A$2:$A$3000=C814)*('ce raw data'!$B$2:$B$3000=$B837),,),0),MATCH(SUBSTITUTE(H817,"Allele","Height"),'ce raw data'!$C$1:$CZ$1,0))),"-")</f>
        <v>-</v>
      </c>
      <c r="I836" s="8" t="str">
        <f>IFERROR(IF(INDEX('ce raw data'!$C$2:$CZ$3000,MATCH(1,INDEX(('ce raw data'!$A$2:$A$3000=C814)*('ce raw data'!$B$2:$B$3000=$B837),,),0),MATCH(SUBSTITUTE(I817,"Allele","Height"),'ce raw data'!$C$1:$CZ$1,0))="","-",INDEX('ce raw data'!$C$2:$CZ$3000,MATCH(1,INDEX(('ce raw data'!$A$2:$A$3000=C814)*('ce raw data'!$B$2:$B$3000=$B837),,),0),MATCH(SUBSTITUTE(I817,"Allele","Height"),'ce raw data'!$C$1:$CZ$1,0))),"-")</f>
        <v>-</v>
      </c>
      <c r="J836" s="8" t="str">
        <f>IFERROR(IF(INDEX('ce raw data'!$C$2:$CZ$3000,MATCH(1,INDEX(('ce raw data'!$A$2:$A$3000=C814)*('ce raw data'!$B$2:$B$3000=$B837),,),0),MATCH(SUBSTITUTE(J817,"Allele","Height"),'ce raw data'!$C$1:$CZ$1,0))="","-",INDEX('ce raw data'!$C$2:$CZ$3000,MATCH(1,INDEX(('ce raw data'!$A$2:$A$3000=C814)*('ce raw data'!$B$2:$B$3000=$B837),,),0),MATCH(SUBSTITUTE(J817,"Allele","Height"),'ce raw data'!$C$1:$CZ$1,0))),"-")</f>
        <v>-</v>
      </c>
    </row>
    <row r="837" spans="2:10" x14ac:dyDescent="0.4">
      <c r="B837" s="11" t="str">
        <f>'Allele Call Table'!$A$89</f>
        <v>D2S1338</v>
      </c>
      <c r="C837" s="8" t="str">
        <f>IFERROR(IF(INDEX('ce raw data'!$C$2:$CZ$3000,MATCH(1,INDEX(('ce raw data'!$A$2:$A$3000=C814)*('ce raw data'!$B$2:$B$3000=$B837),,),0),MATCH(C817,'ce raw data'!$C$1:$CZ$1,0))="","-",INDEX('ce raw data'!$C$2:$CZ$3000,MATCH(1,INDEX(('ce raw data'!$A$2:$A$3000=C814)*('ce raw data'!$B$2:$B$3000=$B837),,),0),MATCH(C817,'ce raw data'!$C$1:$CZ$1,0))),"-")</f>
        <v>-</v>
      </c>
      <c r="D837" s="8" t="str">
        <f>IFERROR(IF(INDEX('ce raw data'!$C$2:$CZ$3000,MATCH(1,INDEX(('ce raw data'!$A$2:$A$3000=C814)*('ce raw data'!$B$2:$B$3000=$B837),,),0),MATCH(D817,'ce raw data'!$C$1:$CZ$1,0))="","-",INDEX('ce raw data'!$C$2:$CZ$3000,MATCH(1,INDEX(('ce raw data'!$A$2:$A$3000=C814)*('ce raw data'!$B$2:$B$3000=$B837),,),0),MATCH(D817,'ce raw data'!$C$1:$CZ$1,0))),"-")</f>
        <v>-</v>
      </c>
      <c r="E837" s="8" t="str">
        <f>IFERROR(IF(INDEX('ce raw data'!$C$2:$CZ$3000,MATCH(1,INDEX(('ce raw data'!$A$2:$A$3000=C814)*('ce raw data'!$B$2:$B$3000=$B837),,),0),MATCH(E817,'ce raw data'!$C$1:$CZ$1,0))="","-",INDEX('ce raw data'!$C$2:$CZ$3000,MATCH(1,INDEX(('ce raw data'!$A$2:$A$3000=C814)*('ce raw data'!$B$2:$B$3000=$B837),,),0),MATCH(E817,'ce raw data'!$C$1:$CZ$1,0))),"-")</f>
        <v>-</v>
      </c>
      <c r="F837" s="8" t="str">
        <f>IFERROR(IF(INDEX('ce raw data'!$C$2:$CZ$3000,MATCH(1,INDEX(('ce raw data'!$A$2:$A$3000=C814)*('ce raw data'!$B$2:$B$3000=$B837),,),0),MATCH(F817,'ce raw data'!$C$1:$CZ$1,0))="","-",INDEX('ce raw data'!$C$2:$CZ$3000,MATCH(1,INDEX(('ce raw data'!$A$2:$A$3000=C814)*('ce raw data'!$B$2:$B$3000=$B837),,),0),MATCH(F817,'ce raw data'!$C$1:$CZ$1,0))),"-")</f>
        <v>-</v>
      </c>
      <c r="G837" s="8" t="str">
        <f>IFERROR(IF(INDEX('ce raw data'!$C$2:$CZ$3000,MATCH(1,INDEX(('ce raw data'!$A$2:$A$3000=C814)*('ce raw data'!$B$2:$B$3000=$B837),,),0),MATCH(G817,'ce raw data'!$C$1:$CZ$1,0))="","-",INDEX('ce raw data'!$C$2:$CZ$3000,MATCH(1,INDEX(('ce raw data'!$A$2:$A$3000=C814)*('ce raw data'!$B$2:$B$3000=$B837),,),0),MATCH(G817,'ce raw data'!$C$1:$CZ$1,0))),"-")</f>
        <v>-</v>
      </c>
      <c r="H837" s="8" t="str">
        <f>IFERROR(IF(INDEX('ce raw data'!$C$2:$CZ$3000,MATCH(1,INDEX(('ce raw data'!$A$2:$A$3000=C814)*('ce raw data'!$B$2:$B$3000=$B837),,),0),MATCH(H817,'ce raw data'!$C$1:$CZ$1,0))="","-",INDEX('ce raw data'!$C$2:$CZ$3000,MATCH(1,INDEX(('ce raw data'!$A$2:$A$3000=C814)*('ce raw data'!$B$2:$B$3000=$B837),,),0),MATCH(H817,'ce raw data'!$C$1:$CZ$1,0))),"-")</f>
        <v>-</v>
      </c>
      <c r="I837" s="8" t="str">
        <f>IFERROR(IF(INDEX('ce raw data'!$C$2:$CZ$3000,MATCH(1,INDEX(('ce raw data'!$A$2:$A$3000=C814)*('ce raw data'!$B$2:$B$3000=$B837),,),0),MATCH(I817,'ce raw data'!$C$1:$CZ$1,0))="","-",INDEX('ce raw data'!$C$2:$CZ$3000,MATCH(1,INDEX(('ce raw data'!$A$2:$A$3000=C814)*('ce raw data'!$B$2:$B$3000=$B837),,),0),MATCH(I817,'ce raw data'!$C$1:$CZ$1,0))),"-")</f>
        <v>-</v>
      </c>
      <c r="J837" s="8" t="str">
        <f>IFERROR(IF(INDEX('ce raw data'!$C$2:$CZ$3000,MATCH(1,INDEX(('ce raw data'!$A$2:$A$3000=C814)*('ce raw data'!$B$2:$B$3000=$B837),,),0),MATCH(J817,'ce raw data'!$C$1:$CZ$1,0))="","-",INDEX('ce raw data'!$C$2:$CZ$3000,MATCH(1,INDEX(('ce raw data'!$A$2:$A$3000=C814)*('ce raw data'!$B$2:$B$3000=$B837),,),0),MATCH(J817,'ce raw data'!$C$1:$CZ$1,0))),"-")</f>
        <v>-</v>
      </c>
    </row>
    <row r="838" spans="2:10" hidden="1" x14ac:dyDescent="0.4">
      <c r="B838" s="11"/>
      <c r="C838" s="8" t="str">
        <f>IFERROR(IF(INDEX('ce raw data'!$C$2:$CZ$3000,MATCH(1,INDEX(('ce raw data'!$A$2:$A$3000=C814)*('ce raw data'!$B$2:$B$3000=$B839),,),0),MATCH(SUBSTITUTE(C817,"Allele","Height"),'ce raw data'!$C$1:$CZ$1,0))="","-",INDEX('ce raw data'!$C$2:$CZ$3000,MATCH(1,INDEX(('ce raw data'!$A$2:$A$3000=C814)*('ce raw data'!$B$2:$B$3000=$B839),,),0),MATCH(SUBSTITUTE(C817,"Allele","Height"),'ce raw data'!$C$1:$CZ$1,0))),"-")</f>
        <v>-</v>
      </c>
      <c r="D838" s="8" t="str">
        <f>IFERROR(IF(INDEX('ce raw data'!$C$2:$CZ$3000,MATCH(1,INDEX(('ce raw data'!$A$2:$A$3000=C814)*('ce raw data'!$B$2:$B$3000=$B839),,),0),MATCH(SUBSTITUTE(D817,"Allele","Height"),'ce raw data'!$C$1:$CZ$1,0))="","-",INDEX('ce raw data'!$C$2:$CZ$3000,MATCH(1,INDEX(('ce raw data'!$A$2:$A$3000=C814)*('ce raw data'!$B$2:$B$3000=$B839),,),0),MATCH(SUBSTITUTE(D817,"Allele","Height"),'ce raw data'!$C$1:$CZ$1,0))),"-")</f>
        <v>-</v>
      </c>
      <c r="E838" s="8" t="str">
        <f>IFERROR(IF(INDEX('ce raw data'!$C$2:$CZ$3000,MATCH(1,INDEX(('ce raw data'!$A$2:$A$3000=C814)*('ce raw data'!$B$2:$B$3000=$B839),,),0),MATCH(SUBSTITUTE(E817,"Allele","Height"),'ce raw data'!$C$1:$CZ$1,0))="","-",INDEX('ce raw data'!$C$2:$CZ$3000,MATCH(1,INDEX(('ce raw data'!$A$2:$A$3000=C814)*('ce raw data'!$B$2:$B$3000=$B839),,),0),MATCH(SUBSTITUTE(E817,"Allele","Height"),'ce raw data'!$C$1:$CZ$1,0))),"-")</f>
        <v>-</v>
      </c>
      <c r="F838" s="8" t="str">
        <f>IFERROR(IF(INDEX('ce raw data'!$C$2:$CZ$3000,MATCH(1,INDEX(('ce raw data'!$A$2:$A$3000=C814)*('ce raw data'!$B$2:$B$3000=$B839),,),0),MATCH(SUBSTITUTE(F817,"Allele","Height"),'ce raw data'!$C$1:$CZ$1,0))="","-",INDEX('ce raw data'!$C$2:$CZ$3000,MATCH(1,INDEX(('ce raw data'!$A$2:$A$3000=C814)*('ce raw data'!$B$2:$B$3000=$B839),,),0),MATCH(SUBSTITUTE(F817,"Allele","Height"),'ce raw data'!$C$1:$CZ$1,0))),"-")</f>
        <v>-</v>
      </c>
      <c r="G838" s="8" t="str">
        <f>IFERROR(IF(INDEX('ce raw data'!$C$2:$CZ$3000,MATCH(1,INDEX(('ce raw data'!$A$2:$A$3000=C814)*('ce raw data'!$B$2:$B$3000=$B839),,),0),MATCH(SUBSTITUTE(G817,"Allele","Height"),'ce raw data'!$C$1:$CZ$1,0))="","-",INDEX('ce raw data'!$C$2:$CZ$3000,MATCH(1,INDEX(('ce raw data'!$A$2:$A$3000=C814)*('ce raw data'!$B$2:$B$3000=$B839),,),0),MATCH(SUBSTITUTE(G817,"Allele","Height"),'ce raw data'!$C$1:$CZ$1,0))),"-")</f>
        <v>-</v>
      </c>
      <c r="H838" s="8" t="str">
        <f>IFERROR(IF(INDEX('ce raw data'!$C$2:$CZ$3000,MATCH(1,INDEX(('ce raw data'!$A$2:$A$3000=C814)*('ce raw data'!$B$2:$B$3000=$B839),,),0),MATCH(SUBSTITUTE(H817,"Allele","Height"),'ce raw data'!$C$1:$CZ$1,0))="","-",INDEX('ce raw data'!$C$2:$CZ$3000,MATCH(1,INDEX(('ce raw data'!$A$2:$A$3000=C814)*('ce raw data'!$B$2:$B$3000=$B839),,),0),MATCH(SUBSTITUTE(H817,"Allele","Height"),'ce raw data'!$C$1:$CZ$1,0))),"-")</f>
        <v>-</v>
      </c>
      <c r="I838" s="8" t="str">
        <f>IFERROR(IF(INDEX('ce raw data'!$C$2:$CZ$3000,MATCH(1,INDEX(('ce raw data'!$A$2:$A$3000=C814)*('ce raw data'!$B$2:$B$3000=$B839),,),0),MATCH(SUBSTITUTE(I817,"Allele","Height"),'ce raw data'!$C$1:$CZ$1,0))="","-",INDEX('ce raw data'!$C$2:$CZ$3000,MATCH(1,INDEX(('ce raw data'!$A$2:$A$3000=C814)*('ce raw data'!$B$2:$B$3000=$B839),,),0),MATCH(SUBSTITUTE(I817,"Allele","Height"),'ce raw data'!$C$1:$CZ$1,0))),"-")</f>
        <v>-</v>
      </c>
      <c r="J838" s="8" t="str">
        <f>IFERROR(IF(INDEX('ce raw data'!$C$2:$CZ$3000,MATCH(1,INDEX(('ce raw data'!$A$2:$A$3000=C814)*('ce raw data'!$B$2:$B$3000=$B839),,),0),MATCH(SUBSTITUTE(J817,"Allele","Height"),'ce raw data'!$C$1:$CZ$1,0))="","-",INDEX('ce raw data'!$C$2:$CZ$3000,MATCH(1,INDEX(('ce raw data'!$A$2:$A$3000=C814)*('ce raw data'!$B$2:$B$3000=$B839),,),0),MATCH(SUBSTITUTE(J817,"Allele","Height"),'ce raw data'!$C$1:$CZ$1,0))),"-")</f>
        <v>-</v>
      </c>
    </row>
    <row r="839" spans="2:10" x14ac:dyDescent="0.4">
      <c r="B839" s="11" t="str">
        <f>'Allele Call Table'!$A$91</f>
        <v>CSF1PO</v>
      </c>
      <c r="C839" s="8" t="str">
        <f>IFERROR(IF(INDEX('ce raw data'!$C$2:$CZ$3000,MATCH(1,INDEX(('ce raw data'!$A$2:$A$3000=C814)*('ce raw data'!$B$2:$B$3000=$B839),,),0),MATCH(C817,'ce raw data'!$C$1:$CZ$1,0))="","-",INDEX('ce raw data'!$C$2:$CZ$3000,MATCH(1,INDEX(('ce raw data'!$A$2:$A$3000=C814)*('ce raw data'!$B$2:$B$3000=$B839),,),0),MATCH(C817,'ce raw data'!$C$1:$CZ$1,0))),"-")</f>
        <v>-</v>
      </c>
      <c r="D839" s="8" t="str">
        <f>IFERROR(IF(INDEX('ce raw data'!$C$2:$CZ$3000,MATCH(1,INDEX(('ce raw data'!$A$2:$A$3000=C814)*('ce raw data'!$B$2:$B$3000=$B839),,),0),MATCH(D817,'ce raw data'!$C$1:$CZ$1,0))="","-",INDEX('ce raw data'!$C$2:$CZ$3000,MATCH(1,INDEX(('ce raw data'!$A$2:$A$3000=C814)*('ce raw data'!$B$2:$B$3000=$B839),,),0),MATCH(D817,'ce raw data'!$C$1:$CZ$1,0))),"-")</f>
        <v>-</v>
      </c>
      <c r="E839" s="8" t="str">
        <f>IFERROR(IF(INDEX('ce raw data'!$C$2:$CZ$3000,MATCH(1,INDEX(('ce raw data'!$A$2:$A$3000=C814)*('ce raw data'!$B$2:$B$3000=$B839),,),0),MATCH(E817,'ce raw data'!$C$1:$CZ$1,0))="","-",INDEX('ce raw data'!$C$2:$CZ$3000,MATCH(1,INDEX(('ce raw data'!$A$2:$A$3000=C814)*('ce raw data'!$B$2:$B$3000=$B839),,),0),MATCH(E817,'ce raw data'!$C$1:$CZ$1,0))),"-")</f>
        <v>-</v>
      </c>
      <c r="F839" s="8" t="str">
        <f>IFERROR(IF(INDEX('ce raw data'!$C$2:$CZ$3000,MATCH(1,INDEX(('ce raw data'!$A$2:$A$3000=C814)*('ce raw data'!$B$2:$B$3000=$B839),,),0),MATCH(F817,'ce raw data'!$C$1:$CZ$1,0))="","-",INDEX('ce raw data'!$C$2:$CZ$3000,MATCH(1,INDEX(('ce raw data'!$A$2:$A$3000=C814)*('ce raw data'!$B$2:$B$3000=$B839),,),0),MATCH(F817,'ce raw data'!$C$1:$CZ$1,0))),"-")</f>
        <v>-</v>
      </c>
      <c r="G839" s="8" t="str">
        <f>IFERROR(IF(INDEX('ce raw data'!$C$2:$CZ$3000,MATCH(1,INDEX(('ce raw data'!$A$2:$A$3000=C814)*('ce raw data'!$B$2:$B$3000=$B839),,),0),MATCH(G817,'ce raw data'!$C$1:$CZ$1,0))="","-",INDEX('ce raw data'!$C$2:$CZ$3000,MATCH(1,INDEX(('ce raw data'!$A$2:$A$3000=C814)*('ce raw data'!$B$2:$B$3000=$B839),,),0),MATCH(G817,'ce raw data'!$C$1:$CZ$1,0))),"-")</f>
        <v>-</v>
      </c>
      <c r="H839" s="8" t="str">
        <f>IFERROR(IF(INDEX('ce raw data'!$C$2:$CZ$3000,MATCH(1,INDEX(('ce raw data'!$A$2:$A$3000=C814)*('ce raw data'!$B$2:$B$3000=$B839),,),0),MATCH(H817,'ce raw data'!$C$1:$CZ$1,0))="","-",INDEX('ce raw data'!$C$2:$CZ$3000,MATCH(1,INDEX(('ce raw data'!$A$2:$A$3000=C814)*('ce raw data'!$B$2:$B$3000=$B839),,),0),MATCH(H817,'ce raw data'!$C$1:$CZ$1,0))),"-")</f>
        <v>-</v>
      </c>
      <c r="I839" s="8" t="str">
        <f>IFERROR(IF(INDEX('ce raw data'!$C$2:$CZ$3000,MATCH(1,INDEX(('ce raw data'!$A$2:$A$3000=C814)*('ce raw data'!$B$2:$B$3000=$B839),,),0),MATCH(I817,'ce raw data'!$C$1:$CZ$1,0))="","-",INDEX('ce raw data'!$C$2:$CZ$3000,MATCH(1,INDEX(('ce raw data'!$A$2:$A$3000=C814)*('ce raw data'!$B$2:$B$3000=$B839),,),0),MATCH(I817,'ce raw data'!$C$1:$CZ$1,0))),"-")</f>
        <v>-</v>
      </c>
      <c r="J839" s="8" t="str">
        <f>IFERROR(IF(INDEX('ce raw data'!$C$2:$CZ$3000,MATCH(1,INDEX(('ce raw data'!$A$2:$A$3000=C814)*('ce raw data'!$B$2:$B$3000=$B839),,),0),MATCH(J817,'ce raw data'!$C$1:$CZ$1,0))="","-",INDEX('ce raw data'!$C$2:$CZ$3000,MATCH(1,INDEX(('ce raw data'!$A$2:$A$3000=C814)*('ce raw data'!$B$2:$B$3000=$B839),,),0),MATCH(J817,'ce raw data'!$C$1:$CZ$1,0))),"-")</f>
        <v>-</v>
      </c>
    </row>
    <row r="840" spans="2:10" hidden="1" x14ac:dyDescent="0.4">
      <c r="B840" s="11"/>
      <c r="C840" s="8" t="str">
        <f>IFERROR(IF(INDEX('ce raw data'!$C$2:$CZ$3000,MATCH(1,INDEX(('ce raw data'!$A$2:$A$3000=C814)*('ce raw data'!$B$2:$B$3000=$B841),,),0),MATCH(SUBSTITUTE(C817,"Allele","Height"),'ce raw data'!$C$1:$CZ$1,0))="","-",INDEX('ce raw data'!$C$2:$CZ$3000,MATCH(1,INDEX(('ce raw data'!$A$2:$A$3000=C814)*('ce raw data'!$B$2:$B$3000=$B841),,),0),MATCH(SUBSTITUTE(C817,"Allele","Height"),'ce raw data'!$C$1:$CZ$1,0))),"-")</f>
        <v>-</v>
      </c>
      <c r="D840" s="8" t="str">
        <f>IFERROR(IF(INDEX('ce raw data'!$C$2:$CZ$3000,MATCH(1,INDEX(('ce raw data'!$A$2:$A$3000=C814)*('ce raw data'!$B$2:$B$3000=$B841),,),0),MATCH(SUBSTITUTE(D817,"Allele","Height"),'ce raw data'!$C$1:$CZ$1,0))="","-",INDEX('ce raw data'!$C$2:$CZ$3000,MATCH(1,INDEX(('ce raw data'!$A$2:$A$3000=C814)*('ce raw data'!$B$2:$B$3000=$B841),,),0),MATCH(SUBSTITUTE(D817,"Allele","Height"),'ce raw data'!$C$1:$CZ$1,0))),"-")</f>
        <v>-</v>
      </c>
      <c r="E840" s="8" t="str">
        <f>IFERROR(IF(INDEX('ce raw data'!$C$2:$CZ$3000,MATCH(1,INDEX(('ce raw data'!$A$2:$A$3000=C814)*('ce raw data'!$B$2:$B$3000=$B841),,),0),MATCH(SUBSTITUTE(E817,"Allele","Height"),'ce raw data'!$C$1:$CZ$1,0))="","-",INDEX('ce raw data'!$C$2:$CZ$3000,MATCH(1,INDEX(('ce raw data'!$A$2:$A$3000=C814)*('ce raw data'!$B$2:$B$3000=$B841),,),0),MATCH(SUBSTITUTE(E817,"Allele","Height"),'ce raw data'!$C$1:$CZ$1,0))),"-")</f>
        <v>-</v>
      </c>
      <c r="F840" s="8" t="str">
        <f>IFERROR(IF(INDEX('ce raw data'!$C$2:$CZ$3000,MATCH(1,INDEX(('ce raw data'!$A$2:$A$3000=C814)*('ce raw data'!$B$2:$B$3000=$B841),,),0),MATCH(SUBSTITUTE(F817,"Allele","Height"),'ce raw data'!$C$1:$CZ$1,0))="","-",INDEX('ce raw data'!$C$2:$CZ$3000,MATCH(1,INDEX(('ce raw data'!$A$2:$A$3000=C814)*('ce raw data'!$B$2:$B$3000=$B841),,),0),MATCH(SUBSTITUTE(F817,"Allele","Height"),'ce raw data'!$C$1:$CZ$1,0))),"-")</f>
        <v>-</v>
      </c>
      <c r="G840" s="8" t="str">
        <f>IFERROR(IF(INDEX('ce raw data'!$C$2:$CZ$3000,MATCH(1,INDEX(('ce raw data'!$A$2:$A$3000=C814)*('ce raw data'!$B$2:$B$3000=$B841),,),0),MATCH(SUBSTITUTE(G817,"Allele","Height"),'ce raw data'!$C$1:$CZ$1,0))="","-",INDEX('ce raw data'!$C$2:$CZ$3000,MATCH(1,INDEX(('ce raw data'!$A$2:$A$3000=C814)*('ce raw data'!$B$2:$B$3000=$B841),,),0),MATCH(SUBSTITUTE(G817,"Allele","Height"),'ce raw data'!$C$1:$CZ$1,0))),"-")</f>
        <v>-</v>
      </c>
      <c r="H840" s="8" t="str">
        <f>IFERROR(IF(INDEX('ce raw data'!$C$2:$CZ$3000,MATCH(1,INDEX(('ce raw data'!$A$2:$A$3000=C814)*('ce raw data'!$B$2:$B$3000=$B841),,),0),MATCH(SUBSTITUTE(H817,"Allele","Height"),'ce raw data'!$C$1:$CZ$1,0))="","-",INDEX('ce raw data'!$C$2:$CZ$3000,MATCH(1,INDEX(('ce raw data'!$A$2:$A$3000=C814)*('ce raw data'!$B$2:$B$3000=$B841),,),0),MATCH(SUBSTITUTE(H817,"Allele","Height"),'ce raw data'!$C$1:$CZ$1,0))),"-")</f>
        <v>-</v>
      </c>
      <c r="I840" s="8" t="str">
        <f>IFERROR(IF(INDEX('ce raw data'!$C$2:$CZ$3000,MATCH(1,INDEX(('ce raw data'!$A$2:$A$3000=C814)*('ce raw data'!$B$2:$B$3000=$B841),,),0),MATCH(SUBSTITUTE(I817,"Allele","Height"),'ce raw data'!$C$1:$CZ$1,0))="","-",INDEX('ce raw data'!$C$2:$CZ$3000,MATCH(1,INDEX(('ce raw data'!$A$2:$A$3000=C814)*('ce raw data'!$B$2:$B$3000=$B841),,),0),MATCH(SUBSTITUTE(I817,"Allele","Height"),'ce raw data'!$C$1:$CZ$1,0))),"-")</f>
        <v>-</v>
      </c>
      <c r="J840" s="8" t="str">
        <f>IFERROR(IF(INDEX('ce raw data'!$C$2:$CZ$3000,MATCH(1,INDEX(('ce raw data'!$A$2:$A$3000=C814)*('ce raw data'!$B$2:$B$3000=$B841),,),0),MATCH(SUBSTITUTE(J817,"Allele","Height"),'ce raw data'!$C$1:$CZ$1,0))="","-",INDEX('ce raw data'!$C$2:$CZ$3000,MATCH(1,INDEX(('ce raw data'!$A$2:$A$3000=C814)*('ce raw data'!$B$2:$B$3000=$B841),,),0),MATCH(SUBSTITUTE(J817,"Allele","Height"),'ce raw data'!$C$1:$CZ$1,0))),"-")</f>
        <v>-</v>
      </c>
    </row>
    <row r="841" spans="2:10" x14ac:dyDescent="0.4">
      <c r="B841" s="11" t="str">
        <f>'Allele Call Table'!$A$93</f>
        <v>Penta D</v>
      </c>
      <c r="C841" s="8" t="str">
        <f>IFERROR(IF(INDEX('ce raw data'!$C$2:$CZ$3000,MATCH(1,INDEX(('ce raw data'!$A$2:$A$3000=C814)*('ce raw data'!$B$2:$B$3000=$B841),,),0),MATCH(C817,'ce raw data'!$C$1:$CZ$1,0))="","-",INDEX('ce raw data'!$C$2:$CZ$3000,MATCH(1,INDEX(('ce raw data'!$A$2:$A$3000=C814)*('ce raw data'!$B$2:$B$3000=$B841),,),0),MATCH(C817,'ce raw data'!$C$1:$CZ$1,0))),"-")</f>
        <v>-</v>
      </c>
      <c r="D841" s="8" t="str">
        <f>IFERROR(IF(INDEX('ce raw data'!$C$2:$CZ$3000,MATCH(1,INDEX(('ce raw data'!$A$2:$A$3000=C814)*('ce raw data'!$B$2:$B$3000=$B841),,),0),MATCH(D817,'ce raw data'!$C$1:$CZ$1,0))="","-",INDEX('ce raw data'!$C$2:$CZ$3000,MATCH(1,INDEX(('ce raw data'!$A$2:$A$3000=C814)*('ce raw data'!$B$2:$B$3000=$B841),,),0),MATCH(D817,'ce raw data'!$C$1:$CZ$1,0))),"-")</f>
        <v>-</v>
      </c>
      <c r="E841" s="8" t="str">
        <f>IFERROR(IF(INDEX('ce raw data'!$C$2:$CZ$3000,MATCH(1,INDEX(('ce raw data'!$A$2:$A$3000=C814)*('ce raw data'!$B$2:$B$3000=$B841),,),0),MATCH(E817,'ce raw data'!$C$1:$CZ$1,0))="","-",INDEX('ce raw data'!$C$2:$CZ$3000,MATCH(1,INDEX(('ce raw data'!$A$2:$A$3000=C814)*('ce raw data'!$B$2:$B$3000=$B841),,),0),MATCH(E817,'ce raw data'!$C$1:$CZ$1,0))),"-")</f>
        <v>-</v>
      </c>
      <c r="F841" s="8" t="str">
        <f>IFERROR(IF(INDEX('ce raw data'!$C$2:$CZ$3000,MATCH(1,INDEX(('ce raw data'!$A$2:$A$3000=C814)*('ce raw data'!$B$2:$B$3000=$B841),,),0),MATCH(F817,'ce raw data'!$C$1:$CZ$1,0))="","-",INDEX('ce raw data'!$C$2:$CZ$3000,MATCH(1,INDEX(('ce raw data'!$A$2:$A$3000=C814)*('ce raw data'!$B$2:$B$3000=$B841),,),0),MATCH(F817,'ce raw data'!$C$1:$CZ$1,0))),"-")</f>
        <v>-</v>
      </c>
      <c r="G841" s="8" t="str">
        <f>IFERROR(IF(INDEX('ce raw data'!$C$2:$CZ$3000,MATCH(1,INDEX(('ce raw data'!$A$2:$A$3000=C814)*('ce raw data'!$B$2:$B$3000=$B841),,),0),MATCH(G817,'ce raw data'!$C$1:$CZ$1,0))="","-",INDEX('ce raw data'!$C$2:$CZ$3000,MATCH(1,INDEX(('ce raw data'!$A$2:$A$3000=C814)*('ce raw data'!$B$2:$B$3000=$B841),,),0),MATCH(G817,'ce raw data'!$C$1:$CZ$1,0))),"-")</f>
        <v>-</v>
      </c>
      <c r="H841" s="8" t="str">
        <f>IFERROR(IF(INDEX('ce raw data'!$C$2:$CZ$3000,MATCH(1,INDEX(('ce raw data'!$A$2:$A$3000=C814)*('ce raw data'!$B$2:$B$3000=$B841),,),0),MATCH(H817,'ce raw data'!$C$1:$CZ$1,0))="","-",INDEX('ce raw data'!$C$2:$CZ$3000,MATCH(1,INDEX(('ce raw data'!$A$2:$A$3000=C814)*('ce raw data'!$B$2:$B$3000=$B841),,),0),MATCH(H817,'ce raw data'!$C$1:$CZ$1,0))),"-")</f>
        <v>-</v>
      </c>
      <c r="I841" s="8" t="str">
        <f>IFERROR(IF(INDEX('ce raw data'!$C$2:$CZ$3000,MATCH(1,INDEX(('ce raw data'!$A$2:$A$3000=C814)*('ce raw data'!$B$2:$B$3000=$B841),,),0),MATCH(I817,'ce raw data'!$C$1:$CZ$1,0))="","-",INDEX('ce raw data'!$C$2:$CZ$3000,MATCH(1,INDEX(('ce raw data'!$A$2:$A$3000=C814)*('ce raw data'!$B$2:$B$3000=$B841),,),0),MATCH(I817,'ce raw data'!$C$1:$CZ$1,0))),"-")</f>
        <v>-</v>
      </c>
      <c r="J841" s="8" t="str">
        <f>IFERROR(IF(INDEX('ce raw data'!$C$2:$CZ$3000,MATCH(1,INDEX(('ce raw data'!$A$2:$A$3000=C814)*('ce raw data'!$B$2:$B$3000=$B841),,),0),MATCH(J817,'ce raw data'!$C$1:$CZ$1,0))="","-",INDEX('ce raw data'!$C$2:$CZ$3000,MATCH(1,INDEX(('ce raw data'!$A$2:$A$3000=C814)*('ce raw data'!$B$2:$B$3000=$B841),,),0),MATCH(J817,'ce raw data'!$C$1:$CZ$1,0))),"-")</f>
        <v>-</v>
      </c>
    </row>
    <row r="842" spans="2:10" hidden="1" x14ac:dyDescent="0.4">
      <c r="B842" s="10"/>
      <c r="C842" s="8" t="str">
        <f>IFERROR(IF(INDEX('ce raw data'!$C$2:$CZ$3000,MATCH(1,INDEX(('ce raw data'!$A$2:$A$3000=C814)*('ce raw data'!$B$2:$B$3000=$B843),,),0),MATCH(SUBSTITUTE(C817,"Allele","Height"),'ce raw data'!$C$1:$CZ$1,0))="","-",INDEX('ce raw data'!$C$2:$CZ$3000,MATCH(1,INDEX(('ce raw data'!$A$2:$A$3000=C814)*('ce raw data'!$B$2:$B$3000=$B843),,),0),MATCH(SUBSTITUTE(C817,"Allele","Height"),'ce raw data'!$C$1:$CZ$1,0))),"-")</f>
        <v>-</v>
      </c>
      <c r="D842" s="8" t="str">
        <f>IFERROR(IF(INDEX('ce raw data'!$C$2:$CZ$3000,MATCH(1,INDEX(('ce raw data'!$A$2:$A$3000=C814)*('ce raw data'!$B$2:$B$3000=$B843),,),0),MATCH(SUBSTITUTE(D817,"Allele","Height"),'ce raw data'!$C$1:$CZ$1,0))="","-",INDEX('ce raw data'!$C$2:$CZ$3000,MATCH(1,INDEX(('ce raw data'!$A$2:$A$3000=C814)*('ce raw data'!$B$2:$B$3000=$B843),,),0),MATCH(SUBSTITUTE(D817,"Allele","Height"),'ce raw data'!$C$1:$CZ$1,0))),"-")</f>
        <v>-</v>
      </c>
      <c r="E842" s="8" t="str">
        <f>IFERROR(IF(INDEX('ce raw data'!$C$2:$CZ$3000,MATCH(1,INDEX(('ce raw data'!$A$2:$A$3000=C814)*('ce raw data'!$B$2:$B$3000=$B843),,),0),MATCH(SUBSTITUTE(E817,"Allele","Height"),'ce raw data'!$C$1:$CZ$1,0))="","-",INDEX('ce raw data'!$C$2:$CZ$3000,MATCH(1,INDEX(('ce raw data'!$A$2:$A$3000=C814)*('ce raw data'!$B$2:$B$3000=$B843),,),0),MATCH(SUBSTITUTE(E817,"Allele","Height"),'ce raw data'!$C$1:$CZ$1,0))),"-")</f>
        <v>-</v>
      </c>
      <c r="F842" s="8" t="str">
        <f>IFERROR(IF(INDEX('ce raw data'!$C$2:$CZ$3000,MATCH(1,INDEX(('ce raw data'!$A$2:$A$3000=C814)*('ce raw data'!$B$2:$B$3000=$B843),,),0),MATCH(SUBSTITUTE(F817,"Allele","Height"),'ce raw data'!$C$1:$CZ$1,0))="","-",INDEX('ce raw data'!$C$2:$CZ$3000,MATCH(1,INDEX(('ce raw data'!$A$2:$A$3000=C814)*('ce raw data'!$B$2:$B$3000=$B843),,),0),MATCH(SUBSTITUTE(F817,"Allele","Height"),'ce raw data'!$C$1:$CZ$1,0))),"-")</f>
        <v>-</v>
      </c>
      <c r="G842" s="8" t="str">
        <f>IFERROR(IF(INDEX('ce raw data'!$C$2:$CZ$3000,MATCH(1,INDEX(('ce raw data'!$A$2:$A$3000=C814)*('ce raw data'!$B$2:$B$3000=$B843),,),0),MATCH(SUBSTITUTE(G817,"Allele","Height"),'ce raw data'!$C$1:$CZ$1,0))="","-",INDEX('ce raw data'!$C$2:$CZ$3000,MATCH(1,INDEX(('ce raw data'!$A$2:$A$3000=C814)*('ce raw data'!$B$2:$B$3000=$B843),,),0),MATCH(SUBSTITUTE(G817,"Allele","Height"),'ce raw data'!$C$1:$CZ$1,0))),"-")</f>
        <v>-</v>
      </c>
      <c r="H842" s="8" t="str">
        <f>IFERROR(IF(INDEX('ce raw data'!$C$2:$CZ$3000,MATCH(1,INDEX(('ce raw data'!$A$2:$A$3000=C814)*('ce raw data'!$B$2:$B$3000=$B843),,),0),MATCH(SUBSTITUTE(H817,"Allele","Height"),'ce raw data'!$C$1:$CZ$1,0))="","-",INDEX('ce raw data'!$C$2:$CZ$3000,MATCH(1,INDEX(('ce raw data'!$A$2:$A$3000=C814)*('ce raw data'!$B$2:$B$3000=$B843),,),0),MATCH(SUBSTITUTE(H817,"Allele","Height"),'ce raw data'!$C$1:$CZ$1,0))),"-")</f>
        <v>-</v>
      </c>
      <c r="I842" s="8" t="str">
        <f>IFERROR(IF(INDEX('ce raw data'!$C$2:$CZ$3000,MATCH(1,INDEX(('ce raw data'!$A$2:$A$3000=C814)*('ce raw data'!$B$2:$B$3000=$B843),,),0),MATCH(SUBSTITUTE(I817,"Allele","Height"),'ce raw data'!$C$1:$CZ$1,0))="","-",INDEX('ce raw data'!$C$2:$CZ$3000,MATCH(1,INDEX(('ce raw data'!$A$2:$A$3000=C814)*('ce raw data'!$B$2:$B$3000=$B843),,),0),MATCH(SUBSTITUTE(I817,"Allele","Height"),'ce raw data'!$C$1:$CZ$1,0))),"-")</f>
        <v>-</v>
      </c>
      <c r="J842" s="8" t="str">
        <f>IFERROR(IF(INDEX('ce raw data'!$C$2:$CZ$3000,MATCH(1,INDEX(('ce raw data'!$A$2:$A$3000=C814)*('ce raw data'!$B$2:$B$3000=$B843),,),0),MATCH(SUBSTITUTE(J817,"Allele","Height"),'ce raw data'!$C$1:$CZ$1,0))="","-",INDEX('ce raw data'!$C$2:$CZ$3000,MATCH(1,INDEX(('ce raw data'!$A$2:$A$3000=C814)*('ce raw data'!$B$2:$B$3000=$B843),,),0),MATCH(SUBSTITUTE(J817,"Allele","Height"),'ce raw data'!$C$1:$CZ$1,0))),"-")</f>
        <v>-</v>
      </c>
    </row>
    <row r="843" spans="2:10" x14ac:dyDescent="0.4">
      <c r="B843" s="14" t="str">
        <f>'Allele Call Table'!$A$95</f>
        <v>TH01</v>
      </c>
      <c r="C843" s="8" t="str">
        <f>IFERROR(IF(INDEX('ce raw data'!$C$2:$CZ$3000,MATCH(1,INDEX(('ce raw data'!$A$2:$A$3000=C814)*('ce raw data'!$B$2:$B$3000=$B843),,),0),MATCH(C817,'ce raw data'!$C$1:$CZ$1,0))="","-",INDEX('ce raw data'!$C$2:$CZ$3000,MATCH(1,INDEX(('ce raw data'!$A$2:$A$3000=C814)*('ce raw data'!$B$2:$B$3000=$B843),,),0),MATCH(C817,'ce raw data'!$C$1:$CZ$1,0))),"-")</f>
        <v>-</v>
      </c>
      <c r="D843" s="8" t="str">
        <f>IFERROR(IF(INDEX('ce raw data'!$C$2:$CZ$3000,MATCH(1,INDEX(('ce raw data'!$A$2:$A$3000=C814)*('ce raw data'!$B$2:$B$3000=$B843),,),0),MATCH(D817,'ce raw data'!$C$1:$CZ$1,0))="","-",INDEX('ce raw data'!$C$2:$CZ$3000,MATCH(1,INDEX(('ce raw data'!$A$2:$A$3000=C814)*('ce raw data'!$B$2:$B$3000=$B843),,),0),MATCH(D817,'ce raw data'!$C$1:$CZ$1,0))),"-")</f>
        <v>-</v>
      </c>
      <c r="E843" s="8" t="str">
        <f>IFERROR(IF(INDEX('ce raw data'!$C$2:$CZ$3000,MATCH(1,INDEX(('ce raw data'!$A$2:$A$3000=C814)*('ce raw data'!$B$2:$B$3000=$B843),,),0),MATCH(E817,'ce raw data'!$C$1:$CZ$1,0))="","-",INDEX('ce raw data'!$C$2:$CZ$3000,MATCH(1,INDEX(('ce raw data'!$A$2:$A$3000=C814)*('ce raw data'!$B$2:$B$3000=$B843),,),0),MATCH(E817,'ce raw data'!$C$1:$CZ$1,0))),"-")</f>
        <v>-</v>
      </c>
      <c r="F843" s="8" t="str">
        <f>IFERROR(IF(INDEX('ce raw data'!$C$2:$CZ$3000,MATCH(1,INDEX(('ce raw data'!$A$2:$A$3000=C814)*('ce raw data'!$B$2:$B$3000=$B843),,),0),MATCH(F817,'ce raw data'!$C$1:$CZ$1,0))="","-",INDEX('ce raw data'!$C$2:$CZ$3000,MATCH(1,INDEX(('ce raw data'!$A$2:$A$3000=C814)*('ce raw data'!$B$2:$B$3000=$B843),,),0),MATCH(F817,'ce raw data'!$C$1:$CZ$1,0))),"-")</f>
        <v>-</v>
      </c>
      <c r="G843" s="8" t="str">
        <f>IFERROR(IF(INDEX('ce raw data'!$C$2:$CZ$3000,MATCH(1,INDEX(('ce raw data'!$A$2:$A$3000=C814)*('ce raw data'!$B$2:$B$3000=$B843),,),0),MATCH(G817,'ce raw data'!$C$1:$CZ$1,0))="","-",INDEX('ce raw data'!$C$2:$CZ$3000,MATCH(1,INDEX(('ce raw data'!$A$2:$A$3000=C814)*('ce raw data'!$B$2:$B$3000=$B843),,),0),MATCH(G817,'ce raw data'!$C$1:$CZ$1,0))),"-")</f>
        <v>-</v>
      </c>
      <c r="H843" s="8" t="str">
        <f>IFERROR(IF(INDEX('ce raw data'!$C$2:$CZ$3000,MATCH(1,INDEX(('ce raw data'!$A$2:$A$3000=C814)*('ce raw data'!$B$2:$B$3000=$B843),,),0),MATCH(H817,'ce raw data'!$C$1:$CZ$1,0))="","-",INDEX('ce raw data'!$C$2:$CZ$3000,MATCH(1,INDEX(('ce raw data'!$A$2:$A$3000=C814)*('ce raw data'!$B$2:$B$3000=$B843),,),0),MATCH(H817,'ce raw data'!$C$1:$CZ$1,0))),"-")</f>
        <v>-</v>
      </c>
      <c r="I843" s="8" t="str">
        <f>IFERROR(IF(INDEX('ce raw data'!$C$2:$CZ$3000,MATCH(1,INDEX(('ce raw data'!$A$2:$A$3000=C814)*('ce raw data'!$B$2:$B$3000=$B843),,),0),MATCH(I817,'ce raw data'!$C$1:$CZ$1,0))="","-",INDEX('ce raw data'!$C$2:$CZ$3000,MATCH(1,INDEX(('ce raw data'!$A$2:$A$3000=C814)*('ce raw data'!$B$2:$B$3000=$B843),,),0),MATCH(I817,'ce raw data'!$C$1:$CZ$1,0))),"-")</f>
        <v>-</v>
      </c>
      <c r="J843" s="8" t="str">
        <f>IFERROR(IF(INDEX('ce raw data'!$C$2:$CZ$3000,MATCH(1,INDEX(('ce raw data'!$A$2:$A$3000=C814)*('ce raw data'!$B$2:$B$3000=$B843),,),0),MATCH(J817,'ce raw data'!$C$1:$CZ$1,0))="","-",INDEX('ce raw data'!$C$2:$CZ$3000,MATCH(1,INDEX(('ce raw data'!$A$2:$A$3000=C814)*('ce raw data'!$B$2:$B$3000=$B843),,),0),MATCH(J817,'ce raw data'!$C$1:$CZ$1,0))),"-")</f>
        <v>-</v>
      </c>
    </row>
    <row r="844" spans="2:10" hidden="1" x14ac:dyDescent="0.4">
      <c r="B844" s="14"/>
      <c r="C844" s="8" t="str">
        <f>IFERROR(IF(INDEX('ce raw data'!$C$2:$CZ$3000,MATCH(1,INDEX(('ce raw data'!$A$2:$A$3000=C814)*('ce raw data'!$B$2:$B$3000=$B845),,),0),MATCH(SUBSTITUTE(C817,"Allele","Height"),'ce raw data'!$C$1:$CZ$1,0))="","-",INDEX('ce raw data'!$C$2:$CZ$3000,MATCH(1,INDEX(('ce raw data'!$A$2:$A$3000=C814)*('ce raw data'!$B$2:$B$3000=$B845),,),0),MATCH(SUBSTITUTE(C817,"Allele","Height"),'ce raw data'!$C$1:$CZ$1,0))),"-")</f>
        <v>-</v>
      </c>
      <c r="D844" s="8" t="str">
        <f>IFERROR(IF(INDEX('ce raw data'!$C$2:$CZ$3000,MATCH(1,INDEX(('ce raw data'!$A$2:$A$3000=C814)*('ce raw data'!$B$2:$B$3000=$B845),,),0),MATCH(SUBSTITUTE(D817,"Allele","Height"),'ce raw data'!$C$1:$CZ$1,0))="","-",INDEX('ce raw data'!$C$2:$CZ$3000,MATCH(1,INDEX(('ce raw data'!$A$2:$A$3000=C814)*('ce raw data'!$B$2:$B$3000=$B845),,),0),MATCH(SUBSTITUTE(D817,"Allele","Height"),'ce raw data'!$C$1:$CZ$1,0))),"-")</f>
        <v>-</v>
      </c>
      <c r="E844" s="8" t="str">
        <f>IFERROR(IF(INDEX('ce raw data'!$C$2:$CZ$3000,MATCH(1,INDEX(('ce raw data'!$A$2:$A$3000=C814)*('ce raw data'!$B$2:$B$3000=$B845),,),0),MATCH(SUBSTITUTE(E817,"Allele","Height"),'ce raw data'!$C$1:$CZ$1,0))="","-",INDEX('ce raw data'!$C$2:$CZ$3000,MATCH(1,INDEX(('ce raw data'!$A$2:$A$3000=C814)*('ce raw data'!$B$2:$B$3000=$B845),,),0),MATCH(SUBSTITUTE(E817,"Allele","Height"),'ce raw data'!$C$1:$CZ$1,0))),"-")</f>
        <v>-</v>
      </c>
      <c r="F844" s="8" t="str">
        <f>IFERROR(IF(INDEX('ce raw data'!$C$2:$CZ$3000,MATCH(1,INDEX(('ce raw data'!$A$2:$A$3000=C814)*('ce raw data'!$B$2:$B$3000=$B845),,),0),MATCH(SUBSTITUTE(F817,"Allele","Height"),'ce raw data'!$C$1:$CZ$1,0))="","-",INDEX('ce raw data'!$C$2:$CZ$3000,MATCH(1,INDEX(('ce raw data'!$A$2:$A$3000=C814)*('ce raw data'!$B$2:$B$3000=$B845),,),0),MATCH(SUBSTITUTE(F817,"Allele","Height"),'ce raw data'!$C$1:$CZ$1,0))),"-")</f>
        <v>-</v>
      </c>
      <c r="G844" s="8" t="str">
        <f>IFERROR(IF(INDEX('ce raw data'!$C$2:$CZ$3000,MATCH(1,INDEX(('ce raw data'!$A$2:$A$3000=C814)*('ce raw data'!$B$2:$B$3000=$B845),,),0),MATCH(SUBSTITUTE(G817,"Allele","Height"),'ce raw data'!$C$1:$CZ$1,0))="","-",INDEX('ce raw data'!$C$2:$CZ$3000,MATCH(1,INDEX(('ce raw data'!$A$2:$A$3000=C814)*('ce raw data'!$B$2:$B$3000=$B845),,),0),MATCH(SUBSTITUTE(G817,"Allele","Height"),'ce raw data'!$C$1:$CZ$1,0))),"-")</f>
        <v>-</v>
      </c>
      <c r="H844" s="8" t="str">
        <f>IFERROR(IF(INDEX('ce raw data'!$C$2:$CZ$3000,MATCH(1,INDEX(('ce raw data'!$A$2:$A$3000=C814)*('ce raw data'!$B$2:$B$3000=$B845),,),0),MATCH(SUBSTITUTE(H817,"Allele","Height"),'ce raw data'!$C$1:$CZ$1,0))="","-",INDEX('ce raw data'!$C$2:$CZ$3000,MATCH(1,INDEX(('ce raw data'!$A$2:$A$3000=C814)*('ce raw data'!$B$2:$B$3000=$B845),,),0),MATCH(SUBSTITUTE(H817,"Allele","Height"),'ce raw data'!$C$1:$CZ$1,0))),"-")</f>
        <v>-</v>
      </c>
      <c r="I844" s="8" t="str">
        <f>IFERROR(IF(INDEX('ce raw data'!$C$2:$CZ$3000,MATCH(1,INDEX(('ce raw data'!$A$2:$A$3000=C814)*('ce raw data'!$B$2:$B$3000=$B845),,),0),MATCH(SUBSTITUTE(I817,"Allele","Height"),'ce raw data'!$C$1:$CZ$1,0))="","-",INDEX('ce raw data'!$C$2:$CZ$3000,MATCH(1,INDEX(('ce raw data'!$A$2:$A$3000=C814)*('ce raw data'!$B$2:$B$3000=$B845),,),0),MATCH(SUBSTITUTE(I817,"Allele","Height"),'ce raw data'!$C$1:$CZ$1,0))),"-")</f>
        <v>-</v>
      </c>
      <c r="J844" s="8" t="str">
        <f>IFERROR(IF(INDEX('ce raw data'!$C$2:$CZ$3000,MATCH(1,INDEX(('ce raw data'!$A$2:$A$3000=C814)*('ce raw data'!$B$2:$B$3000=$B845),,),0),MATCH(SUBSTITUTE(J817,"Allele","Height"),'ce raw data'!$C$1:$CZ$1,0))="","-",INDEX('ce raw data'!$C$2:$CZ$3000,MATCH(1,INDEX(('ce raw data'!$A$2:$A$3000=C814)*('ce raw data'!$B$2:$B$3000=$B845),,),0),MATCH(SUBSTITUTE(J817,"Allele","Height"),'ce raw data'!$C$1:$CZ$1,0))),"-")</f>
        <v>-</v>
      </c>
    </row>
    <row r="845" spans="2:10" x14ac:dyDescent="0.4">
      <c r="B845" s="14" t="str">
        <f>'Allele Call Table'!$A$97</f>
        <v>vWA</v>
      </c>
      <c r="C845" s="8" t="str">
        <f>IFERROR(IF(INDEX('ce raw data'!$C$2:$CZ$3000,MATCH(1,INDEX(('ce raw data'!$A$2:$A$3000=C814)*('ce raw data'!$B$2:$B$3000=$B845),,),0),MATCH(C817,'ce raw data'!$C$1:$CZ$1,0))="","-",INDEX('ce raw data'!$C$2:$CZ$3000,MATCH(1,INDEX(('ce raw data'!$A$2:$A$3000=C814)*('ce raw data'!$B$2:$B$3000=$B845),,),0),MATCH(C817,'ce raw data'!$C$1:$CZ$1,0))),"-")</f>
        <v>-</v>
      </c>
      <c r="D845" s="8" t="str">
        <f>IFERROR(IF(INDEX('ce raw data'!$C$2:$CZ$3000,MATCH(1,INDEX(('ce raw data'!$A$2:$A$3000=C814)*('ce raw data'!$B$2:$B$3000=$B845),,),0),MATCH(D817,'ce raw data'!$C$1:$CZ$1,0))="","-",INDEX('ce raw data'!$C$2:$CZ$3000,MATCH(1,INDEX(('ce raw data'!$A$2:$A$3000=C814)*('ce raw data'!$B$2:$B$3000=$B845),,),0),MATCH(D817,'ce raw data'!$C$1:$CZ$1,0))),"-")</f>
        <v>-</v>
      </c>
      <c r="E845" s="8" t="str">
        <f>IFERROR(IF(INDEX('ce raw data'!$C$2:$CZ$3000,MATCH(1,INDEX(('ce raw data'!$A$2:$A$3000=C814)*('ce raw data'!$B$2:$B$3000=$B845),,),0),MATCH(E817,'ce raw data'!$C$1:$CZ$1,0))="","-",INDEX('ce raw data'!$C$2:$CZ$3000,MATCH(1,INDEX(('ce raw data'!$A$2:$A$3000=C814)*('ce raw data'!$B$2:$B$3000=$B845),,),0),MATCH(E817,'ce raw data'!$C$1:$CZ$1,0))),"-")</f>
        <v>-</v>
      </c>
      <c r="F845" s="8" t="str">
        <f>IFERROR(IF(INDEX('ce raw data'!$C$2:$CZ$3000,MATCH(1,INDEX(('ce raw data'!$A$2:$A$3000=C814)*('ce raw data'!$B$2:$B$3000=$B845),,),0),MATCH(F817,'ce raw data'!$C$1:$CZ$1,0))="","-",INDEX('ce raw data'!$C$2:$CZ$3000,MATCH(1,INDEX(('ce raw data'!$A$2:$A$3000=C814)*('ce raw data'!$B$2:$B$3000=$B845),,),0),MATCH(F817,'ce raw data'!$C$1:$CZ$1,0))),"-")</f>
        <v>-</v>
      </c>
      <c r="G845" s="8" t="str">
        <f>IFERROR(IF(INDEX('ce raw data'!$C$2:$CZ$3000,MATCH(1,INDEX(('ce raw data'!$A$2:$A$3000=C814)*('ce raw data'!$B$2:$B$3000=$B845),,),0),MATCH(G817,'ce raw data'!$C$1:$CZ$1,0))="","-",INDEX('ce raw data'!$C$2:$CZ$3000,MATCH(1,INDEX(('ce raw data'!$A$2:$A$3000=C814)*('ce raw data'!$B$2:$B$3000=$B845),,),0),MATCH(G817,'ce raw data'!$C$1:$CZ$1,0))),"-")</f>
        <v>-</v>
      </c>
      <c r="H845" s="8" t="str">
        <f>IFERROR(IF(INDEX('ce raw data'!$C$2:$CZ$3000,MATCH(1,INDEX(('ce raw data'!$A$2:$A$3000=C814)*('ce raw data'!$B$2:$B$3000=$B845),,),0),MATCH(H817,'ce raw data'!$C$1:$CZ$1,0))="","-",INDEX('ce raw data'!$C$2:$CZ$3000,MATCH(1,INDEX(('ce raw data'!$A$2:$A$3000=C814)*('ce raw data'!$B$2:$B$3000=$B845),,),0),MATCH(H817,'ce raw data'!$C$1:$CZ$1,0))),"-")</f>
        <v>-</v>
      </c>
      <c r="I845" s="8" t="str">
        <f>IFERROR(IF(INDEX('ce raw data'!$C$2:$CZ$3000,MATCH(1,INDEX(('ce raw data'!$A$2:$A$3000=C814)*('ce raw data'!$B$2:$B$3000=$B845),,),0),MATCH(I817,'ce raw data'!$C$1:$CZ$1,0))="","-",INDEX('ce raw data'!$C$2:$CZ$3000,MATCH(1,INDEX(('ce raw data'!$A$2:$A$3000=C814)*('ce raw data'!$B$2:$B$3000=$B845),,),0),MATCH(I817,'ce raw data'!$C$1:$CZ$1,0))),"-")</f>
        <v>-</v>
      </c>
      <c r="J845" s="8" t="str">
        <f>IFERROR(IF(INDEX('ce raw data'!$C$2:$CZ$3000,MATCH(1,INDEX(('ce raw data'!$A$2:$A$3000=C814)*('ce raw data'!$B$2:$B$3000=$B845),,),0),MATCH(J817,'ce raw data'!$C$1:$CZ$1,0))="","-",INDEX('ce raw data'!$C$2:$CZ$3000,MATCH(1,INDEX(('ce raw data'!$A$2:$A$3000=C814)*('ce raw data'!$B$2:$B$3000=$B845),,),0),MATCH(J817,'ce raw data'!$C$1:$CZ$1,0))),"-")</f>
        <v>-</v>
      </c>
    </row>
    <row r="846" spans="2:10" hidden="1" x14ac:dyDescent="0.4">
      <c r="B846" s="14"/>
      <c r="C846" s="8" t="str">
        <f>IFERROR(IF(INDEX('ce raw data'!$C$2:$CZ$3000,MATCH(1,INDEX(('ce raw data'!$A$2:$A$3000=C814)*('ce raw data'!$B$2:$B$3000=$B847),,),0),MATCH(SUBSTITUTE(C817,"Allele","Height"),'ce raw data'!$C$1:$CZ$1,0))="","-",INDEX('ce raw data'!$C$2:$CZ$3000,MATCH(1,INDEX(('ce raw data'!$A$2:$A$3000=C814)*('ce raw data'!$B$2:$B$3000=$B847),,),0),MATCH(SUBSTITUTE(C817,"Allele","Height"),'ce raw data'!$C$1:$CZ$1,0))),"-")</f>
        <v>-</v>
      </c>
      <c r="D846" s="8" t="str">
        <f>IFERROR(IF(INDEX('ce raw data'!$C$2:$CZ$3000,MATCH(1,INDEX(('ce raw data'!$A$2:$A$3000=C814)*('ce raw data'!$B$2:$B$3000=$B847),,),0),MATCH(SUBSTITUTE(D817,"Allele","Height"),'ce raw data'!$C$1:$CZ$1,0))="","-",INDEX('ce raw data'!$C$2:$CZ$3000,MATCH(1,INDEX(('ce raw data'!$A$2:$A$3000=C814)*('ce raw data'!$B$2:$B$3000=$B847),,),0),MATCH(SUBSTITUTE(D817,"Allele","Height"),'ce raw data'!$C$1:$CZ$1,0))),"-")</f>
        <v>-</v>
      </c>
      <c r="E846" s="8" t="str">
        <f>IFERROR(IF(INDEX('ce raw data'!$C$2:$CZ$3000,MATCH(1,INDEX(('ce raw data'!$A$2:$A$3000=C814)*('ce raw data'!$B$2:$B$3000=$B847),,),0),MATCH(SUBSTITUTE(E817,"Allele","Height"),'ce raw data'!$C$1:$CZ$1,0))="","-",INDEX('ce raw data'!$C$2:$CZ$3000,MATCH(1,INDEX(('ce raw data'!$A$2:$A$3000=C814)*('ce raw data'!$B$2:$B$3000=$B847),,),0),MATCH(SUBSTITUTE(E817,"Allele","Height"),'ce raw data'!$C$1:$CZ$1,0))),"-")</f>
        <v>-</v>
      </c>
      <c r="F846" s="8" t="str">
        <f>IFERROR(IF(INDEX('ce raw data'!$C$2:$CZ$3000,MATCH(1,INDEX(('ce raw data'!$A$2:$A$3000=C814)*('ce raw data'!$B$2:$B$3000=$B847),,),0),MATCH(SUBSTITUTE(F817,"Allele","Height"),'ce raw data'!$C$1:$CZ$1,0))="","-",INDEX('ce raw data'!$C$2:$CZ$3000,MATCH(1,INDEX(('ce raw data'!$A$2:$A$3000=C814)*('ce raw data'!$B$2:$B$3000=$B847),,),0),MATCH(SUBSTITUTE(F817,"Allele","Height"),'ce raw data'!$C$1:$CZ$1,0))),"-")</f>
        <v>-</v>
      </c>
      <c r="G846" s="8" t="str">
        <f>IFERROR(IF(INDEX('ce raw data'!$C$2:$CZ$3000,MATCH(1,INDEX(('ce raw data'!$A$2:$A$3000=C814)*('ce raw data'!$B$2:$B$3000=$B847),,),0),MATCH(SUBSTITUTE(G817,"Allele","Height"),'ce raw data'!$C$1:$CZ$1,0))="","-",INDEX('ce raw data'!$C$2:$CZ$3000,MATCH(1,INDEX(('ce raw data'!$A$2:$A$3000=C814)*('ce raw data'!$B$2:$B$3000=$B847),,),0),MATCH(SUBSTITUTE(G817,"Allele","Height"),'ce raw data'!$C$1:$CZ$1,0))),"-")</f>
        <v>-</v>
      </c>
      <c r="H846" s="8" t="str">
        <f>IFERROR(IF(INDEX('ce raw data'!$C$2:$CZ$3000,MATCH(1,INDEX(('ce raw data'!$A$2:$A$3000=C814)*('ce raw data'!$B$2:$B$3000=$B847),,),0),MATCH(SUBSTITUTE(H817,"Allele","Height"),'ce raw data'!$C$1:$CZ$1,0))="","-",INDEX('ce raw data'!$C$2:$CZ$3000,MATCH(1,INDEX(('ce raw data'!$A$2:$A$3000=C814)*('ce raw data'!$B$2:$B$3000=$B847),,),0),MATCH(SUBSTITUTE(H817,"Allele","Height"),'ce raw data'!$C$1:$CZ$1,0))),"-")</f>
        <v>-</v>
      </c>
      <c r="I846" s="8" t="str">
        <f>IFERROR(IF(INDEX('ce raw data'!$C$2:$CZ$3000,MATCH(1,INDEX(('ce raw data'!$A$2:$A$3000=C814)*('ce raw data'!$B$2:$B$3000=$B847),,),0),MATCH(SUBSTITUTE(I817,"Allele","Height"),'ce raw data'!$C$1:$CZ$1,0))="","-",INDEX('ce raw data'!$C$2:$CZ$3000,MATCH(1,INDEX(('ce raw data'!$A$2:$A$3000=C814)*('ce raw data'!$B$2:$B$3000=$B847),,),0),MATCH(SUBSTITUTE(I817,"Allele","Height"),'ce raw data'!$C$1:$CZ$1,0))),"-")</f>
        <v>-</v>
      </c>
      <c r="J846" s="8" t="str">
        <f>IFERROR(IF(INDEX('ce raw data'!$C$2:$CZ$3000,MATCH(1,INDEX(('ce raw data'!$A$2:$A$3000=C814)*('ce raw data'!$B$2:$B$3000=$B847),,),0),MATCH(SUBSTITUTE(J817,"Allele","Height"),'ce raw data'!$C$1:$CZ$1,0))="","-",INDEX('ce raw data'!$C$2:$CZ$3000,MATCH(1,INDEX(('ce raw data'!$A$2:$A$3000=C814)*('ce raw data'!$B$2:$B$3000=$B847),,),0),MATCH(SUBSTITUTE(J817,"Allele","Height"),'ce raw data'!$C$1:$CZ$1,0))),"-")</f>
        <v>-</v>
      </c>
    </row>
    <row r="847" spans="2:10" x14ac:dyDescent="0.4">
      <c r="B847" s="14" t="str">
        <f>'Allele Call Table'!$A$99</f>
        <v>D21S11</v>
      </c>
      <c r="C847" s="8" t="str">
        <f>IFERROR(IF(INDEX('ce raw data'!$C$2:$CZ$3000,MATCH(1,INDEX(('ce raw data'!$A$2:$A$3000=C814)*('ce raw data'!$B$2:$B$3000=$B847),,),0),MATCH(C817,'ce raw data'!$C$1:$CZ$1,0))="","-",INDEX('ce raw data'!$C$2:$CZ$3000,MATCH(1,INDEX(('ce raw data'!$A$2:$A$3000=C814)*('ce raw data'!$B$2:$B$3000=$B847),,),0),MATCH(C817,'ce raw data'!$C$1:$CZ$1,0))),"-")</f>
        <v>-</v>
      </c>
      <c r="D847" s="8" t="str">
        <f>IFERROR(IF(INDEX('ce raw data'!$C$2:$CZ$3000,MATCH(1,INDEX(('ce raw data'!$A$2:$A$3000=C814)*('ce raw data'!$B$2:$B$3000=$B847),,),0),MATCH(D817,'ce raw data'!$C$1:$CZ$1,0))="","-",INDEX('ce raw data'!$C$2:$CZ$3000,MATCH(1,INDEX(('ce raw data'!$A$2:$A$3000=C814)*('ce raw data'!$B$2:$B$3000=$B847),,),0),MATCH(D817,'ce raw data'!$C$1:$CZ$1,0))),"-")</f>
        <v>-</v>
      </c>
      <c r="E847" s="8" t="str">
        <f>IFERROR(IF(INDEX('ce raw data'!$C$2:$CZ$3000,MATCH(1,INDEX(('ce raw data'!$A$2:$A$3000=C814)*('ce raw data'!$B$2:$B$3000=$B847),,),0),MATCH(E817,'ce raw data'!$C$1:$CZ$1,0))="","-",INDEX('ce raw data'!$C$2:$CZ$3000,MATCH(1,INDEX(('ce raw data'!$A$2:$A$3000=C814)*('ce raw data'!$B$2:$B$3000=$B847),,),0),MATCH(E817,'ce raw data'!$C$1:$CZ$1,0))),"-")</f>
        <v>-</v>
      </c>
      <c r="F847" s="8" t="str">
        <f>IFERROR(IF(INDEX('ce raw data'!$C$2:$CZ$3000,MATCH(1,INDEX(('ce raw data'!$A$2:$A$3000=C814)*('ce raw data'!$B$2:$B$3000=$B847),,),0),MATCH(F817,'ce raw data'!$C$1:$CZ$1,0))="","-",INDEX('ce raw data'!$C$2:$CZ$3000,MATCH(1,INDEX(('ce raw data'!$A$2:$A$3000=C814)*('ce raw data'!$B$2:$B$3000=$B847),,),0),MATCH(F817,'ce raw data'!$C$1:$CZ$1,0))),"-")</f>
        <v>-</v>
      </c>
      <c r="G847" s="8" t="str">
        <f>IFERROR(IF(INDEX('ce raw data'!$C$2:$CZ$3000,MATCH(1,INDEX(('ce raw data'!$A$2:$A$3000=C814)*('ce raw data'!$B$2:$B$3000=$B847),,),0),MATCH(G817,'ce raw data'!$C$1:$CZ$1,0))="","-",INDEX('ce raw data'!$C$2:$CZ$3000,MATCH(1,INDEX(('ce raw data'!$A$2:$A$3000=C814)*('ce raw data'!$B$2:$B$3000=$B847),,),0),MATCH(G817,'ce raw data'!$C$1:$CZ$1,0))),"-")</f>
        <v>-</v>
      </c>
      <c r="H847" s="8" t="str">
        <f>IFERROR(IF(INDEX('ce raw data'!$C$2:$CZ$3000,MATCH(1,INDEX(('ce raw data'!$A$2:$A$3000=C814)*('ce raw data'!$B$2:$B$3000=$B847),,),0),MATCH(H817,'ce raw data'!$C$1:$CZ$1,0))="","-",INDEX('ce raw data'!$C$2:$CZ$3000,MATCH(1,INDEX(('ce raw data'!$A$2:$A$3000=C814)*('ce raw data'!$B$2:$B$3000=$B847),,),0),MATCH(H817,'ce raw data'!$C$1:$CZ$1,0))),"-")</f>
        <v>-</v>
      </c>
      <c r="I847" s="8" t="str">
        <f>IFERROR(IF(INDEX('ce raw data'!$C$2:$CZ$3000,MATCH(1,INDEX(('ce raw data'!$A$2:$A$3000=C814)*('ce raw data'!$B$2:$B$3000=$B847),,),0),MATCH(I817,'ce raw data'!$C$1:$CZ$1,0))="","-",INDEX('ce raw data'!$C$2:$CZ$3000,MATCH(1,INDEX(('ce raw data'!$A$2:$A$3000=C814)*('ce raw data'!$B$2:$B$3000=$B847),,),0),MATCH(I817,'ce raw data'!$C$1:$CZ$1,0))),"-")</f>
        <v>-</v>
      </c>
      <c r="J847" s="8" t="str">
        <f>IFERROR(IF(INDEX('ce raw data'!$C$2:$CZ$3000,MATCH(1,INDEX(('ce raw data'!$A$2:$A$3000=C814)*('ce raw data'!$B$2:$B$3000=$B847),,),0),MATCH(J817,'ce raw data'!$C$1:$CZ$1,0))="","-",INDEX('ce raw data'!$C$2:$CZ$3000,MATCH(1,INDEX(('ce raw data'!$A$2:$A$3000=C814)*('ce raw data'!$B$2:$B$3000=$B847),,),0),MATCH(J817,'ce raw data'!$C$1:$CZ$1,0))),"-")</f>
        <v>-</v>
      </c>
    </row>
    <row r="848" spans="2:10" hidden="1" x14ac:dyDescent="0.4">
      <c r="B848" s="14"/>
      <c r="C848" s="8" t="str">
        <f>IFERROR(IF(INDEX('ce raw data'!$C$2:$CZ$3000,MATCH(1,INDEX(('ce raw data'!$A$2:$A$3000=C814)*('ce raw data'!$B$2:$B$3000=$B849),,),0),MATCH(SUBSTITUTE(C817,"Allele","Height"),'ce raw data'!$C$1:$CZ$1,0))="","-",INDEX('ce raw data'!$C$2:$CZ$3000,MATCH(1,INDEX(('ce raw data'!$A$2:$A$3000=C814)*('ce raw data'!$B$2:$B$3000=$B849),,),0),MATCH(SUBSTITUTE(C817,"Allele","Height"),'ce raw data'!$C$1:$CZ$1,0))),"-")</f>
        <v>-</v>
      </c>
      <c r="D848" s="8" t="str">
        <f>IFERROR(IF(INDEX('ce raw data'!$C$2:$CZ$3000,MATCH(1,INDEX(('ce raw data'!$A$2:$A$3000=C814)*('ce raw data'!$B$2:$B$3000=$B849),,),0),MATCH(SUBSTITUTE(D817,"Allele","Height"),'ce raw data'!$C$1:$CZ$1,0))="","-",INDEX('ce raw data'!$C$2:$CZ$3000,MATCH(1,INDEX(('ce raw data'!$A$2:$A$3000=C814)*('ce raw data'!$B$2:$B$3000=$B849),,),0),MATCH(SUBSTITUTE(D817,"Allele","Height"),'ce raw data'!$C$1:$CZ$1,0))),"-")</f>
        <v>-</v>
      </c>
      <c r="E848" s="8" t="str">
        <f>IFERROR(IF(INDEX('ce raw data'!$C$2:$CZ$3000,MATCH(1,INDEX(('ce raw data'!$A$2:$A$3000=C814)*('ce raw data'!$B$2:$B$3000=$B849),,),0),MATCH(SUBSTITUTE(E817,"Allele","Height"),'ce raw data'!$C$1:$CZ$1,0))="","-",INDEX('ce raw data'!$C$2:$CZ$3000,MATCH(1,INDEX(('ce raw data'!$A$2:$A$3000=C814)*('ce raw data'!$B$2:$B$3000=$B849),,),0),MATCH(SUBSTITUTE(E817,"Allele","Height"),'ce raw data'!$C$1:$CZ$1,0))),"-")</f>
        <v>-</v>
      </c>
      <c r="F848" s="8" t="str">
        <f>IFERROR(IF(INDEX('ce raw data'!$C$2:$CZ$3000,MATCH(1,INDEX(('ce raw data'!$A$2:$A$3000=C814)*('ce raw data'!$B$2:$B$3000=$B849),,),0),MATCH(SUBSTITUTE(F817,"Allele","Height"),'ce raw data'!$C$1:$CZ$1,0))="","-",INDEX('ce raw data'!$C$2:$CZ$3000,MATCH(1,INDEX(('ce raw data'!$A$2:$A$3000=C814)*('ce raw data'!$B$2:$B$3000=$B849),,),0),MATCH(SUBSTITUTE(F817,"Allele","Height"),'ce raw data'!$C$1:$CZ$1,0))),"-")</f>
        <v>-</v>
      </c>
      <c r="G848" s="8" t="str">
        <f>IFERROR(IF(INDEX('ce raw data'!$C$2:$CZ$3000,MATCH(1,INDEX(('ce raw data'!$A$2:$A$3000=C814)*('ce raw data'!$B$2:$B$3000=$B849),,),0),MATCH(SUBSTITUTE(G817,"Allele","Height"),'ce raw data'!$C$1:$CZ$1,0))="","-",INDEX('ce raw data'!$C$2:$CZ$3000,MATCH(1,INDEX(('ce raw data'!$A$2:$A$3000=C814)*('ce raw data'!$B$2:$B$3000=$B849),,),0),MATCH(SUBSTITUTE(G817,"Allele","Height"),'ce raw data'!$C$1:$CZ$1,0))),"-")</f>
        <v>-</v>
      </c>
      <c r="H848" s="8" t="str">
        <f>IFERROR(IF(INDEX('ce raw data'!$C$2:$CZ$3000,MATCH(1,INDEX(('ce raw data'!$A$2:$A$3000=C814)*('ce raw data'!$B$2:$B$3000=$B849),,),0),MATCH(SUBSTITUTE(H817,"Allele","Height"),'ce raw data'!$C$1:$CZ$1,0))="","-",INDEX('ce raw data'!$C$2:$CZ$3000,MATCH(1,INDEX(('ce raw data'!$A$2:$A$3000=C814)*('ce raw data'!$B$2:$B$3000=$B849),,),0),MATCH(SUBSTITUTE(H817,"Allele","Height"),'ce raw data'!$C$1:$CZ$1,0))),"-")</f>
        <v>-</v>
      </c>
      <c r="I848" s="8" t="str">
        <f>IFERROR(IF(INDEX('ce raw data'!$C$2:$CZ$3000,MATCH(1,INDEX(('ce raw data'!$A$2:$A$3000=C814)*('ce raw data'!$B$2:$B$3000=$B849),,),0),MATCH(SUBSTITUTE(I817,"Allele","Height"),'ce raw data'!$C$1:$CZ$1,0))="","-",INDEX('ce raw data'!$C$2:$CZ$3000,MATCH(1,INDEX(('ce raw data'!$A$2:$A$3000=C814)*('ce raw data'!$B$2:$B$3000=$B849),,),0),MATCH(SUBSTITUTE(I817,"Allele","Height"),'ce raw data'!$C$1:$CZ$1,0))),"-")</f>
        <v>-</v>
      </c>
      <c r="J848" s="8" t="str">
        <f>IFERROR(IF(INDEX('ce raw data'!$C$2:$CZ$3000,MATCH(1,INDEX(('ce raw data'!$A$2:$A$3000=C814)*('ce raw data'!$B$2:$B$3000=$B849),,),0),MATCH(SUBSTITUTE(J817,"Allele","Height"),'ce raw data'!$C$1:$CZ$1,0))="","-",INDEX('ce raw data'!$C$2:$CZ$3000,MATCH(1,INDEX(('ce raw data'!$A$2:$A$3000=C814)*('ce raw data'!$B$2:$B$3000=$B849),,),0),MATCH(SUBSTITUTE(J817,"Allele","Height"),'ce raw data'!$C$1:$CZ$1,0))),"-")</f>
        <v>-</v>
      </c>
    </row>
    <row r="849" spans="2:10" x14ac:dyDescent="0.4">
      <c r="B849" s="14" t="str">
        <f>'Allele Call Table'!$A$101</f>
        <v>D7S820</v>
      </c>
      <c r="C849" s="8" t="str">
        <f>IFERROR(IF(INDEX('ce raw data'!$C$2:$CZ$3000,MATCH(1,INDEX(('ce raw data'!$A$2:$A$3000=C814)*('ce raw data'!$B$2:$B$3000=$B849),,),0),MATCH(C817,'ce raw data'!$C$1:$CZ$1,0))="","-",INDEX('ce raw data'!$C$2:$CZ$3000,MATCH(1,INDEX(('ce raw data'!$A$2:$A$3000=C814)*('ce raw data'!$B$2:$B$3000=$B849),,),0),MATCH(C817,'ce raw data'!$C$1:$CZ$1,0))),"-")</f>
        <v>-</v>
      </c>
      <c r="D849" s="8" t="str">
        <f>IFERROR(IF(INDEX('ce raw data'!$C$2:$CZ$3000,MATCH(1,INDEX(('ce raw data'!$A$2:$A$3000=C814)*('ce raw data'!$B$2:$B$3000=$B849),,),0),MATCH(D817,'ce raw data'!$C$1:$CZ$1,0))="","-",INDEX('ce raw data'!$C$2:$CZ$3000,MATCH(1,INDEX(('ce raw data'!$A$2:$A$3000=C814)*('ce raw data'!$B$2:$B$3000=$B849),,),0),MATCH(D817,'ce raw data'!$C$1:$CZ$1,0))),"-")</f>
        <v>-</v>
      </c>
      <c r="E849" s="8" t="str">
        <f>IFERROR(IF(INDEX('ce raw data'!$C$2:$CZ$3000,MATCH(1,INDEX(('ce raw data'!$A$2:$A$3000=C814)*('ce raw data'!$B$2:$B$3000=$B849),,),0),MATCH(E817,'ce raw data'!$C$1:$CZ$1,0))="","-",INDEX('ce raw data'!$C$2:$CZ$3000,MATCH(1,INDEX(('ce raw data'!$A$2:$A$3000=C814)*('ce raw data'!$B$2:$B$3000=$B849),,),0),MATCH(E817,'ce raw data'!$C$1:$CZ$1,0))),"-")</f>
        <v>-</v>
      </c>
      <c r="F849" s="8" t="str">
        <f>IFERROR(IF(INDEX('ce raw data'!$C$2:$CZ$3000,MATCH(1,INDEX(('ce raw data'!$A$2:$A$3000=C814)*('ce raw data'!$B$2:$B$3000=$B849),,),0),MATCH(F817,'ce raw data'!$C$1:$CZ$1,0))="","-",INDEX('ce raw data'!$C$2:$CZ$3000,MATCH(1,INDEX(('ce raw data'!$A$2:$A$3000=C814)*('ce raw data'!$B$2:$B$3000=$B849),,),0),MATCH(F817,'ce raw data'!$C$1:$CZ$1,0))),"-")</f>
        <v>-</v>
      </c>
      <c r="G849" s="8" t="str">
        <f>IFERROR(IF(INDEX('ce raw data'!$C$2:$CZ$3000,MATCH(1,INDEX(('ce raw data'!$A$2:$A$3000=C814)*('ce raw data'!$B$2:$B$3000=$B849),,),0),MATCH(G817,'ce raw data'!$C$1:$CZ$1,0))="","-",INDEX('ce raw data'!$C$2:$CZ$3000,MATCH(1,INDEX(('ce raw data'!$A$2:$A$3000=C814)*('ce raw data'!$B$2:$B$3000=$B849),,),0),MATCH(G817,'ce raw data'!$C$1:$CZ$1,0))),"-")</f>
        <v>-</v>
      </c>
      <c r="H849" s="8" t="str">
        <f>IFERROR(IF(INDEX('ce raw data'!$C$2:$CZ$3000,MATCH(1,INDEX(('ce raw data'!$A$2:$A$3000=C814)*('ce raw data'!$B$2:$B$3000=$B849),,),0),MATCH(H817,'ce raw data'!$C$1:$CZ$1,0))="","-",INDEX('ce raw data'!$C$2:$CZ$3000,MATCH(1,INDEX(('ce raw data'!$A$2:$A$3000=C814)*('ce raw data'!$B$2:$B$3000=$B849),,),0),MATCH(H817,'ce raw data'!$C$1:$CZ$1,0))),"-")</f>
        <v>-</v>
      </c>
      <c r="I849" s="8" t="str">
        <f>IFERROR(IF(INDEX('ce raw data'!$C$2:$CZ$3000,MATCH(1,INDEX(('ce raw data'!$A$2:$A$3000=C814)*('ce raw data'!$B$2:$B$3000=$B849),,),0),MATCH(I817,'ce raw data'!$C$1:$CZ$1,0))="","-",INDEX('ce raw data'!$C$2:$CZ$3000,MATCH(1,INDEX(('ce raw data'!$A$2:$A$3000=C814)*('ce raw data'!$B$2:$B$3000=$B849),,),0),MATCH(I817,'ce raw data'!$C$1:$CZ$1,0))),"-")</f>
        <v>-</v>
      </c>
      <c r="J849" s="8" t="str">
        <f>IFERROR(IF(INDEX('ce raw data'!$C$2:$CZ$3000,MATCH(1,INDEX(('ce raw data'!$A$2:$A$3000=C814)*('ce raw data'!$B$2:$B$3000=$B849),,),0),MATCH(J817,'ce raw data'!$C$1:$CZ$1,0))="","-",INDEX('ce raw data'!$C$2:$CZ$3000,MATCH(1,INDEX(('ce raw data'!$A$2:$A$3000=C814)*('ce raw data'!$B$2:$B$3000=$B849),,),0),MATCH(J817,'ce raw data'!$C$1:$CZ$1,0))),"-")</f>
        <v>-</v>
      </c>
    </row>
    <row r="850" spans="2:10" hidden="1" x14ac:dyDescent="0.4">
      <c r="B850" s="14"/>
      <c r="C850" s="8" t="str">
        <f>IFERROR(IF(INDEX('ce raw data'!$C$2:$CZ$3000,MATCH(1,INDEX(('ce raw data'!$A$2:$A$3000=C814)*('ce raw data'!$B$2:$B$3000=$B851),,),0),MATCH(SUBSTITUTE(C817,"Allele","Height"),'ce raw data'!$C$1:$CZ$1,0))="","-",INDEX('ce raw data'!$C$2:$CZ$3000,MATCH(1,INDEX(('ce raw data'!$A$2:$A$3000=C814)*('ce raw data'!$B$2:$B$3000=$B851),,),0),MATCH(SUBSTITUTE(C817,"Allele","Height"),'ce raw data'!$C$1:$CZ$1,0))),"-")</f>
        <v>-</v>
      </c>
      <c r="D850" s="8" t="str">
        <f>IFERROR(IF(INDEX('ce raw data'!$C$2:$CZ$3000,MATCH(1,INDEX(('ce raw data'!$A$2:$A$3000=C814)*('ce raw data'!$B$2:$B$3000=$B851),,),0),MATCH(SUBSTITUTE(D817,"Allele","Height"),'ce raw data'!$C$1:$CZ$1,0))="","-",INDEX('ce raw data'!$C$2:$CZ$3000,MATCH(1,INDEX(('ce raw data'!$A$2:$A$3000=C814)*('ce raw data'!$B$2:$B$3000=$B851),,),0),MATCH(SUBSTITUTE(D817,"Allele","Height"),'ce raw data'!$C$1:$CZ$1,0))),"-")</f>
        <v>-</v>
      </c>
      <c r="E850" s="8" t="str">
        <f>IFERROR(IF(INDEX('ce raw data'!$C$2:$CZ$3000,MATCH(1,INDEX(('ce raw data'!$A$2:$A$3000=C814)*('ce raw data'!$B$2:$B$3000=$B851),,),0),MATCH(SUBSTITUTE(E817,"Allele","Height"),'ce raw data'!$C$1:$CZ$1,0))="","-",INDEX('ce raw data'!$C$2:$CZ$3000,MATCH(1,INDEX(('ce raw data'!$A$2:$A$3000=C814)*('ce raw data'!$B$2:$B$3000=$B851),,),0),MATCH(SUBSTITUTE(E817,"Allele","Height"),'ce raw data'!$C$1:$CZ$1,0))),"-")</f>
        <v>-</v>
      </c>
      <c r="F850" s="8" t="str">
        <f>IFERROR(IF(INDEX('ce raw data'!$C$2:$CZ$3000,MATCH(1,INDEX(('ce raw data'!$A$2:$A$3000=C814)*('ce raw data'!$B$2:$B$3000=$B851),,),0),MATCH(SUBSTITUTE(F817,"Allele","Height"),'ce raw data'!$C$1:$CZ$1,0))="","-",INDEX('ce raw data'!$C$2:$CZ$3000,MATCH(1,INDEX(('ce raw data'!$A$2:$A$3000=C814)*('ce raw data'!$B$2:$B$3000=$B851),,),0),MATCH(SUBSTITUTE(F817,"Allele","Height"),'ce raw data'!$C$1:$CZ$1,0))),"-")</f>
        <v>-</v>
      </c>
      <c r="G850" s="8" t="str">
        <f>IFERROR(IF(INDEX('ce raw data'!$C$2:$CZ$3000,MATCH(1,INDEX(('ce raw data'!$A$2:$A$3000=C814)*('ce raw data'!$B$2:$B$3000=$B851),,),0),MATCH(SUBSTITUTE(G817,"Allele","Height"),'ce raw data'!$C$1:$CZ$1,0))="","-",INDEX('ce raw data'!$C$2:$CZ$3000,MATCH(1,INDEX(('ce raw data'!$A$2:$A$3000=C814)*('ce raw data'!$B$2:$B$3000=$B851),,),0),MATCH(SUBSTITUTE(G817,"Allele","Height"),'ce raw data'!$C$1:$CZ$1,0))),"-")</f>
        <v>-</v>
      </c>
      <c r="H850" s="8" t="str">
        <f>IFERROR(IF(INDEX('ce raw data'!$C$2:$CZ$3000,MATCH(1,INDEX(('ce raw data'!$A$2:$A$3000=C814)*('ce raw data'!$B$2:$B$3000=$B851),,),0),MATCH(SUBSTITUTE(H817,"Allele","Height"),'ce raw data'!$C$1:$CZ$1,0))="","-",INDEX('ce raw data'!$C$2:$CZ$3000,MATCH(1,INDEX(('ce raw data'!$A$2:$A$3000=C814)*('ce raw data'!$B$2:$B$3000=$B851),,),0),MATCH(SUBSTITUTE(H817,"Allele","Height"),'ce raw data'!$C$1:$CZ$1,0))),"-")</f>
        <v>-</v>
      </c>
      <c r="I850" s="8" t="str">
        <f>IFERROR(IF(INDEX('ce raw data'!$C$2:$CZ$3000,MATCH(1,INDEX(('ce raw data'!$A$2:$A$3000=C814)*('ce raw data'!$B$2:$B$3000=$B851),,),0),MATCH(SUBSTITUTE(I817,"Allele","Height"),'ce raw data'!$C$1:$CZ$1,0))="","-",INDEX('ce raw data'!$C$2:$CZ$3000,MATCH(1,INDEX(('ce raw data'!$A$2:$A$3000=C814)*('ce raw data'!$B$2:$B$3000=$B851),,),0),MATCH(SUBSTITUTE(I817,"Allele","Height"),'ce raw data'!$C$1:$CZ$1,0))),"-")</f>
        <v>-</v>
      </c>
      <c r="J850" s="8" t="str">
        <f>IFERROR(IF(INDEX('ce raw data'!$C$2:$CZ$3000,MATCH(1,INDEX(('ce raw data'!$A$2:$A$3000=C814)*('ce raw data'!$B$2:$B$3000=$B851),,),0),MATCH(SUBSTITUTE(J817,"Allele","Height"),'ce raw data'!$C$1:$CZ$1,0))="","-",INDEX('ce raw data'!$C$2:$CZ$3000,MATCH(1,INDEX(('ce raw data'!$A$2:$A$3000=C814)*('ce raw data'!$B$2:$B$3000=$B851),,),0),MATCH(SUBSTITUTE(J817,"Allele","Height"),'ce raw data'!$C$1:$CZ$1,0))),"-")</f>
        <v>-</v>
      </c>
    </row>
    <row r="851" spans="2:10" x14ac:dyDescent="0.4">
      <c r="B851" s="14" t="str">
        <f>'Allele Call Table'!$A$103</f>
        <v>D5S818</v>
      </c>
      <c r="C851" s="8" t="str">
        <f>IFERROR(IF(INDEX('ce raw data'!$C$2:$CZ$3000,MATCH(1,INDEX(('ce raw data'!$A$2:$A$3000=C814)*('ce raw data'!$B$2:$B$3000=$B851),,),0),MATCH(C817,'ce raw data'!$C$1:$CZ$1,0))="","-",INDEX('ce raw data'!$C$2:$CZ$3000,MATCH(1,INDEX(('ce raw data'!$A$2:$A$3000=C814)*('ce raw data'!$B$2:$B$3000=$B851),,),0),MATCH(C817,'ce raw data'!$C$1:$CZ$1,0))),"-")</f>
        <v>-</v>
      </c>
      <c r="D851" s="8" t="str">
        <f>IFERROR(IF(INDEX('ce raw data'!$C$2:$CZ$3000,MATCH(1,INDEX(('ce raw data'!$A$2:$A$3000=C814)*('ce raw data'!$B$2:$B$3000=$B851),,),0),MATCH(D817,'ce raw data'!$C$1:$CZ$1,0))="","-",INDEX('ce raw data'!$C$2:$CZ$3000,MATCH(1,INDEX(('ce raw data'!$A$2:$A$3000=C814)*('ce raw data'!$B$2:$B$3000=$B851),,),0),MATCH(D817,'ce raw data'!$C$1:$CZ$1,0))),"-")</f>
        <v>-</v>
      </c>
      <c r="E851" s="8" t="str">
        <f>IFERROR(IF(INDEX('ce raw data'!$C$2:$CZ$3000,MATCH(1,INDEX(('ce raw data'!$A$2:$A$3000=C814)*('ce raw data'!$B$2:$B$3000=$B851),,),0),MATCH(E817,'ce raw data'!$C$1:$CZ$1,0))="","-",INDEX('ce raw data'!$C$2:$CZ$3000,MATCH(1,INDEX(('ce raw data'!$A$2:$A$3000=C814)*('ce raw data'!$B$2:$B$3000=$B851),,),0),MATCH(E817,'ce raw data'!$C$1:$CZ$1,0))),"-")</f>
        <v>-</v>
      </c>
      <c r="F851" s="8" t="str">
        <f>IFERROR(IF(INDEX('ce raw data'!$C$2:$CZ$3000,MATCH(1,INDEX(('ce raw data'!$A$2:$A$3000=C814)*('ce raw data'!$B$2:$B$3000=$B851),,),0),MATCH(F817,'ce raw data'!$C$1:$CZ$1,0))="","-",INDEX('ce raw data'!$C$2:$CZ$3000,MATCH(1,INDEX(('ce raw data'!$A$2:$A$3000=C814)*('ce raw data'!$B$2:$B$3000=$B851),,),0),MATCH(F817,'ce raw data'!$C$1:$CZ$1,0))),"-")</f>
        <v>-</v>
      </c>
      <c r="G851" s="8" t="str">
        <f>IFERROR(IF(INDEX('ce raw data'!$C$2:$CZ$3000,MATCH(1,INDEX(('ce raw data'!$A$2:$A$3000=C814)*('ce raw data'!$B$2:$B$3000=$B851),,),0),MATCH(G817,'ce raw data'!$C$1:$CZ$1,0))="","-",INDEX('ce raw data'!$C$2:$CZ$3000,MATCH(1,INDEX(('ce raw data'!$A$2:$A$3000=C814)*('ce raw data'!$B$2:$B$3000=$B851),,),0),MATCH(G817,'ce raw data'!$C$1:$CZ$1,0))),"-")</f>
        <v>-</v>
      </c>
      <c r="H851" s="8" t="str">
        <f>IFERROR(IF(INDEX('ce raw data'!$C$2:$CZ$3000,MATCH(1,INDEX(('ce raw data'!$A$2:$A$3000=C814)*('ce raw data'!$B$2:$B$3000=$B851),,),0),MATCH(H817,'ce raw data'!$C$1:$CZ$1,0))="","-",INDEX('ce raw data'!$C$2:$CZ$3000,MATCH(1,INDEX(('ce raw data'!$A$2:$A$3000=C814)*('ce raw data'!$B$2:$B$3000=$B851),,),0),MATCH(H817,'ce raw data'!$C$1:$CZ$1,0))),"-")</f>
        <v>-</v>
      </c>
      <c r="I851" s="8" t="str">
        <f>IFERROR(IF(INDEX('ce raw data'!$C$2:$CZ$3000,MATCH(1,INDEX(('ce raw data'!$A$2:$A$3000=C814)*('ce raw data'!$B$2:$B$3000=$B851),,),0),MATCH(I817,'ce raw data'!$C$1:$CZ$1,0))="","-",INDEX('ce raw data'!$C$2:$CZ$3000,MATCH(1,INDEX(('ce raw data'!$A$2:$A$3000=C814)*('ce raw data'!$B$2:$B$3000=$B851),,),0),MATCH(I817,'ce raw data'!$C$1:$CZ$1,0))),"-")</f>
        <v>-</v>
      </c>
      <c r="J851" s="8" t="str">
        <f>IFERROR(IF(INDEX('ce raw data'!$C$2:$CZ$3000,MATCH(1,INDEX(('ce raw data'!$A$2:$A$3000=C814)*('ce raw data'!$B$2:$B$3000=$B851),,),0),MATCH(J817,'ce raw data'!$C$1:$CZ$1,0))="","-",INDEX('ce raw data'!$C$2:$CZ$3000,MATCH(1,INDEX(('ce raw data'!$A$2:$A$3000=C814)*('ce raw data'!$B$2:$B$3000=$B851),,),0),MATCH(J817,'ce raw data'!$C$1:$CZ$1,0))),"-")</f>
        <v>-</v>
      </c>
    </row>
    <row r="852" spans="2:10" hidden="1" x14ac:dyDescent="0.4">
      <c r="B852" s="14"/>
      <c r="C852" s="8" t="str">
        <f>IFERROR(IF(INDEX('ce raw data'!$C$2:$CZ$3000,MATCH(1,INDEX(('ce raw data'!$A$2:$A$3000=C814)*('ce raw data'!$B$2:$B$3000=$B853),,),0),MATCH(SUBSTITUTE(C817,"Allele","Height"),'ce raw data'!$C$1:$CZ$1,0))="","-",INDEX('ce raw data'!$C$2:$CZ$3000,MATCH(1,INDEX(('ce raw data'!$A$2:$A$3000=C814)*('ce raw data'!$B$2:$B$3000=$B853),,),0),MATCH(SUBSTITUTE(C817,"Allele","Height"),'ce raw data'!$C$1:$CZ$1,0))),"-")</f>
        <v>-</v>
      </c>
      <c r="D852" s="8" t="str">
        <f>IFERROR(IF(INDEX('ce raw data'!$C$2:$CZ$3000,MATCH(1,INDEX(('ce raw data'!$A$2:$A$3000=C814)*('ce raw data'!$B$2:$B$3000=$B853),,),0),MATCH(SUBSTITUTE(D817,"Allele","Height"),'ce raw data'!$C$1:$CZ$1,0))="","-",INDEX('ce raw data'!$C$2:$CZ$3000,MATCH(1,INDEX(('ce raw data'!$A$2:$A$3000=C814)*('ce raw data'!$B$2:$B$3000=$B853),,),0),MATCH(SUBSTITUTE(D817,"Allele","Height"),'ce raw data'!$C$1:$CZ$1,0))),"-")</f>
        <v>-</v>
      </c>
      <c r="E852" s="8" t="str">
        <f>IFERROR(IF(INDEX('ce raw data'!$C$2:$CZ$3000,MATCH(1,INDEX(('ce raw data'!$A$2:$A$3000=C814)*('ce raw data'!$B$2:$B$3000=$B853),,),0),MATCH(SUBSTITUTE(E817,"Allele","Height"),'ce raw data'!$C$1:$CZ$1,0))="","-",INDEX('ce raw data'!$C$2:$CZ$3000,MATCH(1,INDEX(('ce raw data'!$A$2:$A$3000=C814)*('ce raw data'!$B$2:$B$3000=$B853),,),0),MATCH(SUBSTITUTE(E817,"Allele","Height"),'ce raw data'!$C$1:$CZ$1,0))),"-")</f>
        <v>-</v>
      </c>
      <c r="F852" s="8" t="str">
        <f>IFERROR(IF(INDEX('ce raw data'!$C$2:$CZ$3000,MATCH(1,INDEX(('ce raw data'!$A$2:$A$3000=C814)*('ce raw data'!$B$2:$B$3000=$B853),,),0),MATCH(SUBSTITUTE(F817,"Allele","Height"),'ce raw data'!$C$1:$CZ$1,0))="","-",INDEX('ce raw data'!$C$2:$CZ$3000,MATCH(1,INDEX(('ce raw data'!$A$2:$A$3000=C814)*('ce raw data'!$B$2:$B$3000=$B853),,),0),MATCH(SUBSTITUTE(F817,"Allele","Height"),'ce raw data'!$C$1:$CZ$1,0))),"-")</f>
        <v>-</v>
      </c>
      <c r="G852" s="8" t="str">
        <f>IFERROR(IF(INDEX('ce raw data'!$C$2:$CZ$3000,MATCH(1,INDEX(('ce raw data'!$A$2:$A$3000=C814)*('ce raw data'!$B$2:$B$3000=$B853),,),0),MATCH(SUBSTITUTE(G817,"Allele","Height"),'ce raw data'!$C$1:$CZ$1,0))="","-",INDEX('ce raw data'!$C$2:$CZ$3000,MATCH(1,INDEX(('ce raw data'!$A$2:$A$3000=C814)*('ce raw data'!$B$2:$B$3000=$B853),,),0),MATCH(SUBSTITUTE(G817,"Allele","Height"),'ce raw data'!$C$1:$CZ$1,0))),"-")</f>
        <v>-</v>
      </c>
      <c r="H852" s="8" t="str">
        <f>IFERROR(IF(INDEX('ce raw data'!$C$2:$CZ$3000,MATCH(1,INDEX(('ce raw data'!$A$2:$A$3000=C814)*('ce raw data'!$B$2:$B$3000=$B853),,),0),MATCH(SUBSTITUTE(H817,"Allele","Height"),'ce raw data'!$C$1:$CZ$1,0))="","-",INDEX('ce raw data'!$C$2:$CZ$3000,MATCH(1,INDEX(('ce raw data'!$A$2:$A$3000=C814)*('ce raw data'!$B$2:$B$3000=$B853),,),0),MATCH(SUBSTITUTE(H817,"Allele","Height"),'ce raw data'!$C$1:$CZ$1,0))),"-")</f>
        <v>-</v>
      </c>
      <c r="I852" s="8" t="str">
        <f>IFERROR(IF(INDEX('ce raw data'!$C$2:$CZ$3000,MATCH(1,INDEX(('ce raw data'!$A$2:$A$3000=C814)*('ce raw data'!$B$2:$B$3000=$B853),,),0),MATCH(SUBSTITUTE(I817,"Allele","Height"),'ce raw data'!$C$1:$CZ$1,0))="","-",INDEX('ce raw data'!$C$2:$CZ$3000,MATCH(1,INDEX(('ce raw data'!$A$2:$A$3000=C814)*('ce raw data'!$B$2:$B$3000=$B853),,),0),MATCH(SUBSTITUTE(I817,"Allele","Height"),'ce raw data'!$C$1:$CZ$1,0))),"-")</f>
        <v>-</v>
      </c>
      <c r="J852" s="8" t="str">
        <f>IFERROR(IF(INDEX('ce raw data'!$C$2:$CZ$3000,MATCH(1,INDEX(('ce raw data'!$A$2:$A$3000=C814)*('ce raw data'!$B$2:$B$3000=$B853),,),0),MATCH(SUBSTITUTE(J817,"Allele","Height"),'ce raw data'!$C$1:$CZ$1,0))="","-",INDEX('ce raw data'!$C$2:$CZ$3000,MATCH(1,INDEX(('ce raw data'!$A$2:$A$3000=C814)*('ce raw data'!$B$2:$B$3000=$B853),,),0),MATCH(SUBSTITUTE(J817,"Allele","Height"),'ce raw data'!$C$1:$CZ$1,0))),"-")</f>
        <v>-</v>
      </c>
    </row>
    <row r="853" spans="2:10" x14ac:dyDescent="0.4">
      <c r="B853" s="14" t="str">
        <f>'Allele Call Table'!$A$105</f>
        <v>TPOX</v>
      </c>
      <c r="C853" s="8" t="str">
        <f>IFERROR(IF(INDEX('ce raw data'!$C$2:$CZ$3000,MATCH(1,INDEX(('ce raw data'!$A$2:$A$3000=C814)*('ce raw data'!$B$2:$B$3000=$B853),,),0),MATCH(C817,'ce raw data'!$C$1:$CZ$1,0))="","-",INDEX('ce raw data'!$C$2:$CZ$3000,MATCH(1,INDEX(('ce raw data'!$A$2:$A$3000=C814)*('ce raw data'!$B$2:$B$3000=$B853),,),0),MATCH(C817,'ce raw data'!$C$1:$CZ$1,0))),"-")</f>
        <v>-</v>
      </c>
      <c r="D853" s="8" t="str">
        <f>IFERROR(IF(INDEX('ce raw data'!$C$2:$CZ$3000,MATCH(1,INDEX(('ce raw data'!$A$2:$A$3000=C814)*('ce raw data'!$B$2:$B$3000=$B853),,),0),MATCH(D817,'ce raw data'!$C$1:$CZ$1,0))="","-",INDEX('ce raw data'!$C$2:$CZ$3000,MATCH(1,INDEX(('ce raw data'!$A$2:$A$3000=C814)*('ce raw data'!$B$2:$B$3000=$B853),,),0),MATCH(D817,'ce raw data'!$C$1:$CZ$1,0))),"-")</f>
        <v>-</v>
      </c>
      <c r="E853" s="8" t="str">
        <f>IFERROR(IF(INDEX('ce raw data'!$C$2:$CZ$3000,MATCH(1,INDEX(('ce raw data'!$A$2:$A$3000=C814)*('ce raw data'!$B$2:$B$3000=$B853),,),0),MATCH(E817,'ce raw data'!$C$1:$CZ$1,0))="","-",INDEX('ce raw data'!$C$2:$CZ$3000,MATCH(1,INDEX(('ce raw data'!$A$2:$A$3000=C814)*('ce raw data'!$B$2:$B$3000=$B853),,),0),MATCH(E817,'ce raw data'!$C$1:$CZ$1,0))),"-")</f>
        <v>-</v>
      </c>
      <c r="F853" s="8" t="str">
        <f>IFERROR(IF(INDEX('ce raw data'!$C$2:$CZ$3000,MATCH(1,INDEX(('ce raw data'!$A$2:$A$3000=C814)*('ce raw data'!$B$2:$B$3000=$B853),,),0),MATCH(F817,'ce raw data'!$C$1:$CZ$1,0))="","-",INDEX('ce raw data'!$C$2:$CZ$3000,MATCH(1,INDEX(('ce raw data'!$A$2:$A$3000=C814)*('ce raw data'!$B$2:$B$3000=$B853),,),0),MATCH(F817,'ce raw data'!$C$1:$CZ$1,0))),"-")</f>
        <v>-</v>
      </c>
      <c r="G853" s="8" t="str">
        <f>IFERROR(IF(INDEX('ce raw data'!$C$2:$CZ$3000,MATCH(1,INDEX(('ce raw data'!$A$2:$A$3000=C814)*('ce raw data'!$B$2:$B$3000=$B853),,),0),MATCH(G817,'ce raw data'!$C$1:$CZ$1,0))="","-",INDEX('ce raw data'!$C$2:$CZ$3000,MATCH(1,INDEX(('ce raw data'!$A$2:$A$3000=C814)*('ce raw data'!$B$2:$B$3000=$B853),,),0),MATCH(G817,'ce raw data'!$C$1:$CZ$1,0))),"-")</f>
        <v>-</v>
      </c>
      <c r="H853" s="8" t="str">
        <f>IFERROR(IF(INDEX('ce raw data'!$C$2:$CZ$3000,MATCH(1,INDEX(('ce raw data'!$A$2:$A$3000=C814)*('ce raw data'!$B$2:$B$3000=$B853),,),0),MATCH(H817,'ce raw data'!$C$1:$CZ$1,0))="","-",INDEX('ce raw data'!$C$2:$CZ$3000,MATCH(1,INDEX(('ce raw data'!$A$2:$A$3000=C814)*('ce raw data'!$B$2:$B$3000=$B853),,),0),MATCH(H817,'ce raw data'!$C$1:$CZ$1,0))),"-")</f>
        <v>-</v>
      </c>
      <c r="I853" s="8" t="str">
        <f>IFERROR(IF(INDEX('ce raw data'!$C$2:$CZ$3000,MATCH(1,INDEX(('ce raw data'!$A$2:$A$3000=C814)*('ce raw data'!$B$2:$B$3000=$B853),,),0),MATCH(I817,'ce raw data'!$C$1:$CZ$1,0))="","-",INDEX('ce raw data'!$C$2:$CZ$3000,MATCH(1,INDEX(('ce raw data'!$A$2:$A$3000=C814)*('ce raw data'!$B$2:$B$3000=$B853),,),0),MATCH(I817,'ce raw data'!$C$1:$CZ$1,0))),"-")</f>
        <v>-</v>
      </c>
      <c r="J853" s="8" t="str">
        <f>IFERROR(IF(INDEX('ce raw data'!$C$2:$CZ$3000,MATCH(1,INDEX(('ce raw data'!$A$2:$A$3000=C814)*('ce raw data'!$B$2:$B$3000=$B853),,),0),MATCH(J817,'ce raw data'!$C$1:$CZ$1,0))="","-",INDEX('ce raw data'!$C$2:$CZ$3000,MATCH(1,INDEX(('ce raw data'!$A$2:$A$3000=C814)*('ce raw data'!$B$2:$B$3000=$B853),,),0),MATCH(J817,'ce raw data'!$C$1:$CZ$1,0))),"-")</f>
        <v>-</v>
      </c>
    </row>
    <row r="854" spans="2:10" hidden="1" x14ac:dyDescent="0.4">
      <c r="B854" s="10"/>
      <c r="C854" s="8" t="str">
        <f>IFERROR(IF(INDEX('ce raw data'!$C$2:$CZ$3000,MATCH(1,INDEX(('ce raw data'!$A$2:$A$3000=C814)*('ce raw data'!$B$2:$B$3000=$B855),,),0),MATCH(SUBSTITUTE(C817,"Allele","Height"),'ce raw data'!$C$1:$CZ$1,0))="","-",INDEX('ce raw data'!$C$2:$CZ$3000,MATCH(1,INDEX(('ce raw data'!$A$2:$A$3000=C814)*('ce raw data'!$B$2:$B$3000=$B855),,),0),MATCH(SUBSTITUTE(C817,"Allele","Height"),'ce raw data'!$C$1:$CZ$1,0))),"-")</f>
        <v>-</v>
      </c>
      <c r="D854" s="8" t="str">
        <f>IFERROR(IF(INDEX('ce raw data'!$C$2:$CZ$3000,MATCH(1,INDEX(('ce raw data'!$A$2:$A$3000=C814)*('ce raw data'!$B$2:$B$3000=$B855),,),0),MATCH(SUBSTITUTE(D817,"Allele","Height"),'ce raw data'!$C$1:$CZ$1,0))="","-",INDEX('ce raw data'!$C$2:$CZ$3000,MATCH(1,INDEX(('ce raw data'!$A$2:$A$3000=C814)*('ce raw data'!$B$2:$B$3000=$B855),,),0),MATCH(SUBSTITUTE(D817,"Allele","Height"),'ce raw data'!$C$1:$CZ$1,0))),"-")</f>
        <v>-</v>
      </c>
      <c r="E854" s="8" t="str">
        <f>IFERROR(IF(INDEX('ce raw data'!$C$2:$CZ$3000,MATCH(1,INDEX(('ce raw data'!$A$2:$A$3000=C814)*('ce raw data'!$B$2:$B$3000=$B855),,),0),MATCH(SUBSTITUTE(E817,"Allele","Height"),'ce raw data'!$C$1:$CZ$1,0))="","-",INDEX('ce raw data'!$C$2:$CZ$3000,MATCH(1,INDEX(('ce raw data'!$A$2:$A$3000=C814)*('ce raw data'!$B$2:$B$3000=$B855),,),0),MATCH(SUBSTITUTE(E817,"Allele","Height"),'ce raw data'!$C$1:$CZ$1,0))),"-")</f>
        <v>-</v>
      </c>
      <c r="F854" s="8" t="str">
        <f>IFERROR(IF(INDEX('ce raw data'!$C$2:$CZ$3000,MATCH(1,INDEX(('ce raw data'!$A$2:$A$3000=C814)*('ce raw data'!$B$2:$B$3000=$B855),,),0),MATCH(SUBSTITUTE(F817,"Allele","Height"),'ce raw data'!$C$1:$CZ$1,0))="","-",INDEX('ce raw data'!$C$2:$CZ$3000,MATCH(1,INDEX(('ce raw data'!$A$2:$A$3000=C814)*('ce raw data'!$B$2:$B$3000=$B855),,),0),MATCH(SUBSTITUTE(F817,"Allele","Height"),'ce raw data'!$C$1:$CZ$1,0))),"-")</f>
        <v>-</v>
      </c>
      <c r="G854" s="8" t="str">
        <f>IFERROR(IF(INDEX('ce raw data'!$C$2:$CZ$3000,MATCH(1,INDEX(('ce raw data'!$A$2:$A$3000=C814)*('ce raw data'!$B$2:$B$3000=$B855),,),0),MATCH(SUBSTITUTE(G817,"Allele","Height"),'ce raw data'!$C$1:$CZ$1,0))="","-",INDEX('ce raw data'!$C$2:$CZ$3000,MATCH(1,INDEX(('ce raw data'!$A$2:$A$3000=C814)*('ce raw data'!$B$2:$B$3000=$B855),,),0),MATCH(SUBSTITUTE(G817,"Allele","Height"),'ce raw data'!$C$1:$CZ$1,0))),"-")</f>
        <v>-</v>
      </c>
      <c r="H854" s="8" t="str">
        <f>IFERROR(IF(INDEX('ce raw data'!$C$2:$CZ$3000,MATCH(1,INDEX(('ce raw data'!$A$2:$A$3000=C814)*('ce raw data'!$B$2:$B$3000=$B855),,),0),MATCH(SUBSTITUTE(H817,"Allele","Height"),'ce raw data'!$C$1:$CZ$1,0))="","-",INDEX('ce raw data'!$C$2:$CZ$3000,MATCH(1,INDEX(('ce raw data'!$A$2:$A$3000=C814)*('ce raw data'!$B$2:$B$3000=$B855),,),0),MATCH(SUBSTITUTE(H817,"Allele","Height"),'ce raw data'!$C$1:$CZ$1,0))),"-")</f>
        <v>-</v>
      </c>
      <c r="I854" s="8" t="str">
        <f>IFERROR(IF(INDEX('ce raw data'!$C$2:$CZ$3000,MATCH(1,INDEX(('ce raw data'!$A$2:$A$3000=C814)*('ce raw data'!$B$2:$B$3000=$B855),,),0),MATCH(SUBSTITUTE(I817,"Allele","Height"),'ce raw data'!$C$1:$CZ$1,0))="","-",INDEX('ce raw data'!$C$2:$CZ$3000,MATCH(1,INDEX(('ce raw data'!$A$2:$A$3000=C814)*('ce raw data'!$B$2:$B$3000=$B855),,),0),MATCH(SUBSTITUTE(I817,"Allele","Height"),'ce raw data'!$C$1:$CZ$1,0))),"-")</f>
        <v>-</v>
      </c>
      <c r="J854" s="8" t="str">
        <f>IFERROR(IF(INDEX('ce raw data'!$C$2:$CZ$3000,MATCH(1,INDEX(('ce raw data'!$A$2:$A$3000=C814)*('ce raw data'!$B$2:$B$3000=$B855),,),0),MATCH(SUBSTITUTE(J817,"Allele","Height"),'ce raw data'!$C$1:$CZ$1,0))="","-",INDEX('ce raw data'!$C$2:$CZ$3000,MATCH(1,INDEX(('ce raw data'!$A$2:$A$3000=C814)*('ce raw data'!$B$2:$B$3000=$B855),,),0),MATCH(SUBSTITUTE(J817,"Allele","Height"),'ce raw data'!$C$1:$CZ$1,0))),"-")</f>
        <v>-</v>
      </c>
    </row>
    <row r="855" spans="2:10" x14ac:dyDescent="0.4">
      <c r="B855" s="12" t="str">
        <f>'Allele Call Table'!$A$107</f>
        <v>D8S1179</v>
      </c>
      <c r="C855" s="8" t="str">
        <f>IFERROR(IF(INDEX('ce raw data'!$C$2:$CZ$3000,MATCH(1,INDEX(('ce raw data'!$A$2:$A$3000=C814)*('ce raw data'!$B$2:$B$3000=$B855),,),0),MATCH(C817,'ce raw data'!$C$1:$CZ$1,0))="","-",INDEX('ce raw data'!$C$2:$CZ$3000,MATCH(1,INDEX(('ce raw data'!$A$2:$A$3000=C814)*('ce raw data'!$B$2:$B$3000=$B855),,),0),MATCH(C817,'ce raw data'!$C$1:$CZ$1,0))),"-")</f>
        <v>-</v>
      </c>
      <c r="D855" s="8" t="str">
        <f>IFERROR(IF(INDEX('ce raw data'!$C$2:$CZ$3000,MATCH(1,INDEX(('ce raw data'!$A$2:$A$3000=C814)*('ce raw data'!$B$2:$B$3000=$B855),,),0),MATCH(D817,'ce raw data'!$C$1:$CZ$1,0))="","-",INDEX('ce raw data'!$C$2:$CZ$3000,MATCH(1,INDEX(('ce raw data'!$A$2:$A$3000=C814)*('ce raw data'!$B$2:$B$3000=$B855),,),0),MATCH(D817,'ce raw data'!$C$1:$CZ$1,0))),"-")</f>
        <v>-</v>
      </c>
      <c r="E855" s="8" t="str">
        <f>IFERROR(IF(INDEX('ce raw data'!$C$2:$CZ$3000,MATCH(1,INDEX(('ce raw data'!$A$2:$A$3000=C814)*('ce raw data'!$B$2:$B$3000=$B855),,),0),MATCH(E817,'ce raw data'!$C$1:$CZ$1,0))="","-",INDEX('ce raw data'!$C$2:$CZ$3000,MATCH(1,INDEX(('ce raw data'!$A$2:$A$3000=C814)*('ce raw data'!$B$2:$B$3000=$B855),,),0),MATCH(E817,'ce raw data'!$C$1:$CZ$1,0))),"-")</f>
        <v>-</v>
      </c>
      <c r="F855" s="8" t="str">
        <f>IFERROR(IF(INDEX('ce raw data'!$C$2:$CZ$3000,MATCH(1,INDEX(('ce raw data'!$A$2:$A$3000=C814)*('ce raw data'!$B$2:$B$3000=$B855),,),0),MATCH(F817,'ce raw data'!$C$1:$CZ$1,0))="","-",INDEX('ce raw data'!$C$2:$CZ$3000,MATCH(1,INDEX(('ce raw data'!$A$2:$A$3000=C814)*('ce raw data'!$B$2:$B$3000=$B855),,),0),MATCH(F817,'ce raw data'!$C$1:$CZ$1,0))),"-")</f>
        <v>-</v>
      </c>
      <c r="G855" s="8" t="str">
        <f>IFERROR(IF(INDEX('ce raw data'!$C$2:$CZ$3000,MATCH(1,INDEX(('ce raw data'!$A$2:$A$3000=C814)*('ce raw data'!$B$2:$B$3000=$B855),,),0),MATCH(G817,'ce raw data'!$C$1:$CZ$1,0))="","-",INDEX('ce raw data'!$C$2:$CZ$3000,MATCH(1,INDEX(('ce raw data'!$A$2:$A$3000=C814)*('ce raw data'!$B$2:$B$3000=$B855),,),0),MATCH(G817,'ce raw data'!$C$1:$CZ$1,0))),"-")</f>
        <v>-</v>
      </c>
      <c r="H855" s="8" t="str">
        <f>IFERROR(IF(INDEX('ce raw data'!$C$2:$CZ$3000,MATCH(1,INDEX(('ce raw data'!$A$2:$A$3000=C814)*('ce raw data'!$B$2:$B$3000=$B855),,),0),MATCH(H817,'ce raw data'!$C$1:$CZ$1,0))="","-",INDEX('ce raw data'!$C$2:$CZ$3000,MATCH(1,INDEX(('ce raw data'!$A$2:$A$3000=C814)*('ce raw data'!$B$2:$B$3000=$B855),,),0),MATCH(H817,'ce raw data'!$C$1:$CZ$1,0))),"-")</f>
        <v>-</v>
      </c>
      <c r="I855" s="8" t="str">
        <f>IFERROR(IF(INDEX('ce raw data'!$C$2:$CZ$3000,MATCH(1,INDEX(('ce raw data'!$A$2:$A$3000=C814)*('ce raw data'!$B$2:$B$3000=$B855),,),0),MATCH(I817,'ce raw data'!$C$1:$CZ$1,0))="","-",INDEX('ce raw data'!$C$2:$CZ$3000,MATCH(1,INDEX(('ce raw data'!$A$2:$A$3000=C814)*('ce raw data'!$B$2:$B$3000=$B855),,),0),MATCH(I817,'ce raw data'!$C$1:$CZ$1,0))),"-")</f>
        <v>-</v>
      </c>
      <c r="J855" s="8" t="str">
        <f>IFERROR(IF(INDEX('ce raw data'!$C$2:$CZ$3000,MATCH(1,INDEX(('ce raw data'!$A$2:$A$3000=C814)*('ce raw data'!$B$2:$B$3000=$B855),,),0),MATCH(J817,'ce raw data'!$C$1:$CZ$1,0))="","-",INDEX('ce raw data'!$C$2:$CZ$3000,MATCH(1,INDEX(('ce raw data'!$A$2:$A$3000=C814)*('ce raw data'!$B$2:$B$3000=$B855),,),0),MATCH(J817,'ce raw data'!$C$1:$CZ$1,0))),"-")</f>
        <v>-</v>
      </c>
    </row>
    <row r="856" spans="2:10" hidden="1" x14ac:dyDescent="0.4">
      <c r="B856" s="12"/>
      <c r="C856" s="8" t="str">
        <f>IFERROR(IF(INDEX('ce raw data'!$C$2:$CZ$3000,MATCH(1,INDEX(('ce raw data'!$A$2:$A$3000=C814)*('ce raw data'!$B$2:$B$3000=$B857),,),0),MATCH(SUBSTITUTE(C817,"Allele","Height"),'ce raw data'!$C$1:$CZ$1,0))="","-",INDEX('ce raw data'!$C$2:$CZ$3000,MATCH(1,INDEX(('ce raw data'!$A$2:$A$3000=C814)*('ce raw data'!$B$2:$B$3000=$B857),,),0),MATCH(SUBSTITUTE(C817,"Allele","Height"),'ce raw data'!$C$1:$CZ$1,0))),"-")</f>
        <v>-</v>
      </c>
      <c r="D856" s="8" t="str">
        <f>IFERROR(IF(INDEX('ce raw data'!$C$2:$CZ$3000,MATCH(1,INDEX(('ce raw data'!$A$2:$A$3000=C814)*('ce raw data'!$B$2:$B$3000=$B857),,),0),MATCH(SUBSTITUTE(D817,"Allele","Height"),'ce raw data'!$C$1:$CZ$1,0))="","-",INDEX('ce raw data'!$C$2:$CZ$3000,MATCH(1,INDEX(('ce raw data'!$A$2:$A$3000=C814)*('ce raw data'!$B$2:$B$3000=$B857),,),0),MATCH(SUBSTITUTE(D817,"Allele","Height"),'ce raw data'!$C$1:$CZ$1,0))),"-")</f>
        <v>-</v>
      </c>
      <c r="E856" s="8" t="str">
        <f>IFERROR(IF(INDEX('ce raw data'!$C$2:$CZ$3000,MATCH(1,INDEX(('ce raw data'!$A$2:$A$3000=C814)*('ce raw data'!$B$2:$B$3000=$B857),,),0),MATCH(SUBSTITUTE(E817,"Allele","Height"),'ce raw data'!$C$1:$CZ$1,0))="","-",INDEX('ce raw data'!$C$2:$CZ$3000,MATCH(1,INDEX(('ce raw data'!$A$2:$A$3000=C814)*('ce raw data'!$B$2:$B$3000=$B857),,),0),MATCH(SUBSTITUTE(E817,"Allele","Height"),'ce raw data'!$C$1:$CZ$1,0))),"-")</f>
        <v>-</v>
      </c>
      <c r="F856" s="8" t="str">
        <f>IFERROR(IF(INDEX('ce raw data'!$C$2:$CZ$3000,MATCH(1,INDEX(('ce raw data'!$A$2:$A$3000=C814)*('ce raw data'!$B$2:$B$3000=$B857),,),0),MATCH(SUBSTITUTE(F817,"Allele","Height"),'ce raw data'!$C$1:$CZ$1,0))="","-",INDEX('ce raw data'!$C$2:$CZ$3000,MATCH(1,INDEX(('ce raw data'!$A$2:$A$3000=C814)*('ce raw data'!$B$2:$B$3000=$B857),,),0),MATCH(SUBSTITUTE(F817,"Allele","Height"),'ce raw data'!$C$1:$CZ$1,0))),"-")</f>
        <v>-</v>
      </c>
      <c r="G856" s="8" t="str">
        <f>IFERROR(IF(INDEX('ce raw data'!$C$2:$CZ$3000,MATCH(1,INDEX(('ce raw data'!$A$2:$A$3000=C814)*('ce raw data'!$B$2:$B$3000=$B857),,),0),MATCH(SUBSTITUTE(G817,"Allele","Height"),'ce raw data'!$C$1:$CZ$1,0))="","-",INDEX('ce raw data'!$C$2:$CZ$3000,MATCH(1,INDEX(('ce raw data'!$A$2:$A$3000=C814)*('ce raw data'!$B$2:$B$3000=$B857),,),0),MATCH(SUBSTITUTE(G817,"Allele","Height"),'ce raw data'!$C$1:$CZ$1,0))),"-")</f>
        <v>-</v>
      </c>
      <c r="H856" s="8" t="str">
        <f>IFERROR(IF(INDEX('ce raw data'!$C$2:$CZ$3000,MATCH(1,INDEX(('ce raw data'!$A$2:$A$3000=C814)*('ce raw data'!$B$2:$B$3000=$B857),,),0),MATCH(SUBSTITUTE(H817,"Allele","Height"),'ce raw data'!$C$1:$CZ$1,0))="","-",INDEX('ce raw data'!$C$2:$CZ$3000,MATCH(1,INDEX(('ce raw data'!$A$2:$A$3000=C814)*('ce raw data'!$B$2:$B$3000=$B857),,),0),MATCH(SUBSTITUTE(H817,"Allele","Height"),'ce raw data'!$C$1:$CZ$1,0))),"-")</f>
        <v>-</v>
      </c>
      <c r="I856" s="8" t="str">
        <f>IFERROR(IF(INDEX('ce raw data'!$C$2:$CZ$3000,MATCH(1,INDEX(('ce raw data'!$A$2:$A$3000=C814)*('ce raw data'!$B$2:$B$3000=$B857),,),0),MATCH(SUBSTITUTE(I817,"Allele","Height"),'ce raw data'!$C$1:$CZ$1,0))="","-",INDEX('ce raw data'!$C$2:$CZ$3000,MATCH(1,INDEX(('ce raw data'!$A$2:$A$3000=C814)*('ce raw data'!$B$2:$B$3000=$B857),,),0),MATCH(SUBSTITUTE(I817,"Allele","Height"),'ce raw data'!$C$1:$CZ$1,0))),"-")</f>
        <v>-</v>
      </c>
      <c r="J856" s="8" t="str">
        <f>IFERROR(IF(INDEX('ce raw data'!$C$2:$CZ$3000,MATCH(1,INDEX(('ce raw data'!$A$2:$A$3000=C814)*('ce raw data'!$B$2:$B$3000=$B857),,),0),MATCH(SUBSTITUTE(J817,"Allele","Height"),'ce raw data'!$C$1:$CZ$1,0))="","-",INDEX('ce raw data'!$C$2:$CZ$3000,MATCH(1,INDEX(('ce raw data'!$A$2:$A$3000=C814)*('ce raw data'!$B$2:$B$3000=$B857),,),0),MATCH(SUBSTITUTE(J817,"Allele","Height"),'ce raw data'!$C$1:$CZ$1,0))),"-")</f>
        <v>-</v>
      </c>
    </row>
    <row r="857" spans="2:10" x14ac:dyDescent="0.4">
      <c r="B857" s="12" t="str">
        <f>'Allele Call Table'!$A$109</f>
        <v>D12S391</v>
      </c>
      <c r="C857" s="8" t="str">
        <f>IFERROR(IF(INDEX('ce raw data'!$C$2:$CZ$3000,MATCH(1,INDEX(('ce raw data'!$A$2:$A$3000=C814)*('ce raw data'!$B$2:$B$3000=$B857),,),0),MATCH(C817,'ce raw data'!$C$1:$CZ$1,0))="","-",INDEX('ce raw data'!$C$2:$CZ$3000,MATCH(1,INDEX(('ce raw data'!$A$2:$A$3000=C814)*('ce raw data'!$B$2:$B$3000=$B857),,),0),MATCH(C817,'ce raw data'!$C$1:$CZ$1,0))),"-")</f>
        <v>-</v>
      </c>
      <c r="D857" s="8" t="str">
        <f>IFERROR(IF(INDEX('ce raw data'!$C$2:$CZ$3000,MATCH(1,INDEX(('ce raw data'!$A$2:$A$3000=C814)*('ce raw data'!$B$2:$B$3000=$B857),,),0),MATCH(D817,'ce raw data'!$C$1:$CZ$1,0))="","-",INDEX('ce raw data'!$C$2:$CZ$3000,MATCH(1,INDEX(('ce raw data'!$A$2:$A$3000=C814)*('ce raw data'!$B$2:$B$3000=$B857),,),0),MATCH(D817,'ce raw data'!$C$1:$CZ$1,0))),"-")</f>
        <v>-</v>
      </c>
      <c r="E857" s="8" t="str">
        <f>IFERROR(IF(INDEX('ce raw data'!$C$2:$CZ$3000,MATCH(1,INDEX(('ce raw data'!$A$2:$A$3000=C814)*('ce raw data'!$B$2:$B$3000=$B857),,),0),MATCH(E817,'ce raw data'!$C$1:$CZ$1,0))="","-",INDEX('ce raw data'!$C$2:$CZ$3000,MATCH(1,INDEX(('ce raw data'!$A$2:$A$3000=C814)*('ce raw data'!$B$2:$B$3000=$B857),,),0),MATCH(E817,'ce raw data'!$C$1:$CZ$1,0))),"-")</f>
        <v>-</v>
      </c>
      <c r="F857" s="8" t="str">
        <f>IFERROR(IF(INDEX('ce raw data'!$C$2:$CZ$3000,MATCH(1,INDEX(('ce raw data'!$A$2:$A$3000=C814)*('ce raw data'!$B$2:$B$3000=$B857),,),0),MATCH(F817,'ce raw data'!$C$1:$CZ$1,0))="","-",INDEX('ce raw data'!$C$2:$CZ$3000,MATCH(1,INDEX(('ce raw data'!$A$2:$A$3000=C814)*('ce raw data'!$B$2:$B$3000=$B857),,),0),MATCH(F817,'ce raw data'!$C$1:$CZ$1,0))),"-")</f>
        <v>-</v>
      </c>
      <c r="G857" s="8" t="str">
        <f>IFERROR(IF(INDEX('ce raw data'!$C$2:$CZ$3000,MATCH(1,INDEX(('ce raw data'!$A$2:$A$3000=C814)*('ce raw data'!$B$2:$B$3000=$B857),,),0),MATCH(G817,'ce raw data'!$C$1:$CZ$1,0))="","-",INDEX('ce raw data'!$C$2:$CZ$3000,MATCH(1,INDEX(('ce raw data'!$A$2:$A$3000=C814)*('ce raw data'!$B$2:$B$3000=$B857),,),0),MATCH(G817,'ce raw data'!$C$1:$CZ$1,0))),"-")</f>
        <v>-</v>
      </c>
      <c r="H857" s="8" t="str">
        <f>IFERROR(IF(INDEX('ce raw data'!$C$2:$CZ$3000,MATCH(1,INDEX(('ce raw data'!$A$2:$A$3000=C814)*('ce raw data'!$B$2:$B$3000=$B857),,),0),MATCH(H817,'ce raw data'!$C$1:$CZ$1,0))="","-",INDEX('ce raw data'!$C$2:$CZ$3000,MATCH(1,INDEX(('ce raw data'!$A$2:$A$3000=C814)*('ce raw data'!$B$2:$B$3000=$B857),,),0),MATCH(H817,'ce raw data'!$C$1:$CZ$1,0))),"-")</f>
        <v>-</v>
      </c>
      <c r="I857" s="8" t="str">
        <f>IFERROR(IF(INDEX('ce raw data'!$C$2:$CZ$3000,MATCH(1,INDEX(('ce raw data'!$A$2:$A$3000=C814)*('ce raw data'!$B$2:$B$3000=$B857),,),0),MATCH(I817,'ce raw data'!$C$1:$CZ$1,0))="","-",INDEX('ce raw data'!$C$2:$CZ$3000,MATCH(1,INDEX(('ce raw data'!$A$2:$A$3000=C814)*('ce raw data'!$B$2:$B$3000=$B857),,),0),MATCH(I817,'ce raw data'!$C$1:$CZ$1,0))),"-")</f>
        <v>-</v>
      </c>
      <c r="J857" s="8" t="str">
        <f>IFERROR(IF(INDEX('ce raw data'!$C$2:$CZ$3000,MATCH(1,INDEX(('ce raw data'!$A$2:$A$3000=C814)*('ce raw data'!$B$2:$B$3000=$B857),,),0),MATCH(J817,'ce raw data'!$C$1:$CZ$1,0))="","-",INDEX('ce raw data'!$C$2:$CZ$3000,MATCH(1,INDEX(('ce raw data'!$A$2:$A$3000=C814)*('ce raw data'!$B$2:$B$3000=$B857),,),0),MATCH(J817,'ce raw data'!$C$1:$CZ$1,0))),"-")</f>
        <v>-</v>
      </c>
    </row>
    <row r="858" spans="2:10" hidden="1" x14ac:dyDescent="0.4">
      <c r="B858" s="12"/>
      <c r="C858" s="8" t="str">
        <f>IFERROR(IF(INDEX('ce raw data'!$C$2:$CZ$3000,MATCH(1,INDEX(('ce raw data'!$A$2:$A$3000=C814)*('ce raw data'!$B$2:$B$3000=$B859),,),0),MATCH(SUBSTITUTE(C817,"Allele","Height"),'ce raw data'!$C$1:$CZ$1,0))="","-",INDEX('ce raw data'!$C$2:$CZ$3000,MATCH(1,INDEX(('ce raw data'!$A$2:$A$3000=C814)*('ce raw data'!$B$2:$B$3000=$B859),,),0),MATCH(SUBSTITUTE(C817,"Allele","Height"),'ce raw data'!$C$1:$CZ$1,0))),"-")</f>
        <v>-</v>
      </c>
      <c r="D858" s="8" t="str">
        <f>IFERROR(IF(INDEX('ce raw data'!$C$2:$CZ$3000,MATCH(1,INDEX(('ce raw data'!$A$2:$A$3000=C814)*('ce raw data'!$B$2:$B$3000=$B859),,),0),MATCH(SUBSTITUTE(D817,"Allele","Height"),'ce raw data'!$C$1:$CZ$1,0))="","-",INDEX('ce raw data'!$C$2:$CZ$3000,MATCH(1,INDEX(('ce raw data'!$A$2:$A$3000=C814)*('ce raw data'!$B$2:$B$3000=$B859),,),0),MATCH(SUBSTITUTE(D817,"Allele","Height"),'ce raw data'!$C$1:$CZ$1,0))),"-")</f>
        <v>-</v>
      </c>
      <c r="E858" s="8" t="str">
        <f>IFERROR(IF(INDEX('ce raw data'!$C$2:$CZ$3000,MATCH(1,INDEX(('ce raw data'!$A$2:$A$3000=C814)*('ce raw data'!$B$2:$B$3000=$B859),,),0),MATCH(SUBSTITUTE(E817,"Allele","Height"),'ce raw data'!$C$1:$CZ$1,0))="","-",INDEX('ce raw data'!$C$2:$CZ$3000,MATCH(1,INDEX(('ce raw data'!$A$2:$A$3000=C814)*('ce raw data'!$B$2:$B$3000=$B859),,),0),MATCH(SUBSTITUTE(E817,"Allele","Height"),'ce raw data'!$C$1:$CZ$1,0))),"-")</f>
        <v>-</v>
      </c>
      <c r="F858" s="8" t="str">
        <f>IFERROR(IF(INDEX('ce raw data'!$C$2:$CZ$3000,MATCH(1,INDEX(('ce raw data'!$A$2:$A$3000=C814)*('ce raw data'!$B$2:$B$3000=$B859),,),0),MATCH(SUBSTITUTE(F817,"Allele","Height"),'ce raw data'!$C$1:$CZ$1,0))="","-",INDEX('ce raw data'!$C$2:$CZ$3000,MATCH(1,INDEX(('ce raw data'!$A$2:$A$3000=C814)*('ce raw data'!$B$2:$B$3000=$B859),,),0),MATCH(SUBSTITUTE(F817,"Allele","Height"),'ce raw data'!$C$1:$CZ$1,0))),"-")</f>
        <v>-</v>
      </c>
      <c r="G858" s="8" t="str">
        <f>IFERROR(IF(INDEX('ce raw data'!$C$2:$CZ$3000,MATCH(1,INDEX(('ce raw data'!$A$2:$A$3000=C814)*('ce raw data'!$B$2:$B$3000=$B859),,),0),MATCH(SUBSTITUTE(G817,"Allele","Height"),'ce raw data'!$C$1:$CZ$1,0))="","-",INDEX('ce raw data'!$C$2:$CZ$3000,MATCH(1,INDEX(('ce raw data'!$A$2:$A$3000=C814)*('ce raw data'!$B$2:$B$3000=$B859),,),0),MATCH(SUBSTITUTE(G817,"Allele","Height"),'ce raw data'!$C$1:$CZ$1,0))),"-")</f>
        <v>-</v>
      </c>
      <c r="H858" s="8" t="str">
        <f>IFERROR(IF(INDEX('ce raw data'!$C$2:$CZ$3000,MATCH(1,INDEX(('ce raw data'!$A$2:$A$3000=C814)*('ce raw data'!$B$2:$B$3000=$B859),,),0),MATCH(SUBSTITUTE(H817,"Allele","Height"),'ce raw data'!$C$1:$CZ$1,0))="","-",INDEX('ce raw data'!$C$2:$CZ$3000,MATCH(1,INDEX(('ce raw data'!$A$2:$A$3000=C814)*('ce raw data'!$B$2:$B$3000=$B859),,),0),MATCH(SUBSTITUTE(H817,"Allele","Height"),'ce raw data'!$C$1:$CZ$1,0))),"-")</f>
        <v>-</v>
      </c>
      <c r="I858" s="8" t="str">
        <f>IFERROR(IF(INDEX('ce raw data'!$C$2:$CZ$3000,MATCH(1,INDEX(('ce raw data'!$A$2:$A$3000=C814)*('ce raw data'!$B$2:$B$3000=$B859),,),0),MATCH(SUBSTITUTE(I817,"Allele","Height"),'ce raw data'!$C$1:$CZ$1,0))="","-",INDEX('ce raw data'!$C$2:$CZ$3000,MATCH(1,INDEX(('ce raw data'!$A$2:$A$3000=C814)*('ce raw data'!$B$2:$B$3000=$B859),,),0),MATCH(SUBSTITUTE(I817,"Allele","Height"),'ce raw data'!$C$1:$CZ$1,0))),"-")</f>
        <v>-</v>
      </c>
      <c r="J858" s="8" t="str">
        <f>IFERROR(IF(INDEX('ce raw data'!$C$2:$CZ$3000,MATCH(1,INDEX(('ce raw data'!$A$2:$A$3000=C814)*('ce raw data'!$B$2:$B$3000=$B859),,),0),MATCH(SUBSTITUTE(J817,"Allele","Height"),'ce raw data'!$C$1:$CZ$1,0))="","-",INDEX('ce raw data'!$C$2:$CZ$3000,MATCH(1,INDEX(('ce raw data'!$A$2:$A$3000=C814)*('ce raw data'!$B$2:$B$3000=$B859),,),0),MATCH(SUBSTITUTE(J817,"Allele","Height"),'ce raw data'!$C$1:$CZ$1,0))),"-")</f>
        <v>-</v>
      </c>
    </row>
    <row r="859" spans="2:10" x14ac:dyDescent="0.4">
      <c r="B859" s="12" t="str">
        <f>'Allele Call Table'!$A$111</f>
        <v>D19S433</v>
      </c>
      <c r="C859" s="8" t="str">
        <f>IFERROR(IF(INDEX('ce raw data'!$C$2:$CZ$3000,MATCH(1,INDEX(('ce raw data'!$A$2:$A$3000=C814)*('ce raw data'!$B$2:$B$3000=$B859),,),0),MATCH(C817,'ce raw data'!$C$1:$CZ$1,0))="","-",INDEX('ce raw data'!$C$2:$CZ$3000,MATCH(1,INDEX(('ce raw data'!$A$2:$A$3000=C814)*('ce raw data'!$B$2:$B$3000=$B859),,),0),MATCH(C817,'ce raw data'!$C$1:$CZ$1,0))),"-")</f>
        <v>-</v>
      </c>
      <c r="D859" s="8" t="str">
        <f>IFERROR(IF(INDEX('ce raw data'!$C$2:$CZ$3000,MATCH(1,INDEX(('ce raw data'!$A$2:$A$3000=C814)*('ce raw data'!$B$2:$B$3000=$B859),,),0),MATCH(D817,'ce raw data'!$C$1:$CZ$1,0))="","-",INDEX('ce raw data'!$C$2:$CZ$3000,MATCH(1,INDEX(('ce raw data'!$A$2:$A$3000=C814)*('ce raw data'!$B$2:$B$3000=$B859),,),0),MATCH(D817,'ce raw data'!$C$1:$CZ$1,0))),"-")</f>
        <v>-</v>
      </c>
      <c r="E859" s="8" t="str">
        <f>IFERROR(IF(INDEX('ce raw data'!$C$2:$CZ$3000,MATCH(1,INDEX(('ce raw data'!$A$2:$A$3000=C814)*('ce raw data'!$B$2:$B$3000=$B859),,),0),MATCH(E817,'ce raw data'!$C$1:$CZ$1,0))="","-",INDEX('ce raw data'!$C$2:$CZ$3000,MATCH(1,INDEX(('ce raw data'!$A$2:$A$3000=C814)*('ce raw data'!$B$2:$B$3000=$B859),,),0),MATCH(E817,'ce raw data'!$C$1:$CZ$1,0))),"-")</f>
        <v>-</v>
      </c>
      <c r="F859" s="8" t="str">
        <f>IFERROR(IF(INDEX('ce raw data'!$C$2:$CZ$3000,MATCH(1,INDEX(('ce raw data'!$A$2:$A$3000=C814)*('ce raw data'!$B$2:$B$3000=$B859),,),0),MATCH(F817,'ce raw data'!$C$1:$CZ$1,0))="","-",INDEX('ce raw data'!$C$2:$CZ$3000,MATCH(1,INDEX(('ce raw data'!$A$2:$A$3000=C814)*('ce raw data'!$B$2:$B$3000=$B859),,),0),MATCH(F817,'ce raw data'!$C$1:$CZ$1,0))),"-")</f>
        <v>-</v>
      </c>
      <c r="G859" s="8" t="str">
        <f>IFERROR(IF(INDEX('ce raw data'!$C$2:$CZ$3000,MATCH(1,INDEX(('ce raw data'!$A$2:$A$3000=C814)*('ce raw data'!$B$2:$B$3000=$B859),,),0),MATCH(G817,'ce raw data'!$C$1:$CZ$1,0))="","-",INDEX('ce raw data'!$C$2:$CZ$3000,MATCH(1,INDEX(('ce raw data'!$A$2:$A$3000=C814)*('ce raw data'!$B$2:$B$3000=$B859),,),0),MATCH(G817,'ce raw data'!$C$1:$CZ$1,0))),"-")</f>
        <v>-</v>
      </c>
      <c r="H859" s="8" t="str">
        <f>IFERROR(IF(INDEX('ce raw data'!$C$2:$CZ$3000,MATCH(1,INDEX(('ce raw data'!$A$2:$A$3000=C814)*('ce raw data'!$B$2:$B$3000=$B859),,),0),MATCH(H817,'ce raw data'!$C$1:$CZ$1,0))="","-",INDEX('ce raw data'!$C$2:$CZ$3000,MATCH(1,INDEX(('ce raw data'!$A$2:$A$3000=C814)*('ce raw data'!$B$2:$B$3000=$B859),,),0),MATCH(H817,'ce raw data'!$C$1:$CZ$1,0))),"-")</f>
        <v>-</v>
      </c>
      <c r="I859" s="8" t="str">
        <f>IFERROR(IF(INDEX('ce raw data'!$C$2:$CZ$3000,MATCH(1,INDEX(('ce raw data'!$A$2:$A$3000=C814)*('ce raw data'!$B$2:$B$3000=$B859),,),0),MATCH(I817,'ce raw data'!$C$1:$CZ$1,0))="","-",INDEX('ce raw data'!$C$2:$CZ$3000,MATCH(1,INDEX(('ce raw data'!$A$2:$A$3000=C814)*('ce raw data'!$B$2:$B$3000=$B859),,),0),MATCH(I817,'ce raw data'!$C$1:$CZ$1,0))),"-")</f>
        <v>-</v>
      </c>
      <c r="J859" s="8" t="str">
        <f>IFERROR(IF(INDEX('ce raw data'!$C$2:$CZ$3000,MATCH(1,INDEX(('ce raw data'!$A$2:$A$3000=C814)*('ce raw data'!$B$2:$B$3000=$B859),,),0),MATCH(J817,'ce raw data'!$C$1:$CZ$1,0))="","-",INDEX('ce raw data'!$C$2:$CZ$3000,MATCH(1,INDEX(('ce raw data'!$A$2:$A$3000=C814)*('ce raw data'!$B$2:$B$3000=$B859),,),0),MATCH(J817,'ce raw data'!$C$1:$CZ$1,0))),"-")</f>
        <v>-</v>
      </c>
    </row>
    <row r="860" spans="2:10" hidden="1" x14ac:dyDescent="0.4">
      <c r="B860" s="12"/>
      <c r="C860" s="8" t="str">
        <f>IFERROR(IF(INDEX('ce raw data'!$C$2:$CZ$3000,MATCH(1,INDEX(('ce raw data'!$A$2:$A$3000=C814)*('ce raw data'!$B$2:$B$3000=$B861),,),0),MATCH(SUBSTITUTE(C817,"Allele","Height"),'ce raw data'!$C$1:$CZ$1,0))="","-",INDEX('ce raw data'!$C$2:$CZ$3000,MATCH(1,INDEX(('ce raw data'!$A$2:$A$3000=C814)*('ce raw data'!$B$2:$B$3000=$B861),,),0),MATCH(SUBSTITUTE(C817,"Allele","Height"),'ce raw data'!$C$1:$CZ$1,0))),"-")</f>
        <v>-</v>
      </c>
      <c r="D860" s="8" t="str">
        <f>IFERROR(IF(INDEX('ce raw data'!$C$2:$CZ$3000,MATCH(1,INDEX(('ce raw data'!$A$2:$A$3000=C814)*('ce raw data'!$B$2:$B$3000=$B861),,),0),MATCH(SUBSTITUTE(D817,"Allele","Height"),'ce raw data'!$C$1:$CZ$1,0))="","-",INDEX('ce raw data'!$C$2:$CZ$3000,MATCH(1,INDEX(('ce raw data'!$A$2:$A$3000=C814)*('ce raw data'!$B$2:$B$3000=$B861),,),0),MATCH(SUBSTITUTE(D817,"Allele","Height"),'ce raw data'!$C$1:$CZ$1,0))),"-")</f>
        <v>-</v>
      </c>
      <c r="E860" s="8" t="str">
        <f>IFERROR(IF(INDEX('ce raw data'!$C$2:$CZ$3000,MATCH(1,INDEX(('ce raw data'!$A$2:$A$3000=C814)*('ce raw data'!$B$2:$B$3000=$B861),,),0),MATCH(SUBSTITUTE(E817,"Allele","Height"),'ce raw data'!$C$1:$CZ$1,0))="","-",INDEX('ce raw data'!$C$2:$CZ$3000,MATCH(1,INDEX(('ce raw data'!$A$2:$A$3000=C814)*('ce raw data'!$B$2:$B$3000=$B861),,),0),MATCH(SUBSTITUTE(E817,"Allele","Height"),'ce raw data'!$C$1:$CZ$1,0))),"-")</f>
        <v>-</v>
      </c>
      <c r="F860" s="8" t="str">
        <f>IFERROR(IF(INDEX('ce raw data'!$C$2:$CZ$3000,MATCH(1,INDEX(('ce raw data'!$A$2:$A$3000=C814)*('ce raw data'!$B$2:$B$3000=$B861),,),0),MATCH(SUBSTITUTE(F817,"Allele","Height"),'ce raw data'!$C$1:$CZ$1,0))="","-",INDEX('ce raw data'!$C$2:$CZ$3000,MATCH(1,INDEX(('ce raw data'!$A$2:$A$3000=C814)*('ce raw data'!$B$2:$B$3000=$B861),,),0),MATCH(SUBSTITUTE(F817,"Allele","Height"),'ce raw data'!$C$1:$CZ$1,0))),"-")</f>
        <v>-</v>
      </c>
      <c r="G860" s="8" t="str">
        <f>IFERROR(IF(INDEX('ce raw data'!$C$2:$CZ$3000,MATCH(1,INDEX(('ce raw data'!$A$2:$A$3000=C814)*('ce raw data'!$B$2:$B$3000=$B861),,),0),MATCH(SUBSTITUTE(G817,"Allele","Height"),'ce raw data'!$C$1:$CZ$1,0))="","-",INDEX('ce raw data'!$C$2:$CZ$3000,MATCH(1,INDEX(('ce raw data'!$A$2:$A$3000=C814)*('ce raw data'!$B$2:$B$3000=$B861),,),0),MATCH(SUBSTITUTE(G817,"Allele","Height"),'ce raw data'!$C$1:$CZ$1,0))),"-")</f>
        <v>-</v>
      </c>
      <c r="H860" s="8" t="str">
        <f>IFERROR(IF(INDEX('ce raw data'!$C$2:$CZ$3000,MATCH(1,INDEX(('ce raw data'!$A$2:$A$3000=C814)*('ce raw data'!$B$2:$B$3000=$B861),,),0),MATCH(SUBSTITUTE(H817,"Allele","Height"),'ce raw data'!$C$1:$CZ$1,0))="","-",INDEX('ce raw data'!$C$2:$CZ$3000,MATCH(1,INDEX(('ce raw data'!$A$2:$A$3000=C814)*('ce raw data'!$B$2:$B$3000=$B861),,),0),MATCH(SUBSTITUTE(H817,"Allele","Height"),'ce raw data'!$C$1:$CZ$1,0))),"-")</f>
        <v>-</v>
      </c>
      <c r="I860" s="8" t="str">
        <f>IFERROR(IF(INDEX('ce raw data'!$C$2:$CZ$3000,MATCH(1,INDEX(('ce raw data'!$A$2:$A$3000=C814)*('ce raw data'!$B$2:$B$3000=$B861),,),0),MATCH(SUBSTITUTE(I817,"Allele","Height"),'ce raw data'!$C$1:$CZ$1,0))="","-",INDEX('ce raw data'!$C$2:$CZ$3000,MATCH(1,INDEX(('ce raw data'!$A$2:$A$3000=C814)*('ce raw data'!$B$2:$B$3000=$B861),,),0),MATCH(SUBSTITUTE(I817,"Allele","Height"),'ce raw data'!$C$1:$CZ$1,0))),"-")</f>
        <v>-</v>
      </c>
      <c r="J860" s="8" t="str">
        <f>IFERROR(IF(INDEX('ce raw data'!$C$2:$CZ$3000,MATCH(1,INDEX(('ce raw data'!$A$2:$A$3000=C814)*('ce raw data'!$B$2:$B$3000=$B861),,),0),MATCH(SUBSTITUTE(J817,"Allele","Height"),'ce raw data'!$C$1:$CZ$1,0))="","-",INDEX('ce raw data'!$C$2:$CZ$3000,MATCH(1,INDEX(('ce raw data'!$A$2:$A$3000=C814)*('ce raw data'!$B$2:$B$3000=$B861),,),0),MATCH(SUBSTITUTE(J817,"Allele","Height"),'ce raw data'!$C$1:$CZ$1,0))),"-")</f>
        <v>-</v>
      </c>
    </row>
    <row r="861" spans="2:10" x14ac:dyDescent="0.4">
      <c r="B861" s="12" t="str">
        <f>'Allele Call Table'!$A$113</f>
        <v>SE33</v>
      </c>
      <c r="C861" s="8" t="str">
        <f>IFERROR(IF(INDEX('ce raw data'!$C$2:$CZ$3000,MATCH(1,INDEX(('ce raw data'!$A$2:$A$3000=C814)*('ce raw data'!$B$2:$B$3000=$B861),,),0),MATCH(C817,'ce raw data'!$C$1:$CZ$1,0))="","-",INDEX('ce raw data'!$C$2:$CZ$3000,MATCH(1,INDEX(('ce raw data'!$A$2:$A$3000=C814)*('ce raw data'!$B$2:$B$3000=$B861),,),0),MATCH(C817,'ce raw data'!$C$1:$CZ$1,0))),"-")</f>
        <v>-</v>
      </c>
      <c r="D861" s="8" t="str">
        <f>IFERROR(IF(INDEX('ce raw data'!$C$2:$CZ$3000,MATCH(1,INDEX(('ce raw data'!$A$2:$A$3000=C814)*('ce raw data'!$B$2:$B$3000=$B861),,),0),MATCH(D817,'ce raw data'!$C$1:$CZ$1,0))="","-",INDEX('ce raw data'!$C$2:$CZ$3000,MATCH(1,INDEX(('ce raw data'!$A$2:$A$3000=C814)*('ce raw data'!$B$2:$B$3000=$B861),,),0),MATCH(D817,'ce raw data'!$C$1:$CZ$1,0))),"-")</f>
        <v>-</v>
      </c>
      <c r="E861" s="8" t="str">
        <f>IFERROR(IF(INDEX('ce raw data'!$C$2:$CZ$3000,MATCH(1,INDEX(('ce raw data'!$A$2:$A$3000=C814)*('ce raw data'!$B$2:$B$3000=$B861),,),0),MATCH(E817,'ce raw data'!$C$1:$CZ$1,0))="","-",INDEX('ce raw data'!$C$2:$CZ$3000,MATCH(1,INDEX(('ce raw data'!$A$2:$A$3000=C814)*('ce raw data'!$B$2:$B$3000=$B861),,),0),MATCH(E817,'ce raw data'!$C$1:$CZ$1,0))),"-")</f>
        <v>-</v>
      </c>
      <c r="F861" s="8" t="str">
        <f>IFERROR(IF(INDEX('ce raw data'!$C$2:$CZ$3000,MATCH(1,INDEX(('ce raw data'!$A$2:$A$3000=C814)*('ce raw data'!$B$2:$B$3000=$B861),,),0),MATCH(F817,'ce raw data'!$C$1:$CZ$1,0))="","-",INDEX('ce raw data'!$C$2:$CZ$3000,MATCH(1,INDEX(('ce raw data'!$A$2:$A$3000=C814)*('ce raw data'!$B$2:$B$3000=$B861),,),0),MATCH(F817,'ce raw data'!$C$1:$CZ$1,0))),"-")</f>
        <v>-</v>
      </c>
      <c r="G861" s="8" t="str">
        <f>IFERROR(IF(INDEX('ce raw data'!$C$2:$CZ$3000,MATCH(1,INDEX(('ce raw data'!$A$2:$A$3000=C814)*('ce raw data'!$B$2:$B$3000=$B861),,),0),MATCH(G817,'ce raw data'!$C$1:$CZ$1,0))="","-",INDEX('ce raw data'!$C$2:$CZ$3000,MATCH(1,INDEX(('ce raw data'!$A$2:$A$3000=C814)*('ce raw data'!$B$2:$B$3000=$B861),,),0),MATCH(G817,'ce raw data'!$C$1:$CZ$1,0))),"-")</f>
        <v>-</v>
      </c>
      <c r="H861" s="8" t="str">
        <f>IFERROR(IF(INDEX('ce raw data'!$C$2:$CZ$3000,MATCH(1,INDEX(('ce raw data'!$A$2:$A$3000=C814)*('ce raw data'!$B$2:$B$3000=$B861),,),0),MATCH(H817,'ce raw data'!$C$1:$CZ$1,0))="","-",INDEX('ce raw data'!$C$2:$CZ$3000,MATCH(1,INDEX(('ce raw data'!$A$2:$A$3000=C814)*('ce raw data'!$B$2:$B$3000=$B861),,),0),MATCH(H817,'ce raw data'!$C$1:$CZ$1,0))),"-")</f>
        <v>-</v>
      </c>
      <c r="I861" s="8" t="str">
        <f>IFERROR(IF(INDEX('ce raw data'!$C$2:$CZ$3000,MATCH(1,INDEX(('ce raw data'!$A$2:$A$3000=C814)*('ce raw data'!$B$2:$B$3000=$B861),,),0),MATCH(I817,'ce raw data'!$C$1:$CZ$1,0))="","-",INDEX('ce raw data'!$C$2:$CZ$3000,MATCH(1,INDEX(('ce raw data'!$A$2:$A$3000=C814)*('ce raw data'!$B$2:$B$3000=$B861),,),0),MATCH(I817,'ce raw data'!$C$1:$CZ$1,0))),"-")</f>
        <v>-</v>
      </c>
      <c r="J861" s="8" t="str">
        <f>IFERROR(IF(INDEX('ce raw data'!$C$2:$CZ$3000,MATCH(1,INDEX(('ce raw data'!$A$2:$A$3000=C814)*('ce raw data'!$B$2:$B$3000=$B861),,),0),MATCH(J817,'ce raw data'!$C$1:$CZ$1,0))="","-",INDEX('ce raw data'!$C$2:$CZ$3000,MATCH(1,INDEX(('ce raw data'!$A$2:$A$3000=C814)*('ce raw data'!$B$2:$B$3000=$B861),,),0),MATCH(J817,'ce raw data'!$C$1:$CZ$1,0))),"-")</f>
        <v>-</v>
      </c>
    </row>
    <row r="862" spans="2:10" hidden="1" x14ac:dyDescent="0.4">
      <c r="B862" s="12"/>
      <c r="C862" s="8" t="str">
        <f>IFERROR(IF(INDEX('ce raw data'!$C$2:$CZ$3000,MATCH(1,INDEX(('ce raw data'!$A$2:$A$3000=C814)*('ce raw data'!$B$2:$B$3000=$B863),,),0),MATCH(SUBSTITUTE(C817,"Allele","Height"),'ce raw data'!$C$1:$CZ$1,0))="","-",INDEX('ce raw data'!$C$2:$CZ$3000,MATCH(1,INDEX(('ce raw data'!$A$2:$A$3000=C814)*('ce raw data'!$B$2:$B$3000=$B863),,),0),MATCH(SUBSTITUTE(C817,"Allele","Height"),'ce raw data'!$C$1:$CZ$1,0))),"-")</f>
        <v>-</v>
      </c>
      <c r="D862" s="8" t="str">
        <f>IFERROR(IF(INDEX('ce raw data'!$C$2:$CZ$3000,MATCH(1,INDEX(('ce raw data'!$A$2:$A$3000=C814)*('ce raw data'!$B$2:$B$3000=$B863),,),0),MATCH(SUBSTITUTE(D817,"Allele","Height"),'ce raw data'!$C$1:$CZ$1,0))="","-",INDEX('ce raw data'!$C$2:$CZ$3000,MATCH(1,INDEX(('ce raw data'!$A$2:$A$3000=C814)*('ce raw data'!$B$2:$B$3000=$B863),,),0),MATCH(SUBSTITUTE(D817,"Allele","Height"),'ce raw data'!$C$1:$CZ$1,0))),"-")</f>
        <v>-</v>
      </c>
      <c r="E862" s="8" t="str">
        <f>IFERROR(IF(INDEX('ce raw data'!$C$2:$CZ$3000,MATCH(1,INDEX(('ce raw data'!$A$2:$A$3000=C814)*('ce raw data'!$B$2:$B$3000=$B863),,),0),MATCH(SUBSTITUTE(E817,"Allele","Height"),'ce raw data'!$C$1:$CZ$1,0))="","-",INDEX('ce raw data'!$C$2:$CZ$3000,MATCH(1,INDEX(('ce raw data'!$A$2:$A$3000=C814)*('ce raw data'!$B$2:$B$3000=$B863),,),0),MATCH(SUBSTITUTE(E817,"Allele","Height"),'ce raw data'!$C$1:$CZ$1,0))),"-")</f>
        <v>-</v>
      </c>
      <c r="F862" s="8" t="str">
        <f>IFERROR(IF(INDEX('ce raw data'!$C$2:$CZ$3000,MATCH(1,INDEX(('ce raw data'!$A$2:$A$3000=C814)*('ce raw data'!$B$2:$B$3000=$B863),,),0),MATCH(SUBSTITUTE(F817,"Allele","Height"),'ce raw data'!$C$1:$CZ$1,0))="","-",INDEX('ce raw data'!$C$2:$CZ$3000,MATCH(1,INDEX(('ce raw data'!$A$2:$A$3000=C814)*('ce raw data'!$B$2:$B$3000=$B863),,),0),MATCH(SUBSTITUTE(F817,"Allele","Height"),'ce raw data'!$C$1:$CZ$1,0))),"-")</f>
        <v>-</v>
      </c>
      <c r="G862" s="8" t="str">
        <f>IFERROR(IF(INDEX('ce raw data'!$C$2:$CZ$3000,MATCH(1,INDEX(('ce raw data'!$A$2:$A$3000=C814)*('ce raw data'!$B$2:$B$3000=$B863),,),0),MATCH(SUBSTITUTE(G817,"Allele","Height"),'ce raw data'!$C$1:$CZ$1,0))="","-",INDEX('ce raw data'!$C$2:$CZ$3000,MATCH(1,INDEX(('ce raw data'!$A$2:$A$3000=C814)*('ce raw data'!$B$2:$B$3000=$B863),,),0),MATCH(SUBSTITUTE(G817,"Allele","Height"),'ce raw data'!$C$1:$CZ$1,0))),"-")</f>
        <v>-</v>
      </c>
      <c r="H862" s="8" t="str">
        <f>IFERROR(IF(INDEX('ce raw data'!$C$2:$CZ$3000,MATCH(1,INDEX(('ce raw data'!$A$2:$A$3000=C814)*('ce raw data'!$B$2:$B$3000=$B863),,),0),MATCH(SUBSTITUTE(H817,"Allele","Height"),'ce raw data'!$C$1:$CZ$1,0))="","-",INDEX('ce raw data'!$C$2:$CZ$3000,MATCH(1,INDEX(('ce raw data'!$A$2:$A$3000=C814)*('ce raw data'!$B$2:$B$3000=$B863),,),0),MATCH(SUBSTITUTE(H817,"Allele","Height"),'ce raw data'!$C$1:$CZ$1,0))),"-")</f>
        <v>-</v>
      </c>
      <c r="I862" s="8" t="str">
        <f>IFERROR(IF(INDEX('ce raw data'!$C$2:$CZ$3000,MATCH(1,INDEX(('ce raw data'!$A$2:$A$3000=C814)*('ce raw data'!$B$2:$B$3000=$B863),,),0),MATCH(SUBSTITUTE(I817,"Allele","Height"),'ce raw data'!$C$1:$CZ$1,0))="","-",INDEX('ce raw data'!$C$2:$CZ$3000,MATCH(1,INDEX(('ce raw data'!$A$2:$A$3000=C814)*('ce raw data'!$B$2:$B$3000=$B863),,),0),MATCH(SUBSTITUTE(I817,"Allele","Height"),'ce raw data'!$C$1:$CZ$1,0))),"-")</f>
        <v>-</v>
      </c>
      <c r="J862" s="8" t="str">
        <f>IFERROR(IF(INDEX('ce raw data'!$C$2:$CZ$3000,MATCH(1,INDEX(('ce raw data'!$A$2:$A$3000=C814)*('ce raw data'!$B$2:$B$3000=$B863),,),0),MATCH(SUBSTITUTE(J817,"Allele","Height"),'ce raw data'!$C$1:$CZ$1,0))="","-",INDEX('ce raw data'!$C$2:$CZ$3000,MATCH(1,INDEX(('ce raw data'!$A$2:$A$3000=C814)*('ce raw data'!$B$2:$B$3000=$B863),,),0),MATCH(SUBSTITUTE(J817,"Allele","Height"),'ce raw data'!$C$1:$CZ$1,0))),"-")</f>
        <v>-</v>
      </c>
    </row>
    <row r="863" spans="2:10" x14ac:dyDescent="0.4">
      <c r="B863" s="12" t="str">
        <f>'Allele Call Table'!$A$115</f>
        <v>D22S1045</v>
      </c>
      <c r="C863" s="8" t="str">
        <f>IFERROR(IF(INDEX('ce raw data'!$C$2:$CZ$3000,MATCH(1,INDEX(('ce raw data'!$A$2:$A$3000=C814)*('ce raw data'!$B$2:$B$3000=$B863),,),0),MATCH(C817,'ce raw data'!$C$1:$CZ$1,0))="","-",INDEX('ce raw data'!$C$2:$CZ$3000,MATCH(1,INDEX(('ce raw data'!$A$2:$A$3000=C814)*('ce raw data'!$B$2:$B$3000=$B863),,),0),MATCH(C817,'ce raw data'!$C$1:$CZ$1,0))),"-")</f>
        <v>-</v>
      </c>
      <c r="D863" s="8" t="str">
        <f>IFERROR(IF(INDEX('ce raw data'!$C$2:$CZ$3000,MATCH(1,INDEX(('ce raw data'!$A$2:$A$3000=C814)*('ce raw data'!$B$2:$B$3000=$B863),,),0),MATCH(D817,'ce raw data'!$C$1:$CZ$1,0))="","-",INDEX('ce raw data'!$C$2:$CZ$3000,MATCH(1,INDEX(('ce raw data'!$A$2:$A$3000=C814)*('ce raw data'!$B$2:$B$3000=$B863),,),0),MATCH(D817,'ce raw data'!$C$1:$CZ$1,0))),"-")</f>
        <v>-</v>
      </c>
      <c r="E863" s="8" t="str">
        <f>IFERROR(IF(INDEX('ce raw data'!$C$2:$CZ$3000,MATCH(1,INDEX(('ce raw data'!$A$2:$A$3000=C814)*('ce raw data'!$B$2:$B$3000=$B863),,),0),MATCH(E817,'ce raw data'!$C$1:$CZ$1,0))="","-",INDEX('ce raw data'!$C$2:$CZ$3000,MATCH(1,INDEX(('ce raw data'!$A$2:$A$3000=C814)*('ce raw data'!$B$2:$B$3000=$B863),,),0),MATCH(E817,'ce raw data'!$C$1:$CZ$1,0))),"-")</f>
        <v>-</v>
      </c>
      <c r="F863" s="8" t="str">
        <f>IFERROR(IF(INDEX('ce raw data'!$C$2:$CZ$3000,MATCH(1,INDEX(('ce raw data'!$A$2:$A$3000=C814)*('ce raw data'!$B$2:$B$3000=$B863),,),0),MATCH(F817,'ce raw data'!$C$1:$CZ$1,0))="","-",INDEX('ce raw data'!$C$2:$CZ$3000,MATCH(1,INDEX(('ce raw data'!$A$2:$A$3000=C814)*('ce raw data'!$B$2:$B$3000=$B863),,),0),MATCH(F817,'ce raw data'!$C$1:$CZ$1,0))),"-")</f>
        <v>-</v>
      </c>
      <c r="G863" s="8" t="str">
        <f>IFERROR(IF(INDEX('ce raw data'!$C$2:$CZ$3000,MATCH(1,INDEX(('ce raw data'!$A$2:$A$3000=C814)*('ce raw data'!$B$2:$B$3000=$B863),,),0),MATCH(G817,'ce raw data'!$C$1:$CZ$1,0))="","-",INDEX('ce raw data'!$C$2:$CZ$3000,MATCH(1,INDEX(('ce raw data'!$A$2:$A$3000=C814)*('ce raw data'!$B$2:$B$3000=$B863),,),0),MATCH(G817,'ce raw data'!$C$1:$CZ$1,0))),"-")</f>
        <v>-</v>
      </c>
      <c r="H863" s="8" t="str">
        <f>IFERROR(IF(INDEX('ce raw data'!$C$2:$CZ$3000,MATCH(1,INDEX(('ce raw data'!$A$2:$A$3000=C814)*('ce raw data'!$B$2:$B$3000=$B863),,),0),MATCH(H817,'ce raw data'!$C$1:$CZ$1,0))="","-",INDEX('ce raw data'!$C$2:$CZ$3000,MATCH(1,INDEX(('ce raw data'!$A$2:$A$3000=C814)*('ce raw data'!$B$2:$B$3000=$B863),,),0),MATCH(H817,'ce raw data'!$C$1:$CZ$1,0))),"-")</f>
        <v>-</v>
      </c>
      <c r="I863" s="8" t="str">
        <f>IFERROR(IF(INDEX('ce raw data'!$C$2:$CZ$3000,MATCH(1,INDEX(('ce raw data'!$A$2:$A$3000=C814)*('ce raw data'!$B$2:$B$3000=$B863),,),0),MATCH(I817,'ce raw data'!$C$1:$CZ$1,0))="","-",INDEX('ce raw data'!$C$2:$CZ$3000,MATCH(1,INDEX(('ce raw data'!$A$2:$A$3000=C814)*('ce raw data'!$B$2:$B$3000=$B863),,),0),MATCH(I817,'ce raw data'!$C$1:$CZ$1,0))),"-")</f>
        <v>-</v>
      </c>
      <c r="J863" s="8" t="str">
        <f>IFERROR(IF(INDEX('ce raw data'!$C$2:$CZ$3000,MATCH(1,INDEX(('ce raw data'!$A$2:$A$3000=C814)*('ce raw data'!$B$2:$B$3000=$B863),,),0),MATCH(J817,'ce raw data'!$C$1:$CZ$1,0))="","-",INDEX('ce raw data'!$C$2:$CZ$3000,MATCH(1,INDEX(('ce raw data'!$A$2:$A$3000=C814)*('ce raw data'!$B$2:$B$3000=$B863),,),0),MATCH(J817,'ce raw data'!$C$1:$CZ$1,0))),"-")</f>
        <v>-</v>
      </c>
    </row>
    <row r="864" spans="2:10" hidden="1" x14ac:dyDescent="0.4">
      <c r="B864" s="10"/>
      <c r="C864" s="8" t="str">
        <f>IFERROR(IF(INDEX('ce raw data'!$C$2:$CZ$3000,MATCH(1,INDEX(('ce raw data'!$A$2:$A$3000=C814)*('ce raw data'!$B$2:$B$3000=$B865),,),0),MATCH(SUBSTITUTE(C817,"Allele","Height"),'ce raw data'!$C$1:$CZ$1,0))="","-",INDEX('ce raw data'!$C$2:$CZ$3000,MATCH(1,INDEX(('ce raw data'!$A$2:$A$3000=C814)*('ce raw data'!$B$2:$B$3000=$B865),,),0),MATCH(SUBSTITUTE(C817,"Allele","Height"),'ce raw data'!$C$1:$CZ$1,0))),"-")</f>
        <v>-</v>
      </c>
      <c r="D864" s="8" t="str">
        <f>IFERROR(IF(INDEX('ce raw data'!$C$2:$CZ$3000,MATCH(1,INDEX(('ce raw data'!$A$2:$A$3000=C814)*('ce raw data'!$B$2:$B$3000=$B865),,),0),MATCH(SUBSTITUTE(D817,"Allele","Height"),'ce raw data'!$C$1:$CZ$1,0))="","-",INDEX('ce raw data'!$C$2:$CZ$3000,MATCH(1,INDEX(('ce raw data'!$A$2:$A$3000=C814)*('ce raw data'!$B$2:$B$3000=$B865),,),0),MATCH(SUBSTITUTE(D817,"Allele","Height"),'ce raw data'!$C$1:$CZ$1,0))),"-")</f>
        <v>-</v>
      </c>
      <c r="E864" s="8" t="str">
        <f>IFERROR(IF(INDEX('ce raw data'!$C$2:$CZ$3000,MATCH(1,INDEX(('ce raw data'!$A$2:$A$3000=C814)*('ce raw data'!$B$2:$B$3000=$B865),,),0),MATCH(SUBSTITUTE(E817,"Allele","Height"),'ce raw data'!$C$1:$CZ$1,0))="","-",INDEX('ce raw data'!$C$2:$CZ$3000,MATCH(1,INDEX(('ce raw data'!$A$2:$A$3000=C814)*('ce raw data'!$B$2:$B$3000=$B865),,),0),MATCH(SUBSTITUTE(E817,"Allele","Height"),'ce raw data'!$C$1:$CZ$1,0))),"-")</f>
        <v>-</v>
      </c>
      <c r="F864" s="8" t="str">
        <f>IFERROR(IF(INDEX('ce raw data'!$C$2:$CZ$3000,MATCH(1,INDEX(('ce raw data'!$A$2:$A$3000=C814)*('ce raw data'!$B$2:$B$3000=$B865),,),0),MATCH(SUBSTITUTE(F817,"Allele","Height"),'ce raw data'!$C$1:$CZ$1,0))="","-",INDEX('ce raw data'!$C$2:$CZ$3000,MATCH(1,INDEX(('ce raw data'!$A$2:$A$3000=C814)*('ce raw data'!$B$2:$B$3000=$B865),,),0),MATCH(SUBSTITUTE(F817,"Allele","Height"),'ce raw data'!$C$1:$CZ$1,0))),"-")</f>
        <v>-</v>
      </c>
      <c r="G864" s="8" t="str">
        <f>IFERROR(IF(INDEX('ce raw data'!$C$2:$CZ$3000,MATCH(1,INDEX(('ce raw data'!$A$2:$A$3000=C814)*('ce raw data'!$B$2:$B$3000=$B865),,),0),MATCH(SUBSTITUTE(G817,"Allele","Height"),'ce raw data'!$C$1:$CZ$1,0))="","-",INDEX('ce raw data'!$C$2:$CZ$3000,MATCH(1,INDEX(('ce raw data'!$A$2:$A$3000=C814)*('ce raw data'!$B$2:$B$3000=$B865),,),0),MATCH(SUBSTITUTE(G817,"Allele","Height"),'ce raw data'!$C$1:$CZ$1,0))),"-")</f>
        <v>-</v>
      </c>
      <c r="H864" s="8" t="str">
        <f>IFERROR(IF(INDEX('ce raw data'!$C$2:$CZ$3000,MATCH(1,INDEX(('ce raw data'!$A$2:$A$3000=C814)*('ce raw data'!$B$2:$B$3000=$B865),,),0),MATCH(SUBSTITUTE(H817,"Allele","Height"),'ce raw data'!$C$1:$CZ$1,0))="","-",INDEX('ce raw data'!$C$2:$CZ$3000,MATCH(1,INDEX(('ce raw data'!$A$2:$A$3000=C814)*('ce raw data'!$B$2:$B$3000=$B865),,),0),MATCH(SUBSTITUTE(H817,"Allele","Height"),'ce raw data'!$C$1:$CZ$1,0))),"-")</f>
        <v>-</v>
      </c>
      <c r="I864" s="8" t="str">
        <f>IFERROR(IF(INDEX('ce raw data'!$C$2:$CZ$3000,MATCH(1,INDEX(('ce raw data'!$A$2:$A$3000=C814)*('ce raw data'!$B$2:$B$3000=$B865),,),0),MATCH(SUBSTITUTE(I817,"Allele","Height"),'ce raw data'!$C$1:$CZ$1,0))="","-",INDEX('ce raw data'!$C$2:$CZ$3000,MATCH(1,INDEX(('ce raw data'!$A$2:$A$3000=C814)*('ce raw data'!$B$2:$B$3000=$B865),,),0),MATCH(SUBSTITUTE(I817,"Allele","Height"),'ce raw data'!$C$1:$CZ$1,0))),"-")</f>
        <v>-</v>
      </c>
      <c r="J864" s="8" t="str">
        <f>IFERROR(IF(INDEX('ce raw data'!$C$2:$CZ$3000,MATCH(1,INDEX(('ce raw data'!$A$2:$A$3000=C814)*('ce raw data'!$B$2:$B$3000=$B865),,),0),MATCH(SUBSTITUTE(J817,"Allele","Height"),'ce raw data'!$C$1:$CZ$1,0))="","-",INDEX('ce raw data'!$C$2:$CZ$3000,MATCH(1,INDEX(('ce raw data'!$A$2:$A$3000=C814)*('ce raw data'!$B$2:$B$3000=$B865),,),0),MATCH(SUBSTITUTE(J817,"Allele","Height"),'ce raw data'!$C$1:$CZ$1,0))),"-")</f>
        <v>-</v>
      </c>
    </row>
    <row r="865" spans="2:10" x14ac:dyDescent="0.4">
      <c r="B865" s="13" t="str">
        <f>'Allele Call Table'!$A$117</f>
        <v>DYS391</v>
      </c>
      <c r="C865" s="8" t="str">
        <f>IFERROR(IF(INDEX('ce raw data'!$C$2:$CZ$3000,MATCH(1,INDEX(('ce raw data'!$A$2:$A$3000=C814)*('ce raw data'!$B$2:$B$3000=$B865),,),0),MATCH(C817,'ce raw data'!$C$1:$CZ$1,0))="","-",INDEX('ce raw data'!$C$2:$CZ$3000,MATCH(1,INDEX(('ce raw data'!$A$2:$A$3000=C814)*('ce raw data'!$B$2:$B$3000=$B865),,),0),MATCH(C817,'ce raw data'!$C$1:$CZ$1,0))),"-")</f>
        <v>-</v>
      </c>
      <c r="D865" s="8" t="str">
        <f>IFERROR(IF(INDEX('ce raw data'!$C$2:$CZ$3000,MATCH(1,INDEX(('ce raw data'!$A$2:$A$3000=C814)*('ce raw data'!$B$2:$B$3000=$B865),,),0),MATCH(D817,'ce raw data'!$C$1:$CZ$1,0))="","-",INDEX('ce raw data'!$C$2:$CZ$3000,MATCH(1,INDEX(('ce raw data'!$A$2:$A$3000=C814)*('ce raw data'!$B$2:$B$3000=$B865),,),0),MATCH(D817,'ce raw data'!$C$1:$CZ$1,0))),"-")</f>
        <v>-</v>
      </c>
      <c r="E865" s="8" t="str">
        <f>IFERROR(IF(INDEX('ce raw data'!$C$2:$CZ$3000,MATCH(1,INDEX(('ce raw data'!$A$2:$A$3000=C814)*('ce raw data'!$B$2:$B$3000=$B865),,),0),MATCH(E817,'ce raw data'!$C$1:$CZ$1,0))="","-",INDEX('ce raw data'!$C$2:$CZ$3000,MATCH(1,INDEX(('ce raw data'!$A$2:$A$3000=C814)*('ce raw data'!$B$2:$B$3000=$B865),,),0),MATCH(E817,'ce raw data'!$C$1:$CZ$1,0))),"-")</f>
        <v>-</v>
      </c>
      <c r="F865" s="8" t="str">
        <f>IFERROR(IF(INDEX('ce raw data'!$C$2:$CZ$3000,MATCH(1,INDEX(('ce raw data'!$A$2:$A$3000=C814)*('ce raw data'!$B$2:$B$3000=$B865),,),0),MATCH(F817,'ce raw data'!$C$1:$CZ$1,0))="","-",INDEX('ce raw data'!$C$2:$CZ$3000,MATCH(1,INDEX(('ce raw data'!$A$2:$A$3000=C814)*('ce raw data'!$B$2:$B$3000=$B865),,),0),MATCH(F817,'ce raw data'!$C$1:$CZ$1,0))),"-")</f>
        <v>-</v>
      </c>
      <c r="G865" s="8" t="str">
        <f>IFERROR(IF(INDEX('ce raw data'!$C$2:$CZ$3000,MATCH(1,INDEX(('ce raw data'!$A$2:$A$3000=C814)*('ce raw data'!$B$2:$B$3000=$B865),,),0),MATCH(G817,'ce raw data'!$C$1:$CZ$1,0))="","-",INDEX('ce raw data'!$C$2:$CZ$3000,MATCH(1,INDEX(('ce raw data'!$A$2:$A$3000=C814)*('ce raw data'!$B$2:$B$3000=$B865),,),0),MATCH(G817,'ce raw data'!$C$1:$CZ$1,0))),"-")</f>
        <v>-</v>
      </c>
      <c r="H865" s="8" t="str">
        <f>IFERROR(IF(INDEX('ce raw data'!$C$2:$CZ$3000,MATCH(1,INDEX(('ce raw data'!$A$2:$A$3000=C814)*('ce raw data'!$B$2:$B$3000=$B865),,),0),MATCH(H817,'ce raw data'!$C$1:$CZ$1,0))="","-",INDEX('ce raw data'!$C$2:$CZ$3000,MATCH(1,INDEX(('ce raw data'!$A$2:$A$3000=C814)*('ce raw data'!$B$2:$B$3000=$B865),,),0),MATCH(H817,'ce raw data'!$C$1:$CZ$1,0))),"-")</f>
        <v>-</v>
      </c>
      <c r="I865" s="8" t="str">
        <f>IFERROR(IF(INDEX('ce raw data'!$C$2:$CZ$3000,MATCH(1,INDEX(('ce raw data'!$A$2:$A$3000=C814)*('ce raw data'!$B$2:$B$3000=$B865),,),0),MATCH(I817,'ce raw data'!$C$1:$CZ$1,0))="","-",INDEX('ce raw data'!$C$2:$CZ$3000,MATCH(1,INDEX(('ce raw data'!$A$2:$A$3000=C814)*('ce raw data'!$B$2:$B$3000=$B865),,),0),MATCH(I817,'ce raw data'!$C$1:$CZ$1,0))),"-")</f>
        <v>-</v>
      </c>
      <c r="J865" s="8" t="str">
        <f>IFERROR(IF(INDEX('ce raw data'!$C$2:$CZ$3000,MATCH(1,INDEX(('ce raw data'!$A$2:$A$3000=C814)*('ce raw data'!$B$2:$B$3000=$B865),,),0),MATCH(J817,'ce raw data'!$C$1:$CZ$1,0))="","-",INDEX('ce raw data'!$C$2:$CZ$3000,MATCH(1,INDEX(('ce raw data'!$A$2:$A$3000=C814)*('ce raw data'!$B$2:$B$3000=$B865),,),0),MATCH(J817,'ce raw data'!$C$1:$CZ$1,0))),"-")</f>
        <v>-</v>
      </c>
    </row>
    <row r="866" spans="2:10" hidden="1" x14ac:dyDescent="0.4">
      <c r="B866" s="13"/>
      <c r="C866" s="8" t="str">
        <f>IFERROR(IF(INDEX('ce raw data'!$C$2:$CZ$3000,MATCH(1,INDEX(('ce raw data'!$A$2:$A$3000=C814)*('ce raw data'!$B$2:$B$3000=$B867),,),0),MATCH(SUBSTITUTE(C817,"Allele","Height"),'ce raw data'!$C$1:$CZ$1,0))="","-",INDEX('ce raw data'!$C$2:$CZ$3000,MATCH(1,INDEX(('ce raw data'!$A$2:$A$3000=C814)*('ce raw data'!$B$2:$B$3000=$B867),,),0),MATCH(SUBSTITUTE(C817,"Allele","Height"),'ce raw data'!$C$1:$CZ$1,0))),"-")</f>
        <v>-</v>
      </c>
      <c r="D866" s="8" t="str">
        <f>IFERROR(IF(INDEX('ce raw data'!$C$2:$CZ$3000,MATCH(1,INDEX(('ce raw data'!$A$2:$A$3000=C814)*('ce raw data'!$B$2:$B$3000=$B867),,),0),MATCH(SUBSTITUTE(D817,"Allele","Height"),'ce raw data'!$C$1:$CZ$1,0))="","-",INDEX('ce raw data'!$C$2:$CZ$3000,MATCH(1,INDEX(('ce raw data'!$A$2:$A$3000=C814)*('ce raw data'!$B$2:$B$3000=$B867),,),0),MATCH(SUBSTITUTE(D817,"Allele","Height"),'ce raw data'!$C$1:$CZ$1,0))),"-")</f>
        <v>-</v>
      </c>
      <c r="E866" s="8" t="str">
        <f>IFERROR(IF(INDEX('ce raw data'!$C$2:$CZ$3000,MATCH(1,INDEX(('ce raw data'!$A$2:$A$3000=C814)*('ce raw data'!$B$2:$B$3000=$B867),,),0),MATCH(SUBSTITUTE(E817,"Allele","Height"),'ce raw data'!$C$1:$CZ$1,0))="","-",INDEX('ce raw data'!$C$2:$CZ$3000,MATCH(1,INDEX(('ce raw data'!$A$2:$A$3000=C814)*('ce raw data'!$B$2:$B$3000=$B867),,),0),MATCH(SUBSTITUTE(E817,"Allele","Height"),'ce raw data'!$C$1:$CZ$1,0))),"-")</f>
        <v>-</v>
      </c>
      <c r="F866" s="8" t="str">
        <f>IFERROR(IF(INDEX('ce raw data'!$C$2:$CZ$3000,MATCH(1,INDEX(('ce raw data'!$A$2:$A$3000=C814)*('ce raw data'!$B$2:$B$3000=$B867),,),0),MATCH(SUBSTITUTE(F817,"Allele","Height"),'ce raw data'!$C$1:$CZ$1,0))="","-",INDEX('ce raw data'!$C$2:$CZ$3000,MATCH(1,INDEX(('ce raw data'!$A$2:$A$3000=C814)*('ce raw data'!$B$2:$B$3000=$B867),,),0),MATCH(SUBSTITUTE(F817,"Allele","Height"),'ce raw data'!$C$1:$CZ$1,0))),"-")</f>
        <v>-</v>
      </c>
      <c r="G866" s="8" t="str">
        <f>IFERROR(IF(INDEX('ce raw data'!$C$2:$CZ$3000,MATCH(1,INDEX(('ce raw data'!$A$2:$A$3000=C814)*('ce raw data'!$B$2:$B$3000=$B867),,),0),MATCH(SUBSTITUTE(G817,"Allele","Height"),'ce raw data'!$C$1:$CZ$1,0))="","-",INDEX('ce raw data'!$C$2:$CZ$3000,MATCH(1,INDEX(('ce raw data'!$A$2:$A$3000=C814)*('ce raw data'!$B$2:$B$3000=$B867),,),0),MATCH(SUBSTITUTE(G817,"Allele","Height"),'ce raw data'!$C$1:$CZ$1,0))),"-")</f>
        <v>-</v>
      </c>
      <c r="H866" s="8" t="str">
        <f>IFERROR(IF(INDEX('ce raw data'!$C$2:$CZ$3000,MATCH(1,INDEX(('ce raw data'!$A$2:$A$3000=C814)*('ce raw data'!$B$2:$B$3000=$B867),,),0),MATCH(SUBSTITUTE(H817,"Allele","Height"),'ce raw data'!$C$1:$CZ$1,0))="","-",INDEX('ce raw data'!$C$2:$CZ$3000,MATCH(1,INDEX(('ce raw data'!$A$2:$A$3000=C814)*('ce raw data'!$B$2:$B$3000=$B867),,),0),MATCH(SUBSTITUTE(H817,"Allele","Height"),'ce raw data'!$C$1:$CZ$1,0))),"-")</f>
        <v>-</v>
      </c>
      <c r="I866" s="8" t="str">
        <f>IFERROR(IF(INDEX('ce raw data'!$C$2:$CZ$3000,MATCH(1,INDEX(('ce raw data'!$A$2:$A$3000=C814)*('ce raw data'!$B$2:$B$3000=$B867),,),0),MATCH(SUBSTITUTE(I817,"Allele","Height"),'ce raw data'!$C$1:$CZ$1,0))="","-",INDEX('ce raw data'!$C$2:$CZ$3000,MATCH(1,INDEX(('ce raw data'!$A$2:$A$3000=C814)*('ce raw data'!$B$2:$B$3000=$B867),,),0),MATCH(SUBSTITUTE(I817,"Allele","Height"),'ce raw data'!$C$1:$CZ$1,0))),"-")</f>
        <v>-</v>
      </c>
      <c r="J866" s="8" t="str">
        <f>IFERROR(IF(INDEX('ce raw data'!$C$2:$CZ$3000,MATCH(1,INDEX(('ce raw data'!$A$2:$A$3000=C814)*('ce raw data'!$B$2:$B$3000=$B867),,),0),MATCH(SUBSTITUTE(J817,"Allele","Height"),'ce raw data'!$C$1:$CZ$1,0))="","-",INDEX('ce raw data'!$C$2:$CZ$3000,MATCH(1,INDEX(('ce raw data'!$A$2:$A$3000=C814)*('ce raw data'!$B$2:$B$3000=$B867),,),0),MATCH(SUBSTITUTE(J817,"Allele","Height"),'ce raw data'!$C$1:$CZ$1,0))),"-")</f>
        <v>-</v>
      </c>
    </row>
    <row r="867" spans="2:10" x14ac:dyDescent="0.4">
      <c r="B867" s="13" t="str">
        <f>'Allele Call Table'!$A$119</f>
        <v>FGA</v>
      </c>
      <c r="C867" s="8" t="str">
        <f>IFERROR(IF(INDEX('ce raw data'!$C$2:$CZ$3000,MATCH(1,INDEX(('ce raw data'!$A$2:$A$3000=C814)*('ce raw data'!$B$2:$B$3000=$B867),,),0),MATCH(C817,'ce raw data'!$C$1:$CZ$1,0))="","-",INDEX('ce raw data'!$C$2:$CZ$3000,MATCH(1,INDEX(('ce raw data'!$A$2:$A$3000=C814)*('ce raw data'!$B$2:$B$3000=$B867),,),0),MATCH(C817,'ce raw data'!$C$1:$CZ$1,0))),"-")</f>
        <v>-</v>
      </c>
      <c r="D867" s="8" t="str">
        <f>IFERROR(IF(INDEX('ce raw data'!$C$2:$CZ$3000,MATCH(1,INDEX(('ce raw data'!$A$2:$A$3000=C814)*('ce raw data'!$B$2:$B$3000=$B867),,),0),MATCH(D817,'ce raw data'!$C$1:$CZ$1,0))="","-",INDEX('ce raw data'!$C$2:$CZ$3000,MATCH(1,INDEX(('ce raw data'!$A$2:$A$3000=C814)*('ce raw data'!$B$2:$B$3000=$B867),,),0),MATCH(D817,'ce raw data'!$C$1:$CZ$1,0))),"-")</f>
        <v>-</v>
      </c>
      <c r="E867" s="8" t="str">
        <f>IFERROR(IF(INDEX('ce raw data'!$C$2:$CZ$3000,MATCH(1,INDEX(('ce raw data'!$A$2:$A$3000=C814)*('ce raw data'!$B$2:$B$3000=$B867),,),0),MATCH(E817,'ce raw data'!$C$1:$CZ$1,0))="","-",INDEX('ce raw data'!$C$2:$CZ$3000,MATCH(1,INDEX(('ce raw data'!$A$2:$A$3000=C814)*('ce raw data'!$B$2:$B$3000=$B867),,),0),MATCH(E817,'ce raw data'!$C$1:$CZ$1,0))),"-")</f>
        <v>-</v>
      </c>
      <c r="F867" s="8" t="str">
        <f>IFERROR(IF(INDEX('ce raw data'!$C$2:$CZ$3000,MATCH(1,INDEX(('ce raw data'!$A$2:$A$3000=C814)*('ce raw data'!$B$2:$B$3000=$B867),,),0),MATCH(F817,'ce raw data'!$C$1:$CZ$1,0))="","-",INDEX('ce raw data'!$C$2:$CZ$3000,MATCH(1,INDEX(('ce raw data'!$A$2:$A$3000=C814)*('ce raw data'!$B$2:$B$3000=$B867),,),0),MATCH(F817,'ce raw data'!$C$1:$CZ$1,0))),"-")</f>
        <v>-</v>
      </c>
      <c r="G867" s="8" t="str">
        <f>IFERROR(IF(INDEX('ce raw data'!$C$2:$CZ$3000,MATCH(1,INDEX(('ce raw data'!$A$2:$A$3000=C814)*('ce raw data'!$B$2:$B$3000=$B867),,),0),MATCH(G817,'ce raw data'!$C$1:$CZ$1,0))="","-",INDEX('ce raw data'!$C$2:$CZ$3000,MATCH(1,INDEX(('ce raw data'!$A$2:$A$3000=C814)*('ce raw data'!$B$2:$B$3000=$B867),,),0),MATCH(G817,'ce raw data'!$C$1:$CZ$1,0))),"-")</f>
        <v>-</v>
      </c>
      <c r="H867" s="8" t="str">
        <f>IFERROR(IF(INDEX('ce raw data'!$C$2:$CZ$3000,MATCH(1,INDEX(('ce raw data'!$A$2:$A$3000=C814)*('ce raw data'!$B$2:$B$3000=$B867),,),0),MATCH(H817,'ce raw data'!$C$1:$CZ$1,0))="","-",INDEX('ce raw data'!$C$2:$CZ$3000,MATCH(1,INDEX(('ce raw data'!$A$2:$A$3000=C814)*('ce raw data'!$B$2:$B$3000=$B867),,),0),MATCH(H817,'ce raw data'!$C$1:$CZ$1,0))),"-")</f>
        <v>-</v>
      </c>
      <c r="I867" s="8" t="str">
        <f>IFERROR(IF(INDEX('ce raw data'!$C$2:$CZ$3000,MATCH(1,INDEX(('ce raw data'!$A$2:$A$3000=C814)*('ce raw data'!$B$2:$B$3000=$B867),,),0),MATCH(I817,'ce raw data'!$C$1:$CZ$1,0))="","-",INDEX('ce raw data'!$C$2:$CZ$3000,MATCH(1,INDEX(('ce raw data'!$A$2:$A$3000=C814)*('ce raw data'!$B$2:$B$3000=$B867),,),0),MATCH(I817,'ce raw data'!$C$1:$CZ$1,0))),"-")</f>
        <v>-</v>
      </c>
      <c r="J867" s="8" t="str">
        <f>IFERROR(IF(INDEX('ce raw data'!$C$2:$CZ$3000,MATCH(1,INDEX(('ce raw data'!$A$2:$A$3000=C814)*('ce raw data'!$B$2:$B$3000=$B867),,),0),MATCH(J817,'ce raw data'!$C$1:$CZ$1,0))="","-",INDEX('ce raw data'!$C$2:$CZ$3000,MATCH(1,INDEX(('ce raw data'!$A$2:$A$3000=C814)*('ce raw data'!$B$2:$B$3000=$B867),,),0),MATCH(J817,'ce raw data'!$C$1:$CZ$1,0))),"-")</f>
        <v>-</v>
      </c>
    </row>
    <row r="868" spans="2:10" hidden="1" x14ac:dyDescent="0.4">
      <c r="B868" s="13"/>
      <c r="C868" s="8" t="str">
        <f>IFERROR(IF(INDEX('ce raw data'!$C$2:$CZ$3000,MATCH(1,INDEX(('ce raw data'!$A$2:$A$3000=C814)*('ce raw data'!$B$2:$B$3000=$B869),,),0),MATCH(SUBSTITUTE(C817,"Allele","Height"),'ce raw data'!$C$1:$CZ$1,0))="","-",INDEX('ce raw data'!$C$2:$CZ$3000,MATCH(1,INDEX(('ce raw data'!$A$2:$A$3000=C814)*('ce raw data'!$B$2:$B$3000=$B869),,),0),MATCH(SUBSTITUTE(C817,"Allele","Height"),'ce raw data'!$C$1:$CZ$1,0))),"-")</f>
        <v>-</v>
      </c>
      <c r="D868" s="8" t="str">
        <f>IFERROR(IF(INDEX('ce raw data'!$C$2:$CZ$3000,MATCH(1,INDEX(('ce raw data'!$A$2:$A$3000=C814)*('ce raw data'!$B$2:$B$3000=$B869),,),0),MATCH(SUBSTITUTE(D817,"Allele","Height"),'ce raw data'!$C$1:$CZ$1,0))="","-",INDEX('ce raw data'!$C$2:$CZ$3000,MATCH(1,INDEX(('ce raw data'!$A$2:$A$3000=C814)*('ce raw data'!$B$2:$B$3000=$B869),,),0),MATCH(SUBSTITUTE(D817,"Allele","Height"),'ce raw data'!$C$1:$CZ$1,0))),"-")</f>
        <v>-</v>
      </c>
      <c r="E868" s="8" t="str">
        <f>IFERROR(IF(INDEX('ce raw data'!$C$2:$CZ$3000,MATCH(1,INDEX(('ce raw data'!$A$2:$A$3000=C814)*('ce raw data'!$B$2:$B$3000=$B869),,),0),MATCH(SUBSTITUTE(E817,"Allele","Height"),'ce raw data'!$C$1:$CZ$1,0))="","-",INDEX('ce raw data'!$C$2:$CZ$3000,MATCH(1,INDEX(('ce raw data'!$A$2:$A$3000=C814)*('ce raw data'!$B$2:$B$3000=$B869),,),0),MATCH(SUBSTITUTE(E817,"Allele","Height"),'ce raw data'!$C$1:$CZ$1,0))),"-")</f>
        <v>-</v>
      </c>
      <c r="F868" s="8" t="str">
        <f>IFERROR(IF(INDEX('ce raw data'!$C$2:$CZ$3000,MATCH(1,INDEX(('ce raw data'!$A$2:$A$3000=C814)*('ce raw data'!$B$2:$B$3000=$B869),,),0),MATCH(SUBSTITUTE(F817,"Allele","Height"),'ce raw data'!$C$1:$CZ$1,0))="","-",INDEX('ce raw data'!$C$2:$CZ$3000,MATCH(1,INDEX(('ce raw data'!$A$2:$A$3000=C814)*('ce raw data'!$B$2:$B$3000=$B869),,),0),MATCH(SUBSTITUTE(F817,"Allele","Height"),'ce raw data'!$C$1:$CZ$1,0))),"-")</f>
        <v>-</v>
      </c>
      <c r="G868" s="8" t="str">
        <f>IFERROR(IF(INDEX('ce raw data'!$C$2:$CZ$3000,MATCH(1,INDEX(('ce raw data'!$A$2:$A$3000=C814)*('ce raw data'!$B$2:$B$3000=$B869),,),0),MATCH(SUBSTITUTE(G817,"Allele","Height"),'ce raw data'!$C$1:$CZ$1,0))="","-",INDEX('ce raw data'!$C$2:$CZ$3000,MATCH(1,INDEX(('ce raw data'!$A$2:$A$3000=C814)*('ce raw data'!$B$2:$B$3000=$B869),,),0),MATCH(SUBSTITUTE(G817,"Allele","Height"),'ce raw data'!$C$1:$CZ$1,0))),"-")</f>
        <v>-</v>
      </c>
      <c r="H868" s="8" t="str">
        <f>IFERROR(IF(INDEX('ce raw data'!$C$2:$CZ$3000,MATCH(1,INDEX(('ce raw data'!$A$2:$A$3000=C814)*('ce raw data'!$B$2:$B$3000=$B869),,),0),MATCH(SUBSTITUTE(H817,"Allele","Height"),'ce raw data'!$C$1:$CZ$1,0))="","-",INDEX('ce raw data'!$C$2:$CZ$3000,MATCH(1,INDEX(('ce raw data'!$A$2:$A$3000=C814)*('ce raw data'!$B$2:$B$3000=$B869),,),0),MATCH(SUBSTITUTE(H817,"Allele","Height"),'ce raw data'!$C$1:$CZ$1,0))),"-")</f>
        <v>-</v>
      </c>
      <c r="I868" s="8" t="str">
        <f>IFERROR(IF(INDEX('ce raw data'!$C$2:$CZ$3000,MATCH(1,INDEX(('ce raw data'!$A$2:$A$3000=C814)*('ce raw data'!$B$2:$B$3000=$B869),,),0),MATCH(SUBSTITUTE(I817,"Allele","Height"),'ce raw data'!$C$1:$CZ$1,0))="","-",INDEX('ce raw data'!$C$2:$CZ$3000,MATCH(1,INDEX(('ce raw data'!$A$2:$A$3000=C814)*('ce raw data'!$B$2:$B$3000=$B869),,),0),MATCH(SUBSTITUTE(I817,"Allele","Height"),'ce raw data'!$C$1:$CZ$1,0))),"-")</f>
        <v>-</v>
      </c>
      <c r="J868" s="8" t="str">
        <f>IFERROR(IF(INDEX('ce raw data'!$C$2:$CZ$3000,MATCH(1,INDEX(('ce raw data'!$A$2:$A$3000=C814)*('ce raw data'!$B$2:$B$3000=$B869),,),0),MATCH(SUBSTITUTE(J817,"Allele","Height"),'ce raw data'!$C$1:$CZ$1,0))="","-",INDEX('ce raw data'!$C$2:$CZ$3000,MATCH(1,INDEX(('ce raw data'!$A$2:$A$3000=C814)*('ce raw data'!$B$2:$B$3000=$B869),,),0),MATCH(SUBSTITUTE(J817,"Allele","Height"),'ce raw data'!$C$1:$CZ$1,0))),"-")</f>
        <v>-</v>
      </c>
    </row>
    <row r="869" spans="2:10" x14ac:dyDescent="0.4">
      <c r="B869" s="13" t="str">
        <f>'Allele Call Table'!$A$121</f>
        <v>DYS576</v>
      </c>
      <c r="C869" s="8" t="str">
        <f>IFERROR(IF(INDEX('ce raw data'!$C$2:$CZ$3000,MATCH(1,INDEX(('ce raw data'!$A$2:$A$3000=C814)*('ce raw data'!$B$2:$B$3000=$B869),,),0),MATCH(C817,'ce raw data'!$C$1:$CZ$1,0))="","-",INDEX('ce raw data'!$C$2:$CZ$3000,MATCH(1,INDEX(('ce raw data'!$A$2:$A$3000=C814)*('ce raw data'!$B$2:$B$3000=$B869),,),0),MATCH(C817,'ce raw data'!$C$1:$CZ$1,0))),"-")</f>
        <v>-</v>
      </c>
      <c r="D869" s="8" t="str">
        <f>IFERROR(IF(INDEX('ce raw data'!$C$2:$CZ$3000,MATCH(1,INDEX(('ce raw data'!$A$2:$A$3000=C814)*('ce raw data'!$B$2:$B$3000=$B869),,),0),MATCH(D817,'ce raw data'!$C$1:$CZ$1,0))="","-",INDEX('ce raw data'!$C$2:$CZ$3000,MATCH(1,INDEX(('ce raw data'!$A$2:$A$3000=C814)*('ce raw data'!$B$2:$B$3000=$B869),,),0),MATCH(D817,'ce raw data'!$C$1:$CZ$1,0))),"-")</f>
        <v>-</v>
      </c>
      <c r="E869" s="8" t="str">
        <f>IFERROR(IF(INDEX('ce raw data'!$C$2:$CZ$3000,MATCH(1,INDEX(('ce raw data'!$A$2:$A$3000=C814)*('ce raw data'!$B$2:$B$3000=$B869),,),0),MATCH(E817,'ce raw data'!$C$1:$CZ$1,0))="","-",INDEX('ce raw data'!$C$2:$CZ$3000,MATCH(1,INDEX(('ce raw data'!$A$2:$A$3000=C814)*('ce raw data'!$B$2:$B$3000=$B869),,),0),MATCH(E817,'ce raw data'!$C$1:$CZ$1,0))),"-")</f>
        <v>-</v>
      </c>
      <c r="F869" s="8" t="str">
        <f>IFERROR(IF(INDEX('ce raw data'!$C$2:$CZ$3000,MATCH(1,INDEX(('ce raw data'!$A$2:$A$3000=C814)*('ce raw data'!$B$2:$B$3000=$B869),,),0),MATCH(F817,'ce raw data'!$C$1:$CZ$1,0))="","-",INDEX('ce raw data'!$C$2:$CZ$3000,MATCH(1,INDEX(('ce raw data'!$A$2:$A$3000=C814)*('ce raw data'!$B$2:$B$3000=$B869),,),0),MATCH(F817,'ce raw data'!$C$1:$CZ$1,0))),"-")</f>
        <v>-</v>
      </c>
      <c r="G869" s="8" t="str">
        <f>IFERROR(IF(INDEX('ce raw data'!$C$2:$CZ$3000,MATCH(1,INDEX(('ce raw data'!$A$2:$A$3000=C814)*('ce raw data'!$B$2:$B$3000=$B869),,),0),MATCH(G817,'ce raw data'!$C$1:$CZ$1,0))="","-",INDEX('ce raw data'!$C$2:$CZ$3000,MATCH(1,INDEX(('ce raw data'!$A$2:$A$3000=C814)*('ce raw data'!$B$2:$B$3000=$B869),,),0),MATCH(G817,'ce raw data'!$C$1:$CZ$1,0))),"-")</f>
        <v>-</v>
      </c>
      <c r="H869" s="8" t="str">
        <f>IFERROR(IF(INDEX('ce raw data'!$C$2:$CZ$3000,MATCH(1,INDEX(('ce raw data'!$A$2:$A$3000=C814)*('ce raw data'!$B$2:$B$3000=$B869),,),0),MATCH(H817,'ce raw data'!$C$1:$CZ$1,0))="","-",INDEX('ce raw data'!$C$2:$CZ$3000,MATCH(1,INDEX(('ce raw data'!$A$2:$A$3000=C814)*('ce raw data'!$B$2:$B$3000=$B869),,),0),MATCH(H817,'ce raw data'!$C$1:$CZ$1,0))),"-")</f>
        <v>-</v>
      </c>
      <c r="I869" s="8" t="str">
        <f>IFERROR(IF(INDEX('ce raw data'!$C$2:$CZ$3000,MATCH(1,INDEX(('ce raw data'!$A$2:$A$3000=C814)*('ce raw data'!$B$2:$B$3000=$B869),,),0),MATCH(I817,'ce raw data'!$C$1:$CZ$1,0))="","-",INDEX('ce raw data'!$C$2:$CZ$3000,MATCH(1,INDEX(('ce raw data'!$A$2:$A$3000=C814)*('ce raw data'!$B$2:$B$3000=$B869),,),0),MATCH(I817,'ce raw data'!$C$1:$CZ$1,0))),"-")</f>
        <v>-</v>
      </c>
      <c r="J869" s="8" t="str">
        <f>IFERROR(IF(INDEX('ce raw data'!$C$2:$CZ$3000,MATCH(1,INDEX(('ce raw data'!$A$2:$A$3000=C814)*('ce raw data'!$B$2:$B$3000=$B869),,),0),MATCH(J817,'ce raw data'!$C$1:$CZ$1,0))="","-",INDEX('ce raw data'!$C$2:$CZ$3000,MATCH(1,INDEX(('ce raw data'!$A$2:$A$3000=C814)*('ce raw data'!$B$2:$B$3000=$B869),,),0),MATCH(J817,'ce raw data'!$C$1:$CZ$1,0))),"-")</f>
        <v>-</v>
      </c>
    </row>
    <row r="870" spans="2:10" hidden="1" x14ac:dyDescent="0.4">
      <c r="B870" s="13"/>
      <c r="C870" s="8" t="str">
        <f>IFERROR(IF(INDEX('ce raw data'!$C$2:$CZ$3000,MATCH(1,INDEX(('ce raw data'!$A$2:$A$3000=C814)*('ce raw data'!$B$2:$B$3000=$B871),,),0),MATCH(SUBSTITUTE(C817,"Allele","Height"),'ce raw data'!$C$1:$CZ$1,0))="","-",INDEX('ce raw data'!$C$2:$CZ$3000,MATCH(1,INDEX(('ce raw data'!$A$2:$A$3000=C814)*('ce raw data'!$B$2:$B$3000=$B871),,),0),MATCH(SUBSTITUTE(C817,"Allele","Height"),'ce raw data'!$C$1:$CZ$1,0))),"-")</f>
        <v>-</v>
      </c>
      <c r="D870" s="8" t="str">
        <f>IFERROR(IF(INDEX('ce raw data'!$C$2:$CZ$3000,MATCH(1,INDEX(('ce raw data'!$A$2:$A$3000=C814)*('ce raw data'!$B$2:$B$3000=$B871),,),0),MATCH(SUBSTITUTE(D817,"Allele","Height"),'ce raw data'!$C$1:$CZ$1,0))="","-",INDEX('ce raw data'!$C$2:$CZ$3000,MATCH(1,INDEX(('ce raw data'!$A$2:$A$3000=C814)*('ce raw data'!$B$2:$B$3000=$B871),,),0),MATCH(SUBSTITUTE(D817,"Allele","Height"),'ce raw data'!$C$1:$CZ$1,0))),"-")</f>
        <v>-</v>
      </c>
      <c r="E870" s="8" t="str">
        <f>IFERROR(IF(INDEX('ce raw data'!$C$2:$CZ$3000,MATCH(1,INDEX(('ce raw data'!$A$2:$A$3000=C814)*('ce raw data'!$B$2:$B$3000=$B871),,),0),MATCH(SUBSTITUTE(E817,"Allele","Height"),'ce raw data'!$C$1:$CZ$1,0))="","-",INDEX('ce raw data'!$C$2:$CZ$3000,MATCH(1,INDEX(('ce raw data'!$A$2:$A$3000=C814)*('ce raw data'!$B$2:$B$3000=$B871),,),0),MATCH(SUBSTITUTE(E817,"Allele","Height"),'ce raw data'!$C$1:$CZ$1,0))),"-")</f>
        <v>-</v>
      </c>
      <c r="F870" s="8" t="str">
        <f>IFERROR(IF(INDEX('ce raw data'!$C$2:$CZ$3000,MATCH(1,INDEX(('ce raw data'!$A$2:$A$3000=C814)*('ce raw data'!$B$2:$B$3000=$B871),,),0),MATCH(SUBSTITUTE(F817,"Allele","Height"),'ce raw data'!$C$1:$CZ$1,0))="","-",INDEX('ce raw data'!$C$2:$CZ$3000,MATCH(1,INDEX(('ce raw data'!$A$2:$A$3000=C814)*('ce raw data'!$B$2:$B$3000=$B871),,),0),MATCH(SUBSTITUTE(F817,"Allele","Height"),'ce raw data'!$C$1:$CZ$1,0))),"-")</f>
        <v>-</v>
      </c>
      <c r="G870" s="8" t="str">
        <f>IFERROR(IF(INDEX('ce raw data'!$C$2:$CZ$3000,MATCH(1,INDEX(('ce raw data'!$A$2:$A$3000=C814)*('ce raw data'!$B$2:$B$3000=$B871),,),0),MATCH(SUBSTITUTE(G817,"Allele","Height"),'ce raw data'!$C$1:$CZ$1,0))="","-",INDEX('ce raw data'!$C$2:$CZ$3000,MATCH(1,INDEX(('ce raw data'!$A$2:$A$3000=C814)*('ce raw data'!$B$2:$B$3000=$B871),,),0),MATCH(SUBSTITUTE(G817,"Allele","Height"),'ce raw data'!$C$1:$CZ$1,0))),"-")</f>
        <v>-</v>
      </c>
      <c r="H870" s="8" t="str">
        <f>IFERROR(IF(INDEX('ce raw data'!$C$2:$CZ$3000,MATCH(1,INDEX(('ce raw data'!$A$2:$A$3000=C814)*('ce raw data'!$B$2:$B$3000=$B871),,),0),MATCH(SUBSTITUTE(H817,"Allele","Height"),'ce raw data'!$C$1:$CZ$1,0))="","-",INDEX('ce raw data'!$C$2:$CZ$3000,MATCH(1,INDEX(('ce raw data'!$A$2:$A$3000=C814)*('ce raw data'!$B$2:$B$3000=$B871),,),0),MATCH(SUBSTITUTE(H817,"Allele","Height"),'ce raw data'!$C$1:$CZ$1,0))),"-")</f>
        <v>-</v>
      </c>
      <c r="I870" s="8" t="str">
        <f>IFERROR(IF(INDEX('ce raw data'!$C$2:$CZ$3000,MATCH(1,INDEX(('ce raw data'!$A$2:$A$3000=C814)*('ce raw data'!$B$2:$B$3000=$B871),,),0),MATCH(SUBSTITUTE(I817,"Allele","Height"),'ce raw data'!$C$1:$CZ$1,0))="","-",INDEX('ce raw data'!$C$2:$CZ$3000,MATCH(1,INDEX(('ce raw data'!$A$2:$A$3000=C814)*('ce raw data'!$B$2:$B$3000=$B871),,),0),MATCH(SUBSTITUTE(I817,"Allele","Height"),'ce raw data'!$C$1:$CZ$1,0))),"-")</f>
        <v>-</v>
      </c>
      <c r="J870" s="8" t="str">
        <f>IFERROR(IF(INDEX('ce raw data'!$C$2:$CZ$3000,MATCH(1,INDEX(('ce raw data'!$A$2:$A$3000=C814)*('ce raw data'!$B$2:$B$3000=$B871),,),0),MATCH(SUBSTITUTE(J817,"Allele","Height"),'ce raw data'!$C$1:$CZ$1,0))="","-",INDEX('ce raw data'!$C$2:$CZ$3000,MATCH(1,INDEX(('ce raw data'!$A$2:$A$3000=C814)*('ce raw data'!$B$2:$B$3000=$B871),,),0),MATCH(SUBSTITUTE(J817,"Allele","Height"),'ce raw data'!$C$1:$CZ$1,0))),"-")</f>
        <v>-</v>
      </c>
    </row>
    <row r="871" spans="2:10" x14ac:dyDescent="0.4">
      <c r="B871" s="13" t="str">
        <f>'Allele Call Table'!$A$123</f>
        <v>DYS570</v>
      </c>
      <c r="C871" s="8" t="str">
        <f>IFERROR(IF(INDEX('ce raw data'!$C$2:$CZ$3000,MATCH(1,INDEX(('ce raw data'!$A$2:$A$3000=C814)*('ce raw data'!$B$2:$B$3000=$B871),,),0),MATCH(C817,'ce raw data'!$C$1:$CZ$1,0))="","-",INDEX('ce raw data'!$C$2:$CZ$3000,MATCH(1,INDEX(('ce raw data'!$A$2:$A$3000=C814)*('ce raw data'!$B$2:$B$3000=$B871),,),0),MATCH(C817,'ce raw data'!$C$1:$CZ$1,0))),"-")</f>
        <v>-</v>
      </c>
      <c r="D871" s="8" t="str">
        <f>IFERROR(IF(INDEX('ce raw data'!$C$2:$CZ$3000,MATCH(1,INDEX(('ce raw data'!$A$2:$A$3000=C814)*('ce raw data'!$B$2:$B$3000=$B871),,),0),MATCH(D817,'ce raw data'!$C$1:$CZ$1,0))="","-",INDEX('ce raw data'!$C$2:$CZ$3000,MATCH(1,INDEX(('ce raw data'!$A$2:$A$3000=C814)*('ce raw data'!$B$2:$B$3000=$B871),,),0),MATCH(D817,'ce raw data'!$C$1:$CZ$1,0))),"-")</f>
        <v>-</v>
      </c>
      <c r="E871" s="8" t="str">
        <f>IFERROR(IF(INDEX('ce raw data'!$C$2:$CZ$3000,MATCH(1,INDEX(('ce raw data'!$A$2:$A$3000=C814)*('ce raw data'!$B$2:$B$3000=$B871),,),0),MATCH(E817,'ce raw data'!$C$1:$CZ$1,0))="","-",INDEX('ce raw data'!$C$2:$CZ$3000,MATCH(1,INDEX(('ce raw data'!$A$2:$A$3000=C814)*('ce raw data'!$B$2:$B$3000=$B871),,),0),MATCH(E817,'ce raw data'!$C$1:$CZ$1,0))),"-")</f>
        <v>-</v>
      </c>
      <c r="F871" s="8" t="str">
        <f>IFERROR(IF(INDEX('ce raw data'!$C$2:$CZ$3000,MATCH(1,INDEX(('ce raw data'!$A$2:$A$3000=C814)*('ce raw data'!$B$2:$B$3000=$B871),,),0),MATCH(F817,'ce raw data'!$C$1:$CZ$1,0))="","-",INDEX('ce raw data'!$C$2:$CZ$3000,MATCH(1,INDEX(('ce raw data'!$A$2:$A$3000=C814)*('ce raw data'!$B$2:$B$3000=$B871),,),0),MATCH(F817,'ce raw data'!$C$1:$CZ$1,0))),"-")</f>
        <v>-</v>
      </c>
      <c r="G871" s="8" t="str">
        <f>IFERROR(IF(INDEX('ce raw data'!$C$2:$CZ$3000,MATCH(1,INDEX(('ce raw data'!$A$2:$A$3000=C814)*('ce raw data'!$B$2:$B$3000=$B871),,),0),MATCH(G817,'ce raw data'!$C$1:$CZ$1,0))="","-",INDEX('ce raw data'!$C$2:$CZ$3000,MATCH(1,INDEX(('ce raw data'!$A$2:$A$3000=C814)*('ce raw data'!$B$2:$B$3000=$B871),,),0),MATCH(G817,'ce raw data'!$C$1:$CZ$1,0))),"-")</f>
        <v>-</v>
      </c>
      <c r="H871" s="8" t="str">
        <f>IFERROR(IF(INDEX('ce raw data'!$C$2:$CZ$3000,MATCH(1,INDEX(('ce raw data'!$A$2:$A$3000=C814)*('ce raw data'!$B$2:$B$3000=$B871),,),0),MATCH(H817,'ce raw data'!$C$1:$CZ$1,0))="","-",INDEX('ce raw data'!$C$2:$CZ$3000,MATCH(1,INDEX(('ce raw data'!$A$2:$A$3000=C814)*('ce raw data'!$B$2:$B$3000=$B871),,),0),MATCH(H817,'ce raw data'!$C$1:$CZ$1,0))),"-")</f>
        <v>-</v>
      </c>
      <c r="I871" s="8" t="str">
        <f>IFERROR(IF(INDEX('ce raw data'!$C$2:$CZ$3000,MATCH(1,INDEX(('ce raw data'!$A$2:$A$3000=C814)*('ce raw data'!$B$2:$B$3000=$B871),,),0),MATCH(I817,'ce raw data'!$C$1:$CZ$1,0))="","-",INDEX('ce raw data'!$C$2:$CZ$3000,MATCH(1,INDEX(('ce raw data'!$A$2:$A$3000=C814)*('ce raw data'!$B$2:$B$3000=$B871),,),0),MATCH(I817,'ce raw data'!$C$1:$CZ$1,0))),"-")</f>
        <v>-</v>
      </c>
      <c r="J871" s="8" t="str">
        <f>IFERROR(IF(INDEX('ce raw data'!$C$2:$CZ$3000,MATCH(1,INDEX(('ce raw data'!$A$2:$A$3000=C814)*('ce raw data'!$B$2:$B$3000=$B871),,),0),MATCH(J817,'ce raw data'!$C$1:$CZ$1,0))="","-",INDEX('ce raw data'!$C$2:$CZ$3000,MATCH(1,INDEX(('ce raw data'!$A$2:$A$3000=C814)*('ce raw data'!$B$2:$B$3000=$B871),,),0),MATCH(J817,'ce raw data'!$C$1:$CZ$1,0))),"-")</f>
        <v>-</v>
      </c>
    </row>
    <row r="872" spans="2:10" x14ac:dyDescent="0.4">
      <c r="B872" s="15"/>
      <c r="C872" s="9"/>
      <c r="D872" s="9"/>
      <c r="E872" s="9"/>
      <c r="F872" s="9"/>
      <c r="G872" s="9"/>
      <c r="H872" s="9"/>
      <c r="I872" s="9"/>
      <c r="J872" s="9"/>
    </row>
    <row r="873" spans="2:10" x14ac:dyDescent="0.4">
      <c r="B873" s="15"/>
      <c r="C873" s="9"/>
      <c r="D873" s="9"/>
      <c r="E873" s="9"/>
      <c r="F873" s="9"/>
      <c r="G873" s="9"/>
      <c r="H873" s="9"/>
      <c r="I873" s="9"/>
      <c r="J873" s="9"/>
    </row>
    <row r="874" spans="2:10" x14ac:dyDescent="0.4">
      <c r="B874" s="15"/>
      <c r="C874" s="9"/>
      <c r="D874" s="9"/>
      <c r="E874" s="9"/>
      <c r="F874" s="9"/>
      <c r="G874" s="9"/>
      <c r="H874" s="9"/>
      <c r="I874" s="9"/>
      <c r="J874" s="9"/>
    </row>
    <row r="875" spans="2:10" x14ac:dyDescent="0.4">
      <c r="B875" s="15"/>
      <c r="C875" s="9"/>
      <c r="D875" s="9"/>
      <c r="E875" s="9"/>
      <c r="F875" s="9"/>
      <c r="G875" s="9"/>
      <c r="H875" s="9"/>
      <c r="I875" s="9"/>
      <c r="J875" s="9"/>
    </row>
    <row r="876" spans="2:10" x14ac:dyDescent="0.4">
      <c r="B876" s="27" t="s">
        <v>1</v>
      </c>
      <c r="C876" s="3">
        <f ca="1">TODAY()</f>
        <v>44028</v>
      </c>
      <c r="D876" s="18"/>
      <c r="E876" s="37" t="s">
        <v>2</v>
      </c>
      <c r="F876" s="37"/>
      <c r="G876" s="4" t="str">
        <f>G$1</f>
        <v/>
      </c>
      <c r="J876" s="1"/>
    </row>
    <row r="877" spans="2:10" x14ac:dyDescent="0.4">
      <c r="B877" s="5" t="s">
        <v>4</v>
      </c>
      <c r="C877" s="36" t="str">
        <f>IF(INDEX('ce raw data'!$A:$A,2+27*14)="","blank",INDEX('ce raw data'!$A:$A,2+27*14))</f>
        <v>blank</v>
      </c>
      <c r="D877" s="36"/>
      <c r="E877" s="36"/>
      <c r="F877" s="36"/>
      <c r="G877" s="36"/>
      <c r="H877" s="36"/>
      <c r="I877" s="36"/>
      <c r="J877" s="36"/>
    </row>
    <row r="878" spans="2:10" ht="24.6" x14ac:dyDescent="0.4">
      <c r="B878" s="6" t="s">
        <v>5</v>
      </c>
      <c r="C878" s="36"/>
      <c r="D878" s="36"/>
      <c r="E878" s="36"/>
      <c r="F878" s="36"/>
      <c r="G878" s="36"/>
      <c r="H878" s="36"/>
      <c r="I878" s="36"/>
      <c r="J878" s="36"/>
    </row>
    <row r="879" spans="2:10" x14ac:dyDescent="0.4">
      <c r="B879" s="7"/>
      <c r="C879" s="39"/>
      <c r="D879" s="39"/>
      <c r="E879" s="39"/>
      <c r="F879" s="39"/>
      <c r="G879" s="39"/>
      <c r="H879" s="39"/>
      <c r="I879" s="39"/>
      <c r="J879" s="39"/>
    </row>
    <row r="880" spans="2:10" x14ac:dyDescent="0.4">
      <c r="B880" s="5" t="s">
        <v>7</v>
      </c>
      <c r="C880" s="21" t="s">
        <v>8</v>
      </c>
      <c r="D880" s="21" t="s">
        <v>9</v>
      </c>
      <c r="E880" s="21" t="s">
        <v>40</v>
      </c>
      <c r="F880" s="21" t="s">
        <v>41</v>
      </c>
      <c r="G880" s="21" t="s">
        <v>42</v>
      </c>
      <c r="H880" s="21" t="s">
        <v>43</v>
      </c>
      <c r="I880" s="21" t="s">
        <v>44</v>
      </c>
      <c r="J880" s="21" t="s">
        <v>45</v>
      </c>
    </row>
    <row r="881" spans="2:10" hidden="1" x14ac:dyDescent="0.4">
      <c r="B881" s="28"/>
      <c r="C881" s="28" t="str">
        <f>IFERROR(IF(INDEX('ce raw data'!$C$2:$CZ$3000,MATCH(1,INDEX(('ce raw data'!$A$2:$A$3000=C877)*('ce raw data'!$B$2:$B$3000=$B882),,),0),MATCH(SUBSTITUTE(C880,"Allele","Height"),'ce raw data'!$C$1:$CZ$1,0))="","-",INDEX('ce raw data'!$C$2:$CZ$3000,MATCH(1,INDEX(('ce raw data'!$A$2:$A$3000=C877)*('ce raw data'!$B$2:$B$3000=$B882),,),0),MATCH(SUBSTITUTE(C880,"Allele","Height"),'ce raw data'!$C$1:$CZ$1,0))),"-")</f>
        <v>-</v>
      </c>
      <c r="D881" s="28" t="str">
        <f>IFERROR(IF(INDEX('ce raw data'!$C$2:$CZ$3000,MATCH(1,INDEX(('ce raw data'!$A$2:$A$3000=C877)*('ce raw data'!$B$2:$B$3000=$B882),,),0),MATCH(SUBSTITUTE(D880,"Allele","Height"),'ce raw data'!$C$1:$CZ$1,0))="","-",INDEX('ce raw data'!$C$2:$CZ$3000,MATCH(1,INDEX(('ce raw data'!$A$2:$A$3000=C877)*('ce raw data'!$B$2:$B$3000=$B882),,),0),MATCH(SUBSTITUTE(D880,"Allele","Height"),'ce raw data'!$C$1:$CZ$1,0))),"-")</f>
        <v>-</v>
      </c>
      <c r="E881" s="28" t="str">
        <f>IFERROR(IF(INDEX('ce raw data'!$C$2:$CZ$3000,MATCH(1,INDEX(('ce raw data'!$A$2:$A$3000=C877)*('ce raw data'!$B$2:$B$3000=$B882),,),0),MATCH(SUBSTITUTE(E880,"Allele","Height"),'ce raw data'!$C$1:$CZ$1,0))="","-",INDEX('ce raw data'!$C$2:$CZ$3000,MATCH(1,INDEX(('ce raw data'!$A$2:$A$3000=C877)*('ce raw data'!$B$2:$B$3000=$B882),,),0),MATCH(SUBSTITUTE(E880,"Allele","Height"),'ce raw data'!$C$1:$CZ$1,0))),"-")</f>
        <v>-</v>
      </c>
      <c r="F881" s="28" t="str">
        <f>IFERROR(IF(INDEX('ce raw data'!$C$2:$CZ$3000,MATCH(1,INDEX(('ce raw data'!$A$2:$A$3000=C877)*('ce raw data'!$B$2:$B$3000=$B882),,),0),MATCH(SUBSTITUTE(F880,"Allele","Height"),'ce raw data'!$C$1:$CZ$1,0))="","-",INDEX('ce raw data'!$C$2:$CZ$3000,MATCH(1,INDEX(('ce raw data'!$A$2:$A$3000=C877)*('ce raw data'!$B$2:$B$3000=$B882),,),0),MATCH(SUBSTITUTE(F880,"Allele","Height"),'ce raw data'!$C$1:$CZ$1,0))),"-")</f>
        <v>-</v>
      </c>
      <c r="G881" s="28" t="str">
        <f>IFERROR(IF(INDEX('ce raw data'!$C$2:$CZ$3000,MATCH(1,INDEX(('ce raw data'!$A$2:$A$3000=C877)*('ce raw data'!$B$2:$B$3000=$B882),,),0),MATCH(SUBSTITUTE(G880,"Allele","Height"),'ce raw data'!$C$1:$CZ$1,0))="","-",INDEX('ce raw data'!$C$2:$CZ$3000,MATCH(1,INDEX(('ce raw data'!$A$2:$A$3000=C877)*('ce raw data'!$B$2:$B$3000=$B882),,),0),MATCH(SUBSTITUTE(G880,"Allele","Height"),'ce raw data'!$C$1:$CZ$1,0))),"-")</f>
        <v>-</v>
      </c>
      <c r="H881" s="28" t="str">
        <f>IFERROR(IF(INDEX('ce raw data'!$C$2:$CZ$3000,MATCH(1,INDEX(('ce raw data'!$A$2:$A$3000=C877)*('ce raw data'!$B$2:$B$3000=$B882),,),0),MATCH(SUBSTITUTE(H880,"Allele","Height"),'ce raw data'!$C$1:$CZ$1,0))="","-",INDEX('ce raw data'!$C$2:$CZ$3000,MATCH(1,INDEX(('ce raw data'!$A$2:$A$3000=C877)*('ce raw data'!$B$2:$B$3000=$B882),,),0),MATCH(SUBSTITUTE(H880,"Allele","Height"),'ce raw data'!$C$1:$CZ$1,0))),"-")</f>
        <v>-</v>
      </c>
      <c r="I881" s="28" t="str">
        <f>IFERROR(IF(INDEX('ce raw data'!$C$2:$CZ$3000,MATCH(1,INDEX(('ce raw data'!$A$2:$A$3000=C877)*('ce raw data'!$B$2:$B$3000=$B882),,),0),MATCH(SUBSTITUTE(I880,"Allele","Height"),'ce raw data'!$C$1:$CZ$1,0))="","-",INDEX('ce raw data'!$C$2:$CZ$3000,MATCH(1,INDEX(('ce raw data'!$A$2:$A$3000=C877)*('ce raw data'!$B$2:$B$3000=$B882),,),0),MATCH(SUBSTITUTE(I880,"Allele","Height"),'ce raw data'!$C$1:$CZ$1,0))),"-")</f>
        <v>-</v>
      </c>
      <c r="J881" s="28" t="str">
        <f>IFERROR(IF(INDEX('ce raw data'!$C$2:$CZ$3000,MATCH(1,INDEX(('ce raw data'!$A$2:$A$3000=C877)*('ce raw data'!$B$2:$B$3000=$B882),,),0),MATCH(SUBSTITUTE(J880,"Allele","Height"),'ce raw data'!$C$1:$CZ$1,0))="","-",INDEX('ce raw data'!$C$2:$CZ$3000,MATCH(1,INDEX(('ce raw data'!$A$2:$A$3000=C877)*('ce raw data'!$B$2:$B$3000=$B882),,),0),MATCH(SUBSTITUTE(J880,"Allele","Height"),'ce raw data'!$C$1:$CZ$1,0))),"-")</f>
        <v>-</v>
      </c>
    </row>
    <row r="882" spans="2:10" x14ac:dyDescent="0.4">
      <c r="B882" s="10" t="str">
        <f>'Allele Call Table'!$A$71</f>
        <v>AMEL</v>
      </c>
      <c r="C882" s="8" t="str">
        <f>IFERROR(IF(INDEX('ce raw data'!$C$2:$CZ$3000,MATCH(1,INDEX(('ce raw data'!$A$2:$A$3000=C877)*('ce raw data'!$B$2:$B$3000=$B882),,),0),MATCH(C880,'ce raw data'!$C$1:$CZ$1,0))="","-",INDEX('ce raw data'!$C$2:$CZ$3000,MATCH(1,INDEX(('ce raw data'!$A$2:$A$3000=C877)*('ce raw data'!$B$2:$B$3000=$B882),,),0),MATCH(C880,'ce raw data'!$C$1:$CZ$1,0))),"-")</f>
        <v>-</v>
      </c>
      <c r="D882" s="8" t="str">
        <f>IFERROR(IF(INDEX('ce raw data'!$C$2:$CZ$3000,MATCH(1,INDEX(('ce raw data'!$A$2:$A$3000=C877)*('ce raw data'!$B$2:$B$3000=$B882),,),0),MATCH(D880,'ce raw data'!$C$1:$CZ$1,0))="","-",INDEX('ce raw data'!$C$2:$CZ$3000,MATCH(1,INDEX(('ce raw data'!$A$2:$A$3000=C877)*('ce raw data'!$B$2:$B$3000=$B882),,),0),MATCH(D880,'ce raw data'!$C$1:$CZ$1,0))),"-")</f>
        <v>-</v>
      </c>
      <c r="E882" s="8" t="str">
        <f>IFERROR(IF(INDEX('ce raw data'!$C$2:$CZ$3000,MATCH(1,INDEX(('ce raw data'!$A$2:$A$3000=C877)*('ce raw data'!$B$2:$B$3000=$B882),,),0),MATCH(E880,'ce raw data'!$C$1:$CZ$1,0))="","-",INDEX('ce raw data'!$C$2:$CZ$3000,MATCH(1,INDEX(('ce raw data'!$A$2:$A$3000=C877)*('ce raw data'!$B$2:$B$3000=$B882),,),0),MATCH(E880,'ce raw data'!$C$1:$CZ$1,0))),"-")</f>
        <v>-</v>
      </c>
      <c r="F882" s="8" t="str">
        <f>IFERROR(IF(INDEX('ce raw data'!$C$2:$CZ$3000,MATCH(1,INDEX(('ce raw data'!$A$2:$A$3000=C877)*('ce raw data'!$B$2:$B$3000=$B882),,),0),MATCH(F880,'ce raw data'!$C$1:$CZ$1,0))="","-",INDEX('ce raw data'!$C$2:$CZ$3000,MATCH(1,INDEX(('ce raw data'!$A$2:$A$3000=C877)*('ce raw data'!$B$2:$B$3000=$B882),,),0),MATCH(F880,'ce raw data'!$C$1:$CZ$1,0))),"-")</f>
        <v>-</v>
      </c>
      <c r="G882" s="8" t="str">
        <f>IFERROR(IF(INDEX('ce raw data'!$C$2:$CZ$3000,MATCH(1,INDEX(('ce raw data'!$A$2:$A$3000=C877)*('ce raw data'!$B$2:$B$3000=$B882),,),0),MATCH(G880,'ce raw data'!$C$1:$CZ$1,0))="","-",INDEX('ce raw data'!$C$2:$CZ$3000,MATCH(1,INDEX(('ce raw data'!$A$2:$A$3000=C877)*('ce raw data'!$B$2:$B$3000=$B882),,),0),MATCH(G880,'ce raw data'!$C$1:$CZ$1,0))),"-")</f>
        <v>-</v>
      </c>
      <c r="H882" s="8" t="str">
        <f>IFERROR(IF(INDEX('ce raw data'!$C$2:$CZ$3000,MATCH(1,INDEX(('ce raw data'!$A$2:$A$3000=C877)*('ce raw data'!$B$2:$B$3000=$B882),,),0),MATCH(H880,'ce raw data'!$C$1:$CZ$1,0))="","-",INDEX('ce raw data'!$C$2:$CZ$3000,MATCH(1,INDEX(('ce raw data'!$A$2:$A$3000=C877)*('ce raw data'!$B$2:$B$3000=$B882),,),0),MATCH(H880,'ce raw data'!$C$1:$CZ$1,0))),"-")</f>
        <v>-</v>
      </c>
      <c r="I882" s="8" t="str">
        <f>IFERROR(IF(INDEX('ce raw data'!$C$2:$CZ$3000,MATCH(1,INDEX(('ce raw data'!$A$2:$A$3000=C877)*('ce raw data'!$B$2:$B$3000=$B882),,),0),MATCH(I880,'ce raw data'!$C$1:$CZ$1,0))="","-",INDEX('ce raw data'!$C$2:$CZ$3000,MATCH(1,INDEX(('ce raw data'!$A$2:$A$3000=C877)*('ce raw data'!$B$2:$B$3000=$B882),,),0),MATCH(I880,'ce raw data'!$C$1:$CZ$1,0))),"-")</f>
        <v>-</v>
      </c>
      <c r="J882" s="8" t="str">
        <f>IFERROR(IF(INDEX('ce raw data'!$C$2:$CZ$3000,MATCH(1,INDEX(('ce raw data'!$A$2:$A$3000=C877)*('ce raw data'!$B$2:$B$3000=$B882),,),0),MATCH(J880,'ce raw data'!$C$1:$CZ$1,0))="","-",INDEX('ce raw data'!$C$2:$CZ$3000,MATCH(1,INDEX(('ce raw data'!$A$2:$A$3000=C877)*('ce raw data'!$B$2:$B$3000=$B882),,),0),MATCH(J880,'ce raw data'!$C$1:$CZ$1,0))),"-")</f>
        <v>-</v>
      </c>
    </row>
    <row r="883" spans="2:10" hidden="1" x14ac:dyDescent="0.4">
      <c r="B883" s="10"/>
      <c r="C883" s="8" t="str">
        <f>IFERROR(IF(INDEX('ce raw data'!$C$2:$CZ$3000,MATCH(1,INDEX(('ce raw data'!$A$2:$A$3000=C877)*('ce raw data'!$B$2:$B$3000=$B884),,),0),MATCH(SUBSTITUTE(C880,"Allele","Height"),'ce raw data'!$C$1:$CZ$1,0))="","-",INDEX('ce raw data'!$C$2:$CZ$3000,MATCH(1,INDEX(('ce raw data'!$A$2:$A$3000=C877)*('ce raw data'!$B$2:$B$3000=$B884),,),0),MATCH(SUBSTITUTE(C880,"Allele","Height"),'ce raw data'!$C$1:$CZ$1,0))),"-")</f>
        <v>-</v>
      </c>
      <c r="D883" s="8" t="str">
        <f>IFERROR(IF(INDEX('ce raw data'!$C$2:$CZ$3000,MATCH(1,INDEX(('ce raw data'!$A$2:$A$3000=C877)*('ce raw data'!$B$2:$B$3000=$B884),,),0),MATCH(SUBSTITUTE(D880,"Allele","Height"),'ce raw data'!$C$1:$CZ$1,0))="","-",INDEX('ce raw data'!$C$2:$CZ$3000,MATCH(1,INDEX(('ce raw data'!$A$2:$A$3000=C877)*('ce raw data'!$B$2:$B$3000=$B884),,),0),MATCH(SUBSTITUTE(D880,"Allele","Height"),'ce raw data'!$C$1:$CZ$1,0))),"-")</f>
        <v>-</v>
      </c>
      <c r="E883" s="8" t="str">
        <f>IFERROR(IF(INDEX('ce raw data'!$C$2:$CZ$3000,MATCH(1,INDEX(('ce raw data'!$A$2:$A$3000=C877)*('ce raw data'!$B$2:$B$3000=$B884),,),0),MATCH(SUBSTITUTE(E880,"Allele","Height"),'ce raw data'!$C$1:$CZ$1,0))="","-",INDEX('ce raw data'!$C$2:$CZ$3000,MATCH(1,INDEX(('ce raw data'!$A$2:$A$3000=C877)*('ce raw data'!$B$2:$B$3000=$B884),,),0),MATCH(SUBSTITUTE(E880,"Allele","Height"),'ce raw data'!$C$1:$CZ$1,0))),"-")</f>
        <v>-</v>
      </c>
      <c r="F883" s="8" t="str">
        <f>IFERROR(IF(INDEX('ce raw data'!$C$2:$CZ$3000,MATCH(1,INDEX(('ce raw data'!$A$2:$A$3000=C877)*('ce raw data'!$B$2:$B$3000=$B884),,),0),MATCH(SUBSTITUTE(F880,"Allele","Height"),'ce raw data'!$C$1:$CZ$1,0))="","-",INDEX('ce raw data'!$C$2:$CZ$3000,MATCH(1,INDEX(('ce raw data'!$A$2:$A$3000=C877)*('ce raw data'!$B$2:$B$3000=$B884),,),0),MATCH(SUBSTITUTE(F880,"Allele","Height"),'ce raw data'!$C$1:$CZ$1,0))),"-")</f>
        <v>-</v>
      </c>
      <c r="G883" s="8" t="str">
        <f>IFERROR(IF(INDEX('ce raw data'!$C$2:$CZ$3000,MATCH(1,INDEX(('ce raw data'!$A$2:$A$3000=C877)*('ce raw data'!$B$2:$B$3000=$B884),,),0),MATCH(SUBSTITUTE(G880,"Allele","Height"),'ce raw data'!$C$1:$CZ$1,0))="","-",INDEX('ce raw data'!$C$2:$CZ$3000,MATCH(1,INDEX(('ce raw data'!$A$2:$A$3000=C877)*('ce raw data'!$B$2:$B$3000=$B884),,),0),MATCH(SUBSTITUTE(G880,"Allele","Height"),'ce raw data'!$C$1:$CZ$1,0))),"-")</f>
        <v>-</v>
      </c>
      <c r="H883" s="8" t="str">
        <f>IFERROR(IF(INDEX('ce raw data'!$C$2:$CZ$3000,MATCH(1,INDEX(('ce raw data'!$A$2:$A$3000=C877)*('ce raw data'!$B$2:$B$3000=$B884),,),0),MATCH(SUBSTITUTE(H880,"Allele","Height"),'ce raw data'!$C$1:$CZ$1,0))="","-",INDEX('ce raw data'!$C$2:$CZ$3000,MATCH(1,INDEX(('ce raw data'!$A$2:$A$3000=C877)*('ce raw data'!$B$2:$B$3000=$B884),,),0),MATCH(SUBSTITUTE(H880,"Allele","Height"),'ce raw data'!$C$1:$CZ$1,0))),"-")</f>
        <v>-</v>
      </c>
      <c r="I883" s="8" t="str">
        <f>IFERROR(IF(INDEX('ce raw data'!$C$2:$CZ$3000,MATCH(1,INDEX(('ce raw data'!$A$2:$A$3000=C877)*('ce raw data'!$B$2:$B$3000=$B884),,),0),MATCH(SUBSTITUTE(I880,"Allele","Height"),'ce raw data'!$C$1:$CZ$1,0))="","-",INDEX('ce raw data'!$C$2:$CZ$3000,MATCH(1,INDEX(('ce raw data'!$A$2:$A$3000=C877)*('ce raw data'!$B$2:$B$3000=$B884),,),0),MATCH(SUBSTITUTE(I880,"Allele","Height"),'ce raw data'!$C$1:$CZ$1,0))),"-")</f>
        <v>-</v>
      </c>
      <c r="J883" s="8" t="str">
        <f>IFERROR(IF(INDEX('ce raw data'!$C$2:$CZ$3000,MATCH(1,INDEX(('ce raw data'!$A$2:$A$3000=C877)*('ce raw data'!$B$2:$B$3000=$B884),,),0),MATCH(SUBSTITUTE(J880,"Allele","Height"),'ce raw data'!$C$1:$CZ$1,0))="","-",INDEX('ce raw data'!$C$2:$CZ$3000,MATCH(1,INDEX(('ce raw data'!$A$2:$A$3000=C877)*('ce raw data'!$B$2:$B$3000=$B884),,),0),MATCH(SUBSTITUTE(J880,"Allele","Height"),'ce raw data'!$C$1:$CZ$1,0))),"-")</f>
        <v>-</v>
      </c>
    </row>
    <row r="884" spans="2:10" x14ac:dyDescent="0.4">
      <c r="B884" s="10" t="str">
        <f>'Allele Call Table'!$A$73</f>
        <v>D3S1358</v>
      </c>
      <c r="C884" s="8" t="str">
        <f>IFERROR(IF(INDEX('ce raw data'!$C$2:$CZ$3000,MATCH(1,INDEX(('ce raw data'!$A$2:$A$3000=C877)*('ce raw data'!$B$2:$B$3000=$B884),,),0),MATCH(C880,'ce raw data'!$C$1:$CZ$1,0))="","-",INDEX('ce raw data'!$C$2:$CZ$3000,MATCH(1,INDEX(('ce raw data'!$A$2:$A$3000=C877)*('ce raw data'!$B$2:$B$3000=$B884),,),0),MATCH(C880,'ce raw data'!$C$1:$CZ$1,0))),"-")</f>
        <v>-</v>
      </c>
      <c r="D884" s="8" t="str">
        <f>IFERROR(IF(INDEX('ce raw data'!$C$2:$CZ$3000,MATCH(1,INDEX(('ce raw data'!$A$2:$A$3000=C877)*('ce raw data'!$B$2:$B$3000=$B884),,),0),MATCH(D880,'ce raw data'!$C$1:$CZ$1,0))="","-",INDEX('ce raw data'!$C$2:$CZ$3000,MATCH(1,INDEX(('ce raw data'!$A$2:$A$3000=C877)*('ce raw data'!$B$2:$B$3000=$B884),,),0),MATCH(D880,'ce raw data'!$C$1:$CZ$1,0))),"-")</f>
        <v>-</v>
      </c>
      <c r="E884" s="8" t="str">
        <f>IFERROR(IF(INDEX('ce raw data'!$C$2:$CZ$3000,MATCH(1,INDEX(('ce raw data'!$A$2:$A$3000=C877)*('ce raw data'!$B$2:$B$3000=$B884),,),0),MATCH(E880,'ce raw data'!$C$1:$CZ$1,0))="","-",INDEX('ce raw data'!$C$2:$CZ$3000,MATCH(1,INDEX(('ce raw data'!$A$2:$A$3000=C877)*('ce raw data'!$B$2:$B$3000=$B884),,),0),MATCH(E880,'ce raw data'!$C$1:$CZ$1,0))),"-")</f>
        <v>-</v>
      </c>
      <c r="F884" s="8" t="str">
        <f>IFERROR(IF(INDEX('ce raw data'!$C$2:$CZ$3000,MATCH(1,INDEX(('ce raw data'!$A$2:$A$3000=C877)*('ce raw data'!$B$2:$B$3000=$B884),,),0),MATCH(F880,'ce raw data'!$C$1:$CZ$1,0))="","-",INDEX('ce raw data'!$C$2:$CZ$3000,MATCH(1,INDEX(('ce raw data'!$A$2:$A$3000=C877)*('ce raw data'!$B$2:$B$3000=$B884),,),0),MATCH(F880,'ce raw data'!$C$1:$CZ$1,0))),"-")</f>
        <v>-</v>
      </c>
      <c r="G884" s="8" t="str">
        <f>IFERROR(IF(INDEX('ce raw data'!$C$2:$CZ$3000,MATCH(1,INDEX(('ce raw data'!$A$2:$A$3000=C877)*('ce raw data'!$B$2:$B$3000=$B884),,),0),MATCH(G880,'ce raw data'!$C$1:$CZ$1,0))="","-",INDEX('ce raw data'!$C$2:$CZ$3000,MATCH(1,INDEX(('ce raw data'!$A$2:$A$3000=C877)*('ce raw data'!$B$2:$B$3000=$B884),,),0),MATCH(G880,'ce raw data'!$C$1:$CZ$1,0))),"-")</f>
        <v>-</v>
      </c>
      <c r="H884" s="8" t="str">
        <f>IFERROR(IF(INDEX('ce raw data'!$C$2:$CZ$3000,MATCH(1,INDEX(('ce raw data'!$A$2:$A$3000=C877)*('ce raw data'!$B$2:$B$3000=$B884),,),0),MATCH(H880,'ce raw data'!$C$1:$CZ$1,0))="","-",INDEX('ce raw data'!$C$2:$CZ$3000,MATCH(1,INDEX(('ce raw data'!$A$2:$A$3000=C877)*('ce raw data'!$B$2:$B$3000=$B884),,),0),MATCH(H880,'ce raw data'!$C$1:$CZ$1,0))),"-")</f>
        <v>-</v>
      </c>
      <c r="I884" s="8" t="str">
        <f>IFERROR(IF(INDEX('ce raw data'!$C$2:$CZ$3000,MATCH(1,INDEX(('ce raw data'!$A$2:$A$3000=C877)*('ce raw data'!$B$2:$B$3000=$B884),,),0),MATCH(I880,'ce raw data'!$C$1:$CZ$1,0))="","-",INDEX('ce raw data'!$C$2:$CZ$3000,MATCH(1,INDEX(('ce raw data'!$A$2:$A$3000=C877)*('ce raw data'!$B$2:$B$3000=$B884),,),0),MATCH(I880,'ce raw data'!$C$1:$CZ$1,0))),"-")</f>
        <v>-</v>
      </c>
      <c r="J884" s="8" t="str">
        <f>IFERROR(IF(INDEX('ce raw data'!$C$2:$CZ$3000,MATCH(1,INDEX(('ce raw data'!$A$2:$A$3000=C877)*('ce raw data'!$B$2:$B$3000=$B884),,),0),MATCH(J880,'ce raw data'!$C$1:$CZ$1,0))="","-",INDEX('ce raw data'!$C$2:$CZ$3000,MATCH(1,INDEX(('ce raw data'!$A$2:$A$3000=C877)*('ce raw data'!$B$2:$B$3000=$B884),,),0),MATCH(J880,'ce raw data'!$C$1:$CZ$1,0))),"-")</f>
        <v>-</v>
      </c>
    </row>
    <row r="885" spans="2:10" hidden="1" x14ac:dyDescent="0.4">
      <c r="B885" s="10"/>
      <c r="C885" s="8" t="str">
        <f>IFERROR(IF(INDEX('ce raw data'!$C$2:$CZ$3000,MATCH(1,INDEX(('ce raw data'!$A$2:$A$3000=C877)*('ce raw data'!$B$2:$B$3000=$B886),,),0),MATCH(SUBSTITUTE(C880,"Allele","Height"),'ce raw data'!$C$1:$CZ$1,0))="","-",INDEX('ce raw data'!$C$2:$CZ$3000,MATCH(1,INDEX(('ce raw data'!$A$2:$A$3000=C877)*('ce raw data'!$B$2:$B$3000=$B886),,),0),MATCH(SUBSTITUTE(C880,"Allele","Height"),'ce raw data'!$C$1:$CZ$1,0))),"-")</f>
        <v>-</v>
      </c>
      <c r="D885" s="8" t="str">
        <f>IFERROR(IF(INDEX('ce raw data'!$C$2:$CZ$3000,MATCH(1,INDEX(('ce raw data'!$A$2:$A$3000=C877)*('ce raw data'!$B$2:$B$3000=$B886),,),0),MATCH(SUBSTITUTE(D880,"Allele","Height"),'ce raw data'!$C$1:$CZ$1,0))="","-",INDEX('ce raw data'!$C$2:$CZ$3000,MATCH(1,INDEX(('ce raw data'!$A$2:$A$3000=C877)*('ce raw data'!$B$2:$B$3000=$B886),,),0),MATCH(SUBSTITUTE(D880,"Allele","Height"),'ce raw data'!$C$1:$CZ$1,0))),"-")</f>
        <v>-</v>
      </c>
      <c r="E885" s="8" t="str">
        <f>IFERROR(IF(INDEX('ce raw data'!$C$2:$CZ$3000,MATCH(1,INDEX(('ce raw data'!$A$2:$A$3000=C877)*('ce raw data'!$B$2:$B$3000=$B886),,),0),MATCH(SUBSTITUTE(E880,"Allele","Height"),'ce raw data'!$C$1:$CZ$1,0))="","-",INDEX('ce raw data'!$C$2:$CZ$3000,MATCH(1,INDEX(('ce raw data'!$A$2:$A$3000=C877)*('ce raw data'!$B$2:$B$3000=$B886),,),0),MATCH(SUBSTITUTE(E880,"Allele","Height"),'ce raw data'!$C$1:$CZ$1,0))),"-")</f>
        <v>-</v>
      </c>
      <c r="F885" s="8" t="str">
        <f>IFERROR(IF(INDEX('ce raw data'!$C$2:$CZ$3000,MATCH(1,INDEX(('ce raw data'!$A$2:$A$3000=C877)*('ce raw data'!$B$2:$B$3000=$B886),,),0),MATCH(SUBSTITUTE(F880,"Allele","Height"),'ce raw data'!$C$1:$CZ$1,0))="","-",INDEX('ce raw data'!$C$2:$CZ$3000,MATCH(1,INDEX(('ce raw data'!$A$2:$A$3000=C877)*('ce raw data'!$B$2:$B$3000=$B886),,),0),MATCH(SUBSTITUTE(F880,"Allele","Height"),'ce raw data'!$C$1:$CZ$1,0))),"-")</f>
        <v>-</v>
      </c>
      <c r="G885" s="8" t="str">
        <f>IFERROR(IF(INDEX('ce raw data'!$C$2:$CZ$3000,MATCH(1,INDEX(('ce raw data'!$A$2:$A$3000=C877)*('ce raw data'!$B$2:$B$3000=$B886),,),0),MATCH(SUBSTITUTE(G880,"Allele","Height"),'ce raw data'!$C$1:$CZ$1,0))="","-",INDEX('ce raw data'!$C$2:$CZ$3000,MATCH(1,INDEX(('ce raw data'!$A$2:$A$3000=C877)*('ce raw data'!$B$2:$B$3000=$B886),,),0),MATCH(SUBSTITUTE(G880,"Allele","Height"),'ce raw data'!$C$1:$CZ$1,0))),"-")</f>
        <v>-</v>
      </c>
      <c r="H885" s="8" t="str">
        <f>IFERROR(IF(INDEX('ce raw data'!$C$2:$CZ$3000,MATCH(1,INDEX(('ce raw data'!$A$2:$A$3000=C877)*('ce raw data'!$B$2:$B$3000=$B886),,),0),MATCH(SUBSTITUTE(H880,"Allele","Height"),'ce raw data'!$C$1:$CZ$1,0))="","-",INDEX('ce raw data'!$C$2:$CZ$3000,MATCH(1,INDEX(('ce raw data'!$A$2:$A$3000=C877)*('ce raw data'!$B$2:$B$3000=$B886),,),0),MATCH(SUBSTITUTE(H880,"Allele","Height"),'ce raw data'!$C$1:$CZ$1,0))),"-")</f>
        <v>-</v>
      </c>
      <c r="I885" s="8" t="str">
        <f>IFERROR(IF(INDEX('ce raw data'!$C$2:$CZ$3000,MATCH(1,INDEX(('ce raw data'!$A$2:$A$3000=C877)*('ce raw data'!$B$2:$B$3000=$B886),,),0),MATCH(SUBSTITUTE(I880,"Allele","Height"),'ce raw data'!$C$1:$CZ$1,0))="","-",INDEX('ce raw data'!$C$2:$CZ$3000,MATCH(1,INDEX(('ce raw data'!$A$2:$A$3000=C877)*('ce raw data'!$B$2:$B$3000=$B886),,),0),MATCH(SUBSTITUTE(I880,"Allele","Height"),'ce raw data'!$C$1:$CZ$1,0))),"-")</f>
        <v>-</v>
      </c>
      <c r="J885" s="8" t="str">
        <f>IFERROR(IF(INDEX('ce raw data'!$C$2:$CZ$3000,MATCH(1,INDEX(('ce raw data'!$A$2:$A$3000=C877)*('ce raw data'!$B$2:$B$3000=$B886),,),0),MATCH(SUBSTITUTE(J880,"Allele","Height"),'ce raw data'!$C$1:$CZ$1,0))="","-",INDEX('ce raw data'!$C$2:$CZ$3000,MATCH(1,INDEX(('ce raw data'!$A$2:$A$3000=C877)*('ce raw data'!$B$2:$B$3000=$B886),,),0),MATCH(SUBSTITUTE(J880,"Allele","Height"),'ce raw data'!$C$1:$CZ$1,0))),"-")</f>
        <v>-</v>
      </c>
    </row>
    <row r="886" spans="2:10" x14ac:dyDescent="0.4">
      <c r="B886" s="10" t="str">
        <f>'Allele Call Table'!$A$75</f>
        <v>D1S1656</v>
      </c>
      <c r="C886" s="8" t="str">
        <f>IFERROR(IF(INDEX('ce raw data'!$C$2:$CZ$3000,MATCH(1,INDEX(('ce raw data'!$A$2:$A$3000=C877)*('ce raw data'!$B$2:$B$3000=$B886),,),0),MATCH(C880,'ce raw data'!$C$1:$CZ$1,0))="","-",INDEX('ce raw data'!$C$2:$CZ$3000,MATCH(1,INDEX(('ce raw data'!$A$2:$A$3000=C877)*('ce raw data'!$B$2:$B$3000=$B886),,),0),MATCH(C880,'ce raw data'!$C$1:$CZ$1,0))),"-")</f>
        <v>-</v>
      </c>
      <c r="D886" s="8" t="str">
        <f>IFERROR(IF(INDEX('ce raw data'!$C$2:$CZ$3000,MATCH(1,INDEX(('ce raw data'!$A$2:$A$3000=C877)*('ce raw data'!$B$2:$B$3000=$B886),,),0),MATCH(D880,'ce raw data'!$C$1:$CZ$1,0))="","-",INDEX('ce raw data'!$C$2:$CZ$3000,MATCH(1,INDEX(('ce raw data'!$A$2:$A$3000=C877)*('ce raw data'!$B$2:$B$3000=$B886),,),0),MATCH(D880,'ce raw data'!$C$1:$CZ$1,0))),"-")</f>
        <v>-</v>
      </c>
      <c r="E886" s="8" t="str">
        <f>IFERROR(IF(INDEX('ce raw data'!$C$2:$CZ$3000,MATCH(1,INDEX(('ce raw data'!$A$2:$A$3000=C877)*('ce raw data'!$B$2:$B$3000=$B886),,),0),MATCH(E880,'ce raw data'!$C$1:$CZ$1,0))="","-",INDEX('ce raw data'!$C$2:$CZ$3000,MATCH(1,INDEX(('ce raw data'!$A$2:$A$3000=C877)*('ce raw data'!$B$2:$B$3000=$B886),,),0),MATCH(E880,'ce raw data'!$C$1:$CZ$1,0))),"-")</f>
        <v>-</v>
      </c>
      <c r="F886" s="8" t="str">
        <f>IFERROR(IF(INDEX('ce raw data'!$C$2:$CZ$3000,MATCH(1,INDEX(('ce raw data'!$A$2:$A$3000=C877)*('ce raw data'!$B$2:$B$3000=$B886),,),0),MATCH(F880,'ce raw data'!$C$1:$CZ$1,0))="","-",INDEX('ce raw data'!$C$2:$CZ$3000,MATCH(1,INDEX(('ce raw data'!$A$2:$A$3000=C877)*('ce raw data'!$B$2:$B$3000=$B886),,),0),MATCH(F880,'ce raw data'!$C$1:$CZ$1,0))),"-")</f>
        <v>-</v>
      </c>
      <c r="G886" s="8" t="str">
        <f>IFERROR(IF(INDEX('ce raw data'!$C$2:$CZ$3000,MATCH(1,INDEX(('ce raw data'!$A$2:$A$3000=C877)*('ce raw data'!$B$2:$B$3000=$B886),,),0),MATCH(G880,'ce raw data'!$C$1:$CZ$1,0))="","-",INDEX('ce raw data'!$C$2:$CZ$3000,MATCH(1,INDEX(('ce raw data'!$A$2:$A$3000=C877)*('ce raw data'!$B$2:$B$3000=$B886),,),0),MATCH(G880,'ce raw data'!$C$1:$CZ$1,0))),"-")</f>
        <v>-</v>
      </c>
      <c r="H886" s="8" t="str">
        <f>IFERROR(IF(INDEX('ce raw data'!$C$2:$CZ$3000,MATCH(1,INDEX(('ce raw data'!$A$2:$A$3000=C877)*('ce raw data'!$B$2:$B$3000=$B886),,),0),MATCH(H880,'ce raw data'!$C$1:$CZ$1,0))="","-",INDEX('ce raw data'!$C$2:$CZ$3000,MATCH(1,INDEX(('ce raw data'!$A$2:$A$3000=C877)*('ce raw data'!$B$2:$B$3000=$B886),,),0),MATCH(H880,'ce raw data'!$C$1:$CZ$1,0))),"-")</f>
        <v>-</v>
      </c>
      <c r="I886" s="8" t="str">
        <f>IFERROR(IF(INDEX('ce raw data'!$C$2:$CZ$3000,MATCH(1,INDEX(('ce raw data'!$A$2:$A$3000=C877)*('ce raw data'!$B$2:$B$3000=$B886),,),0),MATCH(I880,'ce raw data'!$C$1:$CZ$1,0))="","-",INDEX('ce raw data'!$C$2:$CZ$3000,MATCH(1,INDEX(('ce raw data'!$A$2:$A$3000=C877)*('ce raw data'!$B$2:$B$3000=$B886),,),0),MATCH(I880,'ce raw data'!$C$1:$CZ$1,0))),"-")</f>
        <v>-</v>
      </c>
      <c r="J886" s="8" t="str">
        <f>IFERROR(IF(INDEX('ce raw data'!$C$2:$CZ$3000,MATCH(1,INDEX(('ce raw data'!$A$2:$A$3000=C877)*('ce raw data'!$B$2:$B$3000=$B886),,),0),MATCH(J880,'ce raw data'!$C$1:$CZ$1,0))="","-",INDEX('ce raw data'!$C$2:$CZ$3000,MATCH(1,INDEX(('ce raw data'!$A$2:$A$3000=C877)*('ce raw data'!$B$2:$B$3000=$B886),,),0),MATCH(J880,'ce raw data'!$C$1:$CZ$1,0))),"-")</f>
        <v>-</v>
      </c>
    </row>
    <row r="887" spans="2:10" hidden="1" x14ac:dyDescent="0.4">
      <c r="B887" s="10"/>
      <c r="C887" s="8" t="str">
        <f>IFERROR(IF(INDEX('ce raw data'!$C$2:$CZ$3000,MATCH(1,INDEX(('ce raw data'!$A$2:$A$3000=C877)*('ce raw data'!$B$2:$B$3000=$B888),,),0),MATCH(SUBSTITUTE(C880,"Allele","Height"),'ce raw data'!$C$1:$CZ$1,0))="","-",INDEX('ce raw data'!$C$2:$CZ$3000,MATCH(1,INDEX(('ce raw data'!$A$2:$A$3000=C877)*('ce raw data'!$B$2:$B$3000=$B888),,),0),MATCH(SUBSTITUTE(C880,"Allele","Height"),'ce raw data'!$C$1:$CZ$1,0))),"-")</f>
        <v>-</v>
      </c>
      <c r="D887" s="8" t="str">
        <f>IFERROR(IF(INDEX('ce raw data'!$C$2:$CZ$3000,MATCH(1,INDEX(('ce raw data'!$A$2:$A$3000=C877)*('ce raw data'!$B$2:$B$3000=$B888),,),0),MATCH(SUBSTITUTE(D880,"Allele","Height"),'ce raw data'!$C$1:$CZ$1,0))="","-",INDEX('ce raw data'!$C$2:$CZ$3000,MATCH(1,INDEX(('ce raw data'!$A$2:$A$3000=C877)*('ce raw data'!$B$2:$B$3000=$B888),,),0),MATCH(SUBSTITUTE(D880,"Allele","Height"),'ce raw data'!$C$1:$CZ$1,0))),"-")</f>
        <v>-</v>
      </c>
      <c r="E887" s="8" t="str">
        <f>IFERROR(IF(INDEX('ce raw data'!$C$2:$CZ$3000,MATCH(1,INDEX(('ce raw data'!$A$2:$A$3000=C877)*('ce raw data'!$B$2:$B$3000=$B888),,),0),MATCH(SUBSTITUTE(E880,"Allele","Height"),'ce raw data'!$C$1:$CZ$1,0))="","-",INDEX('ce raw data'!$C$2:$CZ$3000,MATCH(1,INDEX(('ce raw data'!$A$2:$A$3000=C877)*('ce raw data'!$B$2:$B$3000=$B888),,),0),MATCH(SUBSTITUTE(E880,"Allele","Height"),'ce raw data'!$C$1:$CZ$1,0))),"-")</f>
        <v>-</v>
      </c>
      <c r="F887" s="8" t="str">
        <f>IFERROR(IF(INDEX('ce raw data'!$C$2:$CZ$3000,MATCH(1,INDEX(('ce raw data'!$A$2:$A$3000=C877)*('ce raw data'!$B$2:$B$3000=$B888),,),0),MATCH(SUBSTITUTE(F880,"Allele","Height"),'ce raw data'!$C$1:$CZ$1,0))="","-",INDEX('ce raw data'!$C$2:$CZ$3000,MATCH(1,INDEX(('ce raw data'!$A$2:$A$3000=C877)*('ce raw data'!$B$2:$B$3000=$B888),,),0),MATCH(SUBSTITUTE(F880,"Allele","Height"),'ce raw data'!$C$1:$CZ$1,0))),"-")</f>
        <v>-</v>
      </c>
      <c r="G887" s="8" t="str">
        <f>IFERROR(IF(INDEX('ce raw data'!$C$2:$CZ$3000,MATCH(1,INDEX(('ce raw data'!$A$2:$A$3000=C877)*('ce raw data'!$B$2:$B$3000=$B888),,),0),MATCH(SUBSTITUTE(G880,"Allele","Height"),'ce raw data'!$C$1:$CZ$1,0))="","-",INDEX('ce raw data'!$C$2:$CZ$3000,MATCH(1,INDEX(('ce raw data'!$A$2:$A$3000=C877)*('ce raw data'!$B$2:$B$3000=$B888),,),0),MATCH(SUBSTITUTE(G880,"Allele","Height"),'ce raw data'!$C$1:$CZ$1,0))),"-")</f>
        <v>-</v>
      </c>
      <c r="H887" s="8" t="str">
        <f>IFERROR(IF(INDEX('ce raw data'!$C$2:$CZ$3000,MATCH(1,INDEX(('ce raw data'!$A$2:$A$3000=C877)*('ce raw data'!$B$2:$B$3000=$B888),,),0),MATCH(SUBSTITUTE(H880,"Allele","Height"),'ce raw data'!$C$1:$CZ$1,0))="","-",INDEX('ce raw data'!$C$2:$CZ$3000,MATCH(1,INDEX(('ce raw data'!$A$2:$A$3000=C877)*('ce raw data'!$B$2:$B$3000=$B888),,),0),MATCH(SUBSTITUTE(H880,"Allele","Height"),'ce raw data'!$C$1:$CZ$1,0))),"-")</f>
        <v>-</v>
      </c>
      <c r="I887" s="8" t="str">
        <f>IFERROR(IF(INDEX('ce raw data'!$C$2:$CZ$3000,MATCH(1,INDEX(('ce raw data'!$A$2:$A$3000=C877)*('ce raw data'!$B$2:$B$3000=$B888),,),0),MATCH(SUBSTITUTE(I880,"Allele","Height"),'ce raw data'!$C$1:$CZ$1,0))="","-",INDEX('ce raw data'!$C$2:$CZ$3000,MATCH(1,INDEX(('ce raw data'!$A$2:$A$3000=C877)*('ce raw data'!$B$2:$B$3000=$B888),,),0),MATCH(SUBSTITUTE(I880,"Allele","Height"),'ce raw data'!$C$1:$CZ$1,0))),"-")</f>
        <v>-</v>
      </c>
      <c r="J887" s="8" t="str">
        <f>IFERROR(IF(INDEX('ce raw data'!$C$2:$CZ$3000,MATCH(1,INDEX(('ce raw data'!$A$2:$A$3000=C877)*('ce raw data'!$B$2:$B$3000=$B888),,),0),MATCH(SUBSTITUTE(J880,"Allele","Height"),'ce raw data'!$C$1:$CZ$1,0))="","-",INDEX('ce raw data'!$C$2:$CZ$3000,MATCH(1,INDEX(('ce raw data'!$A$2:$A$3000=C877)*('ce raw data'!$B$2:$B$3000=$B888),,),0),MATCH(SUBSTITUTE(J880,"Allele","Height"),'ce raw data'!$C$1:$CZ$1,0))),"-")</f>
        <v>-</v>
      </c>
    </row>
    <row r="888" spans="2:10" x14ac:dyDescent="0.4">
      <c r="B888" s="10" t="str">
        <f>'Allele Call Table'!$A$77</f>
        <v>D2S441</v>
      </c>
      <c r="C888" s="8" t="str">
        <f>IFERROR(IF(INDEX('ce raw data'!$C$2:$CZ$3000,MATCH(1,INDEX(('ce raw data'!$A$2:$A$3000=C877)*('ce raw data'!$B$2:$B$3000=$B888),,),0),MATCH(C880,'ce raw data'!$C$1:$CZ$1,0))="","-",INDEX('ce raw data'!$C$2:$CZ$3000,MATCH(1,INDEX(('ce raw data'!$A$2:$A$3000=C877)*('ce raw data'!$B$2:$B$3000=$B888),,),0),MATCH(C880,'ce raw data'!$C$1:$CZ$1,0))),"-")</f>
        <v>-</v>
      </c>
      <c r="D888" s="8" t="str">
        <f>IFERROR(IF(INDEX('ce raw data'!$C$2:$CZ$3000,MATCH(1,INDEX(('ce raw data'!$A$2:$A$3000=C877)*('ce raw data'!$B$2:$B$3000=$B888),,),0),MATCH(D880,'ce raw data'!$C$1:$CZ$1,0))="","-",INDEX('ce raw data'!$C$2:$CZ$3000,MATCH(1,INDEX(('ce raw data'!$A$2:$A$3000=C877)*('ce raw data'!$B$2:$B$3000=$B888),,),0),MATCH(D880,'ce raw data'!$C$1:$CZ$1,0))),"-")</f>
        <v>-</v>
      </c>
      <c r="E888" s="8" t="str">
        <f>IFERROR(IF(INDEX('ce raw data'!$C$2:$CZ$3000,MATCH(1,INDEX(('ce raw data'!$A$2:$A$3000=C877)*('ce raw data'!$B$2:$B$3000=$B888),,),0),MATCH(E880,'ce raw data'!$C$1:$CZ$1,0))="","-",INDEX('ce raw data'!$C$2:$CZ$3000,MATCH(1,INDEX(('ce raw data'!$A$2:$A$3000=C877)*('ce raw data'!$B$2:$B$3000=$B888),,),0),MATCH(E880,'ce raw data'!$C$1:$CZ$1,0))),"-")</f>
        <v>-</v>
      </c>
      <c r="F888" s="8" t="str">
        <f>IFERROR(IF(INDEX('ce raw data'!$C$2:$CZ$3000,MATCH(1,INDEX(('ce raw data'!$A$2:$A$3000=C877)*('ce raw data'!$B$2:$B$3000=$B888),,),0),MATCH(F880,'ce raw data'!$C$1:$CZ$1,0))="","-",INDEX('ce raw data'!$C$2:$CZ$3000,MATCH(1,INDEX(('ce raw data'!$A$2:$A$3000=C877)*('ce raw data'!$B$2:$B$3000=$B888),,),0),MATCH(F880,'ce raw data'!$C$1:$CZ$1,0))),"-")</f>
        <v>-</v>
      </c>
      <c r="G888" s="8" t="str">
        <f>IFERROR(IF(INDEX('ce raw data'!$C$2:$CZ$3000,MATCH(1,INDEX(('ce raw data'!$A$2:$A$3000=C877)*('ce raw data'!$B$2:$B$3000=$B888),,),0),MATCH(G880,'ce raw data'!$C$1:$CZ$1,0))="","-",INDEX('ce raw data'!$C$2:$CZ$3000,MATCH(1,INDEX(('ce raw data'!$A$2:$A$3000=C877)*('ce raw data'!$B$2:$B$3000=$B888),,),0),MATCH(G880,'ce raw data'!$C$1:$CZ$1,0))),"-")</f>
        <v>-</v>
      </c>
      <c r="H888" s="8" t="str">
        <f>IFERROR(IF(INDEX('ce raw data'!$C$2:$CZ$3000,MATCH(1,INDEX(('ce raw data'!$A$2:$A$3000=C877)*('ce raw data'!$B$2:$B$3000=$B888),,),0),MATCH(H880,'ce raw data'!$C$1:$CZ$1,0))="","-",INDEX('ce raw data'!$C$2:$CZ$3000,MATCH(1,INDEX(('ce raw data'!$A$2:$A$3000=C877)*('ce raw data'!$B$2:$B$3000=$B888),,),0),MATCH(H880,'ce raw data'!$C$1:$CZ$1,0))),"-")</f>
        <v>-</v>
      </c>
      <c r="I888" s="8" t="str">
        <f>IFERROR(IF(INDEX('ce raw data'!$C$2:$CZ$3000,MATCH(1,INDEX(('ce raw data'!$A$2:$A$3000=C877)*('ce raw data'!$B$2:$B$3000=$B888),,),0),MATCH(I880,'ce raw data'!$C$1:$CZ$1,0))="","-",INDEX('ce raw data'!$C$2:$CZ$3000,MATCH(1,INDEX(('ce raw data'!$A$2:$A$3000=C877)*('ce raw data'!$B$2:$B$3000=$B888),,),0),MATCH(I880,'ce raw data'!$C$1:$CZ$1,0))),"-")</f>
        <v>-</v>
      </c>
      <c r="J888" s="8" t="str">
        <f>IFERROR(IF(INDEX('ce raw data'!$C$2:$CZ$3000,MATCH(1,INDEX(('ce raw data'!$A$2:$A$3000=C877)*('ce raw data'!$B$2:$B$3000=$B888),,),0),MATCH(J880,'ce raw data'!$C$1:$CZ$1,0))="","-",INDEX('ce raw data'!$C$2:$CZ$3000,MATCH(1,INDEX(('ce raw data'!$A$2:$A$3000=C877)*('ce raw data'!$B$2:$B$3000=$B888),,),0),MATCH(J880,'ce raw data'!$C$1:$CZ$1,0))),"-")</f>
        <v>-</v>
      </c>
    </row>
    <row r="889" spans="2:10" hidden="1" x14ac:dyDescent="0.4">
      <c r="B889" s="10"/>
      <c r="C889" s="8" t="str">
        <f>IFERROR(IF(INDEX('ce raw data'!$C$2:$CZ$3000,MATCH(1,INDEX(('ce raw data'!$A$2:$A$3000=C877)*('ce raw data'!$B$2:$B$3000=$B890),,),0),MATCH(SUBSTITUTE(C880,"Allele","Height"),'ce raw data'!$C$1:$CZ$1,0))="","-",INDEX('ce raw data'!$C$2:$CZ$3000,MATCH(1,INDEX(('ce raw data'!$A$2:$A$3000=C877)*('ce raw data'!$B$2:$B$3000=$B890),,),0),MATCH(SUBSTITUTE(C880,"Allele","Height"),'ce raw data'!$C$1:$CZ$1,0))),"-")</f>
        <v>-</v>
      </c>
      <c r="D889" s="8" t="str">
        <f>IFERROR(IF(INDEX('ce raw data'!$C$2:$CZ$3000,MATCH(1,INDEX(('ce raw data'!$A$2:$A$3000=C877)*('ce raw data'!$B$2:$B$3000=$B890),,),0),MATCH(SUBSTITUTE(D880,"Allele","Height"),'ce raw data'!$C$1:$CZ$1,0))="","-",INDEX('ce raw data'!$C$2:$CZ$3000,MATCH(1,INDEX(('ce raw data'!$A$2:$A$3000=C877)*('ce raw data'!$B$2:$B$3000=$B890),,),0),MATCH(SUBSTITUTE(D880,"Allele","Height"),'ce raw data'!$C$1:$CZ$1,0))),"-")</f>
        <v>-</v>
      </c>
      <c r="E889" s="8" t="str">
        <f>IFERROR(IF(INDEX('ce raw data'!$C$2:$CZ$3000,MATCH(1,INDEX(('ce raw data'!$A$2:$A$3000=C877)*('ce raw data'!$B$2:$B$3000=$B890),,),0),MATCH(SUBSTITUTE(E880,"Allele","Height"),'ce raw data'!$C$1:$CZ$1,0))="","-",INDEX('ce raw data'!$C$2:$CZ$3000,MATCH(1,INDEX(('ce raw data'!$A$2:$A$3000=C877)*('ce raw data'!$B$2:$B$3000=$B890),,),0),MATCH(SUBSTITUTE(E880,"Allele","Height"),'ce raw data'!$C$1:$CZ$1,0))),"-")</f>
        <v>-</v>
      </c>
      <c r="F889" s="8" t="str">
        <f>IFERROR(IF(INDEX('ce raw data'!$C$2:$CZ$3000,MATCH(1,INDEX(('ce raw data'!$A$2:$A$3000=C877)*('ce raw data'!$B$2:$B$3000=$B890),,),0),MATCH(SUBSTITUTE(F880,"Allele","Height"),'ce raw data'!$C$1:$CZ$1,0))="","-",INDEX('ce raw data'!$C$2:$CZ$3000,MATCH(1,INDEX(('ce raw data'!$A$2:$A$3000=C877)*('ce raw data'!$B$2:$B$3000=$B890),,),0),MATCH(SUBSTITUTE(F880,"Allele","Height"),'ce raw data'!$C$1:$CZ$1,0))),"-")</f>
        <v>-</v>
      </c>
      <c r="G889" s="8" t="str">
        <f>IFERROR(IF(INDEX('ce raw data'!$C$2:$CZ$3000,MATCH(1,INDEX(('ce raw data'!$A$2:$A$3000=C877)*('ce raw data'!$B$2:$B$3000=$B890),,),0),MATCH(SUBSTITUTE(G880,"Allele","Height"),'ce raw data'!$C$1:$CZ$1,0))="","-",INDEX('ce raw data'!$C$2:$CZ$3000,MATCH(1,INDEX(('ce raw data'!$A$2:$A$3000=C877)*('ce raw data'!$B$2:$B$3000=$B890),,),0),MATCH(SUBSTITUTE(G880,"Allele","Height"),'ce raw data'!$C$1:$CZ$1,0))),"-")</f>
        <v>-</v>
      </c>
      <c r="H889" s="8" t="str">
        <f>IFERROR(IF(INDEX('ce raw data'!$C$2:$CZ$3000,MATCH(1,INDEX(('ce raw data'!$A$2:$A$3000=C877)*('ce raw data'!$B$2:$B$3000=$B890),,),0),MATCH(SUBSTITUTE(H880,"Allele","Height"),'ce raw data'!$C$1:$CZ$1,0))="","-",INDEX('ce raw data'!$C$2:$CZ$3000,MATCH(1,INDEX(('ce raw data'!$A$2:$A$3000=C877)*('ce raw data'!$B$2:$B$3000=$B890),,),0),MATCH(SUBSTITUTE(H880,"Allele","Height"),'ce raw data'!$C$1:$CZ$1,0))),"-")</f>
        <v>-</v>
      </c>
      <c r="I889" s="8" t="str">
        <f>IFERROR(IF(INDEX('ce raw data'!$C$2:$CZ$3000,MATCH(1,INDEX(('ce raw data'!$A$2:$A$3000=C877)*('ce raw data'!$B$2:$B$3000=$B890),,),0),MATCH(SUBSTITUTE(I880,"Allele","Height"),'ce raw data'!$C$1:$CZ$1,0))="","-",INDEX('ce raw data'!$C$2:$CZ$3000,MATCH(1,INDEX(('ce raw data'!$A$2:$A$3000=C877)*('ce raw data'!$B$2:$B$3000=$B890),,),0),MATCH(SUBSTITUTE(I880,"Allele","Height"),'ce raw data'!$C$1:$CZ$1,0))),"-")</f>
        <v>-</v>
      </c>
      <c r="J889" s="8" t="str">
        <f>IFERROR(IF(INDEX('ce raw data'!$C$2:$CZ$3000,MATCH(1,INDEX(('ce raw data'!$A$2:$A$3000=C877)*('ce raw data'!$B$2:$B$3000=$B890),,),0),MATCH(SUBSTITUTE(J880,"Allele","Height"),'ce raw data'!$C$1:$CZ$1,0))="","-",INDEX('ce raw data'!$C$2:$CZ$3000,MATCH(1,INDEX(('ce raw data'!$A$2:$A$3000=C877)*('ce raw data'!$B$2:$B$3000=$B890),,),0),MATCH(SUBSTITUTE(J880,"Allele","Height"),'ce raw data'!$C$1:$CZ$1,0))),"-")</f>
        <v>-</v>
      </c>
    </row>
    <row r="890" spans="2:10" x14ac:dyDescent="0.4">
      <c r="B890" s="10" t="str">
        <f>'Allele Call Table'!$A$79</f>
        <v>D10S1248</v>
      </c>
      <c r="C890" s="8" t="str">
        <f>IFERROR(IF(INDEX('ce raw data'!$C$2:$CZ$3000,MATCH(1,INDEX(('ce raw data'!$A$2:$A$3000=C877)*('ce raw data'!$B$2:$B$3000=$B890),,),0),MATCH(C880,'ce raw data'!$C$1:$CZ$1,0))="","-",INDEX('ce raw data'!$C$2:$CZ$3000,MATCH(1,INDEX(('ce raw data'!$A$2:$A$3000=C877)*('ce raw data'!$B$2:$B$3000=$B890),,),0),MATCH(C880,'ce raw data'!$C$1:$CZ$1,0))),"-")</f>
        <v>-</v>
      </c>
      <c r="D890" s="8" t="str">
        <f>IFERROR(IF(INDEX('ce raw data'!$C$2:$CZ$3000,MATCH(1,INDEX(('ce raw data'!$A$2:$A$3000=C877)*('ce raw data'!$B$2:$B$3000=$B890),,),0),MATCH(D880,'ce raw data'!$C$1:$CZ$1,0))="","-",INDEX('ce raw data'!$C$2:$CZ$3000,MATCH(1,INDEX(('ce raw data'!$A$2:$A$3000=C877)*('ce raw data'!$B$2:$B$3000=$B890),,),0),MATCH(D880,'ce raw data'!$C$1:$CZ$1,0))),"-")</f>
        <v>-</v>
      </c>
      <c r="E890" s="8" t="str">
        <f>IFERROR(IF(INDEX('ce raw data'!$C$2:$CZ$3000,MATCH(1,INDEX(('ce raw data'!$A$2:$A$3000=C877)*('ce raw data'!$B$2:$B$3000=$B890),,),0),MATCH(E880,'ce raw data'!$C$1:$CZ$1,0))="","-",INDEX('ce raw data'!$C$2:$CZ$3000,MATCH(1,INDEX(('ce raw data'!$A$2:$A$3000=C877)*('ce raw data'!$B$2:$B$3000=$B890),,),0),MATCH(E880,'ce raw data'!$C$1:$CZ$1,0))),"-")</f>
        <v>-</v>
      </c>
      <c r="F890" s="8" t="str">
        <f>IFERROR(IF(INDEX('ce raw data'!$C$2:$CZ$3000,MATCH(1,INDEX(('ce raw data'!$A$2:$A$3000=C877)*('ce raw data'!$B$2:$B$3000=$B890),,),0),MATCH(F880,'ce raw data'!$C$1:$CZ$1,0))="","-",INDEX('ce raw data'!$C$2:$CZ$3000,MATCH(1,INDEX(('ce raw data'!$A$2:$A$3000=C877)*('ce raw data'!$B$2:$B$3000=$B890),,),0),MATCH(F880,'ce raw data'!$C$1:$CZ$1,0))),"-")</f>
        <v>-</v>
      </c>
      <c r="G890" s="8" t="str">
        <f>IFERROR(IF(INDEX('ce raw data'!$C$2:$CZ$3000,MATCH(1,INDEX(('ce raw data'!$A$2:$A$3000=C877)*('ce raw data'!$B$2:$B$3000=$B890),,),0),MATCH(G880,'ce raw data'!$C$1:$CZ$1,0))="","-",INDEX('ce raw data'!$C$2:$CZ$3000,MATCH(1,INDEX(('ce raw data'!$A$2:$A$3000=C877)*('ce raw data'!$B$2:$B$3000=$B890),,),0),MATCH(G880,'ce raw data'!$C$1:$CZ$1,0))),"-")</f>
        <v>-</v>
      </c>
      <c r="H890" s="8" t="str">
        <f>IFERROR(IF(INDEX('ce raw data'!$C$2:$CZ$3000,MATCH(1,INDEX(('ce raw data'!$A$2:$A$3000=C877)*('ce raw data'!$B$2:$B$3000=$B890),,),0),MATCH(H880,'ce raw data'!$C$1:$CZ$1,0))="","-",INDEX('ce raw data'!$C$2:$CZ$3000,MATCH(1,INDEX(('ce raw data'!$A$2:$A$3000=C877)*('ce raw data'!$B$2:$B$3000=$B890),,),0),MATCH(H880,'ce raw data'!$C$1:$CZ$1,0))),"-")</f>
        <v>-</v>
      </c>
      <c r="I890" s="8" t="str">
        <f>IFERROR(IF(INDEX('ce raw data'!$C$2:$CZ$3000,MATCH(1,INDEX(('ce raw data'!$A$2:$A$3000=C877)*('ce raw data'!$B$2:$B$3000=$B890),,),0),MATCH(I880,'ce raw data'!$C$1:$CZ$1,0))="","-",INDEX('ce raw data'!$C$2:$CZ$3000,MATCH(1,INDEX(('ce raw data'!$A$2:$A$3000=C877)*('ce raw data'!$B$2:$B$3000=$B890),,),0),MATCH(I880,'ce raw data'!$C$1:$CZ$1,0))),"-")</f>
        <v>-</v>
      </c>
      <c r="J890" s="8" t="str">
        <f>IFERROR(IF(INDEX('ce raw data'!$C$2:$CZ$3000,MATCH(1,INDEX(('ce raw data'!$A$2:$A$3000=C877)*('ce raw data'!$B$2:$B$3000=$B890),,),0),MATCH(J880,'ce raw data'!$C$1:$CZ$1,0))="","-",INDEX('ce raw data'!$C$2:$CZ$3000,MATCH(1,INDEX(('ce raw data'!$A$2:$A$3000=C877)*('ce raw data'!$B$2:$B$3000=$B890),,),0),MATCH(J880,'ce raw data'!$C$1:$CZ$1,0))),"-")</f>
        <v>-</v>
      </c>
    </row>
    <row r="891" spans="2:10" hidden="1" x14ac:dyDescent="0.4">
      <c r="B891" s="10"/>
      <c r="C891" s="8" t="str">
        <f>IFERROR(IF(INDEX('ce raw data'!$C$2:$CZ$3000,MATCH(1,INDEX(('ce raw data'!$A$2:$A$3000=C877)*('ce raw data'!$B$2:$B$3000=$B892),,),0),MATCH(SUBSTITUTE(C880,"Allele","Height"),'ce raw data'!$C$1:$CZ$1,0))="","-",INDEX('ce raw data'!$C$2:$CZ$3000,MATCH(1,INDEX(('ce raw data'!$A$2:$A$3000=C877)*('ce raw data'!$B$2:$B$3000=$B892),,),0),MATCH(SUBSTITUTE(C880,"Allele","Height"),'ce raw data'!$C$1:$CZ$1,0))),"-")</f>
        <v>-</v>
      </c>
      <c r="D891" s="8" t="str">
        <f>IFERROR(IF(INDEX('ce raw data'!$C$2:$CZ$3000,MATCH(1,INDEX(('ce raw data'!$A$2:$A$3000=C877)*('ce raw data'!$B$2:$B$3000=$B892),,),0),MATCH(SUBSTITUTE(D880,"Allele","Height"),'ce raw data'!$C$1:$CZ$1,0))="","-",INDEX('ce raw data'!$C$2:$CZ$3000,MATCH(1,INDEX(('ce raw data'!$A$2:$A$3000=C877)*('ce raw data'!$B$2:$B$3000=$B892),,),0),MATCH(SUBSTITUTE(D880,"Allele","Height"),'ce raw data'!$C$1:$CZ$1,0))),"-")</f>
        <v>-</v>
      </c>
      <c r="E891" s="8" t="str">
        <f>IFERROR(IF(INDEX('ce raw data'!$C$2:$CZ$3000,MATCH(1,INDEX(('ce raw data'!$A$2:$A$3000=C877)*('ce raw data'!$B$2:$B$3000=$B892),,),0),MATCH(SUBSTITUTE(E880,"Allele","Height"),'ce raw data'!$C$1:$CZ$1,0))="","-",INDEX('ce raw data'!$C$2:$CZ$3000,MATCH(1,INDEX(('ce raw data'!$A$2:$A$3000=C877)*('ce raw data'!$B$2:$B$3000=$B892),,),0),MATCH(SUBSTITUTE(E880,"Allele","Height"),'ce raw data'!$C$1:$CZ$1,0))),"-")</f>
        <v>-</v>
      </c>
      <c r="F891" s="8" t="str">
        <f>IFERROR(IF(INDEX('ce raw data'!$C$2:$CZ$3000,MATCH(1,INDEX(('ce raw data'!$A$2:$A$3000=C877)*('ce raw data'!$B$2:$B$3000=$B892),,),0),MATCH(SUBSTITUTE(F880,"Allele","Height"),'ce raw data'!$C$1:$CZ$1,0))="","-",INDEX('ce raw data'!$C$2:$CZ$3000,MATCH(1,INDEX(('ce raw data'!$A$2:$A$3000=C877)*('ce raw data'!$B$2:$B$3000=$B892),,),0),MATCH(SUBSTITUTE(F880,"Allele","Height"),'ce raw data'!$C$1:$CZ$1,0))),"-")</f>
        <v>-</v>
      </c>
      <c r="G891" s="8" t="str">
        <f>IFERROR(IF(INDEX('ce raw data'!$C$2:$CZ$3000,MATCH(1,INDEX(('ce raw data'!$A$2:$A$3000=C877)*('ce raw data'!$B$2:$B$3000=$B892),,),0),MATCH(SUBSTITUTE(G880,"Allele","Height"),'ce raw data'!$C$1:$CZ$1,0))="","-",INDEX('ce raw data'!$C$2:$CZ$3000,MATCH(1,INDEX(('ce raw data'!$A$2:$A$3000=C877)*('ce raw data'!$B$2:$B$3000=$B892),,),0),MATCH(SUBSTITUTE(G880,"Allele","Height"),'ce raw data'!$C$1:$CZ$1,0))),"-")</f>
        <v>-</v>
      </c>
      <c r="H891" s="8" t="str">
        <f>IFERROR(IF(INDEX('ce raw data'!$C$2:$CZ$3000,MATCH(1,INDEX(('ce raw data'!$A$2:$A$3000=C877)*('ce raw data'!$B$2:$B$3000=$B892),,),0),MATCH(SUBSTITUTE(H880,"Allele","Height"),'ce raw data'!$C$1:$CZ$1,0))="","-",INDEX('ce raw data'!$C$2:$CZ$3000,MATCH(1,INDEX(('ce raw data'!$A$2:$A$3000=C877)*('ce raw data'!$B$2:$B$3000=$B892),,),0),MATCH(SUBSTITUTE(H880,"Allele","Height"),'ce raw data'!$C$1:$CZ$1,0))),"-")</f>
        <v>-</v>
      </c>
      <c r="I891" s="8" t="str">
        <f>IFERROR(IF(INDEX('ce raw data'!$C$2:$CZ$3000,MATCH(1,INDEX(('ce raw data'!$A$2:$A$3000=C877)*('ce raw data'!$B$2:$B$3000=$B892),,),0),MATCH(SUBSTITUTE(I880,"Allele","Height"),'ce raw data'!$C$1:$CZ$1,0))="","-",INDEX('ce raw data'!$C$2:$CZ$3000,MATCH(1,INDEX(('ce raw data'!$A$2:$A$3000=C877)*('ce raw data'!$B$2:$B$3000=$B892),,),0),MATCH(SUBSTITUTE(I880,"Allele","Height"),'ce raw data'!$C$1:$CZ$1,0))),"-")</f>
        <v>-</v>
      </c>
      <c r="J891" s="8" t="str">
        <f>IFERROR(IF(INDEX('ce raw data'!$C$2:$CZ$3000,MATCH(1,INDEX(('ce raw data'!$A$2:$A$3000=C877)*('ce raw data'!$B$2:$B$3000=$B892),,),0),MATCH(SUBSTITUTE(J880,"Allele","Height"),'ce raw data'!$C$1:$CZ$1,0))="","-",INDEX('ce raw data'!$C$2:$CZ$3000,MATCH(1,INDEX(('ce raw data'!$A$2:$A$3000=C877)*('ce raw data'!$B$2:$B$3000=$B892),,),0),MATCH(SUBSTITUTE(J880,"Allele","Height"),'ce raw data'!$C$1:$CZ$1,0))),"-")</f>
        <v>-</v>
      </c>
    </row>
    <row r="892" spans="2:10" x14ac:dyDescent="0.4">
      <c r="B892" s="10" t="str">
        <f>'Allele Call Table'!$A$81</f>
        <v>D13S317</v>
      </c>
      <c r="C892" s="8" t="str">
        <f>IFERROR(IF(INDEX('ce raw data'!$C$2:$CZ$3000,MATCH(1,INDEX(('ce raw data'!$A$2:$A$3000=C877)*('ce raw data'!$B$2:$B$3000=$B892),,),0),MATCH(C880,'ce raw data'!$C$1:$CZ$1,0))="","-",INDEX('ce raw data'!$C$2:$CZ$3000,MATCH(1,INDEX(('ce raw data'!$A$2:$A$3000=C877)*('ce raw data'!$B$2:$B$3000=$B892),,),0),MATCH(C880,'ce raw data'!$C$1:$CZ$1,0))),"-")</f>
        <v>-</v>
      </c>
      <c r="D892" s="8" t="str">
        <f>IFERROR(IF(INDEX('ce raw data'!$C$2:$CZ$3000,MATCH(1,INDEX(('ce raw data'!$A$2:$A$3000=C877)*('ce raw data'!$B$2:$B$3000=$B892),,),0),MATCH(D880,'ce raw data'!$C$1:$CZ$1,0))="","-",INDEX('ce raw data'!$C$2:$CZ$3000,MATCH(1,INDEX(('ce raw data'!$A$2:$A$3000=C877)*('ce raw data'!$B$2:$B$3000=$B892),,),0),MATCH(D880,'ce raw data'!$C$1:$CZ$1,0))),"-")</f>
        <v>-</v>
      </c>
      <c r="E892" s="8" t="str">
        <f>IFERROR(IF(INDEX('ce raw data'!$C$2:$CZ$3000,MATCH(1,INDEX(('ce raw data'!$A$2:$A$3000=C877)*('ce raw data'!$B$2:$B$3000=$B892),,),0),MATCH(E880,'ce raw data'!$C$1:$CZ$1,0))="","-",INDEX('ce raw data'!$C$2:$CZ$3000,MATCH(1,INDEX(('ce raw data'!$A$2:$A$3000=C877)*('ce raw data'!$B$2:$B$3000=$B892),,),0),MATCH(E880,'ce raw data'!$C$1:$CZ$1,0))),"-")</f>
        <v>-</v>
      </c>
      <c r="F892" s="8" t="str">
        <f>IFERROR(IF(INDEX('ce raw data'!$C$2:$CZ$3000,MATCH(1,INDEX(('ce raw data'!$A$2:$A$3000=C877)*('ce raw data'!$B$2:$B$3000=$B892),,),0),MATCH(F880,'ce raw data'!$C$1:$CZ$1,0))="","-",INDEX('ce raw data'!$C$2:$CZ$3000,MATCH(1,INDEX(('ce raw data'!$A$2:$A$3000=C877)*('ce raw data'!$B$2:$B$3000=$B892),,),0),MATCH(F880,'ce raw data'!$C$1:$CZ$1,0))),"-")</f>
        <v>-</v>
      </c>
      <c r="G892" s="8" t="str">
        <f>IFERROR(IF(INDEX('ce raw data'!$C$2:$CZ$3000,MATCH(1,INDEX(('ce raw data'!$A$2:$A$3000=C877)*('ce raw data'!$B$2:$B$3000=$B892),,),0),MATCH(G880,'ce raw data'!$C$1:$CZ$1,0))="","-",INDEX('ce raw data'!$C$2:$CZ$3000,MATCH(1,INDEX(('ce raw data'!$A$2:$A$3000=C877)*('ce raw data'!$B$2:$B$3000=$B892),,),0),MATCH(G880,'ce raw data'!$C$1:$CZ$1,0))),"-")</f>
        <v>-</v>
      </c>
      <c r="H892" s="8" t="str">
        <f>IFERROR(IF(INDEX('ce raw data'!$C$2:$CZ$3000,MATCH(1,INDEX(('ce raw data'!$A$2:$A$3000=C877)*('ce raw data'!$B$2:$B$3000=$B892),,),0),MATCH(H880,'ce raw data'!$C$1:$CZ$1,0))="","-",INDEX('ce raw data'!$C$2:$CZ$3000,MATCH(1,INDEX(('ce raw data'!$A$2:$A$3000=C877)*('ce raw data'!$B$2:$B$3000=$B892),,),0),MATCH(H880,'ce raw data'!$C$1:$CZ$1,0))),"-")</f>
        <v>-</v>
      </c>
      <c r="I892" s="8" t="str">
        <f>IFERROR(IF(INDEX('ce raw data'!$C$2:$CZ$3000,MATCH(1,INDEX(('ce raw data'!$A$2:$A$3000=C877)*('ce raw data'!$B$2:$B$3000=$B892),,),0),MATCH(I880,'ce raw data'!$C$1:$CZ$1,0))="","-",INDEX('ce raw data'!$C$2:$CZ$3000,MATCH(1,INDEX(('ce raw data'!$A$2:$A$3000=C877)*('ce raw data'!$B$2:$B$3000=$B892),,),0),MATCH(I880,'ce raw data'!$C$1:$CZ$1,0))),"-")</f>
        <v>-</v>
      </c>
      <c r="J892" s="8" t="str">
        <f>IFERROR(IF(INDEX('ce raw data'!$C$2:$CZ$3000,MATCH(1,INDEX(('ce raw data'!$A$2:$A$3000=C877)*('ce raw data'!$B$2:$B$3000=$B892),,),0),MATCH(J880,'ce raw data'!$C$1:$CZ$1,0))="","-",INDEX('ce raw data'!$C$2:$CZ$3000,MATCH(1,INDEX(('ce raw data'!$A$2:$A$3000=C877)*('ce raw data'!$B$2:$B$3000=$B892),,),0),MATCH(J880,'ce raw data'!$C$1:$CZ$1,0))),"-")</f>
        <v>-</v>
      </c>
    </row>
    <row r="893" spans="2:10" hidden="1" x14ac:dyDescent="0.4">
      <c r="B893" s="10"/>
      <c r="C893" s="8" t="str">
        <f>IFERROR(IF(INDEX('ce raw data'!$C$2:$CZ$3000,MATCH(1,INDEX(('ce raw data'!$A$2:$A$3000=C877)*('ce raw data'!$B$2:$B$3000=$B894),,),0),MATCH(SUBSTITUTE(C880,"Allele","Height"),'ce raw data'!$C$1:$CZ$1,0))="","-",INDEX('ce raw data'!$C$2:$CZ$3000,MATCH(1,INDEX(('ce raw data'!$A$2:$A$3000=C877)*('ce raw data'!$B$2:$B$3000=$B894),,),0),MATCH(SUBSTITUTE(C880,"Allele","Height"),'ce raw data'!$C$1:$CZ$1,0))),"-")</f>
        <v>-</v>
      </c>
      <c r="D893" s="8" t="str">
        <f>IFERROR(IF(INDEX('ce raw data'!$C$2:$CZ$3000,MATCH(1,INDEX(('ce raw data'!$A$2:$A$3000=C877)*('ce raw data'!$B$2:$B$3000=$B894),,),0),MATCH(SUBSTITUTE(D880,"Allele","Height"),'ce raw data'!$C$1:$CZ$1,0))="","-",INDEX('ce raw data'!$C$2:$CZ$3000,MATCH(1,INDEX(('ce raw data'!$A$2:$A$3000=C877)*('ce raw data'!$B$2:$B$3000=$B894),,),0),MATCH(SUBSTITUTE(D880,"Allele","Height"),'ce raw data'!$C$1:$CZ$1,0))),"-")</f>
        <v>-</v>
      </c>
      <c r="E893" s="8" t="str">
        <f>IFERROR(IF(INDEX('ce raw data'!$C$2:$CZ$3000,MATCH(1,INDEX(('ce raw data'!$A$2:$A$3000=C877)*('ce raw data'!$B$2:$B$3000=$B894),,),0),MATCH(SUBSTITUTE(E880,"Allele","Height"),'ce raw data'!$C$1:$CZ$1,0))="","-",INDEX('ce raw data'!$C$2:$CZ$3000,MATCH(1,INDEX(('ce raw data'!$A$2:$A$3000=C877)*('ce raw data'!$B$2:$B$3000=$B894),,),0),MATCH(SUBSTITUTE(E880,"Allele","Height"),'ce raw data'!$C$1:$CZ$1,0))),"-")</f>
        <v>-</v>
      </c>
      <c r="F893" s="8" t="str">
        <f>IFERROR(IF(INDEX('ce raw data'!$C$2:$CZ$3000,MATCH(1,INDEX(('ce raw data'!$A$2:$A$3000=C877)*('ce raw data'!$B$2:$B$3000=$B894),,),0),MATCH(SUBSTITUTE(F880,"Allele","Height"),'ce raw data'!$C$1:$CZ$1,0))="","-",INDEX('ce raw data'!$C$2:$CZ$3000,MATCH(1,INDEX(('ce raw data'!$A$2:$A$3000=C877)*('ce raw data'!$B$2:$B$3000=$B894),,),0),MATCH(SUBSTITUTE(F880,"Allele","Height"),'ce raw data'!$C$1:$CZ$1,0))),"-")</f>
        <v>-</v>
      </c>
      <c r="G893" s="8" t="str">
        <f>IFERROR(IF(INDEX('ce raw data'!$C$2:$CZ$3000,MATCH(1,INDEX(('ce raw data'!$A$2:$A$3000=C877)*('ce raw data'!$B$2:$B$3000=$B894),,),0),MATCH(SUBSTITUTE(G880,"Allele","Height"),'ce raw data'!$C$1:$CZ$1,0))="","-",INDEX('ce raw data'!$C$2:$CZ$3000,MATCH(1,INDEX(('ce raw data'!$A$2:$A$3000=C877)*('ce raw data'!$B$2:$B$3000=$B894),,),0),MATCH(SUBSTITUTE(G880,"Allele","Height"),'ce raw data'!$C$1:$CZ$1,0))),"-")</f>
        <v>-</v>
      </c>
      <c r="H893" s="8" t="str">
        <f>IFERROR(IF(INDEX('ce raw data'!$C$2:$CZ$3000,MATCH(1,INDEX(('ce raw data'!$A$2:$A$3000=C877)*('ce raw data'!$B$2:$B$3000=$B894),,),0),MATCH(SUBSTITUTE(H880,"Allele","Height"),'ce raw data'!$C$1:$CZ$1,0))="","-",INDEX('ce raw data'!$C$2:$CZ$3000,MATCH(1,INDEX(('ce raw data'!$A$2:$A$3000=C877)*('ce raw data'!$B$2:$B$3000=$B894),,),0),MATCH(SUBSTITUTE(H880,"Allele","Height"),'ce raw data'!$C$1:$CZ$1,0))),"-")</f>
        <v>-</v>
      </c>
      <c r="I893" s="8" t="str">
        <f>IFERROR(IF(INDEX('ce raw data'!$C$2:$CZ$3000,MATCH(1,INDEX(('ce raw data'!$A$2:$A$3000=C877)*('ce raw data'!$B$2:$B$3000=$B894),,),0),MATCH(SUBSTITUTE(I880,"Allele","Height"),'ce raw data'!$C$1:$CZ$1,0))="","-",INDEX('ce raw data'!$C$2:$CZ$3000,MATCH(1,INDEX(('ce raw data'!$A$2:$A$3000=C877)*('ce raw data'!$B$2:$B$3000=$B894),,),0),MATCH(SUBSTITUTE(I880,"Allele","Height"),'ce raw data'!$C$1:$CZ$1,0))),"-")</f>
        <v>-</v>
      </c>
      <c r="J893" s="8" t="str">
        <f>IFERROR(IF(INDEX('ce raw data'!$C$2:$CZ$3000,MATCH(1,INDEX(('ce raw data'!$A$2:$A$3000=C877)*('ce raw data'!$B$2:$B$3000=$B894),,),0),MATCH(SUBSTITUTE(J880,"Allele","Height"),'ce raw data'!$C$1:$CZ$1,0))="","-",INDEX('ce raw data'!$C$2:$CZ$3000,MATCH(1,INDEX(('ce raw data'!$A$2:$A$3000=C877)*('ce raw data'!$B$2:$B$3000=$B894),,),0),MATCH(SUBSTITUTE(J880,"Allele","Height"),'ce raw data'!$C$1:$CZ$1,0))),"-")</f>
        <v>-</v>
      </c>
    </row>
    <row r="894" spans="2:10" x14ac:dyDescent="0.4">
      <c r="B894" s="10" t="str">
        <f>'Allele Call Table'!$A$83</f>
        <v>Penta E</v>
      </c>
      <c r="C894" s="8" t="str">
        <f>IFERROR(IF(INDEX('ce raw data'!$C$2:$CZ$3000,MATCH(1,INDEX(('ce raw data'!$A$2:$A$3000=C877)*('ce raw data'!$B$2:$B$3000=$B894),,),0),MATCH(C880,'ce raw data'!$C$1:$CZ$1,0))="","-",INDEX('ce raw data'!$C$2:$CZ$3000,MATCH(1,INDEX(('ce raw data'!$A$2:$A$3000=C877)*('ce raw data'!$B$2:$B$3000=$B894),,),0),MATCH(C880,'ce raw data'!$C$1:$CZ$1,0))),"-")</f>
        <v>-</v>
      </c>
      <c r="D894" s="8" t="str">
        <f>IFERROR(IF(INDEX('ce raw data'!$C$2:$CZ$3000,MATCH(1,INDEX(('ce raw data'!$A$2:$A$3000=C877)*('ce raw data'!$B$2:$B$3000=$B894),,),0),MATCH(D880,'ce raw data'!$C$1:$CZ$1,0))="","-",INDEX('ce raw data'!$C$2:$CZ$3000,MATCH(1,INDEX(('ce raw data'!$A$2:$A$3000=C877)*('ce raw data'!$B$2:$B$3000=$B894),,),0),MATCH(D880,'ce raw data'!$C$1:$CZ$1,0))),"-")</f>
        <v>-</v>
      </c>
      <c r="E894" s="8" t="str">
        <f>IFERROR(IF(INDEX('ce raw data'!$C$2:$CZ$3000,MATCH(1,INDEX(('ce raw data'!$A$2:$A$3000=C877)*('ce raw data'!$B$2:$B$3000=$B894),,),0),MATCH(E880,'ce raw data'!$C$1:$CZ$1,0))="","-",INDEX('ce raw data'!$C$2:$CZ$3000,MATCH(1,INDEX(('ce raw data'!$A$2:$A$3000=C877)*('ce raw data'!$B$2:$B$3000=$B894),,),0),MATCH(E880,'ce raw data'!$C$1:$CZ$1,0))),"-")</f>
        <v>-</v>
      </c>
      <c r="F894" s="8" t="str">
        <f>IFERROR(IF(INDEX('ce raw data'!$C$2:$CZ$3000,MATCH(1,INDEX(('ce raw data'!$A$2:$A$3000=C877)*('ce raw data'!$B$2:$B$3000=$B894),,),0),MATCH(F880,'ce raw data'!$C$1:$CZ$1,0))="","-",INDEX('ce raw data'!$C$2:$CZ$3000,MATCH(1,INDEX(('ce raw data'!$A$2:$A$3000=C877)*('ce raw data'!$B$2:$B$3000=$B894),,),0),MATCH(F880,'ce raw data'!$C$1:$CZ$1,0))),"-")</f>
        <v>-</v>
      </c>
      <c r="G894" s="8" t="str">
        <f>IFERROR(IF(INDEX('ce raw data'!$C$2:$CZ$3000,MATCH(1,INDEX(('ce raw data'!$A$2:$A$3000=C877)*('ce raw data'!$B$2:$B$3000=$B894),,),0),MATCH(G880,'ce raw data'!$C$1:$CZ$1,0))="","-",INDEX('ce raw data'!$C$2:$CZ$3000,MATCH(1,INDEX(('ce raw data'!$A$2:$A$3000=C877)*('ce raw data'!$B$2:$B$3000=$B894),,),0),MATCH(G880,'ce raw data'!$C$1:$CZ$1,0))),"-")</f>
        <v>-</v>
      </c>
      <c r="H894" s="8" t="str">
        <f>IFERROR(IF(INDEX('ce raw data'!$C$2:$CZ$3000,MATCH(1,INDEX(('ce raw data'!$A$2:$A$3000=C877)*('ce raw data'!$B$2:$B$3000=$B894),,),0),MATCH(H880,'ce raw data'!$C$1:$CZ$1,0))="","-",INDEX('ce raw data'!$C$2:$CZ$3000,MATCH(1,INDEX(('ce raw data'!$A$2:$A$3000=C877)*('ce raw data'!$B$2:$B$3000=$B894),,),0),MATCH(H880,'ce raw data'!$C$1:$CZ$1,0))),"-")</f>
        <v>-</v>
      </c>
      <c r="I894" s="8" t="str">
        <f>IFERROR(IF(INDEX('ce raw data'!$C$2:$CZ$3000,MATCH(1,INDEX(('ce raw data'!$A$2:$A$3000=C877)*('ce raw data'!$B$2:$B$3000=$B894),,),0),MATCH(I880,'ce raw data'!$C$1:$CZ$1,0))="","-",INDEX('ce raw data'!$C$2:$CZ$3000,MATCH(1,INDEX(('ce raw data'!$A$2:$A$3000=C877)*('ce raw data'!$B$2:$B$3000=$B894),,),0),MATCH(I880,'ce raw data'!$C$1:$CZ$1,0))),"-")</f>
        <v>-</v>
      </c>
      <c r="J894" s="8" t="str">
        <f>IFERROR(IF(INDEX('ce raw data'!$C$2:$CZ$3000,MATCH(1,INDEX(('ce raw data'!$A$2:$A$3000=C877)*('ce raw data'!$B$2:$B$3000=$B894),,),0),MATCH(J880,'ce raw data'!$C$1:$CZ$1,0))="","-",INDEX('ce raw data'!$C$2:$CZ$3000,MATCH(1,INDEX(('ce raw data'!$A$2:$A$3000=C877)*('ce raw data'!$B$2:$B$3000=$B894),,),0),MATCH(J880,'ce raw data'!$C$1:$CZ$1,0))),"-")</f>
        <v>-</v>
      </c>
    </row>
    <row r="895" spans="2:10" hidden="1" x14ac:dyDescent="0.4">
      <c r="B895" s="10"/>
      <c r="C895" s="8" t="str">
        <f>IFERROR(IF(INDEX('ce raw data'!$C$2:$CZ$3000,MATCH(1,INDEX(('ce raw data'!$A$2:$A$3000=C877)*('ce raw data'!$B$2:$B$3000=$B896),,),0),MATCH(SUBSTITUTE(C880,"Allele","Height"),'ce raw data'!$C$1:$CZ$1,0))="","-",INDEX('ce raw data'!$C$2:$CZ$3000,MATCH(1,INDEX(('ce raw data'!$A$2:$A$3000=C877)*('ce raw data'!$B$2:$B$3000=$B896),,),0),MATCH(SUBSTITUTE(C880,"Allele","Height"),'ce raw data'!$C$1:$CZ$1,0))),"-")</f>
        <v>-</v>
      </c>
      <c r="D895" s="8" t="str">
        <f>IFERROR(IF(INDEX('ce raw data'!$C$2:$CZ$3000,MATCH(1,INDEX(('ce raw data'!$A$2:$A$3000=C877)*('ce raw data'!$B$2:$B$3000=$B896),,),0),MATCH(SUBSTITUTE(D880,"Allele","Height"),'ce raw data'!$C$1:$CZ$1,0))="","-",INDEX('ce raw data'!$C$2:$CZ$3000,MATCH(1,INDEX(('ce raw data'!$A$2:$A$3000=C877)*('ce raw data'!$B$2:$B$3000=$B896),,),0),MATCH(SUBSTITUTE(D880,"Allele","Height"),'ce raw data'!$C$1:$CZ$1,0))),"-")</f>
        <v>-</v>
      </c>
      <c r="E895" s="8" t="str">
        <f>IFERROR(IF(INDEX('ce raw data'!$C$2:$CZ$3000,MATCH(1,INDEX(('ce raw data'!$A$2:$A$3000=C877)*('ce raw data'!$B$2:$B$3000=$B896),,),0),MATCH(SUBSTITUTE(E880,"Allele","Height"),'ce raw data'!$C$1:$CZ$1,0))="","-",INDEX('ce raw data'!$C$2:$CZ$3000,MATCH(1,INDEX(('ce raw data'!$A$2:$A$3000=C877)*('ce raw data'!$B$2:$B$3000=$B896),,),0),MATCH(SUBSTITUTE(E880,"Allele","Height"),'ce raw data'!$C$1:$CZ$1,0))),"-")</f>
        <v>-</v>
      </c>
      <c r="F895" s="8" t="str">
        <f>IFERROR(IF(INDEX('ce raw data'!$C$2:$CZ$3000,MATCH(1,INDEX(('ce raw data'!$A$2:$A$3000=C877)*('ce raw data'!$B$2:$B$3000=$B896),,),0),MATCH(SUBSTITUTE(F880,"Allele","Height"),'ce raw data'!$C$1:$CZ$1,0))="","-",INDEX('ce raw data'!$C$2:$CZ$3000,MATCH(1,INDEX(('ce raw data'!$A$2:$A$3000=C877)*('ce raw data'!$B$2:$B$3000=$B896),,),0),MATCH(SUBSTITUTE(F880,"Allele","Height"),'ce raw data'!$C$1:$CZ$1,0))),"-")</f>
        <v>-</v>
      </c>
      <c r="G895" s="8" t="str">
        <f>IFERROR(IF(INDEX('ce raw data'!$C$2:$CZ$3000,MATCH(1,INDEX(('ce raw data'!$A$2:$A$3000=C877)*('ce raw data'!$B$2:$B$3000=$B896),,),0),MATCH(SUBSTITUTE(G880,"Allele","Height"),'ce raw data'!$C$1:$CZ$1,0))="","-",INDEX('ce raw data'!$C$2:$CZ$3000,MATCH(1,INDEX(('ce raw data'!$A$2:$A$3000=C877)*('ce raw data'!$B$2:$B$3000=$B896),,),0),MATCH(SUBSTITUTE(G880,"Allele","Height"),'ce raw data'!$C$1:$CZ$1,0))),"-")</f>
        <v>-</v>
      </c>
      <c r="H895" s="8" t="str">
        <f>IFERROR(IF(INDEX('ce raw data'!$C$2:$CZ$3000,MATCH(1,INDEX(('ce raw data'!$A$2:$A$3000=C877)*('ce raw data'!$B$2:$B$3000=$B896),,),0),MATCH(SUBSTITUTE(H880,"Allele","Height"),'ce raw data'!$C$1:$CZ$1,0))="","-",INDEX('ce raw data'!$C$2:$CZ$3000,MATCH(1,INDEX(('ce raw data'!$A$2:$A$3000=C877)*('ce raw data'!$B$2:$B$3000=$B896),,),0),MATCH(SUBSTITUTE(H880,"Allele","Height"),'ce raw data'!$C$1:$CZ$1,0))),"-")</f>
        <v>-</v>
      </c>
      <c r="I895" s="8" t="str">
        <f>IFERROR(IF(INDEX('ce raw data'!$C$2:$CZ$3000,MATCH(1,INDEX(('ce raw data'!$A$2:$A$3000=C877)*('ce raw data'!$B$2:$B$3000=$B896),,),0),MATCH(SUBSTITUTE(I880,"Allele","Height"),'ce raw data'!$C$1:$CZ$1,0))="","-",INDEX('ce raw data'!$C$2:$CZ$3000,MATCH(1,INDEX(('ce raw data'!$A$2:$A$3000=C877)*('ce raw data'!$B$2:$B$3000=$B896),,),0),MATCH(SUBSTITUTE(I880,"Allele","Height"),'ce raw data'!$C$1:$CZ$1,0))),"-")</f>
        <v>-</v>
      </c>
      <c r="J895" s="8" t="str">
        <f>IFERROR(IF(INDEX('ce raw data'!$C$2:$CZ$3000,MATCH(1,INDEX(('ce raw data'!$A$2:$A$3000=C877)*('ce raw data'!$B$2:$B$3000=$B896),,),0),MATCH(SUBSTITUTE(J880,"Allele","Height"),'ce raw data'!$C$1:$CZ$1,0))="","-",INDEX('ce raw data'!$C$2:$CZ$3000,MATCH(1,INDEX(('ce raw data'!$A$2:$A$3000=C877)*('ce raw data'!$B$2:$B$3000=$B896),,),0),MATCH(SUBSTITUTE(J880,"Allele","Height"),'ce raw data'!$C$1:$CZ$1,0))),"-")</f>
        <v>-</v>
      </c>
    </row>
    <row r="896" spans="2:10" x14ac:dyDescent="0.4">
      <c r="B896" s="11" t="str">
        <f>'Allele Call Table'!$A$85</f>
        <v>D16S539</v>
      </c>
      <c r="C896" s="8" t="str">
        <f>IFERROR(IF(INDEX('ce raw data'!$C$2:$CZ$3000,MATCH(1,INDEX(('ce raw data'!$A$2:$A$3000=C877)*('ce raw data'!$B$2:$B$3000=$B896),,),0),MATCH(C880,'ce raw data'!$C$1:$CZ$1,0))="","-",INDEX('ce raw data'!$C$2:$CZ$3000,MATCH(1,INDEX(('ce raw data'!$A$2:$A$3000=C877)*('ce raw data'!$B$2:$B$3000=$B896),,),0),MATCH(C880,'ce raw data'!$C$1:$CZ$1,0))),"-")</f>
        <v>-</v>
      </c>
      <c r="D896" s="8" t="str">
        <f>IFERROR(IF(INDEX('ce raw data'!$C$2:$CZ$3000,MATCH(1,INDEX(('ce raw data'!$A$2:$A$3000=C877)*('ce raw data'!$B$2:$B$3000=$B896),,),0),MATCH(D880,'ce raw data'!$C$1:$CZ$1,0))="","-",INDEX('ce raw data'!$C$2:$CZ$3000,MATCH(1,INDEX(('ce raw data'!$A$2:$A$3000=C877)*('ce raw data'!$B$2:$B$3000=$B896),,),0),MATCH(D880,'ce raw data'!$C$1:$CZ$1,0))),"-")</f>
        <v>-</v>
      </c>
      <c r="E896" s="8" t="str">
        <f>IFERROR(IF(INDEX('ce raw data'!$C$2:$CZ$3000,MATCH(1,INDEX(('ce raw data'!$A$2:$A$3000=C877)*('ce raw data'!$B$2:$B$3000=$B896),,),0),MATCH(E880,'ce raw data'!$C$1:$CZ$1,0))="","-",INDEX('ce raw data'!$C$2:$CZ$3000,MATCH(1,INDEX(('ce raw data'!$A$2:$A$3000=C877)*('ce raw data'!$B$2:$B$3000=$B896),,),0),MATCH(E880,'ce raw data'!$C$1:$CZ$1,0))),"-")</f>
        <v>-</v>
      </c>
      <c r="F896" s="8" t="str">
        <f>IFERROR(IF(INDEX('ce raw data'!$C$2:$CZ$3000,MATCH(1,INDEX(('ce raw data'!$A$2:$A$3000=C877)*('ce raw data'!$B$2:$B$3000=$B896),,),0),MATCH(F880,'ce raw data'!$C$1:$CZ$1,0))="","-",INDEX('ce raw data'!$C$2:$CZ$3000,MATCH(1,INDEX(('ce raw data'!$A$2:$A$3000=C877)*('ce raw data'!$B$2:$B$3000=$B896),,),0),MATCH(F880,'ce raw data'!$C$1:$CZ$1,0))),"-")</f>
        <v>-</v>
      </c>
      <c r="G896" s="8" t="str">
        <f>IFERROR(IF(INDEX('ce raw data'!$C$2:$CZ$3000,MATCH(1,INDEX(('ce raw data'!$A$2:$A$3000=C877)*('ce raw data'!$B$2:$B$3000=$B896),,),0),MATCH(G880,'ce raw data'!$C$1:$CZ$1,0))="","-",INDEX('ce raw data'!$C$2:$CZ$3000,MATCH(1,INDEX(('ce raw data'!$A$2:$A$3000=C877)*('ce raw data'!$B$2:$B$3000=$B896),,),0),MATCH(G880,'ce raw data'!$C$1:$CZ$1,0))),"-")</f>
        <v>-</v>
      </c>
      <c r="H896" s="8" t="str">
        <f>IFERROR(IF(INDEX('ce raw data'!$C$2:$CZ$3000,MATCH(1,INDEX(('ce raw data'!$A$2:$A$3000=C877)*('ce raw data'!$B$2:$B$3000=$B896),,),0),MATCH(H880,'ce raw data'!$C$1:$CZ$1,0))="","-",INDEX('ce raw data'!$C$2:$CZ$3000,MATCH(1,INDEX(('ce raw data'!$A$2:$A$3000=C877)*('ce raw data'!$B$2:$B$3000=$B896),,),0),MATCH(H880,'ce raw data'!$C$1:$CZ$1,0))),"-")</f>
        <v>-</v>
      </c>
      <c r="I896" s="8" t="str">
        <f>IFERROR(IF(INDEX('ce raw data'!$C$2:$CZ$3000,MATCH(1,INDEX(('ce raw data'!$A$2:$A$3000=C877)*('ce raw data'!$B$2:$B$3000=$B896),,),0),MATCH(I880,'ce raw data'!$C$1:$CZ$1,0))="","-",INDEX('ce raw data'!$C$2:$CZ$3000,MATCH(1,INDEX(('ce raw data'!$A$2:$A$3000=C877)*('ce raw data'!$B$2:$B$3000=$B896),,),0),MATCH(I880,'ce raw data'!$C$1:$CZ$1,0))),"-")</f>
        <v>-</v>
      </c>
      <c r="J896" s="8" t="str">
        <f>IFERROR(IF(INDEX('ce raw data'!$C$2:$CZ$3000,MATCH(1,INDEX(('ce raw data'!$A$2:$A$3000=C877)*('ce raw data'!$B$2:$B$3000=$B896),,),0),MATCH(J880,'ce raw data'!$C$1:$CZ$1,0))="","-",INDEX('ce raw data'!$C$2:$CZ$3000,MATCH(1,INDEX(('ce raw data'!$A$2:$A$3000=C877)*('ce raw data'!$B$2:$B$3000=$B896),,),0),MATCH(J880,'ce raw data'!$C$1:$CZ$1,0))),"-")</f>
        <v>-</v>
      </c>
    </row>
    <row r="897" spans="2:10" hidden="1" x14ac:dyDescent="0.4">
      <c r="B897" s="11"/>
      <c r="C897" s="8" t="str">
        <f>IFERROR(IF(INDEX('ce raw data'!$C$2:$CZ$3000,MATCH(1,INDEX(('ce raw data'!$A$2:$A$3000=C877)*('ce raw data'!$B$2:$B$3000=$B898),,),0),MATCH(SUBSTITUTE(C880,"Allele","Height"),'ce raw data'!$C$1:$CZ$1,0))="","-",INDEX('ce raw data'!$C$2:$CZ$3000,MATCH(1,INDEX(('ce raw data'!$A$2:$A$3000=C877)*('ce raw data'!$B$2:$B$3000=$B898),,),0),MATCH(SUBSTITUTE(C880,"Allele","Height"),'ce raw data'!$C$1:$CZ$1,0))),"-")</f>
        <v>-</v>
      </c>
      <c r="D897" s="8" t="str">
        <f>IFERROR(IF(INDEX('ce raw data'!$C$2:$CZ$3000,MATCH(1,INDEX(('ce raw data'!$A$2:$A$3000=C877)*('ce raw data'!$B$2:$B$3000=$B898),,),0),MATCH(SUBSTITUTE(D880,"Allele","Height"),'ce raw data'!$C$1:$CZ$1,0))="","-",INDEX('ce raw data'!$C$2:$CZ$3000,MATCH(1,INDEX(('ce raw data'!$A$2:$A$3000=C877)*('ce raw data'!$B$2:$B$3000=$B898),,),0),MATCH(SUBSTITUTE(D880,"Allele","Height"),'ce raw data'!$C$1:$CZ$1,0))),"-")</f>
        <v>-</v>
      </c>
      <c r="E897" s="8" t="str">
        <f>IFERROR(IF(INDEX('ce raw data'!$C$2:$CZ$3000,MATCH(1,INDEX(('ce raw data'!$A$2:$A$3000=C877)*('ce raw data'!$B$2:$B$3000=$B898),,),0),MATCH(SUBSTITUTE(E880,"Allele","Height"),'ce raw data'!$C$1:$CZ$1,0))="","-",INDEX('ce raw data'!$C$2:$CZ$3000,MATCH(1,INDEX(('ce raw data'!$A$2:$A$3000=C877)*('ce raw data'!$B$2:$B$3000=$B898),,),0),MATCH(SUBSTITUTE(E880,"Allele","Height"),'ce raw data'!$C$1:$CZ$1,0))),"-")</f>
        <v>-</v>
      </c>
      <c r="F897" s="8" t="str">
        <f>IFERROR(IF(INDEX('ce raw data'!$C$2:$CZ$3000,MATCH(1,INDEX(('ce raw data'!$A$2:$A$3000=C877)*('ce raw data'!$B$2:$B$3000=$B898),,),0),MATCH(SUBSTITUTE(F880,"Allele","Height"),'ce raw data'!$C$1:$CZ$1,0))="","-",INDEX('ce raw data'!$C$2:$CZ$3000,MATCH(1,INDEX(('ce raw data'!$A$2:$A$3000=C877)*('ce raw data'!$B$2:$B$3000=$B898),,),0),MATCH(SUBSTITUTE(F880,"Allele","Height"),'ce raw data'!$C$1:$CZ$1,0))),"-")</f>
        <v>-</v>
      </c>
      <c r="G897" s="8" t="str">
        <f>IFERROR(IF(INDEX('ce raw data'!$C$2:$CZ$3000,MATCH(1,INDEX(('ce raw data'!$A$2:$A$3000=C877)*('ce raw data'!$B$2:$B$3000=$B898),,),0),MATCH(SUBSTITUTE(G880,"Allele","Height"),'ce raw data'!$C$1:$CZ$1,0))="","-",INDEX('ce raw data'!$C$2:$CZ$3000,MATCH(1,INDEX(('ce raw data'!$A$2:$A$3000=C877)*('ce raw data'!$B$2:$B$3000=$B898),,),0),MATCH(SUBSTITUTE(G880,"Allele","Height"),'ce raw data'!$C$1:$CZ$1,0))),"-")</f>
        <v>-</v>
      </c>
      <c r="H897" s="8" t="str">
        <f>IFERROR(IF(INDEX('ce raw data'!$C$2:$CZ$3000,MATCH(1,INDEX(('ce raw data'!$A$2:$A$3000=C877)*('ce raw data'!$B$2:$B$3000=$B898),,),0),MATCH(SUBSTITUTE(H880,"Allele","Height"),'ce raw data'!$C$1:$CZ$1,0))="","-",INDEX('ce raw data'!$C$2:$CZ$3000,MATCH(1,INDEX(('ce raw data'!$A$2:$A$3000=C877)*('ce raw data'!$B$2:$B$3000=$B898),,),0),MATCH(SUBSTITUTE(H880,"Allele","Height"),'ce raw data'!$C$1:$CZ$1,0))),"-")</f>
        <v>-</v>
      </c>
      <c r="I897" s="8" t="str">
        <f>IFERROR(IF(INDEX('ce raw data'!$C$2:$CZ$3000,MATCH(1,INDEX(('ce raw data'!$A$2:$A$3000=C877)*('ce raw data'!$B$2:$B$3000=$B898),,),0),MATCH(SUBSTITUTE(I880,"Allele","Height"),'ce raw data'!$C$1:$CZ$1,0))="","-",INDEX('ce raw data'!$C$2:$CZ$3000,MATCH(1,INDEX(('ce raw data'!$A$2:$A$3000=C877)*('ce raw data'!$B$2:$B$3000=$B898),,),0),MATCH(SUBSTITUTE(I880,"Allele","Height"),'ce raw data'!$C$1:$CZ$1,0))),"-")</f>
        <v>-</v>
      </c>
      <c r="J897" s="8" t="str">
        <f>IFERROR(IF(INDEX('ce raw data'!$C$2:$CZ$3000,MATCH(1,INDEX(('ce raw data'!$A$2:$A$3000=C877)*('ce raw data'!$B$2:$B$3000=$B898),,),0),MATCH(SUBSTITUTE(J880,"Allele","Height"),'ce raw data'!$C$1:$CZ$1,0))="","-",INDEX('ce raw data'!$C$2:$CZ$3000,MATCH(1,INDEX(('ce raw data'!$A$2:$A$3000=C877)*('ce raw data'!$B$2:$B$3000=$B898),,),0),MATCH(SUBSTITUTE(J880,"Allele","Height"),'ce raw data'!$C$1:$CZ$1,0))),"-")</f>
        <v>-</v>
      </c>
    </row>
    <row r="898" spans="2:10" x14ac:dyDescent="0.4">
      <c r="B898" s="11" t="str">
        <f>'Allele Call Table'!$A$87</f>
        <v>D18S51</v>
      </c>
      <c r="C898" s="8" t="str">
        <f>IFERROR(IF(INDEX('ce raw data'!$C$2:$CZ$3000,MATCH(1,INDEX(('ce raw data'!$A$2:$A$3000=C877)*('ce raw data'!$B$2:$B$3000=$B898),,),0),MATCH(C880,'ce raw data'!$C$1:$CZ$1,0))="","-",INDEX('ce raw data'!$C$2:$CZ$3000,MATCH(1,INDEX(('ce raw data'!$A$2:$A$3000=C877)*('ce raw data'!$B$2:$B$3000=$B898),,),0),MATCH(C880,'ce raw data'!$C$1:$CZ$1,0))),"-")</f>
        <v>-</v>
      </c>
      <c r="D898" s="8" t="str">
        <f>IFERROR(IF(INDEX('ce raw data'!$C$2:$CZ$3000,MATCH(1,INDEX(('ce raw data'!$A$2:$A$3000=C877)*('ce raw data'!$B$2:$B$3000=$B898),,),0),MATCH(D880,'ce raw data'!$C$1:$CZ$1,0))="","-",INDEX('ce raw data'!$C$2:$CZ$3000,MATCH(1,INDEX(('ce raw data'!$A$2:$A$3000=C877)*('ce raw data'!$B$2:$B$3000=$B898),,),0),MATCH(D880,'ce raw data'!$C$1:$CZ$1,0))),"-")</f>
        <v>-</v>
      </c>
      <c r="E898" s="8" t="str">
        <f>IFERROR(IF(INDEX('ce raw data'!$C$2:$CZ$3000,MATCH(1,INDEX(('ce raw data'!$A$2:$A$3000=C877)*('ce raw data'!$B$2:$B$3000=$B898),,),0),MATCH(E880,'ce raw data'!$C$1:$CZ$1,0))="","-",INDEX('ce raw data'!$C$2:$CZ$3000,MATCH(1,INDEX(('ce raw data'!$A$2:$A$3000=C877)*('ce raw data'!$B$2:$B$3000=$B898),,),0),MATCH(E880,'ce raw data'!$C$1:$CZ$1,0))),"-")</f>
        <v>-</v>
      </c>
      <c r="F898" s="8" t="str">
        <f>IFERROR(IF(INDEX('ce raw data'!$C$2:$CZ$3000,MATCH(1,INDEX(('ce raw data'!$A$2:$A$3000=C877)*('ce raw data'!$B$2:$B$3000=$B898),,),0),MATCH(F880,'ce raw data'!$C$1:$CZ$1,0))="","-",INDEX('ce raw data'!$C$2:$CZ$3000,MATCH(1,INDEX(('ce raw data'!$A$2:$A$3000=C877)*('ce raw data'!$B$2:$B$3000=$B898),,),0),MATCH(F880,'ce raw data'!$C$1:$CZ$1,0))),"-")</f>
        <v>-</v>
      </c>
      <c r="G898" s="8" t="str">
        <f>IFERROR(IF(INDEX('ce raw data'!$C$2:$CZ$3000,MATCH(1,INDEX(('ce raw data'!$A$2:$A$3000=C877)*('ce raw data'!$B$2:$B$3000=$B898),,),0),MATCH(G880,'ce raw data'!$C$1:$CZ$1,0))="","-",INDEX('ce raw data'!$C$2:$CZ$3000,MATCH(1,INDEX(('ce raw data'!$A$2:$A$3000=C877)*('ce raw data'!$B$2:$B$3000=$B898),,),0),MATCH(G880,'ce raw data'!$C$1:$CZ$1,0))),"-")</f>
        <v>-</v>
      </c>
      <c r="H898" s="8" t="str">
        <f>IFERROR(IF(INDEX('ce raw data'!$C$2:$CZ$3000,MATCH(1,INDEX(('ce raw data'!$A$2:$A$3000=C877)*('ce raw data'!$B$2:$B$3000=$B898),,),0),MATCH(H880,'ce raw data'!$C$1:$CZ$1,0))="","-",INDEX('ce raw data'!$C$2:$CZ$3000,MATCH(1,INDEX(('ce raw data'!$A$2:$A$3000=C877)*('ce raw data'!$B$2:$B$3000=$B898),,),0),MATCH(H880,'ce raw data'!$C$1:$CZ$1,0))),"-")</f>
        <v>-</v>
      </c>
      <c r="I898" s="8" t="str">
        <f>IFERROR(IF(INDEX('ce raw data'!$C$2:$CZ$3000,MATCH(1,INDEX(('ce raw data'!$A$2:$A$3000=C877)*('ce raw data'!$B$2:$B$3000=$B898),,),0),MATCH(I880,'ce raw data'!$C$1:$CZ$1,0))="","-",INDEX('ce raw data'!$C$2:$CZ$3000,MATCH(1,INDEX(('ce raw data'!$A$2:$A$3000=C877)*('ce raw data'!$B$2:$B$3000=$B898),,),0),MATCH(I880,'ce raw data'!$C$1:$CZ$1,0))),"-")</f>
        <v>-</v>
      </c>
      <c r="J898" s="8" t="str">
        <f>IFERROR(IF(INDEX('ce raw data'!$C$2:$CZ$3000,MATCH(1,INDEX(('ce raw data'!$A$2:$A$3000=C877)*('ce raw data'!$B$2:$B$3000=$B898),,),0),MATCH(J880,'ce raw data'!$C$1:$CZ$1,0))="","-",INDEX('ce raw data'!$C$2:$CZ$3000,MATCH(1,INDEX(('ce raw data'!$A$2:$A$3000=C877)*('ce raw data'!$B$2:$B$3000=$B898),,),0),MATCH(J880,'ce raw data'!$C$1:$CZ$1,0))),"-")</f>
        <v>-</v>
      </c>
    </row>
    <row r="899" spans="2:10" hidden="1" x14ac:dyDescent="0.4">
      <c r="B899" s="11"/>
      <c r="C899" s="8" t="str">
        <f>IFERROR(IF(INDEX('ce raw data'!$C$2:$CZ$3000,MATCH(1,INDEX(('ce raw data'!$A$2:$A$3000=C877)*('ce raw data'!$B$2:$B$3000=$B900),,),0),MATCH(SUBSTITUTE(C880,"Allele","Height"),'ce raw data'!$C$1:$CZ$1,0))="","-",INDEX('ce raw data'!$C$2:$CZ$3000,MATCH(1,INDEX(('ce raw data'!$A$2:$A$3000=C877)*('ce raw data'!$B$2:$B$3000=$B900),,),0),MATCH(SUBSTITUTE(C880,"Allele","Height"),'ce raw data'!$C$1:$CZ$1,0))),"-")</f>
        <v>-</v>
      </c>
      <c r="D899" s="8" t="str">
        <f>IFERROR(IF(INDEX('ce raw data'!$C$2:$CZ$3000,MATCH(1,INDEX(('ce raw data'!$A$2:$A$3000=C877)*('ce raw data'!$B$2:$B$3000=$B900),,),0),MATCH(SUBSTITUTE(D880,"Allele","Height"),'ce raw data'!$C$1:$CZ$1,0))="","-",INDEX('ce raw data'!$C$2:$CZ$3000,MATCH(1,INDEX(('ce raw data'!$A$2:$A$3000=C877)*('ce raw data'!$B$2:$B$3000=$B900),,),0),MATCH(SUBSTITUTE(D880,"Allele","Height"),'ce raw data'!$C$1:$CZ$1,0))),"-")</f>
        <v>-</v>
      </c>
      <c r="E899" s="8" t="str">
        <f>IFERROR(IF(INDEX('ce raw data'!$C$2:$CZ$3000,MATCH(1,INDEX(('ce raw data'!$A$2:$A$3000=C877)*('ce raw data'!$B$2:$B$3000=$B900),,),0),MATCH(SUBSTITUTE(E880,"Allele","Height"),'ce raw data'!$C$1:$CZ$1,0))="","-",INDEX('ce raw data'!$C$2:$CZ$3000,MATCH(1,INDEX(('ce raw data'!$A$2:$A$3000=C877)*('ce raw data'!$B$2:$B$3000=$B900),,),0),MATCH(SUBSTITUTE(E880,"Allele","Height"),'ce raw data'!$C$1:$CZ$1,0))),"-")</f>
        <v>-</v>
      </c>
      <c r="F899" s="8" t="str">
        <f>IFERROR(IF(INDEX('ce raw data'!$C$2:$CZ$3000,MATCH(1,INDEX(('ce raw data'!$A$2:$A$3000=C877)*('ce raw data'!$B$2:$B$3000=$B900),,),0),MATCH(SUBSTITUTE(F880,"Allele","Height"),'ce raw data'!$C$1:$CZ$1,0))="","-",INDEX('ce raw data'!$C$2:$CZ$3000,MATCH(1,INDEX(('ce raw data'!$A$2:$A$3000=C877)*('ce raw data'!$B$2:$B$3000=$B900),,),0),MATCH(SUBSTITUTE(F880,"Allele","Height"),'ce raw data'!$C$1:$CZ$1,0))),"-")</f>
        <v>-</v>
      </c>
      <c r="G899" s="8" t="str">
        <f>IFERROR(IF(INDEX('ce raw data'!$C$2:$CZ$3000,MATCH(1,INDEX(('ce raw data'!$A$2:$A$3000=C877)*('ce raw data'!$B$2:$B$3000=$B900),,),0),MATCH(SUBSTITUTE(G880,"Allele","Height"),'ce raw data'!$C$1:$CZ$1,0))="","-",INDEX('ce raw data'!$C$2:$CZ$3000,MATCH(1,INDEX(('ce raw data'!$A$2:$A$3000=C877)*('ce raw data'!$B$2:$B$3000=$B900),,),0),MATCH(SUBSTITUTE(G880,"Allele","Height"),'ce raw data'!$C$1:$CZ$1,0))),"-")</f>
        <v>-</v>
      </c>
      <c r="H899" s="8" t="str">
        <f>IFERROR(IF(INDEX('ce raw data'!$C$2:$CZ$3000,MATCH(1,INDEX(('ce raw data'!$A$2:$A$3000=C877)*('ce raw data'!$B$2:$B$3000=$B900),,),0),MATCH(SUBSTITUTE(H880,"Allele","Height"),'ce raw data'!$C$1:$CZ$1,0))="","-",INDEX('ce raw data'!$C$2:$CZ$3000,MATCH(1,INDEX(('ce raw data'!$A$2:$A$3000=C877)*('ce raw data'!$B$2:$B$3000=$B900),,),0),MATCH(SUBSTITUTE(H880,"Allele","Height"),'ce raw data'!$C$1:$CZ$1,0))),"-")</f>
        <v>-</v>
      </c>
      <c r="I899" s="8" t="str">
        <f>IFERROR(IF(INDEX('ce raw data'!$C$2:$CZ$3000,MATCH(1,INDEX(('ce raw data'!$A$2:$A$3000=C877)*('ce raw data'!$B$2:$B$3000=$B900),,),0),MATCH(SUBSTITUTE(I880,"Allele","Height"),'ce raw data'!$C$1:$CZ$1,0))="","-",INDEX('ce raw data'!$C$2:$CZ$3000,MATCH(1,INDEX(('ce raw data'!$A$2:$A$3000=C877)*('ce raw data'!$B$2:$B$3000=$B900),,),0),MATCH(SUBSTITUTE(I880,"Allele","Height"),'ce raw data'!$C$1:$CZ$1,0))),"-")</f>
        <v>-</v>
      </c>
      <c r="J899" s="8" t="str">
        <f>IFERROR(IF(INDEX('ce raw data'!$C$2:$CZ$3000,MATCH(1,INDEX(('ce raw data'!$A$2:$A$3000=C877)*('ce raw data'!$B$2:$B$3000=$B900),,),0),MATCH(SUBSTITUTE(J880,"Allele","Height"),'ce raw data'!$C$1:$CZ$1,0))="","-",INDEX('ce raw data'!$C$2:$CZ$3000,MATCH(1,INDEX(('ce raw data'!$A$2:$A$3000=C877)*('ce raw data'!$B$2:$B$3000=$B900),,),0),MATCH(SUBSTITUTE(J880,"Allele","Height"),'ce raw data'!$C$1:$CZ$1,0))),"-")</f>
        <v>-</v>
      </c>
    </row>
    <row r="900" spans="2:10" x14ac:dyDescent="0.4">
      <c r="B900" s="11" t="str">
        <f>'Allele Call Table'!$A$89</f>
        <v>D2S1338</v>
      </c>
      <c r="C900" s="8" t="str">
        <f>IFERROR(IF(INDEX('ce raw data'!$C$2:$CZ$3000,MATCH(1,INDEX(('ce raw data'!$A$2:$A$3000=C877)*('ce raw data'!$B$2:$B$3000=$B900),,),0),MATCH(C880,'ce raw data'!$C$1:$CZ$1,0))="","-",INDEX('ce raw data'!$C$2:$CZ$3000,MATCH(1,INDEX(('ce raw data'!$A$2:$A$3000=C877)*('ce raw data'!$B$2:$B$3000=$B900),,),0),MATCH(C880,'ce raw data'!$C$1:$CZ$1,0))),"-")</f>
        <v>-</v>
      </c>
      <c r="D900" s="8" t="str">
        <f>IFERROR(IF(INDEX('ce raw data'!$C$2:$CZ$3000,MATCH(1,INDEX(('ce raw data'!$A$2:$A$3000=C877)*('ce raw data'!$B$2:$B$3000=$B900),,),0),MATCH(D880,'ce raw data'!$C$1:$CZ$1,0))="","-",INDEX('ce raw data'!$C$2:$CZ$3000,MATCH(1,INDEX(('ce raw data'!$A$2:$A$3000=C877)*('ce raw data'!$B$2:$B$3000=$B900),,),0),MATCH(D880,'ce raw data'!$C$1:$CZ$1,0))),"-")</f>
        <v>-</v>
      </c>
      <c r="E900" s="8" t="str">
        <f>IFERROR(IF(INDEX('ce raw data'!$C$2:$CZ$3000,MATCH(1,INDEX(('ce raw data'!$A$2:$A$3000=C877)*('ce raw data'!$B$2:$B$3000=$B900),,),0),MATCH(E880,'ce raw data'!$C$1:$CZ$1,0))="","-",INDEX('ce raw data'!$C$2:$CZ$3000,MATCH(1,INDEX(('ce raw data'!$A$2:$A$3000=C877)*('ce raw data'!$B$2:$B$3000=$B900),,),0),MATCH(E880,'ce raw data'!$C$1:$CZ$1,0))),"-")</f>
        <v>-</v>
      </c>
      <c r="F900" s="8" t="str">
        <f>IFERROR(IF(INDEX('ce raw data'!$C$2:$CZ$3000,MATCH(1,INDEX(('ce raw data'!$A$2:$A$3000=C877)*('ce raw data'!$B$2:$B$3000=$B900),,),0),MATCH(F880,'ce raw data'!$C$1:$CZ$1,0))="","-",INDEX('ce raw data'!$C$2:$CZ$3000,MATCH(1,INDEX(('ce raw data'!$A$2:$A$3000=C877)*('ce raw data'!$B$2:$B$3000=$B900),,),0),MATCH(F880,'ce raw data'!$C$1:$CZ$1,0))),"-")</f>
        <v>-</v>
      </c>
      <c r="G900" s="8" t="str">
        <f>IFERROR(IF(INDEX('ce raw data'!$C$2:$CZ$3000,MATCH(1,INDEX(('ce raw data'!$A$2:$A$3000=C877)*('ce raw data'!$B$2:$B$3000=$B900),,),0),MATCH(G880,'ce raw data'!$C$1:$CZ$1,0))="","-",INDEX('ce raw data'!$C$2:$CZ$3000,MATCH(1,INDEX(('ce raw data'!$A$2:$A$3000=C877)*('ce raw data'!$B$2:$B$3000=$B900),,),0),MATCH(G880,'ce raw data'!$C$1:$CZ$1,0))),"-")</f>
        <v>-</v>
      </c>
      <c r="H900" s="8" t="str">
        <f>IFERROR(IF(INDEX('ce raw data'!$C$2:$CZ$3000,MATCH(1,INDEX(('ce raw data'!$A$2:$A$3000=C877)*('ce raw data'!$B$2:$B$3000=$B900),,),0),MATCH(H880,'ce raw data'!$C$1:$CZ$1,0))="","-",INDEX('ce raw data'!$C$2:$CZ$3000,MATCH(1,INDEX(('ce raw data'!$A$2:$A$3000=C877)*('ce raw data'!$B$2:$B$3000=$B900),,),0),MATCH(H880,'ce raw data'!$C$1:$CZ$1,0))),"-")</f>
        <v>-</v>
      </c>
      <c r="I900" s="8" t="str">
        <f>IFERROR(IF(INDEX('ce raw data'!$C$2:$CZ$3000,MATCH(1,INDEX(('ce raw data'!$A$2:$A$3000=C877)*('ce raw data'!$B$2:$B$3000=$B900),,),0),MATCH(I880,'ce raw data'!$C$1:$CZ$1,0))="","-",INDEX('ce raw data'!$C$2:$CZ$3000,MATCH(1,INDEX(('ce raw data'!$A$2:$A$3000=C877)*('ce raw data'!$B$2:$B$3000=$B900),,),0),MATCH(I880,'ce raw data'!$C$1:$CZ$1,0))),"-")</f>
        <v>-</v>
      </c>
      <c r="J900" s="8" t="str">
        <f>IFERROR(IF(INDEX('ce raw data'!$C$2:$CZ$3000,MATCH(1,INDEX(('ce raw data'!$A$2:$A$3000=C877)*('ce raw data'!$B$2:$B$3000=$B900),,),0),MATCH(J880,'ce raw data'!$C$1:$CZ$1,0))="","-",INDEX('ce raw data'!$C$2:$CZ$3000,MATCH(1,INDEX(('ce raw data'!$A$2:$A$3000=C877)*('ce raw data'!$B$2:$B$3000=$B900),,),0),MATCH(J880,'ce raw data'!$C$1:$CZ$1,0))),"-")</f>
        <v>-</v>
      </c>
    </row>
    <row r="901" spans="2:10" hidden="1" x14ac:dyDescent="0.4">
      <c r="B901" s="11"/>
      <c r="C901" s="8" t="str">
        <f>IFERROR(IF(INDEX('ce raw data'!$C$2:$CZ$3000,MATCH(1,INDEX(('ce raw data'!$A$2:$A$3000=C877)*('ce raw data'!$B$2:$B$3000=$B902),,),0),MATCH(SUBSTITUTE(C880,"Allele","Height"),'ce raw data'!$C$1:$CZ$1,0))="","-",INDEX('ce raw data'!$C$2:$CZ$3000,MATCH(1,INDEX(('ce raw data'!$A$2:$A$3000=C877)*('ce raw data'!$B$2:$B$3000=$B902),,),0),MATCH(SUBSTITUTE(C880,"Allele","Height"),'ce raw data'!$C$1:$CZ$1,0))),"-")</f>
        <v>-</v>
      </c>
      <c r="D901" s="8" t="str">
        <f>IFERROR(IF(INDEX('ce raw data'!$C$2:$CZ$3000,MATCH(1,INDEX(('ce raw data'!$A$2:$A$3000=C877)*('ce raw data'!$B$2:$B$3000=$B902),,),0),MATCH(SUBSTITUTE(D880,"Allele","Height"),'ce raw data'!$C$1:$CZ$1,0))="","-",INDEX('ce raw data'!$C$2:$CZ$3000,MATCH(1,INDEX(('ce raw data'!$A$2:$A$3000=C877)*('ce raw data'!$B$2:$B$3000=$B902),,),0),MATCH(SUBSTITUTE(D880,"Allele","Height"),'ce raw data'!$C$1:$CZ$1,0))),"-")</f>
        <v>-</v>
      </c>
      <c r="E901" s="8" t="str">
        <f>IFERROR(IF(INDEX('ce raw data'!$C$2:$CZ$3000,MATCH(1,INDEX(('ce raw data'!$A$2:$A$3000=C877)*('ce raw data'!$B$2:$B$3000=$B902),,),0),MATCH(SUBSTITUTE(E880,"Allele","Height"),'ce raw data'!$C$1:$CZ$1,0))="","-",INDEX('ce raw data'!$C$2:$CZ$3000,MATCH(1,INDEX(('ce raw data'!$A$2:$A$3000=C877)*('ce raw data'!$B$2:$B$3000=$B902),,),0),MATCH(SUBSTITUTE(E880,"Allele","Height"),'ce raw data'!$C$1:$CZ$1,0))),"-")</f>
        <v>-</v>
      </c>
      <c r="F901" s="8" t="str">
        <f>IFERROR(IF(INDEX('ce raw data'!$C$2:$CZ$3000,MATCH(1,INDEX(('ce raw data'!$A$2:$A$3000=C877)*('ce raw data'!$B$2:$B$3000=$B902),,),0),MATCH(SUBSTITUTE(F880,"Allele","Height"),'ce raw data'!$C$1:$CZ$1,0))="","-",INDEX('ce raw data'!$C$2:$CZ$3000,MATCH(1,INDEX(('ce raw data'!$A$2:$A$3000=C877)*('ce raw data'!$B$2:$B$3000=$B902),,),0),MATCH(SUBSTITUTE(F880,"Allele","Height"),'ce raw data'!$C$1:$CZ$1,0))),"-")</f>
        <v>-</v>
      </c>
      <c r="G901" s="8" t="str">
        <f>IFERROR(IF(INDEX('ce raw data'!$C$2:$CZ$3000,MATCH(1,INDEX(('ce raw data'!$A$2:$A$3000=C877)*('ce raw data'!$B$2:$B$3000=$B902),,),0),MATCH(SUBSTITUTE(G880,"Allele","Height"),'ce raw data'!$C$1:$CZ$1,0))="","-",INDEX('ce raw data'!$C$2:$CZ$3000,MATCH(1,INDEX(('ce raw data'!$A$2:$A$3000=C877)*('ce raw data'!$B$2:$B$3000=$B902),,),0),MATCH(SUBSTITUTE(G880,"Allele","Height"),'ce raw data'!$C$1:$CZ$1,0))),"-")</f>
        <v>-</v>
      </c>
      <c r="H901" s="8" t="str">
        <f>IFERROR(IF(INDEX('ce raw data'!$C$2:$CZ$3000,MATCH(1,INDEX(('ce raw data'!$A$2:$A$3000=C877)*('ce raw data'!$B$2:$B$3000=$B902),,),0),MATCH(SUBSTITUTE(H880,"Allele","Height"),'ce raw data'!$C$1:$CZ$1,0))="","-",INDEX('ce raw data'!$C$2:$CZ$3000,MATCH(1,INDEX(('ce raw data'!$A$2:$A$3000=C877)*('ce raw data'!$B$2:$B$3000=$B902),,),0),MATCH(SUBSTITUTE(H880,"Allele","Height"),'ce raw data'!$C$1:$CZ$1,0))),"-")</f>
        <v>-</v>
      </c>
      <c r="I901" s="8" t="str">
        <f>IFERROR(IF(INDEX('ce raw data'!$C$2:$CZ$3000,MATCH(1,INDEX(('ce raw data'!$A$2:$A$3000=C877)*('ce raw data'!$B$2:$B$3000=$B902),,),0),MATCH(SUBSTITUTE(I880,"Allele","Height"),'ce raw data'!$C$1:$CZ$1,0))="","-",INDEX('ce raw data'!$C$2:$CZ$3000,MATCH(1,INDEX(('ce raw data'!$A$2:$A$3000=C877)*('ce raw data'!$B$2:$B$3000=$B902),,),0),MATCH(SUBSTITUTE(I880,"Allele","Height"),'ce raw data'!$C$1:$CZ$1,0))),"-")</f>
        <v>-</v>
      </c>
      <c r="J901" s="8" t="str">
        <f>IFERROR(IF(INDEX('ce raw data'!$C$2:$CZ$3000,MATCH(1,INDEX(('ce raw data'!$A$2:$A$3000=C877)*('ce raw data'!$B$2:$B$3000=$B902),,),0),MATCH(SUBSTITUTE(J880,"Allele","Height"),'ce raw data'!$C$1:$CZ$1,0))="","-",INDEX('ce raw data'!$C$2:$CZ$3000,MATCH(1,INDEX(('ce raw data'!$A$2:$A$3000=C877)*('ce raw data'!$B$2:$B$3000=$B902),,),0),MATCH(SUBSTITUTE(J880,"Allele","Height"),'ce raw data'!$C$1:$CZ$1,0))),"-")</f>
        <v>-</v>
      </c>
    </row>
    <row r="902" spans="2:10" x14ac:dyDescent="0.4">
      <c r="B902" s="11" t="str">
        <f>'Allele Call Table'!$A$91</f>
        <v>CSF1PO</v>
      </c>
      <c r="C902" s="8" t="str">
        <f>IFERROR(IF(INDEX('ce raw data'!$C$2:$CZ$3000,MATCH(1,INDEX(('ce raw data'!$A$2:$A$3000=C877)*('ce raw data'!$B$2:$B$3000=$B902),,),0),MATCH(C880,'ce raw data'!$C$1:$CZ$1,0))="","-",INDEX('ce raw data'!$C$2:$CZ$3000,MATCH(1,INDEX(('ce raw data'!$A$2:$A$3000=C877)*('ce raw data'!$B$2:$B$3000=$B902),,),0),MATCH(C880,'ce raw data'!$C$1:$CZ$1,0))),"-")</f>
        <v>-</v>
      </c>
      <c r="D902" s="8" t="str">
        <f>IFERROR(IF(INDEX('ce raw data'!$C$2:$CZ$3000,MATCH(1,INDEX(('ce raw data'!$A$2:$A$3000=C877)*('ce raw data'!$B$2:$B$3000=$B902),,),0),MATCH(D880,'ce raw data'!$C$1:$CZ$1,0))="","-",INDEX('ce raw data'!$C$2:$CZ$3000,MATCH(1,INDEX(('ce raw data'!$A$2:$A$3000=C877)*('ce raw data'!$B$2:$B$3000=$B902),,),0),MATCH(D880,'ce raw data'!$C$1:$CZ$1,0))),"-")</f>
        <v>-</v>
      </c>
      <c r="E902" s="8" t="str">
        <f>IFERROR(IF(INDEX('ce raw data'!$C$2:$CZ$3000,MATCH(1,INDEX(('ce raw data'!$A$2:$A$3000=C877)*('ce raw data'!$B$2:$B$3000=$B902),,),0),MATCH(E880,'ce raw data'!$C$1:$CZ$1,0))="","-",INDEX('ce raw data'!$C$2:$CZ$3000,MATCH(1,INDEX(('ce raw data'!$A$2:$A$3000=C877)*('ce raw data'!$B$2:$B$3000=$B902),,),0),MATCH(E880,'ce raw data'!$C$1:$CZ$1,0))),"-")</f>
        <v>-</v>
      </c>
      <c r="F902" s="8" t="str">
        <f>IFERROR(IF(INDEX('ce raw data'!$C$2:$CZ$3000,MATCH(1,INDEX(('ce raw data'!$A$2:$A$3000=C877)*('ce raw data'!$B$2:$B$3000=$B902),,),0),MATCH(F880,'ce raw data'!$C$1:$CZ$1,0))="","-",INDEX('ce raw data'!$C$2:$CZ$3000,MATCH(1,INDEX(('ce raw data'!$A$2:$A$3000=C877)*('ce raw data'!$B$2:$B$3000=$B902),,),0),MATCH(F880,'ce raw data'!$C$1:$CZ$1,0))),"-")</f>
        <v>-</v>
      </c>
      <c r="G902" s="8" t="str">
        <f>IFERROR(IF(INDEX('ce raw data'!$C$2:$CZ$3000,MATCH(1,INDEX(('ce raw data'!$A$2:$A$3000=C877)*('ce raw data'!$B$2:$B$3000=$B902),,),0),MATCH(G880,'ce raw data'!$C$1:$CZ$1,0))="","-",INDEX('ce raw data'!$C$2:$CZ$3000,MATCH(1,INDEX(('ce raw data'!$A$2:$A$3000=C877)*('ce raw data'!$B$2:$B$3000=$B902),,),0),MATCH(G880,'ce raw data'!$C$1:$CZ$1,0))),"-")</f>
        <v>-</v>
      </c>
      <c r="H902" s="8" t="str">
        <f>IFERROR(IF(INDEX('ce raw data'!$C$2:$CZ$3000,MATCH(1,INDEX(('ce raw data'!$A$2:$A$3000=C877)*('ce raw data'!$B$2:$B$3000=$B902),,),0),MATCH(H880,'ce raw data'!$C$1:$CZ$1,0))="","-",INDEX('ce raw data'!$C$2:$CZ$3000,MATCH(1,INDEX(('ce raw data'!$A$2:$A$3000=C877)*('ce raw data'!$B$2:$B$3000=$B902),,),0),MATCH(H880,'ce raw data'!$C$1:$CZ$1,0))),"-")</f>
        <v>-</v>
      </c>
      <c r="I902" s="8" t="str">
        <f>IFERROR(IF(INDEX('ce raw data'!$C$2:$CZ$3000,MATCH(1,INDEX(('ce raw data'!$A$2:$A$3000=C877)*('ce raw data'!$B$2:$B$3000=$B902),,),0),MATCH(I880,'ce raw data'!$C$1:$CZ$1,0))="","-",INDEX('ce raw data'!$C$2:$CZ$3000,MATCH(1,INDEX(('ce raw data'!$A$2:$A$3000=C877)*('ce raw data'!$B$2:$B$3000=$B902),,),0),MATCH(I880,'ce raw data'!$C$1:$CZ$1,0))),"-")</f>
        <v>-</v>
      </c>
      <c r="J902" s="8" t="str">
        <f>IFERROR(IF(INDEX('ce raw data'!$C$2:$CZ$3000,MATCH(1,INDEX(('ce raw data'!$A$2:$A$3000=C877)*('ce raw data'!$B$2:$B$3000=$B902),,),0),MATCH(J880,'ce raw data'!$C$1:$CZ$1,0))="","-",INDEX('ce raw data'!$C$2:$CZ$3000,MATCH(1,INDEX(('ce raw data'!$A$2:$A$3000=C877)*('ce raw data'!$B$2:$B$3000=$B902),,),0),MATCH(J880,'ce raw data'!$C$1:$CZ$1,0))),"-")</f>
        <v>-</v>
      </c>
    </row>
    <row r="903" spans="2:10" hidden="1" x14ac:dyDescent="0.4">
      <c r="B903" s="11"/>
      <c r="C903" s="8" t="str">
        <f>IFERROR(IF(INDEX('ce raw data'!$C$2:$CZ$3000,MATCH(1,INDEX(('ce raw data'!$A$2:$A$3000=C877)*('ce raw data'!$B$2:$B$3000=$B904),,),0),MATCH(SUBSTITUTE(C880,"Allele","Height"),'ce raw data'!$C$1:$CZ$1,0))="","-",INDEX('ce raw data'!$C$2:$CZ$3000,MATCH(1,INDEX(('ce raw data'!$A$2:$A$3000=C877)*('ce raw data'!$B$2:$B$3000=$B904),,),0),MATCH(SUBSTITUTE(C880,"Allele","Height"),'ce raw data'!$C$1:$CZ$1,0))),"-")</f>
        <v>-</v>
      </c>
      <c r="D903" s="8" t="str">
        <f>IFERROR(IF(INDEX('ce raw data'!$C$2:$CZ$3000,MATCH(1,INDEX(('ce raw data'!$A$2:$A$3000=C877)*('ce raw data'!$B$2:$B$3000=$B904),,),0),MATCH(SUBSTITUTE(D880,"Allele","Height"),'ce raw data'!$C$1:$CZ$1,0))="","-",INDEX('ce raw data'!$C$2:$CZ$3000,MATCH(1,INDEX(('ce raw data'!$A$2:$A$3000=C877)*('ce raw data'!$B$2:$B$3000=$B904),,),0),MATCH(SUBSTITUTE(D880,"Allele","Height"),'ce raw data'!$C$1:$CZ$1,0))),"-")</f>
        <v>-</v>
      </c>
      <c r="E903" s="8" t="str">
        <f>IFERROR(IF(INDEX('ce raw data'!$C$2:$CZ$3000,MATCH(1,INDEX(('ce raw data'!$A$2:$A$3000=C877)*('ce raw data'!$B$2:$B$3000=$B904),,),0),MATCH(SUBSTITUTE(E880,"Allele","Height"),'ce raw data'!$C$1:$CZ$1,0))="","-",INDEX('ce raw data'!$C$2:$CZ$3000,MATCH(1,INDEX(('ce raw data'!$A$2:$A$3000=C877)*('ce raw data'!$B$2:$B$3000=$B904),,),0),MATCH(SUBSTITUTE(E880,"Allele","Height"),'ce raw data'!$C$1:$CZ$1,0))),"-")</f>
        <v>-</v>
      </c>
      <c r="F903" s="8" t="str">
        <f>IFERROR(IF(INDEX('ce raw data'!$C$2:$CZ$3000,MATCH(1,INDEX(('ce raw data'!$A$2:$A$3000=C877)*('ce raw data'!$B$2:$B$3000=$B904),,),0),MATCH(SUBSTITUTE(F880,"Allele","Height"),'ce raw data'!$C$1:$CZ$1,0))="","-",INDEX('ce raw data'!$C$2:$CZ$3000,MATCH(1,INDEX(('ce raw data'!$A$2:$A$3000=C877)*('ce raw data'!$B$2:$B$3000=$B904),,),0),MATCH(SUBSTITUTE(F880,"Allele","Height"),'ce raw data'!$C$1:$CZ$1,0))),"-")</f>
        <v>-</v>
      </c>
      <c r="G903" s="8" t="str">
        <f>IFERROR(IF(INDEX('ce raw data'!$C$2:$CZ$3000,MATCH(1,INDEX(('ce raw data'!$A$2:$A$3000=C877)*('ce raw data'!$B$2:$B$3000=$B904),,),0),MATCH(SUBSTITUTE(G880,"Allele","Height"),'ce raw data'!$C$1:$CZ$1,0))="","-",INDEX('ce raw data'!$C$2:$CZ$3000,MATCH(1,INDEX(('ce raw data'!$A$2:$A$3000=C877)*('ce raw data'!$B$2:$B$3000=$B904),,),0),MATCH(SUBSTITUTE(G880,"Allele","Height"),'ce raw data'!$C$1:$CZ$1,0))),"-")</f>
        <v>-</v>
      </c>
      <c r="H903" s="8" t="str">
        <f>IFERROR(IF(INDEX('ce raw data'!$C$2:$CZ$3000,MATCH(1,INDEX(('ce raw data'!$A$2:$A$3000=C877)*('ce raw data'!$B$2:$B$3000=$B904),,),0),MATCH(SUBSTITUTE(H880,"Allele","Height"),'ce raw data'!$C$1:$CZ$1,0))="","-",INDEX('ce raw data'!$C$2:$CZ$3000,MATCH(1,INDEX(('ce raw data'!$A$2:$A$3000=C877)*('ce raw data'!$B$2:$B$3000=$B904),,),0),MATCH(SUBSTITUTE(H880,"Allele","Height"),'ce raw data'!$C$1:$CZ$1,0))),"-")</f>
        <v>-</v>
      </c>
      <c r="I903" s="8" t="str">
        <f>IFERROR(IF(INDEX('ce raw data'!$C$2:$CZ$3000,MATCH(1,INDEX(('ce raw data'!$A$2:$A$3000=C877)*('ce raw data'!$B$2:$B$3000=$B904),,),0),MATCH(SUBSTITUTE(I880,"Allele","Height"),'ce raw data'!$C$1:$CZ$1,0))="","-",INDEX('ce raw data'!$C$2:$CZ$3000,MATCH(1,INDEX(('ce raw data'!$A$2:$A$3000=C877)*('ce raw data'!$B$2:$B$3000=$B904),,),0),MATCH(SUBSTITUTE(I880,"Allele","Height"),'ce raw data'!$C$1:$CZ$1,0))),"-")</f>
        <v>-</v>
      </c>
      <c r="J903" s="8" t="str">
        <f>IFERROR(IF(INDEX('ce raw data'!$C$2:$CZ$3000,MATCH(1,INDEX(('ce raw data'!$A$2:$A$3000=C877)*('ce raw data'!$B$2:$B$3000=$B904),,),0),MATCH(SUBSTITUTE(J880,"Allele","Height"),'ce raw data'!$C$1:$CZ$1,0))="","-",INDEX('ce raw data'!$C$2:$CZ$3000,MATCH(1,INDEX(('ce raw data'!$A$2:$A$3000=C877)*('ce raw data'!$B$2:$B$3000=$B904),,),0),MATCH(SUBSTITUTE(J880,"Allele","Height"),'ce raw data'!$C$1:$CZ$1,0))),"-")</f>
        <v>-</v>
      </c>
    </row>
    <row r="904" spans="2:10" x14ac:dyDescent="0.4">
      <c r="B904" s="11" t="str">
        <f>'Allele Call Table'!$A$93</f>
        <v>Penta D</v>
      </c>
      <c r="C904" s="8" t="str">
        <f>IFERROR(IF(INDEX('ce raw data'!$C$2:$CZ$3000,MATCH(1,INDEX(('ce raw data'!$A$2:$A$3000=C877)*('ce raw data'!$B$2:$B$3000=$B904),,),0),MATCH(C880,'ce raw data'!$C$1:$CZ$1,0))="","-",INDEX('ce raw data'!$C$2:$CZ$3000,MATCH(1,INDEX(('ce raw data'!$A$2:$A$3000=C877)*('ce raw data'!$B$2:$B$3000=$B904),,),0),MATCH(C880,'ce raw data'!$C$1:$CZ$1,0))),"-")</f>
        <v>-</v>
      </c>
      <c r="D904" s="8" t="str">
        <f>IFERROR(IF(INDEX('ce raw data'!$C$2:$CZ$3000,MATCH(1,INDEX(('ce raw data'!$A$2:$A$3000=C877)*('ce raw data'!$B$2:$B$3000=$B904),,),0),MATCH(D880,'ce raw data'!$C$1:$CZ$1,0))="","-",INDEX('ce raw data'!$C$2:$CZ$3000,MATCH(1,INDEX(('ce raw data'!$A$2:$A$3000=C877)*('ce raw data'!$B$2:$B$3000=$B904),,),0),MATCH(D880,'ce raw data'!$C$1:$CZ$1,0))),"-")</f>
        <v>-</v>
      </c>
      <c r="E904" s="8" t="str">
        <f>IFERROR(IF(INDEX('ce raw data'!$C$2:$CZ$3000,MATCH(1,INDEX(('ce raw data'!$A$2:$A$3000=C877)*('ce raw data'!$B$2:$B$3000=$B904),,),0),MATCH(E880,'ce raw data'!$C$1:$CZ$1,0))="","-",INDEX('ce raw data'!$C$2:$CZ$3000,MATCH(1,INDEX(('ce raw data'!$A$2:$A$3000=C877)*('ce raw data'!$B$2:$B$3000=$B904),,),0),MATCH(E880,'ce raw data'!$C$1:$CZ$1,0))),"-")</f>
        <v>-</v>
      </c>
      <c r="F904" s="8" t="str">
        <f>IFERROR(IF(INDEX('ce raw data'!$C$2:$CZ$3000,MATCH(1,INDEX(('ce raw data'!$A$2:$A$3000=C877)*('ce raw data'!$B$2:$B$3000=$B904),,),0),MATCH(F880,'ce raw data'!$C$1:$CZ$1,0))="","-",INDEX('ce raw data'!$C$2:$CZ$3000,MATCH(1,INDEX(('ce raw data'!$A$2:$A$3000=C877)*('ce raw data'!$B$2:$B$3000=$B904),,),0),MATCH(F880,'ce raw data'!$C$1:$CZ$1,0))),"-")</f>
        <v>-</v>
      </c>
      <c r="G904" s="8" t="str">
        <f>IFERROR(IF(INDEX('ce raw data'!$C$2:$CZ$3000,MATCH(1,INDEX(('ce raw data'!$A$2:$A$3000=C877)*('ce raw data'!$B$2:$B$3000=$B904),,),0),MATCH(G880,'ce raw data'!$C$1:$CZ$1,0))="","-",INDEX('ce raw data'!$C$2:$CZ$3000,MATCH(1,INDEX(('ce raw data'!$A$2:$A$3000=C877)*('ce raw data'!$B$2:$B$3000=$B904),,),0),MATCH(G880,'ce raw data'!$C$1:$CZ$1,0))),"-")</f>
        <v>-</v>
      </c>
      <c r="H904" s="8" t="str">
        <f>IFERROR(IF(INDEX('ce raw data'!$C$2:$CZ$3000,MATCH(1,INDEX(('ce raw data'!$A$2:$A$3000=C877)*('ce raw data'!$B$2:$B$3000=$B904),,),0),MATCH(H880,'ce raw data'!$C$1:$CZ$1,0))="","-",INDEX('ce raw data'!$C$2:$CZ$3000,MATCH(1,INDEX(('ce raw data'!$A$2:$A$3000=C877)*('ce raw data'!$B$2:$B$3000=$B904),,),0),MATCH(H880,'ce raw data'!$C$1:$CZ$1,0))),"-")</f>
        <v>-</v>
      </c>
      <c r="I904" s="8" t="str">
        <f>IFERROR(IF(INDEX('ce raw data'!$C$2:$CZ$3000,MATCH(1,INDEX(('ce raw data'!$A$2:$A$3000=C877)*('ce raw data'!$B$2:$B$3000=$B904),,),0),MATCH(I880,'ce raw data'!$C$1:$CZ$1,0))="","-",INDEX('ce raw data'!$C$2:$CZ$3000,MATCH(1,INDEX(('ce raw data'!$A$2:$A$3000=C877)*('ce raw data'!$B$2:$B$3000=$B904),,),0),MATCH(I880,'ce raw data'!$C$1:$CZ$1,0))),"-")</f>
        <v>-</v>
      </c>
      <c r="J904" s="8" t="str">
        <f>IFERROR(IF(INDEX('ce raw data'!$C$2:$CZ$3000,MATCH(1,INDEX(('ce raw data'!$A$2:$A$3000=C877)*('ce raw data'!$B$2:$B$3000=$B904),,),0),MATCH(J880,'ce raw data'!$C$1:$CZ$1,0))="","-",INDEX('ce raw data'!$C$2:$CZ$3000,MATCH(1,INDEX(('ce raw data'!$A$2:$A$3000=C877)*('ce raw data'!$B$2:$B$3000=$B904),,),0),MATCH(J880,'ce raw data'!$C$1:$CZ$1,0))),"-")</f>
        <v>-</v>
      </c>
    </row>
    <row r="905" spans="2:10" hidden="1" x14ac:dyDescent="0.4">
      <c r="B905" s="10"/>
      <c r="C905" s="8" t="str">
        <f>IFERROR(IF(INDEX('ce raw data'!$C$2:$CZ$3000,MATCH(1,INDEX(('ce raw data'!$A$2:$A$3000=C877)*('ce raw data'!$B$2:$B$3000=$B906),,),0),MATCH(SUBSTITUTE(C880,"Allele","Height"),'ce raw data'!$C$1:$CZ$1,0))="","-",INDEX('ce raw data'!$C$2:$CZ$3000,MATCH(1,INDEX(('ce raw data'!$A$2:$A$3000=C877)*('ce raw data'!$B$2:$B$3000=$B906),,),0),MATCH(SUBSTITUTE(C880,"Allele","Height"),'ce raw data'!$C$1:$CZ$1,0))),"-")</f>
        <v>-</v>
      </c>
      <c r="D905" s="8" t="str">
        <f>IFERROR(IF(INDEX('ce raw data'!$C$2:$CZ$3000,MATCH(1,INDEX(('ce raw data'!$A$2:$A$3000=C877)*('ce raw data'!$B$2:$B$3000=$B906),,),0),MATCH(SUBSTITUTE(D880,"Allele","Height"),'ce raw data'!$C$1:$CZ$1,0))="","-",INDEX('ce raw data'!$C$2:$CZ$3000,MATCH(1,INDEX(('ce raw data'!$A$2:$A$3000=C877)*('ce raw data'!$B$2:$B$3000=$B906),,),0),MATCH(SUBSTITUTE(D880,"Allele","Height"),'ce raw data'!$C$1:$CZ$1,0))),"-")</f>
        <v>-</v>
      </c>
      <c r="E905" s="8" t="str">
        <f>IFERROR(IF(INDEX('ce raw data'!$C$2:$CZ$3000,MATCH(1,INDEX(('ce raw data'!$A$2:$A$3000=C877)*('ce raw data'!$B$2:$B$3000=$B906),,),0),MATCH(SUBSTITUTE(E880,"Allele","Height"),'ce raw data'!$C$1:$CZ$1,0))="","-",INDEX('ce raw data'!$C$2:$CZ$3000,MATCH(1,INDEX(('ce raw data'!$A$2:$A$3000=C877)*('ce raw data'!$B$2:$B$3000=$B906),,),0),MATCH(SUBSTITUTE(E880,"Allele","Height"),'ce raw data'!$C$1:$CZ$1,0))),"-")</f>
        <v>-</v>
      </c>
      <c r="F905" s="8" t="str">
        <f>IFERROR(IF(INDEX('ce raw data'!$C$2:$CZ$3000,MATCH(1,INDEX(('ce raw data'!$A$2:$A$3000=C877)*('ce raw data'!$B$2:$B$3000=$B906),,),0),MATCH(SUBSTITUTE(F880,"Allele","Height"),'ce raw data'!$C$1:$CZ$1,0))="","-",INDEX('ce raw data'!$C$2:$CZ$3000,MATCH(1,INDEX(('ce raw data'!$A$2:$A$3000=C877)*('ce raw data'!$B$2:$B$3000=$B906),,),0),MATCH(SUBSTITUTE(F880,"Allele","Height"),'ce raw data'!$C$1:$CZ$1,0))),"-")</f>
        <v>-</v>
      </c>
      <c r="G905" s="8" t="str">
        <f>IFERROR(IF(INDEX('ce raw data'!$C$2:$CZ$3000,MATCH(1,INDEX(('ce raw data'!$A$2:$A$3000=C877)*('ce raw data'!$B$2:$B$3000=$B906),,),0),MATCH(SUBSTITUTE(G880,"Allele","Height"),'ce raw data'!$C$1:$CZ$1,0))="","-",INDEX('ce raw data'!$C$2:$CZ$3000,MATCH(1,INDEX(('ce raw data'!$A$2:$A$3000=C877)*('ce raw data'!$B$2:$B$3000=$B906),,),0),MATCH(SUBSTITUTE(G880,"Allele","Height"),'ce raw data'!$C$1:$CZ$1,0))),"-")</f>
        <v>-</v>
      </c>
      <c r="H905" s="8" t="str">
        <f>IFERROR(IF(INDEX('ce raw data'!$C$2:$CZ$3000,MATCH(1,INDEX(('ce raw data'!$A$2:$A$3000=C877)*('ce raw data'!$B$2:$B$3000=$B906),,),0),MATCH(SUBSTITUTE(H880,"Allele","Height"),'ce raw data'!$C$1:$CZ$1,0))="","-",INDEX('ce raw data'!$C$2:$CZ$3000,MATCH(1,INDEX(('ce raw data'!$A$2:$A$3000=C877)*('ce raw data'!$B$2:$B$3000=$B906),,),0),MATCH(SUBSTITUTE(H880,"Allele","Height"),'ce raw data'!$C$1:$CZ$1,0))),"-")</f>
        <v>-</v>
      </c>
      <c r="I905" s="8" t="str">
        <f>IFERROR(IF(INDEX('ce raw data'!$C$2:$CZ$3000,MATCH(1,INDEX(('ce raw data'!$A$2:$A$3000=C877)*('ce raw data'!$B$2:$B$3000=$B906),,),0),MATCH(SUBSTITUTE(I880,"Allele","Height"),'ce raw data'!$C$1:$CZ$1,0))="","-",INDEX('ce raw data'!$C$2:$CZ$3000,MATCH(1,INDEX(('ce raw data'!$A$2:$A$3000=C877)*('ce raw data'!$B$2:$B$3000=$B906),,),0),MATCH(SUBSTITUTE(I880,"Allele","Height"),'ce raw data'!$C$1:$CZ$1,0))),"-")</f>
        <v>-</v>
      </c>
      <c r="J905" s="8" t="str">
        <f>IFERROR(IF(INDEX('ce raw data'!$C$2:$CZ$3000,MATCH(1,INDEX(('ce raw data'!$A$2:$A$3000=C877)*('ce raw data'!$B$2:$B$3000=$B906),,),0),MATCH(SUBSTITUTE(J880,"Allele","Height"),'ce raw data'!$C$1:$CZ$1,0))="","-",INDEX('ce raw data'!$C$2:$CZ$3000,MATCH(1,INDEX(('ce raw data'!$A$2:$A$3000=C877)*('ce raw data'!$B$2:$B$3000=$B906),,),0),MATCH(SUBSTITUTE(J880,"Allele","Height"),'ce raw data'!$C$1:$CZ$1,0))),"-")</f>
        <v>-</v>
      </c>
    </row>
    <row r="906" spans="2:10" x14ac:dyDescent="0.4">
      <c r="B906" s="14" t="str">
        <f>'Allele Call Table'!$A$95</f>
        <v>TH01</v>
      </c>
      <c r="C906" s="8" t="str">
        <f>IFERROR(IF(INDEX('ce raw data'!$C$2:$CZ$3000,MATCH(1,INDEX(('ce raw data'!$A$2:$A$3000=C877)*('ce raw data'!$B$2:$B$3000=$B906),,),0),MATCH(C880,'ce raw data'!$C$1:$CZ$1,0))="","-",INDEX('ce raw data'!$C$2:$CZ$3000,MATCH(1,INDEX(('ce raw data'!$A$2:$A$3000=C877)*('ce raw data'!$B$2:$B$3000=$B906),,),0),MATCH(C880,'ce raw data'!$C$1:$CZ$1,0))),"-")</f>
        <v>-</v>
      </c>
      <c r="D906" s="8" t="str">
        <f>IFERROR(IF(INDEX('ce raw data'!$C$2:$CZ$3000,MATCH(1,INDEX(('ce raw data'!$A$2:$A$3000=C877)*('ce raw data'!$B$2:$B$3000=$B906),,),0),MATCH(D880,'ce raw data'!$C$1:$CZ$1,0))="","-",INDEX('ce raw data'!$C$2:$CZ$3000,MATCH(1,INDEX(('ce raw data'!$A$2:$A$3000=C877)*('ce raw data'!$B$2:$B$3000=$B906),,),0),MATCH(D880,'ce raw data'!$C$1:$CZ$1,0))),"-")</f>
        <v>-</v>
      </c>
      <c r="E906" s="8" t="str">
        <f>IFERROR(IF(INDEX('ce raw data'!$C$2:$CZ$3000,MATCH(1,INDEX(('ce raw data'!$A$2:$A$3000=C877)*('ce raw data'!$B$2:$B$3000=$B906),,),0),MATCH(E880,'ce raw data'!$C$1:$CZ$1,0))="","-",INDEX('ce raw data'!$C$2:$CZ$3000,MATCH(1,INDEX(('ce raw data'!$A$2:$A$3000=C877)*('ce raw data'!$B$2:$B$3000=$B906),,),0),MATCH(E880,'ce raw data'!$C$1:$CZ$1,0))),"-")</f>
        <v>-</v>
      </c>
      <c r="F906" s="8" t="str">
        <f>IFERROR(IF(INDEX('ce raw data'!$C$2:$CZ$3000,MATCH(1,INDEX(('ce raw data'!$A$2:$A$3000=C877)*('ce raw data'!$B$2:$B$3000=$B906),,),0),MATCH(F880,'ce raw data'!$C$1:$CZ$1,0))="","-",INDEX('ce raw data'!$C$2:$CZ$3000,MATCH(1,INDEX(('ce raw data'!$A$2:$A$3000=C877)*('ce raw data'!$B$2:$B$3000=$B906),,),0),MATCH(F880,'ce raw data'!$C$1:$CZ$1,0))),"-")</f>
        <v>-</v>
      </c>
      <c r="G906" s="8" t="str">
        <f>IFERROR(IF(INDEX('ce raw data'!$C$2:$CZ$3000,MATCH(1,INDEX(('ce raw data'!$A$2:$A$3000=C877)*('ce raw data'!$B$2:$B$3000=$B906),,),0),MATCH(G880,'ce raw data'!$C$1:$CZ$1,0))="","-",INDEX('ce raw data'!$C$2:$CZ$3000,MATCH(1,INDEX(('ce raw data'!$A$2:$A$3000=C877)*('ce raw data'!$B$2:$B$3000=$B906),,),0),MATCH(G880,'ce raw data'!$C$1:$CZ$1,0))),"-")</f>
        <v>-</v>
      </c>
      <c r="H906" s="8" t="str">
        <f>IFERROR(IF(INDEX('ce raw data'!$C$2:$CZ$3000,MATCH(1,INDEX(('ce raw data'!$A$2:$A$3000=C877)*('ce raw data'!$B$2:$B$3000=$B906),,),0),MATCH(H880,'ce raw data'!$C$1:$CZ$1,0))="","-",INDEX('ce raw data'!$C$2:$CZ$3000,MATCH(1,INDEX(('ce raw data'!$A$2:$A$3000=C877)*('ce raw data'!$B$2:$B$3000=$B906),,),0),MATCH(H880,'ce raw data'!$C$1:$CZ$1,0))),"-")</f>
        <v>-</v>
      </c>
      <c r="I906" s="8" t="str">
        <f>IFERROR(IF(INDEX('ce raw data'!$C$2:$CZ$3000,MATCH(1,INDEX(('ce raw data'!$A$2:$A$3000=C877)*('ce raw data'!$B$2:$B$3000=$B906),,),0),MATCH(I880,'ce raw data'!$C$1:$CZ$1,0))="","-",INDEX('ce raw data'!$C$2:$CZ$3000,MATCH(1,INDEX(('ce raw data'!$A$2:$A$3000=C877)*('ce raw data'!$B$2:$B$3000=$B906),,),0),MATCH(I880,'ce raw data'!$C$1:$CZ$1,0))),"-")</f>
        <v>-</v>
      </c>
      <c r="J906" s="8" t="str">
        <f>IFERROR(IF(INDEX('ce raw data'!$C$2:$CZ$3000,MATCH(1,INDEX(('ce raw data'!$A$2:$A$3000=C877)*('ce raw data'!$B$2:$B$3000=$B906),,),0),MATCH(J880,'ce raw data'!$C$1:$CZ$1,0))="","-",INDEX('ce raw data'!$C$2:$CZ$3000,MATCH(1,INDEX(('ce raw data'!$A$2:$A$3000=C877)*('ce raw data'!$B$2:$B$3000=$B906),,),0),MATCH(J880,'ce raw data'!$C$1:$CZ$1,0))),"-")</f>
        <v>-</v>
      </c>
    </row>
    <row r="907" spans="2:10" hidden="1" x14ac:dyDescent="0.4">
      <c r="B907" s="14"/>
      <c r="C907" s="8" t="str">
        <f>IFERROR(IF(INDEX('ce raw data'!$C$2:$CZ$3000,MATCH(1,INDEX(('ce raw data'!$A$2:$A$3000=C877)*('ce raw data'!$B$2:$B$3000=$B908),,),0),MATCH(SUBSTITUTE(C880,"Allele","Height"),'ce raw data'!$C$1:$CZ$1,0))="","-",INDEX('ce raw data'!$C$2:$CZ$3000,MATCH(1,INDEX(('ce raw data'!$A$2:$A$3000=C877)*('ce raw data'!$B$2:$B$3000=$B908),,),0),MATCH(SUBSTITUTE(C880,"Allele","Height"),'ce raw data'!$C$1:$CZ$1,0))),"-")</f>
        <v>-</v>
      </c>
      <c r="D907" s="8" t="str">
        <f>IFERROR(IF(INDEX('ce raw data'!$C$2:$CZ$3000,MATCH(1,INDEX(('ce raw data'!$A$2:$A$3000=C877)*('ce raw data'!$B$2:$B$3000=$B908),,),0),MATCH(SUBSTITUTE(D880,"Allele","Height"),'ce raw data'!$C$1:$CZ$1,0))="","-",INDEX('ce raw data'!$C$2:$CZ$3000,MATCH(1,INDEX(('ce raw data'!$A$2:$A$3000=C877)*('ce raw data'!$B$2:$B$3000=$B908),,),0),MATCH(SUBSTITUTE(D880,"Allele","Height"),'ce raw data'!$C$1:$CZ$1,0))),"-")</f>
        <v>-</v>
      </c>
      <c r="E907" s="8" t="str">
        <f>IFERROR(IF(INDEX('ce raw data'!$C$2:$CZ$3000,MATCH(1,INDEX(('ce raw data'!$A$2:$A$3000=C877)*('ce raw data'!$B$2:$B$3000=$B908),,),0),MATCH(SUBSTITUTE(E880,"Allele","Height"),'ce raw data'!$C$1:$CZ$1,0))="","-",INDEX('ce raw data'!$C$2:$CZ$3000,MATCH(1,INDEX(('ce raw data'!$A$2:$A$3000=C877)*('ce raw data'!$B$2:$B$3000=$B908),,),0),MATCH(SUBSTITUTE(E880,"Allele","Height"),'ce raw data'!$C$1:$CZ$1,0))),"-")</f>
        <v>-</v>
      </c>
      <c r="F907" s="8" t="str">
        <f>IFERROR(IF(INDEX('ce raw data'!$C$2:$CZ$3000,MATCH(1,INDEX(('ce raw data'!$A$2:$A$3000=C877)*('ce raw data'!$B$2:$B$3000=$B908),,),0),MATCH(SUBSTITUTE(F880,"Allele","Height"),'ce raw data'!$C$1:$CZ$1,0))="","-",INDEX('ce raw data'!$C$2:$CZ$3000,MATCH(1,INDEX(('ce raw data'!$A$2:$A$3000=C877)*('ce raw data'!$B$2:$B$3000=$B908),,),0),MATCH(SUBSTITUTE(F880,"Allele","Height"),'ce raw data'!$C$1:$CZ$1,0))),"-")</f>
        <v>-</v>
      </c>
      <c r="G907" s="8" t="str">
        <f>IFERROR(IF(INDEX('ce raw data'!$C$2:$CZ$3000,MATCH(1,INDEX(('ce raw data'!$A$2:$A$3000=C877)*('ce raw data'!$B$2:$B$3000=$B908),,),0),MATCH(SUBSTITUTE(G880,"Allele","Height"),'ce raw data'!$C$1:$CZ$1,0))="","-",INDEX('ce raw data'!$C$2:$CZ$3000,MATCH(1,INDEX(('ce raw data'!$A$2:$A$3000=C877)*('ce raw data'!$B$2:$B$3000=$B908),,),0),MATCH(SUBSTITUTE(G880,"Allele","Height"),'ce raw data'!$C$1:$CZ$1,0))),"-")</f>
        <v>-</v>
      </c>
      <c r="H907" s="8" t="str">
        <f>IFERROR(IF(INDEX('ce raw data'!$C$2:$CZ$3000,MATCH(1,INDEX(('ce raw data'!$A$2:$A$3000=C877)*('ce raw data'!$B$2:$B$3000=$B908),,),0),MATCH(SUBSTITUTE(H880,"Allele","Height"),'ce raw data'!$C$1:$CZ$1,0))="","-",INDEX('ce raw data'!$C$2:$CZ$3000,MATCH(1,INDEX(('ce raw data'!$A$2:$A$3000=C877)*('ce raw data'!$B$2:$B$3000=$B908),,),0),MATCH(SUBSTITUTE(H880,"Allele","Height"),'ce raw data'!$C$1:$CZ$1,0))),"-")</f>
        <v>-</v>
      </c>
      <c r="I907" s="8" t="str">
        <f>IFERROR(IF(INDEX('ce raw data'!$C$2:$CZ$3000,MATCH(1,INDEX(('ce raw data'!$A$2:$A$3000=C877)*('ce raw data'!$B$2:$B$3000=$B908),,),0),MATCH(SUBSTITUTE(I880,"Allele","Height"),'ce raw data'!$C$1:$CZ$1,0))="","-",INDEX('ce raw data'!$C$2:$CZ$3000,MATCH(1,INDEX(('ce raw data'!$A$2:$A$3000=C877)*('ce raw data'!$B$2:$B$3000=$B908),,),0),MATCH(SUBSTITUTE(I880,"Allele","Height"),'ce raw data'!$C$1:$CZ$1,0))),"-")</f>
        <v>-</v>
      </c>
      <c r="J907" s="8" t="str">
        <f>IFERROR(IF(INDEX('ce raw data'!$C$2:$CZ$3000,MATCH(1,INDEX(('ce raw data'!$A$2:$A$3000=C877)*('ce raw data'!$B$2:$B$3000=$B908),,),0),MATCH(SUBSTITUTE(J880,"Allele","Height"),'ce raw data'!$C$1:$CZ$1,0))="","-",INDEX('ce raw data'!$C$2:$CZ$3000,MATCH(1,INDEX(('ce raw data'!$A$2:$A$3000=C877)*('ce raw data'!$B$2:$B$3000=$B908),,),0),MATCH(SUBSTITUTE(J880,"Allele","Height"),'ce raw data'!$C$1:$CZ$1,0))),"-")</f>
        <v>-</v>
      </c>
    </row>
    <row r="908" spans="2:10" x14ac:dyDescent="0.4">
      <c r="B908" s="14" t="str">
        <f>'Allele Call Table'!$A$97</f>
        <v>vWA</v>
      </c>
      <c r="C908" s="8" t="str">
        <f>IFERROR(IF(INDEX('ce raw data'!$C$2:$CZ$3000,MATCH(1,INDEX(('ce raw data'!$A$2:$A$3000=C877)*('ce raw data'!$B$2:$B$3000=$B908),,),0),MATCH(C880,'ce raw data'!$C$1:$CZ$1,0))="","-",INDEX('ce raw data'!$C$2:$CZ$3000,MATCH(1,INDEX(('ce raw data'!$A$2:$A$3000=C877)*('ce raw data'!$B$2:$B$3000=$B908),,),0),MATCH(C880,'ce raw data'!$C$1:$CZ$1,0))),"-")</f>
        <v>-</v>
      </c>
      <c r="D908" s="8" t="str">
        <f>IFERROR(IF(INDEX('ce raw data'!$C$2:$CZ$3000,MATCH(1,INDEX(('ce raw data'!$A$2:$A$3000=C877)*('ce raw data'!$B$2:$B$3000=$B908),,),0),MATCH(D880,'ce raw data'!$C$1:$CZ$1,0))="","-",INDEX('ce raw data'!$C$2:$CZ$3000,MATCH(1,INDEX(('ce raw data'!$A$2:$A$3000=C877)*('ce raw data'!$B$2:$B$3000=$B908),,),0),MATCH(D880,'ce raw data'!$C$1:$CZ$1,0))),"-")</f>
        <v>-</v>
      </c>
      <c r="E908" s="8" t="str">
        <f>IFERROR(IF(INDEX('ce raw data'!$C$2:$CZ$3000,MATCH(1,INDEX(('ce raw data'!$A$2:$A$3000=C877)*('ce raw data'!$B$2:$B$3000=$B908),,),0),MATCH(E880,'ce raw data'!$C$1:$CZ$1,0))="","-",INDEX('ce raw data'!$C$2:$CZ$3000,MATCH(1,INDEX(('ce raw data'!$A$2:$A$3000=C877)*('ce raw data'!$B$2:$B$3000=$B908),,),0),MATCH(E880,'ce raw data'!$C$1:$CZ$1,0))),"-")</f>
        <v>-</v>
      </c>
      <c r="F908" s="8" t="str">
        <f>IFERROR(IF(INDEX('ce raw data'!$C$2:$CZ$3000,MATCH(1,INDEX(('ce raw data'!$A$2:$A$3000=C877)*('ce raw data'!$B$2:$B$3000=$B908),,),0),MATCH(F880,'ce raw data'!$C$1:$CZ$1,0))="","-",INDEX('ce raw data'!$C$2:$CZ$3000,MATCH(1,INDEX(('ce raw data'!$A$2:$A$3000=C877)*('ce raw data'!$B$2:$B$3000=$B908),,),0),MATCH(F880,'ce raw data'!$C$1:$CZ$1,0))),"-")</f>
        <v>-</v>
      </c>
      <c r="G908" s="8" t="str">
        <f>IFERROR(IF(INDEX('ce raw data'!$C$2:$CZ$3000,MATCH(1,INDEX(('ce raw data'!$A$2:$A$3000=C877)*('ce raw data'!$B$2:$B$3000=$B908),,),0),MATCH(G880,'ce raw data'!$C$1:$CZ$1,0))="","-",INDEX('ce raw data'!$C$2:$CZ$3000,MATCH(1,INDEX(('ce raw data'!$A$2:$A$3000=C877)*('ce raw data'!$B$2:$B$3000=$B908),,),0),MATCH(G880,'ce raw data'!$C$1:$CZ$1,0))),"-")</f>
        <v>-</v>
      </c>
      <c r="H908" s="8" t="str">
        <f>IFERROR(IF(INDEX('ce raw data'!$C$2:$CZ$3000,MATCH(1,INDEX(('ce raw data'!$A$2:$A$3000=C877)*('ce raw data'!$B$2:$B$3000=$B908),,),0),MATCH(H880,'ce raw data'!$C$1:$CZ$1,0))="","-",INDEX('ce raw data'!$C$2:$CZ$3000,MATCH(1,INDEX(('ce raw data'!$A$2:$A$3000=C877)*('ce raw data'!$B$2:$B$3000=$B908),,),0),MATCH(H880,'ce raw data'!$C$1:$CZ$1,0))),"-")</f>
        <v>-</v>
      </c>
      <c r="I908" s="8" t="str">
        <f>IFERROR(IF(INDEX('ce raw data'!$C$2:$CZ$3000,MATCH(1,INDEX(('ce raw data'!$A$2:$A$3000=C877)*('ce raw data'!$B$2:$B$3000=$B908),,),0),MATCH(I880,'ce raw data'!$C$1:$CZ$1,0))="","-",INDEX('ce raw data'!$C$2:$CZ$3000,MATCH(1,INDEX(('ce raw data'!$A$2:$A$3000=C877)*('ce raw data'!$B$2:$B$3000=$B908),,),0),MATCH(I880,'ce raw data'!$C$1:$CZ$1,0))),"-")</f>
        <v>-</v>
      </c>
      <c r="J908" s="8" t="str">
        <f>IFERROR(IF(INDEX('ce raw data'!$C$2:$CZ$3000,MATCH(1,INDEX(('ce raw data'!$A$2:$A$3000=C877)*('ce raw data'!$B$2:$B$3000=$B908),,),0),MATCH(J880,'ce raw data'!$C$1:$CZ$1,0))="","-",INDEX('ce raw data'!$C$2:$CZ$3000,MATCH(1,INDEX(('ce raw data'!$A$2:$A$3000=C877)*('ce raw data'!$B$2:$B$3000=$B908),,),0),MATCH(J880,'ce raw data'!$C$1:$CZ$1,0))),"-")</f>
        <v>-</v>
      </c>
    </row>
    <row r="909" spans="2:10" hidden="1" x14ac:dyDescent="0.4">
      <c r="B909" s="14"/>
      <c r="C909" s="8" t="str">
        <f>IFERROR(IF(INDEX('ce raw data'!$C$2:$CZ$3000,MATCH(1,INDEX(('ce raw data'!$A$2:$A$3000=C877)*('ce raw data'!$B$2:$B$3000=$B910),,),0),MATCH(SUBSTITUTE(C880,"Allele","Height"),'ce raw data'!$C$1:$CZ$1,0))="","-",INDEX('ce raw data'!$C$2:$CZ$3000,MATCH(1,INDEX(('ce raw data'!$A$2:$A$3000=C877)*('ce raw data'!$B$2:$B$3000=$B910),,),0),MATCH(SUBSTITUTE(C880,"Allele","Height"),'ce raw data'!$C$1:$CZ$1,0))),"-")</f>
        <v>-</v>
      </c>
      <c r="D909" s="8" t="str">
        <f>IFERROR(IF(INDEX('ce raw data'!$C$2:$CZ$3000,MATCH(1,INDEX(('ce raw data'!$A$2:$A$3000=C877)*('ce raw data'!$B$2:$B$3000=$B910),,),0),MATCH(SUBSTITUTE(D880,"Allele","Height"),'ce raw data'!$C$1:$CZ$1,0))="","-",INDEX('ce raw data'!$C$2:$CZ$3000,MATCH(1,INDEX(('ce raw data'!$A$2:$A$3000=C877)*('ce raw data'!$B$2:$B$3000=$B910),,),0),MATCH(SUBSTITUTE(D880,"Allele","Height"),'ce raw data'!$C$1:$CZ$1,0))),"-")</f>
        <v>-</v>
      </c>
      <c r="E909" s="8" t="str">
        <f>IFERROR(IF(INDEX('ce raw data'!$C$2:$CZ$3000,MATCH(1,INDEX(('ce raw data'!$A$2:$A$3000=C877)*('ce raw data'!$B$2:$B$3000=$B910),,),0),MATCH(SUBSTITUTE(E880,"Allele","Height"),'ce raw data'!$C$1:$CZ$1,0))="","-",INDEX('ce raw data'!$C$2:$CZ$3000,MATCH(1,INDEX(('ce raw data'!$A$2:$A$3000=C877)*('ce raw data'!$B$2:$B$3000=$B910),,),0),MATCH(SUBSTITUTE(E880,"Allele","Height"),'ce raw data'!$C$1:$CZ$1,0))),"-")</f>
        <v>-</v>
      </c>
      <c r="F909" s="8" t="str">
        <f>IFERROR(IF(INDEX('ce raw data'!$C$2:$CZ$3000,MATCH(1,INDEX(('ce raw data'!$A$2:$A$3000=C877)*('ce raw data'!$B$2:$B$3000=$B910),,),0),MATCH(SUBSTITUTE(F880,"Allele","Height"),'ce raw data'!$C$1:$CZ$1,0))="","-",INDEX('ce raw data'!$C$2:$CZ$3000,MATCH(1,INDEX(('ce raw data'!$A$2:$A$3000=C877)*('ce raw data'!$B$2:$B$3000=$B910),,),0),MATCH(SUBSTITUTE(F880,"Allele","Height"),'ce raw data'!$C$1:$CZ$1,0))),"-")</f>
        <v>-</v>
      </c>
      <c r="G909" s="8" t="str">
        <f>IFERROR(IF(INDEX('ce raw data'!$C$2:$CZ$3000,MATCH(1,INDEX(('ce raw data'!$A$2:$A$3000=C877)*('ce raw data'!$B$2:$B$3000=$B910),,),0),MATCH(SUBSTITUTE(G880,"Allele","Height"),'ce raw data'!$C$1:$CZ$1,0))="","-",INDEX('ce raw data'!$C$2:$CZ$3000,MATCH(1,INDEX(('ce raw data'!$A$2:$A$3000=C877)*('ce raw data'!$B$2:$B$3000=$B910),,),0),MATCH(SUBSTITUTE(G880,"Allele","Height"),'ce raw data'!$C$1:$CZ$1,0))),"-")</f>
        <v>-</v>
      </c>
      <c r="H909" s="8" t="str">
        <f>IFERROR(IF(INDEX('ce raw data'!$C$2:$CZ$3000,MATCH(1,INDEX(('ce raw data'!$A$2:$A$3000=C877)*('ce raw data'!$B$2:$B$3000=$B910),,),0),MATCH(SUBSTITUTE(H880,"Allele","Height"),'ce raw data'!$C$1:$CZ$1,0))="","-",INDEX('ce raw data'!$C$2:$CZ$3000,MATCH(1,INDEX(('ce raw data'!$A$2:$A$3000=C877)*('ce raw data'!$B$2:$B$3000=$B910),,),0),MATCH(SUBSTITUTE(H880,"Allele","Height"),'ce raw data'!$C$1:$CZ$1,0))),"-")</f>
        <v>-</v>
      </c>
      <c r="I909" s="8" t="str">
        <f>IFERROR(IF(INDEX('ce raw data'!$C$2:$CZ$3000,MATCH(1,INDEX(('ce raw data'!$A$2:$A$3000=C877)*('ce raw data'!$B$2:$B$3000=$B910),,),0),MATCH(SUBSTITUTE(I880,"Allele","Height"),'ce raw data'!$C$1:$CZ$1,0))="","-",INDEX('ce raw data'!$C$2:$CZ$3000,MATCH(1,INDEX(('ce raw data'!$A$2:$A$3000=C877)*('ce raw data'!$B$2:$B$3000=$B910),,),0),MATCH(SUBSTITUTE(I880,"Allele","Height"),'ce raw data'!$C$1:$CZ$1,0))),"-")</f>
        <v>-</v>
      </c>
      <c r="J909" s="8" t="str">
        <f>IFERROR(IF(INDEX('ce raw data'!$C$2:$CZ$3000,MATCH(1,INDEX(('ce raw data'!$A$2:$A$3000=C877)*('ce raw data'!$B$2:$B$3000=$B910),,),0),MATCH(SUBSTITUTE(J880,"Allele","Height"),'ce raw data'!$C$1:$CZ$1,0))="","-",INDEX('ce raw data'!$C$2:$CZ$3000,MATCH(1,INDEX(('ce raw data'!$A$2:$A$3000=C877)*('ce raw data'!$B$2:$B$3000=$B910),,),0),MATCH(SUBSTITUTE(J880,"Allele","Height"),'ce raw data'!$C$1:$CZ$1,0))),"-")</f>
        <v>-</v>
      </c>
    </row>
    <row r="910" spans="2:10" x14ac:dyDescent="0.4">
      <c r="B910" s="14" t="str">
        <f>'Allele Call Table'!$A$99</f>
        <v>D21S11</v>
      </c>
      <c r="C910" s="8" t="str">
        <f>IFERROR(IF(INDEX('ce raw data'!$C$2:$CZ$3000,MATCH(1,INDEX(('ce raw data'!$A$2:$A$3000=C877)*('ce raw data'!$B$2:$B$3000=$B910),,),0),MATCH(C880,'ce raw data'!$C$1:$CZ$1,0))="","-",INDEX('ce raw data'!$C$2:$CZ$3000,MATCH(1,INDEX(('ce raw data'!$A$2:$A$3000=C877)*('ce raw data'!$B$2:$B$3000=$B910),,),0),MATCH(C880,'ce raw data'!$C$1:$CZ$1,0))),"-")</f>
        <v>-</v>
      </c>
      <c r="D910" s="8" t="str">
        <f>IFERROR(IF(INDEX('ce raw data'!$C$2:$CZ$3000,MATCH(1,INDEX(('ce raw data'!$A$2:$A$3000=C877)*('ce raw data'!$B$2:$B$3000=$B910),,),0),MATCH(D880,'ce raw data'!$C$1:$CZ$1,0))="","-",INDEX('ce raw data'!$C$2:$CZ$3000,MATCH(1,INDEX(('ce raw data'!$A$2:$A$3000=C877)*('ce raw data'!$B$2:$B$3000=$B910),,),0),MATCH(D880,'ce raw data'!$C$1:$CZ$1,0))),"-")</f>
        <v>-</v>
      </c>
      <c r="E910" s="8" t="str">
        <f>IFERROR(IF(INDEX('ce raw data'!$C$2:$CZ$3000,MATCH(1,INDEX(('ce raw data'!$A$2:$A$3000=C877)*('ce raw data'!$B$2:$B$3000=$B910),,),0),MATCH(E880,'ce raw data'!$C$1:$CZ$1,0))="","-",INDEX('ce raw data'!$C$2:$CZ$3000,MATCH(1,INDEX(('ce raw data'!$A$2:$A$3000=C877)*('ce raw data'!$B$2:$B$3000=$B910),,),0),MATCH(E880,'ce raw data'!$C$1:$CZ$1,0))),"-")</f>
        <v>-</v>
      </c>
      <c r="F910" s="8" t="str">
        <f>IFERROR(IF(INDEX('ce raw data'!$C$2:$CZ$3000,MATCH(1,INDEX(('ce raw data'!$A$2:$A$3000=C877)*('ce raw data'!$B$2:$B$3000=$B910),,),0),MATCH(F880,'ce raw data'!$C$1:$CZ$1,0))="","-",INDEX('ce raw data'!$C$2:$CZ$3000,MATCH(1,INDEX(('ce raw data'!$A$2:$A$3000=C877)*('ce raw data'!$B$2:$B$3000=$B910),,),0),MATCH(F880,'ce raw data'!$C$1:$CZ$1,0))),"-")</f>
        <v>-</v>
      </c>
      <c r="G910" s="8" t="str">
        <f>IFERROR(IF(INDEX('ce raw data'!$C$2:$CZ$3000,MATCH(1,INDEX(('ce raw data'!$A$2:$A$3000=C877)*('ce raw data'!$B$2:$B$3000=$B910),,),0),MATCH(G880,'ce raw data'!$C$1:$CZ$1,0))="","-",INDEX('ce raw data'!$C$2:$CZ$3000,MATCH(1,INDEX(('ce raw data'!$A$2:$A$3000=C877)*('ce raw data'!$B$2:$B$3000=$B910),,),0),MATCH(G880,'ce raw data'!$C$1:$CZ$1,0))),"-")</f>
        <v>-</v>
      </c>
      <c r="H910" s="8" t="str">
        <f>IFERROR(IF(INDEX('ce raw data'!$C$2:$CZ$3000,MATCH(1,INDEX(('ce raw data'!$A$2:$A$3000=C877)*('ce raw data'!$B$2:$B$3000=$B910),,),0),MATCH(H880,'ce raw data'!$C$1:$CZ$1,0))="","-",INDEX('ce raw data'!$C$2:$CZ$3000,MATCH(1,INDEX(('ce raw data'!$A$2:$A$3000=C877)*('ce raw data'!$B$2:$B$3000=$B910),,),0),MATCH(H880,'ce raw data'!$C$1:$CZ$1,0))),"-")</f>
        <v>-</v>
      </c>
      <c r="I910" s="8" t="str">
        <f>IFERROR(IF(INDEX('ce raw data'!$C$2:$CZ$3000,MATCH(1,INDEX(('ce raw data'!$A$2:$A$3000=C877)*('ce raw data'!$B$2:$B$3000=$B910),,),0),MATCH(I880,'ce raw data'!$C$1:$CZ$1,0))="","-",INDEX('ce raw data'!$C$2:$CZ$3000,MATCH(1,INDEX(('ce raw data'!$A$2:$A$3000=C877)*('ce raw data'!$B$2:$B$3000=$B910),,),0),MATCH(I880,'ce raw data'!$C$1:$CZ$1,0))),"-")</f>
        <v>-</v>
      </c>
      <c r="J910" s="8" t="str">
        <f>IFERROR(IF(INDEX('ce raw data'!$C$2:$CZ$3000,MATCH(1,INDEX(('ce raw data'!$A$2:$A$3000=C877)*('ce raw data'!$B$2:$B$3000=$B910),,),0),MATCH(J880,'ce raw data'!$C$1:$CZ$1,0))="","-",INDEX('ce raw data'!$C$2:$CZ$3000,MATCH(1,INDEX(('ce raw data'!$A$2:$A$3000=C877)*('ce raw data'!$B$2:$B$3000=$B910),,),0),MATCH(J880,'ce raw data'!$C$1:$CZ$1,0))),"-")</f>
        <v>-</v>
      </c>
    </row>
    <row r="911" spans="2:10" hidden="1" x14ac:dyDescent="0.4">
      <c r="B911" s="14"/>
      <c r="C911" s="8" t="str">
        <f>IFERROR(IF(INDEX('ce raw data'!$C$2:$CZ$3000,MATCH(1,INDEX(('ce raw data'!$A$2:$A$3000=C877)*('ce raw data'!$B$2:$B$3000=$B912),,),0),MATCH(SUBSTITUTE(C880,"Allele","Height"),'ce raw data'!$C$1:$CZ$1,0))="","-",INDEX('ce raw data'!$C$2:$CZ$3000,MATCH(1,INDEX(('ce raw data'!$A$2:$A$3000=C877)*('ce raw data'!$B$2:$B$3000=$B912),,),0),MATCH(SUBSTITUTE(C880,"Allele","Height"),'ce raw data'!$C$1:$CZ$1,0))),"-")</f>
        <v>-</v>
      </c>
      <c r="D911" s="8" t="str">
        <f>IFERROR(IF(INDEX('ce raw data'!$C$2:$CZ$3000,MATCH(1,INDEX(('ce raw data'!$A$2:$A$3000=C877)*('ce raw data'!$B$2:$B$3000=$B912),,),0),MATCH(SUBSTITUTE(D880,"Allele","Height"),'ce raw data'!$C$1:$CZ$1,0))="","-",INDEX('ce raw data'!$C$2:$CZ$3000,MATCH(1,INDEX(('ce raw data'!$A$2:$A$3000=C877)*('ce raw data'!$B$2:$B$3000=$B912),,),0),MATCH(SUBSTITUTE(D880,"Allele","Height"),'ce raw data'!$C$1:$CZ$1,0))),"-")</f>
        <v>-</v>
      </c>
      <c r="E911" s="8" t="str">
        <f>IFERROR(IF(INDEX('ce raw data'!$C$2:$CZ$3000,MATCH(1,INDEX(('ce raw data'!$A$2:$A$3000=C877)*('ce raw data'!$B$2:$B$3000=$B912),,),0),MATCH(SUBSTITUTE(E880,"Allele","Height"),'ce raw data'!$C$1:$CZ$1,0))="","-",INDEX('ce raw data'!$C$2:$CZ$3000,MATCH(1,INDEX(('ce raw data'!$A$2:$A$3000=C877)*('ce raw data'!$B$2:$B$3000=$B912),,),0),MATCH(SUBSTITUTE(E880,"Allele","Height"),'ce raw data'!$C$1:$CZ$1,0))),"-")</f>
        <v>-</v>
      </c>
      <c r="F911" s="8" t="str">
        <f>IFERROR(IF(INDEX('ce raw data'!$C$2:$CZ$3000,MATCH(1,INDEX(('ce raw data'!$A$2:$A$3000=C877)*('ce raw data'!$B$2:$B$3000=$B912),,),0),MATCH(SUBSTITUTE(F880,"Allele","Height"),'ce raw data'!$C$1:$CZ$1,0))="","-",INDEX('ce raw data'!$C$2:$CZ$3000,MATCH(1,INDEX(('ce raw data'!$A$2:$A$3000=C877)*('ce raw data'!$B$2:$B$3000=$B912),,),0),MATCH(SUBSTITUTE(F880,"Allele","Height"),'ce raw data'!$C$1:$CZ$1,0))),"-")</f>
        <v>-</v>
      </c>
      <c r="G911" s="8" t="str">
        <f>IFERROR(IF(INDEX('ce raw data'!$C$2:$CZ$3000,MATCH(1,INDEX(('ce raw data'!$A$2:$A$3000=C877)*('ce raw data'!$B$2:$B$3000=$B912),,),0),MATCH(SUBSTITUTE(G880,"Allele","Height"),'ce raw data'!$C$1:$CZ$1,0))="","-",INDEX('ce raw data'!$C$2:$CZ$3000,MATCH(1,INDEX(('ce raw data'!$A$2:$A$3000=C877)*('ce raw data'!$B$2:$B$3000=$B912),,),0),MATCH(SUBSTITUTE(G880,"Allele","Height"),'ce raw data'!$C$1:$CZ$1,0))),"-")</f>
        <v>-</v>
      </c>
      <c r="H911" s="8" t="str">
        <f>IFERROR(IF(INDEX('ce raw data'!$C$2:$CZ$3000,MATCH(1,INDEX(('ce raw data'!$A$2:$A$3000=C877)*('ce raw data'!$B$2:$B$3000=$B912),,),0),MATCH(SUBSTITUTE(H880,"Allele","Height"),'ce raw data'!$C$1:$CZ$1,0))="","-",INDEX('ce raw data'!$C$2:$CZ$3000,MATCH(1,INDEX(('ce raw data'!$A$2:$A$3000=C877)*('ce raw data'!$B$2:$B$3000=$B912),,),0),MATCH(SUBSTITUTE(H880,"Allele","Height"),'ce raw data'!$C$1:$CZ$1,0))),"-")</f>
        <v>-</v>
      </c>
      <c r="I911" s="8" t="str">
        <f>IFERROR(IF(INDEX('ce raw data'!$C$2:$CZ$3000,MATCH(1,INDEX(('ce raw data'!$A$2:$A$3000=C877)*('ce raw data'!$B$2:$B$3000=$B912),,),0),MATCH(SUBSTITUTE(I880,"Allele","Height"),'ce raw data'!$C$1:$CZ$1,0))="","-",INDEX('ce raw data'!$C$2:$CZ$3000,MATCH(1,INDEX(('ce raw data'!$A$2:$A$3000=C877)*('ce raw data'!$B$2:$B$3000=$B912),,),0),MATCH(SUBSTITUTE(I880,"Allele","Height"),'ce raw data'!$C$1:$CZ$1,0))),"-")</f>
        <v>-</v>
      </c>
      <c r="J911" s="8" t="str">
        <f>IFERROR(IF(INDEX('ce raw data'!$C$2:$CZ$3000,MATCH(1,INDEX(('ce raw data'!$A$2:$A$3000=C877)*('ce raw data'!$B$2:$B$3000=$B912),,),0),MATCH(SUBSTITUTE(J880,"Allele","Height"),'ce raw data'!$C$1:$CZ$1,0))="","-",INDEX('ce raw data'!$C$2:$CZ$3000,MATCH(1,INDEX(('ce raw data'!$A$2:$A$3000=C877)*('ce raw data'!$B$2:$B$3000=$B912),,),0),MATCH(SUBSTITUTE(J880,"Allele","Height"),'ce raw data'!$C$1:$CZ$1,0))),"-")</f>
        <v>-</v>
      </c>
    </row>
    <row r="912" spans="2:10" x14ac:dyDescent="0.4">
      <c r="B912" s="14" t="str">
        <f>'Allele Call Table'!$A$101</f>
        <v>D7S820</v>
      </c>
      <c r="C912" s="8" t="str">
        <f>IFERROR(IF(INDEX('ce raw data'!$C$2:$CZ$3000,MATCH(1,INDEX(('ce raw data'!$A$2:$A$3000=C877)*('ce raw data'!$B$2:$B$3000=$B912),,),0),MATCH(C880,'ce raw data'!$C$1:$CZ$1,0))="","-",INDEX('ce raw data'!$C$2:$CZ$3000,MATCH(1,INDEX(('ce raw data'!$A$2:$A$3000=C877)*('ce raw data'!$B$2:$B$3000=$B912),,),0),MATCH(C880,'ce raw data'!$C$1:$CZ$1,0))),"-")</f>
        <v>-</v>
      </c>
      <c r="D912" s="8" t="str">
        <f>IFERROR(IF(INDEX('ce raw data'!$C$2:$CZ$3000,MATCH(1,INDEX(('ce raw data'!$A$2:$A$3000=C877)*('ce raw data'!$B$2:$B$3000=$B912),,),0),MATCH(D880,'ce raw data'!$C$1:$CZ$1,0))="","-",INDEX('ce raw data'!$C$2:$CZ$3000,MATCH(1,INDEX(('ce raw data'!$A$2:$A$3000=C877)*('ce raw data'!$B$2:$B$3000=$B912),,),0),MATCH(D880,'ce raw data'!$C$1:$CZ$1,0))),"-")</f>
        <v>-</v>
      </c>
      <c r="E912" s="8" t="str">
        <f>IFERROR(IF(INDEX('ce raw data'!$C$2:$CZ$3000,MATCH(1,INDEX(('ce raw data'!$A$2:$A$3000=C877)*('ce raw data'!$B$2:$B$3000=$B912),,),0),MATCH(E880,'ce raw data'!$C$1:$CZ$1,0))="","-",INDEX('ce raw data'!$C$2:$CZ$3000,MATCH(1,INDEX(('ce raw data'!$A$2:$A$3000=C877)*('ce raw data'!$B$2:$B$3000=$B912),,),0),MATCH(E880,'ce raw data'!$C$1:$CZ$1,0))),"-")</f>
        <v>-</v>
      </c>
      <c r="F912" s="8" t="str">
        <f>IFERROR(IF(INDEX('ce raw data'!$C$2:$CZ$3000,MATCH(1,INDEX(('ce raw data'!$A$2:$A$3000=C877)*('ce raw data'!$B$2:$B$3000=$B912),,),0),MATCH(F880,'ce raw data'!$C$1:$CZ$1,0))="","-",INDEX('ce raw data'!$C$2:$CZ$3000,MATCH(1,INDEX(('ce raw data'!$A$2:$A$3000=C877)*('ce raw data'!$B$2:$B$3000=$B912),,),0),MATCH(F880,'ce raw data'!$C$1:$CZ$1,0))),"-")</f>
        <v>-</v>
      </c>
      <c r="G912" s="8" t="str">
        <f>IFERROR(IF(INDEX('ce raw data'!$C$2:$CZ$3000,MATCH(1,INDEX(('ce raw data'!$A$2:$A$3000=C877)*('ce raw data'!$B$2:$B$3000=$B912),,),0),MATCH(G880,'ce raw data'!$C$1:$CZ$1,0))="","-",INDEX('ce raw data'!$C$2:$CZ$3000,MATCH(1,INDEX(('ce raw data'!$A$2:$A$3000=C877)*('ce raw data'!$B$2:$B$3000=$B912),,),0),MATCH(G880,'ce raw data'!$C$1:$CZ$1,0))),"-")</f>
        <v>-</v>
      </c>
      <c r="H912" s="8" t="str">
        <f>IFERROR(IF(INDEX('ce raw data'!$C$2:$CZ$3000,MATCH(1,INDEX(('ce raw data'!$A$2:$A$3000=C877)*('ce raw data'!$B$2:$B$3000=$B912),,),0),MATCH(H880,'ce raw data'!$C$1:$CZ$1,0))="","-",INDEX('ce raw data'!$C$2:$CZ$3000,MATCH(1,INDEX(('ce raw data'!$A$2:$A$3000=C877)*('ce raw data'!$B$2:$B$3000=$B912),,),0),MATCH(H880,'ce raw data'!$C$1:$CZ$1,0))),"-")</f>
        <v>-</v>
      </c>
      <c r="I912" s="8" t="str">
        <f>IFERROR(IF(INDEX('ce raw data'!$C$2:$CZ$3000,MATCH(1,INDEX(('ce raw data'!$A$2:$A$3000=C877)*('ce raw data'!$B$2:$B$3000=$B912),,),0),MATCH(I880,'ce raw data'!$C$1:$CZ$1,0))="","-",INDEX('ce raw data'!$C$2:$CZ$3000,MATCH(1,INDEX(('ce raw data'!$A$2:$A$3000=C877)*('ce raw data'!$B$2:$B$3000=$B912),,),0),MATCH(I880,'ce raw data'!$C$1:$CZ$1,0))),"-")</f>
        <v>-</v>
      </c>
      <c r="J912" s="8" t="str">
        <f>IFERROR(IF(INDEX('ce raw data'!$C$2:$CZ$3000,MATCH(1,INDEX(('ce raw data'!$A$2:$A$3000=C877)*('ce raw data'!$B$2:$B$3000=$B912),,),0),MATCH(J880,'ce raw data'!$C$1:$CZ$1,0))="","-",INDEX('ce raw data'!$C$2:$CZ$3000,MATCH(1,INDEX(('ce raw data'!$A$2:$A$3000=C877)*('ce raw data'!$B$2:$B$3000=$B912),,),0),MATCH(J880,'ce raw data'!$C$1:$CZ$1,0))),"-")</f>
        <v>-</v>
      </c>
    </row>
    <row r="913" spans="2:10" hidden="1" x14ac:dyDescent="0.4">
      <c r="B913" s="14"/>
      <c r="C913" s="8" t="str">
        <f>IFERROR(IF(INDEX('ce raw data'!$C$2:$CZ$3000,MATCH(1,INDEX(('ce raw data'!$A$2:$A$3000=C877)*('ce raw data'!$B$2:$B$3000=$B914),,),0),MATCH(SUBSTITUTE(C880,"Allele","Height"),'ce raw data'!$C$1:$CZ$1,0))="","-",INDEX('ce raw data'!$C$2:$CZ$3000,MATCH(1,INDEX(('ce raw data'!$A$2:$A$3000=C877)*('ce raw data'!$B$2:$B$3000=$B914),,),0),MATCH(SUBSTITUTE(C880,"Allele","Height"),'ce raw data'!$C$1:$CZ$1,0))),"-")</f>
        <v>-</v>
      </c>
      <c r="D913" s="8" t="str">
        <f>IFERROR(IF(INDEX('ce raw data'!$C$2:$CZ$3000,MATCH(1,INDEX(('ce raw data'!$A$2:$A$3000=C877)*('ce raw data'!$B$2:$B$3000=$B914),,),0),MATCH(SUBSTITUTE(D880,"Allele","Height"),'ce raw data'!$C$1:$CZ$1,0))="","-",INDEX('ce raw data'!$C$2:$CZ$3000,MATCH(1,INDEX(('ce raw data'!$A$2:$A$3000=C877)*('ce raw data'!$B$2:$B$3000=$B914),,),0),MATCH(SUBSTITUTE(D880,"Allele","Height"),'ce raw data'!$C$1:$CZ$1,0))),"-")</f>
        <v>-</v>
      </c>
      <c r="E913" s="8" t="str">
        <f>IFERROR(IF(INDEX('ce raw data'!$C$2:$CZ$3000,MATCH(1,INDEX(('ce raw data'!$A$2:$A$3000=C877)*('ce raw data'!$B$2:$B$3000=$B914),,),0),MATCH(SUBSTITUTE(E880,"Allele","Height"),'ce raw data'!$C$1:$CZ$1,0))="","-",INDEX('ce raw data'!$C$2:$CZ$3000,MATCH(1,INDEX(('ce raw data'!$A$2:$A$3000=C877)*('ce raw data'!$B$2:$B$3000=$B914),,),0),MATCH(SUBSTITUTE(E880,"Allele","Height"),'ce raw data'!$C$1:$CZ$1,0))),"-")</f>
        <v>-</v>
      </c>
      <c r="F913" s="8" t="str">
        <f>IFERROR(IF(INDEX('ce raw data'!$C$2:$CZ$3000,MATCH(1,INDEX(('ce raw data'!$A$2:$A$3000=C877)*('ce raw data'!$B$2:$B$3000=$B914),,),0),MATCH(SUBSTITUTE(F880,"Allele","Height"),'ce raw data'!$C$1:$CZ$1,0))="","-",INDEX('ce raw data'!$C$2:$CZ$3000,MATCH(1,INDEX(('ce raw data'!$A$2:$A$3000=C877)*('ce raw data'!$B$2:$B$3000=$B914),,),0),MATCH(SUBSTITUTE(F880,"Allele","Height"),'ce raw data'!$C$1:$CZ$1,0))),"-")</f>
        <v>-</v>
      </c>
      <c r="G913" s="8" t="str">
        <f>IFERROR(IF(INDEX('ce raw data'!$C$2:$CZ$3000,MATCH(1,INDEX(('ce raw data'!$A$2:$A$3000=C877)*('ce raw data'!$B$2:$B$3000=$B914),,),0),MATCH(SUBSTITUTE(G880,"Allele","Height"),'ce raw data'!$C$1:$CZ$1,0))="","-",INDEX('ce raw data'!$C$2:$CZ$3000,MATCH(1,INDEX(('ce raw data'!$A$2:$A$3000=C877)*('ce raw data'!$B$2:$B$3000=$B914),,),0),MATCH(SUBSTITUTE(G880,"Allele","Height"),'ce raw data'!$C$1:$CZ$1,0))),"-")</f>
        <v>-</v>
      </c>
      <c r="H913" s="8" t="str">
        <f>IFERROR(IF(INDEX('ce raw data'!$C$2:$CZ$3000,MATCH(1,INDEX(('ce raw data'!$A$2:$A$3000=C877)*('ce raw data'!$B$2:$B$3000=$B914),,),0),MATCH(SUBSTITUTE(H880,"Allele","Height"),'ce raw data'!$C$1:$CZ$1,0))="","-",INDEX('ce raw data'!$C$2:$CZ$3000,MATCH(1,INDEX(('ce raw data'!$A$2:$A$3000=C877)*('ce raw data'!$B$2:$B$3000=$B914),,),0),MATCH(SUBSTITUTE(H880,"Allele","Height"),'ce raw data'!$C$1:$CZ$1,0))),"-")</f>
        <v>-</v>
      </c>
      <c r="I913" s="8" t="str">
        <f>IFERROR(IF(INDEX('ce raw data'!$C$2:$CZ$3000,MATCH(1,INDEX(('ce raw data'!$A$2:$A$3000=C877)*('ce raw data'!$B$2:$B$3000=$B914),,),0),MATCH(SUBSTITUTE(I880,"Allele","Height"),'ce raw data'!$C$1:$CZ$1,0))="","-",INDEX('ce raw data'!$C$2:$CZ$3000,MATCH(1,INDEX(('ce raw data'!$A$2:$A$3000=C877)*('ce raw data'!$B$2:$B$3000=$B914),,),0),MATCH(SUBSTITUTE(I880,"Allele","Height"),'ce raw data'!$C$1:$CZ$1,0))),"-")</f>
        <v>-</v>
      </c>
      <c r="J913" s="8" t="str">
        <f>IFERROR(IF(INDEX('ce raw data'!$C$2:$CZ$3000,MATCH(1,INDEX(('ce raw data'!$A$2:$A$3000=C877)*('ce raw data'!$B$2:$B$3000=$B914),,),0),MATCH(SUBSTITUTE(J880,"Allele","Height"),'ce raw data'!$C$1:$CZ$1,0))="","-",INDEX('ce raw data'!$C$2:$CZ$3000,MATCH(1,INDEX(('ce raw data'!$A$2:$A$3000=C877)*('ce raw data'!$B$2:$B$3000=$B914),,),0),MATCH(SUBSTITUTE(J880,"Allele","Height"),'ce raw data'!$C$1:$CZ$1,0))),"-")</f>
        <v>-</v>
      </c>
    </row>
    <row r="914" spans="2:10" x14ac:dyDescent="0.4">
      <c r="B914" s="14" t="str">
        <f>'Allele Call Table'!$A$103</f>
        <v>D5S818</v>
      </c>
      <c r="C914" s="8" t="str">
        <f>IFERROR(IF(INDEX('ce raw data'!$C$2:$CZ$3000,MATCH(1,INDEX(('ce raw data'!$A$2:$A$3000=C877)*('ce raw data'!$B$2:$B$3000=$B914),,),0),MATCH(C880,'ce raw data'!$C$1:$CZ$1,0))="","-",INDEX('ce raw data'!$C$2:$CZ$3000,MATCH(1,INDEX(('ce raw data'!$A$2:$A$3000=C877)*('ce raw data'!$B$2:$B$3000=$B914),,),0),MATCH(C880,'ce raw data'!$C$1:$CZ$1,0))),"-")</f>
        <v>-</v>
      </c>
      <c r="D914" s="8" t="str">
        <f>IFERROR(IF(INDEX('ce raw data'!$C$2:$CZ$3000,MATCH(1,INDEX(('ce raw data'!$A$2:$A$3000=C877)*('ce raw data'!$B$2:$B$3000=$B914),,),0),MATCH(D880,'ce raw data'!$C$1:$CZ$1,0))="","-",INDEX('ce raw data'!$C$2:$CZ$3000,MATCH(1,INDEX(('ce raw data'!$A$2:$A$3000=C877)*('ce raw data'!$B$2:$B$3000=$B914),,),0),MATCH(D880,'ce raw data'!$C$1:$CZ$1,0))),"-")</f>
        <v>-</v>
      </c>
      <c r="E914" s="8" t="str">
        <f>IFERROR(IF(INDEX('ce raw data'!$C$2:$CZ$3000,MATCH(1,INDEX(('ce raw data'!$A$2:$A$3000=C877)*('ce raw data'!$B$2:$B$3000=$B914),,),0),MATCH(E880,'ce raw data'!$C$1:$CZ$1,0))="","-",INDEX('ce raw data'!$C$2:$CZ$3000,MATCH(1,INDEX(('ce raw data'!$A$2:$A$3000=C877)*('ce raw data'!$B$2:$B$3000=$B914),,),0),MATCH(E880,'ce raw data'!$C$1:$CZ$1,0))),"-")</f>
        <v>-</v>
      </c>
      <c r="F914" s="8" t="str">
        <f>IFERROR(IF(INDEX('ce raw data'!$C$2:$CZ$3000,MATCH(1,INDEX(('ce raw data'!$A$2:$A$3000=C877)*('ce raw data'!$B$2:$B$3000=$B914),,),0),MATCH(F880,'ce raw data'!$C$1:$CZ$1,0))="","-",INDEX('ce raw data'!$C$2:$CZ$3000,MATCH(1,INDEX(('ce raw data'!$A$2:$A$3000=C877)*('ce raw data'!$B$2:$B$3000=$B914),,),0),MATCH(F880,'ce raw data'!$C$1:$CZ$1,0))),"-")</f>
        <v>-</v>
      </c>
      <c r="G914" s="8" t="str">
        <f>IFERROR(IF(INDEX('ce raw data'!$C$2:$CZ$3000,MATCH(1,INDEX(('ce raw data'!$A$2:$A$3000=C877)*('ce raw data'!$B$2:$B$3000=$B914),,),0),MATCH(G880,'ce raw data'!$C$1:$CZ$1,0))="","-",INDEX('ce raw data'!$C$2:$CZ$3000,MATCH(1,INDEX(('ce raw data'!$A$2:$A$3000=C877)*('ce raw data'!$B$2:$B$3000=$B914),,),0),MATCH(G880,'ce raw data'!$C$1:$CZ$1,0))),"-")</f>
        <v>-</v>
      </c>
      <c r="H914" s="8" t="str">
        <f>IFERROR(IF(INDEX('ce raw data'!$C$2:$CZ$3000,MATCH(1,INDEX(('ce raw data'!$A$2:$A$3000=C877)*('ce raw data'!$B$2:$B$3000=$B914),,),0),MATCH(H880,'ce raw data'!$C$1:$CZ$1,0))="","-",INDEX('ce raw data'!$C$2:$CZ$3000,MATCH(1,INDEX(('ce raw data'!$A$2:$A$3000=C877)*('ce raw data'!$B$2:$B$3000=$B914),,),0),MATCH(H880,'ce raw data'!$C$1:$CZ$1,0))),"-")</f>
        <v>-</v>
      </c>
      <c r="I914" s="8" t="str">
        <f>IFERROR(IF(INDEX('ce raw data'!$C$2:$CZ$3000,MATCH(1,INDEX(('ce raw data'!$A$2:$A$3000=C877)*('ce raw data'!$B$2:$B$3000=$B914),,),0),MATCH(I880,'ce raw data'!$C$1:$CZ$1,0))="","-",INDEX('ce raw data'!$C$2:$CZ$3000,MATCH(1,INDEX(('ce raw data'!$A$2:$A$3000=C877)*('ce raw data'!$B$2:$B$3000=$B914),,),0),MATCH(I880,'ce raw data'!$C$1:$CZ$1,0))),"-")</f>
        <v>-</v>
      </c>
      <c r="J914" s="8" t="str">
        <f>IFERROR(IF(INDEX('ce raw data'!$C$2:$CZ$3000,MATCH(1,INDEX(('ce raw data'!$A$2:$A$3000=C877)*('ce raw data'!$B$2:$B$3000=$B914),,),0),MATCH(J880,'ce raw data'!$C$1:$CZ$1,0))="","-",INDEX('ce raw data'!$C$2:$CZ$3000,MATCH(1,INDEX(('ce raw data'!$A$2:$A$3000=C877)*('ce raw data'!$B$2:$B$3000=$B914),,),0),MATCH(J880,'ce raw data'!$C$1:$CZ$1,0))),"-")</f>
        <v>-</v>
      </c>
    </row>
    <row r="915" spans="2:10" hidden="1" x14ac:dyDescent="0.4">
      <c r="B915" s="14"/>
      <c r="C915" s="8" t="str">
        <f>IFERROR(IF(INDEX('ce raw data'!$C$2:$CZ$3000,MATCH(1,INDEX(('ce raw data'!$A$2:$A$3000=C877)*('ce raw data'!$B$2:$B$3000=$B916),,),0),MATCH(SUBSTITUTE(C880,"Allele","Height"),'ce raw data'!$C$1:$CZ$1,0))="","-",INDEX('ce raw data'!$C$2:$CZ$3000,MATCH(1,INDEX(('ce raw data'!$A$2:$A$3000=C877)*('ce raw data'!$B$2:$B$3000=$B916),,),0),MATCH(SUBSTITUTE(C880,"Allele","Height"),'ce raw data'!$C$1:$CZ$1,0))),"-")</f>
        <v>-</v>
      </c>
      <c r="D915" s="8" t="str">
        <f>IFERROR(IF(INDEX('ce raw data'!$C$2:$CZ$3000,MATCH(1,INDEX(('ce raw data'!$A$2:$A$3000=C877)*('ce raw data'!$B$2:$B$3000=$B916),,),0),MATCH(SUBSTITUTE(D880,"Allele","Height"),'ce raw data'!$C$1:$CZ$1,0))="","-",INDEX('ce raw data'!$C$2:$CZ$3000,MATCH(1,INDEX(('ce raw data'!$A$2:$A$3000=C877)*('ce raw data'!$B$2:$B$3000=$B916),,),0),MATCH(SUBSTITUTE(D880,"Allele","Height"),'ce raw data'!$C$1:$CZ$1,0))),"-")</f>
        <v>-</v>
      </c>
      <c r="E915" s="8" t="str">
        <f>IFERROR(IF(INDEX('ce raw data'!$C$2:$CZ$3000,MATCH(1,INDEX(('ce raw data'!$A$2:$A$3000=C877)*('ce raw data'!$B$2:$B$3000=$B916),,),0),MATCH(SUBSTITUTE(E880,"Allele","Height"),'ce raw data'!$C$1:$CZ$1,0))="","-",INDEX('ce raw data'!$C$2:$CZ$3000,MATCH(1,INDEX(('ce raw data'!$A$2:$A$3000=C877)*('ce raw data'!$B$2:$B$3000=$B916),,),0),MATCH(SUBSTITUTE(E880,"Allele","Height"),'ce raw data'!$C$1:$CZ$1,0))),"-")</f>
        <v>-</v>
      </c>
      <c r="F915" s="8" t="str">
        <f>IFERROR(IF(INDEX('ce raw data'!$C$2:$CZ$3000,MATCH(1,INDEX(('ce raw data'!$A$2:$A$3000=C877)*('ce raw data'!$B$2:$B$3000=$B916),,),0),MATCH(SUBSTITUTE(F880,"Allele","Height"),'ce raw data'!$C$1:$CZ$1,0))="","-",INDEX('ce raw data'!$C$2:$CZ$3000,MATCH(1,INDEX(('ce raw data'!$A$2:$A$3000=C877)*('ce raw data'!$B$2:$B$3000=$B916),,),0),MATCH(SUBSTITUTE(F880,"Allele","Height"),'ce raw data'!$C$1:$CZ$1,0))),"-")</f>
        <v>-</v>
      </c>
      <c r="G915" s="8" t="str">
        <f>IFERROR(IF(INDEX('ce raw data'!$C$2:$CZ$3000,MATCH(1,INDEX(('ce raw data'!$A$2:$A$3000=C877)*('ce raw data'!$B$2:$B$3000=$B916),,),0),MATCH(SUBSTITUTE(G880,"Allele","Height"),'ce raw data'!$C$1:$CZ$1,0))="","-",INDEX('ce raw data'!$C$2:$CZ$3000,MATCH(1,INDEX(('ce raw data'!$A$2:$A$3000=C877)*('ce raw data'!$B$2:$B$3000=$B916),,),0),MATCH(SUBSTITUTE(G880,"Allele","Height"),'ce raw data'!$C$1:$CZ$1,0))),"-")</f>
        <v>-</v>
      </c>
      <c r="H915" s="8" t="str">
        <f>IFERROR(IF(INDEX('ce raw data'!$C$2:$CZ$3000,MATCH(1,INDEX(('ce raw data'!$A$2:$A$3000=C877)*('ce raw data'!$B$2:$B$3000=$B916),,),0),MATCH(SUBSTITUTE(H880,"Allele","Height"),'ce raw data'!$C$1:$CZ$1,0))="","-",INDEX('ce raw data'!$C$2:$CZ$3000,MATCH(1,INDEX(('ce raw data'!$A$2:$A$3000=C877)*('ce raw data'!$B$2:$B$3000=$B916),,),0),MATCH(SUBSTITUTE(H880,"Allele","Height"),'ce raw data'!$C$1:$CZ$1,0))),"-")</f>
        <v>-</v>
      </c>
      <c r="I915" s="8" t="str">
        <f>IFERROR(IF(INDEX('ce raw data'!$C$2:$CZ$3000,MATCH(1,INDEX(('ce raw data'!$A$2:$A$3000=C877)*('ce raw data'!$B$2:$B$3000=$B916),,),0),MATCH(SUBSTITUTE(I880,"Allele","Height"),'ce raw data'!$C$1:$CZ$1,0))="","-",INDEX('ce raw data'!$C$2:$CZ$3000,MATCH(1,INDEX(('ce raw data'!$A$2:$A$3000=C877)*('ce raw data'!$B$2:$B$3000=$B916),,),0),MATCH(SUBSTITUTE(I880,"Allele","Height"),'ce raw data'!$C$1:$CZ$1,0))),"-")</f>
        <v>-</v>
      </c>
      <c r="J915" s="8" t="str">
        <f>IFERROR(IF(INDEX('ce raw data'!$C$2:$CZ$3000,MATCH(1,INDEX(('ce raw data'!$A$2:$A$3000=C877)*('ce raw data'!$B$2:$B$3000=$B916),,),0),MATCH(SUBSTITUTE(J880,"Allele","Height"),'ce raw data'!$C$1:$CZ$1,0))="","-",INDEX('ce raw data'!$C$2:$CZ$3000,MATCH(1,INDEX(('ce raw data'!$A$2:$A$3000=C877)*('ce raw data'!$B$2:$B$3000=$B916),,),0),MATCH(SUBSTITUTE(J880,"Allele","Height"),'ce raw data'!$C$1:$CZ$1,0))),"-")</f>
        <v>-</v>
      </c>
    </row>
    <row r="916" spans="2:10" x14ac:dyDescent="0.4">
      <c r="B916" s="14" t="str">
        <f>'Allele Call Table'!$A$105</f>
        <v>TPOX</v>
      </c>
      <c r="C916" s="8" t="str">
        <f>IFERROR(IF(INDEX('ce raw data'!$C$2:$CZ$3000,MATCH(1,INDEX(('ce raw data'!$A$2:$A$3000=C877)*('ce raw data'!$B$2:$B$3000=$B916),,),0),MATCH(C880,'ce raw data'!$C$1:$CZ$1,0))="","-",INDEX('ce raw data'!$C$2:$CZ$3000,MATCH(1,INDEX(('ce raw data'!$A$2:$A$3000=C877)*('ce raw data'!$B$2:$B$3000=$B916),,),0),MATCH(C880,'ce raw data'!$C$1:$CZ$1,0))),"-")</f>
        <v>-</v>
      </c>
      <c r="D916" s="8" t="str">
        <f>IFERROR(IF(INDEX('ce raw data'!$C$2:$CZ$3000,MATCH(1,INDEX(('ce raw data'!$A$2:$A$3000=C877)*('ce raw data'!$B$2:$B$3000=$B916),,),0),MATCH(D880,'ce raw data'!$C$1:$CZ$1,0))="","-",INDEX('ce raw data'!$C$2:$CZ$3000,MATCH(1,INDEX(('ce raw data'!$A$2:$A$3000=C877)*('ce raw data'!$B$2:$B$3000=$B916),,),0),MATCH(D880,'ce raw data'!$C$1:$CZ$1,0))),"-")</f>
        <v>-</v>
      </c>
      <c r="E916" s="8" t="str">
        <f>IFERROR(IF(INDEX('ce raw data'!$C$2:$CZ$3000,MATCH(1,INDEX(('ce raw data'!$A$2:$A$3000=C877)*('ce raw data'!$B$2:$B$3000=$B916),,),0),MATCH(E880,'ce raw data'!$C$1:$CZ$1,0))="","-",INDEX('ce raw data'!$C$2:$CZ$3000,MATCH(1,INDEX(('ce raw data'!$A$2:$A$3000=C877)*('ce raw data'!$B$2:$B$3000=$B916),,),0),MATCH(E880,'ce raw data'!$C$1:$CZ$1,0))),"-")</f>
        <v>-</v>
      </c>
      <c r="F916" s="8" t="str">
        <f>IFERROR(IF(INDEX('ce raw data'!$C$2:$CZ$3000,MATCH(1,INDEX(('ce raw data'!$A$2:$A$3000=C877)*('ce raw data'!$B$2:$B$3000=$B916),,),0),MATCH(F880,'ce raw data'!$C$1:$CZ$1,0))="","-",INDEX('ce raw data'!$C$2:$CZ$3000,MATCH(1,INDEX(('ce raw data'!$A$2:$A$3000=C877)*('ce raw data'!$B$2:$B$3000=$B916),,),0),MATCH(F880,'ce raw data'!$C$1:$CZ$1,0))),"-")</f>
        <v>-</v>
      </c>
      <c r="G916" s="8" t="str">
        <f>IFERROR(IF(INDEX('ce raw data'!$C$2:$CZ$3000,MATCH(1,INDEX(('ce raw data'!$A$2:$A$3000=C877)*('ce raw data'!$B$2:$B$3000=$B916),,),0),MATCH(G880,'ce raw data'!$C$1:$CZ$1,0))="","-",INDEX('ce raw data'!$C$2:$CZ$3000,MATCH(1,INDEX(('ce raw data'!$A$2:$A$3000=C877)*('ce raw data'!$B$2:$B$3000=$B916),,),0),MATCH(G880,'ce raw data'!$C$1:$CZ$1,0))),"-")</f>
        <v>-</v>
      </c>
      <c r="H916" s="8" t="str">
        <f>IFERROR(IF(INDEX('ce raw data'!$C$2:$CZ$3000,MATCH(1,INDEX(('ce raw data'!$A$2:$A$3000=C877)*('ce raw data'!$B$2:$B$3000=$B916),,),0),MATCH(H880,'ce raw data'!$C$1:$CZ$1,0))="","-",INDEX('ce raw data'!$C$2:$CZ$3000,MATCH(1,INDEX(('ce raw data'!$A$2:$A$3000=C877)*('ce raw data'!$B$2:$B$3000=$B916),,),0),MATCH(H880,'ce raw data'!$C$1:$CZ$1,0))),"-")</f>
        <v>-</v>
      </c>
      <c r="I916" s="8" t="str">
        <f>IFERROR(IF(INDEX('ce raw data'!$C$2:$CZ$3000,MATCH(1,INDEX(('ce raw data'!$A$2:$A$3000=C877)*('ce raw data'!$B$2:$B$3000=$B916),,),0),MATCH(I880,'ce raw data'!$C$1:$CZ$1,0))="","-",INDEX('ce raw data'!$C$2:$CZ$3000,MATCH(1,INDEX(('ce raw data'!$A$2:$A$3000=C877)*('ce raw data'!$B$2:$B$3000=$B916),,),0),MATCH(I880,'ce raw data'!$C$1:$CZ$1,0))),"-")</f>
        <v>-</v>
      </c>
      <c r="J916" s="8" t="str">
        <f>IFERROR(IF(INDEX('ce raw data'!$C$2:$CZ$3000,MATCH(1,INDEX(('ce raw data'!$A$2:$A$3000=C877)*('ce raw data'!$B$2:$B$3000=$B916),,),0),MATCH(J880,'ce raw data'!$C$1:$CZ$1,0))="","-",INDEX('ce raw data'!$C$2:$CZ$3000,MATCH(1,INDEX(('ce raw data'!$A$2:$A$3000=C877)*('ce raw data'!$B$2:$B$3000=$B916),,),0),MATCH(J880,'ce raw data'!$C$1:$CZ$1,0))),"-")</f>
        <v>-</v>
      </c>
    </row>
    <row r="917" spans="2:10" hidden="1" x14ac:dyDescent="0.4">
      <c r="B917" s="10"/>
      <c r="C917" s="8" t="str">
        <f>IFERROR(IF(INDEX('ce raw data'!$C$2:$CZ$3000,MATCH(1,INDEX(('ce raw data'!$A$2:$A$3000=C877)*('ce raw data'!$B$2:$B$3000=$B918),,),0),MATCH(SUBSTITUTE(C880,"Allele","Height"),'ce raw data'!$C$1:$CZ$1,0))="","-",INDEX('ce raw data'!$C$2:$CZ$3000,MATCH(1,INDEX(('ce raw data'!$A$2:$A$3000=C877)*('ce raw data'!$B$2:$B$3000=$B918),,),0),MATCH(SUBSTITUTE(C880,"Allele","Height"),'ce raw data'!$C$1:$CZ$1,0))),"-")</f>
        <v>-</v>
      </c>
      <c r="D917" s="8" t="str">
        <f>IFERROR(IF(INDEX('ce raw data'!$C$2:$CZ$3000,MATCH(1,INDEX(('ce raw data'!$A$2:$A$3000=C877)*('ce raw data'!$B$2:$B$3000=$B918),,),0),MATCH(SUBSTITUTE(D880,"Allele","Height"),'ce raw data'!$C$1:$CZ$1,0))="","-",INDEX('ce raw data'!$C$2:$CZ$3000,MATCH(1,INDEX(('ce raw data'!$A$2:$A$3000=C877)*('ce raw data'!$B$2:$B$3000=$B918),,),0),MATCH(SUBSTITUTE(D880,"Allele","Height"),'ce raw data'!$C$1:$CZ$1,0))),"-")</f>
        <v>-</v>
      </c>
      <c r="E917" s="8" t="str">
        <f>IFERROR(IF(INDEX('ce raw data'!$C$2:$CZ$3000,MATCH(1,INDEX(('ce raw data'!$A$2:$A$3000=C877)*('ce raw data'!$B$2:$B$3000=$B918),,),0),MATCH(SUBSTITUTE(E880,"Allele","Height"),'ce raw data'!$C$1:$CZ$1,0))="","-",INDEX('ce raw data'!$C$2:$CZ$3000,MATCH(1,INDEX(('ce raw data'!$A$2:$A$3000=C877)*('ce raw data'!$B$2:$B$3000=$B918),,),0),MATCH(SUBSTITUTE(E880,"Allele","Height"),'ce raw data'!$C$1:$CZ$1,0))),"-")</f>
        <v>-</v>
      </c>
      <c r="F917" s="8" t="str">
        <f>IFERROR(IF(INDEX('ce raw data'!$C$2:$CZ$3000,MATCH(1,INDEX(('ce raw data'!$A$2:$A$3000=C877)*('ce raw data'!$B$2:$B$3000=$B918),,),0),MATCH(SUBSTITUTE(F880,"Allele","Height"),'ce raw data'!$C$1:$CZ$1,0))="","-",INDEX('ce raw data'!$C$2:$CZ$3000,MATCH(1,INDEX(('ce raw data'!$A$2:$A$3000=C877)*('ce raw data'!$B$2:$B$3000=$B918),,),0),MATCH(SUBSTITUTE(F880,"Allele","Height"),'ce raw data'!$C$1:$CZ$1,0))),"-")</f>
        <v>-</v>
      </c>
      <c r="G917" s="8" t="str">
        <f>IFERROR(IF(INDEX('ce raw data'!$C$2:$CZ$3000,MATCH(1,INDEX(('ce raw data'!$A$2:$A$3000=C877)*('ce raw data'!$B$2:$B$3000=$B918),,),0),MATCH(SUBSTITUTE(G880,"Allele","Height"),'ce raw data'!$C$1:$CZ$1,0))="","-",INDEX('ce raw data'!$C$2:$CZ$3000,MATCH(1,INDEX(('ce raw data'!$A$2:$A$3000=C877)*('ce raw data'!$B$2:$B$3000=$B918),,),0),MATCH(SUBSTITUTE(G880,"Allele","Height"),'ce raw data'!$C$1:$CZ$1,0))),"-")</f>
        <v>-</v>
      </c>
      <c r="H917" s="8" t="str">
        <f>IFERROR(IF(INDEX('ce raw data'!$C$2:$CZ$3000,MATCH(1,INDEX(('ce raw data'!$A$2:$A$3000=C877)*('ce raw data'!$B$2:$B$3000=$B918),,),0),MATCH(SUBSTITUTE(H880,"Allele","Height"),'ce raw data'!$C$1:$CZ$1,0))="","-",INDEX('ce raw data'!$C$2:$CZ$3000,MATCH(1,INDEX(('ce raw data'!$A$2:$A$3000=C877)*('ce raw data'!$B$2:$B$3000=$B918),,),0),MATCH(SUBSTITUTE(H880,"Allele","Height"),'ce raw data'!$C$1:$CZ$1,0))),"-")</f>
        <v>-</v>
      </c>
      <c r="I917" s="8" t="str">
        <f>IFERROR(IF(INDEX('ce raw data'!$C$2:$CZ$3000,MATCH(1,INDEX(('ce raw data'!$A$2:$A$3000=C877)*('ce raw data'!$B$2:$B$3000=$B918),,),0),MATCH(SUBSTITUTE(I880,"Allele","Height"),'ce raw data'!$C$1:$CZ$1,0))="","-",INDEX('ce raw data'!$C$2:$CZ$3000,MATCH(1,INDEX(('ce raw data'!$A$2:$A$3000=C877)*('ce raw data'!$B$2:$B$3000=$B918),,),0),MATCH(SUBSTITUTE(I880,"Allele","Height"),'ce raw data'!$C$1:$CZ$1,0))),"-")</f>
        <v>-</v>
      </c>
      <c r="J917" s="8" t="str">
        <f>IFERROR(IF(INDEX('ce raw data'!$C$2:$CZ$3000,MATCH(1,INDEX(('ce raw data'!$A$2:$A$3000=C877)*('ce raw data'!$B$2:$B$3000=$B918),,),0),MATCH(SUBSTITUTE(J880,"Allele","Height"),'ce raw data'!$C$1:$CZ$1,0))="","-",INDEX('ce raw data'!$C$2:$CZ$3000,MATCH(1,INDEX(('ce raw data'!$A$2:$A$3000=C877)*('ce raw data'!$B$2:$B$3000=$B918),,),0),MATCH(SUBSTITUTE(J880,"Allele","Height"),'ce raw data'!$C$1:$CZ$1,0))),"-")</f>
        <v>-</v>
      </c>
    </row>
    <row r="918" spans="2:10" x14ac:dyDescent="0.4">
      <c r="B918" s="12" t="str">
        <f>'Allele Call Table'!$A$107</f>
        <v>D8S1179</v>
      </c>
      <c r="C918" s="8" t="str">
        <f>IFERROR(IF(INDEX('ce raw data'!$C$2:$CZ$3000,MATCH(1,INDEX(('ce raw data'!$A$2:$A$3000=C877)*('ce raw data'!$B$2:$B$3000=$B918),,),0),MATCH(C880,'ce raw data'!$C$1:$CZ$1,0))="","-",INDEX('ce raw data'!$C$2:$CZ$3000,MATCH(1,INDEX(('ce raw data'!$A$2:$A$3000=C877)*('ce raw data'!$B$2:$B$3000=$B918),,),0),MATCH(C880,'ce raw data'!$C$1:$CZ$1,0))),"-")</f>
        <v>-</v>
      </c>
      <c r="D918" s="8" t="str">
        <f>IFERROR(IF(INDEX('ce raw data'!$C$2:$CZ$3000,MATCH(1,INDEX(('ce raw data'!$A$2:$A$3000=C877)*('ce raw data'!$B$2:$B$3000=$B918),,),0),MATCH(D880,'ce raw data'!$C$1:$CZ$1,0))="","-",INDEX('ce raw data'!$C$2:$CZ$3000,MATCH(1,INDEX(('ce raw data'!$A$2:$A$3000=C877)*('ce raw data'!$B$2:$B$3000=$B918),,),0),MATCH(D880,'ce raw data'!$C$1:$CZ$1,0))),"-")</f>
        <v>-</v>
      </c>
      <c r="E918" s="8" t="str">
        <f>IFERROR(IF(INDEX('ce raw data'!$C$2:$CZ$3000,MATCH(1,INDEX(('ce raw data'!$A$2:$A$3000=C877)*('ce raw data'!$B$2:$B$3000=$B918),,),0),MATCH(E880,'ce raw data'!$C$1:$CZ$1,0))="","-",INDEX('ce raw data'!$C$2:$CZ$3000,MATCH(1,INDEX(('ce raw data'!$A$2:$A$3000=C877)*('ce raw data'!$B$2:$B$3000=$B918),,),0),MATCH(E880,'ce raw data'!$C$1:$CZ$1,0))),"-")</f>
        <v>-</v>
      </c>
      <c r="F918" s="8" t="str">
        <f>IFERROR(IF(INDEX('ce raw data'!$C$2:$CZ$3000,MATCH(1,INDEX(('ce raw data'!$A$2:$A$3000=C877)*('ce raw data'!$B$2:$B$3000=$B918),,),0),MATCH(F880,'ce raw data'!$C$1:$CZ$1,0))="","-",INDEX('ce raw data'!$C$2:$CZ$3000,MATCH(1,INDEX(('ce raw data'!$A$2:$A$3000=C877)*('ce raw data'!$B$2:$B$3000=$B918),,),0),MATCH(F880,'ce raw data'!$C$1:$CZ$1,0))),"-")</f>
        <v>-</v>
      </c>
      <c r="G918" s="8" t="str">
        <f>IFERROR(IF(INDEX('ce raw data'!$C$2:$CZ$3000,MATCH(1,INDEX(('ce raw data'!$A$2:$A$3000=C877)*('ce raw data'!$B$2:$B$3000=$B918),,),0),MATCH(G880,'ce raw data'!$C$1:$CZ$1,0))="","-",INDEX('ce raw data'!$C$2:$CZ$3000,MATCH(1,INDEX(('ce raw data'!$A$2:$A$3000=C877)*('ce raw data'!$B$2:$B$3000=$B918),,),0),MATCH(G880,'ce raw data'!$C$1:$CZ$1,0))),"-")</f>
        <v>-</v>
      </c>
      <c r="H918" s="8" t="str">
        <f>IFERROR(IF(INDEX('ce raw data'!$C$2:$CZ$3000,MATCH(1,INDEX(('ce raw data'!$A$2:$A$3000=C877)*('ce raw data'!$B$2:$B$3000=$B918),,),0),MATCH(H880,'ce raw data'!$C$1:$CZ$1,0))="","-",INDEX('ce raw data'!$C$2:$CZ$3000,MATCH(1,INDEX(('ce raw data'!$A$2:$A$3000=C877)*('ce raw data'!$B$2:$B$3000=$B918),,),0),MATCH(H880,'ce raw data'!$C$1:$CZ$1,0))),"-")</f>
        <v>-</v>
      </c>
      <c r="I918" s="8" t="str">
        <f>IFERROR(IF(INDEX('ce raw data'!$C$2:$CZ$3000,MATCH(1,INDEX(('ce raw data'!$A$2:$A$3000=C877)*('ce raw data'!$B$2:$B$3000=$B918),,),0),MATCH(I880,'ce raw data'!$C$1:$CZ$1,0))="","-",INDEX('ce raw data'!$C$2:$CZ$3000,MATCH(1,INDEX(('ce raw data'!$A$2:$A$3000=C877)*('ce raw data'!$B$2:$B$3000=$B918),,),0),MATCH(I880,'ce raw data'!$C$1:$CZ$1,0))),"-")</f>
        <v>-</v>
      </c>
      <c r="J918" s="8" t="str">
        <f>IFERROR(IF(INDEX('ce raw data'!$C$2:$CZ$3000,MATCH(1,INDEX(('ce raw data'!$A$2:$A$3000=C877)*('ce raw data'!$B$2:$B$3000=$B918),,),0),MATCH(J880,'ce raw data'!$C$1:$CZ$1,0))="","-",INDEX('ce raw data'!$C$2:$CZ$3000,MATCH(1,INDEX(('ce raw data'!$A$2:$A$3000=C877)*('ce raw data'!$B$2:$B$3000=$B918),,),0),MATCH(J880,'ce raw data'!$C$1:$CZ$1,0))),"-")</f>
        <v>-</v>
      </c>
    </row>
    <row r="919" spans="2:10" hidden="1" x14ac:dyDescent="0.4">
      <c r="B919" s="12"/>
      <c r="C919" s="8" t="str">
        <f>IFERROR(IF(INDEX('ce raw data'!$C$2:$CZ$3000,MATCH(1,INDEX(('ce raw data'!$A$2:$A$3000=C877)*('ce raw data'!$B$2:$B$3000=$B920),,),0),MATCH(SUBSTITUTE(C880,"Allele","Height"),'ce raw data'!$C$1:$CZ$1,0))="","-",INDEX('ce raw data'!$C$2:$CZ$3000,MATCH(1,INDEX(('ce raw data'!$A$2:$A$3000=C877)*('ce raw data'!$B$2:$B$3000=$B920),,),0),MATCH(SUBSTITUTE(C880,"Allele","Height"),'ce raw data'!$C$1:$CZ$1,0))),"-")</f>
        <v>-</v>
      </c>
      <c r="D919" s="8" t="str">
        <f>IFERROR(IF(INDEX('ce raw data'!$C$2:$CZ$3000,MATCH(1,INDEX(('ce raw data'!$A$2:$A$3000=C877)*('ce raw data'!$B$2:$B$3000=$B920),,),0),MATCH(SUBSTITUTE(D880,"Allele","Height"),'ce raw data'!$C$1:$CZ$1,0))="","-",INDEX('ce raw data'!$C$2:$CZ$3000,MATCH(1,INDEX(('ce raw data'!$A$2:$A$3000=C877)*('ce raw data'!$B$2:$B$3000=$B920),,),0),MATCH(SUBSTITUTE(D880,"Allele","Height"),'ce raw data'!$C$1:$CZ$1,0))),"-")</f>
        <v>-</v>
      </c>
      <c r="E919" s="8" t="str">
        <f>IFERROR(IF(INDEX('ce raw data'!$C$2:$CZ$3000,MATCH(1,INDEX(('ce raw data'!$A$2:$A$3000=C877)*('ce raw data'!$B$2:$B$3000=$B920),,),0),MATCH(SUBSTITUTE(E880,"Allele","Height"),'ce raw data'!$C$1:$CZ$1,0))="","-",INDEX('ce raw data'!$C$2:$CZ$3000,MATCH(1,INDEX(('ce raw data'!$A$2:$A$3000=C877)*('ce raw data'!$B$2:$B$3000=$B920),,),0),MATCH(SUBSTITUTE(E880,"Allele","Height"),'ce raw data'!$C$1:$CZ$1,0))),"-")</f>
        <v>-</v>
      </c>
      <c r="F919" s="8" t="str">
        <f>IFERROR(IF(INDEX('ce raw data'!$C$2:$CZ$3000,MATCH(1,INDEX(('ce raw data'!$A$2:$A$3000=C877)*('ce raw data'!$B$2:$B$3000=$B920),,),0),MATCH(SUBSTITUTE(F880,"Allele","Height"),'ce raw data'!$C$1:$CZ$1,0))="","-",INDEX('ce raw data'!$C$2:$CZ$3000,MATCH(1,INDEX(('ce raw data'!$A$2:$A$3000=C877)*('ce raw data'!$B$2:$B$3000=$B920),,),0),MATCH(SUBSTITUTE(F880,"Allele","Height"),'ce raw data'!$C$1:$CZ$1,0))),"-")</f>
        <v>-</v>
      </c>
      <c r="G919" s="8" t="str">
        <f>IFERROR(IF(INDEX('ce raw data'!$C$2:$CZ$3000,MATCH(1,INDEX(('ce raw data'!$A$2:$A$3000=C877)*('ce raw data'!$B$2:$B$3000=$B920),,),0),MATCH(SUBSTITUTE(G880,"Allele","Height"),'ce raw data'!$C$1:$CZ$1,0))="","-",INDEX('ce raw data'!$C$2:$CZ$3000,MATCH(1,INDEX(('ce raw data'!$A$2:$A$3000=C877)*('ce raw data'!$B$2:$B$3000=$B920),,),0),MATCH(SUBSTITUTE(G880,"Allele","Height"),'ce raw data'!$C$1:$CZ$1,0))),"-")</f>
        <v>-</v>
      </c>
      <c r="H919" s="8" t="str">
        <f>IFERROR(IF(INDEX('ce raw data'!$C$2:$CZ$3000,MATCH(1,INDEX(('ce raw data'!$A$2:$A$3000=C877)*('ce raw data'!$B$2:$B$3000=$B920),,),0),MATCH(SUBSTITUTE(H880,"Allele","Height"),'ce raw data'!$C$1:$CZ$1,0))="","-",INDEX('ce raw data'!$C$2:$CZ$3000,MATCH(1,INDEX(('ce raw data'!$A$2:$A$3000=C877)*('ce raw data'!$B$2:$B$3000=$B920),,),0),MATCH(SUBSTITUTE(H880,"Allele","Height"),'ce raw data'!$C$1:$CZ$1,0))),"-")</f>
        <v>-</v>
      </c>
      <c r="I919" s="8" t="str">
        <f>IFERROR(IF(INDEX('ce raw data'!$C$2:$CZ$3000,MATCH(1,INDEX(('ce raw data'!$A$2:$A$3000=C877)*('ce raw data'!$B$2:$B$3000=$B920),,),0),MATCH(SUBSTITUTE(I880,"Allele","Height"),'ce raw data'!$C$1:$CZ$1,0))="","-",INDEX('ce raw data'!$C$2:$CZ$3000,MATCH(1,INDEX(('ce raw data'!$A$2:$A$3000=C877)*('ce raw data'!$B$2:$B$3000=$B920),,),0),MATCH(SUBSTITUTE(I880,"Allele","Height"),'ce raw data'!$C$1:$CZ$1,0))),"-")</f>
        <v>-</v>
      </c>
      <c r="J919" s="8" t="str">
        <f>IFERROR(IF(INDEX('ce raw data'!$C$2:$CZ$3000,MATCH(1,INDEX(('ce raw data'!$A$2:$A$3000=C877)*('ce raw data'!$B$2:$B$3000=$B920),,),0),MATCH(SUBSTITUTE(J880,"Allele","Height"),'ce raw data'!$C$1:$CZ$1,0))="","-",INDEX('ce raw data'!$C$2:$CZ$3000,MATCH(1,INDEX(('ce raw data'!$A$2:$A$3000=C877)*('ce raw data'!$B$2:$B$3000=$B920),,),0),MATCH(SUBSTITUTE(J880,"Allele","Height"),'ce raw data'!$C$1:$CZ$1,0))),"-")</f>
        <v>-</v>
      </c>
    </row>
    <row r="920" spans="2:10" x14ac:dyDescent="0.4">
      <c r="B920" s="12" t="str">
        <f>'Allele Call Table'!$A$109</f>
        <v>D12S391</v>
      </c>
      <c r="C920" s="8" t="str">
        <f>IFERROR(IF(INDEX('ce raw data'!$C$2:$CZ$3000,MATCH(1,INDEX(('ce raw data'!$A$2:$A$3000=C877)*('ce raw data'!$B$2:$B$3000=$B920),,),0),MATCH(C880,'ce raw data'!$C$1:$CZ$1,0))="","-",INDEX('ce raw data'!$C$2:$CZ$3000,MATCH(1,INDEX(('ce raw data'!$A$2:$A$3000=C877)*('ce raw data'!$B$2:$B$3000=$B920),,),0),MATCH(C880,'ce raw data'!$C$1:$CZ$1,0))),"-")</f>
        <v>-</v>
      </c>
      <c r="D920" s="8" t="str">
        <f>IFERROR(IF(INDEX('ce raw data'!$C$2:$CZ$3000,MATCH(1,INDEX(('ce raw data'!$A$2:$A$3000=C877)*('ce raw data'!$B$2:$B$3000=$B920),,),0),MATCH(D880,'ce raw data'!$C$1:$CZ$1,0))="","-",INDEX('ce raw data'!$C$2:$CZ$3000,MATCH(1,INDEX(('ce raw data'!$A$2:$A$3000=C877)*('ce raw data'!$B$2:$B$3000=$B920),,),0),MATCH(D880,'ce raw data'!$C$1:$CZ$1,0))),"-")</f>
        <v>-</v>
      </c>
      <c r="E920" s="8" t="str">
        <f>IFERROR(IF(INDEX('ce raw data'!$C$2:$CZ$3000,MATCH(1,INDEX(('ce raw data'!$A$2:$A$3000=C877)*('ce raw data'!$B$2:$B$3000=$B920),,),0),MATCH(E880,'ce raw data'!$C$1:$CZ$1,0))="","-",INDEX('ce raw data'!$C$2:$CZ$3000,MATCH(1,INDEX(('ce raw data'!$A$2:$A$3000=C877)*('ce raw data'!$B$2:$B$3000=$B920),,),0),MATCH(E880,'ce raw data'!$C$1:$CZ$1,0))),"-")</f>
        <v>-</v>
      </c>
      <c r="F920" s="8" t="str">
        <f>IFERROR(IF(INDEX('ce raw data'!$C$2:$CZ$3000,MATCH(1,INDEX(('ce raw data'!$A$2:$A$3000=C877)*('ce raw data'!$B$2:$B$3000=$B920),,),0),MATCH(F880,'ce raw data'!$C$1:$CZ$1,0))="","-",INDEX('ce raw data'!$C$2:$CZ$3000,MATCH(1,INDEX(('ce raw data'!$A$2:$A$3000=C877)*('ce raw data'!$B$2:$B$3000=$B920),,),0),MATCH(F880,'ce raw data'!$C$1:$CZ$1,0))),"-")</f>
        <v>-</v>
      </c>
      <c r="G920" s="8" t="str">
        <f>IFERROR(IF(INDEX('ce raw data'!$C$2:$CZ$3000,MATCH(1,INDEX(('ce raw data'!$A$2:$A$3000=C877)*('ce raw data'!$B$2:$B$3000=$B920),,),0),MATCH(G880,'ce raw data'!$C$1:$CZ$1,0))="","-",INDEX('ce raw data'!$C$2:$CZ$3000,MATCH(1,INDEX(('ce raw data'!$A$2:$A$3000=C877)*('ce raw data'!$B$2:$B$3000=$B920),,),0),MATCH(G880,'ce raw data'!$C$1:$CZ$1,0))),"-")</f>
        <v>-</v>
      </c>
      <c r="H920" s="8" t="str">
        <f>IFERROR(IF(INDEX('ce raw data'!$C$2:$CZ$3000,MATCH(1,INDEX(('ce raw data'!$A$2:$A$3000=C877)*('ce raw data'!$B$2:$B$3000=$B920),,),0),MATCH(H880,'ce raw data'!$C$1:$CZ$1,0))="","-",INDEX('ce raw data'!$C$2:$CZ$3000,MATCH(1,INDEX(('ce raw data'!$A$2:$A$3000=C877)*('ce raw data'!$B$2:$B$3000=$B920),,),0),MATCH(H880,'ce raw data'!$C$1:$CZ$1,0))),"-")</f>
        <v>-</v>
      </c>
      <c r="I920" s="8" t="str">
        <f>IFERROR(IF(INDEX('ce raw data'!$C$2:$CZ$3000,MATCH(1,INDEX(('ce raw data'!$A$2:$A$3000=C877)*('ce raw data'!$B$2:$B$3000=$B920),,),0),MATCH(I880,'ce raw data'!$C$1:$CZ$1,0))="","-",INDEX('ce raw data'!$C$2:$CZ$3000,MATCH(1,INDEX(('ce raw data'!$A$2:$A$3000=C877)*('ce raw data'!$B$2:$B$3000=$B920),,),0),MATCH(I880,'ce raw data'!$C$1:$CZ$1,0))),"-")</f>
        <v>-</v>
      </c>
      <c r="J920" s="8" t="str">
        <f>IFERROR(IF(INDEX('ce raw data'!$C$2:$CZ$3000,MATCH(1,INDEX(('ce raw data'!$A$2:$A$3000=C877)*('ce raw data'!$B$2:$B$3000=$B920),,),0),MATCH(J880,'ce raw data'!$C$1:$CZ$1,0))="","-",INDEX('ce raw data'!$C$2:$CZ$3000,MATCH(1,INDEX(('ce raw data'!$A$2:$A$3000=C877)*('ce raw data'!$B$2:$B$3000=$B920),,),0),MATCH(J880,'ce raw data'!$C$1:$CZ$1,0))),"-")</f>
        <v>-</v>
      </c>
    </row>
    <row r="921" spans="2:10" hidden="1" x14ac:dyDescent="0.4">
      <c r="B921" s="12"/>
      <c r="C921" s="8" t="str">
        <f>IFERROR(IF(INDEX('ce raw data'!$C$2:$CZ$3000,MATCH(1,INDEX(('ce raw data'!$A$2:$A$3000=C877)*('ce raw data'!$B$2:$B$3000=$B922),,),0),MATCH(SUBSTITUTE(C880,"Allele","Height"),'ce raw data'!$C$1:$CZ$1,0))="","-",INDEX('ce raw data'!$C$2:$CZ$3000,MATCH(1,INDEX(('ce raw data'!$A$2:$A$3000=C877)*('ce raw data'!$B$2:$B$3000=$B922),,),0),MATCH(SUBSTITUTE(C880,"Allele","Height"),'ce raw data'!$C$1:$CZ$1,0))),"-")</f>
        <v>-</v>
      </c>
      <c r="D921" s="8" t="str">
        <f>IFERROR(IF(INDEX('ce raw data'!$C$2:$CZ$3000,MATCH(1,INDEX(('ce raw data'!$A$2:$A$3000=C877)*('ce raw data'!$B$2:$B$3000=$B922),,),0),MATCH(SUBSTITUTE(D880,"Allele","Height"),'ce raw data'!$C$1:$CZ$1,0))="","-",INDEX('ce raw data'!$C$2:$CZ$3000,MATCH(1,INDEX(('ce raw data'!$A$2:$A$3000=C877)*('ce raw data'!$B$2:$B$3000=$B922),,),0),MATCH(SUBSTITUTE(D880,"Allele","Height"),'ce raw data'!$C$1:$CZ$1,0))),"-")</f>
        <v>-</v>
      </c>
      <c r="E921" s="8" t="str">
        <f>IFERROR(IF(INDEX('ce raw data'!$C$2:$CZ$3000,MATCH(1,INDEX(('ce raw data'!$A$2:$A$3000=C877)*('ce raw data'!$B$2:$B$3000=$B922),,),0),MATCH(SUBSTITUTE(E880,"Allele","Height"),'ce raw data'!$C$1:$CZ$1,0))="","-",INDEX('ce raw data'!$C$2:$CZ$3000,MATCH(1,INDEX(('ce raw data'!$A$2:$A$3000=C877)*('ce raw data'!$B$2:$B$3000=$B922),,),0),MATCH(SUBSTITUTE(E880,"Allele","Height"),'ce raw data'!$C$1:$CZ$1,0))),"-")</f>
        <v>-</v>
      </c>
      <c r="F921" s="8" t="str">
        <f>IFERROR(IF(INDEX('ce raw data'!$C$2:$CZ$3000,MATCH(1,INDEX(('ce raw data'!$A$2:$A$3000=C877)*('ce raw data'!$B$2:$B$3000=$B922),,),0),MATCH(SUBSTITUTE(F880,"Allele","Height"),'ce raw data'!$C$1:$CZ$1,0))="","-",INDEX('ce raw data'!$C$2:$CZ$3000,MATCH(1,INDEX(('ce raw data'!$A$2:$A$3000=C877)*('ce raw data'!$B$2:$B$3000=$B922),,),0),MATCH(SUBSTITUTE(F880,"Allele","Height"),'ce raw data'!$C$1:$CZ$1,0))),"-")</f>
        <v>-</v>
      </c>
      <c r="G921" s="8" t="str">
        <f>IFERROR(IF(INDEX('ce raw data'!$C$2:$CZ$3000,MATCH(1,INDEX(('ce raw data'!$A$2:$A$3000=C877)*('ce raw data'!$B$2:$B$3000=$B922),,),0),MATCH(SUBSTITUTE(G880,"Allele","Height"),'ce raw data'!$C$1:$CZ$1,0))="","-",INDEX('ce raw data'!$C$2:$CZ$3000,MATCH(1,INDEX(('ce raw data'!$A$2:$A$3000=C877)*('ce raw data'!$B$2:$B$3000=$B922),,),0),MATCH(SUBSTITUTE(G880,"Allele","Height"),'ce raw data'!$C$1:$CZ$1,0))),"-")</f>
        <v>-</v>
      </c>
      <c r="H921" s="8" t="str">
        <f>IFERROR(IF(INDEX('ce raw data'!$C$2:$CZ$3000,MATCH(1,INDEX(('ce raw data'!$A$2:$A$3000=C877)*('ce raw data'!$B$2:$B$3000=$B922),,),0),MATCH(SUBSTITUTE(H880,"Allele","Height"),'ce raw data'!$C$1:$CZ$1,0))="","-",INDEX('ce raw data'!$C$2:$CZ$3000,MATCH(1,INDEX(('ce raw data'!$A$2:$A$3000=C877)*('ce raw data'!$B$2:$B$3000=$B922),,),0),MATCH(SUBSTITUTE(H880,"Allele","Height"),'ce raw data'!$C$1:$CZ$1,0))),"-")</f>
        <v>-</v>
      </c>
      <c r="I921" s="8" t="str">
        <f>IFERROR(IF(INDEX('ce raw data'!$C$2:$CZ$3000,MATCH(1,INDEX(('ce raw data'!$A$2:$A$3000=C877)*('ce raw data'!$B$2:$B$3000=$B922),,),0),MATCH(SUBSTITUTE(I880,"Allele","Height"),'ce raw data'!$C$1:$CZ$1,0))="","-",INDEX('ce raw data'!$C$2:$CZ$3000,MATCH(1,INDEX(('ce raw data'!$A$2:$A$3000=C877)*('ce raw data'!$B$2:$B$3000=$B922),,),0),MATCH(SUBSTITUTE(I880,"Allele","Height"),'ce raw data'!$C$1:$CZ$1,0))),"-")</f>
        <v>-</v>
      </c>
      <c r="J921" s="8" t="str">
        <f>IFERROR(IF(INDEX('ce raw data'!$C$2:$CZ$3000,MATCH(1,INDEX(('ce raw data'!$A$2:$A$3000=C877)*('ce raw data'!$B$2:$B$3000=$B922),,),0),MATCH(SUBSTITUTE(J880,"Allele","Height"),'ce raw data'!$C$1:$CZ$1,0))="","-",INDEX('ce raw data'!$C$2:$CZ$3000,MATCH(1,INDEX(('ce raw data'!$A$2:$A$3000=C877)*('ce raw data'!$B$2:$B$3000=$B922),,),0),MATCH(SUBSTITUTE(J880,"Allele","Height"),'ce raw data'!$C$1:$CZ$1,0))),"-")</f>
        <v>-</v>
      </c>
    </row>
    <row r="922" spans="2:10" x14ac:dyDescent="0.4">
      <c r="B922" s="12" t="str">
        <f>'Allele Call Table'!$A$111</f>
        <v>D19S433</v>
      </c>
      <c r="C922" s="8" t="str">
        <f>IFERROR(IF(INDEX('ce raw data'!$C$2:$CZ$3000,MATCH(1,INDEX(('ce raw data'!$A$2:$A$3000=C877)*('ce raw data'!$B$2:$B$3000=$B922),,),0),MATCH(C880,'ce raw data'!$C$1:$CZ$1,0))="","-",INDEX('ce raw data'!$C$2:$CZ$3000,MATCH(1,INDEX(('ce raw data'!$A$2:$A$3000=C877)*('ce raw data'!$B$2:$B$3000=$B922),,),0),MATCH(C880,'ce raw data'!$C$1:$CZ$1,0))),"-")</f>
        <v>-</v>
      </c>
      <c r="D922" s="8" t="str">
        <f>IFERROR(IF(INDEX('ce raw data'!$C$2:$CZ$3000,MATCH(1,INDEX(('ce raw data'!$A$2:$A$3000=C877)*('ce raw data'!$B$2:$B$3000=$B922),,),0),MATCH(D880,'ce raw data'!$C$1:$CZ$1,0))="","-",INDEX('ce raw data'!$C$2:$CZ$3000,MATCH(1,INDEX(('ce raw data'!$A$2:$A$3000=C877)*('ce raw data'!$B$2:$B$3000=$B922),,),0),MATCH(D880,'ce raw data'!$C$1:$CZ$1,0))),"-")</f>
        <v>-</v>
      </c>
      <c r="E922" s="8" t="str">
        <f>IFERROR(IF(INDEX('ce raw data'!$C$2:$CZ$3000,MATCH(1,INDEX(('ce raw data'!$A$2:$A$3000=C877)*('ce raw data'!$B$2:$B$3000=$B922),,),0),MATCH(E880,'ce raw data'!$C$1:$CZ$1,0))="","-",INDEX('ce raw data'!$C$2:$CZ$3000,MATCH(1,INDEX(('ce raw data'!$A$2:$A$3000=C877)*('ce raw data'!$B$2:$B$3000=$B922),,),0),MATCH(E880,'ce raw data'!$C$1:$CZ$1,0))),"-")</f>
        <v>-</v>
      </c>
      <c r="F922" s="8" t="str">
        <f>IFERROR(IF(INDEX('ce raw data'!$C$2:$CZ$3000,MATCH(1,INDEX(('ce raw data'!$A$2:$A$3000=C877)*('ce raw data'!$B$2:$B$3000=$B922),,),0),MATCH(F880,'ce raw data'!$C$1:$CZ$1,0))="","-",INDEX('ce raw data'!$C$2:$CZ$3000,MATCH(1,INDEX(('ce raw data'!$A$2:$A$3000=C877)*('ce raw data'!$B$2:$B$3000=$B922),,),0),MATCH(F880,'ce raw data'!$C$1:$CZ$1,0))),"-")</f>
        <v>-</v>
      </c>
      <c r="G922" s="8" t="str">
        <f>IFERROR(IF(INDEX('ce raw data'!$C$2:$CZ$3000,MATCH(1,INDEX(('ce raw data'!$A$2:$A$3000=C877)*('ce raw data'!$B$2:$B$3000=$B922),,),0),MATCH(G880,'ce raw data'!$C$1:$CZ$1,0))="","-",INDEX('ce raw data'!$C$2:$CZ$3000,MATCH(1,INDEX(('ce raw data'!$A$2:$A$3000=C877)*('ce raw data'!$B$2:$B$3000=$B922),,),0),MATCH(G880,'ce raw data'!$C$1:$CZ$1,0))),"-")</f>
        <v>-</v>
      </c>
      <c r="H922" s="8" t="str">
        <f>IFERROR(IF(INDEX('ce raw data'!$C$2:$CZ$3000,MATCH(1,INDEX(('ce raw data'!$A$2:$A$3000=C877)*('ce raw data'!$B$2:$B$3000=$B922),,),0),MATCH(H880,'ce raw data'!$C$1:$CZ$1,0))="","-",INDEX('ce raw data'!$C$2:$CZ$3000,MATCH(1,INDEX(('ce raw data'!$A$2:$A$3000=C877)*('ce raw data'!$B$2:$B$3000=$B922),,),0),MATCH(H880,'ce raw data'!$C$1:$CZ$1,0))),"-")</f>
        <v>-</v>
      </c>
      <c r="I922" s="8" t="str">
        <f>IFERROR(IF(INDEX('ce raw data'!$C$2:$CZ$3000,MATCH(1,INDEX(('ce raw data'!$A$2:$A$3000=C877)*('ce raw data'!$B$2:$B$3000=$B922),,),0),MATCH(I880,'ce raw data'!$C$1:$CZ$1,0))="","-",INDEX('ce raw data'!$C$2:$CZ$3000,MATCH(1,INDEX(('ce raw data'!$A$2:$A$3000=C877)*('ce raw data'!$B$2:$B$3000=$B922),,),0),MATCH(I880,'ce raw data'!$C$1:$CZ$1,0))),"-")</f>
        <v>-</v>
      </c>
      <c r="J922" s="8" t="str">
        <f>IFERROR(IF(INDEX('ce raw data'!$C$2:$CZ$3000,MATCH(1,INDEX(('ce raw data'!$A$2:$A$3000=C877)*('ce raw data'!$B$2:$B$3000=$B922),,),0),MATCH(J880,'ce raw data'!$C$1:$CZ$1,0))="","-",INDEX('ce raw data'!$C$2:$CZ$3000,MATCH(1,INDEX(('ce raw data'!$A$2:$A$3000=C877)*('ce raw data'!$B$2:$B$3000=$B922),,),0),MATCH(J880,'ce raw data'!$C$1:$CZ$1,0))),"-")</f>
        <v>-</v>
      </c>
    </row>
    <row r="923" spans="2:10" hidden="1" x14ac:dyDescent="0.4">
      <c r="B923" s="12"/>
      <c r="C923" s="8" t="str">
        <f>IFERROR(IF(INDEX('ce raw data'!$C$2:$CZ$3000,MATCH(1,INDEX(('ce raw data'!$A$2:$A$3000=C877)*('ce raw data'!$B$2:$B$3000=$B924),,),0),MATCH(SUBSTITUTE(C880,"Allele","Height"),'ce raw data'!$C$1:$CZ$1,0))="","-",INDEX('ce raw data'!$C$2:$CZ$3000,MATCH(1,INDEX(('ce raw data'!$A$2:$A$3000=C877)*('ce raw data'!$B$2:$B$3000=$B924),,),0),MATCH(SUBSTITUTE(C880,"Allele","Height"),'ce raw data'!$C$1:$CZ$1,0))),"-")</f>
        <v>-</v>
      </c>
      <c r="D923" s="8" t="str">
        <f>IFERROR(IF(INDEX('ce raw data'!$C$2:$CZ$3000,MATCH(1,INDEX(('ce raw data'!$A$2:$A$3000=C877)*('ce raw data'!$B$2:$B$3000=$B924),,),0),MATCH(SUBSTITUTE(D880,"Allele","Height"),'ce raw data'!$C$1:$CZ$1,0))="","-",INDEX('ce raw data'!$C$2:$CZ$3000,MATCH(1,INDEX(('ce raw data'!$A$2:$A$3000=C877)*('ce raw data'!$B$2:$B$3000=$B924),,),0),MATCH(SUBSTITUTE(D880,"Allele","Height"),'ce raw data'!$C$1:$CZ$1,0))),"-")</f>
        <v>-</v>
      </c>
      <c r="E923" s="8" t="str">
        <f>IFERROR(IF(INDEX('ce raw data'!$C$2:$CZ$3000,MATCH(1,INDEX(('ce raw data'!$A$2:$A$3000=C877)*('ce raw data'!$B$2:$B$3000=$B924),,),0),MATCH(SUBSTITUTE(E880,"Allele","Height"),'ce raw data'!$C$1:$CZ$1,0))="","-",INDEX('ce raw data'!$C$2:$CZ$3000,MATCH(1,INDEX(('ce raw data'!$A$2:$A$3000=C877)*('ce raw data'!$B$2:$B$3000=$B924),,),0),MATCH(SUBSTITUTE(E880,"Allele","Height"),'ce raw data'!$C$1:$CZ$1,0))),"-")</f>
        <v>-</v>
      </c>
      <c r="F923" s="8" t="str">
        <f>IFERROR(IF(INDEX('ce raw data'!$C$2:$CZ$3000,MATCH(1,INDEX(('ce raw data'!$A$2:$A$3000=C877)*('ce raw data'!$B$2:$B$3000=$B924),,),0),MATCH(SUBSTITUTE(F880,"Allele","Height"),'ce raw data'!$C$1:$CZ$1,0))="","-",INDEX('ce raw data'!$C$2:$CZ$3000,MATCH(1,INDEX(('ce raw data'!$A$2:$A$3000=C877)*('ce raw data'!$B$2:$B$3000=$B924),,),0),MATCH(SUBSTITUTE(F880,"Allele","Height"),'ce raw data'!$C$1:$CZ$1,0))),"-")</f>
        <v>-</v>
      </c>
      <c r="G923" s="8" t="str">
        <f>IFERROR(IF(INDEX('ce raw data'!$C$2:$CZ$3000,MATCH(1,INDEX(('ce raw data'!$A$2:$A$3000=C877)*('ce raw data'!$B$2:$B$3000=$B924),,),0),MATCH(SUBSTITUTE(G880,"Allele","Height"),'ce raw data'!$C$1:$CZ$1,0))="","-",INDEX('ce raw data'!$C$2:$CZ$3000,MATCH(1,INDEX(('ce raw data'!$A$2:$A$3000=C877)*('ce raw data'!$B$2:$B$3000=$B924),,),0),MATCH(SUBSTITUTE(G880,"Allele","Height"),'ce raw data'!$C$1:$CZ$1,0))),"-")</f>
        <v>-</v>
      </c>
      <c r="H923" s="8" t="str">
        <f>IFERROR(IF(INDEX('ce raw data'!$C$2:$CZ$3000,MATCH(1,INDEX(('ce raw data'!$A$2:$A$3000=C877)*('ce raw data'!$B$2:$B$3000=$B924),,),0),MATCH(SUBSTITUTE(H880,"Allele","Height"),'ce raw data'!$C$1:$CZ$1,0))="","-",INDEX('ce raw data'!$C$2:$CZ$3000,MATCH(1,INDEX(('ce raw data'!$A$2:$A$3000=C877)*('ce raw data'!$B$2:$B$3000=$B924),,),0),MATCH(SUBSTITUTE(H880,"Allele","Height"),'ce raw data'!$C$1:$CZ$1,0))),"-")</f>
        <v>-</v>
      </c>
      <c r="I923" s="8" t="str">
        <f>IFERROR(IF(INDEX('ce raw data'!$C$2:$CZ$3000,MATCH(1,INDEX(('ce raw data'!$A$2:$A$3000=C877)*('ce raw data'!$B$2:$B$3000=$B924),,),0),MATCH(SUBSTITUTE(I880,"Allele","Height"),'ce raw data'!$C$1:$CZ$1,0))="","-",INDEX('ce raw data'!$C$2:$CZ$3000,MATCH(1,INDEX(('ce raw data'!$A$2:$A$3000=C877)*('ce raw data'!$B$2:$B$3000=$B924),,),0),MATCH(SUBSTITUTE(I880,"Allele","Height"),'ce raw data'!$C$1:$CZ$1,0))),"-")</f>
        <v>-</v>
      </c>
      <c r="J923" s="8" t="str">
        <f>IFERROR(IF(INDEX('ce raw data'!$C$2:$CZ$3000,MATCH(1,INDEX(('ce raw data'!$A$2:$A$3000=C877)*('ce raw data'!$B$2:$B$3000=$B924),,),0),MATCH(SUBSTITUTE(J880,"Allele","Height"),'ce raw data'!$C$1:$CZ$1,0))="","-",INDEX('ce raw data'!$C$2:$CZ$3000,MATCH(1,INDEX(('ce raw data'!$A$2:$A$3000=C877)*('ce raw data'!$B$2:$B$3000=$B924),,),0),MATCH(SUBSTITUTE(J880,"Allele","Height"),'ce raw data'!$C$1:$CZ$1,0))),"-")</f>
        <v>-</v>
      </c>
    </row>
    <row r="924" spans="2:10" x14ac:dyDescent="0.4">
      <c r="B924" s="12" t="str">
        <f>'Allele Call Table'!$A$113</f>
        <v>SE33</v>
      </c>
      <c r="C924" s="8" t="str">
        <f>IFERROR(IF(INDEX('ce raw data'!$C$2:$CZ$3000,MATCH(1,INDEX(('ce raw data'!$A$2:$A$3000=C877)*('ce raw data'!$B$2:$B$3000=$B924),,),0),MATCH(C880,'ce raw data'!$C$1:$CZ$1,0))="","-",INDEX('ce raw data'!$C$2:$CZ$3000,MATCH(1,INDEX(('ce raw data'!$A$2:$A$3000=C877)*('ce raw data'!$B$2:$B$3000=$B924),,),0),MATCH(C880,'ce raw data'!$C$1:$CZ$1,0))),"-")</f>
        <v>-</v>
      </c>
      <c r="D924" s="8" t="str">
        <f>IFERROR(IF(INDEX('ce raw data'!$C$2:$CZ$3000,MATCH(1,INDEX(('ce raw data'!$A$2:$A$3000=C877)*('ce raw data'!$B$2:$B$3000=$B924),,),0),MATCH(D880,'ce raw data'!$C$1:$CZ$1,0))="","-",INDEX('ce raw data'!$C$2:$CZ$3000,MATCH(1,INDEX(('ce raw data'!$A$2:$A$3000=C877)*('ce raw data'!$B$2:$B$3000=$B924),,),0),MATCH(D880,'ce raw data'!$C$1:$CZ$1,0))),"-")</f>
        <v>-</v>
      </c>
      <c r="E924" s="8" t="str">
        <f>IFERROR(IF(INDEX('ce raw data'!$C$2:$CZ$3000,MATCH(1,INDEX(('ce raw data'!$A$2:$A$3000=C877)*('ce raw data'!$B$2:$B$3000=$B924),,),0),MATCH(E880,'ce raw data'!$C$1:$CZ$1,0))="","-",INDEX('ce raw data'!$C$2:$CZ$3000,MATCH(1,INDEX(('ce raw data'!$A$2:$A$3000=C877)*('ce raw data'!$B$2:$B$3000=$B924),,),0),MATCH(E880,'ce raw data'!$C$1:$CZ$1,0))),"-")</f>
        <v>-</v>
      </c>
      <c r="F924" s="8" t="str">
        <f>IFERROR(IF(INDEX('ce raw data'!$C$2:$CZ$3000,MATCH(1,INDEX(('ce raw data'!$A$2:$A$3000=C877)*('ce raw data'!$B$2:$B$3000=$B924),,),0),MATCH(F880,'ce raw data'!$C$1:$CZ$1,0))="","-",INDEX('ce raw data'!$C$2:$CZ$3000,MATCH(1,INDEX(('ce raw data'!$A$2:$A$3000=C877)*('ce raw data'!$B$2:$B$3000=$B924),,),0),MATCH(F880,'ce raw data'!$C$1:$CZ$1,0))),"-")</f>
        <v>-</v>
      </c>
      <c r="G924" s="8" t="str">
        <f>IFERROR(IF(INDEX('ce raw data'!$C$2:$CZ$3000,MATCH(1,INDEX(('ce raw data'!$A$2:$A$3000=C877)*('ce raw data'!$B$2:$B$3000=$B924),,),0),MATCH(G880,'ce raw data'!$C$1:$CZ$1,0))="","-",INDEX('ce raw data'!$C$2:$CZ$3000,MATCH(1,INDEX(('ce raw data'!$A$2:$A$3000=C877)*('ce raw data'!$B$2:$B$3000=$B924),,),0),MATCH(G880,'ce raw data'!$C$1:$CZ$1,0))),"-")</f>
        <v>-</v>
      </c>
      <c r="H924" s="8" t="str">
        <f>IFERROR(IF(INDEX('ce raw data'!$C$2:$CZ$3000,MATCH(1,INDEX(('ce raw data'!$A$2:$A$3000=C877)*('ce raw data'!$B$2:$B$3000=$B924),,),0),MATCH(H880,'ce raw data'!$C$1:$CZ$1,0))="","-",INDEX('ce raw data'!$C$2:$CZ$3000,MATCH(1,INDEX(('ce raw data'!$A$2:$A$3000=C877)*('ce raw data'!$B$2:$B$3000=$B924),,),0),MATCH(H880,'ce raw data'!$C$1:$CZ$1,0))),"-")</f>
        <v>-</v>
      </c>
      <c r="I924" s="8" t="str">
        <f>IFERROR(IF(INDEX('ce raw data'!$C$2:$CZ$3000,MATCH(1,INDEX(('ce raw data'!$A$2:$A$3000=C877)*('ce raw data'!$B$2:$B$3000=$B924),,),0),MATCH(I880,'ce raw data'!$C$1:$CZ$1,0))="","-",INDEX('ce raw data'!$C$2:$CZ$3000,MATCH(1,INDEX(('ce raw data'!$A$2:$A$3000=C877)*('ce raw data'!$B$2:$B$3000=$B924),,),0),MATCH(I880,'ce raw data'!$C$1:$CZ$1,0))),"-")</f>
        <v>-</v>
      </c>
      <c r="J924" s="8" t="str">
        <f>IFERROR(IF(INDEX('ce raw data'!$C$2:$CZ$3000,MATCH(1,INDEX(('ce raw data'!$A$2:$A$3000=C877)*('ce raw data'!$B$2:$B$3000=$B924),,),0),MATCH(J880,'ce raw data'!$C$1:$CZ$1,0))="","-",INDEX('ce raw data'!$C$2:$CZ$3000,MATCH(1,INDEX(('ce raw data'!$A$2:$A$3000=C877)*('ce raw data'!$B$2:$B$3000=$B924),,),0),MATCH(J880,'ce raw data'!$C$1:$CZ$1,0))),"-")</f>
        <v>-</v>
      </c>
    </row>
    <row r="925" spans="2:10" hidden="1" x14ac:dyDescent="0.4">
      <c r="B925" s="12"/>
      <c r="C925" s="8" t="str">
        <f>IFERROR(IF(INDEX('ce raw data'!$C$2:$CZ$3000,MATCH(1,INDEX(('ce raw data'!$A$2:$A$3000=C877)*('ce raw data'!$B$2:$B$3000=$B926),,),0),MATCH(SUBSTITUTE(C880,"Allele","Height"),'ce raw data'!$C$1:$CZ$1,0))="","-",INDEX('ce raw data'!$C$2:$CZ$3000,MATCH(1,INDEX(('ce raw data'!$A$2:$A$3000=C877)*('ce raw data'!$B$2:$B$3000=$B926),,),0),MATCH(SUBSTITUTE(C880,"Allele","Height"),'ce raw data'!$C$1:$CZ$1,0))),"-")</f>
        <v>-</v>
      </c>
      <c r="D925" s="8" t="str">
        <f>IFERROR(IF(INDEX('ce raw data'!$C$2:$CZ$3000,MATCH(1,INDEX(('ce raw data'!$A$2:$A$3000=C877)*('ce raw data'!$B$2:$B$3000=$B926),,),0),MATCH(SUBSTITUTE(D880,"Allele","Height"),'ce raw data'!$C$1:$CZ$1,0))="","-",INDEX('ce raw data'!$C$2:$CZ$3000,MATCH(1,INDEX(('ce raw data'!$A$2:$A$3000=C877)*('ce raw data'!$B$2:$B$3000=$B926),,),0),MATCH(SUBSTITUTE(D880,"Allele","Height"),'ce raw data'!$C$1:$CZ$1,0))),"-")</f>
        <v>-</v>
      </c>
      <c r="E925" s="8" t="str">
        <f>IFERROR(IF(INDEX('ce raw data'!$C$2:$CZ$3000,MATCH(1,INDEX(('ce raw data'!$A$2:$A$3000=C877)*('ce raw data'!$B$2:$B$3000=$B926),,),0),MATCH(SUBSTITUTE(E880,"Allele","Height"),'ce raw data'!$C$1:$CZ$1,0))="","-",INDEX('ce raw data'!$C$2:$CZ$3000,MATCH(1,INDEX(('ce raw data'!$A$2:$A$3000=C877)*('ce raw data'!$B$2:$B$3000=$B926),,),0),MATCH(SUBSTITUTE(E880,"Allele","Height"),'ce raw data'!$C$1:$CZ$1,0))),"-")</f>
        <v>-</v>
      </c>
      <c r="F925" s="8" t="str">
        <f>IFERROR(IF(INDEX('ce raw data'!$C$2:$CZ$3000,MATCH(1,INDEX(('ce raw data'!$A$2:$A$3000=C877)*('ce raw data'!$B$2:$B$3000=$B926),,),0),MATCH(SUBSTITUTE(F880,"Allele","Height"),'ce raw data'!$C$1:$CZ$1,0))="","-",INDEX('ce raw data'!$C$2:$CZ$3000,MATCH(1,INDEX(('ce raw data'!$A$2:$A$3000=C877)*('ce raw data'!$B$2:$B$3000=$B926),,),0),MATCH(SUBSTITUTE(F880,"Allele","Height"),'ce raw data'!$C$1:$CZ$1,0))),"-")</f>
        <v>-</v>
      </c>
      <c r="G925" s="8" t="str">
        <f>IFERROR(IF(INDEX('ce raw data'!$C$2:$CZ$3000,MATCH(1,INDEX(('ce raw data'!$A$2:$A$3000=C877)*('ce raw data'!$B$2:$B$3000=$B926),,),0),MATCH(SUBSTITUTE(G880,"Allele","Height"),'ce raw data'!$C$1:$CZ$1,0))="","-",INDEX('ce raw data'!$C$2:$CZ$3000,MATCH(1,INDEX(('ce raw data'!$A$2:$A$3000=C877)*('ce raw data'!$B$2:$B$3000=$B926),,),0),MATCH(SUBSTITUTE(G880,"Allele","Height"),'ce raw data'!$C$1:$CZ$1,0))),"-")</f>
        <v>-</v>
      </c>
      <c r="H925" s="8" t="str">
        <f>IFERROR(IF(INDEX('ce raw data'!$C$2:$CZ$3000,MATCH(1,INDEX(('ce raw data'!$A$2:$A$3000=C877)*('ce raw data'!$B$2:$B$3000=$B926),,),0),MATCH(SUBSTITUTE(H880,"Allele","Height"),'ce raw data'!$C$1:$CZ$1,0))="","-",INDEX('ce raw data'!$C$2:$CZ$3000,MATCH(1,INDEX(('ce raw data'!$A$2:$A$3000=C877)*('ce raw data'!$B$2:$B$3000=$B926),,),0),MATCH(SUBSTITUTE(H880,"Allele","Height"),'ce raw data'!$C$1:$CZ$1,0))),"-")</f>
        <v>-</v>
      </c>
      <c r="I925" s="8" t="str">
        <f>IFERROR(IF(INDEX('ce raw data'!$C$2:$CZ$3000,MATCH(1,INDEX(('ce raw data'!$A$2:$A$3000=C877)*('ce raw data'!$B$2:$B$3000=$B926),,),0),MATCH(SUBSTITUTE(I880,"Allele","Height"),'ce raw data'!$C$1:$CZ$1,0))="","-",INDEX('ce raw data'!$C$2:$CZ$3000,MATCH(1,INDEX(('ce raw data'!$A$2:$A$3000=C877)*('ce raw data'!$B$2:$B$3000=$B926),,),0),MATCH(SUBSTITUTE(I880,"Allele","Height"),'ce raw data'!$C$1:$CZ$1,0))),"-")</f>
        <v>-</v>
      </c>
      <c r="J925" s="8" t="str">
        <f>IFERROR(IF(INDEX('ce raw data'!$C$2:$CZ$3000,MATCH(1,INDEX(('ce raw data'!$A$2:$A$3000=C877)*('ce raw data'!$B$2:$B$3000=$B926),,),0),MATCH(SUBSTITUTE(J880,"Allele","Height"),'ce raw data'!$C$1:$CZ$1,0))="","-",INDEX('ce raw data'!$C$2:$CZ$3000,MATCH(1,INDEX(('ce raw data'!$A$2:$A$3000=C877)*('ce raw data'!$B$2:$B$3000=$B926),,),0),MATCH(SUBSTITUTE(J880,"Allele","Height"),'ce raw data'!$C$1:$CZ$1,0))),"-")</f>
        <v>-</v>
      </c>
    </row>
    <row r="926" spans="2:10" x14ac:dyDescent="0.4">
      <c r="B926" s="12" t="str">
        <f>'Allele Call Table'!$A$115</f>
        <v>D22S1045</v>
      </c>
      <c r="C926" s="8" t="str">
        <f>IFERROR(IF(INDEX('ce raw data'!$C$2:$CZ$3000,MATCH(1,INDEX(('ce raw data'!$A$2:$A$3000=C877)*('ce raw data'!$B$2:$B$3000=$B926),,),0),MATCH(C880,'ce raw data'!$C$1:$CZ$1,0))="","-",INDEX('ce raw data'!$C$2:$CZ$3000,MATCH(1,INDEX(('ce raw data'!$A$2:$A$3000=C877)*('ce raw data'!$B$2:$B$3000=$B926),,),0),MATCH(C880,'ce raw data'!$C$1:$CZ$1,0))),"-")</f>
        <v>-</v>
      </c>
      <c r="D926" s="8" t="str">
        <f>IFERROR(IF(INDEX('ce raw data'!$C$2:$CZ$3000,MATCH(1,INDEX(('ce raw data'!$A$2:$A$3000=C877)*('ce raw data'!$B$2:$B$3000=$B926),,),0),MATCH(D880,'ce raw data'!$C$1:$CZ$1,0))="","-",INDEX('ce raw data'!$C$2:$CZ$3000,MATCH(1,INDEX(('ce raw data'!$A$2:$A$3000=C877)*('ce raw data'!$B$2:$B$3000=$B926),,),0),MATCH(D880,'ce raw data'!$C$1:$CZ$1,0))),"-")</f>
        <v>-</v>
      </c>
      <c r="E926" s="8" t="str">
        <f>IFERROR(IF(INDEX('ce raw data'!$C$2:$CZ$3000,MATCH(1,INDEX(('ce raw data'!$A$2:$A$3000=C877)*('ce raw data'!$B$2:$B$3000=$B926),,),0),MATCH(E880,'ce raw data'!$C$1:$CZ$1,0))="","-",INDEX('ce raw data'!$C$2:$CZ$3000,MATCH(1,INDEX(('ce raw data'!$A$2:$A$3000=C877)*('ce raw data'!$B$2:$B$3000=$B926),,),0),MATCH(E880,'ce raw data'!$C$1:$CZ$1,0))),"-")</f>
        <v>-</v>
      </c>
      <c r="F926" s="8" t="str">
        <f>IFERROR(IF(INDEX('ce raw data'!$C$2:$CZ$3000,MATCH(1,INDEX(('ce raw data'!$A$2:$A$3000=C877)*('ce raw data'!$B$2:$B$3000=$B926),,),0),MATCH(F880,'ce raw data'!$C$1:$CZ$1,0))="","-",INDEX('ce raw data'!$C$2:$CZ$3000,MATCH(1,INDEX(('ce raw data'!$A$2:$A$3000=C877)*('ce raw data'!$B$2:$B$3000=$B926),,),0),MATCH(F880,'ce raw data'!$C$1:$CZ$1,0))),"-")</f>
        <v>-</v>
      </c>
      <c r="G926" s="8" t="str">
        <f>IFERROR(IF(INDEX('ce raw data'!$C$2:$CZ$3000,MATCH(1,INDEX(('ce raw data'!$A$2:$A$3000=C877)*('ce raw data'!$B$2:$B$3000=$B926),,),0),MATCH(G880,'ce raw data'!$C$1:$CZ$1,0))="","-",INDEX('ce raw data'!$C$2:$CZ$3000,MATCH(1,INDEX(('ce raw data'!$A$2:$A$3000=C877)*('ce raw data'!$B$2:$B$3000=$B926),,),0),MATCH(G880,'ce raw data'!$C$1:$CZ$1,0))),"-")</f>
        <v>-</v>
      </c>
      <c r="H926" s="8" t="str">
        <f>IFERROR(IF(INDEX('ce raw data'!$C$2:$CZ$3000,MATCH(1,INDEX(('ce raw data'!$A$2:$A$3000=C877)*('ce raw data'!$B$2:$B$3000=$B926),,),0),MATCH(H880,'ce raw data'!$C$1:$CZ$1,0))="","-",INDEX('ce raw data'!$C$2:$CZ$3000,MATCH(1,INDEX(('ce raw data'!$A$2:$A$3000=C877)*('ce raw data'!$B$2:$B$3000=$B926),,),0),MATCH(H880,'ce raw data'!$C$1:$CZ$1,0))),"-")</f>
        <v>-</v>
      </c>
      <c r="I926" s="8" t="str">
        <f>IFERROR(IF(INDEX('ce raw data'!$C$2:$CZ$3000,MATCH(1,INDEX(('ce raw data'!$A$2:$A$3000=C877)*('ce raw data'!$B$2:$B$3000=$B926),,),0),MATCH(I880,'ce raw data'!$C$1:$CZ$1,0))="","-",INDEX('ce raw data'!$C$2:$CZ$3000,MATCH(1,INDEX(('ce raw data'!$A$2:$A$3000=C877)*('ce raw data'!$B$2:$B$3000=$B926),,),0),MATCH(I880,'ce raw data'!$C$1:$CZ$1,0))),"-")</f>
        <v>-</v>
      </c>
      <c r="J926" s="8" t="str">
        <f>IFERROR(IF(INDEX('ce raw data'!$C$2:$CZ$3000,MATCH(1,INDEX(('ce raw data'!$A$2:$A$3000=C877)*('ce raw data'!$B$2:$B$3000=$B926),,),0),MATCH(J880,'ce raw data'!$C$1:$CZ$1,0))="","-",INDEX('ce raw data'!$C$2:$CZ$3000,MATCH(1,INDEX(('ce raw data'!$A$2:$A$3000=C877)*('ce raw data'!$B$2:$B$3000=$B926),,),0),MATCH(J880,'ce raw data'!$C$1:$CZ$1,0))),"-")</f>
        <v>-</v>
      </c>
    </row>
    <row r="927" spans="2:10" hidden="1" x14ac:dyDescent="0.4">
      <c r="B927" s="10"/>
      <c r="C927" s="8" t="str">
        <f>IFERROR(IF(INDEX('ce raw data'!$C$2:$CZ$3000,MATCH(1,INDEX(('ce raw data'!$A$2:$A$3000=C877)*('ce raw data'!$B$2:$B$3000=$B928),,),0),MATCH(SUBSTITUTE(C880,"Allele","Height"),'ce raw data'!$C$1:$CZ$1,0))="","-",INDEX('ce raw data'!$C$2:$CZ$3000,MATCH(1,INDEX(('ce raw data'!$A$2:$A$3000=C877)*('ce raw data'!$B$2:$B$3000=$B928),,),0),MATCH(SUBSTITUTE(C880,"Allele","Height"),'ce raw data'!$C$1:$CZ$1,0))),"-")</f>
        <v>-</v>
      </c>
      <c r="D927" s="8" t="str">
        <f>IFERROR(IF(INDEX('ce raw data'!$C$2:$CZ$3000,MATCH(1,INDEX(('ce raw data'!$A$2:$A$3000=C877)*('ce raw data'!$B$2:$B$3000=$B928),,),0),MATCH(SUBSTITUTE(D880,"Allele","Height"),'ce raw data'!$C$1:$CZ$1,0))="","-",INDEX('ce raw data'!$C$2:$CZ$3000,MATCH(1,INDEX(('ce raw data'!$A$2:$A$3000=C877)*('ce raw data'!$B$2:$B$3000=$B928),,),0),MATCH(SUBSTITUTE(D880,"Allele","Height"),'ce raw data'!$C$1:$CZ$1,0))),"-")</f>
        <v>-</v>
      </c>
      <c r="E927" s="8" t="str">
        <f>IFERROR(IF(INDEX('ce raw data'!$C$2:$CZ$3000,MATCH(1,INDEX(('ce raw data'!$A$2:$A$3000=C877)*('ce raw data'!$B$2:$B$3000=$B928),,),0),MATCH(SUBSTITUTE(E880,"Allele","Height"),'ce raw data'!$C$1:$CZ$1,0))="","-",INDEX('ce raw data'!$C$2:$CZ$3000,MATCH(1,INDEX(('ce raw data'!$A$2:$A$3000=C877)*('ce raw data'!$B$2:$B$3000=$B928),,),0),MATCH(SUBSTITUTE(E880,"Allele","Height"),'ce raw data'!$C$1:$CZ$1,0))),"-")</f>
        <v>-</v>
      </c>
      <c r="F927" s="8" t="str">
        <f>IFERROR(IF(INDEX('ce raw data'!$C$2:$CZ$3000,MATCH(1,INDEX(('ce raw data'!$A$2:$A$3000=C877)*('ce raw data'!$B$2:$B$3000=$B928),,),0),MATCH(SUBSTITUTE(F880,"Allele","Height"),'ce raw data'!$C$1:$CZ$1,0))="","-",INDEX('ce raw data'!$C$2:$CZ$3000,MATCH(1,INDEX(('ce raw data'!$A$2:$A$3000=C877)*('ce raw data'!$B$2:$B$3000=$B928),,),0),MATCH(SUBSTITUTE(F880,"Allele","Height"),'ce raw data'!$C$1:$CZ$1,0))),"-")</f>
        <v>-</v>
      </c>
      <c r="G927" s="8" t="str">
        <f>IFERROR(IF(INDEX('ce raw data'!$C$2:$CZ$3000,MATCH(1,INDEX(('ce raw data'!$A$2:$A$3000=C877)*('ce raw data'!$B$2:$B$3000=$B928),,),0),MATCH(SUBSTITUTE(G880,"Allele","Height"),'ce raw data'!$C$1:$CZ$1,0))="","-",INDEX('ce raw data'!$C$2:$CZ$3000,MATCH(1,INDEX(('ce raw data'!$A$2:$A$3000=C877)*('ce raw data'!$B$2:$B$3000=$B928),,),0),MATCH(SUBSTITUTE(G880,"Allele","Height"),'ce raw data'!$C$1:$CZ$1,0))),"-")</f>
        <v>-</v>
      </c>
      <c r="H927" s="8" t="str">
        <f>IFERROR(IF(INDEX('ce raw data'!$C$2:$CZ$3000,MATCH(1,INDEX(('ce raw data'!$A$2:$A$3000=C877)*('ce raw data'!$B$2:$B$3000=$B928),,),0),MATCH(SUBSTITUTE(H880,"Allele","Height"),'ce raw data'!$C$1:$CZ$1,0))="","-",INDEX('ce raw data'!$C$2:$CZ$3000,MATCH(1,INDEX(('ce raw data'!$A$2:$A$3000=C877)*('ce raw data'!$B$2:$B$3000=$B928),,),0),MATCH(SUBSTITUTE(H880,"Allele","Height"),'ce raw data'!$C$1:$CZ$1,0))),"-")</f>
        <v>-</v>
      </c>
      <c r="I927" s="8" t="str">
        <f>IFERROR(IF(INDEX('ce raw data'!$C$2:$CZ$3000,MATCH(1,INDEX(('ce raw data'!$A$2:$A$3000=C877)*('ce raw data'!$B$2:$B$3000=$B928),,),0),MATCH(SUBSTITUTE(I880,"Allele","Height"),'ce raw data'!$C$1:$CZ$1,0))="","-",INDEX('ce raw data'!$C$2:$CZ$3000,MATCH(1,INDEX(('ce raw data'!$A$2:$A$3000=C877)*('ce raw data'!$B$2:$B$3000=$B928),,),0),MATCH(SUBSTITUTE(I880,"Allele","Height"),'ce raw data'!$C$1:$CZ$1,0))),"-")</f>
        <v>-</v>
      </c>
      <c r="J927" s="8" t="str">
        <f>IFERROR(IF(INDEX('ce raw data'!$C$2:$CZ$3000,MATCH(1,INDEX(('ce raw data'!$A$2:$A$3000=C877)*('ce raw data'!$B$2:$B$3000=$B928),,),0),MATCH(SUBSTITUTE(J880,"Allele","Height"),'ce raw data'!$C$1:$CZ$1,0))="","-",INDEX('ce raw data'!$C$2:$CZ$3000,MATCH(1,INDEX(('ce raw data'!$A$2:$A$3000=C877)*('ce raw data'!$B$2:$B$3000=$B928),,),0),MATCH(SUBSTITUTE(J880,"Allele","Height"),'ce raw data'!$C$1:$CZ$1,0))),"-")</f>
        <v>-</v>
      </c>
    </row>
    <row r="928" spans="2:10" x14ac:dyDescent="0.4">
      <c r="B928" s="13" t="str">
        <f>'Allele Call Table'!$A$117</f>
        <v>DYS391</v>
      </c>
      <c r="C928" s="8" t="str">
        <f>IFERROR(IF(INDEX('ce raw data'!$C$2:$CZ$3000,MATCH(1,INDEX(('ce raw data'!$A$2:$A$3000=C877)*('ce raw data'!$B$2:$B$3000=$B928),,),0),MATCH(C880,'ce raw data'!$C$1:$CZ$1,0))="","-",INDEX('ce raw data'!$C$2:$CZ$3000,MATCH(1,INDEX(('ce raw data'!$A$2:$A$3000=C877)*('ce raw data'!$B$2:$B$3000=$B928),,),0),MATCH(C880,'ce raw data'!$C$1:$CZ$1,0))),"-")</f>
        <v>-</v>
      </c>
      <c r="D928" s="8" t="str">
        <f>IFERROR(IF(INDEX('ce raw data'!$C$2:$CZ$3000,MATCH(1,INDEX(('ce raw data'!$A$2:$A$3000=C877)*('ce raw data'!$B$2:$B$3000=$B928),,),0),MATCH(D880,'ce raw data'!$C$1:$CZ$1,0))="","-",INDEX('ce raw data'!$C$2:$CZ$3000,MATCH(1,INDEX(('ce raw data'!$A$2:$A$3000=C877)*('ce raw data'!$B$2:$B$3000=$B928),,),0),MATCH(D880,'ce raw data'!$C$1:$CZ$1,0))),"-")</f>
        <v>-</v>
      </c>
      <c r="E928" s="8" t="str">
        <f>IFERROR(IF(INDEX('ce raw data'!$C$2:$CZ$3000,MATCH(1,INDEX(('ce raw data'!$A$2:$A$3000=C877)*('ce raw data'!$B$2:$B$3000=$B928),,),0),MATCH(E880,'ce raw data'!$C$1:$CZ$1,0))="","-",INDEX('ce raw data'!$C$2:$CZ$3000,MATCH(1,INDEX(('ce raw data'!$A$2:$A$3000=C877)*('ce raw data'!$B$2:$B$3000=$B928),,),0),MATCH(E880,'ce raw data'!$C$1:$CZ$1,0))),"-")</f>
        <v>-</v>
      </c>
      <c r="F928" s="8" t="str">
        <f>IFERROR(IF(INDEX('ce raw data'!$C$2:$CZ$3000,MATCH(1,INDEX(('ce raw data'!$A$2:$A$3000=C877)*('ce raw data'!$B$2:$B$3000=$B928),,),0),MATCH(F880,'ce raw data'!$C$1:$CZ$1,0))="","-",INDEX('ce raw data'!$C$2:$CZ$3000,MATCH(1,INDEX(('ce raw data'!$A$2:$A$3000=C877)*('ce raw data'!$B$2:$B$3000=$B928),,),0),MATCH(F880,'ce raw data'!$C$1:$CZ$1,0))),"-")</f>
        <v>-</v>
      </c>
      <c r="G928" s="8" t="str">
        <f>IFERROR(IF(INDEX('ce raw data'!$C$2:$CZ$3000,MATCH(1,INDEX(('ce raw data'!$A$2:$A$3000=C877)*('ce raw data'!$B$2:$B$3000=$B928),,),0),MATCH(G880,'ce raw data'!$C$1:$CZ$1,0))="","-",INDEX('ce raw data'!$C$2:$CZ$3000,MATCH(1,INDEX(('ce raw data'!$A$2:$A$3000=C877)*('ce raw data'!$B$2:$B$3000=$B928),,),0),MATCH(G880,'ce raw data'!$C$1:$CZ$1,0))),"-")</f>
        <v>-</v>
      </c>
      <c r="H928" s="8" t="str">
        <f>IFERROR(IF(INDEX('ce raw data'!$C$2:$CZ$3000,MATCH(1,INDEX(('ce raw data'!$A$2:$A$3000=C877)*('ce raw data'!$B$2:$B$3000=$B928),,),0),MATCH(H880,'ce raw data'!$C$1:$CZ$1,0))="","-",INDEX('ce raw data'!$C$2:$CZ$3000,MATCH(1,INDEX(('ce raw data'!$A$2:$A$3000=C877)*('ce raw data'!$B$2:$B$3000=$B928),,),0),MATCH(H880,'ce raw data'!$C$1:$CZ$1,0))),"-")</f>
        <v>-</v>
      </c>
      <c r="I928" s="8" t="str">
        <f>IFERROR(IF(INDEX('ce raw data'!$C$2:$CZ$3000,MATCH(1,INDEX(('ce raw data'!$A$2:$A$3000=C877)*('ce raw data'!$B$2:$B$3000=$B928),,),0),MATCH(I880,'ce raw data'!$C$1:$CZ$1,0))="","-",INDEX('ce raw data'!$C$2:$CZ$3000,MATCH(1,INDEX(('ce raw data'!$A$2:$A$3000=C877)*('ce raw data'!$B$2:$B$3000=$B928),,),0),MATCH(I880,'ce raw data'!$C$1:$CZ$1,0))),"-")</f>
        <v>-</v>
      </c>
      <c r="J928" s="8" t="str">
        <f>IFERROR(IF(INDEX('ce raw data'!$C$2:$CZ$3000,MATCH(1,INDEX(('ce raw data'!$A$2:$A$3000=C877)*('ce raw data'!$B$2:$B$3000=$B928),,),0),MATCH(J880,'ce raw data'!$C$1:$CZ$1,0))="","-",INDEX('ce raw data'!$C$2:$CZ$3000,MATCH(1,INDEX(('ce raw data'!$A$2:$A$3000=C877)*('ce raw data'!$B$2:$B$3000=$B928),,),0),MATCH(J880,'ce raw data'!$C$1:$CZ$1,0))),"-")</f>
        <v>-</v>
      </c>
    </row>
    <row r="929" spans="2:10" hidden="1" x14ac:dyDescent="0.4">
      <c r="B929" s="13"/>
      <c r="C929" s="8" t="str">
        <f>IFERROR(IF(INDEX('ce raw data'!$C$2:$CZ$3000,MATCH(1,INDEX(('ce raw data'!$A$2:$A$3000=C877)*('ce raw data'!$B$2:$B$3000=$B930),,),0),MATCH(SUBSTITUTE(C880,"Allele","Height"),'ce raw data'!$C$1:$CZ$1,0))="","-",INDEX('ce raw data'!$C$2:$CZ$3000,MATCH(1,INDEX(('ce raw data'!$A$2:$A$3000=C877)*('ce raw data'!$B$2:$B$3000=$B930),,),0),MATCH(SUBSTITUTE(C880,"Allele","Height"),'ce raw data'!$C$1:$CZ$1,0))),"-")</f>
        <v>-</v>
      </c>
      <c r="D929" s="8" t="str">
        <f>IFERROR(IF(INDEX('ce raw data'!$C$2:$CZ$3000,MATCH(1,INDEX(('ce raw data'!$A$2:$A$3000=C877)*('ce raw data'!$B$2:$B$3000=$B930),,),0),MATCH(SUBSTITUTE(D880,"Allele","Height"),'ce raw data'!$C$1:$CZ$1,0))="","-",INDEX('ce raw data'!$C$2:$CZ$3000,MATCH(1,INDEX(('ce raw data'!$A$2:$A$3000=C877)*('ce raw data'!$B$2:$B$3000=$B930),,),0),MATCH(SUBSTITUTE(D880,"Allele","Height"),'ce raw data'!$C$1:$CZ$1,0))),"-")</f>
        <v>-</v>
      </c>
      <c r="E929" s="8" t="str">
        <f>IFERROR(IF(INDEX('ce raw data'!$C$2:$CZ$3000,MATCH(1,INDEX(('ce raw data'!$A$2:$A$3000=C877)*('ce raw data'!$B$2:$B$3000=$B930),,),0),MATCH(SUBSTITUTE(E880,"Allele","Height"),'ce raw data'!$C$1:$CZ$1,0))="","-",INDEX('ce raw data'!$C$2:$CZ$3000,MATCH(1,INDEX(('ce raw data'!$A$2:$A$3000=C877)*('ce raw data'!$B$2:$B$3000=$B930),,),0),MATCH(SUBSTITUTE(E880,"Allele","Height"),'ce raw data'!$C$1:$CZ$1,0))),"-")</f>
        <v>-</v>
      </c>
      <c r="F929" s="8" t="str">
        <f>IFERROR(IF(INDEX('ce raw data'!$C$2:$CZ$3000,MATCH(1,INDEX(('ce raw data'!$A$2:$A$3000=C877)*('ce raw data'!$B$2:$B$3000=$B930),,),0),MATCH(SUBSTITUTE(F880,"Allele","Height"),'ce raw data'!$C$1:$CZ$1,0))="","-",INDEX('ce raw data'!$C$2:$CZ$3000,MATCH(1,INDEX(('ce raw data'!$A$2:$A$3000=C877)*('ce raw data'!$B$2:$B$3000=$B930),,),0),MATCH(SUBSTITUTE(F880,"Allele","Height"),'ce raw data'!$C$1:$CZ$1,0))),"-")</f>
        <v>-</v>
      </c>
      <c r="G929" s="8" t="str">
        <f>IFERROR(IF(INDEX('ce raw data'!$C$2:$CZ$3000,MATCH(1,INDEX(('ce raw data'!$A$2:$A$3000=C877)*('ce raw data'!$B$2:$B$3000=$B930),,),0),MATCH(SUBSTITUTE(G880,"Allele","Height"),'ce raw data'!$C$1:$CZ$1,0))="","-",INDEX('ce raw data'!$C$2:$CZ$3000,MATCH(1,INDEX(('ce raw data'!$A$2:$A$3000=C877)*('ce raw data'!$B$2:$B$3000=$B930),,),0),MATCH(SUBSTITUTE(G880,"Allele","Height"),'ce raw data'!$C$1:$CZ$1,0))),"-")</f>
        <v>-</v>
      </c>
      <c r="H929" s="8" t="str">
        <f>IFERROR(IF(INDEX('ce raw data'!$C$2:$CZ$3000,MATCH(1,INDEX(('ce raw data'!$A$2:$A$3000=C877)*('ce raw data'!$B$2:$B$3000=$B930),,),0),MATCH(SUBSTITUTE(H880,"Allele","Height"),'ce raw data'!$C$1:$CZ$1,0))="","-",INDEX('ce raw data'!$C$2:$CZ$3000,MATCH(1,INDEX(('ce raw data'!$A$2:$A$3000=C877)*('ce raw data'!$B$2:$B$3000=$B930),,),0),MATCH(SUBSTITUTE(H880,"Allele","Height"),'ce raw data'!$C$1:$CZ$1,0))),"-")</f>
        <v>-</v>
      </c>
      <c r="I929" s="8" t="str">
        <f>IFERROR(IF(INDEX('ce raw data'!$C$2:$CZ$3000,MATCH(1,INDEX(('ce raw data'!$A$2:$A$3000=C877)*('ce raw data'!$B$2:$B$3000=$B930),,),0),MATCH(SUBSTITUTE(I880,"Allele","Height"),'ce raw data'!$C$1:$CZ$1,0))="","-",INDEX('ce raw data'!$C$2:$CZ$3000,MATCH(1,INDEX(('ce raw data'!$A$2:$A$3000=C877)*('ce raw data'!$B$2:$B$3000=$B930),,),0),MATCH(SUBSTITUTE(I880,"Allele","Height"),'ce raw data'!$C$1:$CZ$1,0))),"-")</f>
        <v>-</v>
      </c>
      <c r="J929" s="8" t="str">
        <f>IFERROR(IF(INDEX('ce raw data'!$C$2:$CZ$3000,MATCH(1,INDEX(('ce raw data'!$A$2:$A$3000=C877)*('ce raw data'!$B$2:$B$3000=$B930),,),0),MATCH(SUBSTITUTE(J880,"Allele","Height"),'ce raw data'!$C$1:$CZ$1,0))="","-",INDEX('ce raw data'!$C$2:$CZ$3000,MATCH(1,INDEX(('ce raw data'!$A$2:$A$3000=C877)*('ce raw data'!$B$2:$B$3000=$B930),,),0),MATCH(SUBSTITUTE(J880,"Allele","Height"),'ce raw data'!$C$1:$CZ$1,0))),"-")</f>
        <v>-</v>
      </c>
    </row>
    <row r="930" spans="2:10" x14ac:dyDescent="0.4">
      <c r="B930" s="13" t="str">
        <f>'Allele Call Table'!$A$119</f>
        <v>FGA</v>
      </c>
      <c r="C930" s="8" t="str">
        <f>IFERROR(IF(INDEX('ce raw data'!$C$2:$CZ$3000,MATCH(1,INDEX(('ce raw data'!$A$2:$A$3000=C877)*('ce raw data'!$B$2:$B$3000=$B930),,),0),MATCH(C880,'ce raw data'!$C$1:$CZ$1,0))="","-",INDEX('ce raw data'!$C$2:$CZ$3000,MATCH(1,INDEX(('ce raw data'!$A$2:$A$3000=C877)*('ce raw data'!$B$2:$B$3000=$B930),,),0),MATCH(C880,'ce raw data'!$C$1:$CZ$1,0))),"-")</f>
        <v>-</v>
      </c>
      <c r="D930" s="8" t="str">
        <f>IFERROR(IF(INDEX('ce raw data'!$C$2:$CZ$3000,MATCH(1,INDEX(('ce raw data'!$A$2:$A$3000=C877)*('ce raw data'!$B$2:$B$3000=$B930),,),0),MATCH(D880,'ce raw data'!$C$1:$CZ$1,0))="","-",INDEX('ce raw data'!$C$2:$CZ$3000,MATCH(1,INDEX(('ce raw data'!$A$2:$A$3000=C877)*('ce raw data'!$B$2:$B$3000=$B930),,),0),MATCH(D880,'ce raw data'!$C$1:$CZ$1,0))),"-")</f>
        <v>-</v>
      </c>
      <c r="E930" s="8" t="str">
        <f>IFERROR(IF(INDEX('ce raw data'!$C$2:$CZ$3000,MATCH(1,INDEX(('ce raw data'!$A$2:$A$3000=C877)*('ce raw data'!$B$2:$B$3000=$B930),,),0),MATCH(E880,'ce raw data'!$C$1:$CZ$1,0))="","-",INDEX('ce raw data'!$C$2:$CZ$3000,MATCH(1,INDEX(('ce raw data'!$A$2:$A$3000=C877)*('ce raw data'!$B$2:$B$3000=$B930),,),0),MATCH(E880,'ce raw data'!$C$1:$CZ$1,0))),"-")</f>
        <v>-</v>
      </c>
      <c r="F930" s="8" t="str">
        <f>IFERROR(IF(INDEX('ce raw data'!$C$2:$CZ$3000,MATCH(1,INDEX(('ce raw data'!$A$2:$A$3000=C877)*('ce raw data'!$B$2:$B$3000=$B930),,),0),MATCH(F880,'ce raw data'!$C$1:$CZ$1,0))="","-",INDEX('ce raw data'!$C$2:$CZ$3000,MATCH(1,INDEX(('ce raw data'!$A$2:$A$3000=C877)*('ce raw data'!$B$2:$B$3000=$B930),,),0),MATCH(F880,'ce raw data'!$C$1:$CZ$1,0))),"-")</f>
        <v>-</v>
      </c>
      <c r="G930" s="8" t="str">
        <f>IFERROR(IF(INDEX('ce raw data'!$C$2:$CZ$3000,MATCH(1,INDEX(('ce raw data'!$A$2:$A$3000=C877)*('ce raw data'!$B$2:$B$3000=$B930),,),0),MATCH(G880,'ce raw data'!$C$1:$CZ$1,0))="","-",INDEX('ce raw data'!$C$2:$CZ$3000,MATCH(1,INDEX(('ce raw data'!$A$2:$A$3000=C877)*('ce raw data'!$B$2:$B$3000=$B930),,),0),MATCH(G880,'ce raw data'!$C$1:$CZ$1,0))),"-")</f>
        <v>-</v>
      </c>
      <c r="H930" s="8" t="str">
        <f>IFERROR(IF(INDEX('ce raw data'!$C$2:$CZ$3000,MATCH(1,INDEX(('ce raw data'!$A$2:$A$3000=C877)*('ce raw data'!$B$2:$B$3000=$B930),,),0),MATCH(H880,'ce raw data'!$C$1:$CZ$1,0))="","-",INDEX('ce raw data'!$C$2:$CZ$3000,MATCH(1,INDEX(('ce raw data'!$A$2:$A$3000=C877)*('ce raw data'!$B$2:$B$3000=$B930),,),0),MATCH(H880,'ce raw data'!$C$1:$CZ$1,0))),"-")</f>
        <v>-</v>
      </c>
      <c r="I930" s="8" t="str">
        <f>IFERROR(IF(INDEX('ce raw data'!$C$2:$CZ$3000,MATCH(1,INDEX(('ce raw data'!$A$2:$A$3000=C877)*('ce raw data'!$B$2:$B$3000=$B930),,),0),MATCH(I880,'ce raw data'!$C$1:$CZ$1,0))="","-",INDEX('ce raw data'!$C$2:$CZ$3000,MATCH(1,INDEX(('ce raw data'!$A$2:$A$3000=C877)*('ce raw data'!$B$2:$B$3000=$B930),,),0),MATCH(I880,'ce raw data'!$C$1:$CZ$1,0))),"-")</f>
        <v>-</v>
      </c>
      <c r="J930" s="8" t="str">
        <f>IFERROR(IF(INDEX('ce raw data'!$C$2:$CZ$3000,MATCH(1,INDEX(('ce raw data'!$A$2:$A$3000=C877)*('ce raw data'!$B$2:$B$3000=$B930),,),0),MATCH(J880,'ce raw data'!$C$1:$CZ$1,0))="","-",INDEX('ce raw data'!$C$2:$CZ$3000,MATCH(1,INDEX(('ce raw data'!$A$2:$A$3000=C877)*('ce raw data'!$B$2:$B$3000=$B930),,),0),MATCH(J880,'ce raw data'!$C$1:$CZ$1,0))),"-")</f>
        <v>-</v>
      </c>
    </row>
    <row r="931" spans="2:10" hidden="1" x14ac:dyDescent="0.4">
      <c r="B931" s="13"/>
      <c r="C931" s="8" t="str">
        <f>IFERROR(IF(INDEX('ce raw data'!$C$2:$CZ$3000,MATCH(1,INDEX(('ce raw data'!$A$2:$A$3000=C877)*('ce raw data'!$B$2:$B$3000=$B932),,),0),MATCH(SUBSTITUTE(C880,"Allele","Height"),'ce raw data'!$C$1:$CZ$1,0))="","-",INDEX('ce raw data'!$C$2:$CZ$3000,MATCH(1,INDEX(('ce raw data'!$A$2:$A$3000=C877)*('ce raw data'!$B$2:$B$3000=$B932),,),0),MATCH(SUBSTITUTE(C880,"Allele","Height"),'ce raw data'!$C$1:$CZ$1,0))),"-")</f>
        <v>-</v>
      </c>
      <c r="D931" s="8" t="str">
        <f>IFERROR(IF(INDEX('ce raw data'!$C$2:$CZ$3000,MATCH(1,INDEX(('ce raw data'!$A$2:$A$3000=C877)*('ce raw data'!$B$2:$B$3000=$B932),,),0),MATCH(SUBSTITUTE(D880,"Allele","Height"),'ce raw data'!$C$1:$CZ$1,0))="","-",INDEX('ce raw data'!$C$2:$CZ$3000,MATCH(1,INDEX(('ce raw data'!$A$2:$A$3000=C877)*('ce raw data'!$B$2:$B$3000=$B932),,),0),MATCH(SUBSTITUTE(D880,"Allele","Height"),'ce raw data'!$C$1:$CZ$1,0))),"-")</f>
        <v>-</v>
      </c>
      <c r="E931" s="8" t="str">
        <f>IFERROR(IF(INDEX('ce raw data'!$C$2:$CZ$3000,MATCH(1,INDEX(('ce raw data'!$A$2:$A$3000=C877)*('ce raw data'!$B$2:$B$3000=$B932),,),0),MATCH(SUBSTITUTE(E880,"Allele","Height"),'ce raw data'!$C$1:$CZ$1,0))="","-",INDEX('ce raw data'!$C$2:$CZ$3000,MATCH(1,INDEX(('ce raw data'!$A$2:$A$3000=C877)*('ce raw data'!$B$2:$B$3000=$B932),,),0),MATCH(SUBSTITUTE(E880,"Allele","Height"),'ce raw data'!$C$1:$CZ$1,0))),"-")</f>
        <v>-</v>
      </c>
      <c r="F931" s="8" t="str">
        <f>IFERROR(IF(INDEX('ce raw data'!$C$2:$CZ$3000,MATCH(1,INDEX(('ce raw data'!$A$2:$A$3000=C877)*('ce raw data'!$B$2:$B$3000=$B932),,),0),MATCH(SUBSTITUTE(F880,"Allele","Height"),'ce raw data'!$C$1:$CZ$1,0))="","-",INDEX('ce raw data'!$C$2:$CZ$3000,MATCH(1,INDEX(('ce raw data'!$A$2:$A$3000=C877)*('ce raw data'!$B$2:$B$3000=$B932),,),0),MATCH(SUBSTITUTE(F880,"Allele","Height"),'ce raw data'!$C$1:$CZ$1,0))),"-")</f>
        <v>-</v>
      </c>
      <c r="G931" s="8" t="str">
        <f>IFERROR(IF(INDEX('ce raw data'!$C$2:$CZ$3000,MATCH(1,INDEX(('ce raw data'!$A$2:$A$3000=C877)*('ce raw data'!$B$2:$B$3000=$B932),,),0),MATCH(SUBSTITUTE(G880,"Allele","Height"),'ce raw data'!$C$1:$CZ$1,0))="","-",INDEX('ce raw data'!$C$2:$CZ$3000,MATCH(1,INDEX(('ce raw data'!$A$2:$A$3000=C877)*('ce raw data'!$B$2:$B$3000=$B932),,),0),MATCH(SUBSTITUTE(G880,"Allele","Height"),'ce raw data'!$C$1:$CZ$1,0))),"-")</f>
        <v>-</v>
      </c>
      <c r="H931" s="8" t="str">
        <f>IFERROR(IF(INDEX('ce raw data'!$C$2:$CZ$3000,MATCH(1,INDEX(('ce raw data'!$A$2:$A$3000=C877)*('ce raw data'!$B$2:$B$3000=$B932),,),0),MATCH(SUBSTITUTE(H880,"Allele","Height"),'ce raw data'!$C$1:$CZ$1,0))="","-",INDEX('ce raw data'!$C$2:$CZ$3000,MATCH(1,INDEX(('ce raw data'!$A$2:$A$3000=C877)*('ce raw data'!$B$2:$B$3000=$B932),,),0),MATCH(SUBSTITUTE(H880,"Allele","Height"),'ce raw data'!$C$1:$CZ$1,0))),"-")</f>
        <v>-</v>
      </c>
      <c r="I931" s="8" t="str">
        <f>IFERROR(IF(INDEX('ce raw data'!$C$2:$CZ$3000,MATCH(1,INDEX(('ce raw data'!$A$2:$A$3000=C877)*('ce raw data'!$B$2:$B$3000=$B932),,),0),MATCH(SUBSTITUTE(I880,"Allele","Height"),'ce raw data'!$C$1:$CZ$1,0))="","-",INDEX('ce raw data'!$C$2:$CZ$3000,MATCH(1,INDEX(('ce raw data'!$A$2:$A$3000=C877)*('ce raw data'!$B$2:$B$3000=$B932),,),0),MATCH(SUBSTITUTE(I880,"Allele","Height"),'ce raw data'!$C$1:$CZ$1,0))),"-")</f>
        <v>-</v>
      </c>
      <c r="J931" s="8" t="str">
        <f>IFERROR(IF(INDEX('ce raw data'!$C$2:$CZ$3000,MATCH(1,INDEX(('ce raw data'!$A$2:$A$3000=C877)*('ce raw data'!$B$2:$B$3000=$B932),,),0),MATCH(SUBSTITUTE(J880,"Allele","Height"),'ce raw data'!$C$1:$CZ$1,0))="","-",INDEX('ce raw data'!$C$2:$CZ$3000,MATCH(1,INDEX(('ce raw data'!$A$2:$A$3000=C877)*('ce raw data'!$B$2:$B$3000=$B932),,),0),MATCH(SUBSTITUTE(J880,"Allele","Height"),'ce raw data'!$C$1:$CZ$1,0))),"-")</f>
        <v>-</v>
      </c>
    </row>
    <row r="932" spans="2:10" x14ac:dyDescent="0.4">
      <c r="B932" s="13" t="str">
        <f>'Allele Call Table'!$A$121</f>
        <v>DYS576</v>
      </c>
      <c r="C932" s="8" t="str">
        <f>IFERROR(IF(INDEX('ce raw data'!$C$2:$CZ$3000,MATCH(1,INDEX(('ce raw data'!$A$2:$A$3000=C877)*('ce raw data'!$B$2:$B$3000=$B932),,),0),MATCH(C880,'ce raw data'!$C$1:$CZ$1,0))="","-",INDEX('ce raw data'!$C$2:$CZ$3000,MATCH(1,INDEX(('ce raw data'!$A$2:$A$3000=C877)*('ce raw data'!$B$2:$B$3000=$B932),,),0),MATCH(C880,'ce raw data'!$C$1:$CZ$1,0))),"-")</f>
        <v>-</v>
      </c>
      <c r="D932" s="8" t="str">
        <f>IFERROR(IF(INDEX('ce raw data'!$C$2:$CZ$3000,MATCH(1,INDEX(('ce raw data'!$A$2:$A$3000=C877)*('ce raw data'!$B$2:$B$3000=$B932),,),0),MATCH(D880,'ce raw data'!$C$1:$CZ$1,0))="","-",INDEX('ce raw data'!$C$2:$CZ$3000,MATCH(1,INDEX(('ce raw data'!$A$2:$A$3000=C877)*('ce raw data'!$B$2:$B$3000=$B932),,),0),MATCH(D880,'ce raw data'!$C$1:$CZ$1,0))),"-")</f>
        <v>-</v>
      </c>
      <c r="E932" s="8" t="str">
        <f>IFERROR(IF(INDEX('ce raw data'!$C$2:$CZ$3000,MATCH(1,INDEX(('ce raw data'!$A$2:$A$3000=C877)*('ce raw data'!$B$2:$B$3000=$B932),,),0),MATCH(E880,'ce raw data'!$C$1:$CZ$1,0))="","-",INDEX('ce raw data'!$C$2:$CZ$3000,MATCH(1,INDEX(('ce raw data'!$A$2:$A$3000=C877)*('ce raw data'!$B$2:$B$3000=$B932),,),0),MATCH(E880,'ce raw data'!$C$1:$CZ$1,0))),"-")</f>
        <v>-</v>
      </c>
      <c r="F932" s="8" t="str">
        <f>IFERROR(IF(INDEX('ce raw data'!$C$2:$CZ$3000,MATCH(1,INDEX(('ce raw data'!$A$2:$A$3000=C877)*('ce raw data'!$B$2:$B$3000=$B932),,),0),MATCH(F880,'ce raw data'!$C$1:$CZ$1,0))="","-",INDEX('ce raw data'!$C$2:$CZ$3000,MATCH(1,INDEX(('ce raw data'!$A$2:$A$3000=C877)*('ce raw data'!$B$2:$B$3000=$B932),,),0),MATCH(F880,'ce raw data'!$C$1:$CZ$1,0))),"-")</f>
        <v>-</v>
      </c>
      <c r="G932" s="8" t="str">
        <f>IFERROR(IF(INDEX('ce raw data'!$C$2:$CZ$3000,MATCH(1,INDEX(('ce raw data'!$A$2:$A$3000=C877)*('ce raw data'!$B$2:$B$3000=$B932),,),0),MATCH(G880,'ce raw data'!$C$1:$CZ$1,0))="","-",INDEX('ce raw data'!$C$2:$CZ$3000,MATCH(1,INDEX(('ce raw data'!$A$2:$A$3000=C877)*('ce raw data'!$B$2:$B$3000=$B932),,),0),MATCH(G880,'ce raw data'!$C$1:$CZ$1,0))),"-")</f>
        <v>-</v>
      </c>
      <c r="H932" s="8" t="str">
        <f>IFERROR(IF(INDEX('ce raw data'!$C$2:$CZ$3000,MATCH(1,INDEX(('ce raw data'!$A$2:$A$3000=C877)*('ce raw data'!$B$2:$B$3000=$B932),,),0),MATCH(H880,'ce raw data'!$C$1:$CZ$1,0))="","-",INDEX('ce raw data'!$C$2:$CZ$3000,MATCH(1,INDEX(('ce raw data'!$A$2:$A$3000=C877)*('ce raw data'!$B$2:$B$3000=$B932),,),0),MATCH(H880,'ce raw data'!$C$1:$CZ$1,0))),"-")</f>
        <v>-</v>
      </c>
      <c r="I932" s="8" t="str">
        <f>IFERROR(IF(INDEX('ce raw data'!$C$2:$CZ$3000,MATCH(1,INDEX(('ce raw data'!$A$2:$A$3000=C877)*('ce raw data'!$B$2:$B$3000=$B932),,),0),MATCH(I880,'ce raw data'!$C$1:$CZ$1,0))="","-",INDEX('ce raw data'!$C$2:$CZ$3000,MATCH(1,INDEX(('ce raw data'!$A$2:$A$3000=C877)*('ce raw data'!$B$2:$B$3000=$B932),,),0),MATCH(I880,'ce raw data'!$C$1:$CZ$1,0))),"-")</f>
        <v>-</v>
      </c>
      <c r="J932" s="8" t="str">
        <f>IFERROR(IF(INDEX('ce raw data'!$C$2:$CZ$3000,MATCH(1,INDEX(('ce raw data'!$A$2:$A$3000=C877)*('ce raw data'!$B$2:$B$3000=$B932),,),0),MATCH(J880,'ce raw data'!$C$1:$CZ$1,0))="","-",INDEX('ce raw data'!$C$2:$CZ$3000,MATCH(1,INDEX(('ce raw data'!$A$2:$A$3000=C877)*('ce raw data'!$B$2:$B$3000=$B932),,),0),MATCH(J880,'ce raw data'!$C$1:$CZ$1,0))),"-")</f>
        <v>-</v>
      </c>
    </row>
    <row r="933" spans="2:10" hidden="1" x14ac:dyDescent="0.4">
      <c r="B933" s="13"/>
      <c r="C933" s="8" t="str">
        <f>IFERROR(IF(INDEX('ce raw data'!$C$2:$CZ$3000,MATCH(1,INDEX(('ce raw data'!$A$2:$A$3000=C877)*('ce raw data'!$B$2:$B$3000=$B934),,),0),MATCH(SUBSTITUTE(C880,"Allele","Height"),'ce raw data'!$C$1:$CZ$1,0))="","-",INDEX('ce raw data'!$C$2:$CZ$3000,MATCH(1,INDEX(('ce raw data'!$A$2:$A$3000=C877)*('ce raw data'!$B$2:$B$3000=$B934),,),0),MATCH(SUBSTITUTE(C880,"Allele","Height"),'ce raw data'!$C$1:$CZ$1,0))),"-")</f>
        <v>-</v>
      </c>
      <c r="D933" s="8" t="str">
        <f>IFERROR(IF(INDEX('ce raw data'!$C$2:$CZ$3000,MATCH(1,INDEX(('ce raw data'!$A$2:$A$3000=C877)*('ce raw data'!$B$2:$B$3000=$B934),,),0),MATCH(SUBSTITUTE(D880,"Allele","Height"),'ce raw data'!$C$1:$CZ$1,0))="","-",INDEX('ce raw data'!$C$2:$CZ$3000,MATCH(1,INDEX(('ce raw data'!$A$2:$A$3000=C877)*('ce raw data'!$B$2:$B$3000=$B934),,),0),MATCH(SUBSTITUTE(D880,"Allele","Height"),'ce raw data'!$C$1:$CZ$1,0))),"-")</f>
        <v>-</v>
      </c>
      <c r="E933" s="8" t="str">
        <f>IFERROR(IF(INDEX('ce raw data'!$C$2:$CZ$3000,MATCH(1,INDEX(('ce raw data'!$A$2:$A$3000=C877)*('ce raw data'!$B$2:$B$3000=$B934),,),0),MATCH(SUBSTITUTE(E880,"Allele","Height"),'ce raw data'!$C$1:$CZ$1,0))="","-",INDEX('ce raw data'!$C$2:$CZ$3000,MATCH(1,INDEX(('ce raw data'!$A$2:$A$3000=C877)*('ce raw data'!$B$2:$B$3000=$B934),,),0),MATCH(SUBSTITUTE(E880,"Allele","Height"),'ce raw data'!$C$1:$CZ$1,0))),"-")</f>
        <v>-</v>
      </c>
      <c r="F933" s="8" t="str">
        <f>IFERROR(IF(INDEX('ce raw data'!$C$2:$CZ$3000,MATCH(1,INDEX(('ce raw data'!$A$2:$A$3000=C877)*('ce raw data'!$B$2:$B$3000=$B934),,),0),MATCH(SUBSTITUTE(F880,"Allele","Height"),'ce raw data'!$C$1:$CZ$1,0))="","-",INDEX('ce raw data'!$C$2:$CZ$3000,MATCH(1,INDEX(('ce raw data'!$A$2:$A$3000=C877)*('ce raw data'!$B$2:$B$3000=$B934),,),0),MATCH(SUBSTITUTE(F880,"Allele","Height"),'ce raw data'!$C$1:$CZ$1,0))),"-")</f>
        <v>-</v>
      </c>
      <c r="G933" s="8" t="str">
        <f>IFERROR(IF(INDEX('ce raw data'!$C$2:$CZ$3000,MATCH(1,INDEX(('ce raw data'!$A$2:$A$3000=C877)*('ce raw data'!$B$2:$B$3000=$B934),,),0),MATCH(SUBSTITUTE(G880,"Allele","Height"),'ce raw data'!$C$1:$CZ$1,0))="","-",INDEX('ce raw data'!$C$2:$CZ$3000,MATCH(1,INDEX(('ce raw data'!$A$2:$A$3000=C877)*('ce raw data'!$B$2:$B$3000=$B934),,),0),MATCH(SUBSTITUTE(G880,"Allele","Height"),'ce raw data'!$C$1:$CZ$1,0))),"-")</f>
        <v>-</v>
      </c>
      <c r="H933" s="8" t="str">
        <f>IFERROR(IF(INDEX('ce raw data'!$C$2:$CZ$3000,MATCH(1,INDEX(('ce raw data'!$A$2:$A$3000=C877)*('ce raw data'!$B$2:$B$3000=$B934),,),0),MATCH(SUBSTITUTE(H880,"Allele","Height"),'ce raw data'!$C$1:$CZ$1,0))="","-",INDEX('ce raw data'!$C$2:$CZ$3000,MATCH(1,INDEX(('ce raw data'!$A$2:$A$3000=C877)*('ce raw data'!$B$2:$B$3000=$B934),,),0),MATCH(SUBSTITUTE(H880,"Allele","Height"),'ce raw data'!$C$1:$CZ$1,0))),"-")</f>
        <v>-</v>
      </c>
      <c r="I933" s="8" t="str">
        <f>IFERROR(IF(INDEX('ce raw data'!$C$2:$CZ$3000,MATCH(1,INDEX(('ce raw data'!$A$2:$A$3000=C877)*('ce raw data'!$B$2:$B$3000=$B934),,),0),MATCH(SUBSTITUTE(I880,"Allele","Height"),'ce raw data'!$C$1:$CZ$1,0))="","-",INDEX('ce raw data'!$C$2:$CZ$3000,MATCH(1,INDEX(('ce raw data'!$A$2:$A$3000=C877)*('ce raw data'!$B$2:$B$3000=$B934),,),0),MATCH(SUBSTITUTE(I880,"Allele","Height"),'ce raw data'!$C$1:$CZ$1,0))),"-")</f>
        <v>-</v>
      </c>
      <c r="J933" s="8" t="str">
        <f>IFERROR(IF(INDEX('ce raw data'!$C$2:$CZ$3000,MATCH(1,INDEX(('ce raw data'!$A$2:$A$3000=C877)*('ce raw data'!$B$2:$B$3000=$B934),,),0),MATCH(SUBSTITUTE(J880,"Allele","Height"),'ce raw data'!$C$1:$CZ$1,0))="","-",INDEX('ce raw data'!$C$2:$CZ$3000,MATCH(1,INDEX(('ce raw data'!$A$2:$A$3000=C877)*('ce raw data'!$B$2:$B$3000=$B934),,),0),MATCH(SUBSTITUTE(J880,"Allele","Height"),'ce raw data'!$C$1:$CZ$1,0))),"-")</f>
        <v>-</v>
      </c>
    </row>
    <row r="934" spans="2:10" x14ac:dyDescent="0.4">
      <c r="B934" s="13" t="str">
        <f>'Allele Call Table'!$A$123</f>
        <v>DYS570</v>
      </c>
      <c r="C934" s="8" t="str">
        <f>IFERROR(IF(INDEX('ce raw data'!$C$2:$CZ$3000,MATCH(1,INDEX(('ce raw data'!$A$2:$A$3000=C877)*('ce raw data'!$B$2:$B$3000=$B934),,),0),MATCH(C880,'ce raw data'!$C$1:$CZ$1,0))="","-",INDEX('ce raw data'!$C$2:$CZ$3000,MATCH(1,INDEX(('ce raw data'!$A$2:$A$3000=C877)*('ce raw data'!$B$2:$B$3000=$B934),,),0),MATCH(C880,'ce raw data'!$C$1:$CZ$1,0))),"-")</f>
        <v>-</v>
      </c>
      <c r="D934" s="8" t="str">
        <f>IFERROR(IF(INDEX('ce raw data'!$C$2:$CZ$3000,MATCH(1,INDEX(('ce raw data'!$A$2:$A$3000=C877)*('ce raw data'!$B$2:$B$3000=$B934),,),0),MATCH(D880,'ce raw data'!$C$1:$CZ$1,0))="","-",INDEX('ce raw data'!$C$2:$CZ$3000,MATCH(1,INDEX(('ce raw data'!$A$2:$A$3000=C877)*('ce raw data'!$B$2:$B$3000=$B934),,),0),MATCH(D880,'ce raw data'!$C$1:$CZ$1,0))),"-")</f>
        <v>-</v>
      </c>
      <c r="E934" s="8" t="str">
        <f>IFERROR(IF(INDEX('ce raw data'!$C$2:$CZ$3000,MATCH(1,INDEX(('ce raw data'!$A$2:$A$3000=C877)*('ce raw data'!$B$2:$B$3000=$B934),,),0),MATCH(E880,'ce raw data'!$C$1:$CZ$1,0))="","-",INDEX('ce raw data'!$C$2:$CZ$3000,MATCH(1,INDEX(('ce raw data'!$A$2:$A$3000=C877)*('ce raw data'!$B$2:$B$3000=$B934),,),0),MATCH(E880,'ce raw data'!$C$1:$CZ$1,0))),"-")</f>
        <v>-</v>
      </c>
      <c r="F934" s="8" t="str">
        <f>IFERROR(IF(INDEX('ce raw data'!$C$2:$CZ$3000,MATCH(1,INDEX(('ce raw data'!$A$2:$A$3000=C877)*('ce raw data'!$B$2:$B$3000=$B934),,),0),MATCH(F880,'ce raw data'!$C$1:$CZ$1,0))="","-",INDEX('ce raw data'!$C$2:$CZ$3000,MATCH(1,INDEX(('ce raw data'!$A$2:$A$3000=C877)*('ce raw data'!$B$2:$B$3000=$B934),,),0),MATCH(F880,'ce raw data'!$C$1:$CZ$1,0))),"-")</f>
        <v>-</v>
      </c>
      <c r="G934" s="8" t="str">
        <f>IFERROR(IF(INDEX('ce raw data'!$C$2:$CZ$3000,MATCH(1,INDEX(('ce raw data'!$A$2:$A$3000=C877)*('ce raw data'!$B$2:$B$3000=$B934),,),0),MATCH(G880,'ce raw data'!$C$1:$CZ$1,0))="","-",INDEX('ce raw data'!$C$2:$CZ$3000,MATCH(1,INDEX(('ce raw data'!$A$2:$A$3000=C877)*('ce raw data'!$B$2:$B$3000=$B934),,),0),MATCH(G880,'ce raw data'!$C$1:$CZ$1,0))),"-")</f>
        <v>-</v>
      </c>
      <c r="H934" s="8" t="str">
        <f>IFERROR(IF(INDEX('ce raw data'!$C$2:$CZ$3000,MATCH(1,INDEX(('ce raw data'!$A$2:$A$3000=C877)*('ce raw data'!$B$2:$B$3000=$B934),,),0),MATCH(H880,'ce raw data'!$C$1:$CZ$1,0))="","-",INDEX('ce raw data'!$C$2:$CZ$3000,MATCH(1,INDEX(('ce raw data'!$A$2:$A$3000=C877)*('ce raw data'!$B$2:$B$3000=$B934),,),0),MATCH(H880,'ce raw data'!$C$1:$CZ$1,0))),"-")</f>
        <v>-</v>
      </c>
      <c r="I934" s="8" t="str">
        <f>IFERROR(IF(INDEX('ce raw data'!$C$2:$CZ$3000,MATCH(1,INDEX(('ce raw data'!$A$2:$A$3000=C877)*('ce raw data'!$B$2:$B$3000=$B934),,),0),MATCH(I880,'ce raw data'!$C$1:$CZ$1,0))="","-",INDEX('ce raw data'!$C$2:$CZ$3000,MATCH(1,INDEX(('ce raw data'!$A$2:$A$3000=C877)*('ce raw data'!$B$2:$B$3000=$B934),,),0),MATCH(I880,'ce raw data'!$C$1:$CZ$1,0))),"-")</f>
        <v>-</v>
      </c>
      <c r="J934" s="8" t="str">
        <f>IFERROR(IF(INDEX('ce raw data'!$C$2:$CZ$3000,MATCH(1,INDEX(('ce raw data'!$A$2:$A$3000=C877)*('ce raw data'!$B$2:$B$3000=$B934),,),0),MATCH(J880,'ce raw data'!$C$1:$CZ$1,0))="","-",INDEX('ce raw data'!$C$2:$CZ$3000,MATCH(1,INDEX(('ce raw data'!$A$2:$A$3000=C877)*('ce raw data'!$B$2:$B$3000=$B934),,),0),MATCH(J880,'ce raw data'!$C$1:$CZ$1,0))),"-")</f>
        <v>-</v>
      </c>
    </row>
    <row r="935" spans="2:10" x14ac:dyDescent="0.4">
      <c r="B935" s="15"/>
      <c r="C935" s="9"/>
      <c r="D935" s="9"/>
      <c r="E935" s="9"/>
      <c r="F935" s="9"/>
      <c r="G935" s="9"/>
      <c r="H935" s="9"/>
      <c r="I935" s="9"/>
      <c r="J935" s="9"/>
    </row>
    <row r="936" spans="2:10" x14ac:dyDescent="0.4">
      <c r="B936" s="15"/>
      <c r="C936" s="9"/>
      <c r="D936" s="9"/>
      <c r="E936" s="9"/>
      <c r="F936" s="9"/>
      <c r="G936" s="9"/>
      <c r="H936" s="9"/>
      <c r="I936" s="9"/>
      <c r="J936" s="9"/>
    </row>
    <row r="937" spans="2:10" x14ac:dyDescent="0.4">
      <c r="B937" s="15"/>
      <c r="C937" s="9"/>
      <c r="D937" s="9"/>
      <c r="E937" s="9"/>
      <c r="F937" s="9"/>
      <c r="G937" s="9"/>
      <c r="H937" s="9"/>
      <c r="I937" s="9"/>
      <c r="J937" s="9"/>
    </row>
    <row r="938" spans="2:10" x14ac:dyDescent="0.4">
      <c r="B938" s="4"/>
      <c r="C938" s="3"/>
      <c r="D938" s="18"/>
      <c r="E938" s="18"/>
      <c r="F938" s="18"/>
      <c r="G938" s="4"/>
      <c r="J938" s="1"/>
    </row>
    <row r="939" spans="2:10" x14ac:dyDescent="0.4">
      <c r="B939" s="5" t="s">
        <v>4</v>
      </c>
      <c r="C939" s="36" t="str">
        <f>IF(INDEX('ce raw data'!$A:$A,2+27*15)="","blank",INDEX('ce raw data'!$A:$A,2+27*15))</f>
        <v>blank</v>
      </c>
      <c r="D939" s="36"/>
      <c r="E939" s="36"/>
      <c r="F939" s="36"/>
      <c r="G939" s="36"/>
      <c r="H939" s="36"/>
      <c r="I939" s="36"/>
      <c r="J939" s="36"/>
    </row>
    <row r="940" spans="2:10" ht="24.6" x14ac:dyDescent="0.4">
      <c r="B940" s="6" t="s">
        <v>5</v>
      </c>
      <c r="C940" s="36"/>
      <c r="D940" s="36"/>
      <c r="E940" s="36"/>
      <c r="F940" s="36"/>
      <c r="G940" s="36"/>
      <c r="H940" s="36"/>
      <c r="I940" s="36"/>
      <c r="J940" s="36"/>
    </row>
    <row r="941" spans="2:10" x14ac:dyDescent="0.4">
      <c r="B941" s="7"/>
      <c r="C941" s="39"/>
      <c r="D941" s="39"/>
      <c r="E941" s="39"/>
      <c r="F941" s="39"/>
      <c r="G941" s="39"/>
      <c r="H941" s="39"/>
      <c r="I941" s="39"/>
      <c r="J941" s="39"/>
    </row>
    <row r="942" spans="2:10" x14ac:dyDescent="0.4">
      <c r="B942" s="5" t="s">
        <v>7</v>
      </c>
      <c r="C942" s="21" t="s">
        <v>8</v>
      </c>
      <c r="D942" s="21" t="s">
        <v>9</v>
      </c>
      <c r="E942" s="21" t="s">
        <v>40</v>
      </c>
      <c r="F942" s="21" t="s">
        <v>41</v>
      </c>
      <c r="G942" s="21" t="s">
        <v>42</v>
      </c>
      <c r="H942" s="21" t="s">
        <v>43</v>
      </c>
      <c r="I942" s="21" t="s">
        <v>44</v>
      </c>
      <c r="J942" s="21" t="s">
        <v>45</v>
      </c>
    </row>
    <row r="943" spans="2:10" hidden="1" x14ac:dyDescent="0.4">
      <c r="B943" s="28"/>
      <c r="C943" s="28" t="str">
        <f>IFERROR(IF(INDEX('ce raw data'!$C$2:$CZ$3000,MATCH(1,INDEX(('ce raw data'!$A$2:$A$3000=C939)*('ce raw data'!$B$2:$B$3000=$B944),,),0),MATCH(SUBSTITUTE(C942,"Allele","Height"),'ce raw data'!$C$1:$CZ$1,0))="","-",INDEX('ce raw data'!$C$2:$CZ$3000,MATCH(1,INDEX(('ce raw data'!$A$2:$A$3000=C939)*('ce raw data'!$B$2:$B$3000=$B944),,),0),MATCH(SUBSTITUTE(C942,"Allele","Height"),'ce raw data'!$C$1:$CZ$1,0))),"-")</f>
        <v>-</v>
      </c>
      <c r="D943" s="28" t="str">
        <f>IFERROR(IF(INDEX('ce raw data'!$C$2:$CZ$3000,MATCH(1,INDEX(('ce raw data'!$A$2:$A$3000=C939)*('ce raw data'!$B$2:$B$3000=$B944),,),0),MATCH(SUBSTITUTE(D942,"Allele","Height"),'ce raw data'!$C$1:$CZ$1,0))="","-",INDEX('ce raw data'!$C$2:$CZ$3000,MATCH(1,INDEX(('ce raw data'!$A$2:$A$3000=C939)*('ce raw data'!$B$2:$B$3000=$B944),,),0),MATCH(SUBSTITUTE(D942,"Allele","Height"),'ce raw data'!$C$1:$CZ$1,0))),"-")</f>
        <v>-</v>
      </c>
      <c r="E943" s="28" t="str">
        <f>IFERROR(IF(INDEX('ce raw data'!$C$2:$CZ$3000,MATCH(1,INDEX(('ce raw data'!$A$2:$A$3000=C939)*('ce raw data'!$B$2:$B$3000=$B944),,),0),MATCH(SUBSTITUTE(E942,"Allele","Height"),'ce raw data'!$C$1:$CZ$1,0))="","-",INDEX('ce raw data'!$C$2:$CZ$3000,MATCH(1,INDEX(('ce raw data'!$A$2:$A$3000=C939)*('ce raw data'!$B$2:$B$3000=$B944),,),0),MATCH(SUBSTITUTE(E942,"Allele","Height"),'ce raw data'!$C$1:$CZ$1,0))),"-")</f>
        <v>-</v>
      </c>
      <c r="F943" s="28" t="str">
        <f>IFERROR(IF(INDEX('ce raw data'!$C$2:$CZ$3000,MATCH(1,INDEX(('ce raw data'!$A$2:$A$3000=C939)*('ce raw data'!$B$2:$B$3000=$B944),,),0),MATCH(SUBSTITUTE(F942,"Allele","Height"),'ce raw data'!$C$1:$CZ$1,0))="","-",INDEX('ce raw data'!$C$2:$CZ$3000,MATCH(1,INDEX(('ce raw data'!$A$2:$A$3000=C939)*('ce raw data'!$B$2:$B$3000=$B944),,),0),MATCH(SUBSTITUTE(F942,"Allele","Height"),'ce raw data'!$C$1:$CZ$1,0))),"-")</f>
        <v>-</v>
      </c>
      <c r="G943" s="28" t="str">
        <f>IFERROR(IF(INDEX('ce raw data'!$C$2:$CZ$3000,MATCH(1,INDEX(('ce raw data'!$A$2:$A$3000=C939)*('ce raw data'!$B$2:$B$3000=$B944),,),0),MATCH(SUBSTITUTE(G942,"Allele","Height"),'ce raw data'!$C$1:$CZ$1,0))="","-",INDEX('ce raw data'!$C$2:$CZ$3000,MATCH(1,INDEX(('ce raw data'!$A$2:$A$3000=C939)*('ce raw data'!$B$2:$B$3000=$B944),,),0),MATCH(SUBSTITUTE(G942,"Allele","Height"),'ce raw data'!$C$1:$CZ$1,0))),"-")</f>
        <v>-</v>
      </c>
      <c r="H943" s="28" t="str">
        <f>IFERROR(IF(INDEX('ce raw data'!$C$2:$CZ$3000,MATCH(1,INDEX(('ce raw data'!$A$2:$A$3000=C939)*('ce raw data'!$B$2:$B$3000=$B944),,),0),MATCH(SUBSTITUTE(H942,"Allele","Height"),'ce raw data'!$C$1:$CZ$1,0))="","-",INDEX('ce raw data'!$C$2:$CZ$3000,MATCH(1,INDEX(('ce raw data'!$A$2:$A$3000=C939)*('ce raw data'!$B$2:$B$3000=$B944),,),0),MATCH(SUBSTITUTE(H942,"Allele","Height"),'ce raw data'!$C$1:$CZ$1,0))),"-")</f>
        <v>-</v>
      </c>
      <c r="I943" s="28" t="str">
        <f>IFERROR(IF(INDEX('ce raw data'!$C$2:$CZ$3000,MATCH(1,INDEX(('ce raw data'!$A$2:$A$3000=C939)*('ce raw data'!$B$2:$B$3000=$B944),,),0),MATCH(SUBSTITUTE(I942,"Allele","Height"),'ce raw data'!$C$1:$CZ$1,0))="","-",INDEX('ce raw data'!$C$2:$CZ$3000,MATCH(1,INDEX(('ce raw data'!$A$2:$A$3000=C939)*('ce raw data'!$B$2:$B$3000=$B944),,),0),MATCH(SUBSTITUTE(I942,"Allele","Height"),'ce raw data'!$C$1:$CZ$1,0))),"-")</f>
        <v>-</v>
      </c>
      <c r="J943" s="28" t="str">
        <f>IFERROR(IF(INDEX('ce raw data'!$C$2:$CZ$3000,MATCH(1,INDEX(('ce raw data'!$A$2:$A$3000=C939)*('ce raw data'!$B$2:$B$3000=$B944),,),0),MATCH(SUBSTITUTE(J942,"Allele","Height"),'ce raw data'!$C$1:$CZ$1,0))="","-",INDEX('ce raw data'!$C$2:$CZ$3000,MATCH(1,INDEX(('ce raw data'!$A$2:$A$3000=C939)*('ce raw data'!$B$2:$B$3000=$B944),,),0),MATCH(SUBSTITUTE(J942,"Allele","Height"),'ce raw data'!$C$1:$CZ$1,0))),"-")</f>
        <v>-</v>
      </c>
    </row>
    <row r="944" spans="2:10" x14ac:dyDescent="0.4">
      <c r="B944" s="10" t="str">
        <f>'Allele Call Table'!$A$71</f>
        <v>AMEL</v>
      </c>
      <c r="C944" s="8" t="str">
        <f>IFERROR(IF(INDEX('ce raw data'!$C$2:$CZ$3000,MATCH(1,INDEX(('ce raw data'!$A$2:$A$3000=C939)*('ce raw data'!$B$2:$B$3000=$B944),,),0),MATCH(C942,'ce raw data'!$C$1:$CZ$1,0))="","-",INDEX('ce raw data'!$C$2:$CZ$3000,MATCH(1,INDEX(('ce raw data'!$A$2:$A$3000=C939)*('ce raw data'!$B$2:$B$3000=$B944),,),0),MATCH(C942,'ce raw data'!$C$1:$CZ$1,0))),"-")</f>
        <v>-</v>
      </c>
      <c r="D944" s="8" t="str">
        <f>IFERROR(IF(INDEX('ce raw data'!$C$2:$CZ$3000,MATCH(1,INDEX(('ce raw data'!$A$2:$A$3000=C939)*('ce raw data'!$B$2:$B$3000=$B944),,),0),MATCH(D942,'ce raw data'!$C$1:$CZ$1,0))="","-",INDEX('ce raw data'!$C$2:$CZ$3000,MATCH(1,INDEX(('ce raw data'!$A$2:$A$3000=C939)*('ce raw data'!$B$2:$B$3000=$B944),,),0),MATCH(D942,'ce raw data'!$C$1:$CZ$1,0))),"-")</f>
        <v>-</v>
      </c>
      <c r="E944" s="8" t="str">
        <f>IFERROR(IF(INDEX('ce raw data'!$C$2:$CZ$3000,MATCH(1,INDEX(('ce raw data'!$A$2:$A$3000=C939)*('ce raw data'!$B$2:$B$3000=$B944),,),0),MATCH(E942,'ce raw data'!$C$1:$CZ$1,0))="","-",INDEX('ce raw data'!$C$2:$CZ$3000,MATCH(1,INDEX(('ce raw data'!$A$2:$A$3000=C939)*('ce raw data'!$B$2:$B$3000=$B944),,),0),MATCH(E942,'ce raw data'!$C$1:$CZ$1,0))),"-")</f>
        <v>-</v>
      </c>
      <c r="F944" s="8" t="str">
        <f>IFERROR(IF(INDEX('ce raw data'!$C$2:$CZ$3000,MATCH(1,INDEX(('ce raw data'!$A$2:$A$3000=C939)*('ce raw data'!$B$2:$B$3000=$B944),,),0),MATCH(F942,'ce raw data'!$C$1:$CZ$1,0))="","-",INDEX('ce raw data'!$C$2:$CZ$3000,MATCH(1,INDEX(('ce raw data'!$A$2:$A$3000=C939)*('ce raw data'!$B$2:$B$3000=$B944),,),0),MATCH(F942,'ce raw data'!$C$1:$CZ$1,0))),"-")</f>
        <v>-</v>
      </c>
      <c r="G944" s="8" t="str">
        <f>IFERROR(IF(INDEX('ce raw data'!$C$2:$CZ$3000,MATCH(1,INDEX(('ce raw data'!$A$2:$A$3000=C939)*('ce raw data'!$B$2:$B$3000=$B944),,),0),MATCH(G942,'ce raw data'!$C$1:$CZ$1,0))="","-",INDEX('ce raw data'!$C$2:$CZ$3000,MATCH(1,INDEX(('ce raw data'!$A$2:$A$3000=C939)*('ce raw data'!$B$2:$B$3000=$B944),,),0),MATCH(G942,'ce raw data'!$C$1:$CZ$1,0))),"-")</f>
        <v>-</v>
      </c>
      <c r="H944" s="8" t="str">
        <f>IFERROR(IF(INDEX('ce raw data'!$C$2:$CZ$3000,MATCH(1,INDEX(('ce raw data'!$A$2:$A$3000=C939)*('ce raw data'!$B$2:$B$3000=$B944),,),0),MATCH(H942,'ce raw data'!$C$1:$CZ$1,0))="","-",INDEX('ce raw data'!$C$2:$CZ$3000,MATCH(1,INDEX(('ce raw data'!$A$2:$A$3000=C939)*('ce raw data'!$B$2:$B$3000=$B944),,),0),MATCH(H942,'ce raw data'!$C$1:$CZ$1,0))),"-")</f>
        <v>-</v>
      </c>
      <c r="I944" s="8" t="str">
        <f>IFERROR(IF(INDEX('ce raw data'!$C$2:$CZ$3000,MATCH(1,INDEX(('ce raw data'!$A$2:$A$3000=C939)*('ce raw data'!$B$2:$B$3000=$B944),,),0),MATCH(I942,'ce raw data'!$C$1:$CZ$1,0))="","-",INDEX('ce raw data'!$C$2:$CZ$3000,MATCH(1,INDEX(('ce raw data'!$A$2:$A$3000=C939)*('ce raw data'!$B$2:$B$3000=$B944),,),0),MATCH(I942,'ce raw data'!$C$1:$CZ$1,0))),"-")</f>
        <v>-</v>
      </c>
      <c r="J944" s="8" t="str">
        <f>IFERROR(IF(INDEX('ce raw data'!$C$2:$CZ$3000,MATCH(1,INDEX(('ce raw data'!$A$2:$A$3000=C939)*('ce raw data'!$B$2:$B$3000=$B944),,),0),MATCH(J942,'ce raw data'!$C$1:$CZ$1,0))="","-",INDEX('ce raw data'!$C$2:$CZ$3000,MATCH(1,INDEX(('ce raw data'!$A$2:$A$3000=C939)*('ce raw data'!$B$2:$B$3000=$B944),,),0),MATCH(J942,'ce raw data'!$C$1:$CZ$1,0))),"-")</f>
        <v>-</v>
      </c>
    </row>
    <row r="945" spans="2:10" hidden="1" x14ac:dyDescent="0.4">
      <c r="B945" s="10"/>
      <c r="C945" s="8" t="str">
        <f>IFERROR(IF(INDEX('ce raw data'!$C$2:$CZ$3000,MATCH(1,INDEX(('ce raw data'!$A$2:$A$3000=C939)*('ce raw data'!$B$2:$B$3000=$B946),,),0),MATCH(SUBSTITUTE(C942,"Allele","Height"),'ce raw data'!$C$1:$CZ$1,0))="","-",INDEX('ce raw data'!$C$2:$CZ$3000,MATCH(1,INDEX(('ce raw data'!$A$2:$A$3000=C939)*('ce raw data'!$B$2:$B$3000=$B946),,),0),MATCH(SUBSTITUTE(C942,"Allele","Height"),'ce raw data'!$C$1:$CZ$1,0))),"-")</f>
        <v>-</v>
      </c>
      <c r="D945" s="8" t="str">
        <f>IFERROR(IF(INDEX('ce raw data'!$C$2:$CZ$3000,MATCH(1,INDEX(('ce raw data'!$A$2:$A$3000=C939)*('ce raw data'!$B$2:$B$3000=$B946),,),0),MATCH(SUBSTITUTE(D942,"Allele","Height"),'ce raw data'!$C$1:$CZ$1,0))="","-",INDEX('ce raw data'!$C$2:$CZ$3000,MATCH(1,INDEX(('ce raw data'!$A$2:$A$3000=C939)*('ce raw data'!$B$2:$B$3000=$B946),,),0),MATCH(SUBSTITUTE(D942,"Allele","Height"),'ce raw data'!$C$1:$CZ$1,0))),"-")</f>
        <v>-</v>
      </c>
      <c r="E945" s="8" t="str">
        <f>IFERROR(IF(INDEX('ce raw data'!$C$2:$CZ$3000,MATCH(1,INDEX(('ce raw data'!$A$2:$A$3000=C939)*('ce raw data'!$B$2:$B$3000=$B946),,),0),MATCH(SUBSTITUTE(E942,"Allele","Height"),'ce raw data'!$C$1:$CZ$1,0))="","-",INDEX('ce raw data'!$C$2:$CZ$3000,MATCH(1,INDEX(('ce raw data'!$A$2:$A$3000=C939)*('ce raw data'!$B$2:$B$3000=$B946),,),0),MATCH(SUBSTITUTE(E942,"Allele","Height"),'ce raw data'!$C$1:$CZ$1,0))),"-")</f>
        <v>-</v>
      </c>
      <c r="F945" s="8" t="str">
        <f>IFERROR(IF(INDEX('ce raw data'!$C$2:$CZ$3000,MATCH(1,INDEX(('ce raw data'!$A$2:$A$3000=C939)*('ce raw data'!$B$2:$B$3000=$B946),,),0),MATCH(SUBSTITUTE(F942,"Allele","Height"),'ce raw data'!$C$1:$CZ$1,0))="","-",INDEX('ce raw data'!$C$2:$CZ$3000,MATCH(1,INDEX(('ce raw data'!$A$2:$A$3000=C939)*('ce raw data'!$B$2:$B$3000=$B946),,),0),MATCH(SUBSTITUTE(F942,"Allele","Height"),'ce raw data'!$C$1:$CZ$1,0))),"-")</f>
        <v>-</v>
      </c>
      <c r="G945" s="8" t="str">
        <f>IFERROR(IF(INDEX('ce raw data'!$C$2:$CZ$3000,MATCH(1,INDEX(('ce raw data'!$A$2:$A$3000=C939)*('ce raw data'!$B$2:$B$3000=$B946),,),0),MATCH(SUBSTITUTE(G942,"Allele","Height"),'ce raw data'!$C$1:$CZ$1,0))="","-",INDEX('ce raw data'!$C$2:$CZ$3000,MATCH(1,INDEX(('ce raw data'!$A$2:$A$3000=C939)*('ce raw data'!$B$2:$B$3000=$B946),,),0),MATCH(SUBSTITUTE(G942,"Allele","Height"),'ce raw data'!$C$1:$CZ$1,0))),"-")</f>
        <v>-</v>
      </c>
      <c r="H945" s="8" t="str">
        <f>IFERROR(IF(INDEX('ce raw data'!$C$2:$CZ$3000,MATCH(1,INDEX(('ce raw data'!$A$2:$A$3000=C939)*('ce raw data'!$B$2:$B$3000=$B946),,),0),MATCH(SUBSTITUTE(H942,"Allele","Height"),'ce raw data'!$C$1:$CZ$1,0))="","-",INDEX('ce raw data'!$C$2:$CZ$3000,MATCH(1,INDEX(('ce raw data'!$A$2:$A$3000=C939)*('ce raw data'!$B$2:$B$3000=$B946),,),0),MATCH(SUBSTITUTE(H942,"Allele","Height"),'ce raw data'!$C$1:$CZ$1,0))),"-")</f>
        <v>-</v>
      </c>
      <c r="I945" s="8" t="str">
        <f>IFERROR(IF(INDEX('ce raw data'!$C$2:$CZ$3000,MATCH(1,INDEX(('ce raw data'!$A$2:$A$3000=C939)*('ce raw data'!$B$2:$B$3000=$B946),,),0),MATCH(SUBSTITUTE(I942,"Allele","Height"),'ce raw data'!$C$1:$CZ$1,0))="","-",INDEX('ce raw data'!$C$2:$CZ$3000,MATCH(1,INDEX(('ce raw data'!$A$2:$A$3000=C939)*('ce raw data'!$B$2:$B$3000=$B946),,),0),MATCH(SUBSTITUTE(I942,"Allele","Height"),'ce raw data'!$C$1:$CZ$1,0))),"-")</f>
        <v>-</v>
      </c>
      <c r="J945" s="8" t="str">
        <f>IFERROR(IF(INDEX('ce raw data'!$C$2:$CZ$3000,MATCH(1,INDEX(('ce raw data'!$A$2:$A$3000=C939)*('ce raw data'!$B$2:$B$3000=$B946),,),0),MATCH(SUBSTITUTE(J942,"Allele","Height"),'ce raw data'!$C$1:$CZ$1,0))="","-",INDEX('ce raw data'!$C$2:$CZ$3000,MATCH(1,INDEX(('ce raw data'!$A$2:$A$3000=C939)*('ce raw data'!$B$2:$B$3000=$B946),,),0),MATCH(SUBSTITUTE(J942,"Allele","Height"),'ce raw data'!$C$1:$CZ$1,0))),"-")</f>
        <v>-</v>
      </c>
    </row>
    <row r="946" spans="2:10" x14ac:dyDescent="0.4">
      <c r="B946" s="10" t="str">
        <f>'Allele Call Table'!$A$73</f>
        <v>D3S1358</v>
      </c>
      <c r="C946" s="8" t="str">
        <f>IFERROR(IF(INDEX('ce raw data'!$C$2:$CZ$3000,MATCH(1,INDEX(('ce raw data'!$A$2:$A$3000=C939)*('ce raw data'!$B$2:$B$3000=$B946),,),0),MATCH(C942,'ce raw data'!$C$1:$CZ$1,0))="","-",INDEX('ce raw data'!$C$2:$CZ$3000,MATCH(1,INDEX(('ce raw data'!$A$2:$A$3000=C939)*('ce raw data'!$B$2:$B$3000=$B946),,),0),MATCH(C942,'ce raw data'!$C$1:$CZ$1,0))),"-")</f>
        <v>-</v>
      </c>
      <c r="D946" s="8" t="str">
        <f>IFERROR(IF(INDEX('ce raw data'!$C$2:$CZ$3000,MATCH(1,INDEX(('ce raw data'!$A$2:$A$3000=C939)*('ce raw data'!$B$2:$B$3000=$B946),,),0),MATCH(D942,'ce raw data'!$C$1:$CZ$1,0))="","-",INDEX('ce raw data'!$C$2:$CZ$3000,MATCH(1,INDEX(('ce raw data'!$A$2:$A$3000=C939)*('ce raw data'!$B$2:$B$3000=$B946),,),0),MATCH(D942,'ce raw data'!$C$1:$CZ$1,0))),"-")</f>
        <v>-</v>
      </c>
      <c r="E946" s="8" t="str">
        <f>IFERROR(IF(INDEX('ce raw data'!$C$2:$CZ$3000,MATCH(1,INDEX(('ce raw data'!$A$2:$A$3000=C939)*('ce raw data'!$B$2:$B$3000=$B946),,),0),MATCH(E942,'ce raw data'!$C$1:$CZ$1,0))="","-",INDEX('ce raw data'!$C$2:$CZ$3000,MATCH(1,INDEX(('ce raw data'!$A$2:$A$3000=C939)*('ce raw data'!$B$2:$B$3000=$B946),,),0),MATCH(E942,'ce raw data'!$C$1:$CZ$1,0))),"-")</f>
        <v>-</v>
      </c>
      <c r="F946" s="8" t="str">
        <f>IFERROR(IF(INDEX('ce raw data'!$C$2:$CZ$3000,MATCH(1,INDEX(('ce raw data'!$A$2:$A$3000=C939)*('ce raw data'!$B$2:$B$3000=$B946),,),0),MATCH(F942,'ce raw data'!$C$1:$CZ$1,0))="","-",INDEX('ce raw data'!$C$2:$CZ$3000,MATCH(1,INDEX(('ce raw data'!$A$2:$A$3000=C939)*('ce raw data'!$B$2:$B$3000=$B946),,),0),MATCH(F942,'ce raw data'!$C$1:$CZ$1,0))),"-")</f>
        <v>-</v>
      </c>
      <c r="G946" s="8" t="str">
        <f>IFERROR(IF(INDEX('ce raw data'!$C$2:$CZ$3000,MATCH(1,INDEX(('ce raw data'!$A$2:$A$3000=C939)*('ce raw data'!$B$2:$B$3000=$B946),,),0),MATCH(G942,'ce raw data'!$C$1:$CZ$1,0))="","-",INDEX('ce raw data'!$C$2:$CZ$3000,MATCH(1,INDEX(('ce raw data'!$A$2:$A$3000=C939)*('ce raw data'!$B$2:$B$3000=$B946),,),0),MATCH(G942,'ce raw data'!$C$1:$CZ$1,0))),"-")</f>
        <v>-</v>
      </c>
      <c r="H946" s="8" t="str">
        <f>IFERROR(IF(INDEX('ce raw data'!$C$2:$CZ$3000,MATCH(1,INDEX(('ce raw data'!$A$2:$A$3000=C939)*('ce raw data'!$B$2:$B$3000=$B946),,),0),MATCH(H942,'ce raw data'!$C$1:$CZ$1,0))="","-",INDEX('ce raw data'!$C$2:$CZ$3000,MATCH(1,INDEX(('ce raw data'!$A$2:$A$3000=C939)*('ce raw data'!$B$2:$B$3000=$B946),,),0),MATCH(H942,'ce raw data'!$C$1:$CZ$1,0))),"-")</f>
        <v>-</v>
      </c>
      <c r="I946" s="8" t="str">
        <f>IFERROR(IF(INDEX('ce raw data'!$C$2:$CZ$3000,MATCH(1,INDEX(('ce raw data'!$A$2:$A$3000=C939)*('ce raw data'!$B$2:$B$3000=$B946),,),0),MATCH(I942,'ce raw data'!$C$1:$CZ$1,0))="","-",INDEX('ce raw data'!$C$2:$CZ$3000,MATCH(1,INDEX(('ce raw data'!$A$2:$A$3000=C939)*('ce raw data'!$B$2:$B$3000=$B946),,),0),MATCH(I942,'ce raw data'!$C$1:$CZ$1,0))),"-")</f>
        <v>-</v>
      </c>
      <c r="J946" s="8" t="str">
        <f>IFERROR(IF(INDEX('ce raw data'!$C$2:$CZ$3000,MATCH(1,INDEX(('ce raw data'!$A$2:$A$3000=C939)*('ce raw data'!$B$2:$B$3000=$B946),,),0),MATCH(J942,'ce raw data'!$C$1:$CZ$1,0))="","-",INDEX('ce raw data'!$C$2:$CZ$3000,MATCH(1,INDEX(('ce raw data'!$A$2:$A$3000=C939)*('ce raw data'!$B$2:$B$3000=$B946),,),0),MATCH(J942,'ce raw data'!$C$1:$CZ$1,0))),"-")</f>
        <v>-</v>
      </c>
    </row>
    <row r="947" spans="2:10" hidden="1" x14ac:dyDescent="0.4">
      <c r="B947" s="10"/>
      <c r="C947" s="8" t="str">
        <f>IFERROR(IF(INDEX('ce raw data'!$C$2:$CZ$3000,MATCH(1,INDEX(('ce raw data'!$A$2:$A$3000=C939)*('ce raw data'!$B$2:$B$3000=$B948),,),0),MATCH(SUBSTITUTE(C942,"Allele","Height"),'ce raw data'!$C$1:$CZ$1,0))="","-",INDEX('ce raw data'!$C$2:$CZ$3000,MATCH(1,INDEX(('ce raw data'!$A$2:$A$3000=C939)*('ce raw data'!$B$2:$B$3000=$B948),,),0),MATCH(SUBSTITUTE(C942,"Allele","Height"),'ce raw data'!$C$1:$CZ$1,0))),"-")</f>
        <v>-</v>
      </c>
      <c r="D947" s="8" t="str">
        <f>IFERROR(IF(INDEX('ce raw data'!$C$2:$CZ$3000,MATCH(1,INDEX(('ce raw data'!$A$2:$A$3000=C939)*('ce raw data'!$B$2:$B$3000=$B948),,),0),MATCH(SUBSTITUTE(D942,"Allele","Height"),'ce raw data'!$C$1:$CZ$1,0))="","-",INDEX('ce raw data'!$C$2:$CZ$3000,MATCH(1,INDEX(('ce raw data'!$A$2:$A$3000=C939)*('ce raw data'!$B$2:$B$3000=$B948),,),0),MATCH(SUBSTITUTE(D942,"Allele","Height"),'ce raw data'!$C$1:$CZ$1,0))),"-")</f>
        <v>-</v>
      </c>
      <c r="E947" s="8" t="str">
        <f>IFERROR(IF(INDEX('ce raw data'!$C$2:$CZ$3000,MATCH(1,INDEX(('ce raw data'!$A$2:$A$3000=C939)*('ce raw data'!$B$2:$B$3000=$B948),,),0),MATCH(SUBSTITUTE(E942,"Allele","Height"),'ce raw data'!$C$1:$CZ$1,0))="","-",INDEX('ce raw data'!$C$2:$CZ$3000,MATCH(1,INDEX(('ce raw data'!$A$2:$A$3000=C939)*('ce raw data'!$B$2:$B$3000=$B948),,),0),MATCH(SUBSTITUTE(E942,"Allele","Height"),'ce raw data'!$C$1:$CZ$1,0))),"-")</f>
        <v>-</v>
      </c>
      <c r="F947" s="8" t="str">
        <f>IFERROR(IF(INDEX('ce raw data'!$C$2:$CZ$3000,MATCH(1,INDEX(('ce raw data'!$A$2:$A$3000=C939)*('ce raw data'!$B$2:$B$3000=$B948),,),0),MATCH(SUBSTITUTE(F942,"Allele","Height"),'ce raw data'!$C$1:$CZ$1,0))="","-",INDEX('ce raw data'!$C$2:$CZ$3000,MATCH(1,INDEX(('ce raw data'!$A$2:$A$3000=C939)*('ce raw data'!$B$2:$B$3000=$B948),,),0),MATCH(SUBSTITUTE(F942,"Allele","Height"),'ce raw data'!$C$1:$CZ$1,0))),"-")</f>
        <v>-</v>
      </c>
      <c r="G947" s="8" t="str">
        <f>IFERROR(IF(INDEX('ce raw data'!$C$2:$CZ$3000,MATCH(1,INDEX(('ce raw data'!$A$2:$A$3000=C939)*('ce raw data'!$B$2:$B$3000=$B948),,),0),MATCH(SUBSTITUTE(G942,"Allele","Height"),'ce raw data'!$C$1:$CZ$1,0))="","-",INDEX('ce raw data'!$C$2:$CZ$3000,MATCH(1,INDEX(('ce raw data'!$A$2:$A$3000=C939)*('ce raw data'!$B$2:$B$3000=$B948),,),0),MATCH(SUBSTITUTE(G942,"Allele","Height"),'ce raw data'!$C$1:$CZ$1,0))),"-")</f>
        <v>-</v>
      </c>
      <c r="H947" s="8" t="str">
        <f>IFERROR(IF(INDEX('ce raw data'!$C$2:$CZ$3000,MATCH(1,INDEX(('ce raw data'!$A$2:$A$3000=C939)*('ce raw data'!$B$2:$B$3000=$B948),,),0),MATCH(SUBSTITUTE(H942,"Allele","Height"),'ce raw data'!$C$1:$CZ$1,0))="","-",INDEX('ce raw data'!$C$2:$CZ$3000,MATCH(1,INDEX(('ce raw data'!$A$2:$A$3000=C939)*('ce raw data'!$B$2:$B$3000=$B948),,),0),MATCH(SUBSTITUTE(H942,"Allele","Height"),'ce raw data'!$C$1:$CZ$1,0))),"-")</f>
        <v>-</v>
      </c>
      <c r="I947" s="8" t="str">
        <f>IFERROR(IF(INDEX('ce raw data'!$C$2:$CZ$3000,MATCH(1,INDEX(('ce raw data'!$A$2:$A$3000=C939)*('ce raw data'!$B$2:$B$3000=$B948),,),0),MATCH(SUBSTITUTE(I942,"Allele","Height"),'ce raw data'!$C$1:$CZ$1,0))="","-",INDEX('ce raw data'!$C$2:$CZ$3000,MATCH(1,INDEX(('ce raw data'!$A$2:$A$3000=C939)*('ce raw data'!$B$2:$B$3000=$B948),,),0),MATCH(SUBSTITUTE(I942,"Allele","Height"),'ce raw data'!$C$1:$CZ$1,0))),"-")</f>
        <v>-</v>
      </c>
      <c r="J947" s="8" t="str">
        <f>IFERROR(IF(INDEX('ce raw data'!$C$2:$CZ$3000,MATCH(1,INDEX(('ce raw data'!$A$2:$A$3000=C939)*('ce raw data'!$B$2:$B$3000=$B948),,),0),MATCH(SUBSTITUTE(J942,"Allele","Height"),'ce raw data'!$C$1:$CZ$1,0))="","-",INDEX('ce raw data'!$C$2:$CZ$3000,MATCH(1,INDEX(('ce raw data'!$A$2:$A$3000=C939)*('ce raw data'!$B$2:$B$3000=$B948),,),0),MATCH(SUBSTITUTE(J942,"Allele","Height"),'ce raw data'!$C$1:$CZ$1,0))),"-")</f>
        <v>-</v>
      </c>
    </row>
    <row r="948" spans="2:10" x14ac:dyDescent="0.4">
      <c r="B948" s="10" t="str">
        <f>'Allele Call Table'!$A$75</f>
        <v>D1S1656</v>
      </c>
      <c r="C948" s="8" t="str">
        <f>IFERROR(IF(INDEX('ce raw data'!$C$2:$CZ$3000,MATCH(1,INDEX(('ce raw data'!$A$2:$A$3000=C939)*('ce raw data'!$B$2:$B$3000=$B948),,),0),MATCH(C942,'ce raw data'!$C$1:$CZ$1,0))="","-",INDEX('ce raw data'!$C$2:$CZ$3000,MATCH(1,INDEX(('ce raw data'!$A$2:$A$3000=C939)*('ce raw data'!$B$2:$B$3000=$B948),,),0),MATCH(C942,'ce raw data'!$C$1:$CZ$1,0))),"-")</f>
        <v>-</v>
      </c>
      <c r="D948" s="8" t="str">
        <f>IFERROR(IF(INDEX('ce raw data'!$C$2:$CZ$3000,MATCH(1,INDEX(('ce raw data'!$A$2:$A$3000=C939)*('ce raw data'!$B$2:$B$3000=$B948),,),0),MATCH(D942,'ce raw data'!$C$1:$CZ$1,0))="","-",INDEX('ce raw data'!$C$2:$CZ$3000,MATCH(1,INDEX(('ce raw data'!$A$2:$A$3000=C939)*('ce raw data'!$B$2:$B$3000=$B948),,),0),MATCH(D942,'ce raw data'!$C$1:$CZ$1,0))),"-")</f>
        <v>-</v>
      </c>
      <c r="E948" s="8" t="str">
        <f>IFERROR(IF(INDEX('ce raw data'!$C$2:$CZ$3000,MATCH(1,INDEX(('ce raw data'!$A$2:$A$3000=C939)*('ce raw data'!$B$2:$B$3000=$B948),,),0),MATCH(E942,'ce raw data'!$C$1:$CZ$1,0))="","-",INDEX('ce raw data'!$C$2:$CZ$3000,MATCH(1,INDEX(('ce raw data'!$A$2:$A$3000=C939)*('ce raw data'!$B$2:$B$3000=$B948),,),0),MATCH(E942,'ce raw data'!$C$1:$CZ$1,0))),"-")</f>
        <v>-</v>
      </c>
      <c r="F948" s="8" t="str">
        <f>IFERROR(IF(INDEX('ce raw data'!$C$2:$CZ$3000,MATCH(1,INDEX(('ce raw data'!$A$2:$A$3000=C939)*('ce raw data'!$B$2:$B$3000=$B948),,),0),MATCH(F942,'ce raw data'!$C$1:$CZ$1,0))="","-",INDEX('ce raw data'!$C$2:$CZ$3000,MATCH(1,INDEX(('ce raw data'!$A$2:$A$3000=C939)*('ce raw data'!$B$2:$B$3000=$B948),,),0),MATCH(F942,'ce raw data'!$C$1:$CZ$1,0))),"-")</f>
        <v>-</v>
      </c>
      <c r="G948" s="8" t="str">
        <f>IFERROR(IF(INDEX('ce raw data'!$C$2:$CZ$3000,MATCH(1,INDEX(('ce raw data'!$A$2:$A$3000=C939)*('ce raw data'!$B$2:$B$3000=$B948),,),0),MATCH(G942,'ce raw data'!$C$1:$CZ$1,0))="","-",INDEX('ce raw data'!$C$2:$CZ$3000,MATCH(1,INDEX(('ce raw data'!$A$2:$A$3000=C939)*('ce raw data'!$B$2:$B$3000=$B948),,),0),MATCH(G942,'ce raw data'!$C$1:$CZ$1,0))),"-")</f>
        <v>-</v>
      </c>
      <c r="H948" s="8" t="str">
        <f>IFERROR(IF(INDEX('ce raw data'!$C$2:$CZ$3000,MATCH(1,INDEX(('ce raw data'!$A$2:$A$3000=C939)*('ce raw data'!$B$2:$B$3000=$B948),,),0),MATCH(H942,'ce raw data'!$C$1:$CZ$1,0))="","-",INDEX('ce raw data'!$C$2:$CZ$3000,MATCH(1,INDEX(('ce raw data'!$A$2:$A$3000=C939)*('ce raw data'!$B$2:$B$3000=$B948),,),0),MATCH(H942,'ce raw data'!$C$1:$CZ$1,0))),"-")</f>
        <v>-</v>
      </c>
      <c r="I948" s="8" t="str">
        <f>IFERROR(IF(INDEX('ce raw data'!$C$2:$CZ$3000,MATCH(1,INDEX(('ce raw data'!$A$2:$A$3000=C939)*('ce raw data'!$B$2:$B$3000=$B948),,),0),MATCH(I942,'ce raw data'!$C$1:$CZ$1,0))="","-",INDEX('ce raw data'!$C$2:$CZ$3000,MATCH(1,INDEX(('ce raw data'!$A$2:$A$3000=C939)*('ce raw data'!$B$2:$B$3000=$B948),,),0),MATCH(I942,'ce raw data'!$C$1:$CZ$1,0))),"-")</f>
        <v>-</v>
      </c>
      <c r="J948" s="8" t="str">
        <f>IFERROR(IF(INDEX('ce raw data'!$C$2:$CZ$3000,MATCH(1,INDEX(('ce raw data'!$A$2:$A$3000=C939)*('ce raw data'!$B$2:$B$3000=$B948),,),0),MATCH(J942,'ce raw data'!$C$1:$CZ$1,0))="","-",INDEX('ce raw data'!$C$2:$CZ$3000,MATCH(1,INDEX(('ce raw data'!$A$2:$A$3000=C939)*('ce raw data'!$B$2:$B$3000=$B948),,),0),MATCH(J942,'ce raw data'!$C$1:$CZ$1,0))),"-")</f>
        <v>-</v>
      </c>
    </row>
    <row r="949" spans="2:10" hidden="1" x14ac:dyDescent="0.4">
      <c r="B949" s="10"/>
      <c r="C949" s="8" t="str">
        <f>IFERROR(IF(INDEX('ce raw data'!$C$2:$CZ$3000,MATCH(1,INDEX(('ce raw data'!$A$2:$A$3000=C939)*('ce raw data'!$B$2:$B$3000=$B950),,),0),MATCH(SUBSTITUTE(C942,"Allele","Height"),'ce raw data'!$C$1:$CZ$1,0))="","-",INDEX('ce raw data'!$C$2:$CZ$3000,MATCH(1,INDEX(('ce raw data'!$A$2:$A$3000=C939)*('ce raw data'!$B$2:$B$3000=$B950),,),0),MATCH(SUBSTITUTE(C942,"Allele","Height"),'ce raw data'!$C$1:$CZ$1,0))),"-")</f>
        <v>-</v>
      </c>
      <c r="D949" s="8" t="str">
        <f>IFERROR(IF(INDEX('ce raw data'!$C$2:$CZ$3000,MATCH(1,INDEX(('ce raw data'!$A$2:$A$3000=C939)*('ce raw data'!$B$2:$B$3000=$B950),,),0),MATCH(SUBSTITUTE(D942,"Allele","Height"),'ce raw data'!$C$1:$CZ$1,0))="","-",INDEX('ce raw data'!$C$2:$CZ$3000,MATCH(1,INDEX(('ce raw data'!$A$2:$A$3000=C939)*('ce raw data'!$B$2:$B$3000=$B950),,),0),MATCH(SUBSTITUTE(D942,"Allele","Height"),'ce raw data'!$C$1:$CZ$1,0))),"-")</f>
        <v>-</v>
      </c>
      <c r="E949" s="8" t="str">
        <f>IFERROR(IF(INDEX('ce raw data'!$C$2:$CZ$3000,MATCH(1,INDEX(('ce raw data'!$A$2:$A$3000=C939)*('ce raw data'!$B$2:$B$3000=$B950),,),0),MATCH(SUBSTITUTE(E942,"Allele","Height"),'ce raw data'!$C$1:$CZ$1,0))="","-",INDEX('ce raw data'!$C$2:$CZ$3000,MATCH(1,INDEX(('ce raw data'!$A$2:$A$3000=C939)*('ce raw data'!$B$2:$B$3000=$B950),,),0),MATCH(SUBSTITUTE(E942,"Allele","Height"),'ce raw data'!$C$1:$CZ$1,0))),"-")</f>
        <v>-</v>
      </c>
      <c r="F949" s="8" t="str">
        <f>IFERROR(IF(INDEX('ce raw data'!$C$2:$CZ$3000,MATCH(1,INDEX(('ce raw data'!$A$2:$A$3000=C939)*('ce raw data'!$B$2:$B$3000=$B950),,),0),MATCH(SUBSTITUTE(F942,"Allele","Height"),'ce raw data'!$C$1:$CZ$1,0))="","-",INDEX('ce raw data'!$C$2:$CZ$3000,MATCH(1,INDEX(('ce raw data'!$A$2:$A$3000=C939)*('ce raw data'!$B$2:$B$3000=$B950),,),0),MATCH(SUBSTITUTE(F942,"Allele","Height"),'ce raw data'!$C$1:$CZ$1,0))),"-")</f>
        <v>-</v>
      </c>
      <c r="G949" s="8" t="str">
        <f>IFERROR(IF(INDEX('ce raw data'!$C$2:$CZ$3000,MATCH(1,INDEX(('ce raw data'!$A$2:$A$3000=C939)*('ce raw data'!$B$2:$B$3000=$B950),,),0),MATCH(SUBSTITUTE(G942,"Allele","Height"),'ce raw data'!$C$1:$CZ$1,0))="","-",INDEX('ce raw data'!$C$2:$CZ$3000,MATCH(1,INDEX(('ce raw data'!$A$2:$A$3000=C939)*('ce raw data'!$B$2:$B$3000=$B950),,),0),MATCH(SUBSTITUTE(G942,"Allele","Height"),'ce raw data'!$C$1:$CZ$1,0))),"-")</f>
        <v>-</v>
      </c>
      <c r="H949" s="8" t="str">
        <f>IFERROR(IF(INDEX('ce raw data'!$C$2:$CZ$3000,MATCH(1,INDEX(('ce raw data'!$A$2:$A$3000=C939)*('ce raw data'!$B$2:$B$3000=$B950),,),0),MATCH(SUBSTITUTE(H942,"Allele","Height"),'ce raw data'!$C$1:$CZ$1,0))="","-",INDEX('ce raw data'!$C$2:$CZ$3000,MATCH(1,INDEX(('ce raw data'!$A$2:$A$3000=C939)*('ce raw data'!$B$2:$B$3000=$B950),,),0),MATCH(SUBSTITUTE(H942,"Allele","Height"),'ce raw data'!$C$1:$CZ$1,0))),"-")</f>
        <v>-</v>
      </c>
      <c r="I949" s="8" t="str">
        <f>IFERROR(IF(INDEX('ce raw data'!$C$2:$CZ$3000,MATCH(1,INDEX(('ce raw data'!$A$2:$A$3000=C939)*('ce raw data'!$B$2:$B$3000=$B950),,),0),MATCH(SUBSTITUTE(I942,"Allele","Height"),'ce raw data'!$C$1:$CZ$1,0))="","-",INDEX('ce raw data'!$C$2:$CZ$3000,MATCH(1,INDEX(('ce raw data'!$A$2:$A$3000=C939)*('ce raw data'!$B$2:$B$3000=$B950),,),0),MATCH(SUBSTITUTE(I942,"Allele","Height"),'ce raw data'!$C$1:$CZ$1,0))),"-")</f>
        <v>-</v>
      </c>
      <c r="J949" s="8" t="str">
        <f>IFERROR(IF(INDEX('ce raw data'!$C$2:$CZ$3000,MATCH(1,INDEX(('ce raw data'!$A$2:$A$3000=C939)*('ce raw data'!$B$2:$B$3000=$B950),,),0),MATCH(SUBSTITUTE(J942,"Allele","Height"),'ce raw data'!$C$1:$CZ$1,0))="","-",INDEX('ce raw data'!$C$2:$CZ$3000,MATCH(1,INDEX(('ce raw data'!$A$2:$A$3000=C939)*('ce raw data'!$B$2:$B$3000=$B950),,),0),MATCH(SUBSTITUTE(J942,"Allele","Height"),'ce raw data'!$C$1:$CZ$1,0))),"-")</f>
        <v>-</v>
      </c>
    </row>
    <row r="950" spans="2:10" x14ac:dyDescent="0.4">
      <c r="B950" s="10" t="str">
        <f>'Allele Call Table'!$A$77</f>
        <v>D2S441</v>
      </c>
      <c r="C950" s="8" t="str">
        <f>IFERROR(IF(INDEX('ce raw data'!$C$2:$CZ$3000,MATCH(1,INDEX(('ce raw data'!$A$2:$A$3000=C939)*('ce raw data'!$B$2:$B$3000=$B950),,),0),MATCH(C942,'ce raw data'!$C$1:$CZ$1,0))="","-",INDEX('ce raw data'!$C$2:$CZ$3000,MATCH(1,INDEX(('ce raw data'!$A$2:$A$3000=C939)*('ce raw data'!$B$2:$B$3000=$B950),,),0),MATCH(C942,'ce raw data'!$C$1:$CZ$1,0))),"-")</f>
        <v>-</v>
      </c>
      <c r="D950" s="8" t="str">
        <f>IFERROR(IF(INDEX('ce raw data'!$C$2:$CZ$3000,MATCH(1,INDEX(('ce raw data'!$A$2:$A$3000=C939)*('ce raw data'!$B$2:$B$3000=$B950),,),0),MATCH(D942,'ce raw data'!$C$1:$CZ$1,0))="","-",INDEX('ce raw data'!$C$2:$CZ$3000,MATCH(1,INDEX(('ce raw data'!$A$2:$A$3000=C939)*('ce raw data'!$B$2:$B$3000=$B950),,),0),MATCH(D942,'ce raw data'!$C$1:$CZ$1,0))),"-")</f>
        <v>-</v>
      </c>
      <c r="E950" s="8" t="str">
        <f>IFERROR(IF(INDEX('ce raw data'!$C$2:$CZ$3000,MATCH(1,INDEX(('ce raw data'!$A$2:$A$3000=C939)*('ce raw data'!$B$2:$B$3000=$B950),,),0),MATCH(E942,'ce raw data'!$C$1:$CZ$1,0))="","-",INDEX('ce raw data'!$C$2:$CZ$3000,MATCH(1,INDEX(('ce raw data'!$A$2:$A$3000=C939)*('ce raw data'!$B$2:$B$3000=$B950),,),0),MATCH(E942,'ce raw data'!$C$1:$CZ$1,0))),"-")</f>
        <v>-</v>
      </c>
      <c r="F950" s="8" t="str">
        <f>IFERROR(IF(INDEX('ce raw data'!$C$2:$CZ$3000,MATCH(1,INDEX(('ce raw data'!$A$2:$A$3000=C939)*('ce raw data'!$B$2:$B$3000=$B950),,),0),MATCH(F942,'ce raw data'!$C$1:$CZ$1,0))="","-",INDEX('ce raw data'!$C$2:$CZ$3000,MATCH(1,INDEX(('ce raw data'!$A$2:$A$3000=C939)*('ce raw data'!$B$2:$B$3000=$B950),,),0),MATCH(F942,'ce raw data'!$C$1:$CZ$1,0))),"-")</f>
        <v>-</v>
      </c>
      <c r="G950" s="8" t="str">
        <f>IFERROR(IF(INDEX('ce raw data'!$C$2:$CZ$3000,MATCH(1,INDEX(('ce raw data'!$A$2:$A$3000=C939)*('ce raw data'!$B$2:$B$3000=$B950),,),0),MATCH(G942,'ce raw data'!$C$1:$CZ$1,0))="","-",INDEX('ce raw data'!$C$2:$CZ$3000,MATCH(1,INDEX(('ce raw data'!$A$2:$A$3000=C939)*('ce raw data'!$B$2:$B$3000=$B950),,),0),MATCH(G942,'ce raw data'!$C$1:$CZ$1,0))),"-")</f>
        <v>-</v>
      </c>
      <c r="H950" s="8" t="str">
        <f>IFERROR(IF(INDEX('ce raw data'!$C$2:$CZ$3000,MATCH(1,INDEX(('ce raw data'!$A$2:$A$3000=C939)*('ce raw data'!$B$2:$B$3000=$B950),,),0),MATCH(H942,'ce raw data'!$C$1:$CZ$1,0))="","-",INDEX('ce raw data'!$C$2:$CZ$3000,MATCH(1,INDEX(('ce raw data'!$A$2:$A$3000=C939)*('ce raw data'!$B$2:$B$3000=$B950),,),0),MATCH(H942,'ce raw data'!$C$1:$CZ$1,0))),"-")</f>
        <v>-</v>
      </c>
      <c r="I950" s="8" t="str">
        <f>IFERROR(IF(INDEX('ce raw data'!$C$2:$CZ$3000,MATCH(1,INDEX(('ce raw data'!$A$2:$A$3000=C939)*('ce raw data'!$B$2:$B$3000=$B950),,),0),MATCH(I942,'ce raw data'!$C$1:$CZ$1,0))="","-",INDEX('ce raw data'!$C$2:$CZ$3000,MATCH(1,INDEX(('ce raw data'!$A$2:$A$3000=C939)*('ce raw data'!$B$2:$B$3000=$B950),,),0),MATCH(I942,'ce raw data'!$C$1:$CZ$1,0))),"-")</f>
        <v>-</v>
      </c>
      <c r="J950" s="8" t="str">
        <f>IFERROR(IF(INDEX('ce raw data'!$C$2:$CZ$3000,MATCH(1,INDEX(('ce raw data'!$A$2:$A$3000=C939)*('ce raw data'!$B$2:$B$3000=$B950),,),0),MATCH(J942,'ce raw data'!$C$1:$CZ$1,0))="","-",INDEX('ce raw data'!$C$2:$CZ$3000,MATCH(1,INDEX(('ce raw data'!$A$2:$A$3000=C939)*('ce raw data'!$B$2:$B$3000=$B950),,),0),MATCH(J942,'ce raw data'!$C$1:$CZ$1,0))),"-")</f>
        <v>-</v>
      </c>
    </row>
    <row r="951" spans="2:10" hidden="1" x14ac:dyDescent="0.4">
      <c r="B951" s="10"/>
      <c r="C951" s="8" t="str">
        <f>IFERROR(IF(INDEX('ce raw data'!$C$2:$CZ$3000,MATCH(1,INDEX(('ce raw data'!$A$2:$A$3000=C939)*('ce raw data'!$B$2:$B$3000=$B952),,),0),MATCH(SUBSTITUTE(C942,"Allele","Height"),'ce raw data'!$C$1:$CZ$1,0))="","-",INDEX('ce raw data'!$C$2:$CZ$3000,MATCH(1,INDEX(('ce raw data'!$A$2:$A$3000=C939)*('ce raw data'!$B$2:$B$3000=$B952),,),0),MATCH(SUBSTITUTE(C942,"Allele","Height"),'ce raw data'!$C$1:$CZ$1,0))),"-")</f>
        <v>-</v>
      </c>
      <c r="D951" s="8" t="str">
        <f>IFERROR(IF(INDEX('ce raw data'!$C$2:$CZ$3000,MATCH(1,INDEX(('ce raw data'!$A$2:$A$3000=C939)*('ce raw data'!$B$2:$B$3000=$B952),,),0),MATCH(SUBSTITUTE(D942,"Allele","Height"),'ce raw data'!$C$1:$CZ$1,0))="","-",INDEX('ce raw data'!$C$2:$CZ$3000,MATCH(1,INDEX(('ce raw data'!$A$2:$A$3000=C939)*('ce raw data'!$B$2:$B$3000=$B952),,),0),MATCH(SUBSTITUTE(D942,"Allele","Height"),'ce raw data'!$C$1:$CZ$1,0))),"-")</f>
        <v>-</v>
      </c>
      <c r="E951" s="8" t="str">
        <f>IFERROR(IF(INDEX('ce raw data'!$C$2:$CZ$3000,MATCH(1,INDEX(('ce raw data'!$A$2:$A$3000=C939)*('ce raw data'!$B$2:$B$3000=$B952),,),0),MATCH(SUBSTITUTE(E942,"Allele","Height"),'ce raw data'!$C$1:$CZ$1,0))="","-",INDEX('ce raw data'!$C$2:$CZ$3000,MATCH(1,INDEX(('ce raw data'!$A$2:$A$3000=C939)*('ce raw data'!$B$2:$B$3000=$B952),,),0),MATCH(SUBSTITUTE(E942,"Allele","Height"),'ce raw data'!$C$1:$CZ$1,0))),"-")</f>
        <v>-</v>
      </c>
      <c r="F951" s="8" t="str">
        <f>IFERROR(IF(INDEX('ce raw data'!$C$2:$CZ$3000,MATCH(1,INDEX(('ce raw data'!$A$2:$A$3000=C939)*('ce raw data'!$B$2:$B$3000=$B952),,),0),MATCH(SUBSTITUTE(F942,"Allele","Height"),'ce raw data'!$C$1:$CZ$1,0))="","-",INDEX('ce raw data'!$C$2:$CZ$3000,MATCH(1,INDEX(('ce raw data'!$A$2:$A$3000=C939)*('ce raw data'!$B$2:$B$3000=$B952),,),0),MATCH(SUBSTITUTE(F942,"Allele","Height"),'ce raw data'!$C$1:$CZ$1,0))),"-")</f>
        <v>-</v>
      </c>
      <c r="G951" s="8" t="str">
        <f>IFERROR(IF(INDEX('ce raw data'!$C$2:$CZ$3000,MATCH(1,INDEX(('ce raw data'!$A$2:$A$3000=C939)*('ce raw data'!$B$2:$B$3000=$B952),,),0),MATCH(SUBSTITUTE(G942,"Allele","Height"),'ce raw data'!$C$1:$CZ$1,0))="","-",INDEX('ce raw data'!$C$2:$CZ$3000,MATCH(1,INDEX(('ce raw data'!$A$2:$A$3000=C939)*('ce raw data'!$B$2:$B$3000=$B952),,),0),MATCH(SUBSTITUTE(G942,"Allele","Height"),'ce raw data'!$C$1:$CZ$1,0))),"-")</f>
        <v>-</v>
      </c>
      <c r="H951" s="8" t="str">
        <f>IFERROR(IF(INDEX('ce raw data'!$C$2:$CZ$3000,MATCH(1,INDEX(('ce raw data'!$A$2:$A$3000=C939)*('ce raw data'!$B$2:$B$3000=$B952),,),0),MATCH(SUBSTITUTE(H942,"Allele","Height"),'ce raw data'!$C$1:$CZ$1,0))="","-",INDEX('ce raw data'!$C$2:$CZ$3000,MATCH(1,INDEX(('ce raw data'!$A$2:$A$3000=C939)*('ce raw data'!$B$2:$B$3000=$B952),,),0),MATCH(SUBSTITUTE(H942,"Allele","Height"),'ce raw data'!$C$1:$CZ$1,0))),"-")</f>
        <v>-</v>
      </c>
      <c r="I951" s="8" t="str">
        <f>IFERROR(IF(INDEX('ce raw data'!$C$2:$CZ$3000,MATCH(1,INDEX(('ce raw data'!$A$2:$A$3000=C939)*('ce raw data'!$B$2:$B$3000=$B952),,),0),MATCH(SUBSTITUTE(I942,"Allele","Height"),'ce raw data'!$C$1:$CZ$1,0))="","-",INDEX('ce raw data'!$C$2:$CZ$3000,MATCH(1,INDEX(('ce raw data'!$A$2:$A$3000=C939)*('ce raw data'!$B$2:$B$3000=$B952),,),0),MATCH(SUBSTITUTE(I942,"Allele","Height"),'ce raw data'!$C$1:$CZ$1,0))),"-")</f>
        <v>-</v>
      </c>
      <c r="J951" s="8" t="str">
        <f>IFERROR(IF(INDEX('ce raw data'!$C$2:$CZ$3000,MATCH(1,INDEX(('ce raw data'!$A$2:$A$3000=C939)*('ce raw data'!$B$2:$B$3000=$B952),,),0),MATCH(SUBSTITUTE(J942,"Allele","Height"),'ce raw data'!$C$1:$CZ$1,0))="","-",INDEX('ce raw data'!$C$2:$CZ$3000,MATCH(1,INDEX(('ce raw data'!$A$2:$A$3000=C939)*('ce raw data'!$B$2:$B$3000=$B952),,),0),MATCH(SUBSTITUTE(J942,"Allele","Height"),'ce raw data'!$C$1:$CZ$1,0))),"-")</f>
        <v>-</v>
      </c>
    </row>
    <row r="952" spans="2:10" x14ac:dyDescent="0.4">
      <c r="B952" s="10" t="str">
        <f>'Allele Call Table'!$A$79</f>
        <v>D10S1248</v>
      </c>
      <c r="C952" s="8" t="str">
        <f>IFERROR(IF(INDEX('ce raw data'!$C$2:$CZ$3000,MATCH(1,INDEX(('ce raw data'!$A$2:$A$3000=C939)*('ce raw data'!$B$2:$B$3000=$B952),,),0),MATCH(C942,'ce raw data'!$C$1:$CZ$1,0))="","-",INDEX('ce raw data'!$C$2:$CZ$3000,MATCH(1,INDEX(('ce raw data'!$A$2:$A$3000=C939)*('ce raw data'!$B$2:$B$3000=$B952),,),0),MATCH(C942,'ce raw data'!$C$1:$CZ$1,0))),"-")</f>
        <v>-</v>
      </c>
      <c r="D952" s="8" t="str">
        <f>IFERROR(IF(INDEX('ce raw data'!$C$2:$CZ$3000,MATCH(1,INDEX(('ce raw data'!$A$2:$A$3000=C939)*('ce raw data'!$B$2:$B$3000=$B952),,),0),MATCH(D942,'ce raw data'!$C$1:$CZ$1,0))="","-",INDEX('ce raw data'!$C$2:$CZ$3000,MATCH(1,INDEX(('ce raw data'!$A$2:$A$3000=C939)*('ce raw data'!$B$2:$B$3000=$B952),,),0),MATCH(D942,'ce raw data'!$C$1:$CZ$1,0))),"-")</f>
        <v>-</v>
      </c>
      <c r="E952" s="8" t="str">
        <f>IFERROR(IF(INDEX('ce raw data'!$C$2:$CZ$3000,MATCH(1,INDEX(('ce raw data'!$A$2:$A$3000=C939)*('ce raw data'!$B$2:$B$3000=$B952),,),0),MATCH(E942,'ce raw data'!$C$1:$CZ$1,0))="","-",INDEX('ce raw data'!$C$2:$CZ$3000,MATCH(1,INDEX(('ce raw data'!$A$2:$A$3000=C939)*('ce raw data'!$B$2:$B$3000=$B952),,),0),MATCH(E942,'ce raw data'!$C$1:$CZ$1,0))),"-")</f>
        <v>-</v>
      </c>
      <c r="F952" s="8" t="str">
        <f>IFERROR(IF(INDEX('ce raw data'!$C$2:$CZ$3000,MATCH(1,INDEX(('ce raw data'!$A$2:$A$3000=C939)*('ce raw data'!$B$2:$B$3000=$B952),,),0),MATCH(F942,'ce raw data'!$C$1:$CZ$1,0))="","-",INDEX('ce raw data'!$C$2:$CZ$3000,MATCH(1,INDEX(('ce raw data'!$A$2:$A$3000=C939)*('ce raw data'!$B$2:$B$3000=$B952),,),0),MATCH(F942,'ce raw data'!$C$1:$CZ$1,0))),"-")</f>
        <v>-</v>
      </c>
      <c r="G952" s="8" t="str">
        <f>IFERROR(IF(INDEX('ce raw data'!$C$2:$CZ$3000,MATCH(1,INDEX(('ce raw data'!$A$2:$A$3000=C939)*('ce raw data'!$B$2:$B$3000=$B952),,),0),MATCH(G942,'ce raw data'!$C$1:$CZ$1,0))="","-",INDEX('ce raw data'!$C$2:$CZ$3000,MATCH(1,INDEX(('ce raw data'!$A$2:$A$3000=C939)*('ce raw data'!$B$2:$B$3000=$B952),,),0),MATCH(G942,'ce raw data'!$C$1:$CZ$1,0))),"-")</f>
        <v>-</v>
      </c>
      <c r="H952" s="8" t="str">
        <f>IFERROR(IF(INDEX('ce raw data'!$C$2:$CZ$3000,MATCH(1,INDEX(('ce raw data'!$A$2:$A$3000=C939)*('ce raw data'!$B$2:$B$3000=$B952),,),0),MATCH(H942,'ce raw data'!$C$1:$CZ$1,0))="","-",INDEX('ce raw data'!$C$2:$CZ$3000,MATCH(1,INDEX(('ce raw data'!$A$2:$A$3000=C939)*('ce raw data'!$B$2:$B$3000=$B952),,),0),MATCH(H942,'ce raw data'!$C$1:$CZ$1,0))),"-")</f>
        <v>-</v>
      </c>
      <c r="I952" s="8" t="str">
        <f>IFERROR(IF(INDEX('ce raw data'!$C$2:$CZ$3000,MATCH(1,INDEX(('ce raw data'!$A$2:$A$3000=C939)*('ce raw data'!$B$2:$B$3000=$B952),,),0),MATCH(I942,'ce raw data'!$C$1:$CZ$1,0))="","-",INDEX('ce raw data'!$C$2:$CZ$3000,MATCH(1,INDEX(('ce raw data'!$A$2:$A$3000=C939)*('ce raw data'!$B$2:$B$3000=$B952),,),0),MATCH(I942,'ce raw data'!$C$1:$CZ$1,0))),"-")</f>
        <v>-</v>
      </c>
      <c r="J952" s="8" t="str">
        <f>IFERROR(IF(INDEX('ce raw data'!$C$2:$CZ$3000,MATCH(1,INDEX(('ce raw data'!$A$2:$A$3000=C939)*('ce raw data'!$B$2:$B$3000=$B952),,),0),MATCH(J942,'ce raw data'!$C$1:$CZ$1,0))="","-",INDEX('ce raw data'!$C$2:$CZ$3000,MATCH(1,INDEX(('ce raw data'!$A$2:$A$3000=C939)*('ce raw data'!$B$2:$B$3000=$B952),,),0),MATCH(J942,'ce raw data'!$C$1:$CZ$1,0))),"-")</f>
        <v>-</v>
      </c>
    </row>
    <row r="953" spans="2:10" hidden="1" x14ac:dyDescent="0.4">
      <c r="B953" s="10"/>
      <c r="C953" s="8" t="str">
        <f>IFERROR(IF(INDEX('ce raw data'!$C$2:$CZ$3000,MATCH(1,INDEX(('ce raw data'!$A$2:$A$3000=C939)*('ce raw data'!$B$2:$B$3000=$B954),,),0),MATCH(SUBSTITUTE(C942,"Allele","Height"),'ce raw data'!$C$1:$CZ$1,0))="","-",INDEX('ce raw data'!$C$2:$CZ$3000,MATCH(1,INDEX(('ce raw data'!$A$2:$A$3000=C939)*('ce raw data'!$B$2:$B$3000=$B954),,),0),MATCH(SUBSTITUTE(C942,"Allele","Height"),'ce raw data'!$C$1:$CZ$1,0))),"-")</f>
        <v>-</v>
      </c>
      <c r="D953" s="8" t="str">
        <f>IFERROR(IF(INDEX('ce raw data'!$C$2:$CZ$3000,MATCH(1,INDEX(('ce raw data'!$A$2:$A$3000=C939)*('ce raw data'!$B$2:$B$3000=$B954),,),0),MATCH(SUBSTITUTE(D942,"Allele","Height"),'ce raw data'!$C$1:$CZ$1,0))="","-",INDEX('ce raw data'!$C$2:$CZ$3000,MATCH(1,INDEX(('ce raw data'!$A$2:$A$3000=C939)*('ce raw data'!$B$2:$B$3000=$B954),,),0),MATCH(SUBSTITUTE(D942,"Allele","Height"),'ce raw data'!$C$1:$CZ$1,0))),"-")</f>
        <v>-</v>
      </c>
      <c r="E953" s="8" t="str">
        <f>IFERROR(IF(INDEX('ce raw data'!$C$2:$CZ$3000,MATCH(1,INDEX(('ce raw data'!$A$2:$A$3000=C939)*('ce raw data'!$B$2:$B$3000=$B954),,),0),MATCH(SUBSTITUTE(E942,"Allele","Height"),'ce raw data'!$C$1:$CZ$1,0))="","-",INDEX('ce raw data'!$C$2:$CZ$3000,MATCH(1,INDEX(('ce raw data'!$A$2:$A$3000=C939)*('ce raw data'!$B$2:$B$3000=$B954),,),0),MATCH(SUBSTITUTE(E942,"Allele","Height"),'ce raw data'!$C$1:$CZ$1,0))),"-")</f>
        <v>-</v>
      </c>
      <c r="F953" s="8" t="str">
        <f>IFERROR(IF(INDEX('ce raw data'!$C$2:$CZ$3000,MATCH(1,INDEX(('ce raw data'!$A$2:$A$3000=C939)*('ce raw data'!$B$2:$B$3000=$B954),,),0),MATCH(SUBSTITUTE(F942,"Allele","Height"),'ce raw data'!$C$1:$CZ$1,0))="","-",INDEX('ce raw data'!$C$2:$CZ$3000,MATCH(1,INDEX(('ce raw data'!$A$2:$A$3000=C939)*('ce raw data'!$B$2:$B$3000=$B954),,),0),MATCH(SUBSTITUTE(F942,"Allele","Height"),'ce raw data'!$C$1:$CZ$1,0))),"-")</f>
        <v>-</v>
      </c>
      <c r="G953" s="8" t="str">
        <f>IFERROR(IF(INDEX('ce raw data'!$C$2:$CZ$3000,MATCH(1,INDEX(('ce raw data'!$A$2:$A$3000=C939)*('ce raw data'!$B$2:$B$3000=$B954),,),0),MATCH(SUBSTITUTE(G942,"Allele","Height"),'ce raw data'!$C$1:$CZ$1,0))="","-",INDEX('ce raw data'!$C$2:$CZ$3000,MATCH(1,INDEX(('ce raw data'!$A$2:$A$3000=C939)*('ce raw data'!$B$2:$B$3000=$B954),,),0),MATCH(SUBSTITUTE(G942,"Allele","Height"),'ce raw data'!$C$1:$CZ$1,0))),"-")</f>
        <v>-</v>
      </c>
      <c r="H953" s="8" t="str">
        <f>IFERROR(IF(INDEX('ce raw data'!$C$2:$CZ$3000,MATCH(1,INDEX(('ce raw data'!$A$2:$A$3000=C939)*('ce raw data'!$B$2:$B$3000=$B954),,),0),MATCH(SUBSTITUTE(H942,"Allele","Height"),'ce raw data'!$C$1:$CZ$1,0))="","-",INDEX('ce raw data'!$C$2:$CZ$3000,MATCH(1,INDEX(('ce raw data'!$A$2:$A$3000=C939)*('ce raw data'!$B$2:$B$3000=$B954),,),0),MATCH(SUBSTITUTE(H942,"Allele","Height"),'ce raw data'!$C$1:$CZ$1,0))),"-")</f>
        <v>-</v>
      </c>
      <c r="I953" s="8" t="str">
        <f>IFERROR(IF(INDEX('ce raw data'!$C$2:$CZ$3000,MATCH(1,INDEX(('ce raw data'!$A$2:$A$3000=C939)*('ce raw data'!$B$2:$B$3000=$B954),,),0),MATCH(SUBSTITUTE(I942,"Allele","Height"),'ce raw data'!$C$1:$CZ$1,0))="","-",INDEX('ce raw data'!$C$2:$CZ$3000,MATCH(1,INDEX(('ce raw data'!$A$2:$A$3000=C939)*('ce raw data'!$B$2:$B$3000=$B954),,),0),MATCH(SUBSTITUTE(I942,"Allele","Height"),'ce raw data'!$C$1:$CZ$1,0))),"-")</f>
        <v>-</v>
      </c>
      <c r="J953" s="8" t="str">
        <f>IFERROR(IF(INDEX('ce raw data'!$C$2:$CZ$3000,MATCH(1,INDEX(('ce raw data'!$A$2:$A$3000=C939)*('ce raw data'!$B$2:$B$3000=$B954),,),0),MATCH(SUBSTITUTE(J942,"Allele","Height"),'ce raw data'!$C$1:$CZ$1,0))="","-",INDEX('ce raw data'!$C$2:$CZ$3000,MATCH(1,INDEX(('ce raw data'!$A$2:$A$3000=C939)*('ce raw data'!$B$2:$B$3000=$B954),,),0),MATCH(SUBSTITUTE(J942,"Allele","Height"),'ce raw data'!$C$1:$CZ$1,0))),"-")</f>
        <v>-</v>
      </c>
    </row>
    <row r="954" spans="2:10" x14ac:dyDescent="0.4">
      <c r="B954" s="10" t="str">
        <f>'Allele Call Table'!$A$81</f>
        <v>D13S317</v>
      </c>
      <c r="C954" s="8" t="str">
        <f>IFERROR(IF(INDEX('ce raw data'!$C$2:$CZ$3000,MATCH(1,INDEX(('ce raw data'!$A$2:$A$3000=C939)*('ce raw data'!$B$2:$B$3000=$B954),,),0),MATCH(C942,'ce raw data'!$C$1:$CZ$1,0))="","-",INDEX('ce raw data'!$C$2:$CZ$3000,MATCH(1,INDEX(('ce raw data'!$A$2:$A$3000=C939)*('ce raw data'!$B$2:$B$3000=$B954),,),0),MATCH(C942,'ce raw data'!$C$1:$CZ$1,0))),"-")</f>
        <v>-</v>
      </c>
      <c r="D954" s="8" t="str">
        <f>IFERROR(IF(INDEX('ce raw data'!$C$2:$CZ$3000,MATCH(1,INDEX(('ce raw data'!$A$2:$A$3000=C939)*('ce raw data'!$B$2:$B$3000=$B954),,),0),MATCH(D942,'ce raw data'!$C$1:$CZ$1,0))="","-",INDEX('ce raw data'!$C$2:$CZ$3000,MATCH(1,INDEX(('ce raw data'!$A$2:$A$3000=C939)*('ce raw data'!$B$2:$B$3000=$B954),,),0),MATCH(D942,'ce raw data'!$C$1:$CZ$1,0))),"-")</f>
        <v>-</v>
      </c>
      <c r="E954" s="8" t="str">
        <f>IFERROR(IF(INDEX('ce raw data'!$C$2:$CZ$3000,MATCH(1,INDEX(('ce raw data'!$A$2:$A$3000=C939)*('ce raw data'!$B$2:$B$3000=$B954),,),0),MATCH(E942,'ce raw data'!$C$1:$CZ$1,0))="","-",INDEX('ce raw data'!$C$2:$CZ$3000,MATCH(1,INDEX(('ce raw data'!$A$2:$A$3000=C939)*('ce raw data'!$B$2:$B$3000=$B954),,),0),MATCH(E942,'ce raw data'!$C$1:$CZ$1,0))),"-")</f>
        <v>-</v>
      </c>
      <c r="F954" s="8" t="str">
        <f>IFERROR(IF(INDEX('ce raw data'!$C$2:$CZ$3000,MATCH(1,INDEX(('ce raw data'!$A$2:$A$3000=C939)*('ce raw data'!$B$2:$B$3000=$B954),,),0),MATCH(F942,'ce raw data'!$C$1:$CZ$1,0))="","-",INDEX('ce raw data'!$C$2:$CZ$3000,MATCH(1,INDEX(('ce raw data'!$A$2:$A$3000=C939)*('ce raw data'!$B$2:$B$3000=$B954),,),0),MATCH(F942,'ce raw data'!$C$1:$CZ$1,0))),"-")</f>
        <v>-</v>
      </c>
      <c r="G954" s="8" t="str">
        <f>IFERROR(IF(INDEX('ce raw data'!$C$2:$CZ$3000,MATCH(1,INDEX(('ce raw data'!$A$2:$A$3000=C939)*('ce raw data'!$B$2:$B$3000=$B954),,),0),MATCH(G942,'ce raw data'!$C$1:$CZ$1,0))="","-",INDEX('ce raw data'!$C$2:$CZ$3000,MATCH(1,INDEX(('ce raw data'!$A$2:$A$3000=C939)*('ce raw data'!$B$2:$B$3000=$B954),,),0),MATCH(G942,'ce raw data'!$C$1:$CZ$1,0))),"-")</f>
        <v>-</v>
      </c>
      <c r="H954" s="8" t="str">
        <f>IFERROR(IF(INDEX('ce raw data'!$C$2:$CZ$3000,MATCH(1,INDEX(('ce raw data'!$A$2:$A$3000=C939)*('ce raw data'!$B$2:$B$3000=$B954),,),0),MATCH(H942,'ce raw data'!$C$1:$CZ$1,0))="","-",INDEX('ce raw data'!$C$2:$CZ$3000,MATCH(1,INDEX(('ce raw data'!$A$2:$A$3000=C939)*('ce raw data'!$B$2:$B$3000=$B954),,),0),MATCH(H942,'ce raw data'!$C$1:$CZ$1,0))),"-")</f>
        <v>-</v>
      </c>
      <c r="I954" s="8" t="str">
        <f>IFERROR(IF(INDEX('ce raw data'!$C$2:$CZ$3000,MATCH(1,INDEX(('ce raw data'!$A$2:$A$3000=C939)*('ce raw data'!$B$2:$B$3000=$B954),,),0),MATCH(I942,'ce raw data'!$C$1:$CZ$1,0))="","-",INDEX('ce raw data'!$C$2:$CZ$3000,MATCH(1,INDEX(('ce raw data'!$A$2:$A$3000=C939)*('ce raw data'!$B$2:$B$3000=$B954),,),0),MATCH(I942,'ce raw data'!$C$1:$CZ$1,0))),"-")</f>
        <v>-</v>
      </c>
      <c r="J954" s="8" t="str">
        <f>IFERROR(IF(INDEX('ce raw data'!$C$2:$CZ$3000,MATCH(1,INDEX(('ce raw data'!$A$2:$A$3000=C939)*('ce raw data'!$B$2:$B$3000=$B954),,),0),MATCH(J942,'ce raw data'!$C$1:$CZ$1,0))="","-",INDEX('ce raw data'!$C$2:$CZ$3000,MATCH(1,INDEX(('ce raw data'!$A$2:$A$3000=C939)*('ce raw data'!$B$2:$B$3000=$B954),,),0),MATCH(J942,'ce raw data'!$C$1:$CZ$1,0))),"-")</f>
        <v>-</v>
      </c>
    </row>
    <row r="955" spans="2:10" hidden="1" x14ac:dyDescent="0.4">
      <c r="B955" s="10"/>
      <c r="C955" s="8" t="str">
        <f>IFERROR(IF(INDEX('ce raw data'!$C$2:$CZ$3000,MATCH(1,INDEX(('ce raw data'!$A$2:$A$3000=C939)*('ce raw data'!$B$2:$B$3000=$B956),,),0),MATCH(SUBSTITUTE(C942,"Allele","Height"),'ce raw data'!$C$1:$CZ$1,0))="","-",INDEX('ce raw data'!$C$2:$CZ$3000,MATCH(1,INDEX(('ce raw data'!$A$2:$A$3000=C939)*('ce raw data'!$B$2:$B$3000=$B956),,),0),MATCH(SUBSTITUTE(C942,"Allele","Height"),'ce raw data'!$C$1:$CZ$1,0))),"-")</f>
        <v>-</v>
      </c>
      <c r="D955" s="8" t="str">
        <f>IFERROR(IF(INDEX('ce raw data'!$C$2:$CZ$3000,MATCH(1,INDEX(('ce raw data'!$A$2:$A$3000=C939)*('ce raw data'!$B$2:$B$3000=$B956),,),0),MATCH(SUBSTITUTE(D942,"Allele","Height"),'ce raw data'!$C$1:$CZ$1,0))="","-",INDEX('ce raw data'!$C$2:$CZ$3000,MATCH(1,INDEX(('ce raw data'!$A$2:$A$3000=C939)*('ce raw data'!$B$2:$B$3000=$B956),,),0),MATCH(SUBSTITUTE(D942,"Allele","Height"),'ce raw data'!$C$1:$CZ$1,0))),"-")</f>
        <v>-</v>
      </c>
      <c r="E955" s="8" t="str">
        <f>IFERROR(IF(INDEX('ce raw data'!$C$2:$CZ$3000,MATCH(1,INDEX(('ce raw data'!$A$2:$A$3000=C939)*('ce raw data'!$B$2:$B$3000=$B956),,),0),MATCH(SUBSTITUTE(E942,"Allele","Height"),'ce raw data'!$C$1:$CZ$1,0))="","-",INDEX('ce raw data'!$C$2:$CZ$3000,MATCH(1,INDEX(('ce raw data'!$A$2:$A$3000=C939)*('ce raw data'!$B$2:$B$3000=$B956),,),0),MATCH(SUBSTITUTE(E942,"Allele","Height"),'ce raw data'!$C$1:$CZ$1,0))),"-")</f>
        <v>-</v>
      </c>
      <c r="F955" s="8" t="str">
        <f>IFERROR(IF(INDEX('ce raw data'!$C$2:$CZ$3000,MATCH(1,INDEX(('ce raw data'!$A$2:$A$3000=C939)*('ce raw data'!$B$2:$B$3000=$B956),,),0),MATCH(SUBSTITUTE(F942,"Allele","Height"),'ce raw data'!$C$1:$CZ$1,0))="","-",INDEX('ce raw data'!$C$2:$CZ$3000,MATCH(1,INDEX(('ce raw data'!$A$2:$A$3000=C939)*('ce raw data'!$B$2:$B$3000=$B956),,),0),MATCH(SUBSTITUTE(F942,"Allele","Height"),'ce raw data'!$C$1:$CZ$1,0))),"-")</f>
        <v>-</v>
      </c>
      <c r="G955" s="8" t="str">
        <f>IFERROR(IF(INDEX('ce raw data'!$C$2:$CZ$3000,MATCH(1,INDEX(('ce raw data'!$A$2:$A$3000=C939)*('ce raw data'!$B$2:$B$3000=$B956),,),0),MATCH(SUBSTITUTE(G942,"Allele","Height"),'ce raw data'!$C$1:$CZ$1,0))="","-",INDEX('ce raw data'!$C$2:$CZ$3000,MATCH(1,INDEX(('ce raw data'!$A$2:$A$3000=C939)*('ce raw data'!$B$2:$B$3000=$B956),,),0),MATCH(SUBSTITUTE(G942,"Allele","Height"),'ce raw data'!$C$1:$CZ$1,0))),"-")</f>
        <v>-</v>
      </c>
      <c r="H955" s="8" t="str">
        <f>IFERROR(IF(INDEX('ce raw data'!$C$2:$CZ$3000,MATCH(1,INDEX(('ce raw data'!$A$2:$A$3000=C939)*('ce raw data'!$B$2:$B$3000=$B956),,),0),MATCH(SUBSTITUTE(H942,"Allele","Height"),'ce raw data'!$C$1:$CZ$1,0))="","-",INDEX('ce raw data'!$C$2:$CZ$3000,MATCH(1,INDEX(('ce raw data'!$A$2:$A$3000=C939)*('ce raw data'!$B$2:$B$3000=$B956),,),0),MATCH(SUBSTITUTE(H942,"Allele","Height"),'ce raw data'!$C$1:$CZ$1,0))),"-")</f>
        <v>-</v>
      </c>
      <c r="I955" s="8" t="str">
        <f>IFERROR(IF(INDEX('ce raw data'!$C$2:$CZ$3000,MATCH(1,INDEX(('ce raw data'!$A$2:$A$3000=C939)*('ce raw data'!$B$2:$B$3000=$B956),,),0),MATCH(SUBSTITUTE(I942,"Allele","Height"),'ce raw data'!$C$1:$CZ$1,0))="","-",INDEX('ce raw data'!$C$2:$CZ$3000,MATCH(1,INDEX(('ce raw data'!$A$2:$A$3000=C939)*('ce raw data'!$B$2:$B$3000=$B956),,),0),MATCH(SUBSTITUTE(I942,"Allele","Height"),'ce raw data'!$C$1:$CZ$1,0))),"-")</f>
        <v>-</v>
      </c>
      <c r="J955" s="8" t="str">
        <f>IFERROR(IF(INDEX('ce raw data'!$C$2:$CZ$3000,MATCH(1,INDEX(('ce raw data'!$A$2:$A$3000=C939)*('ce raw data'!$B$2:$B$3000=$B956),,),0),MATCH(SUBSTITUTE(J942,"Allele","Height"),'ce raw data'!$C$1:$CZ$1,0))="","-",INDEX('ce raw data'!$C$2:$CZ$3000,MATCH(1,INDEX(('ce raw data'!$A$2:$A$3000=C939)*('ce raw data'!$B$2:$B$3000=$B956),,),0),MATCH(SUBSTITUTE(J942,"Allele","Height"),'ce raw data'!$C$1:$CZ$1,0))),"-")</f>
        <v>-</v>
      </c>
    </row>
    <row r="956" spans="2:10" x14ac:dyDescent="0.4">
      <c r="B956" s="10" t="str">
        <f>'Allele Call Table'!$A$83</f>
        <v>Penta E</v>
      </c>
      <c r="C956" s="8" t="str">
        <f>IFERROR(IF(INDEX('ce raw data'!$C$2:$CZ$3000,MATCH(1,INDEX(('ce raw data'!$A$2:$A$3000=C939)*('ce raw data'!$B$2:$B$3000=$B956),,),0),MATCH(C942,'ce raw data'!$C$1:$CZ$1,0))="","-",INDEX('ce raw data'!$C$2:$CZ$3000,MATCH(1,INDEX(('ce raw data'!$A$2:$A$3000=C939)*('ce raw data'!$B$2:$B$3000=$B956),,),0),MATCH(C942,'ce raw data'!$C$1:$CZ$1,0))),"-")</f>
        <v>-</v>
      </c>
      <c r="D956" s="8" t="str">
        <f>IFERROR(IF(INDEX('ce raw data'!$C$2:$CZ$3000,MATCH(1,INDEX(('ce raw data'!$A$2:$A$3000=C939)*('ce raw data'!$B$2:$B$3000=$B956),,),0),MATCH(D942,'ce raw data'!$C$1:$CZ$1,0))="","-",INDEX('ce raw data'!$C$2:$CZ$3000,MATCH(1,INDEX(('ce raw data'!$A$2:$A$3000=C939)*('ce raw data'!$B$2:$B$3000=$B956),,),0),MATCH(D942,'ce raw data'!$C$1:$CZ$1,0))),"-")</f>
        <v>-</v>
      </c>
      <c r="E956" s="8" t="str">
        <f>IFERROR(IF(INDEX('ce raw data'!$C$2:$CZ$3000,MATCH(1,INDEX(('ce raw data'!$A$2:$A$3000=C939)*('ce raw data'!$B$2:$B$3000=$B956),,),0),MATCH(E942,'ce raw data'!$C$1:$CZ$1,0))="","-",INDEX('ce raw data'!$C$2:$CZ$3000,MATCH(1,INDEX(('ce raw data'!$A$2:$A$3000=C939)*('ce raw data'!$B$2:$B$3000=$B956),,),0),MATCH(E942,'ce raw data'!$C$1:$CZ$1,0))),"-")</f>
        <v>-</v>
      </c>
      <c r="F956" s="8" t="str">
        <f>IFERROR(IF(INDEX('ce raw data'!$C$2:$CZ$3000,MATCH(1,INDEX(('ce raw data'!$A$2:$A$3000=C939)*('ce raw data'!$B$2:$B$3000=$B956),,),0),MATCH(F942,'ce raw data'!$C$1:$CZ$1,0))="","-",INDEX('ce raw data'!$C$2:$CZ$3000,MATCH(1,INDEX(('ce raw data'!$A$2:$A$3000=C939)*('ce raw data'!$B$2:$B$3000=$B956),,),0),MATCH(F942,'ce raw data'!$C$1:$CZ$1,0))),"-")</f>
        <v>-</v>
      </c>
      <c r="G956" s="8" t="str">
        <f>IFERROR(IF(INDEX('ce raw data'!$C$2:$CZ$3000,MATCH(1,INDEX(('ce raw data'!$A$2:$A$3000=C939)*('ce raw data'!$B$2:$B$3000=$B956),,),0),MATCH(G942,'ce raw data'!$C$1:$CZ$1,0))="","-",INDEX('ce raw data'!$C$2:$CZ$3000,MATCH(1,INDEX(('ce raw data'!$A$2:$A$3000=C939)*('ce raw data'!$B$2:$B$3000=$B956),,),0),MATCH(G942,'ce raw data'!$C$1:$CZ$1,0))),"-")</f>
        <v>-</v>
      </c>
      <c r="H956" s="8" t="str">
        <f>IFERROR(IF(INDEX('ce raw data'!$C$2:$CZ$3000,MATCH(1,INDEX(('ce raw data'!$A$2:$A$3000=C939)*('ce raw data'!$B$2:$B$3000=$B956),,),0),MATCH(H942,'ce raw data'!$C$1:$CZ$1,0))="","-",INDEX('ce raw data'!$C$2:$CZ$3000,MATCH(1,INDEX(('ce raw data'!$A$2:$A$3000=C939)*('ce raw data'!$B$2:$B$3000=$B956),,),0),MATCH(H942,'ce raw data'!$C$1:$CZ$1,0))),"-")</f>
        <v>-</v>
      </c>
      <c r="I956" s="8" t="str">
        <f>IFERROR(IF(INDEX('ce raw data'!$C$2:$CZ$3000,MATCH(1,INDEX(('ce raw data'!$A$2:$A$3000=C939)*('ce raw data'!$B$2:$B$3000=$B956),,),0),MATCH(I942,'ce raw data'!$C$1:$CZ$1,0))="","-",INDEX('ce raw data'!$C$2:$CZ$3000,MATCH(1,INDEX(('ce raw data'!$A$2:$A$3000=C939)*('ce raw data'!$B$2:$B$3000=$B956),,),0),MATCH(I942,'ce raw data'!$C$1:$CZ$1,0))),"-")</f>
        <v>-</v>
      </c>
      <c r="J956" s="8" t="str">
        <f>IFERROR(IF(INDEX('ce raw data'!$C$2:$CZ$3000,MATCH(1,INDEX(('ce raw data'!$A$2:$A$3000=C939)*('ce raw data'!$B$2:$B$3000=$B956),,),0),MATCH(J942,'ce raw data'!$C$1:$CZ$1,0))="","-",INDEX('ce raw data'!$C$2:$CZ$3000,MATCH(1,INDEX(('ce raw data'!$A$2:$A$3000=C939)*('ce raw data'!$B$2:$B$3000=$B956),,),0),MATCH(J942,'ce raw data'!$C$1:$CZ$1,0))),"-")</f>
        <v>-</v>
      </c>
    </row>
    <row r="957" spans="2:10" hidden="1" x14ac:dyDescent="0.4">
      <c r="B957" s="10"/>
      <c r="C957" s="8" t="str">
        <f>IFERROR(IF(INDEX('ce raw data'!$C$2:$CZ$3000,MATCH(1,INDEX(('ce raw data'!$A$2:$A$3000=C939)*('ce raw data'!$B$2:$B$3000=$B958),,),0),MATCH(SUBSTITUTE(C942,"Allele","Height"),'ce raw data'!$C$1:$CZ$1,0))="","-",INDEX('ce raw data'!$C$2:$CZ$3000,MATCH(1,INDEX(('ce raw data'!$A$2:$A$3000=C939)*('ce raw data'!$B$2:$B$3000=$B958),,),0),MATCH(SUBSTITUTE(C942,"Allele","Height"),'ce raw data'!$C$1:$CZ$1,0))),"-")</f>
        <v>-</v>
      </c>
      <c r="D957" s="8" t="str">
        <f>IFERROR(IF(INDEX('ce raw data'!$C$2:$CZ$3000,MATCH(1,INDEX(('ce raw data'!$A$2:$A$3000=C939)*('ce raw data'!$B$2:$B$3000=$B958),,),0),MATCH(SUBSTITUTE(D942,"Allele","Height"),'ce raw data'!$C$1:$CZ$1,0))="","-",INDEX('ce raw data'!$C$2:$CZ$3000,MATCH(1,INDEX(('ce raw data'!$A$2:$A$3000=C939)*('ce raw data'!$B$2:$B$3000=$B958),,),0),MATCH(SUBSTITUTE(D942,"Allele","Height"),'ce raw data'!$C$1:$CZ$1,0))),"-")</f>
        <v>-</v>
      </c>
      <c r="E957" s="8" t="str">
        <f>IFERROR(IF(INDEX('ce raw data'!$C$2:$CZ$3000,MATCH(1,INDEX(('ce raw data'!$A$2:$A$3000=C939)*('ce raw data'!$B$2:$B$3000=$B958),,),0),MATCH(SUBSTITUTE(E942,"Allele","Height"),'ce raw data'!$C$1:$CZ$1,0))="","-",INDEX('ce raw data'!$C$2:$CZ$3000,MATCH(1,INDEX(('ce raw data'!$A$2:$A$3000=C939)*('ce raw data'!$B$2:$B$3000=$B958),,),0),MATCH(SUBSTITUTE(E942,"Allele","Height"),'ce raw data'!$C$1:$CZ$1,0))),"-")</f>
        <v>-</v>
      </c>
      <c r="F957" s="8" t="str">
        <f>IFERROR(IF(INDEX('ce raw data'!$C$2:$CZ$3000,MATCH(1,INDEX(('ce raw data'!$A$2:$A$3000=C939)*('ce raw data'!$B$2:$B$3000=$B958),,),0),MATCH(SUBSTITUTE(F942,"Allele","Height"),'ce raw data'!$C$1:$CZ$1,0))="","-",INDEX('ce raw data'!$C$2:$CZ$3000,MATCH(1,INDEX(('ce raw data'!$A$2:$A$3000=C939)*('ce raw data'!$B$2:$B$3000=$B958),,),0),MATCH(SUBSTITUTE(F942,"Allele","Height"),'ce raw data'!$C$1:$CZ$1,0))),"-")</f>
        <v>-</v>
      </c>
      <c r="G957" s="8" t="str">
        <f>IFERROR(IF(INDEX('ce raw data'!$C$2:$CZ$3000,MATCH(1,INDEX(('ce raw data'!$A$2:$A$3000=C939)*('ce raw data'!$B$2:$B$3000=$B958),,),0),MATCH(SUBSTITUTE(G942,"Allele","Height"),'ce raw data'!$C$1:$CZ$1,0))="","-",INDEX('ce raw data'!$C$2:$CZ$3000,MATCH(1,INDEX(('ce raw data'!$A$2:$A$3000=C939)*('ce raw data'!$B$2:$B$3000=$B958),,),0),MATCH(SUBSTITUTE(G942,"Allele","Height"),'ce raw data'!$C$1:$CZ$1,0))),"-")</f>
        <v>-</v>
      </c>
      <c r="H957" s="8" t="str">
        <f>IFERROR(IF(INDEX('ce raw data'!$C$2:$CZ$3000,MATCH(1,INDEX(('ce raw data'!$A$2:$A$3000=C939)*('ce raw data'!$B$2:$B$3000=$B958),,),0),MATCH(SUBSTITUTE(H942,"Allele","Height"),'ce raw data'!$C$1:$CZ$1,0))="","-",INDEX('ce raw data'!$C$2:$CZ$3000,MATCH(1,INDEX(('ce raw data'!$A$2:$A$3000=C939)*('ce raw data'!$B$2:$B$3000=$B958),,),0),MATCH(SUBSTITUTE(H942,"Allele","Height"),'ce raw data'!$C$1:$CZ$1,0))),"-")</f>
        <v>-</v>
      </c>
      <c r="I957" s="8" t="str">
        <f>IFERROR(IF(INDEX('ce raw data'!$C$2:$CZ$3000,MATCH(1,INDEX(('ce raw data'!$A$2:$A$3000=C939)*('ce raw data'!$B$2:$B$3000=$B958),,),0),MATCH(SUBSTITUTE(I942,"Allele","Height"),'ce raw data'!$C$1:$CZ$1,0))="","-",INDEX('ce raw data'!$C$2:$CZ$3000,MATCH(1,INDEX(('ce raw data'!$A$2:$A$3000=C939)*('ce raw data'!$B$2:$B$3000=$B958),,),0),MATCH(SUBSTITUTE(I942,"Allele","Height"),'ce raw data'!$C$1:$CZ$1,0))),"-")</f>
        <v>-</v>
      </c>
      <c r="J957" s="8" t="str">
        <f>IFERROR(IF(INDEX('ce raw data'!$C$2:$CZ$3000,MATCH(1,INDEX(('ce raw data'!$A$2:$A$3000=C939)*('ce raw data'!$B$2:$B$3000=$B958),,),0),MATCH(SUBSTITUTE(J942,"Allele","Height"),'ce raw data'!$C$1:$CZ$1,0))="","-",INDEX('ce raw data'!$C$2:$CZ$3000,MATCH(1,INDEX(('ce raw data'!$A$2:$A$3000=C939)*('ce raw data'!$B$2:$B$3000=$B958),,),0),MATCH(SUBSTITUTE(J942,"Allele","Height"),'ce raw data'!$C$1:$CZ$1,0))),"-")</f>
        <v>-</v>
      </c>
    </row>
    <row r="958" spans="2:10" x14ac:dyDescent="0.4">
      <c r="B958" s="11" t="str">
        <f>'Allele Call Table'!$A$85</f>
        <v>D16S539</v>
      </c>
      <c r="C958" s="8" t="str">
        <f>IFERROR(IF(INDEX('ce raw data'!$C$2:$CZ$3000,MATCH(1,INDEX(('ce raw data'!$A$2:$A$3000=C939)*('ce raw data'!$B$2:$B$3000=$B958),,),0),MATCH(C942,'ce raw data'!$C$1:$CZ$1,0))="","-",INDEX('ce raw data'!$C$2:$CZ$3000,MATCH(1,INDEX(('ce raw data'!$A$2:$A$3000=C939)*('ce raw data'!$B$2:$B$3000=$B958),,),0),MATCH(C942,'ce raw data'!$C$1:$CZ$1,0))),"-")</f>
        <v>-</v>
      </c>
      <c r="D958" s="8" t="str">
        <f>IFERROR(IF(INDEX('ce raw data'!$C$2:$CZ$3000,MATCH(1,INDEX(('ce raw data'!$A$2:$A$3000=C939)*('ce raw data'!$B$2:$B$3000=$B958),,),0),MATCH(D942,'ce raw data'!$C$1:$CZ$1,0))="","-",INDEX('ce raw data'!$C$2:$CZ$3000,MATCH(1,INDEX(('ce raw data'!$A$2:$A$3000=C939)*('ce raw data'!$B$2:$B$3000=$B958),,),0),MATCH(D942,'ce raw data'!$C$1:$CZ$1,0))),"-")</f>
        <v>-</v>
      </c>
      <c r="E958" s="8" t="str">
        <f>IFERROR(IF(INDEX('ce raw data'!$C$2:$CZ$3000,MATCH(1,INDEX(('ce raw data'!$A$2:$A$3000=C939)*('ce raw data'!$B$2:$B$3000=$B958),,),0),MATCH(E942,'ce raw data'!$C$1:$CZ$1,0))="","-",INDEX('ce raw data'!$C$2:$CZ$3000,MATCH(1,INDEX(('ce raw data'!$A$2:$A$3000=C939)*('ce raw data'!$B$2:$B$3000=$B958),,),0),MATCH(E942,'ce raw data'!$C$1:$CZ$1,0))),"-")</f>
        <v>-</v>
      </c>
      <c r="F958" s="8" t="str">
        <f>IFERROR(IF(INDEX('ce raw data'!$C$2:$CZ$3000,MATCH(1,INDEX(('ce raw data'!$A$2:$A$3000=C939)*('ce raw data'!$B$2:$B$3000=$B958),,),0),MATCH(F942,'ce raw data'!$C$1:$CZ$1,0))="","-",INDEX('ce raw data'!$C$2:$CZ$3000,MATCH(1,INDEX(('ce raw data'!$A$2:$A$3000=C939)*('ce raw data'!$B$2:$B$3000=$B958),,),0),MATCH(F942,'ce raw data'!$C$1:$CZ$1,0))),"-")</f>
        <v>-</v>
      </c>
      <c r="G958" s="8" t="str">
        <f>IFERROR(IF(INDEX('ce raw data'!$C$2:$CZ$3000,MATCH(1,INDEX(('ce raw data'!$A$2:$A$3000=C939)*('ce raw data'!$B$2:$B$3000=$B958),,),0),MATCH(G942,'ce raw data'!$C$1:$CZ$1,0))="","-",INDEX('ce raw data'!$C$2:$CZ$3000,MATCH(1,INDEX(('ce raw data'!$A$2:$A$3000=C939)*('ce raw data'!$B$2:$B$3000=$B958),,),0),MATCH(G942,'ce raw data'!$C$1:$CZ$1,0))),"-")</f>
        <v>-</v>
      </c>
      <c r="H958" s="8" t="str">
        <f>IFERROR(IF(INDEX('ce raw data'!$C$2:$CZ$3000,MATCH(1,INDEX(('ce raw data'!$A$2:$A$3000=C939)*('ce raw data'!$B$2:$B$3000=$B958),,),0),MATCH(H942,'ce raw data'!$C$1:$CZ$1,0))="","-",INDEX('ce raw data'!$C$2:$CZ$3000,MATCH(1,INDEX(('ce raw data'!$A$2:$A$3000=C939)*('ce raw data'!$B$2:$B$3000=$B958),,),0),MATCH(H942,'ce raw data'!$C$1:$CZ$1,0))),"-")</f>
        <v>-</v>
      </c>
      <c r="I958" s="8" t="str">
        <f>IFERROR(IF(INDEX('ce raw data'!$C$2:$CZ$3000,MATCH(1,INDEX(('ce raw data'!$A$2:$A$3000=C939)*('ce raw data'!$B$2:$B$3000=$B958),,),0),MATCH(I942,'ce raw data'!$C$1:$CZ$1,0))="","-",INDEX('ce raw data'!$C$2:$CZ$3000,MATCH(1,INDEX(('ce raw data'!$A$2:$A$3000=C939)*('ce raw data'!$B$2:$B$3000=$B958),,),0),MATCH(I942,'ce raw data'!$C$1:$CZ$1,0))),"-")</f>
        <v>-</v>
      </c>
      <c r="J958" s="8" t="str">
        <f>IFERROR(IF(INDEX('ce raw data'!$C$2:$CZ$3000,MATCH(1,INDEX(('ce raw data'!$A$2:$A$3000=C939)*('ce raw data'!$B$2:$B$3000=$B958),,),0),MATCH(J942,'ce raw data'!$C$1:$CZ$1,0))="","-",INDEX('ce raw data'!$C$2:$CZ$3000,MATCH(1,INDEX(('ce raw data'!$A$2:$A$3000=C939)*('ce raw data'!$B$2:$B$3000=$B958),,),0),MATCH(J942,'ce raw data'!$C$1:$CZ$1,0))),"-")</f>
        <v>-</v>
      </c>
    </row>
    <row r="959" spans="2:10" hidden="1" x14ac:dyDescent="0.4">
      <c r="B959" s="11"/>
      <c r="C959" s="8" t="str">
        <f>IFERROR(IF(INDEX('ce raw data'!$C$2:$CZ$3000,MATCH(1,INDEX(('ce raw data'!$A$2:$A$3000=C939)*('ce raw data'!$B$2:$B$3000=$B960),,),0),MATCH(SUBSTITUTE(C942,"Allele","Height"),'ce raw data'!$C$1:$CZ$1,0))="","-",INDEX('ce raw data'!$C$2:$CZ$3000,MATCH(1,INDEX(('ce raw data'!$A$2:$A$3000=C939)*('ce raw data'!$B$2:$B$3000=$B960),,),0),MATCH(SUBSTITUTE(C942,"Allele","Height"),'ce raw data'!$C$1:$CZ$1,0))),"-")</f>
        <v>-</v>
      </c>
      <c r="D959" s="8" t="str">
        <f>IFERROR(IF(INDEX('ce raw data'!$C$2:$CZ$3000,MATCH(1,INDEX(('ce raw data'!$A$2:$A$3000=C939)*('ce raw data'!$B$2:$B$3000=$B960),,),0),MATCH(SUBSTITUTE(D942,"Allele","Height"),'ce raw data'!$C$1:$CZ$1,0))="","-",INDEX('ce raw data'!$C$2:$CZ$3000,MATCH(1,INDEX(('ce raw data'!$A$2:$A$3000=C939)*('ce raw data'!$B$2:$B$3000=$B960),,),0),MATCH(SUBSTITUTE(D942,"Allele","Height"),'ce raw data'!$C$1:$CZ$1,0))),"-")</f>
        <v>-</v>
      </c>
      <c r="E959" s="8" t="str">
        <f>IFERROR(IF(INDEX('ce raw data'!$C$2:$CZ$3000,MATCH(1,INDEX(('ce raw data'!$A$2:$A$3000=C939)*('ce raw data'!$B$2:$B$3000=$B960),,),0),MATCH(SUBSTITUTE(E942,"Allele","Height"),'ce raw data'!$C$1:$CZ$1,0))="","-",INDEX('ce raw data'!$C$2:$CZ$3000,MATCH(1,INDEX(('ce raw data'!$A$2:$A$3000=C939)*('ce raw data'!$B$2:$B$3000=$B960),,),0),MATCH(SUBSTITUTE(E942,"Allele","Height"),'ce raw data'!$C$1:$CZ$1,0))),"-")</f>
        <v>-</v>
      </c>
      <c r="F959" s="8" t="str">
        <f>IFERROR(IF(INDEX('ce raw data'!$C$2:$CZ$3000,MATCH(1,INDEX(('ce raw data'!$A$2:$A$3000=C939)*('ce raw data'!$B$2:$B$3000=$B960),,),0),MATCH(SUBSTITUTE(F942,"Allele","Height"),'ce raw data'!$C$1:$CZ$1,0))="","-",INDEX('ce raw data'!$C$2:$CZ$3000,MATCH(1,INDEX(('ce raw data'!$A$2:$A$3000=C939)*('ce raw data'!$B$2:$B$3000=$B960),,),0),MATCH(SUBSTITUTE(F942,"Allele","Height"),'ce raw data'!$C$1:$CZ$1,0))),"-")</f>
        <v>-</v>
      </c>
      <c r="G959" s="8" t="str">
        <f>IFERROR(IF(INDEX('ce raw data'!$C$2:$CZ$3000,MATCH(1,INDEX(('ce raw data'!$A$2:$A$3000=C939)*('ce raw data'!$B$2:$B$3000=$B960),,),0),MATCH(SUBSTITUTE(G942,"Allele","Height"),'ce raw data'!$C$1:$CZ$1,0))="","-",INDEX('ce raw data'!$C$2:$CZ$3000,MATCH(1,INDEX(('ce raw data'!$A$2:$A$3000=C939)*('ce raw data'!$B$2:$B$3000=$B960),,),0),MATCH(SUBSTITUTE(G942,"Allele","Height"),'ce raw data'!$C$1:$CZ$1,0))),"-")</f>
        <v>-</v>
      </c>
      <c r="H959" s="8" t="str">
        <f>IFERROR(IF(INDEX('ce raw data'!$C$2:$CZ$3000,MATCH(1,INDEX(('ce raw data'!$A$2:$A$3000=C939)*('ce raw data'!$B$2:$B$3000=$B960),,),0),MATCH(SUBSTITUTE(H942,"Allele","Height"),'ce raw data'!$C$1:$CZ$1,0))="","-",INDEX('ce raw data'!$C$2:$CZ$3000,MATCH(1,INDEX(('ce raw data'!$A$2:$A$3000=C939)*('ce raw data'!$B$2:$B$3000=$B960),,),0),MATCH(SUBSTITUTE(H942,"Allele","Height"),'ce raw data'!$C$1:$CZ$1,0))),"-")</f>
        <v>-</v>
      </c>
      <c r="I959" s="8" t="str">
        <f>IFERROR(IF(INDEX('ce raw data'!$C$2:$CZ$3000,MATCH(1,INDEX(('ce raw data'!$A$2:$A$3000=C939)*('ce raw data'!$B$2:$B$3000=$B960),,),0),MATCH(SUBSTITUTE(I942,"Allele","Height"),'ce raw data'!$C$1:$CZ$1,0))="","-",INDEX('ce raw data'!$C$2:$CZ$3000,MATCH(1,INDEX(('ce raw data'!$A$2:$A$3000=C939)*('ce raw data'!$B$2:$B$3000=$B960),,),0),MATCH(SUBSTITUTE(I942,"Allele","Height"),'ce raw data'!$C$1:$CZ$1,0))),"-")</f>
        <v>-</v>
      </c>
      <c r="J959" s="8" t="str">
        <f>IFERROR(IF(INDEX('ce raw data'!$C$2:$CZ$3000,MATCH(1,INDEX(('ce raw data'!$A$2:$A$3000=C939)*('ce raw data'!$B$2:$B$3000=$B960),,),0),MATCH(SUBSTITUTE(J942,"Allele","Height"),'ce raw data'!$C$1:$CZ$1,0))="","-",INDEX('ce raw data'!$C$2:$CZ$3000,MATCH(1,INDEX(('ce raw data'!$A$2:$A$3000=C939)*('ce raw data'!$B$2:$B$3000=$B960),,),0),MATCH(SUBSTITUTE(J942,"Allele","Height"),'ce raw data'!$C$1:$CZ$1,0))),"-")</f>
        <v>-</v>
      </c>
    </row>
    <row r="960" spans="2:10" x14ac:dyDescent="0.4">
      <c r="B960" s="11" t="str">
        <f>'Allele Call Table'!$A$87</f>
        <v>D18S51</v>
      </c>
      <c r="C960" s="8" t="str">
        <f>IFERROR(IF(INDEX('ce raw data'!$C$2:$CZ$3000,MATCH(1,INDEX(('ce raw data'!$A$2:$A$3000=C939)*('ce raw data'!$B$2:$B$3000=$B960),,),0),MATCH(C942,'ce raw data'!$C$1:$CZ$1,0))="","-",INDEX('ce raw data'!$C$2:$CZ$3000,MATCH(1,INDEX(('ce raw data'!$A$2:$A$3000=C939)*('ce raw data'!$B$2:$B$3000=$B960),,),0),MATCH(C942,'ce raw data'!$C$1:$CZ$1,0))),"-")</f>
        <v>-</v>
      </c>
      <c r="D960" s="8" t="str">
        <f>IFERROR(IF(INDEX('ce raw data'!$C$2:$CZ$3000,MATCH(1,INDEX(('ce raw data'!$A$2:$A$3000=C939)*('ce raw data'!$B$2:$B$3000=$B960),,),0),MATCH(D942,'ce raw data'!$C$1:$CZ$1,0))="","-",INDEX('ce raw data'!$C$2:$CZ$3000,MATCH(1,INDEX(('ce raw data'!$A$2:$A$3000=C939)*('ce raw data'!$B$2:$B$3000=$B960),,),0),MATCH(D942,'ce raw data'!$C$1:$CZ$1,0))),"-")</f>
        <v>-</v>
      </c>
      <c r="E960" s="8" t="str">
        <f>IFERROR(IF(INDEX('ce raw data'!$C$2:$CZ$3000,MATCH(1,INDEX(('ce raw data'!$A$2:$A$3000=C939)*('ce raw data'!$B$2:$B$3000=$B960),,),0),MATCH(E942,'ce raw data'!$C$1:$CZ$1,0))="","-",INDEX('ce raw data'!$C$2:$CZ$3000,MATCH(1,INDEX(('ce raw data'!$A$2:$A$3000=C939)*('ce raw data'!$B$2:$B$3000=$B960),,),0),MATCH(E942,'ce raw data'!$C$1:$CZ$1,0))),"-")</f>
        <v>-</v>
      </c>
      <c r="F960" s="8" t="str">
        <f>IFERROR(IF(INDEX('ce raw data'!$C$2:$CZ$3000,MATCH(1,INDEX(('ce raw data'!$A$2:$A$3000=C939)*('ce raw data'!$B$2:$B$3000=$B960),,),0),MATCH(F942,'ce raw data'!$C$1:$CZ$1,0))="","-",INDEX('ce raw data'!$C$2:$CZ$3000,MATCH(1,INDEX(('ce raw data'!$A$2:$A$3000=C939)*('ce raw data'!$B$2:$B$3000=$B960),,),0),MATCH(F942,'ce raw data'!$C$1:$CZ$1,0))),"-")</f>
        <v>-</v>
      </c>
      <c r="G960" s="8" t="str">
        <f>IFERROR(IF(INDEX('ce raw data'!$C$2:$CZ$3000,MATCH(1,INDEX(('ce raw data'!$A$2:$A$3000=C939)*('ce raw data'!$B$2:$B$3000=$B960),,),0),MATCH(G942,'ce raw data'!$C$1:$CZ$1,0))="","-",INDEX('ce raw data'!$C$2:$CZ$3000,MATCH(1,INDEX(('ce raw data'!$A$2:$A$3000=C939)*('ce raw data'!$B$2:$B$3000=$B960),,),0),MATCH(G942,'ce raw data'!$C$1:$CZ$1,0))),"-")</f>
        <v>-</v>
      </c>
      <c r="H960" s="8" t="str">
        <f>IFERROR(IF(INDEX('ce raw data'!$C$2:$CZ$3000,MATCH(1,INDEX(('ce raw data'!$A$2:$A$3000=C939)*('ce raw data'!$B$2:$B$3000=$B960),,),0),MATCH(H942,'ce raw data'!$C$1:$CZ$1,0))="","-",INDEX('ce raw data'!$C$2:$CZ$3000,MATCH(1,INDEX(('ce raw data'!$A$2:$A$3000=C939)*('ce raw data'!$B$2:$B$3000=$B960),,),0),MATCH(H942,'ce raw data'!$C$1:$CZ$1,0))),"-")</f>
        <v>-</v>
      </c>
      <c r="I960" s="8" t="str">
        <f>IFERROR(IF(INDEX('ce raw data'!$C$2:$CZ$3000,MATCH(1,INDEX(('ce raw data'!$A$2:$A$3000=C939)*('ce raw data'!$B$2:$B$3000=$B960),,),0),MATCH(I942,'ce raw data'!$C$1:$CZ$1,0))="","-",INDEX('ce raw data'!$C$2:$CZ$3000,MATCH(1,INDEX(('ce raw data'!$A$2:$A$3000=C939)*('ce raw data'!$B$2:$B$3000=$B960),,),0),MATCH(I942,'ce raw data'!$C$1:$CZ$1,0))),"-")</f>
        <v>-</v>
      </c>
      <c r="J960" s="8" t="str">
        <f>IFERROR(IF(INDEX('ce raw data'!$C$2:$CZ$3000,MATCH(1,INDEX(('ce raw data'!$A$2:$A$3000=C939)*('ce raw data'!$B$2:$B$3000=$B960),,),0),MATCH(J942,'ce raw data'!$C$1:$CZ$1,0))="","-",INDEX('ce raw data'!$C$2:$CZ$3000,MATCH(1,INDEX(('ce raw data'!$A$2:$A$3000=C939)*('ce raw data'!$B$2:$B$3000=$B960),,),0),MATCH(J942,'ce raw data'!$C$1:$CZ$1,0))),"-")</f>
        <v>-</v>
      </c>
    </row>
    <row r="961" spans="2:10" hidden="1" x14ac:dyDescent="0.4">
      <c r="B961" s="11"/>
      <c r="C961" s="8" t="str">
        <f>IFERROR(IF(INDEX('ce raw data'!$C$2:$CZ$3000,MATCH(1,INDEX(('ce raw data'!$A$2:$A$3000=C939)*('ce raw data'!$B$2:$B$3000=$B962),,),0),MATCH(SUBSTITUTE(C942,"Allele","Height"),'ce raw data'!$C$1:$CZ$1,0))="","-",INDEX('ce raw data'!$C$2:$CZ$3000,MATCH(1,INDEX(('ce raw data'!$A$2:$A$3000=C939)*('ce raw data'!$B$2:$B$3000=$B962),,),0),MATCH(SUBSTITUTE(C942,"Allele","Height"),'ce raw data'!$C$1:$CZ$1,0))),"-")</f>
        <v>-</v>
      </c>
      <c r="D961" s="8" t="str">
        <f>IFERROR(IF(INDEX('ce raw data'!$C$2:$CZ$3000,MATCH(1,INDEX(('ce raw data'!$A$2:$A$3000=C939)*('ce raw data'!$B$2:$B$3000=$B962),,),0),MATCH(SUBSTITUTE(D942,"Allele","Height"),'ce raw data'!$C$1:$CZ$1,0))="","-",INDEX('ce raw data'!$C$2:$CZ$3000,MATCH(1,INDEX(('ce raw data'!$A$2:$A$3000=C939)*('ce raw data'!$B$2:$B$3000=$B962),,),0),MATCH(SUBSTITUTE(D942,"Allele","Height"),'ce raw data'!$C$1:$CZ$1,0))),"-")</f>
        <v>-</v>
      </c>
      <c r="E961" s="8" t="str">
        <f>IFERROR(IF(INDEX('ce raw data'!$C$2:$CZ$3000,MATCH(1,INDEX(('ce raw data'!$A$2:$A$3000=C939)*('ce raw data'!$B$2:$B$3000=$B962),,),0),MATCH(SUBSTITUTE(E942,"Allele","Height"),'ce raw data'!$C$1:$CZ$1,0))="","-",INDEX('ce raw data'!$C$2:$CZ$3000,MATCH(1,INDEX(('ce raw data'!$A$2:$A$3000=C939)*('ce raw data'!$B$2:$B$3000=$B962),,),0),MATCH(SUBSTITUTE(E942,"Allele","Height"),'ce raw data'!$C$1:$CZ$1,0))),"-")</f>
        <v>-</v>
      </c>
      <c r="F961" s="8" t="str">
        <f>IFERROR(IF(INDEX('ce raw data'!$C$2:$CZ$3000,MATCH(1,INDEX(('ce raw data'!$A$2:$A$3000=C939)*('ce raw data'!$B$2:$B$3000=$B962),,),0),MATCH(SUBSTITUTE(F942,"Allele","Height"),'ce raw data'!$C$1:$CZ$1,0))="","-",INDEX('ce raw data'!$C$2:$CZ$3000,MATCH(1,INDEX(('ce raw data'!$A$2:$A$3000=C939)*('ce raw data'!$B$2:$B$3000=$B962),,),0),MATCH(SUBSTITUTE(F942,"Allele","Height"),'ce raw data'!$C$1:$CZ$1,0))),"-")</f>
        <v>-</v>
      </c>
      <c r="G961" s="8" t="str">
        <f>IFERROR(IF(INDEX('ce raw data'!$C$2:$CZ$3000,MATCH(1,INDEX(('ce raw data'!$A$2:$A$3000=C939)*('ce raw data'!$B$2:$B$3000=$B962),,),0),MATCH(SUBSTITUTE(G942,"Allele","Height"),'ce raw data'!$C$1:$CZ$1,0))="","-",INDEX('ce raw data'!$C$2:$CZ$3000,MATCH(1,INDEX(('ce raw data'!$A$2:$A$3000=C939)*('ce raw data'!$B$2:$B$3000=$B962),,),0),MATCH(SUBSTITUTE(G942,"Allele","Height"),'ce raw data'!$C$1:$CZ$1,0))),"-")</f>
        <v>-</v>
      </c>
      <c r="H961" s="8" t="str">
        <f>IFERROR(IF(INDEX('ce raw data'!$C$2:$CZ$3000,MATCH(1,INDEX(('ce raw data'!$A$2:$A$3000=C939)*('ce raw data'!$B$2:$B$3000=$B962),,),0),MATCH(SUBSTITUTE(H942,"Allele","Height"),'ce raw data'!$C$1:$CZ$1,0))="","-",INDEX('ce raw data'!$C$2:$CZ$3000,MATCH(1,INDEX(('ce raw data'!$A$2:$A$3000=C939)*('ce raw data'!$B$2:$B$3000=$B962),,),0),MATCH(SUBSTITUTE(H942,"Allele","Height"),'ce raw data'!$C$1:$CZ$1,0))),"-")</f>
        <v>-</v>
      </c>
      <c r="I961" s="8" t="str">
        <f>IFERROR(IF(INDEX('ce raw data'!$C$2:$CZ$3000,MATCH(1,INDEX(('ce raw data'!$A$2:$A$3000=C939)*('ce raw data'!$B$2:$B$3000=$B962),,),0),MATCH(SUBSTITUTE(I942,"Allele","Height"),'ce raw data'!$C$1:$CZ$1,0))="","-",INDEX('ce raw data'!$C$2:$CZ$3000,MATCH(1,INDEX(('ce raw data'!$A$2:$A$3000=C939)*('ce raw data'!$B$2:$B$3000=$B962),,),0),MATCH(SUBSTITUTE(I942,"Allele","Height"),'ce raw data'!$C$1:$CZ$1,0))),"-")</f>
        <v>-</v>
      </c>
      <c r="J961" s="8" t="str">
        <f>IFERROR(IF(INDEX('ce raw data'!$C$2:$CZ$3000,MATCH(1,INDEX(('ce raw data'!$A$2:$A$3000=C939)*('ce raw data'!$B$2:$B$3000=$B962),,),0),MATCH(SUBSTITUTE(J942,"Allele","Height"),'ce raw data'!$C$1:$CZ$1,0))="","-",INDEX('ce raw data'!$C$2:$CZ$3000,MATCH(1,INDEX(('ce raw data'!$A$2:$A$3000=C939)*('ce raw data'!$B$2:$B$3000=$B962),,),0),MATCH(SUBSTITUTE(J942,"Allele","Height"),'ce raw data'!$C$1:$CZ$1,0))),"-")</f>
        <v>-</v>
      </c>
    </row>
    <row r="962" spans="2:10" x14ac:dyDescent="0.4">
      <c r="B962" s="11" t="str">
        <f>'Allele Call Table'!$A$89</f>
        <v>D2S1338</v>
      </c>
      <c r="C962" s="8" t="str">
        <f>IFERROR(IF(INDEX('ce raw data'!$C$2:$CZ$3000,MATCH(1,INDEX(('ce raw data'!$A$2:$A$3000=C939)*('ce raw data'!$B$2:$B$3000=$B962),,),0),MATCH(C942,'ce raw data'!$C$1:$CZ$1,0))="","-",INDEX('ce raw data'!$C$2:$CZ$3000,MATCH(1,INDEX(('ce raw data'!$A$2:$A$3000=C939)*('ce raw data'!$B$2:$B$3000=$B962),,),0),MATCH(C942,'ce raw data'!$C$1:$CZ$1,0))),"-")</f>
        <v>-</v>
      </c>
      <c r="D962" s="8" t="str">
        <f>IFERROR(IF(INDEX('ce raw data'!$C$2:$CZ$3000,MATCH(1,INDEX(('ce raw data'!$A$2:$A$3000=C939)*('ce raw data'!$B$2:$B$3000=$B962),,),0),MATCH(D942,'ce raw data'!$C$1:$CZ$1,0))="","-",INDEX('ce raw data'!$C$2:$CZ$3000,MATCH(1,INDEX(('ce raw data'!$A$2:$A$3000=C939)*('ce raw data'!$B$2:$B$3000=$B962),,),0),MATCH(D942,'ce raw data'!$C$1:$CZ$1,0))),"-")</f>
        <v>-</v>
      </c>
      <c r="E962" s="8" t="str">
        <f>IFERROR(IF(INDEX('ce raw data'!$C$2:$CZ$3000,MATCH(1,INDEX(('ce raw data'!$A$2:$A$3000=C939)*('ce raw data'!$B$2:$B$3000=$B962),,),0),MATCH(E942,'ce raw data'!$C$1:$CZ$1,0))="","-",INDEX('ce raw data'!$C$2:$CZ$3000,MATCH(1,INDEX(('ce raw data'!$A$2:$A$3000=C939)*('ce raw data'!$B$2:$B$3000=$B962),,),0),MATCH(E942,'ce raw data'!$C$1:$CZ$1,0))),"-")</f>
        <v>-</v>
      </c>
      <c r="F962" s="8" t="str">
        <f>IFERROR(IF(INDEX('ce raw data'!$C$2:$CZ$3000,MATCH(1,INDEX(('ce raw data'!$A$2:$A$3000=C939)*('ce raw data'!$B$2:$B$3000=$B962),,),0),MATCH(F942,'ce raw data'!$C$1:$CZ$1,0))="","-",INDEX('ce raw data'!$C$2:$CZ$3000,MATCH(1,INDEX(('ce raw data'!$A$2:$A$3000=C939)*('ce raw data'!$B$2:$B$3000=$B962),,),0),MATCH(F942,'ce raw data'!$C$1:$CZ$1,0))),"-")</f>
        <v>-</v>
      </c>
      <c r="G962" s="8" t="str">
        <f>IFERROR(IF(INDEX('ce raw data'!$C$2:$CZ$3000,MATCH(1,INDEX(('ce raw data'!$A$2:$A$3000=C939)*('ce raw data'!$B$2:$B$3000=$B962),,),0),MATCH(G942,'ce raw data'!$C$1:$CZ$1,0))="","-",INDEX('ce raw data'!$C$2:$CZ$3000,MATCH(1,INDEX(('ce raw data'!$A$2:$A$3000=C939)*('ce raw data'!$B$2:$B$3000=$B962),,),0),MATCH(G942,'ce raw data'!$C$1:$CZ$1,0))),"-")</f>
        <v>-</v>
      </c>
      <c r="H962" s="8" t="str">
        <f>IFERROR(IF(INDEX('ce raw data'!$C$2:$CZ$3000,MATCH(1,INDEX(('ce raw data'!$A$2:$A$3000=C939)*('ce raw data'!$B$2:$B$3000=$B962),,),0),MATCH(H942,'ce raw data'!$C$1:$CZ$1,0))="","-",INDEX('ce raw data'!$C$2:$CZ$3000,MATCH(1,INDEX(('ce raw data'!$A$2:$A$3000=C939)*('ce raw data'!$B$2:$B$3000=$B962),,),0),MATCH(H942,'ce raw data'!$C$1:$CZ$1,0))),"-")</f>
        <v>-</v>
      </c>
      <c r="I962" s="8" t="str">
        <f>IFERROR(IF(INDEX('ce raw data'!$C$2:$CZ$3000,MATCH(1,INDEX(('ce raw data'!$A$2:$A$3000=C939)*('ce raw data'!$B$2:$B$3000=$B962),,),0),MATCH(I942,'ce raw data'!$C$1:$CZ$1,0))="","-",INDEX('ce raw data'!$C$2:$CZ$3000,MATCH(1,INDEX(('ce raw data'!$A$2:$A$3000=C939)*('ce raw data'!$B$2:$B$3000=$B962),,),0),MATCH(I942,'ce raw data'!$C$1:$CZ$1,0))),"-")</f>
        <v>-</v>
      </c>
      <c r="J962" s="8" t="str">
        <f>IFERROR(IF(INDEX('ce raw data'!$C$2:$CZ$3000,MATCH(1,INDEX(('ce raw data'!$A$2:$A$3000=C939)*('ce raw data'!$B$2:$B$3000=$B962),,),0),MATCH(J942,'ce raw data'!$C$1:$CZ$1,0))="","-",INDEX('ce raw data'!$C$2:$CZ$3000,MATCH(1,INDEX(('ce raw data'!$A$2:$A$3000=C939)*('ce raw data'!$B$2:$B$3000=$B962),,),0),MATCH(J942,'ce raw data'!$C$1:$CZ$1,0))),"-")</f>
        <v>-</v>
      </c>
    </row>
    <row r="963" spans="2:10" hidden="1" x14ac:dyDescent="0.4">
      <c r="B963" s="11"/>
      <c r="C963" s="8" t="str">
        <f>IFERROR(IF(INDEX('ce raw data'!$C$2:$CZ$3000,MATCH(1,INDEX(('ce raw data'!$A$2:$A$3000=C939)*('ce raw data'!$B$2:$B$3000=$B964),,),0),MATCH(SUBSTITUTE(C942,"Allele","Height"),'ce raw data'!$C$1:$CZ$1,0))="","-",INDEX('ce raw data'!$C$2:$CZ$3000,MATCH(1,INDEX(('ce raw data'!$A$2:$A$3000=C939)*('ce raw data'!$B$2:$B$3000=$B964),,),0),MATCH(SUBSTITUTE(C942,"Allele","Height"),'ce raw data'!$C$1:$CZ$1,0))),"-")</f>
        <v>-</v>
      </c>
      <c r="D963" s="8" t="str">
        <f>IFERROR(IF(INDEX('ce raw data'!$C$2:$CZ$3000,MATCH(1,INDEX(('ce raw data'!$A$2:$A$3000=C939)*('ce raw data'!$B$2:$B$3000=$B964),,),0),MATCH(SUBSTITUTE(D942,"Allele","Height"),'ce raw data'!$C$1:$CZ$1,0))="","-",INDEX('ce raw data'!$C$2:$CZ$3000,MATCH(1,INDEX(('ce raw data'!$A$2:$A$3000=C939)*('ce raw data'!$B$2:$B$3000=$B964),,),0),MATCH(SUBSTITUTE(D942,"Allele","Height"),'ce raw data'!$C$1:$CZ$1,0))),"-")</f>
        <v>-</v>
      </c>
      <c r="E963" s="8" t="str">
        <f>IFERROR(IF(INDEX('ce raw data'!$C$2:$CZ$3000,MATCH(1,INDEX(('ce raw data'!$A$2:$A$3000=C939)*('ce raw data'!$B$2:$B$3000=$B964),,),0),MATCH(SUBSTITUTE(E942,"Allele","Height"),'ce raw data'!$C$1:$CZ$1,0))="","-",INDEX('ce raw data'!$C$2:$CZ$3000,MATCH(1,INDEX(('ce raw data'!$A$2:$A$3000=C939)*('ce raw data'!$B$2:$B$3000=$B964),,),0),MATCH(SUBSTITUTE(E942,"Allele","Height"),'ce raw data'!$C$1:$CZ$1,0))),"-")</f>
        <v>-</v>
      </c>
      <c r="F963" s="8" t="str">
        <f>IFERROR(IF(INDEX('ce raw data'!$C$2:$CZ$3000,MATCH(1,INDEX(('ce raw data'!$A$2:$A$3000=C939)*('ce raw data'!$B$2:$B$3000=$B964),,),0),MATCH(SUBSTITUTE(F942,"Allele","Height"),'ce raw data'!$C$1:$CZ$1,0))="","-",INDEX('ce raw data'!$C$2:$CZ$3000,MATCH(1,INDEX(('ce raw data'!$A$2:$A$3000=C939)*('ce raw data'!$B$2:$B$3000=$B964),,),0),MATCH(SUBSTITUTE(F942,"Allele","Height"),'ce raw data'!$C$1:$CZ$1,0))),"-")</f>
        <v>-</v>
      </c>
      <c r="G963" s="8" t="str">
        <f>IFERROR(IF(INDEX('ce raw data'!$C$2:$CZ$3000,MATCH(1,INDEX(('ce raw data'!$A$2:$A$3000=C939)*('ce raw data'!$B$2:$B$3000=$B964),,),0),MATCH(SUBSTITUTE(G942,"Allele","Height"),'ce raw data'!$C$1:$CZ$1,0))="","-",INDEX('ce raw data'!$C$2:$CZ$3000,MATCH(1,INDEX(('ce raw data'!$A$2:$A$3000=C939)*('ce raw data'!$B$2:$B$3000=$B964),,),0),MATCH(SUBSTITUTE(G942,"Allele","Height"),'ce raw data'!$C$1:$CZ$1,0))),"-")</f>
        <v>-</v>
      </c>
      <c r="H963" s="8" t="str">
        <f>IFERROR(IF(INDEX('ce raw data'!$C$2:$CZ$3000,MATCH(1,INDEX(('ce raw data'!$A$2:$A$3000=C939)*('ce raw data'!$B$2:$B$3000=$B964),,),0),MATCH(SUBSTITUTE(H942,"Allele","Height"),'ce raw data'!$C$1:$CZ$1,0))="","-",INDEX('ce raw data'!$C$2:$CZ$3000,MATCH(1,INDEX(('ce raw data'!$A$2:$A$3000=C939)*('ce raw data'!$B$2:$B$3000=$B964),,),0),MATCH(SUBSTITUTE(H942,"Allele","Height"),'ce raw data'!$C$1:$CZ$1,0))),"-")</f>
        <v>-</v>
      </c>
      <c r="I963" s="8" t="str">
        <f>IFERROR(IF(INDEX('ce raw data'!$C$2:$CZ$3000,MATCH(1,INDEX(('ce raw data'!$A$2:$A$3000=C939)*('ce raw data'!$B$2:$B$3000=$B964),,),0),MATCH(SUBSTITUTE(I942,"Allele","Height"),'ce raw data'!$C$1:$CZ$1,0))="","-",INDEX('ce raw data'!$C$2:$CZ$3000,MATCH(1,INDEX(('ce raw data'!$A$2:$A$3000=C939)*('ce raw data'!$B$2:$B$3000=$B964),,),0),MATCH(SUBSTITUTE(I942,"Allele","Height"),'ce raw data'!$C$1:$CZ$1,0))),"-")</f>
        <v>-</v>
      </c>
      <c r="J963" s="8" t="str">
        <f>IFERROR(IF(INDEX('ce raw data'!$C$2:$CZ$3000,MATCH(1,INDEX(('ce raw data'!$A$2:$A$3000=C939)*('ce raw data'!$B$2:$B$3000=$B964),,),0),MATCH(SUBSTITUTE(J942,"Allele","Height"),'ce raw data'!$C$1:$CZ$1,0))="","-",INDEX('ce raw data'!$C$2:$CZ$3000,MATCH(1,INDEX(('ce raw data'!$A$2:$A$3000=C939)*('ce raw data'!$B$2:$B$3000=$B964),,),0),MATCH(SUBSTITUTE(J942,"Allele","Height"),'ce raw data'!$C$1:$CZ$1,0))),"-")</f>
        <v>-</v>
      </c>
    </row>
    <row r="964" spans="2:10" x14ac:dyDescent="0.4">
      <c r="B964" s="11" t="str">
        <f>'Allele Call Table'!$A$91</f>
        <v>CSF1PO</v>
      </c>
      <c r="C964" s="8" t="str">
        <f>IFERROR(IF(INDEX('ce raw data'!$C$2:$CZ$3000,MATCH(1,INDEX(('ce raw data'!$A$2:$A$3000=C939)*('ce raw data'!$B$2:$B$3000=$B964),,),0),MATCH(C942,'ce raw data'!$C$1:$CZ$1,0))="","-",INDEX('ce raw data'!$C$2:$CZ$3000,MATCH(1,INDEX(('ce raw data'!$A$2:$A$3000=C939)*('ce raw data'!$B$2:$B$3000=$B964),,),0),MATCH(C942,'ce raw data'!$C$1:$CZ$1,0))),"-")</f>
        <v>-</v>
      </c>
      <c r="D964" s="8" t="str">
        <f>IFERROR(IF(INDEX('ce raw data'!$C$2:$CZ$3000,MATCH(1,INDEX(('ce raw data'!$A$2:$A$3000=C939)*('ce raw data'!$B$2:$B$3000=$B964),,),0),MATCH(D942,'ce raw data'!$C$1:$CZ$1,0))="","-",INDEX('ce raw data'!$C$2:$CZ$3000,MATCH(1,INDEX(('ce raw data'!$A$2:$A$3000=C939)*('ce raw data'!$B$2:$B$3000=$B964),,),0),MATCH(D942,'ce raw data'!$C$1:$CZ$1,0))),"-")</f>
        <v>-</v>
      </c>
      <c r="E964" s="8" t="str">
        <f>IFERROR(IF(INDEX('ce raw data'!$C$2:$CZ$3000,MATCH(1,INDEX(('ce raw data'!$A$2:$A$3000=C939)*('ce raw data'!$B$2:$B$3000=$B964),,),0),MATCH(E942,'ce raw data'!$C$1:$CZ$1,0))="","-",INDEX('ce raw data'!$C$2:$CZ$3000,MATCH(1,INDEX(('ce raw data'!$A$2:$A$3000=C939)*('ce raw data'!$B$2:$B$3000=$B964),,),0),MATCH(E942,'ce raw data'!$C$1:$CZ$1,0))),"-")</f>
        <v>-</v>
      </c>
      <c r="F964" s="8" t="str">
        <f>IFERROR(IF(INDEX('ce raw data'!$C$2:$CZ$3000,MATCH(1,INDEX(('ce raw data'!$A$2:$A$3000=C939)*('ce raw data'!$B$2:$B$3000=$B964),,),0),MATCH(F942,'ce raw data'!$C$1:$CZ$1,0))="","-",INDEX('ce raw data'!$C$2:$CZ$3000,MATCH(1,INDEX(('ce raw data'!$A$2:$A$3000=C939)*('ce raw data'!$B$2:$B$3000=$B964),,),0),MATCH(F942,'ce raw data'!$C$1:$CZ$1,0))),"-")</f>
        <v>-</v>
      </c>
      <c r="G964" s="8" t="str">
        <f>IFERROR(IF(INDEX('ce raw data'!$C$2:$CZ$3000,MATCH(1,INDEX(('ce raw data'!$A$2:$A$3000=C939)*('ce raw data'!$B$2:$B$3000=$B964),,),0),MATCH(G942,'ce raw data'!$C$1:$CZ$1,0))="","-",INDEX('ce raw data'!$C$2:$CZ$3000,MATCH(1,INDEX(('ce raw data'!$A$2:$A$3000=C939)*('ce raw data'!$B$2:$B$3000=$B964),,),0),MATCH(G942,'ce raw data'!$C$1:$CZ$1,0))),"-")</f>
        <v>-</v>
      </c>
      <c r="H964" s="8" t="str">
        <f>IFERROR(IF(INDEX('ce raw data'!$C$2:$CZ$3000,MATCH(1,INDEX(('ce raw data'!$A$2:$A$3000=C939)*('ce raw data'!$B$2:$B$3000=$B964),,),0),MATCH(H942,'ce raw data'!$C$1:$CZ$1,0))="","-",INDEX('ce raw data'!$C$2:$CZ$3000,MATCH(1,INDEX(('ce raw data'!$A$2:$A$3000=C939)*('ce raw data'!$B$2:$B$3000=$B964),,),0),MATCH(H942,'ce raw data'!$C$1:$CZ$1,0))),"-")</f>
        <v>-</v>
      </c>
      <c r="I964" s="8" t="str">
        <f>IFERROR(IF(INDEX('ce raw data'!$C$2:$CZ$3000,MATCH(1,INDEX(('ce raw data'!$A$2:$A$3000=C939)*('ce raw data'!$B$2:$B$3000=$B964),,),0),MATCH(I942,'ce raw data'!$C$1:$CZ$1,0))="","-",INDEX('ce raw data'!$C$2:$CZ$3000,MATCH(1,INDEX(('ce raw data'!$A$2:$A$3000=C939)*('ce raw data'!$B$2:$B$3000=$B964),,),0),MATCH(I942,'ce raw data'!$C$1:$CZ$1,0))),"-")</f>
        <v>-</v>
      </c>
      <c r="J964" s="8" t="str">
        <f>IFERROR(IF(INDEX('ce raw data'!$C$2:$CZ$3000,MATCH(1,INDEX(('ce raw data'!$A$2:$A$3000=C939)*('ce raw data'!$B$2:$B$3000=$B964),,),0),MATCH(J942,'ce raw data'!$C$1:$CZ$1,0))="","-",INDEX('ce raw data'!$C$2:$CZ$3000,MATCH(1,INDEX(('ce raw data'!$A$2:$A$3000=C939)*('ce raw data'!$B$2:$B$3000=$B964),,),0),MATCH(J942,'ce raw data'!$C$1:$CZ$1,0))),"-")</f>
        <v>-</v>
      </c>
    </row>
    <row r="965" spans="2:10" hidden="1" x14ac:dyDescent="0.4">
      <c r="B965" s="11"/>
      <c r="C965" s="8" t="str">
        <f>IFERROR(IF(INDEX('ce raw data'!$C$2:$CZ$3000,MATCH(1,INDEX(('ce raw data'!$A$2:$A$3000=C939)*('ce raw data'!$B$2:$B$3000=$B966),,),0),MATCH(SUBSTITUTE(C942,"Allele","Height"),'ce raw data'!$C$1:$CZ$1,0))="","-",INDEX('ce raw data'!$C$2:$CZ$3000,MATCH(1,INDEX(('ce raw data'!$A$2:$A$3000=C939)*('ce raw data'!$B$2:$B$3000=$B966),,),0),MATCH(SUBSTITUTE(C942,"Allele","Height"),'ce raw data'!$C$1:$CZ$1,0))),"-")</f>
        <v>-</v>
      </c>
      <c r="D965" s="8" t="str">
        <f>IFERROR(IF(INDEX('ce raw data'!$C$2:$CZ$3000,MATCH(1,INDEX(('ce raw data'!$A$2:$A$3000=C939)*('ce raw data'!$B$2:$B$3000=$B966),,),0),MATCH(SUBSTITUTE(D942,"Allele","Height"),'ce raw data'!$C$1:$CZ$1,0))="","-",INDEX('ce raw data'!$C$2:$CZ$3000,MATCH(1,INDEX(('ce raw data'!$A$2:$A$3000=C939)*('ce raw data'!$B$2:$B$3000=$B966),,),0),MATCH(SUBSTITUTE(D942,"Allele","Height"),'ce raw data'!$C$1:$CZ$1,0))),"-")</f>
        <v>-</v>
      </c>
      <c r="E965" s="8" t="str">
        <f>IFERROR(IF(INDEX('ce raw data'!$C$2:$CZ$3000,MATCH(1,INDEX(('ce raw data'!$A$2:$A$3000=C939)*('ce raw data'!$B$2:$B$3000=$B966),,),0),MATCH(SUBSTITUTE(E942,"Allele","Height"),'ce raw data'!$C$1:$CZ$1,0))="","-",INDEX('ce raw data'!$C$2:$CZ$3000,MATCH(1,INDEX(('ce raw data'!$A$2:$A$3000=C939)*('ce raw data'!$B$2:$B$3000=$B966),,),0),MATCH(SUBSTITUTE(E942,"Allele","Height"),'ce raw data'!$C$1:$CZ$1,0))),"-")</f>
        <v>-</v>
      </c>
      <c r="F965" s="8" t="str">
        <f>IFERROR(IF(INDEX('ce raw data'!$C$2:$CZ$3000,MATCH(1,INDEX(('ce raw data'!$A$2:$A$3000=C939)*('ce raw data'!$B$2:$B$3000=$B966),,),0),MATCH(SUBSTITUTE(F942,"Allele","Height"),'ce raw data'!$C$1:$CZ$1,0))="","-",INDEX('ce raw data'!$C$2:$CZ$3000,MATCH(1,INDEX(('ce raw data'!$A$2:$A$3000=C939)*('ce raw data'!$B$2:$B$3000=$B966),,),0),MATCH(SUBSTITUTE(F942,"Allele","Height"),'ce raw data'!$C$1:$CZ$1,0))),"-")</f>
        <v>-</v>
      </c>
      <c r="G965" s="8" t="str">
        <f>IFERROR(IF(INDEX('ce raw data'!$C$2:$CZ$3000,MATCH(1,INDEX(('ce raw data'!$A$2:$A$3000=C939)*('ce raw data'!$B$2:$B$3000=$B966),,),0),MATCH(SUBSTITUTE(G942,"Allele","Height"),'ce raw data'!$C$1:$CZ$1,0))="","-",INDEX('ce raw data'!$C$2:$CZ$3000,MATCH(1,INDEX(('ce raw data'!$A$2:$A$3000=C939)*('ce raw data'!$B$2:$B$3000=$B966),,),0),MATCH(SUBSTITUTE(G942,"Allele","Height"),'ce raw data'!$C$1:$CZ$1,0))),"-")</f>
        <v>-</v>
      </c>
      <c r="H965" s="8" t="str">
        <f>IFERROR(IF(INDEX('ce raw data'!$C$2:$CZ$3000,MATCH(1,INDEX(('ce raw data'!$A$2:$A$3000=C939)*('ce raw data'!$B$2:$B$3000=$B966),,),0),MATCH(SUBSTITUTE(H942,"Allele","Height"),'ce raw data'!$C$1:$CZ$1,0))="","-",INDEX('ce raw data'!$C$2:$CZ$3000,MATCH(1,INDEX(('ce raw data'!$A$2:$A$3000=C939)*('ce raw data'!$B$2:$B$3000=$B966),,),0),MATCH(SUBSTITUTE(H942,"Allele","Height"),'ce raw data'!$C$1:$CZ$1,0))),"-")</f>
        <v>-</v>
      </c>
      <c r="I965" s="8" t="str">
        <f>IFERROR(IF(INDEX('ce raw data'!$C$2:$CZ$3000,MATCH(1,INDEX(('ce raw data'!$A$2:$A$3000=C939)*('ce raw data'!$B$2:$B$3000=$B966),,),0),MATCH(SUBSTITUTE(I942,"Allele","Height"),'ce raw data'!$C$1:$CZ$1,0))="","-",INDEX('ce raw data'!$C$2:$CZ$3000,MATCH(1,INDEX(('ce raw data'!$A$2:$A$3000=C939)*('ce raw data'!$B$2:$B$3000=$B966),,),0),MATCH(SUBSTITUTE(I942,"Allele","Height"),'ce raw data'!$C$1:$CZ$1,0))),"-")</f>
        <v>-</v>
      </c>
      <c r="J965" s="8" t="str">
        <f>IFERROR(IF(INDEX('ce raw data'!$C$2:$CZ$3000,MATCH(1,INDEX(('ce raw data'!$A$2:$A$3000=C939)*('ce raw data'!$B$2:$B$3000=$B966),,),0),MATCH(SUBSTITUTE(J942,"Allele","Height"),'ce raw data'!$C$1:$CZ$1,0))="","-",INDEX('ce raw data'!$C$2:$CZ$3000,MATCH(1,INDEX(('ce raw data'!$A$2:$A$3000=C939)*('ce raw data'!$B$2:$B$3000=$B966),,),0),MATCH(SUBSTITUTE(J942,"Allele","Height"),'ce raw data'!$C$1:$CZ$1,0))),"-")</f>
        <v>-</v>
      </c>
    </row>
    <row r="966" spans="2:10" x14ac:dyDescent="0.4">
      <c r="B966" s="11" t="str">
        <f>'Allele Call Table'!$A$93</f>
        <v>Penta D</v>
      </c>
      <c r="C966" s="8" t="str">
        <f>IFERROR(IF(INDEX('ce raw data'!$C$2:$CZ$3000,MATCH(1,INDEX(('ce raw data'!$A$2:$A$3000=C939)*('ce raw data'!$B$2:$B$3000=$B966),,),0),MATCH(C942,'ce raw data'!$C$1:$CZ$1,0))="","-",INDEX('ce raw data'!$C$2:$CZ$3000,MATCH(1,INDEX(('ce raw data'!$A$2:$A$3000=C939)*('ce raw data'!$B$2:$B$3000=$B966),,),0),MATCH(C942,'ce raw data'!$C$1:$CZ$1,0))),"-")</f>
        <v>-</v>
      </c>
      <c r="D966" s="8" t="str">
        <f>IFERROR(IF(INDEX('ce raw data'!$C$2:$CZ$3000,MATCH(1,INDEX(('ce raw data'!$A$2:$A$3000=C939)*('ce raw data'!$B$2:$B$3000=$B966),,),0),MATCH(D942,'ce raw data'!$C$1:$CZ$1,0))="","-",INDEX('ce raw data'!$C$2:$CZ$3000,MATCH(1,INDEX(('ce raw data'!$A$2:$A$3000=C939)*('ce raw data'!$B$2:$B$3000=$B966),,),0),MATCH(D942,'ce raw data'!$C$1:$CZ$1,0))),"-")</f>
        <v>-</v>
      </c>
      <c r="E966" s="8" t="str">
        <f>IFERROR(IF(INDEX('ce raw data'!$C$2:$CZ$3000,MATCH(1,INDEX(('ce raw data'!$A$2:$A$3000=C939)*('ce raw data'!$B$2:$B$3000=$B966),,),0),MATCH(E942,'ce raw data'!$C$1:$CZ$1,0))="","-",INDEX('ce raw data'!$C$2:$CZ$3000,MATCH(1,INDEX(('ce raw data'!$A$2:$A$3000=C939)*('ce raw data'!$B$2:$B$3000=$B966),,),0),MATCH(E942,'ce raw data'!$C$1:$CZ$1,0))),"-")</f>
        <v>-</v>
      </c>
      <c r="F966" s="8" t="str">
        <f>IFERROR(IF(INDEX('ce raw data'!$C$2:$CZ$3000,MATCH(1,INDEX(('ce raw data'!$A$2:$A$3000=C939)*('ce raw data'!$B$2:$B$3000=$B966),,),0),MATCH(F942,'ce raw data'!$C$1:$CZ$1,0))="","-",INDEX('ce raw data'!$C$2:$CZ$3000,MATCH(1,INDEX(('ce raw data'!$A$2:$A$3000=C939)*('ce raw data'!$B$2:$B$3000=$B966),,),0),MATCH(F942,'ce raw data'!$C$1:$CZ$1,0))),"-")</f>
        <v>-</v>
      </c>
      <c r="G966" s="8" t="str">
        <f>IFERROR(IF(INDEX('ce raw data'!$C$2:$CZ$3000,MATCH(1,INDEX(('ce raw data'!$A$2:$A$3000=C939)*('ce raw data'!$B$2:$B$3000=$B966),,),0),MATCH(G942,'ce raw data'!$C$1:$CZ$1,0))="","-",INDEX('ce raw data'!$C$2:$CZ$3000,MATCH(1,INDEX(('ce raw data'!$A$2:$A$3000=C939)*('ce raw data'!$B$2:$B$3000=$B966),,),0),MATCH(G942,'ce raw data'!$C$1:$CZ$1,0))),"-")</f>
        <v>-</v>
      </c>
      <c r="H966" s="8" t="str">
        <f>IFERROR(IF(INDEX('ce raw data'!$C$2:$CZ$3000,MATCH(1,INDEX(('ce raw data'!$A$2:$A$3000=C939)*('ce raw data'!$B$2:$B$3000=$B966),,),0),MATCH(H942,'ce raw data'!$C$1:$CZ$1,0))="","-",INDEX('ce raw data'!$C$2:$CZ$3000,MATCH(1,INDEX(('ce raw data'!$A$2:$A$3000=C939)*('ce raw data'!$B$2:$B$3000=$B966),,),0),MATCH(H942,'ce raw data'!$C$1:$CZ$1,0))),"-")</f>
        <v>-</v>
      </c>
      <c r="I966" s="8" t="str">
        <f>IFERROR(IF(INDEX('ce raw data'!$C$2:$CZ$3000,MATCH(1,INDEX(('ce raw data'!$A$2:$A$3000=C939)*('ce raw data'!$B$2:$B$3000=$B966),,),0),MATCH(I942,'ce raw data'!$C$1:$CZ$1,0))="","-",INDEX('ce raw data'!$C$2:$CZ$3000,MATCH(1,INDEX(('ce raw data'!$A$2:$A$3000=C939)*('ce raw data'!$B$2:$B$3000=$B966),,),0),MATCH(I942,'ce raw data'!$C$1:$CZ$1,0))),"-")</f>
        <v>-</v>
      </c>
      <c r="J966" s="8" t="str">
        <f>IFERROR(IF(INDEX('ce raw data'!$C$2:$CZ$3000,MATCH(1,INDEX(('ce raw data'!$A$2:$A$3000=C939)*('ce raw data'!$B$2:$B$3000=$B966),,),0),MATCH(J942,'ce raw data'!$C$1:$CZ$1,0))="","-",INDEX('ce raw data'!$C$2:$CZ$3000,MATCH(1,INDEX(('ce raw data'!$A$2:$A$3000=C939)*('ce raw data'!$B$2:$B$3000=$B966),,),0),MATCH(J942,'ce raw data'!$C$1:$CZ$1,0))),"-")</f>
        <v>-</v>
      </c>
    </row>
    <row r="967" spans="2:10" hidden="1" x14ac:dyDescent="0.4">
      <c r="B967" s="10"/>
      <c r="C967" s="8" t="str">
        <f>IFERROR(IF(INDEX('ce raw data'!$C$2:$CZ$3000,MATCH(1,INDEX(('ce raw data'!$A$2:$A$3000=C939)*('ce raw data'!$B$2:$B$3000=$B968),,),0),MATCH(SUBSTITUTE(C942,"Allele","Height"),'ce raw data'!$C$1:$CZ$1,0))="","-",INDEX('ce raw data'!$C$2:$CZ$3000,MATCH(1,INDEX(('ce raw data'!$A$2:$A$3000=C939)*('ce raw data'!$B$2:$B$3000=$B968),,),0),MATCH(SUBSTITUTE(C942,"Allele","Height"),'ce raw data'!$C$1:$CZ$1,0))),"-")</f>
        <v>-</v>
      </c>
      <c r="D967" s="8" t="str">
        <f>IFERROR(IF(INDEX('ce raw data'!$C$2:$CZ$3000,MATCH(1,INDEX(('ce raw data'!$A$2:$A$3000=C939)*('ce raw data'!$B$2:$B$3000=$B968),,),0),MATCH(SUBSTITUTE(D942,"Allele","Height"),'ce raw data'!$C$1:$CZ$1,0))="","-",INDEX('ce raw data'!$C$2:$CZ$3000,MATCH(1,INDEX(('ce raw data'!$A$2:$A$3000=C939)*('ce raw data'!$B$2:$B$3000=$B968),,),0),MATCH(SUBSTITUTE(D942,"Allele","Height"),'ce raw data'!$C$1:$CZ$1,0))),"-")</f>
        <v>-</v>
      </c>
      <c r="E967" s="8" t="str">
        <f>IFERROR(IF(INDEX('ce raw data'!$C$2:$CZ$3000,MATCH(1,INDEX(('ce raw data'!$A$2:$A$3000=C939)*('ce raw data'!$B$2:$B$3000=$B968),,),0),MATCH(SUBSTITUTE(E942,"Allele","Height"),'ce raw data'!$C$1:$CZ$1,0))="","-",INDEX('ce raw data'!$C$2:$CZ$3000,MATCH(1,INDEX(('ce raw data'!$A$2:$A$3000=C939)*('ce raw data'!$B$2:$B$3000=$B968),,),0),MATCH(SUBSTITUTE(E942,"Allele","Height"),'ce raw data'!$C$1:$CZ$1,0))),"-")</f>
        <v>-</v>
      </c>
      <c r="F967" s="8" t="str">
        <f>IFERROR(IF(INDEX('ce raw data'!$C$2:$CZ$3000,MATCH(1,INDEX(('ce raw data'!$A$2:$A$3000=C939)*('ce raw data'!$B$2:$B$3000=$B968),,),0),MATCH(SUBSTITUTE(F942,"Allele","Height"),'ce raw data'!$C$1:$CZ$1,0))="","-",INDEX('ce raw data'!$C$2:$CZ$3000,MATCH(1,INDEX(('ce raw data'!$A$2:$A$3000=C939)*('ce raw data'!$B$2:$B$3000=$B968),,),0),MATCH(SUBSTITUTE(F942,"Allele","Height"),'ce raw data'!$C$1:$CZ$1,0))),"-")</f>
        <v>-</v>
      </c>
      <c r="G967" s="8" t="str">
        <f>IFERROR(IF(INDEX('ce raw data'!$C$2:$CZ$3000,MATCH(1,INDEX(('ce raw data'!$A$2:$A$3000=C939)*('ce raw data'!$B$2:$B$3000=$B968),,),0),MATCH(SUBSTITUTE(G942,"Allele","Height"),'ce raw data'!$C$1:$CZ$1,0))="","-",INDEX('ce raw data'!$C$2:$CZ$3000,MATCH(1,INDEX(('ce raw data'!$A$2:$A$3000=C939)*('ce raw data'!$B$2:$B$3000=$B968),,),0),MATCH(SUBSTITUTE(G942,"Allele","Height"),'ce raw data'!$C$1:$CZ$1,0))),"-")</f>
        <v>-</v>
      </c>
      <c r="H967" s="8" t="str">
        <f>IFERROR(IF(INDEX('ce raw data'!$C$2:$CZ$3000,MATCH(1,INDEX(('ce raw data'!$A$2:$A$3000=C939)*('ce raw data'!$B$2:$B$3000=$B968),,),0),MATCH(SUBSTITUTE(H942,"Allele","Height"),'ce raw data'!$C$1:$CZ$1,0))="","-",INDEX('ce raw data'!$C$2:$CZ$3000,MATCH(1,INDEX(('ce raw data'!$A$2:$A$3000=C939)*('ce raw data'!$B$2:$B$3000=$B968),,),0),MATCH(SUBSTITUTE(H942,"Allele","Height"),'ce raw data'!$C$1:$CZ$1,0))),"-")</f>
        <v>-</v>
      </c>
      <c r="I967" s="8" t="str">
        <f>IFERROR(IF(INDEX('ce raw data'!$C$2:$CZ$3000,MATCH(1,INDEX(('ce raw data'!$A$2:$A$3000=C939)*('ce raw data'!$B$2:$B$3000=$B968),,),0),MATCH(SUBSTITUTE(I942,"Allele","Height"),'ce raw data'!$C$1:$CZ$1,0))="","-",INDEX('ce raw data'!$C$2:$CZ$3000,MATCH(1,INDEX(('ce raw data'!$A$2:$A$3000=C939)*('ce raw data'!$B$2:$B$3000=$B968),,),0),MATCH(SUBSTITUTE(I942,"Allele","Height"),'ce raw data'!$C$1:$CZ$1,0))),"-")</f>
        <v>-</v>
      </c>
      <c r="J967" s="8" t="str">
        <f>IFERROR(IF(INDEX('ce raw data'!$C$2:$CZ$3000,MATCH(1,INDEX(('ce raw data'!$A$2:$A$3000=C939)*('ce raw data'!$B$2:$B$3000=$B968),,),0),MATCH(SUBSTITUTE(J942,"Allele","Height"),'ce raw data'!$C$1:$CZ$1,0))="","-",INDEX('ce raw data'!$C$2:$CZ$3000,MATCH(1,INDEX(('ce raw data'!$A$2:$A$3000=C939)*('ce raw data'!$B$2:$B$3000=$B968),,),0),MATCH(SUBSTITUTE(J942,"Allele","Height"),'ce raw data'!$C$1:$CZ$1,0))),"-")</f>
        <v>-</v>
      </c>
    </row>
    <row r="968" spans="2:10" x14ac:dyDescent="0.4">
      <c r="B968" s="14" t="str">
        <f>'Allele Call Table'!$A$95</f>
        <v>TH01</v>
      </c>
      <c r="C968" s="8" t="str">
        <f>IFERROR(IF(INDEX('ce raw data'!$C$2:$CZ$3000,MATCH(1,INDEX(('ce raw data'!$A$2:$A$3000=C939)*('ce raw data'!$B$2:$B$3000=$B968),,),0),MATCH(C942,'ce raw data'!$C$1:$CZ$1,0))="","-",INDEX('ce raw data'!$C$2:$CZ$3000,MATCH(1,INDEX(('ce raw data'!$A$2:$A$3000=C939)*('ce raw data'!$B$2:$B$3000=$B968),,),0),MATCH(C942,'ce raw data'!$C$1:$CZ$1,0))),"-")</f>
        <v>-</v>
      </c>
      <c r="D968" s="8" t="str">
        <f>IFERROR(IF(INDEX('ce raw data'!$C$2:$CZ$3000,MATCH(1,INDEX(('ce raw data'!$A$2:$A$3000=C939)*('ce raw data'!$B$2:$B$3000=$B968),,),0),MATCH(D942,'ce raw data'!$C$1:$CZ$1,0))="","-",INDEX('ce raw data'!$C$2:$CZ$3000,MATCH(1,INDEX(('ce raw data'!$A$2:$A$3000=C939)*('ce raw data'!$B$2:$B$3000=$B968),,),0),MATCH(D942,'ce raw data'!$C$1:$CZ$1,0))),"-")</f>
        <v>-</v>
      </c>
      <c r="E968" s="8" t="str">
        <f>IFERROR(IF(INDEX('ce raw data'!$C$2:$CZ$3000,MATCH(1,INDEX(('ce raw data'!$A$2:$A$3000=C939)*('ce raw data'!$B$2:$B$3000=$B968),,),0),MATCH(E942,'ce raw data'!$C$1:$CZ$1,0))="","-",INDEX('ce raw data'!$C$2:$CZ$3000,MATCH(1,INDEX(('ce raw data'!$A$2:$A$3000=C939)*('ce raw data'!$B$2:$B$3000=$B968),,),0),MATCH(E942,'ce raw data'!$C$1:$CZ$1,0))),"-")</f>
        <v>-</v>
      </c>
      <c r="F968" s="8" t="str">
        <f>IFERROR(IF(INDEX('ce raw data'!$C$2:$CZ$3000,MATCH(1,INDEX(('ce raw data'!$A$2:$A$3000=C939)*('ce raw data'!$B$2:$B$3000=$B968),,),0),MATCH(F942,'ce raw data'!$C$1:$CZ$1,0))="","-",INDEX('ce raw data'!$C$2:$CZ$3000,MATCH(1,INDEX(('ce raw data'!$A$2:$A$3000=C939)*('ce raw data'!$B$2:$B$3000=$B968),,),0),MATCH(F942,'ce raw data'!$C$1:$CZ$1,0))),"-")</f>
        <v>-</v>
      </c>
      <c r="G968" s="8" t="str">
        <f>IFERROR(IF(INDEX('ce raw data'!$C$2:$CZ$3000,MATCH(1,INDEX(('ce raw data'!$A$2:$A$3000=C939)*('ce raw data'!$B$2:$B$3000=$B968),,),0),MATCH(G942,'ce raw data'!$C$1:$CZ$1,0))="","-",INDEX('ce raw data'!$C$2:$CZ$3000,MATCH(1,INDEX(('ce raw data'!$A$2:$A$3000=C939)*('ce raw data'!$B$2:$B$3000=$B968),,),0),MATCH(G942,'ce raw data'!$C$1:$CZ$1,0))),"-")</f>
        <v>-</v>
      </c>
      <c r="H968" s="8" t="str">
        <f>IFERROR(IF(INDEX('ce raw data'!$C$2:$CZ$3000,MATCH(1,INDEX(('ce raw data'!$A$2:$A$3000=C939)*('ce raw data'!$B$2:$B$3000=$B968),,),0),MATCH(H942,'ce raw data'!$C$1:$CZ$1,0))="","-",INDEX('ce raw data'!$C$2:$CZ$3000,MATCH(1,INDEX(('ce raw data'!$A$2:$A$3000=C939)*('ce raw data'!$B$2:$B$3000=$B968),,),0),MATCH(H942,'ce raw data'!$C$1:$CZ$1,0))),"-")</f>
        <v>-</v>
      </c>
      <c r="I968" s="8" t="str">
        <f>IFERROR(IF(INDEX('ce raw data'!$C$2:$CZ$3000,MATCH(1,INDEX(('ce raw data'!$A$2:$A$3000=C939)*('ce raw data'!$B$2:$B$3000=$B968),,),0),MATCH(I942,'ce raw data'!$C$1:$CZ$1,0))="","-",INDEX('ce raw data'!$C$2:$CZ$3000,MATCH(1,INDEX(('ce raw data'!$A$2:$A$3000=C939)*('ce raw data'!$B$2:$B$3000=$B968),,),0),MATCH(I942,'ce raw data'!$C$1:$CZ$1,0))),"-")</f>
        <v>-</v>
      </c>
      <c r="J968" s="8" t="str">
        <f>IFERROR(IF(INDEX('ce raw data'!$C$2:$CZ$3000,MATCH(1,INDEX(('ce raw data'!$A$2:$A$3000=C939)*('ce raw data'!$B$2:$B$3000=$B968),,),0),MATCH(J942,'ce raw data'!$C$1:$CZ$1,0))="","-",INDEX('ce raw data'!$C$2:$CZ$3000,MATCH(1,INDEX(('ce raw data'!$A$2:$A$3000=C939)*('ce raw data'!$B$2:$B$3000=$B968),,),0),MATCH(J942,'ce raw data'!$C$1:$CZ$1,0))),"-")</f>
        <v>-</v>
      </c>
    </row>
    <row r="969" spans="2:10" hidden="1" x14ac:dyDescent="0.4">
      <c r="B969" s="14"/>
      <c r="C969" s="8" t="str">
        <f>IFERROR(IF(INDEX('ce raw data'!$C$2:$CZ$3000,MATCH(1,INDEX(('ce raw data'!$A$2:$A$3000=C939)*('ce raw data'!$B$2:$B$3000=$B970),,),0),MATCH(SUBSTITUTE(C942,"Allele","Height"),'ce raw data'!$C$1:$CZ$1,0))="","-",INDEX('ce raw data'!$C$2:$CZ$3000,MATCH(1,INDEX(('ce raw data'!$A$2:$A$3000=C939)*('ce raw data'!$B$2:$B$3000=$B970),,),0),MATCH(SUBSTITUTE(C942,"Allele","Height"),'ce raw data'!$C$1:$CZ$1,0))),"-")</f>
        <v>-</v>
      </c>
      <c r="D969" s="8" t="str">
        <f>IFERROR(IF(INDEX('ce raw data'!$C$2:$CZ$3000,MATCH(1,INDEX(('ce raw data'!$A$2:$A$3000=C939)*('ce raw data'!$B$2:$B$3000=$B970),,),0),MATCH(SUBSTITUTE(D942,"Allele","Height"),'ce raw data'!$C$1:$CZ$1,0))="","-",INDEX('ce raw data'!$C$2:$CZ$3000,MATCH(1,INDEX(('ce raw data'!$A$2:$A$3000=C939)*('ce raw data'!$B$2:$B$3000=$B970),,),0),MATCH(SUBSTITUTE(D942,"Allele","Height"),'ce raw data'!$C$1:$CZ$1,0))),"-")</f>
        <v>-</v>
      </c>
      <c r="E969" s="8" t="str">
        <f>IFERROR(IF(INDEX('ce raw data'!$C$2:$CZ$3000,MATCH(1,INDEX(('ce raw data'!$A$2:$A$3000=C939)*('ce raw data'!$B$2:$B$3000=$B970),,),0),MATCH(SUBSTITUTE(E942,"Allele","Height"),'ce raw data'!$C$1:$CZ$1,0))="","-",INDEX('ce raw data'!$C$2:$CZ$3000,MATCH(1,INDEX(('ce raw data'!$A$2:$A$3000=C939)*('ce raw data'!$B$2:$B$3000=$B970),,),0),MATCH(SUBSTITUTE(E942,"Allele","Height"),'ce raw data'!$C$1:$CZ$1,0))),"-")</f>
        <v>-</v>
      </c>
      <c r="F969" s="8" t="str">
        <f>IFERROR(IF(INDEX('ce raw data'!$C$2:$CZ$3000,MATCH(1,INDEX(('ce raw data'!$A$2:$A$3000=C939)*('ce raw data'!$B$2:$B$3000=$B970),,),0),MATCH(SUBSTITUTE(F942,"Allele","Height"),'ce raw data'!$C$1:$CZ$1,0))="","-",INDEX('ce raw data'!$C$2:$CZ$3000,MATCH(1,INDEX(('ce raw data'!$A$2:$A$3000=C939)*('ce raw data'!$B$2:$B$3000=$B970),,),0),MATCH(SUBSTITUTE(F942,"Allele","Height"),'ce raw data'!$C$1:$CZ$1,0))),"-")</f>
        <v>-</v>
      </c>
      <c r="G969" s="8" t="str">
        <f>IFERROR(IF(INDEX('ce raw data'!$C$2:$CZ$3000,MATCH(1,INDEX(('ce raw data'!$A$2:$A$3000=C939)*('ce raw data'!$B$2:$B$3000=$B970),,),0),MATCH(SUBSTITUTE(G942,"Allele","Height"),'ce raw data'!$C$1:$CZ$1,0))="","-",INDEX('ce raw data'!$C$2:$CZ$3000,MATCH(1,INDEX(('ce raw data'!$A$2:$A$3000=C939)*('ce raw data'!$B$2:$B$3000=$B970),,),0),MATCH(SUBSTITUTE(G942,"Allele","Height"),'ce raw data'!$C$1:$CZ$1,0))),"-")</f>
        <v>-</v>
      </c>
      <c r="H969" s="8" t="str">
        <f>IFERROR(IF(INDEX('ce raw data'!$C$2:$CZ$3000,MATCH(1,INDEX(('ce raw data'!$A$2:$A$3000=C939)*('ce raw data'!$B$2:$B$3000=$B970),,),0),MATCH(SUBSTITUTE(H942,"Allele","Height"),'ce raw data'!$C$1:$CZ$1,0))="","-",INDEX('ce raw data'!$C$2:$CZ$3000,MATCH(1,INDEX(('ce raw data'!$A$2:$A$3000=C939)*('ce raw data'!$B$2:$B$3000=$B970),,),0),MATCH(SUBSTITUTE(H942,"Allele","Height"),'ce raw data'!$C$1:$CZ$1,0))),"-")</f>
        <v>-</v>
      </c>
      <c r="I969" s="8" t="str">
        <f>IFERROR(IF(INDEX('ce raw data'!$C$2:$CZ$3000,MATCH(1,INDEX(('ce raw data'!$A$2:$A$3000=C939)*('ce raw data'!$B$2:$B$3000=$B970),,),0),MATCH(SUBSTITUTE(I942,"Allele","Height"),'ce raw data'!$C$1:$CZ$1,0))="","-",INDEX('ce raw data'!$C$2:$CZ$3000,MATCH(1,INDEX(('ce raw data'!$A$2:$A$3000=C939)*('ce raw data'!$B$2:$B$3000=$B970),,),0),MATCH(SUBSTITUTE(I942,"Allele","Height"),'ce raw data'!$C$1:$CZ$1,0))),"-")</f>
        <v>-</v>
      </c>
      <c r="J969" s="8" t="str">
        <f>IFERROR(IF(INDEX('ce raw data'!$C$2:$CZ$3000,MATCH(1,INDEX(('ce raw data'!$A$2:$A$3000=C939)*('ce raw data'!$B$2:$B$3000=$B970),,),0),MATCH(SUBSTITUTE(J942,"Allele","Height"),'ce raw data'!$C$1:$CZ$1,0))="","-",INDEX('ce raw data'!$C$2:$CZ$3000,MATCH(1,INDEX(('ce raw data'!$A$2:$A$3000=C939)*('ce raw data'!$B$2:$B$3000=$B970),,),0),MATCH(SUBSTITUTE(J942,"Allele","Height"),'ce raw data'!$C$1:$CZ$1,0))),"-")</f>
        <v>-</v>
      </c>
    </row>
    <row r="970" spans="2:10" x14ac:dyDescent="0.4">
      <c r="B970" s="14" t="str">
        <f>'Allele Call Table'!$A$97</f>
        <v>vWA</v>
      </c>
      <c r="C970" s="8" t="str">
        <f>IFERROR(IF(INDEX('ce raw data'!$C$2:$CZ$3000,MATCH(1,INDEX(('ce raw data'!$A$2:$A$3000=C939)*('ce raw data'!$B$2:$B$3000=$B970),,),0),MATCH(C942,'ce raw data'!$C$1:$CZ$1,0))="","-",INDEX('ce raw data'!$C$2:$CZ$3000,MATCH(1,INDEX(('ce raw data'!$A$2:$A$3000=C939)*('ce raw data'!$B$2:$B$3000=$B970),,),0),MATCH(C942,'ce raw data'!$C$1:$CZ$1,0))),"-")</f>
        <v>-</v>
      </c>
      <c r="D970" s="8" t="str">
        <f>IFERROR(IF(INDEX('ce raw data'!$C$2:$CZ$3000,MATCH(1,INDEX(('ce raw data'!$A$2:$A$3000=C939)*('ce raw data'!$B$2:$B$3000=$B970),,),0),MATCH(D942,'ce raw data'!$C$1:$CZ$1,0))="","-",INDEX('ce raw data'!$C$2:$CZ$3000,MATCH(1,INDEX(('ce raw data'!$A$2:$A$3000=C939)*('ce raw data'!$B$2:$B$3000=$B970),,),0),MATCH(D942,'ce raw data'!$C$1:$CZ$1,0))),"-")</f>
        <v>-</v>
      </c>
      <c r="E970" s="8" t="str">
        <f>IFERROR(IF(INDEX('ce raw data'!$C$2:$CZ$3000,MATCH(1,INDEX(('ce raw data'!$A$2:$A$3000=C939)*('ce raw data'!$B$2:$B$3000=$B970),,),0),MATCH(E942,'ce raw data'!$C$1:$CZ$1,0))="","-",INDEX('ce raw data'!$C$2:$CZ$3000,MATCH(1,INDEX(('ce raw data'!$A$2:$A$3000=C939)*('ce raw data'!$B$2:$B$3000=$B970),,),0),MATCH(E942,'ce raw data'!$C$1:$CZ$1,0))),"-")</f>
        <v>-</v>
      </c>
      <c r="F970" s="8" t="str">
        <f>IFERROR(IF(INDEX('ce raw data'!$C$2:$CZ$3000,MATCH(1,INDEX(('ce raw data'!$A$2:$A$3000=C939)*('ce raw data'!$B$2:$B$3000=$B970),,),0),MATCH(F942,'ce raw data'!$C$1:$CZ$1,0))="","-",INDEX('ce raw data'!$C$2:$CZ$3000,MATCH(1,INDEX(('ce raw data'!$A$2:$A$3000=C939)*('ce raw data'!$B$2:$B$3000=$B970),,),0),MATCH(F942,'ce raw data'!$C$1:$CZ$1,0))),"-")</f>
        <v>-</v>
      </c>
      <c r="G970" s="8" t="str">
        <f>IFERROR(IF(INDEX('ce raw data'!$C$2:$CZ$3000,MATCH(1,INDEX(('ce raw data'!$A$2:$A$3000=C939)*('ce raw data'!$B$2:$B$3000=$B970),,),0),MATCH(G942,'ce raw data'!$C$1:$CZ$1,0))="","-",INDEX('ce raw data'!$C$2:$CZ$3000,MATCH(1,INDEX(('ce raw data'!$A$2:$A$3000=C939)*('ce raw data'!$B$2:$B$3000=$B970),,),0),MATCH(G942,'ce raw data'!$C$1:$CZ$1,0))),"-")</f>
        <v>-</v>
      </c>
      <c r="H970" s="8" t="str">
        <f>IFERROR(IF(INDEX('ce raw data'!$C$2:$CZ$3000,MATCH(1,INDEX(('ce raw data'!$A$2:$A$3000=C939)*('ce raw data'!$B$2:$B$3000=$B970),,),0),MATCH(H942,'ce raw data'!$C$1:$CZ$1,0))="","-",INDEX('ce raw data'!$C$2:$CZ$3000,MATCH(1,INDEX(('ce raw data'!$A$2:$A$3000=C939)*('ce raw data'!$B$2:$B$3000=$B970),,),0),MATCH(H942,'ce raw data'!$C$1:$CZ$1,0))),"-")</f>
        <v>-</v>
      </c>
      <c r="I970" s="8" t="str">
        <f>IFERROR(IF(INDEX('ce raw data'!$C$2:$CZ$3000,MATCH(1,INDEX(('ce raw data'!$A$2:$A$3000=C939)*('ce raw data'!$B$2:$B$3000=$B970),,),0),MATCH(I942,'ce raw data'!$C$1:$CZ$1,0))="","-",INDEX('ce raw data'!$C$2:$CZ$3000,MATCH(1,INDEX(('ce raw data'!$A$2:$A$3000=C939)*('ce raw data'!$B$2:$B$3000=$B970),,),0),MATCH(I942,'ce raw data'!$C$1:$CZ$1,0))),"-")</f>
        <v>-</v>
      </c>
      <c r="J970" s="8" t="str">
        <f>IFERROR(IF(INDEX('ce raw data'!$C$2:$CZ$3000,MATCH(1,INDEX(('ce raw data'!$A$2:$A$3000=C939)*('ce raw data'!$B$2:$B$3000=$B970),,),0),MATCH(J942,'ce raw data'!$C$1:$CZ$1,0))="","-",INDEX('ce raw data'!$C$2:$CZ$3000,MATCH(1,INDEX(('ce raw data'!$A$2:$A$3000=C939)*('ce raw data'!$B$2:$B$3000=$B970),,),0),MATCH(J942,'ce raw data'!$C$1:$CZ$1,0))),"-")</f>
        <v>-</v>
      </c>
    </row>
    <row r="971" spans="2:10" hidden="1" x14ac:dyDescent="0.4">
      <c r="B971" s="14"/>
      <c r="C971" s="8" t="str">
        <f>IFERROR(IF(INDEX('ce raw data'!$C$2:$CZ$3000,MATCH(1,INDEX(('ce raw data'!$A$2:$A$3000=C939)*('ce raw data'!$B$2:$B$3000=$B972),,),0),MATCH(SUBSTITUTE(C942,"Allele","Height"),'ce raw data'!$C$1:$CZ$1,0))="","-",INDEX('ce raw data'!$C$2:$CZ$3000,MATCH(1,INDEX(('ce raw data'!$A$2:$A$3000=C939)*('ce raw data'!$B$2:$B$3000=$B972),,),0),MATCH(SUBSTITUTE(C942,"Allele","Height"),'ce raw data'!$C$1:$CZ$1,0))),"-")</f>
        <v>-</v>
      </c>
      <c r="D971" s="8" t="str">
        <f>IFERROR(IF(INDEX('ce raw data'!$C$2:$CZ$3000,MATCH(1,INDEX(('ce raw data'!$A$2:$A$3000=C939)*('ce raw data'!$B$2:$B$3000=$B972),,),0),MATCH(SUBSTITUTE(D942,"Allele","Height"),'ce raw data'!$C$1:$CZ$1,0))="","-",INDEX('ce raw data'!$C$2:$CZ$3000,MATCH(1,INDEX(('ce raw data'!$A$2:$A$3000=C939)*('ce raw data'!$B$2:$B$3000=$B972),,),0),MATCH(SUBSTITUTE(D942,"Allele","Height"),'ce raw data'!$C$1:$CZ$1,0))),"-")</f>
        <v>-</v>
      </c>
      <c r="E971" s="8" t="str">
        <f>IFERROR(IF(INDEX('ce raw data'!$C$2:$CZ$3000,MATCH(1,INDEX(('ce raw data'!$A$2:$A$3000=C939)*('ce raw data'!$B$2:$B$3000=$B972),,),0),MATCH(SUBSTITUTE(E942,"Allele","Height"),'ce raw data'!$C$1:$CZ$1,0))="","-",INDEX('ce raw data'!$C$2:$CZ$3000,MATCH(1,INDEX(('ce raw data'!$A$2:$A$3000=C939)*('ce raw data'!$B$2:$B$3000=$B972),,),0),MATCH(SUBSTITUTE(E942,"Allele","Height"),'ce raw data'!$C$1:$CZ$1,0))),"-")</f>
        <v>-</v>
      </c>
      <c r="F971" s="8" t="str">
        <f>IFERROR(IF(INDEX('ce raw data'!$C$2:$CZ$3000,MATCH(1,INDEX(('ce raw data'!$A$2:$A$3000=C939)*('ce raw data'!$B$2:$B$3000=$B972),,),0),MATCH(SUBSTITUTE(F942,"Allele","Height"),'ce raw data'!$C$1:$CZ$1,0))="","-",INDEX('ce raw data'!$C$2:$CZ$3000,MATCH(1,INDEX(('ce raw data'!$A$2:$A$3000=C939)*('ce raw data'!$B$2:$B$3000=$B972),,),0),MATCH(SUBSTITUTE(F942,"Allele","Height"),'ce raw data'!$C$1:$CZ$1,0))),"-")</f>
        <v>-</v>
      </c>
      <c r="G971" s="8" t="str">
        <f>IFERROR(IF(INDEX('ce raw data'!$C$2:$CZ$3000,MATCH(1,INDEX(('ce raw data'!$A$2:$A$3000=C939)*('ce raw data'!$B$2:$B$3000=$B972),,),0),MATCH(SUBSTITUTE(G942,"Allele","Height"),'ce raw data'!$C$1:$CZ$1,0))="","-",INDEX('ce raw data'!$C$2:$CZ$3000,MATCH(1,INDEX(('ce raw data'!$A$2:$A$3000=C939)*('ce raw data'!$B$2:$B$3000=$B972),,),0),MATCH(SUBSTITUTE(G942,"Allele","Height"),'ce raw data'!$C$1:$CZ$1,0))),"-")</f>
        <v>-</v>
      </c>
      <c r="H971" s="8" t="str">
        <f>IFERROR(IF(INDEX('ce raw data'!$C$2:$CZ$3000,MATCH(1,INDEX(('ce raw data'!$A$2:$A$3000=C939)*('ce raw data'!$B$2:$B$3000=$B972),,),0),MATCH(SUBSTITUTE(H942,"Allele","Height"),'ce raw data'!$C$1:$CZ$1,0))="","-",INDEX('ce raw data'!$C$2:$CZ$3000,MATCH(1,INDEX(('ce raw data'!$A$2:$A$3000=C939)*('ce raw data'!$B$2:$B$3000=$B972),,),0),MATCH(SUBSTITUTE(H942,"Allele","Height"),'ce raw data'!$C$1:$CZ$1,0))),"-")</f>
        <v>-</v>
      </c>
      <c r="I971" s="8" t="str">
        <f>IFERROR(IF(INDEX('ce raw data'!$C$2:$CZ$3000,MATCH(1,INDEX(('ce raw data'!$A$2:$A$3000=C939)*('ce raw data'!$B$2:$B$3000=$B972),,),0),MATCH(SUBSTITUTE(I942,"Allele","Height"),'ce raw data'!$C$1:$CZ$1,0))="","-",INDEX('ce raw data'!$C$2:$CZ$3000,MATCH(1,INDEX(('ce raw data'!$A$2:$A$3000=C939)*('ce raw data'!$B$2:$B$3000=$B972),,),0),MATCH(SUBSTITUTE(I942,"Allele","Height"),'ce raw data'!$C$1:$CZ$1,0))),"-")</f>
        <v>-</v>
      </c>
      <c r="J971" s="8" t="str">
        <f>IFERROR(IF(INDEX('ce raw data'!$C$2:$CZ$3000,MATCH(1,INDEX(('ce raw data'!$A$2:$A$3000=C939)*('ce raw data'!$B$2:$B$3000=$B972),,),0),MATCH(SUBSTITUTE(J942,"Allele","Height"),'ce raw data'!$C$1:$CZ$1,0))="","-",INDEX('ce raw data'!$C$2:$CZ$3000,MATCH(1,INDEX(('ce raw data'!$A$2:$A$3000=C939)*('ce raw data'!$B$2:$B$3000=$B972),,),0),MATCH(SUBSTITUTE(J942,"Allele","Height"),'ce raw data'!$C$1:$CZ$1,0))),"-")</f>
        <v>-</v>
      </c>
    </row>
    <row r="972" spans="2:10" x14ac:dyDescent="0.4">
      <c r="B972" s="14" t="str">
        <f>'Allele Call Table'!$A$99</f>
        <v>D21S11</v>
      </c>
      <c r="C972" s="8" t="str">
        <f>IFERROR(IF(INDEX('ce raw data'!$C$2:$CZ$3000,MATCH(1,INDEX(('ce raw data'!$A$2:$A$3000=C939)*('ce raw data'!$B$2:$B$3000=$B972),,),0),MATCH(C942,'ce raw data'!$C$1:$CZ$1,0))="","-",INDEX('ce raw data'!$C$2:$CZ$3000,MATCH(1,INDEX(('ce raw data'!$A$2:$A$3000=C939)*('ce raw data'!$B$2:$B$3000=$B972),,),0),MATCH(C942,'ce raw data'!$C$1:$CZ$1,0))),"-")</f>
        <v>-</v>
      </c>
      <c r="D972" s="8" t="str">
        <f>IFERROR(IF(INDEX('ce raw data'!$C$2:$CZ$3000,MATCH(1,INDEX(('ce raw data'!$A$2:$A$3000=C939)*('ce raw data'!$B$2:$B$3000=$B972),,),0),MATCH(D942,'ce raw data'!$C$1:$CZ$1,0))="","-",INDEX('ce raw data'!$C$2:$CZ$3000,MATCH(1,INDEX(('ce raw data'!$A$2:$A$3000=C939)*('ce raw data'!$B$2:$B$3000=$B972),,),0),MATCH(D942,'ce raw data'!$C$1:$CZ$1,0))),"-")</f>
        <v>-</v>
      </c>
      <c r="E972" s="8" t="str">
        <f>IFERROR(IF(INDEX('ce raw data'!$C$2:$CZ$3000,MATCH(1,INDEX(('ce raw data'!$A$2:$A$3000=C939)*('ce raw data'!$B$2:$B$3000=$B972),,),0),MATCH(E942,'ce raw data'!$C$1:$CZ$1,0))="","-",INDEX('ce raw data'!$C$2:$CZ$3000,MATCH(1,INDEX(('ce raw data'!$A$2:$A$3000=C939)*('ce raw data'!$B$2:$B$3000=$B972),,),0),MATCH(E942,'ce raw data'!$C$1:$CZ$1,0))),"-")</f>
        <v>-</v>
      </c>
      <c r="F972" s="8" t="str">
        <f>IFERROR(IF(INDEX('ce raw data'!$C$2:$CZ$3000,MATCH(1,INDEX(('ce raw data'!$A$2:$A$3000=C939)*('ce raw data'!$B$2:$B$3000=$B972),,),0),MATCH(F942,'ce raw data'!$C$1:$CZ$1,0))="","-",INDEX('ce raw data'!$C$2:$CZ$3000,MATCH(1,INDEX(('ce raw data'!$A$2:$A$3000=C939)*('ce raw data'!$B$2:$B$3000=$B972),,),0),MATCH(F942,'ce raw data'!$C$1:$CZ$1,0))),"-")</f>
        <v>-</v>
      </c>
      <c r="G972" s="8" t="str">
        <f>IFERROR(IF(INDEX('ce raw data'!$C$2:$CZ$3000,MATCH(1,INDEX(('ce raw data'!$A$2:$A$3000=C939)*('ce raw data'!$B$2:$B$3000=$B972),,),0),MATCH(G942,'ce raw data'!$C$1:$CZ$1,0))="","-",INDEX('ce raw data'!$C$2:$CZ$3000,MATCH(1,INDEX(('ce raw data'!$A$2:$A$3000=C939)*('ce raw data'!$B$2:$B$3000=$B972),,),0),MATCH(G942,'ce raw data'!$C$1:$CZ$1,0))),"-")</f>
        <v>-</v>
      </c>
      <c r="H972" s="8" t="str">
        <f>IFERROR(IF(INDEX('ce raw data'!$C$2:$CZ$3000,MATCH(1,INDEX(('ce raw data'!$A$2:$A$3000=C939)*('ce raw data'!$B$2:$B$3000=$B972),,),0),MATCH(H942,'ce raw data'!$C$1:$CZ$1,0))="","-",INDEX('ce raw data'!$C$2:$CZ$3000,MATCH(1,INDEX(('ce raw data'!$A$2:$A$3000=C939)*('ce raw data'!$B$2:$B$3000=$B972),,),0),MATCH(H942,'ce raw data'!$C$1:$CZ$1,0))),"-")</f>
        <v>-</v>
      </c>
      <c r="I972" s="8" t="str">
        <f>IFERROR(IF(INDEX('ce raw data'!$C$2:$CZ$3000,MATCH(1,INDEX(('ce raw data'!$A$2:$A$3000=C939)*('ce raw data'!$B$2:$B$3000=$B972),,),0),MATCH(I942,'ce raw data'!$C$1:$CZ$1,0))="","-",INDEX('ce raw data'!$C$2:$CZ$3000,MATCH(1,INDEX(('ce raw data'!$A$2:$A$3000=C939)*('ce raw data'!$B$2:$B$3000=$B972),,),0),MATCH(I942,'ce raw data'!$C$1:$CZ$1,0))),"-")</f>
        <v>-</v>
      </c>
      <c r="J972" s="8" t="str">
        <f>IFERROR(IF(INDEX('ce raw data'!$C$2:$CZ$3000,MATCH(1,INDEX(('ce raw data'!$A$2:$A$3000=C939)*('ce raw data'!$B$2:$B$3000=$B972),,),0),MATCH(J942,'ce raw data'!$C$1:$CZ$1,0))="","-",INDEX('ce raw data'!$C$2:$CZ$3000,MATCH(1,INDEX(('ce raw data'!$A$2:$A$3000=C939)*('ce raw data'!$B$2:$B$3000=$B972),,),0),MATCH(J942,'ce raw data'!$C$1:$CZ$1,0))),"-")</f>
        <v>-</v>
      </c>
    </row>
    <row r="973" spans="2:10" hidden="1" x14ac:dyDescent="0.4">
      <c r="B973" s="14"/>
      <c r="C973" s="8" t="str">
        <f>IFERROR(IF(INDEX('ce raw data'!$C$2:$CZ$3000,MATCH(1,INDEX(('ce raw data'!$A$2:$A$3000=C939)*('ce raw data'!$B$2:$B$3000=$B974),,),0),MATCH(SUBSTITUTE(C942,"Allele","Height"),'ce raw data'!$C$1:$CZ$1,0))="","-",INDEX('ce raw data'!$C$2:$CZ$3000,MATCH(1,INDEX(('ce raw data'!$A$2:$A$3000=C939)*('ce raw data'!$B$2:$B$3000=$B974),,),0),MATCH(SUBSTITUTE(C942,"Allele","Height"),'ce raw data'!$C$1:$CZ$1,0))),"-")</f>
        <v>-</v>
      </c>
      <c r="D973" s="8" t="str">
        <f>IFERROR(IF(INDEX('ce raw data'!$C$2:$CZ$3000,MATCH(1,INDEX(('ce raw data'!$A$2:$A$3000=C939)*('ce raw data'!$B$2:$B$3000=$B974),,),0),MATCH(SUBSTITUTE(D942,"Allele","Height"),'ce raw data'!$C$1:$CZ$1,0))="","-",INDEX('ce raw data'!$C$2:$CZ$3000,MATCH(1,INDEX(('ce raw data'!$A$2:$A$3000=C939)*('ce raw data'!$B$2:$B$3000=$B974),,),0),MATCH(SUBSTITUTE(D942,"Allele","Height"),'ce raw data'!$C$1:$CZ$1,0))),"-")</f>
        <v>-</v>
      </c>
      <c r="E973" s="8" t="str">
        <f>IFERROR(IF(INDEX('ce raw data'!$C$2:$CZ$3000,MATCH(1,INDEX(('ce raw data'!$A$2:$A$3000=C939)*('ce raw data'!$B$2:$B$3000=$B974),,),0),MATCH(SUBSTITUTE(E942,"Allele","Height"),'ce raw data'!$C$1:$CZ$1,0))="","-",INDEX('ce raw data'!$C$2:$CZ$3000,MATCH(1,INDEX(('ce raw data'!$A$2:$A$3000=C939)*('ce raw data'!$B$2:$B$3000=$B974),,),0),MATCH(SUBSTITUTE(E942,"Allele","Height"),'ce raw data'!$C$1:$CZ$1,0))),"-")</f>
        <v>-</v>
      </c>
      <c r="F973" s="8" t="str">
        <f>IFERROR(IF(INDEX('ce raw data'!$C$2:$CZ$3000,MATCH(1,INDEX(('ce raw data'!$A$2:$A$3000=C939)*('ce raw data'!$B$2:$B$3000=$B974),,),0),MATCH(SUBSTITUTE(F942,"Allele","Height"),'ce raw data'!$C$1:$CZ$1,0))="","-",INDEX('ce raw data'!$C$2:$CZ$3000,MATCH(1,INDEX(('ce raw data'!$A$2:$A$3000=C939)*('ce raw data'!$B$2:$B$3000=$B974),,),0),MATCH(SUBSTITUTE(F942,"Allele","Height"),'ce raw data'!$C$1:$CZ$1,0))),"-")</f>
        <v>-</v>
      </c>
      <c r="G973" s="8" t="str">
        <f>IFERROR(IF(INDEX('ce raw data'!$C$2:$CZ$3000,MATCH(1,INDEX(('ce raw data'!$A$2:$A$3000=C939)*('ce raw data'!$B$2:$B$3000=$B974),,),0),MATCH(SUBSTITUTE(G942,"Allele","Height"),'ce raw data'!$C$1:$CZ$1,0))="","-",INDEX('ce raw data'!$C$2:$CZ$3000,MATCH(1,INDEX(('ce raw data'!$A$2:$A$3000=C939)*('ce raw data'!$B$2:$B$3000=$B974),,),0),MATCH(SUBSTITUTE(G942,"Allele","Height"),'ce raw data'!$C$1:$CZ$1,0))),"-")</f>
        <v>-</v>
      </c>
      <c r="H973" s="8" t="str">
        <f>IFERROR(IF(INDEX('ce raw data'!$C$2:$CZ$3000,MATCH(1,INDEX(('ce raw data'!$A$2:$A$3000=C939)*('ce raw data'!$B$2:$B$3000=$B974),,),0),MATCH(SUBSTITUTE(H942,"Allele","Height"),'ce raw data'!$C$1:$CZ$1,0))="","-",INDEX('ce raw data'!$C$2:$CZ$3000,MATCH(1,INDEX(('ce raw data'!$A$2:$A$3000=C939)*('ce raw data'!$B$2:$B$3000=$B974),,),0),MATCH(SUBSTITUTE(H942,"Allele","Height"),'ce raw data'!$C$1:$CZ$1,0))),"-")</f>
        <v>-</v>
      </c>
      <c r="I973" s="8" t="str">
        <f>IFERROR(IF(INDEX('ce raw data'!$C$2:$CZ$3000,MATCH(1,INDEX(('ce raw data'!$A$2:$A$3000=C939)*('ce raw data'!$B$2:$B$3000=$B974),,),0),MATCH(SUBSTITUTE(I942,"Allele","Height"),'ce raw data'!$C$1:$CZ$1,0))="","-",INDEX('ce raw data'!$C$2:$CZ$3000,MATCH(1,INDEX(('ce raw data'!$A$2:$A$3000=C939)*('ce raw data'!$B$2:$B$3000=$B974),,),0),MATCH(SUBSTITUTE(I942,"Allele","Height"),'ce raw data'!$C$1:$CZ$1,0))),"-")</f>
        <v>-</v>
      </c>
      <c r="J973" s="8" t="str">
        <f>IFERROR(IF(INDEX('ce raw data'!$C$2:$CZ$3000,MATCH(1,INDEX(('ce raw data'!$A$2:$A$3000=C939)*('ce raw data'!$B$2:$B$3000=$B974),,),0),MATCH(SUBSTITUTE(J942,"Allele","Height"),'ce raw data'!$C$1:$CZ$1,0))="","-",INDEX('ce raw data'!$C$2:$CZ$3000,MATCH(1,INDEX(('ce raw data'!$A$2:$A$3000=C939)*('ce raw data'!$B$2:$B$3000=$B974),,),0),MATCH(SUBSTITUTE(J942,"Allele","Height"),'ce raw data'!$C$1:$CZ$1,0))),"-")</f>
        <v>-</v>
      </c>
    </row>
    <row r="974" spans="2:10" x14ac:dyDescent="0.4">
      <c r="B974" s="14" t="str">
        <f>'Allele Call Table'!$A$101</f>
        <v>D7S820</v>
      </c>
      <c r="C974" s="8" t="str">
        <f>IFERROR(IF(INDEX('ce raw data'!$C$2:$CZ$3000,MATCH(1,INDEX(('ce raw data'!$A$2:$A$3000=C939)*('ce raw data'!$B$2:$B$3000=$B974),,),0),MATCH(C942,'ce raw data'!$C$1:$CZ$1,0))="","-",INDEX('ce raw data'!$C$2:$CZ$3000,MATCH(1,INDEX(('ce raw data'!$A$2:$A$3000=C939)*('ce raw data'!$B$2:$B$3000=$B974),,),0),MATCH(C942,'ce raw data'!$C$1:$CZ$1,0))),"-")</f>
        <v>-</v>
      </c>
      <c r="D974" s="8" t="str">
        <f>IFERROR(IF(INDEX('ce raw data'!$C$2:$CZ$3000,MATCH(1,INDEX(('ce raw data'!$A$2:$A$3000=C939)*('ce raw data'!$B$2:$B$3000=$B974),,),0),MATCH(D942,'ce raw data'!$C$1:$CZ$1,0))="","-",INDEX('ce raw data'!$C$2:$CZ$3000,MATCH(1,INDEX(('ce raw data'!$A$2:$A$3000=C939)*('ce raw data'!$B$2:$B$3000=$B974),,),0),MATCH(D942,'ce raw data'!$C$1:$CZ$1,0))),"-")</f>
        <v>-</v>
      </c>
      <c r="E974" s="8" t="str">
        <f>IFERROR(IF(INDEX('ce raw data'!$C$2:$CZ$3000,MATCH(1,INDEX(('ce raw data'!$A$2:$A$3000=C939)*('ce raw data'!$B$2:$B$3000=$B974),,),0),MATCH(E942,'ce raw data'!$C$1:$CZ$1,0))="","-",INDEX('ce raw data'!$C$2:$CZ$3000,MATCH(1,INDEX(('ce raw data'!$A$2:$A$3000=C939)*('ce raw data'!$B$2:$B$3000=$B974),,),0),MATCH(E942,'ce raw data'!$C$1:$CZ$1,0))),"-")</f>
        <v>-</v>
      </c>
      <c r="F974" s="8" t="str">
        <f>IFERROR(IF(INDEX('ce raw data'!$C$2:$CZ$3000,MATCH(1,INDEX(('ce raw data'!$A$2:$A$3000=C939)*('ce raw data'!$B$2:$B$3000=$B974),,),0),MATCH(F942,'ce raw data'!$C$1:$CZ$1,0))="","-",INDEX('ce raw data'!$C$2:$CZ$3000,MATCH(1,INDEX(('ce raw data'!$A$2:$A$3000=C939)*('ce raw data'!$B$2:$B$3000=$B974),,),0),MATCH(F942,'ce raw data'!$C$1:$CZ$1,0))),"-")</f>
        <v>-</v>
      </c>
      <c r="G974" s="8" t="str">
        <f>IFERROR(IF(INDEX('ce raw data'!$C$2:$CZ$3000,MATCH(1,INDEX(('ce raw data'!$A$2:$A$3000=C939)*('ce raw data'!$B$2:$B$3000=$B974),,),0),MATCH(G942,'ce raw data'!$C$1:$CZ$1,0))="","-",INDEX('ce raw data'!$C$2:$CZ$3000,MATCH(1,INDEX(('ce raw data'!$A$2:$A$3000=C939)*('ce raw data'!$B$2:$B$3000=$B974),,),0),MATCH(G942,'ce raw data'!$C$1:$CZ$1,0))),"-")</f>
        <v>-</v>
      </c>
      <c r="H974" s="8" t="str">
        <f>IFERROR(IF(INDEX('ce raw data'!$C$2:$CZ$3000,MATCH(1,INDEX(('ce raw data'!$A$2:$A$3000=C939)*('ce raw data'!$B$2:$B$3000=$B974),,),0),MATCH(H942,'ce raw data'!$C$1:$CZ$1,0))="","-",INDEX('ce raw data'!$C$2:$CZ$3000,MATCH(1,INDEX(('ce raw data'!$A$2:$A$3000=C939)*('ce raw data'!$B$2:$B$3000=$B974),,),0),MATCH(H942,'ce raw data'!$C$1:$CZ$1,0))),"-")</f>
        <v>-</v>
      </c>
      <c r="I974" s="8" t="str">
        <f>IFERROR(IF(INDEX('ce raw data'!$C$2:$CZ$3000,MATCH(1,INDEX(('ce raw data'!$A$2:$A$3000=C939)*('ce raw data'!$B$2:$B$3000=$B974),,),0),MATCH(I942,'ce raw data'!$C$1:$CZ$1,0))="","-",INDEX('ce raw data'!$C$2:$CZ$3000,MATCH(1,INDEX(('ce raw data'!$A$2:$A$3000=C939)*('ce raw data'!$B$2:$B$3000=$B974),,),0),MATCH(I942,'ce raw data'!$C$1:$CZ$1,0))),"-")</f>
        <v>-</v>
      </c>
      <c r="J974" s="8" t="str">
        <f>IFERROR(IF(INDEX('ce raw data'!$C$2:$CZ$3000,MATCH(1,INDEX(('ce raw data'!$A$2:$A$3000=C939)*('ce raw data'!$B$2:$B$3000=$B974),,),0),MATCH(J942,'ce raw data'!$C$1:$CZ$1,0))="","-",INDEX('ce raw data'!$C$2:$CZ$3000,MATCH(1,INDEX(('ce raw data'!$A$2:$A$3000=C939)*('ce raw data'!$B$2:$B$3000=$B974),,),0),MATCH(J942,'ce raw data'!$C$1:$CZ$1,0))),"-")</f>
        <v>-</v>
      </c>
    </row>
    <row r="975" spans="2:10" hidden="1" x14ac:dyDescent="0.4">
      <c r="B975" s="14"/>
      <c r="C975" s="8" t="str">
        <f>IFERROR(IF(INDEX('ce raw data'!$C$2:$CZ$3000,MATCH(1,INDEX(('ce raw data'!$A$2:$A$3000=C939)*('ce raw data'!$B$2:$B$3000=$B976),,),0),MATCH(SUBSTITUTE(C942,"Allele","Height"),'ce raw data'!$C$1:$CZ$1,0))="","-",INDEX('ce raw data'!$C$2:$CZ$3000,MATCH(1,INDEX(('ce raw data'!$A$2:$A$3000=C939)*('ce raw data'!$B$2:$B$3000=$B976),,),0),MATCH(SUBSTITUTE(C942,"Allele","Height"),'ce raw data'!$C$1:$CZ$1,0))),"-")</f>
        <v>-</v>
      </c>
      <c r="D975" s="8" t="str">
        <f>IFERROR(IF(INDEX('ce raw data'!$C$2:$CZ$3000,MATCH(1,INDEX(('ce raw data'!$A$2:$A$3000=C939)*('ce raw data'!$B$2:$B$3000=$B976),,),0),MATCH(SUBSTITUTE(D942,"Allele","Height"),'ce raw data'!$C$1:$CZ$1,0))="","-",INDEX('ce raw data'!$C$2:$CZ$3000,MATCH(1,INDEX(('ce raw data'!$A$2:$A$3000=C939)*('ce raw data'!$B$2:$B$3000=$B976),,),0),MATCH(SUBSTITUTE(D942,"Allele","Height"),'ce raw data'!$C$1:$CZ$1,0))),"-")</f>
        <v>-</v>
      </c>
      <c r="E975" s="8" t="str">
        <f>IFERROR(IF(INDEX('ce raw data'!$C$2:$CZ$3000,MATCH(1,INDEX(('ce raw data'!$A$2:$A$3000=C939)*('ce raw data'!$B$2:$B$3000=$B976),,),0),MATCH(SUBSTITUTE(E942,"Allele","Height"),'ce raw data'!$C$1:$CZ$1,0))="","-",INDEX('ce raw data'!$C$2:$CZ$3000,MATCH(1,INDEX(('ce raw data'!$A$2:$A$3000=C939)*('ce raw data'!$B$2:$B$3000=$B976),,),0),MATCH(SUBSTITUTE(E942,"Allele","Height"),'ce raw data'!$C$1:$CZ$1,0))),"-")</f>
        <v>-</v>
      </c>
      <c r="F975" s="8" t="str">
        <f>IFERROR(IF(INDEX('ce raw data'!$C$2:$CZ$3000,MATCH(1,INDEX(('ce raw data'!$A$2:$A$3000=C939)*('ce raw data'!$B$2:$B$3000=$B976),,),0),MATCH(SUBSTITUTE(F942,"Allele","Height"),'ce raw data'!$C$1:$CZ$1,0))="","-",INDEX('ce raw data'!$C$2:$CZ$3000,MATCH(1,INDEX(('ce raw data'!$A$2:$A$3000=C939)*('ce raw data'!$B$2:$B$3000=$B976),,),0),MATCH(SUBSTITUTE(F942,"Allele","Height"),'ce raw data'!$C$1:$CZ$1,0))),"-")</f>
        <v>-</v>
      </c>
      <c r="G975" s="8" t="str">
        <f>IFERROR(IF(INDEX('ce raw data'!$C$2:$CZ$3000,MATCH(1,INDEX(('ce raw data'!$A$2:$A$3000=C939)*('ce raw data'!$B$2:$B$3000=$B976),,),0),MATCH(SUBSTITUTE(G942,"Allele","Height"),'ce raw data'!$C$1:$CZ$1,0))="","-",INDEX('ce raw data'!$C$2:$CZ$3000,MATCH(1,INDEX(('ce raw data'!$A$2:$A$3000=C939)*('ce raw data'!$B$2:$B$3000=$B976),,),0),MATCH(SUBSTITUTE(G942,"Allele","Height"),'ce raw data'!$C$1:$CZ$1,0))),"-")</f>
        <v>-</v>
      </c>
      <c r="H975" s="8" t="str">
        <f>IFERROR(IF(INDEX('ce raw data'!$C$2:$CZ$3000,MATCH(1,INDEX(('ce raw data'!$A$2:$A$3000=C939)*('ce raw data'!$B$2:$B$3000=$B976),,),0),MATCH(SUBSTITUTE(H942,"Allele","Height"),'ce raw data'!$C$1:$CZ$1,0))="","-",INDEX('ce raw data'!$C$2:$CZ$3000,MATCH(1,INDEX(('ce raw data'!$A$2:$A$3000=C939)*('ce raw data'!$B$2:$B$3000=$B976),,),0),MATCH(SUBSTITUTE(H942,"Allele","Height"),'ce raw data'!$C$1:$CZ$1,0))),"-")</f>
        <v>-</v>
      </c>
      <c r="I975" s="8" t="str">
        <f>IFERROR(IF(INDEX('ce raw data'!$C$2:$CZ$3000,MATCH(1,INDEX(('ce raw data'!$A$2:$A$3000=C939)*('ce raw data'!$B$2:$B$3000=$B976),,),0),MATCH(SUBSTITUTE(I942,"Allele","Height"),'ce raw data'!$C$1:$CZ$1,0))="","-",INDEX('ce raw data'!$C$2:$CZ$3000,MATCH(1,INDEX(('ce raw data'!$A$2:$A$3000=C939)*('ce raw data'!$B$2:$B$3000=$B976),,),0),MATCH(SUBSTITUTE(I942,"Allele","Height"),'ce raw data'!$C$1:$CZ$1,0))),"-")</f>
        <v>-</v>
      </c>
      <c r="J975" s="8" t="str">
        <f>IFERROR(IF(INDEX('ce raw data'!$C$2:$CZ$3000,MATCH(1,INDEX(('ce raw data'!$A$2:$A$3000=C939)*('ce raw data'!$B$2:$B$3000=$B976),,),0),MATCH(SUBSTITUTE(J942,"Allele","Height"),'ce raw data'!$C$1:$CZ$1,0))="","-",INDEX('ce raw data'!$C$2:$CZ$3000,MATCH(1,INDEX(('ce raw data'!$A$2:$A$3000=C939)*('ce raw data'!$B$2:$B$3000=$B976),,),0),MATCH(SUBSTITUTE(J942,"Allele","Height"),'ce raw data'!$C$1:$CZ$1,0))),"-")</f>
        <v>-</v>
      </c>
    </row>
    <row r="976" spans="2:10" x14ac:dyDescent="0.4">
      <c r="B976" s="14" t="str">
        <f>'Allele Call Table'!$A$103</f>
        <v>D5S818</v>
      </c>
      <c r="C976" s="8" t="str">
        <f>IFERROR(IF(INDEX('ce raw data'!$C$2:$CZ$3000,MATCH(1,INDEX(('ce raw data'!$A$2:$A$3000=C939)*('ce raw data'!$B$2:$B$3000=$B976),,),0),MATCH(C942,'ce raw data'!$C$1:$CZ$1,0))="","-",INDEX('ce raw data'!$C$2:$CZ$3000,MATCH(1,INDEX(('ce raw data'!$A$2:$A$3000=C939)*('ce raw data'!$B$2:$B$3000=$B976),,),0),MATCH(C942,'ce raw data'!$C$1:$CZ$1,0))),"-")</f>
        <v>-</v>
      </c>
      <c r="D976" s="8" t="str">
        <f>IFERROR(IF(INDEX('ce raw data'!$C$2:$CZ$3000,MATCH(1,INDEX(('ce raw data'!$A$2:$A$3000=C939)*('ce raw data'!$B$2:$B$3000=$B976),,),0),MATCH(D942,'ce raw data'!$C$1:$CZ$1,0))="","-",INDEX('ce raw data'!$C$2:$CZ$3000,MATCH(1,INDEX(('ce raw data'!$A$2:$A$3000=C939)*('ce raw data'!$B$2:$B$3000=$B976),,),0),MATCH(D942,'ce raw data'!$C$1:$CZ$1,0))),"-")</f>
        <v>-</v>
      </c>
      <c r="E976" s="8" t="str">
        <f>IFERROR(IF(INDEX('ce raw data'!$C$2:$CZ$3000,MATCH(1,INDEX(('ce raw data'!$A$2:$A$3000=C939)*('ce raw data'!$B$2:$B$3000=$B976),,),0),MATCH(E942,'ce raw data'!$C$1:$CZ$1,0))="","-",INDEX('ce raw data'!$C$2:$CZ$3000,MATCH(1,INDEX(('ce raw data'!$A$2:$A$3000=C939)*('ce raw data'!$B$2:$B$3000=$B976),,),0),MATCH(E942,'ce raw data'!$C$1:$CZ$1,0))),"-")</f>
        <v>-</v>
      </c>
      <c r="F976" s="8" t="str">
        <f>IFERROR(IF(INDEX('ce raw data'!$C$2:$CZ$3000,MATCH(1,INDEX(('ce raw data'!$A$2:$A$3000=C939)*('ce raw data'!$B$2:$B$3000=$B976),,),0),MATCH(F942,'ce raw data'!$C$1:$CZ$1,0))="","-",INDEX('ce raw data'!$C$2:$CZ$3000,MATCH(1,INDEX(('ce raw data'!$A$2:$A$3000=C939)*('ce raw data'!$B$2:$B$3000=$B976),,),0),MATCH(F942,'ce raw data'!$C$1:$CZ$1,0))),"-")</f>
        <v>-</v>
      </c>
      <c r="G976" s="8" t="str">
        <f>IFERROR(IF(INDEX('ce raw data'!$C$2:$CZ$3000,MATCH(1,INDEX(('ce raw data'!$A$2:$A$3000=C939)*('ce raw data'!$B$2:$B$3000=$B976),,),0),MATCH(G942,'ce raw data'!$C$1:$CZ$1,0))="","-",INDEX('ce raw data'!$C$2:$CZ$3000,MATCH(1,INDEX(('ce raw data'!$A$2:$A$3000=C939)*('ce raw data'!$B$2:$B$3000=$B976),,),0),MATCH(G942,'ce raw data'!$C$1:$CZ$1,0))),"-")</f>
        <v>-</v>
      </c>
      <c r="H976" s="8" t="str">
        <f>IFERROR(IF(INDEX('ce raw data'!$C$2:$CZ$3000,MATCH(1,INDEX(('ce raw data'!$A$2:$A$3000=C939)*('ce raw data'!$B$2:$B$3000=$B976),,),0),MATCH(H942,'ce raw data'!$C$1:$CZ$1,0))="","-",INDEX('ce raw data'!$C$2:$CZ$3000,MATCH(1,INDEX(('ce raw data'!$A$2:$A$3000=C939)*('ce raw data'!$B$2:$B$3000=$B976),,),0),MATCH(H942,'ce raw data'!$C$1:$CZ$1,0))),"-")</f>
        <v>-</v>
      </c>
      <c r="I976" s="8" t="str">
        <f>IFERROR(IF(INDEX('ce raw data'!$C$2:$CZ$3000,MATCH(1,INDEX(('ce raw data'!$A$2:$A$3000=C939)*('ce raw data'!$B$2:$B$3000=$B976),,),0),MATCH(I942,'ce raw data'!$C$1:$CZ$1,0))="","-",INDEX('ce raw data'!$C$2:$CZ$3000,MATCH(1,INDEX(('ce raw data'!$A$2:$A$3000=C939)*('ce raw data'!$B$2:$B$3000=$B976),,),0),MATCH(I942,'ce raw data'!$C$1:$CZ$1,0))),"-")</f>
        <v>-</v>
      </c>
      <c r="J976" s="8" t="str">
        <f>IFERROR(IF(INDEX('ce raw data'!$C$2:$CZ$3000,MATCH(1,INDEX(('ce raw data'!$A$2:$A$3000=C939)*('ce raw data'!$B$2:$B$3000=$B976),,),0),MATCH(J942,'ce raw data'!$C$1:$CZ$1,0))="","-",INDEX('ce raw data'!$C$2:$CZ$3000,MATCH(1,INDEX(('ce raw data'!$A$2:$A$3000=C939)*('ce raw data'!$B$2:$B$3000=$B976),,),0),MATCH(J942,'ce raw data'!$C$1:$CZ$1,0))),"-")</f>
        <v>-</v>
      </c>
    </row>
    <row r="977" spans="2:10" hidden="1" x14ac:dyDescent="0.4">
      <c r="B977" s="14"/>
      <c r="C977" s="8" t="str">
        <f>IFERROR(IF(INDEX('ce raw data'!$C$2:$CZ$3000,MATCH(1,INDEX(('ce raw data'!$A$2:$A$3000=C939)*('ce raw data'!$B$2:$B$3000=$B978),,),0),MATCH(SUBSTITUTE(C942,"Allele","Height"),'ce raw data'!$C$1:$CZ$1,0))="","-",INDEX('ce raw data'!$C$2:$CZ$3000,MATCH(1,INDEX(('ce raw data'!$A$2:$A$3000=C939)*('ce raw data'!$B$2:$B$3000=$B978),,),0),MATCH(SUBSTITUTE(C942,"Allele","Height"),'ce raw data'!$C$1:$CZ$1,0))),"-")</f>
        <v>-</v>
      </c>
      <c r="D977" s="8" t="str">
        <f>IFERROR(IF(INDEX('ce raw data'!$C$2:$CZ$3000,MATCH(1,INDEX(('ce raw data'!$A$2:$A$3000=C939)*('ce raw data'!$B$2:$B$3000=$B978),,),0),MATCH(SUBSTITUTE(D942,"Allele","Height"),'ce raw data'!$C$1:$CZ$1,0))="","-",INDEX('ce raw data'!$C$2:$CZ$3000,MATCH(1,INDEX(('ce raw data'!$A$2:$A$3000=C939)*('ce raw data'!$B$2:$B$3000=$B978),,),0),MATCH(SUBSTITUTE(D942,"Allele","Height"),'ce raw data'!$C$1:$CZ$1,0))),"-")</f>
        <v>-</v>
      </c>
      <c r="E977" s="8" t="str">
        <f>IFERROR(IF(INDEX('ce raw data'!$C$2:$CZ$3000,MATCH(1,INDEX(('ce raw data'!$A$2:$A$3000=C939)*('ce raw data'!$B$2:$B$3000=$B978),,),0),MATCH(SUBSTITUTE(E942,"Allele","Height"),'ce raw data'!$C$1:$CZ$1,0))="","-",INDEX('ce raw data'!$C$2:$CZ$3000,MATCH(1,INDEX(('ce raw data'!$A$2:$A$3000=C939)*('ce raw data'!$B$2:$B$3000=$B978),,),0),MATCH(SUBSTITUTE(E942,"Allele","Height"),'ce raw data'!$C$1:$CZ$1,0))),"-")</f>
        <v>-</v>
      </c>
      <c r="F977" s="8" t="str">
        <f>IFERROR(IF(INDEX('ce raw data'!$C$2:$CZ$3000,MATCH(1,INDEX(('ce raw data'!$A$2:$A$3000=C939)*('ce raw data'!$B$2:$B$3000=$B978),,),0),MATCH(SUBSTITUTE(F942,"Allele","Height"),'ce raw data'!$C$1:$CZ$1,0))="","-",INDEX('ce raw data'!$C$2:$CZ$3000,MATCH(1,INDEX(('ce raw data'!$A$2:$A$3000=C939)*('ce raw data'!$B$2:$B$3000=$B978),,),0),MATCH(SUBSTITUTE(F942,"Allele","Height"),'ce raw data'!$C$1:$CZ$1,0))),"-")</f>
        <v>-</v>
      </c>
      <c r="G977" s="8" t="str">
        <f>IFERROR(IF(INDEX('ce raw data'!$C$2:$CZ$3000,MATCH(1,INDEX(('ce raw data'!$A$2:$A$3000=C939)*('ce raw data'!$B$2:$B$3000=$B978),,),0),MATCH(SUBSTITUTE(G942,"Allele","Height"),'ce raw data'!$C$1:$CZ$1,0))="","-",INDEX('ce raw data'!$C$2:$CZ$3000,MATCH(1,INDEX(('ce raw data'!$A$2:$A$3000=C939)*('ce raw data'!$B$2:$B$3000=$B978),,),0),MATCH(SUBSTITUTE(G942,"Allele","Height"),'ce raw data'!$C$1:$CZ$1,0))),"-")</f>
        <v>-</v>
      </c>
      <c r="H977" s="8" t="str">
        <f>IFERROR(IF(INDEX('ce raw data'!$C$2:$CZ$3000,MATCH(1,INDEX(('ce raw data'!$A$2:$A$3000=C939)*('ce raw data'!$B$2:$B$3000=$B978),,),0),MATCH(SUBSTITUTE(H942,"Allele","Height"),'ce raw data'!$C$1:$CZ$1,0))="","-",INDEX('ce raw data'!$C$2:$CZ$3000,MATCH(1,INDEX(('ce raw data'!$A$2:$A$3000=C939)*('ce raw data'!$B$2:$B$3000=$B978),,),0),MATCH(SUBSTITUTE(H942,"Allele","Height"),'ce raw data'!$C$1:$CZ$1,0))),"-")</f>
        <v>-</v>
      </c>
      <c r="I977" s="8" t="str">
        <f>IFERROR(IF(INDEX('ce raw data'!$C$2:$CZ$3000,MATCH(1,INDEX(('ce raw data'!$A$2:$A$3000=C939)*('ce raw data'!$B$2:$B$3000=$B978),,),0),MATCH(SUBSTITUTE(I942,"Allele","Height"),'ce raw data'!$C$1:$CZ$1,0))="","-",INDEX('ce raw data'!$C$2:$CZ$3000,MATCH(1,INDEX(('ce raw data'!$A$2:$A$3000=C939)*('ce raw data'!$B$2:$B$3000=$B978),,),0),MATCH(SUBSTITUTE(I942,"Allele","Height"),'ce raw data'!$C$1:$CZ$1,0))),"-")</f>
        <v>-</v>
      </c>
      <c r="J977" s="8" t="str">
        <f>IFERROR(IF(INDEX('ce raw data'!$C$2:$CZ$3000,MATCH(1,INDEX(('ce raw data'!$A$2:$A$3000=C939)*('ce raw data'!$B$2:$B$3000=$B978),,),0),MATCH(SUBSTITUTE(J942,"Allele","Height"),'ce raw data'!$C$1:$CZ$1,0))="","-",INDEX('ce raw data'!$C$2:$CZ$3000,MATCH(1,INDEX(('ce raw data'!$A$2:$A$3000=C939)*('ce raw data'!$B$2:$B$3000=$B978),,),0),MATCH(SUBSTITUTE(J942,"Allele","Height"),'ce raw data'!$C$1:$CZ$1,0))),"-")</f>
        <v>-</v>
      </c>
    </row>
    <row r="978" spans="2:10" x14ac:dyDescent="0.4">
      <c r="B978" s="14" t="str">
        <f>'Allele Call Table'!$A$105</f>
        <v>TPOX</v>
      </c>
      <c r="C978" s="8" t="str">
        <f>IFERROR(IF(INDEX('ce raw data'!$C$2:$CZ$3000,MATCH(1,INDEX(('ce raw data'!$A$2:$A$3000=C939)*('ce raw data'!$B$2:$B$3000=$B978),,),0),MATCH(C942,'ce raw data'!$C$1:$CZ$1,0))="","-",INDEX('ce raw data'!$C$2:$CZ$3000,MATCH(1,INDEX(('ce raw data'!$A$2:$A$3000=C939)*('ce raw data'!$B$2:$B$3000=$B978),,),0),MATCH(C942,'ce raw data'!$C$1:$CZ$1,0))),"-")</f>
        <v>-</v>
      </c>
      <c r="D978" s="8" t="str">
        <f>IFERROR(IF(INDEX('ce raw data'!$C$2:$CZ$3000,MATCH(1,INDEX(('ce raw data'!$A$2:$A$3000=C939)*('ce raw data'!$B$2:$B$3000=$B978),,),0),MATCH(D942,'ce raw data'!$C$1:$CZ$1,0))="","-",INDEX('ce raw data'!$C$2:$CZ$3000,MATCH(1,INDEX(('ce raw data'!$A$2:$A$3000=C939)*('ce raw data'!$B$2:$B$3000=$B978),,),0),MATCH(D942,'ce raw data'!$C$1:$CZ$1,0))),"-")</f>
        <v>-</v>
      </c>
      <c r="E978" s="8" t="str">
        <f>IFERROR(IF(INDEX('ce raw data'!$C$2:$CZ$3000,MATCH(1,INDEX(('ce raw data'!$A$2:$A$3000=C939)*('ce raw data'!$B$2:$B$3000=$B978),,),0),MATCH(E942,'ce raw data'!$C$1:$CZ$1,0))="","-",INDEX('ce raw data'!$C$2:$CZ$3000,MATCH(1,INDEX(('ce raw data'!$A$2:$A$3000=C939)*('ce raw data'!$B$2:$B$3000=$B978),,),0),MATCH(E942,'ce raw data'!$C$1:$CZ$1,0))),"-")</f>
        <v>-</v>
      </c>
      <c r="F978" s="8" t="str">
        <f>IFERROR(IF(INDEX('ce raw data'!$C$2:$CZ$3000,MATCH(1,INDEX(('ce raw data'!$A$2:$A$3000=C939)*('ce raw data'!$B$2:$B$3000=$B978),,),0),MATCH(F942,'ce raw data'!$C$1:$CZ$1,0))="","-",INDEX('ce raw data'!$C$2:$CZ$3000,MATCH(1,INDEX(('ce raw data'!$A$2:$A$3000=C939)*('ce raw data'!$B$2:$B$3000=$B978),,),0),MATCH(F942,'ce raw data'!$C$1:$CZ$1,0))),"-")</f>
        <v>-</v>
      </c>
      <c r="G978" s="8" t="str">
        <f>IFERROR(IF(INDEX('ce raw data'!$C$2:$CZ$3000,MATCH(1,INDEX(('ce raw data'!$A$2:$A$3000=C939)*('ce raw data'!$B$2:$B$3000=$B978),,),0),MATCH(G942,'ce raw data'!$C$1:$CZ$1,0))="","-",INDEX('ce raw data'!$C$2:$CZ$3000,MATCH(1,INDEX(('ce raw data'!$A$2:$A$3000=C939)*('ce raw data'!$B$2:$B$3000=$B978),,),0),MATCH(G942,'ce raw data'!$C$1:$CZ$1,0))),"-")</f>
        <v>-</v>
      </c>
      <c r="H978" s="8" t="str">
        <f>IFERROR(IF(INDEX('ce raw data'!$C$2:$CZ$3000,MATCH(1,INDEX(('ce raw data'!$A$2:$A$3000=C939)*('ce raw data'!$B$2:$B$3000=$B978),,),0),MATCH(H942,'ce raw data'!$C$1:$CZ$1,0))="","-",INDEX('ce raw data'!$C$2:$CZ$3000,MATCH(1,INDEX(('ce raw data'!$A$2:$A$3000=C939)*('ce raw data'!$B$2:$B$3000=$B978),,),0),MATCH(H942,'ce raw data'!$C$1:$CZ$1,0))),"-")</f>
        <v>-</v>
      </c>
      <c r="I978" s="8" t="str">
        <f>IFERROR(IF(INDEX('ce raw data'!$C$2:$CZ$3000,MATCH(1,INDEX(('ce raw data'!$A$2:$A$3000=C939)*('ce raw data'!$B$2:$B$3000=$B978),,),0),MATCH(I942,'ce raw data'!$C$1:$CZ$1,0))="","-",INDEX('ce raw data'!$C$2:$CZ$3000,MATCH(1,INDEX(('ce raw data'!$A$2:$A$3000=C939)*('ce raw data'!$B$2:$B$3000=$B978),,),0),MATCH(I942,'ce raw data'!$C$1:$CZ$1,0))),"-")</f>
        <v>-</v>
      </c>
      <c r="J978" s="8" t="str">
        <f>IFERROR(IF(INDEX('ce raw data'!$C$2:$CZ$3000,MATCH(1,INDEX(('ce raw data'!$A$2:$A$3000=C939)*('ce raw data'!$B$2:$B$3000=$B978),,),0),MATCH(J942,'ce raw data'!$C$1:$CZ$1,0))="","-",INDEX('ce raw data'!$C$2:$CZ$3000,MATCH(1,INDEX(('ce raw data'!$A$2:$A$3000=C939)*('ce raw data'!$B$2:$B$3000=$B978),,),0),MATCH(J942,'ce raw data'!$C$1:$CZ$1,0))),"-")</f>
        <v>-</v>
      </c>
    </row>
    <row r="979" spans="2:10" hidden="1" x14ac:dyDescent="0.4">
      <c r="B979" s="10"/>
      <c r="C979" s="8" t="str">
        <f>IFERROR(IF(INDEX('ce raw data'!$C$2:$CZ$3000,MATCH(1,INDEX(('ce raw data'!$A$2:$A$3000=C939)*('ce raw data'!$B$2:$B$3000=$B980),,),0),MATCH(SUBSTITUTE(C942,"Allele","Height"),'ce raw data'!$C$1:$CZ$1,0))="","-",INDEX('ce raw data'!$C$2:$CZ$3000,MATCH(1,INDEX(('ce raw data'!$A$2:$A$3000=C939)*('ce raw data'!$B$2:$B$3000=$B980),,),0),MATCH(SUBSTITUTE(C942,"Allele","Height"),'ce raw data'!$C$1:$CZ$1,0))),"-")</f>
        <v>-</v>
      </c>
      <c r="D979" s="8" t="str">
        <f>IFERROR(IF(INDEX('ce raw data'!$C$2:$CZ$3000,MATCH(1,INDEX(('ce raw data'!$A$2:$A$3000=C939)*('ce raw data'!$B$2:$B$3000=$B980),,),0),MATCH(SUBSTITUTE(D942,"Allele","Height"),'ce raw data'!$C$1:$CZ$1,0))="","-",INDEX('ce raw data'!$C$2:$CZ$3000,MATCH(1,INDEX(('ce raw data'!$A$2:$A$3000=C939)*('ce raw data'!$B$2:$B$3000=$B980),,),0),MATCH(SUBSTITUTE(D942,"Allele","Height"),'ce raw data'!$C$1:$CZ$1,0))),"-")</f>
        <v>-</v>
      </c>
      <c r="E979" s="8" t="str">
        <f>IFERROR(IF(INDEX('ce raw data'!$C$2:$CZ$3000,MATCH(1,INDEX(('ce raw data'!$A$2:$A$3000=C939)*('ce raw data'!$B$2:$B$3000=$B980),,),0),MATCH(SUBSTITUTE(E942,"Allele","Height"),'ce raw data'!$C$1:$CZ$1,0))="","-",INDEX('ce raw data'!$C$2:$CZ$3000,MATCH(1,INDEX(('ce raw data'!$A$2:$A$3000=C939)*('ce raw data'!$B$2:$B$3000=$B980),,),0),MATCH(SUBSTITUTE(E942,"Allele","Height"),'ce raw data'!$C$1:$CZ$1,0))),"-")</f>
        <v>-</v>
      </c>
      <c r="F979" s="8" t="str">
        <f>IFERROR(IF(INDEX('ce raw data'!$C$2:$CZ$3000,MATCH(1,INDEX(('ce raw data'!$A$2:$A$3000=C939)*('ce raw data'!$B$2:$B$3000=$B980),,),0),MATCH(SUBSTITUTE(F942,"Allele","Height"),'ce raw data'!$C$1:$CZ$1,0))="","-",INDEX('ce raw data'!$C$2:$CZ$3000,MATCH(1,INDEX(('ce raw data'!$A$2:$A$3000=C939)*('ce raw data'!$B$2:$B$3000=$B980),,),0),MATCH(SUBSTITUTE(F942,"Allele","Height"),'ce raw data'!$C$1:$CZ$1,0))),"-")</f>
        <v>-</v>
      </c>
      <c r="G979" s="8" t="str">
        <f>IFERROR(IF(INDEX('ce raw data'!$C$2:$CZ$3000,MATCH(1,INDEX(('ce raw data'!$A$2:$A$3000=C939)*('ce raw data'!$B$2:$B$3000=$B980),,),0),MATCH(SUBSTITUTE(G942,"Allele","Height"),'ce raw data'!$C$1:$CZ$1,0))="","-",INDEX('ce raw data'!$C$2:$CZ$3000,MATCH(1,INDEX(('ce raw data'!$A$2:$A$3000=C939)*('ce raw data'!$B$2:$B$3000=$B980),,),0),MATCH(SUBSTITUTE(G942,"Allele","Height"),'ce raw data'!$C$1:$CZ$1,0))),"-")</f>
        <v>-</v>
      </c>
      <c r="H979" s="8" t="str">
        <f>IFERROR(IF(INDEX('ce raw data'!$C$2:$CZ$3000,MATCH(1,INDEX(('ce raw data'!$A$2:$A$3000=C939)*('ce raw data'!$B$2:$B$3000=$B980),,),0),MATCH(SUBSTITUTE(H942,"Allele","Height"),'ce raw data'!$C$1:$CZ$1,0))="","-",INDEX('ce raw data'!$C$2:$CZ$3000,MATCH(1,INDEX(('ce raw data'!$A$2:$A$3000=C939)*('ce raw data'!$B$2:$B$3000=$B980),,),0),MATCH(SUBSTITUTE(H942,"Allele","Height"),'ce raw data'!$C$1:$CZ$1,0))),"-")</f>
        <v>-</v>
      </c>
      <c r="I979" s="8" t="str">
        <f>IFERROR(IF(INDEX('ce raw data'!$C$2:$CZ$3000,MATCH(1,INDEX(('ce raw data'!$A$2:$A$3000=C939)*('ce raw data'!$B$2:$B$3000=$B980),,),0),MATCH(SUBSTITUTE(I942,"Allele","Height"),'ce raw data'!$C$1:$CZ$1,0))="","-",INDEX('ce raw data'!$C$2:$CZ$3000,MATCH(1,INDEX(('ce raw data'!$A$2:$A$3000=C939)*('ce raw data'!$B$2:$B$3000=$B980),,),0),MATCH(SUBSTITUTE(I942,"Allele","Height"),'ce raw data'!$C$1:$CZ$1,0))),"-")</f>
        <v>-</v>
      </c>
      <c r="J979" s="8" t="str">
        <f>IFERROR(IF(INDEX('ce raw data'!$C$2:$CZ$3000,MATCH(1,INDEX(('ce raw data'!$A$2:$A$3000=C939)*('ce raw data'!$B$2:$B$3000=$B980),,),0),MATCH(SUBSTITUTE(J942,"Allele","Height"),'ce raw data'!$C$1:$CZ$1,0))="","-",INDEX('ce raw data'!$C$2:$CZ$3000,MATCH(1,INDEX(('ce raw data'!$A$2:$A$3000=C939)*('ce raw data'!$B$2:$B$3000=$B980),,),0),MATCH(SUBSTITUTE(J942,"Allele","Height"),'ce raw data'!$C$1:$CZ$1,0))),"-")</f>
        <v>-</v>
      </c>
    </row>
    <row r="980" spans="2:10" x14ac:dyDescent="0.4">
      <c r="B980" s="12" t="str">
        <f>'Allele Call Table'!$A$107</f>
        <v>D8S1179</v>
      </c>
      <c r="C980" s="8" t="str">
        <f>IFERROR(IF(INDEX('ce raw data'!$C$2:$CZ$3000,MATCH(1,INDEX(('ce raw data'!$A$2:$A$3000=C939)*('ce raw data'!$B$2:$B$3000=$B980),,),0),MATCH(C942,'ce raw data'!$C$1:$CZ$1,0))="","-",INDEX('ce raw data'!$C$2:$CZ$3000,MATCH(1,INDEX(('ce raw data'!$A$2:$A$3000=C939)*('ce raw data'!$B$2:$B$3000=$B980),,),0),MATCH(C942,'ce raw data'!$C$1:$CZ$1,0))),"-")</f>
        <v>-</v>
      </c>
      <c r="D980" s="8" t="str">
        <f>IFERROR(IF(INDEX('ce raw data'!$C$2:$CZ$3000,MATCH(1,INDEX(('ce raw data'!$A$2:$A$3000=C939)*('ce raw data'!$B$2:$B$3000=$B980),,),0),MATCH(D942,'ce raw data'!$C$1:$CZ$1,0))="","-",INDEX('ce raw data'!$C$2:$CZ$3000,MATCH(1,INDEX(('ce raw data'!$A$2:$A$3000=C939)*('ce raw data'!$B$2:$B$3000=$B980),,),0),MATCH(D942,'ce raw data'!$C$1:$CZ$1,0))),"-")</f>
        <v>-</v>
      </c>
      <c r="E980" s="8" t="str">
        <f>IFERROR(IF(INDEX('ce raw data'!$C$2:$CZ$3000,MATCH(1,INDEX(('ce raw data'!$A$2:$A$3000=C939)*('ce raw data'!$B$2:$B$3000=$B980),,),0),MATCH(E942,'ce raw data'!$C$1:$CZ$1,0))="","-",INDEX('ce raw data'!$C$2:$CZ$3000,MATCH(1,INDEX(('ce raw data'!$A$2:$A$3000=C939)*('ce raw data'!$B$2:$B$3000=$B980),,),0),MATCH(E942,'ce raw data'!$C$1:$CZ$1,0))),"-")</f>
        <v>-</v>
      </c>
      <c r="F980" s="8" t="str">
        <f>IFERROR(IF(INDEX('ce raw data'!$C$2:$CZ$3000,MATCH(1,INDEX(('ce raw data'!$A$2:$A$3000=C939)*('ce raw data'!$B$2:$B$3000=$B980),,),0),MATCH(F942,'ce raw data'!$C$1:$CZ$1,0))="","-",INDEX('ce raw data'!$C$2:$CZ$3000,MATCH(1,INDEX(('ce raw data'!$A$2:$A$3000=C939)*('ce raw data'!$B$2:$B$3000=$B980),,),0),MATCH(F942,'ce raw data'!$C$1:$CZ$1,0))),"-")</f>
        <v>-</v>
      </c>
      <c r="G980" s="8" t="str">
        <f>IFERROR(IF(INDEX('ce raw data'!$C$2:$CZ$3000,MATCH(1,INDEX(('ce raw data'!$A$2:$A$3000=C939)*('ce raw data'!$B$2:$B$3000=$B980),,),0),MATCH(G942,'ce raw data'!$C$1:$CZ$1,0))="","-",INDEX('ce raw data'!$C$2:$CZ$3000,MATCH(1,INDEX(('ce raw data'!$A$2:$A$3000=C939)*('ce raw data'!$B$2:$B$3000=$B980),,),0),MATCH(G942,'ce raw data'!$C$1:$CZ$1,0))),"-")</f>
        <v>-</v>
      </c>
      <c r="H980" s="8" t="str">
        <f>IFERROR(IF(INDEX('ce raw data'!$C$2:$CZ$3000,MATCH(1,INDEX(('ce raw data'!$A$2:$A$3000=C939)*('ce raw data'!$B$2:$B$3000=$B980),,),0),MATCH(H942,'ce raw data'!$C$1:$CZ$1,0))="","-",INDEX('ce raw data'!$C$2:$CZ$3000,MATCH(1,INDEX(('ce raw data'!$A$2:$A$3000=C939)*('ce raw data'!$B$2:$B$3000=$B980),,),0),MATCH(H942,'ce raw data'!$C$1:$CZ$1,0))),"-")</f>
        <v>-</v>
      </c>
      <c r="I980" s="8" t="str">
        <f>IFERROR(IF(INDEX('ce raw data'!$C$2:$CZ$3000,MATCH(1,INDEX(('ce raw data'!$A$2:$A$3000=C939)*('ce raw data'!$B$2:$B$3000=$B980),,),0),MATCH(I942,'ce raw data'!$C$1:$CZ$1,0))="","-",INDEX('ce raw data'!$C$2:$CZ$3000,MATCH(1,INDEX(('ce raw data'!$A$2:$A$3000=C939)*('ce raw data'!$B$2:$B$3000=$B980),,),0),MATCH(I942,'ce raw data'!$C$1:$CZ$1,0))),"-")</f>
        <v>-</v>
      </c>
      <c r="J980" s="8" t="str">
        <f>IFERROR(IF(INDEX('ce raw data'!$C$2:$CZ$3000,MATCH(1,INDEX(('ce raw data'!$A$2:$A$3000=C939)*('ce raw data'!$B$2:$B$3000=$B980),,),0),MATCH(J942,'ce raw data'!$C$1:$CZ$1,0))="","-",INDEX('ce raw data'!$C$2:$CZ$3000,MATCH(1,INDEX(('ce raw data'!$A$2:$A$3000=C939)*('ce raw data'!$B$2:$B$3000=$B980),,),0),MATCH(J942,'ce raw data'!$C$1:$CZ$1,0))),"-")</f>
        <v>-</v>
      </c>
    </row>
    <row r="981" spans="2:10" hidden="1" x14ac:dyDescent="0.4">
      <c r="B981" s="12"/>
      <c r="C981" s="8" t="str">
        <f>IFERROR(IF(INDEX('ce raw data'!$C$2:$CZ$3000,MATCH(1,INDEX(('ce raw data'!$A$2:$A$3000=C939)*('ce raw data'!$B$2:$B$3000=$B982),,),0),MATCH(SUBSTITUTE(C942,"Allele","Height"),'ce raw data'!$C$1:$CZ$1,0))="","-",INDEX('ce raw data'!$C$2:$CZ$3000,MATCH(1,INDEX(('ce raw data'!$A$2:$A$3000=C939)*('ce raw data'!$B$2:$B$3000=$B982),,),0),MATCH(SUBSTITUTE(C942,"Allele","Height"),'ce raw data'!$C$1:$CZ$1,0))),"-")</f>
        <v>-</v>
      </c>
      <c r="D981" s="8" t="str">
        <f>IFERROR(IF(INDEX('ce raw data'!$C$2:$CZ$3000,MATCH(1,INDEX(('ce raw data'!$A$2:$A$3000=C939)*('ce raw data'!$B$2:$B$3000=$B982),,),0),MATCH(SUBSTITUTE(D942,"Allele","Height"),'ce raw data'!$C$1:$CZ$1,0))="","-",INDEX('ce raw data'!$C$2:$CZ$3000,MATCH(1,INDEX(('ce raw data'!$A$2:$A$3000=C939)*('ce raw data'!$B$2:$B$3000=$B982),,),0),MATCH(SUBSTITUTE(D942,"Allele","Height"),'ce raw data'!$C$1:$CZ$1,0))),"-")</f>
        <v>-</v>
      </c>
      <c r="E981" s="8" t="str">
        <f>IFERROR(IF(INDEX('ce raw data'!$C$2:$CZ$3000,MATCH(1,INDEX(('ce raw data'!$A$2:$A$3000=C939)*('ce raw data'!$B$2:$B$3000=$B982),,),0),MATCH(SUBSTITUTE(E942,"Allele","Height"),'ce raw data'!$C$1:$CZ$1,0))="","-",INDEX('ce raw data'!$C$2:$CZ$3000,MATCH(1,INDEX(('ce raw data'!$A$2:$A$3000=C939)*('ce raw data'!$B$2:$B$3000=$B982),,),0),MATCH(SUBSTITUTE(E942,"Allele","Height"),'ce raw data'!$C$1:$CZ$1,0))),"-")</f>
        <v>-</v>
      </c>
      <c r="F981" s="8" t="str">
        <f>IFERROR(IF(INDEX('ce raw data'!$C$2:$CZ$3000,MATCH(1,INDEX(('ce raw data'!$A$2:$A$3000=C939)*('ce raw data'!$B$2:$B$3000=$B982),,),0),MATCH(SUBSTITUTE(F942,"Allele","Height"),'ce raw data'!$C$1:$CZ$1,0))="","-",INDEX('ce raw data'!$C$2:$CZ$3000,MATCH(1,INDEX(('ce raw data'!$A$2:$A$3000=C939)*('ce raw data'!$B$2:$B$3000=$B982),,),0),MATCH(SUBSTITUTE(F942,"Allele","Height"),'ce raw data'!$C$1:$CZ$1,0))),"-")</f>
        <v>-</v>
      </c>
      <c r="G981" s="8" t="str">
        <f>IFERROR(IF(INDEX('ce raw data'!$C$2:$CZ$3000,MATCH(1,INDEX(('ce raw data'!$A$2:$A$3000=C939)*('ce raw data'!$B$2:$B$3000=$B982),,),0),MATCH(SUBSTITUTE(G942,"Allele","Height"),'ce raw data'!$C$1:$CZ$1,0))="","-",INDEX('ce raw data'!$C$2:$CZ$3000,MATCH(1,INDEX(('ce raw data'!$A$2:$A$3000=C939)*('ce raw data'!$B$2:$B$3000=$B982),,),0),MATCH(SUBSTITUTE(G942,"Allele","Height"),'ce raw data'!$C$1:$CZ$1,0))),"-")</f>
        <v>-</v>
      </c>
      <c r="H981" s="8" t="str">
        <f>IFERROR(IF(INDEX('ce raw data'!$C$2:$CZ$3000,MATCH(1,INDEX(('ce raw data'!$A$2:$A$3000=C939)*('ce raw data'!$B$2:$B$3000=$B982),,),0),MATCH(SUBSTITUTE(H942,"Allele","Height"),'ce raw data'!$C$1:$CZ$1,0))="","-",INDEX('ce raw data'!$C$2:$CZ$3000,MATCH(1,INDEX(('ce raw data'!$A$2:$A$3000=C939)*('ce raw data'!$B$2:$B$3000=$B982),,),0),MATCH(SUBSTITUTE(H942,"Allele","Height"),'ce raw data'!$C$1:$CZ$1,0))),"-")</f>
        <v>-</v>
      </c>
      <c r="I981" s="8" t="str">
        <f>IFERROR(IF(INDEX('ce raw data'!$C$2:$CZ$3000,MATCH(1,INDEX(('ce raw data'!$A$2:$A$3000=C939)*('ce raw data'!$B$2:$B$3000=$B982),,),0),MATCH(SUBSTITUTE(I942,"Allele","Height"),'ce raw data'!$C$1:$CZ$1,0))="","-",INDEX('ce raw data'!$C$2:$CZ$3000,MATCH(1,INDEX(('ce raw data'!$A$2:$A$3000=C939)*('ce raw data'!$B$2:$B$3000=$B982),,),0),MATCH(SUBSTITUTE(I942,"Allele","Height"),'ce raw data'!$C$1:$CZ$1,0))),"-")</f>
        <v>-</v>
      </c>
      <c r="J981" s="8" t="str">
        <f>IFERROR(IF(INDEX('ce raw data'!$C$2:$CZ$3000,MATCH(1,INDEX(('ce raw data'!$A$2:$A$3000=C939)*('ce raw data'!$B$2:$B$3000=$B982),,),0),MATCH(SUBSTITUTE(J942,"Allele","Height"),'ce raw data'!$C$1:$CZ$1,0))="","-",INDEX('ce raw data'!$C$2:$CZ$3000,MATCH(1,INDEX(('ce raw data'!$A$2:$A$3000=C939)*('ce raw data'!$B$2:$B$3000=$B982),,),0),MATCH(SUBSTITUTE(J942,"Allele","Height"),'ce raw data'!$C$1:$CZ$1,0))),"-")</f>
        <v>-</v>
      </c>
    </row>
    <row r="982" spans="2:10" x14ac:dyDescent="0.4">
      <c r="B982" s="12" t="str">
        <f>'Allele Call Table'!$A$109</f>
        <v>D12S391</v>
      </c>
      <c r="C982" s="8" t="str">
        <f>IFERROR(IF(INDEX('ce raw data'!$C$2:$CZ$3000,MATCH(1,INDEX(('ce raw data'!$A$2:$A$3000=C939)*('ce raw data'!$B$2:$B$3000=$B982),,),0),MATCH(C942,'ce raw data'!$C$1:$CZ$1,0))="","-",INDEX('ce raw data'!$C$2:$CZ$3000,MATCH(1,INDEX(('ce raw data'!$A$2:$A$3000=C939)*('ce raw data'!$B$2:$B$3000=$B982),,),0),MATCH(C942,'ce raw data'!$C$1:$CZ$1,0))),"-")</f>
        <v>-</v>
      </c>
      <c r="D982" s="8" t="str">
        <f>IFERROR(IF(INDEX('ce raw data'!$C$2:$CZ$3000,MATCH(1,INDEX(('ce raw data'!$A$2:$A$3000=C939)*('ce raw data'!$B$2:$B$3000=$B982),,),0),MATCH(D942,'ce raw data'!$C$1:$CZ$1,0))="","-",INDEX('ce raw data'!$C$2:$CZ$3000,MATCH(1,INDEX(('ce raw data'!$A$2:$A$3000=C939)*('ce raw data'!$B$2:$B$3000=$B982),,),0),MATCH(D942,'ce raw data'!$C$1:$CZ$1,0))),"-")</f>
        <v>-</v>
      </c>
      <c r="E982" s="8" t="str">
        <f>IFERROR(IF(INDEX('ce raw data'!$C$2:$CZ$3000,MATCH(1,INDEX(('ce raw data'!$A$2:$A$3000=C939)*('ce raw data'!$B$2:$B$3000=$B982),,),0),MATCH(E942,'ce raw data'!$C$1:$CZ$1,0))="","-",INDEX('ce raw data'!$C$2:$CZ$3000,MATCH(1,INDEX(('ce raw data'!$A$2:$A$3000=C939)*('ce raw data'!$B$2:$B$3000=$B982),,),0),MATCH(E942,'ce raw data'!$C$1:$CZ$1,0))),"-")</f>
        <v>-</v>
      </c>
      <c r="F982" s="8" t="str">
        <f>IFERROR(IF(INDEX('ce raw data'!$C$2:$CZ$3000,MATCH(1,INDEX(('ce raw data'!$A$2:$A$3000=C939)*('ce raw data'!$B$2:$B$3000=$B982),,),0),MATCH(F942,'ce raw data'!$C$1:$CZ$1,0))="","-",INDEX('ce raw data'!$C$2:$CZ$3000,MATCH(1,INDEX(('ce raw data'!$A$2:$A$3000=C939)*('ce raw data'!$B$2:$B$3000=$B982),,),0),MATCH(F942,'ce raw data'!$C$1:$CZ$1,0))),"-")</f>
        <v>-</v>
      </c>
      <c r="G982" s="8" t="str">
        <f>IFERROR(IF(INDEX('ce raw data'!$C$2:$CZ$3000,MATCH(1,INDEX(('ce raw data'!$A$2:$A$3000=C939)*('ce raw data'!$B$2:$B$3000=$B982),,),0),MATCH(G942,'ce raw data'!$C$1:$CZ$1,0))="","-",INDEX('ce raw data'!$C$2:$CZ$3000,MATCH(1,INDEX(('ce raw data'!$A$2:$A$3000=C939)*('ce raw data'!$B$2:$B$3000=$B982),,),0),MATCH(G942,'ce raw data'!$C$1:$CZ$1,0))),"-")</f>
        <v>-</v>
      </c>
      <c r="H982" s="8" t="str">
        <f>IFERROR(IF(INDEX('ce raw data'!$C$2:$CZ$3000,MATCH(1,INDEX(('ce raw data'!$A$2:$A$3000=C939)*('ce raw data'!$B$2:$B$3000=$B982),,),0),MATCH(H942,'ce raw data'!$C$1:$CZ$1,0))="","-",INDEX('ce raw data'!$C$2:$CZ$3000,MATCH(1,INDEX(('ce raw data'!$A$2:$A$3000=C939)*('ce raw data'!$B$2:$B$3000=$B982),,),0),MATCH(H942,'ce raw data'!$C$1:$CZ$1,0))),"-")</f>
        <v>-</v>
      </c>
      <c r="I982" s="8" t="str">
        <f>IFERROR(IF(INDEX('ce raw data'!$C$2:$CZ$3000,MATCH(1,INDEX(('ce raw data'!$A$2:$A$3000=C939)*('ce raw data'!$B$2:$B$3000=$B982),,),0),MATCH(I942,'ce raw data'!$C$1:$CZ$1,0))="","-",INDEX('ce raw data'!$C$2:$CZ$3000,MATCH(1,INDEX(('ce raw data'!$A$2:$A$3000=C939)*('ce raw data'!$B$2:$B$3000=$B982),,),0),MATCH(I942,'ce raw data'!$C$1:$CZ$1,0))),"-")</f>
        <v>-</v>
      </c>
      <c r="J982" s="8" t="str">
        <f>IFERROR(IF(INDEX('ce raw data'!$C$2:$CZ$3000,MATCH(1,INDEX(('ce raw data'!$A$2:$A$3000=C939)*('ce raw data'!$B$2:$B$3000=$B982),,),0),MATCH(J942,'ce raw data'!$C$1:$CZ$1,0))="","-",INDEX('ce raw data'!$C$2:$CZ$3000,MATCH(1,INDEX(('ce raw data'!$A$2:$A$3000=C939)*('ce raw data'!$B$2:$B$3000=$B982),,),0),MATCH(J942,'ce raw data'!$C$1:$CZ$1,0))),"-")</f>
        <v>-</v>
      </c>
    </row>
    <row r="983" spans="2:10" hidden="1" x14ac:dyDescent="0.4">
      <c r="B983" s="12"/>
      <c r="C983" s="8" t="str">
        <f>IFERROR(IF(INDEX('ce raw data'!$C$2:$CZ$3000,MATCH(1,INDEX(('ce raw data'!$A$2:$A$3000=C939)*('ce raw data'!$B$2:$B$3000=$B984),,),0),MATCH(SUBSTITUTE(C942,"Allele","Height"),'ce raw data'!$C$1:$CZ$1,0))="","-",INDEX('ce raw data'!$C$2:$CZ$3000,MATCH(1,INDEX(('ce raw data'!$A$2:$A$3000=C939)*('ce raw data'!$B$2:$B$3000=$B984),,),0),MATCH(SUBSTITUTE(C942,"Allele","Height"),'ce raw data'!$C$1:$CZ$1,0))),"-")</f>
        <v>-</v>
      </c>
      <c r="D983" s="8" t="str">
        <f>IFERROR(IF(INDEX('ce raw data'!$C$2:$CZ$3000,MATCH(1,INDEX(('ce raw data'!$A$2:$A$3000=C939)*('ce raw data'!$B$2:$B$3000=$B984),,),0),MATCH(SUBSTITUTE(D942,"Allele","Height"),'ce raw data'!$C$1:$CZ$1,0))="","-",INDEX('ce raw data'!$C$2:$CZ$3000,MATCH(1,INDEX(('ce raw data'!$A$2:$A$3000=C939)*('ce raw data'!$B$2:$B$3000=$B984),,),0),MATCH(SUBSTITUTE(D942,"Allele","Height"),'ce raw data'!$C$1:$CZ$1,0))),"-")</f>
        <v>-</v>
      </c>
      <c r="E983" s="8" t="str">
        <f>IFERROR(IF(INDEX('ce raw data'!$C$2:$CZ$3000,MATCH(1,INDEX(('ce raw data'!$A$2:$A$3000=C939)*('ce raw data'!$B$2:$B$3000=$B984),,),0),MATCH(SUBSTITUTE(E942,"Allele","Height"),'ce raw data'!$C$1:$CZ$1,0))="","-",INDEX('ce raw data'!$C$2:$CZ$3000,MATCH(1,INDEX(('ce raw data'!$A$2:$A$3000=C939)*('ce raw data'!$B$2:$B$3000=$B984),,),0),MATCH(SUBSTITUTE(E942,"Allele","Height"),'ce raw data'!$C$1:$CZ$1,0))),"-")</f>
        <v>-</v>
      </c>
      <c r="F983" s="8" t="str">
        <f>IFERROR(IF(INDEX('ce raw data'!$C$2:$CZ$3000,MATCH(1,INDEX(('ce raw data'!$A$2:$A$3000=C939)*('ce raw data'!$B$2:$B$3000=$B984),,),0),MATCH(SUBSTITUTE(F942,"Allele","Height"),'ce raw data'!$C$1:$CZ$1,0))="","-",INDEX('ce raw data'!$C$2:$CZ$3000,MATCH(1,INDEX(('ce raw data'!$A$2:$A$3000=C939)*('ce raw data'!$B$2:$B$3000=$B984),,),0),MATCH(SUBSTITUTE(F942,"Allele","Height"),'ce raw data'!$C$1:$CZ$1,0))),"-")</f>
        <v>-</v>
      </c>
      <c r="G983" s="8" t="str">
        <f>IFERROR(IF(INDEX('ce raw data'!$C$2:$CZ$3000,MATCH(1,INDEX(('ce raw data'!$A$2:$A$3000=C939)*('ce raw data'!$B$2:$B$3000=$B984),,),0),MATCH(SUBSTITUTE(G942,"Allele","Height"),'ce raw data'!$C$1:$CZ$1,0))="","-",INDEX('ce raw data'!$C$2:$CZ$3000,MATCH(1,INDEX(('ce raw data'!$A$2:$A$3000=C939)*('ce raw data'!$B$2:$B$3000=$B984),,),0),MATCH(SUBSTITUTE(G942,"Allele","Height"),'ce raw data'!$C$1:$CZ$1,0))),"-")</f>
        <v>-</v>
      </c>
      <c r="H983" s="8" t="str">
        <f>IFERROR(IF(INDEX('ce raw data'!$C$2:$CZ$3000,MATCH(1,INDEX(('ce raw data'!$A$2:$A$3000=C939)*('ce raw data'!$B$2:$B$3000=$B984),,),0),MATCH(SUBSTITUTE(H942,"Allele","Height"),'ce raw data'!$C$1:$CZ$1,0))="","-",INDEX('ce raw data'!$C$2:$CZ$3000,MATCH(1,INDEX(('ce raw data'!$A$2:$A$3000=C939)*('ce raw data'!$B$2:$B$3000=$B984),,),0),MATCH(SUBSTITUTE(H942,"Allele","Height"),'ce raw data'!$C$1:$CZ$1,0))),"-")</f>
        <v>-</v>
      </c>
      <c r="I983" s="8" t="str">
        <f>IFERROR(IF(INDEX('ce raw data'!$C$2:$CZ$3000,MATCH(1,INDEX(('ce raw data'!$A$2:$A$3000=C939)*('ce raw data'!$B$2:$B$3000=$B984),,),0),MATCH(SUBSTITUTE(I942,"Allele","Height"),'ce raw data'!$C$1:$CZ$1,0))="","-",INDEX('ce raw data'!$C$2:$CZ$3000,MATCH(1,INDEX(('ce raw data'!$A$2:$A$3000=C939)*('ce raw data'!$B$2:$B$3000=$B984),,),0),MATCH(SUBSTITUTE(I942,"Allele","Height"),'ce raw data'!$C$1:$CZ$1,0))),"-")</f>
        <v>-</v>
      </c>
      <c r="J983" s="8" t="str">
        <f>IFERROR(IF(INDEX('ce raw data'!$C$2:$CZ$3000,MATCH(1,INDEX(('ce raw data'!$A$2:$A$3000=C939)*('ce raw data'!$B$2:$B$3000=$B984),,),0),MATCH(SUBSTITUTE(J942,"Allele","Height"),'ce raw data'!$C$1:$CZ$1,0))="","-",INDEX('ce raw data'!$C$2:$CZ$3000,MATCH(1,INDEX(('ce raw data'!$A$2:$A$3000=C939)*('ce raw data'!$B$2:$B$3000=$B984),,),0),MATCH(SUBSTITUTE(J942,"Allele","Height"),'ce raw data'!$C$1:$CZ$1,0))),"-")</f>
        <v>-</v>
      </c>
    </row>
    <row r="984" spans="2:10" x14ac:dyDescent="0.4">
      <c r="B984" s="12" t="str">
        <f>'Allele Call Table'!$A$111</f>
        <v>D19S433</v>
      </c>
      <c r="C984" s="8" t="str">
        <f>IFERROR(IF(INDEX('ce raw data'!$C$2:$CZ$3000,MATCH(1,INDEX(('ce raw data'!$A$2:$A$3000=C939)*('ce raw data'!$B$2:$B$3000=$B984),,),0),MATCH(C942,'ce raw data'!$C$1:$CZ$1,0))="","-",INDEX('ce raw data'!$C$2:$CZ$3000,MATCH(1,INDEX(('ce raw data'!$A$2:$A$3000=C939)*('ce raw data'!$B$2:$B$3000=$B984),,),0),MATCH(C942,'ce raw data'!$C$1:$CZ$1,0))),"-")</f>
        <v>-</v>
      </c>
      <c r="D984" s="8" t="str">
        <f>IFERROR(IF(INDEX('ce raw data'!$C$2:$CZ$3000,MATCH(1,INDEX(('ce raw data'!$A$2:$A$3000=C939)*('ce raw data'!$B$2:$B$3000=$B984),,),0),MATCH(D942,'ce raw data'!$C$1:$CZ$1,0))="","-",INDEX('ce raw data'!$C$2:$CZ$3000,MATCH(1,INDEX(('ce raw data'!$A$2:$A$3000=C939)*('ce raw data'!$B$2:$B$3000=$B984),,),0),MATCH(D942,'ce raw data'!$C$1:$CZ$1,0))),"-")</f>
        <v>-</v>
      </c>
      <c r="E984" s="8" t="str">
        <f>IFERROR(IF(INDEX('ce raw data'!$C$2:$CZ$3000,MATCH(1,INDEX(('ce raw data'!$A$2:$A$3000=C939)*('ce raw data'!$B$2:$B$3000=$B984),,),0),MATCH(E942,'ce raw data'!$C$1:$CZ$1,0))="","-",INDEX('ce raw data'!$C$2:$CZ$3000,MATCH(1,INDEX(('ce raw data'!$A$2:$A$3000=C939)*('ce raw data'!$B$2:$B$3000=$B984),,),0),MATCH(E942,'ce raw data'!$C$1:$CZ$1,0))),"-")</f>
        <v>-</v>
      </c>
      <c r="F984" s="8" t="str">
        <f>IFERROR(IF(INDEX('ce raw data'!$C$2:$CZ$3000,MATCH(1,INDEX(('ce raw data'!$A$2:$A$3000=C939)*('ce raw data'!$B$2:$B$3000=$B984),,),0),MATCH(F942,'ce raw data'!$C$1:$CZ$1,0))="","-",INDEX('ce raw data'!$C$2:$CZ$3000,MATCH(1,INDEX(('ce raw data'!$A$2:$A$3000=C939)*('ce raw data'!$B$2:$B$3000=$B984),,),0),MATCH(F942,'ce raw data'!$C$1:$CZ$1,0))),"-")</f>
        <v>-</v>
      </c>
      <c r="G984" s="8" t="str">
        <f>IFERROR(IF(INDEX('ce raw data'!$C$2:$CZ$3000,MATCH(1,INDEX(('ce raw data'!$A$2:$A$3000=C939)*('ce raw data'!$B$2:$B$3000=$B984),,),0),MATCH(G942,'ce raw data'!$C$1:$CZ$1,0))="","-",INDEX('ce raw data'!$C$2:$CZ$3000,MATCH(1,INDEX(('ce raw data'!$A$2:$A$3000=C939)*('ce raw data'!$B$2:$B$3000=$B984),,),0),MATCH(G942,'ce raw data'!$C$1:$CZ$1,0))),"-")</f>
        <v>-</v>
      </c>
      <c r="H984" s="8" t="str">
        <f>IFERROR(IF(INDEX('ce raw data'!$C$2:$CZ$3000,MATCH(1,INDEX(('ce raw data'!$A$2:$A$3000=C939)*('ce raw data'!$B$2:$B$3000=$B984),,),0),MATCH(H942,'ce raw data'!$C$1:$CZ$1,0))="","-",INDEX('ce raw data'!$C$2:$CZ$3000,MATCH(1,INDEX(('ce raw data'!$A$2:$A$3000=C939)*('ce raw data'!$B$2:$B$3000=$B984),,),0),MATCH(H942,'ce raw data'!$C$1:$CZ$1,0))),"-")</f>
        <v>-</v>
      </c>
      <c r="I984" s="8" t="str">
        <f>IFERROR(IF(INDEX('ce raw data'!$C$2:$CZ$3000,MATCH(1,INDEX(('ce raw data'!$A$2:$A$3000=C939)*('ce raw data'!$B$2:$B$3000=$B984),,),0),MATCH(I942,'ce raw data'!$C$1:$CZ$1,0))="","-",INDEX('ce raw data'!$C$2:$CZ$3000,MATCH(1,INDEX(('ce raw data'!$A$2:$A$3000=C939)*('ce raw data'!$B$2:$B$3000=$B984),,),0),MATCH(I942,'ce raw data'!$C$1:$CZ$1,0))),"-")</f>
        <v>-</v>
      </c>
      <c r="J984" s="8" t="str">
        <f>IFERROR(IF(INDEX('ce raw data'!$C$2:$CZ$3000,MATCH(1,INDEX(('ce raw data'!$A$2:$A$3000=C939)*('ce raw data'!$B$2:$B$3000=$B984),,),0),MATCH(J942,'ce raw data'!$C$1:$CZ$1,0))="","-",INDEX('ce raw data'!$C$2:$CZ$3000,MATCH(1,INDEX(('ce raw data'!$A$2:$A$3000=C939)*('ce raw data'!$B$2:$B$3000=$B984),,),0),MATCH(J942,'ce raw data'!$C$1:$CZ$1,0))),"-")</f>
        <v>-</v>
      </c>
    </row>
    <row r="985" spans="2:10" hidden="1" x14ac:dyDescent="0.4">
      <c r="B985" s="12"/>
      <c r="C985" s="8" t="str">
        <f>IFERROR(IF(INDEX('ce raw data'!$C$2:$CZ$3000,MATCH(1,INDEX(('ce raw data'!$A$2:$A$3000=C939)*('ce raw data'!$B$2:$B$3000=$B986),,),0),MATCH(SUBSTITUTE(C942,"Allele","Height"),'ce raw data'!$C$1:$CZ$1,0))="","-",INDEX('ce raw data'!$C$2:$CZ$3000,MATCH(1,INDEX(('ce raw data'!$A$2:$A$3000=C939)*('ce raw data'!$B$2:$B$3000=$B986),,),0),MATCH(SUBSTITUTE(C942,"Allele","Height"),'ce raw data'!$C$1:$CZ$1,0))),"-")</f>
        <v>-</v>
      </c>
      <c r="D985" s="8" t="str">
        <f>IFERROR(IF(INDEX('ce raw data'!$C$2:$CZ$3000,MATCH(1,INDEX(('ce raw data'!$A$2:$A$3000=C939)*('ce raw data'!$B$2:$B$3000=$B986),,),0),MATCH(SUBSTITUTE(D942,"Allele","Height"),'ce raw data'!$C$1:$CZ$1,0))="","-",INDEX('ce raw data'!$C$2:$CZ$3000,MATCH(1,INDEX(('ce raw data'!$A$2:$A$3000=C939)*('ce raw data'!$B$2:$B$3000=$B986),,),0),MATCH(SUBSTITUTE(D942,"Allele","Height"),'ce raw data'!$C$1:$CZ$1,0))),"-")</f>
        <v>-</v>
      </c>
      <c r="E985" s="8" t="str">
        <f>IFERROR(IF(INDEX('ce raw data'!$C$2:$CZ$3000,MATCH(1,INDEX(('ce raw data'!$A$2:$A$3000=C939)*('ce raw data'!$B$2:$B$3000=$B986),,),0),MATCH(SUBSTITUTE(E942,"Allele","Height"),'ce raw data'!$C$1:$CZ$1,0))="","-",INDEX('ce raw data'!$C$2:$CZ$3000,MATCH(1,INDEX(('ce raw data'!$A$2:$A$3000=C939)*('ce raw data'!$B$2:$B$3000=$B986),,),0),MATCH(SUBSTITUTE(E942,"Allele","Height"),'ce raw data'!$C$1:$CZ$1,0))),"-")</f>
        <v>-</v>
      </c>
      <c r="F985" s="8" t="str">
        <f>IFERROR(IF(INDEX('ce raw data'!$C$2:$CZ$3000,MATCH(1,INDEX(('ce raw data'!$A$2:$A$3000=C939)*('ce raw data'!$B$2:$B$3000=$B986),,),0),MATCH(SUBSTITUTE(F942,"Allele","Height"),'ce raw data'!$C$1:$CZ$1,0))="","-",INDEX('ce raw data'!$C$2:$CZ$3000,MATCH(1,INDEX(('ce raw data'!$A$2:$A$3000=C939)*('ce raw data'!$B$2:$B$3000=$B986),,),0),MATCH(SUBSTITUTE(F942,"Allele","Height"),'ce raw data'!$C$1:$CZ$1,0))),"-")</f>
        <v>-</v>
      </c>
      <c r="G985" s="8" t="str">
        <f>IFERROR(IF(INDEX('ce raw data'!$C$2:$CZ$3000,MATCH(1,INDEX(('ce raw data'!$A$2:$A$3000=C939)*('ce raw data'!$B$2:$B$3000=$B986),,),0),MATCH(SUBSTITUTE(G942,"Allele","Height"),'ce raw data'!$C$1:$CZ$1,0))="","-",INDEX('ce raw data'!$C$2:$CZ$3000,MATCH(1,INDEX(('ce raw data'!$A$2:$A$3000=C939)*('ce raw data'!$B$2:$B$3000=$B986),,),0),MATCH(SUBSTITUTE(G942,"Allele","Height"),'ce raw data'!$C$1:$CZ$1,0))),"-")</f>
        <v>-</v>
      </c>
      <c r="H985" s="8" t="str">
        <f>IFERROR(IF(INDEX('ce raw data'!$C$2:$CZ$3000,MATCH(1,INDEX(('ce raw data'!$A$2:$A$3000=C939)*('ce raw data'!$B$2:$B$3000=$B986),,),0),MATCH(SUBSTITUTE(H942,"Allele","Height"),'ce raw data'!$C$1:$CZ$1,0))="","-",INDEX('ce raw data'!$C$2:$CZ$3000,MATCH(1,INDEX(('ce raw data'!$A$2:$A$3000=C939)*('ce raw data'!$B$2:$B$3000=$B986),,),0),MATCH(SUBSTITUTE(H942,"Allele","Height"),'ce raw data'!$C$1:$CZ$1,0))),"-")</f>
        <v>-</v>
      </c>
      <c r="I985" s="8" t="str">
        <f>IFERROR(IF(INDEX('ce raw data'!$C$2:$CZ$3000,MATCH(1,INDEX(('ce raw data'!$A$2:$A$3000=C939)*('ce raw data'!$B$2:$B$3000=$B986),,),0),MATCH(SUBSTITUTE(I942,"Allele","Height"),'ce raw data'!$C$1:$CZ$1,0))="","-",INDEX('ce raw data'!$C$2:$CZ$3000,MATCH(1,INDEX(('ce raw data'!$A$2:$A$3000=C939)*('ce raw data'!$B$2:$B$3000=$B986),,),0),MATCH(SUBSTITUTE(I942,"Allele","Height"),'ce raw data'!$C$1:$CZ$1,0))),"-")</f>
        <v>-</v>
      </c>
      <c r="J985" s="8" t="str">
        <f>IFERROR(IF(INDEX('ce raw data'!$C$2:$CZ$3000,MATCH(1,INDEX(('ce raw data'!$A$2:$A$3000=C939)*('ce raw data'!$B$2:$B$3000=$B986),,),0),MATCH(SUBSTITUTE(J942,"Allele","Height"),'ce raw data'!$C$1:$CZ$1,0))="","-",INDEX('ce raw data'!$C$2:$CZ$3000,MATCH(1,INDEX(('ce raw data'!$A$2:$A$3000=C939)*('ce raw data'!$B$2:$B$3000=$B986),,),0),MATCH(SUBSTITUTE(J942,"Allele","Height"),'ce raw data'!$C$1:$CZ$1,0))),"-")</f>
        <v>-</v>
      </c>
    </row>
    <row r="986" spans="2:10" x14ac:dyDescent="0.4">
      <c r="B986" s="12" t="str">
        <f>'Allele Call Table'!$A$113</f>
        <v>SE33</v>
      </c>
      <c r="C986" s="8" t="str">
        <f>IFERROR(IF(INDEX('ce raw data'!$C$2:$CZ$3000,MATCH(1,INDEX(('ce raw data'!$A$2:$A$3000=C939)*('ce raw data'!$B$2:$B$3000=$B986),,),0),MATCH(C942,'ce raw data'!$C$1:$CZ$1,0))="","-",INDEX('ce raw data'!$C$2:$CZ$3000,MATCH(1,INDEX(('ce raw data'!$A$2:$A$3000=C939)*('ce raw data'!$B$2:$B$3000=$B986),,),0),MATCH(C942,'ce raw data'!$C$1:$CZ$1,0))),"-")</f>
        <v>-</v>
      </c>
      <c r="D986" s="8" t="str">
        <f>IFERROR(IF(INDEX('ce raw data'!$C$2:$CZ$3000,MATCH(1,INDEX(('ce raw data'!$A$2:$A$3000=C939)*('ce raw data'!$B$2:$B$3000=$B986),,),0),MATCH(D942,'ce raw data'!$C$1:$CZ$1,0))="","-",INDEX('ce raw data'!$C$2:$CZ$3000,MATCH(1,INDEX(('ce raw data'!$A$2:$A$3000=C939)*('ce raw data'!$B$2:$B$3000=$B986),,),0),MATCH(D942,'ce raw data'!$C$1:$CZ$1,0))),"-")</f>
        <v>-</v>
      </c>
      <c r="E986" s="8" t="str">
        <f>IFERROR(IF(INDEX('ce raw data'!$C$2:$CZ$3000,MATCH(1,INDEX(('ce raw data'!$A$2:$A$3000=C939)*('ce raw data'!$B$2:$B$3000=$B986),,),0),MATCH(E942,'ce raw data'!$C$1:$CZ$1,0))="","-",INDEX('ce raw data'!$C$2:$CZ$3000,MATCH(1,INDEX(('ce raw data'!$A$2:$A$3000=C939)*('ce raw data'!$B$2:$B$3000=$B986),,),0),MATCH(E942,'ce raw data'!$C$1:$CZ$1,0))),"-")</f>
        <v>-</v>
      </c>
      <c r="F986" s="8" t="str">
        <f>IFERROR(IF(INDEX('ce raw data'!$C$2:$CZ$3000,MATCH(1,INDEX(('ce raw data'!$A$2:$A$3000=C939)*('ce raw data'!$B$2:$B$3000=$B986),,),0),MATCH(F942,'ce raw data'!$C$1:$CZ$1,0))="","-",INDEX('ce raw data'!$C$2:$CZ$3000,MATCH(1,INDEX(('ce raw data'!$A$2:$A$3000=C939)*('ce raw data'!$B$2:$B$3000=$B986),,),0),MATCH(F942,'ce raw data'!$C$1:$CZ$1,0))),"-")</f>
        <v>-</v>
      </c>
      <c r="G986" s="8" t="str">
        <f>IFERROR(IF(INDEX('ce raw data'!$C$2:$CZ$3000,MATCH(1,INDEX(('ce raw data'!$A$2:$A$3000=C939)*('ce raw data'!$B$2:$B$3000=$B986),,),0),MATCH(G942,'ce raw data'!$C$1:$CZ$1,0))="","-",INDEX('ce raw data'!$C$2:$CZ$3000,MATCH(1,INDEX(('ce raw data'!$A$2:$A$3000=C939)*('ce raw data'!$B$2:$B$3000=$B986),,),0),MATCH(G942,'ce raw data'!$C$1:$CZ$1,0))),"-")</f>
        <v>-</v>
      </c>
      <c r="H986" s="8" t="str">
        <f>IFERROR(IF(INDEX('ce raw data'!$C$2:$CZ$3000,MATCH(1,INDEX(('ce raw data'!$A$2:$A$3000=C939)*('ce raw data'!$B$2:$B$3000=$B986),,),0),MATCH(H942,'ce raw data'!$C$1:$CZ$1,0))="","-",INDEX('ce raw data'!$C$2:$CZ$3000,MATCH(1,INDEX(('ce raw data'!$A$2:$A$3000=C939)*('ce raw data'!$B$2:$B$3000=$B986),,),0),MATCH(H942,'ce raw data'!$C$1:$CZ$1,0))),"-")</f>
        <v>-</v>
      </c>
      <c r="I986" s="8" t="str">
        <f>IFERROR(IF(INDEX('ce raw data'!$C$2:$CZ$3000,MATCH(1,INDEX(('ce raw data'!$A$2:$A$3000=C939)*('ce raw data'!$B$2:$B$3000=$B986),,),0),MATCH(I942,'ce raw data'!$C$1:$CZ$1,0))="","-",INDEX('ce raw data'!$C$2:$CZ$3000,MATCH(1,INDEX(('ce raw data'!$A$2:$A$3000=C939)*('ce raw data'!$B$2:$B$3000=$B986),,),0),MATCH(I942,'ce raw data'!$C$1:$CZ$1,0))),"-")</f>
        <v>-</v>
      </c>
      <c r="J986" s="8" t="str">
        <f>IFERROR(IF(INDEX('ce raw data'!$C$2:$CZ$3000,MATCH(1,INDEX(('ce raw data'!$A$2:$A$3000=C939)*('ce raw data'!$B$2:$B$3000=$B986),,),0),MATCH(J942,'ce raw data'!$C$1:$CZ$1,0))="","-",INDEX('ce raw data'!$C$2:$CZ$3000,MATCH(1,INDEX(('ce raw data'!$A$2:$A$3000=C939)*('ce raw data'!$B$2:$B$3000=$B986),,),0),MATCH(J942,'ce raw data'!$C$1:$CZ$1,0))),"-")</f>
        <v>-</v>
      </c>
    </row>
    <row r="987" spans="2:10" hidden="1" x14ac:dyDescent="0.4">
      <c r="B987" s="12"/>
      <c r="C987" s="8" t="str">
        <f>IFERROR(IF(INDEX('ce raw data'!$C$2:$CZ$3000,MATCH(1,INDEX(('ce raw data'!$A$2:$A$3000=C939)*('ce raw data'!$B$2:$B$3000=$B988),,),0),MATCH(SUBSTITUTE(C942,"Allele","Height"),'ce raw data'!$C$1:$CZ$1,0))="","-",INDEX('ce raw data'!$C$2:$CZ$3000,MATCH(1,INDEX(('ce raw data'!$A$2:$A$3000=C939)*('ce raw data'!$B$2:$B$3000=$B988),,),0),MATCH(SUBSTITUTE(C942,"Allele","Height"),'ce raw data'!$C$1:$CZ$1,0))),"-")</f>
        <v>-</v>
      </c>
      <c r="D987" s="8" t="str">
        <f>IFERROR(IF(INDEX('ce raw data'!$C$2:$CZ$3000,MATCH(1,INDEX(('ce raw data'!$A$2:$A$3000=C939)*('ce raw data'!$B$2:$B$3000=$B988),,),0),MATCH(SUBSTITUTE(D942,"Allele","Height"),'ce raw data'!$C$1:$CZ$1,0))="","-",INDEX('ce raw data'!$C$2:$CZ$3000,MATCH(1,INDEX(('ce raw data'!$A$2:$A$3000=C939)*('ce raw data'!$B$2:$B$3000=$B988),,),0),MATCH(SUBSTITUTE(D942,"Allele","Height"),'ce raw data'!$C$1:$CZ$1,0))),"-")</f>
        <v>-</v>
      </c>
      <c r="E987" s="8" t="str">
        <f>IFERROR(IF(INDEX('ce raw data'!$C$2:$CZ$3000,MATCH(1,INDEX(('ce raw data'!$A$2:$A$3000=C939)*('ce raw data'!$B$2:$B$3000=$B988),,),0),MATCH(SUBSTITUTE(E942,"Allele","Height"),'ce raw data'!$C$1:$CZ$1,0))="","-",INDEX('ce raw data'!$C$2:$CZ$3000,MATCH(1,INDEX(('ce raw data'!$A$2:$A$3000=C939)*('ce raw data'!$B$2:$B$3000=$B988),,),0),MATCH(SUBSTITUTE(E942,"Allele","Height"),'ce raw data'!$C$1:$CZ$1,0))),"-")</f>
        <v>-</v>
      </c>
      <c r="F987" s="8" t="str">
        <f>IFERROR(IF(INDEX('ce raw data'!$C$2:$CZ$3000,MATCH(1,INDEX(('ce raw data'!$A$2:$A$3000=C939)*('ce raw data'!$B$2:$B$3000=$B988),,),0),MATCH(SUBSTITUTE(F942,"Allele","Height"),'ce raw data'!$C$1:$CZ$1,0))="","-",INDEX('ce raw data'!$C$2:$CZ$3000,MATCH(1,INDEX(('ce raw data'!$A$2:$A$3000=C939)*('ce raw data'!$B$2:$B$3000=$B988),,),0),MATCH(SUBSTITUTE(F942,"Allele","Height"),'ce raw data'!$C$1:$CZ$1,0))),"-")</f>
        <v>-</v>
      </c>
      <c r="G987" s="8" t="str">
        <f>IFERROR(IF(INDEX('ce raw data'!$C$2:$CZ$3000,MATCH(1,INDEX(('ce raw data'!$A$2:$A$3000=C939)*('ce raw data'!$B$2:$B$3000=$B988),,),0),MATCH(SUBSTITUTE(G942,"Allele","Height"),'ce raw data'!$C$1:$CZ$1,0))="","-",INDEX('ce raw data'!$C$2:$CZ$3000,MATCH(1,INDEX(('ce raw data'!$A$2:$A$3000=C939)*('ce raw data'!$B$2:$B$3000=$B988),,),0),MATCH(SUBSTITUTE(G942,"Allele","Height"),'ce raw data'!$C$1:$CZ$1,0))),"-")</f>
        <v>-</v>
      </c>
      <c r="H987" s="8" t="str">
        <f>IFERROR(IF(INDEX('ce raw data'!$C$2:$CZ$3000,MATCH(1,INDEX(('ce raw data'!$A$2:$A$3000=C939)*('ce raw data'!$B$2:$B$3000=$B988),,),0),MATCH(SUBSTITUTE(H942,"Allele","Height"),'ce raw data'!$C$1:$CZ$1,0))="","-",INDEX('ce raw data'!$C$2:$CZ$3000,MATCH(1,INDEX(('ce raw data'!$A$2:$A$3000=C939)*('ce raw data'!$B$2:$B$3000=$B988),,),0),MATCH(SUBSTITUTE(H942,"Allele","Height"),'ce raw data'!$C$1:$CZ$1,0))),"-")</f>
        <v>-</v>
      </c>
      <c r="I987" s="8" t="str">
        <f>IFERROR(IF(INDEX('ce raw data'!$C$2:$CZ$3000,MATCH(1,INDEX(('ce raw data'!$A$2:$A$3000=C939)*('ce raw data'!$B$2:$B$3000=$B988),,),0),MATCH(SUBSTITUTE(I942,"Allele","Height"),'ce raw data'!$C$1:$CZ$1,0))="","-",INDEX('ce raw data'!$C$2:$CZ$3000,MATCH(1,INDEX(('ce raw data'!$A$2:$A$3000=C939)*('ce raw data'!$B$2:$B$3000=$B988),,),0),MATCH(SUBSTITUTE(I942,"Allele","Height"),'ce raw data'!$C$1:$CZ$1,0))),"-")</f>
        <v>-</v>
      </c>
      <c r="J987" s="8" t="str">
        <f>IFERROR(IF(INDEX('ce raw data'!$C$2:$CZ$3000,MATCH(1,INDEX(('ce raw data'!$A$2:$A$3000=C939)*('ce raw data'!$B$2:$B$3000=$B988),,),0),MATCH(SUBSTITUTE(J942,"Allele","Height"),'ce raw data'!$C$1:$CZ$1,0))="","-",INDEX('ce raw data'!$C$2:$CZ$3000,MATCH(1,INDEX(('ce raw data'!$A$2:$A$3000=C939)*('ce raw data'!$B$2:$B$3000=$B988),,),0),MATCH(SUBSTITUTE(J942,"Allele","Height"),'ce raw data'!$C$1:$CZ$1,0))),"-")</f>
        <v>-</v>
      </c>
    </row>
    <row r="988" spans="2:10" x14ac:dyDescent="0.4">
      <c r="B988" s="12" t="str">
        <f>'Allele Call Table'!$A$115</f>
        <v>D22S1045</v>
      </c>
      <c r="C988" s="8" t="str">
        <f>IFERROR(IF(INDEX('ce raw data'!$C$2:$CZ$3000,MATCH(1,INDEX(('ce raw data'!$A$2:$A$3000=C939)*('ce raw data'!$B$2:$B$3000=$B988),,),0),MATCH(C942,'ce raw data'!$C$1:$CZ$1,0))="","-",INDEX('ce raw data'!$C$2:$CZ$3000,MATCH(1,INDEX(('ce raw data'!$A$2:$A$3000=C939)*('ce raw data'!$B$2:$B$3000=$B988),,),0),MATCH(C942,'ce raw data'!$C$1:$CZ$1,0))),"-")</f>
        <v>-</v>
      </c>
      <c r="D988" s="8" t="str">
        <f>IFERROR(IF(INDEX('ce raw data'!$C$2:$CZ$3000,MATCH(1,INDEX(('ce raw data'!$A$2:$A$3000=C939)*('ce raw data'!$B$2:$B$3000=$B988),,),0),MATCH(D942,'ce raw data'!$C$1:$CZ$1,0))="","-",INDEX('ce raw data'!$C$2:$CZ$3000,MATCH(1,INDEX(('ce raw data'!$A$2:$A$3000=C939)*('ce raw data'!$B$2:$B$3000=$B988),,),0),MATCH(D942,'ce raw data'!$C$1:$CZ$1,0))),"-")</f>
        <v>-</v>
      </c>
      <c r="E988" s="8" t="str">
        <f>IFERROR(IF(INDEX('ce raw data'!$C$2:$CZ$3000,MATCH(1,INDEX(('ce raw data'!$A$2:$A$3000=C939)*('ce raw data'!$B$2:$B$3000=$B988),,),0),MATCH(E942,'ce raw data'!$C$1:$CZ$1,0))="","-",INDEX('ce raw data'!$C$2:$CZ$3000,MATCH(1,INDEX(('ce raw data'!$A$2:$A$3000=C939)*('ce raw data'!$B$2:$B$3000=$B988),,),0),MATCH(E942,'ce raw data'!$C$1:$CZ$1,0))),"-")</f>
        <v>-</v>
      </c>
      <c r="F988" s="8" t="str">
        <f>IFERROR(IF(INDEX('ce raw data'!$C$2:$CZ$3000,MATCH(1,INDEX(('ce raw data'!$A$2:$A$3000=C939)*('ce raw data'!$B$2:$B$3000=$B988),,),0),MATCH(F942,'ce raw data'!$C$1:$CZ$1,0))="","-",INDEX('ce raw data'!$C$2:$CZ$3000,MATCH(1,INDEX(('ce raw data'!$A$2:$A$3000=C939)*('ce raw data'!$B$2:$B$3000=$B988),,),0),MATCH(F942,'ce raw data'!$C$1:$CZ$1,0))),"-")</f>
        <v>-</v>
      </c>
      <c r="G988" s="8" t="str">
        <f>IFERROR(IF(INDEX('ce raw data'!$C$2:$CZ$3000,MATCH(1,INDEX(('ce raw data'!$A$2:$A$3000=C939)*('ce raw data'!$B$2:$B$3000=$B988),,),0),MATCH(G942,'ce raw data'!$C$1:$CZ$1,0))="","-",INDEX('ce raw data'!$C$2:$CZ$3000,MATCH(1,INDEX(('ce raw data'!$A$2:$A$3000=C939)*('ce raw data'!$B$2:$B$3000=$B988),,),0),MATCH(G942,'ce raw data'!$C$1:$CZ$1,0))),"-")</f>
        <v>-</v>
      </c>
      <c r="H988" s="8" t="str">
        <f>IFERROR(IF(INDEX('ce raw data'!$C$2:$CZ$3000,MATCH(1,INDEX(('ce raw data'!$A$2:$A$3000=C939)*('ce raw data'!$B$2:$B$3000=$B988),,),0),MATCH(H942,'ce raw data'!$C$1:$CZ$1,0))="","-",INDEX('ce raw data'!$C$2:$CZ$3000,MATCH(1,INDEX(('ce raw data'!$A$2:$A$3000=C939)*('ce raw data'!$B$2:$B$3000=$B988),,),0),MATCH(H942,'ce raw data'!$C$1:$CZ$1,0))),"-")</f>
        <v>-</v>
      </c>
      <c r="I988" s="8" t="str">
        <f>IFERROR(IF(INDEX('ce raw data'!$C$2:$CZ$3000,MATCH(1,INDEX(('ce raw data'!$A$2:$A$3000=C939)*('ce raw data'!$B$2:$B$3000=$B988),,),0),MATCH(I942,'ce raw data'!$C$1:$CZ$1,0))="","-",INDEX('ce raw data'!$C$2:$CZ$3000,MATCH(1,INDEX(('ce raw data'!$A$2:$A$3000=C939)*('ce raw data'!$B$2:$B$3000=$B988),,),0),MATCH(I942,'ce raw data'!$C$1:$CZ$1,0))),"-")</f>
        <v>-</v>
      </c>
      <c r="J988" s="8" t="str">
        <f>IFERROR(IF(INDEX('ce raw data'!$C$2:$CZ$3000,MATCH(1,INDEX(('ce raw data'!$A$2:$A$3000=C939)*('ce raw data'!$B$2:$B$3000=$B988),,),0),MATCH(J942,'ce raw data'!$C$1:$CZ$1,0))="","-",INDEX('ce raw data'!$C$2:$CZ$3000,MATCH(1,INDEX(('ce raw data'!$A$2:$A$3000=C939)*('ce raw data'!$B$2:$B$3000=$B988),,),0),MATCH(J942,'ce raw data'!$C$1:$CZ$1,0))),"-")</f>
        <v>-</v>
      </c>
    </row>
    <row r="989" spans="2:10" hidden="1" x14ac:dyDescent="0.4">
      <c r="B989" s="10"/>
      <c r="C989" s="8" t="str">
        <f>IFERROR(IF(INDEX('ce raw data'!$C$2:$CZ$3000,MATCH(1,INDEX(('ce raw data'!$A$2:$A$3000=C939)*('ce raw data'!$B$2:$B$3000=$B990),,),0),MATCH(SUBSTITUTE(C942,"Allele","Height"),'ce raw data'!$C$1:$CZ$1,0))="","-",INDEX('ce raw data'!$C$2:$CZ$3000,MATCH(1,INDEX(('ce raw data'!$A$2:$A$3000=C939)*('ce raw data'!$B$2:$B$3000=$B990),,),0),MATCH(SUBSTITUTE(C942,"Allele","Height"),'ce raw data'!$C$1:$CZ$1,0))),"-")</f>
        <v>-</v>
      </c>
      <c r="D989" s="8" t="str">
        <f>IFERROR(IF(INDEX('ce raw data'!$C$2:$CZ$3000,MATCH(1,INDEX(('ce raw data'!$A$2:$A$3000=C939)*('ce raw data'!$B$2:$B$3000=$B990),,),0),MATCH(SUBSTITUTE(D942,"Allele","Height"),'ce raw data'!$C$1:$CZ$1,0))="","-",INDEX('ce raw data'!$C$2:$CZ$3000,MATCH(1,INDEX(('ce raw data'!$A$2:$A$3000=C939)*('ce raw data'!$B$2:$B$3000=$B990),,),0),MATCH(SUBSTITUTE(D942,"Allele","Height"),'ce raw data'!$C$1:$CZ$1,0))),"-")</f>
        <v>-</v>
      </c>
      <c r="E989" s="8" t="str">
        <f>IFERROR(IF(INDEX('ce raw data'!$C$2:$CZ$3000,MATCH(1,INDEX(('ce raw data'!$A$2:$A$3000=C939)*('ce raw data'!$B$2:$B$3000=$B990),,),0),MATCH(SUBSTITUTE(E942,"Allele","Height"),'ce raw data'!$C$1:$CZ$1,0))="","-",INDEX('ce raw data'!$C$2:$CZ$3000,MATCH(1,INDEX(('ce raw data'!$A$2:$A$3000=C939)*('ce raw data'!$B$2:$B$3000=$B990),,),0),MATCH(SUBSTITUTE(E942,"Allele","Height"),'ce raw data'!$C$1:$CZ$1,0))),"-")</f>
        <v>-</v>
      </c>
      <c r="F989" s="8" t="str">
        <f>IFERROR(IF(INDEX('ce raw data'!$C$2:$CZ$3000,MATCH(1,INDEX(('ce raw data'!$A$2:$A$3000=C939)*('ce raw data'!$B$2:$B$3000=$B990),,),0),MATCH(SUBSTITUTE(F942,"Allele","Height"),'ce raw data'!$C$1:$CZ$1,0))="","-",INDEX('ce raw data'!$C$2:$CZ$3000,MATCH(1,INDEX(('ce raw data'!$A$2:$A$3000=C939)*('ce raw data'!$B$2:$B$3000=$B990),,),0),MATCH(SUBSTITUTE(F942,"Allele","Height"),'ce raw data'!$C$1:$CZ$1,0))),"-")</f>
        <v>-</v>
      </c>
      <c r="G989" s="8" t="str">
        <f>IFERROR(IF(INDEX('ce raw data'!$C$2:$CZ$3000,MATCH(1,INDEX(('ce raw data'!$A$2:$A$3000=C939)*('ce raw data'!$B$2:$B$3000=$B990),,),0),MATCH(SUBSTITUTE(G942,"Allele","Height"),'ce raw data'!$C$1:$CZ$1,0))="","-",INDEX('ce raw data'!$C$2:$CZ$3000,MATCH(1,INDEX(('ce raw data'!$A$2:$A$3000=C939)*('ce raw data'!$B$2:$B$3000=$B990),,),0),MATCH(SUBSTITUTE(G942,"Allele","Height"),'ce raw data'!$C$1:$CZ$1,0))),"-")</f>
        <v>-</v>
      </c>
      <c r="H989" s="8" t="str">
        <f>IFERROR(IF(INDEX('ce raw data'!$C$2:$CZ$3000,MATCH(1,INDEX(('ce raw data'!$A$2:$A$3000=C939)*('ce raw data'!$B$2:$B$3000=$B990),,),0),MATCH(SUBSTITUTE(H942,"Allele","Height"),'ce raw data'!$C$1:$CZ$1,0))="","-",INDEX('ce raw data'!$C$2:$CZ$3000,MATCH(1,INDEX(('ce raw data'!$A$2:$A$3000=C939)*('ce raw data'!$B$2:$B$3000=$B990),,),0),MATCH(SUBSTITUTE(H942,"Allele","Height"),'ce raw data'!$C$1:$CZ$1,0))),"-")</f>
        <v>-</v>
      </c>
      <c r="I989" s="8" t="str">
        <f>IFERROR(IF(INDEX('ce raw data'!$C$2:$CZ$3000,MATCH(1,INDEX(('ce raw data'!$A$2:$A$3000=C939)*('ce raw data'!$B$2:$B$3000=$B990),,),0),MATCH(SUBSTITUTE(I942,"Allele","Height"),'ce raw data'!$C$1:$CZ$1,0))="","-",INDEX('ce raw data'!$C$2:$CZ$3000,MATCH(1,INDEX(('ce raw data'!$A$2:$A$3000=C939)*('ce raw data'!$B$2:$B$3000=$B990),,),0),MATCH(SUBSTITUTE(I942,"Allele","Height"),'ce raw data'!$C$1:$CZ$1,0))),"-")</f>
        <v>-</v>
      </c>
      <c r="J989" s="8" t="str">
        <f>IFERROR(IF(INDEX('ce raw data'!$C$2:$CZ$3000,MATCH(1,INDEX(('ce raw data'!$A$2:$A$3000=C939)*('ce raw data'!$B$2:$B$3000=$B990),,),0),MATCH(SUBSTITUTE(J942,"Allele","Height"),'ce raw data'!$C$1:$CZ$1,0))="","-",INDEX('ce raw data'!$C$2:$CZ$3000,MATCH(1,INDEX(('ce raw data'!$A$2:$A$3000=C939)*('ce raw data'!$B$2:$B$3000=$B990),,),0),MATCH(SUBSTITUTE(J942,"Allele","Height"),'ce raw data'!$C$1:$CZ$1,0))),"-")</f>
        <v>-</v>
      </c>
    </row>
    <row r="990" spans="2:10" x14ac:dyDescent="0.4">
      <c r="B990" s="13" t="str">
        <f>'Allele Call Table'!$A$117</f>
        <v>DYS391</v>
      </c>
      <c r="C990" s="8" t="str">
        <f>IFERROR(IF(INDEX('ce raw data'!$C$2:$CZ$3000,MATCH(1,INDEX(('ce raw data'!$A$2:$A$3000=C939)*('ce raw data'!$B$2:$B$3000=$B990),,),0),MATCH(C942,'ce raw data'!$C$1:$CZ$1,0))="","-",INDEX('ce raw data'!$C$2:$CZ$3000,MATCH(1,INDEX(('ce raw data'!$A$2:$A$3000=C939)*('ce raw data'!$B$2:$B$3000=$B990),,),0),MATCH(C942,'ce raw data'!$C$1:$CZ$1,0))),"-")</f>
        <v>-</v>
      </c>
      <c r="D990" s="8" t="str">
        <f>IFERROR(IF(INDEX('ce raw data'!$C$2:$CZ$3000,MATCH(1,INDEX(('ce raw data'!$A$2:$A$3000=C939)*('ce raw data'!$B$2:$B$3000=$B990),,),0),MATCH(D942,'ce raw data'!$C$1:$CZ$1,0))="","-",INDEX('ce raw data'!$C$2:$CZ$3000,MATCH(1,INDEX(('ce raw data'!$A$2:$A$3000=C939)*('ce raw data'!$B$2:$B$3000=$B990),,),0),MATCH(D942,'ce raw data'!$C$1:$CZ$1,0))),"-")</f>
        <v>-</v>
      </c>
      <c r="E990" s="8" t="str">
        <f>IFERROR(IF(INDEX('ce raw data'!$C$2:$CZ$3000,MATCH(1,INDEX(('ce raw data'!$A$2:$A$3000=C939)*('ce raw data'!$B$2:$B$3000=$B990),,),0),MATCH(E942,'ce raw data'!$C$1:$CZ$1,0))="","-",INDEX('ce raw data'!$C$2:$CZ$3000,MATCH(1,INDEX(('ce raw data'!$A$2:$A$3000=C939)*('ce raw data'!$B$2:$B$3000=$B990),,),0),MATCH(E942,'ce raw data'!$C$1:$CZ$1,0))),"-")</f>
        <v>-</v>
      </c>
      <c r="F990" s="8" t="str">
        <f>IFERROR(IF(INDEX('ce raw data'!$C$2:$CZ$3000,MATCH(1,INDEX(('ce raw data'!$A$2:$A$3000=C939)*('ce raw data'!$B$2:$B$3000=$B990),,),0),MATCH(F942,'ce raw data'!$C$1:$CZ$1,0))="","-",INDEX('ce raw data'!$C$2:$CZ$3000,MATCH(1,INDEX(('ce raw data'!$A$2:$A$3000=C939)*('ce raw data'!$B$2:$B$3000=$B990),,),0),MATCH(F942,'ce raw data'!$C$1:$CZ$1,0))),"-")</f>
        <v>-</v>
      </c>
      <c r="G990" s="8" t="str">
        <f>IFERROR(IF(INDEX('ce raw data'!$C$2:$CZ$3000,MATCH(1,INDEX(('ce raw data'!$A$2:$A$3000=C939)*('ce raw data'!$B$2:$B$3000=$B990),,),0),MATCH(G942,'ce raw data'!$C$1:$CZ$1,0))="","-",INDEX('ce raw data'!$C$2:$CZ$3000,MATCH(1,INDEX(('ce raw data'!$A$2:$A$3000=C939)*('ce raw data'!$B$2:$B$3000=$B990),,),0),MATCH(G942,'ce raw data'!$C$1:$CZ$1,0))),"-")</f>
        <v>-</v>
      </c>
      <c r="H990" s="8" t="str">
        <f>IFERROR(IF(INDEX('ce raw data'!$C$2:$CZ$3000,MATCH(1,INDEX(('ce raw data'!$A$2:$A$3000=C939)*('ce raw data'!$B$2:$B$3000=$B990),,),0),MATCH(H942,'ce raw data'!$C$1:$CZ$1,0))="","-",INDEX('ce raw data'!$C$2:$CZ$3000,MATCH(1,INDEX(('ce raw data'!$A$2:$A$3000=C939)*('ce raw data'!$B$2:$B$3000=$B990),,),0),MATCH(H942,'ce raw data'!$C$1:$CZ$1,0))),"-")</f>
        <v>-</v>
      </c>
      <c r="I990" s="8" t="str">
        <f>IFERROR(IF(INDEX('ce raw data'!$C$2:$CZ$3000,MATCH(1,INDEX(('ce raw data'!$A$2:$A$3000=C939)*('ce raw data'!$B$2:$B$3000=$B990),,),0),MATCH(I942,'ce raw data'!$C$1:$CZ$1,0))="","-",INDEX('ce raw data'!$C$2:$CZ$3000,MATCH(1,INDEX(('ce raw data'!$A$2:$A$3000=C939)*('ce raw data'!$B$2:$B$3000=$B990),,),0),MATCH(I942,'ce raw data'!$C$1:$CZ$1,0))),"-")</f>
        <v>-</v>
      </c>
      <c r="J990" s="8" t="str">
        <f>IFERROR(IF(INDEX('ce raw data'!$C$2:$CZ$3000,MATCH(1,INDEX(('ce raw data'!$A$2:$A$3000=C939)*('ce raw data'!$B$2:$B$3000=$B990),,),0),MATCH(J942,'ce raw data'!$C$1:$CZ$1,0))="","-",INDEX('ce raw data'!$C$2:$CZ$3000,MATCH(1,INDEX(('ce raw data'!$A$2:$A$3000=C939)*('ce raw data'!$B$2:$B$3000=$B990),,),0),MATCH(J942,'ce raw data'!$C$1:$CZ$1,0))),"-")</f>
        <v>-</v>
      </c>
    </row>
    <row r="991" spans="2:10" hidden="1" x14ac:dyDescent="0.4">
      <c r="B991" s="13"/>
      <c r="C991" s="8" t="str">
        <f>IFERROR(IF(INDEX('ce raw data'!$C$2:$CZ$3000,MATCH(1,INDEX(('ce raw data'!$A$2:$A$3000=C939)*('ce raw data'!$B$2:$B$3000=$B992),,),0),MATCH(SUBSTITUTE(C942,"Allele","Height"),'ce raw data'!$C$1:$CZ$1,0))="","-",INDEX('ce raw data'!$C$2:$CZ$3000,MATCH(1,INDEX(('ce raw data'!$A$2:$A$3000=C939)*('ce raw data'!$B$2:$B$3000=$B992),,),0),MATCH(SUBSTITUTE(C942,"Allele","Height"),'ce raw data'!$C$1:$CZ$1,0))),"-")</f>
        <v>-</v>
      </c>
      <c r="D991" s="8" t="str">
        <f>IFERROR(IF(INDEX('ce raw data'!$C$2:$CZ$3000,MATCH(1,INDEX(('ce raw data'!$A$2:$A$3000=C939)*('ce raw data'!$B$2:$B$3000=$B992),,),0),MATCH(SUBSTITUTE(D942,"Allele","Height"),'ce raw data'!$C$1:$CZ$1,0))="","-",INDEX('ce raw data'!$C$2:$CZ$3000,MATCH(1,INDEX(('ce raw data'!$A$2:$A$3000=C939)*('ce raw data'!$B$2:$B$3000=$B992),,),0),MATCH(SUBSTITUTE(D942,"Allele","Height"),'ce raw data'!$C$1:$CZ$1,0))),"-")</f>
        <v>-</v>
      </c>
      <c r="E991" s="8" t="str">
        <f>IFERROR(IF(INDEX('ce raw data'!$C$2:$CZ$3000,MATCH(1,INDEX(('ce raw data'!$A$2:$A$3000=C939)*('ce raw data'!$B$2:$B$3000=$B992),,),0),MATCH(SUBSTITUTE(E942,"Allele","Height"),'ce raw data'!$C$1:$CZ$1,0))="","-",INDEX('ce raw data'!$C$2:$CZ$3000,MATCH(1,INDEX(('ce raw data'!$A$2:$A$3000=C939)*('ce raw data'!$B$2:$B$3000=$B992),,),0),MATCH(SUBSTITUTE(E942,"Allele","Height"),'ce raw data'!$C$1:$CZ$1,0))),"-")</f>
        <v>-</v>
      </c>
      <c r="F991" s="8" t="str">
        <f>IFERROR(IF(INDEX('ce raw data'!$C$2:$CZ$3000,MATCH(1,INDEX(('ce raw data'!$A$2:$A$3000=C939)*('ce raw data'!$B$2:$B$3000=$B992),,),0),MATCH(SUBSTITUTE(F942,"Allele","Height"),'ce raw data'!$C$1:$CZ$1,0))="","-",INDEX('ce raw data'!$C$2:$CZ$3000,MATCH(1,INDEX(('ce raw data'!$A$2:$A$3000=C939)*('ce raw data'!$B$2:$B$3000=$B992),,),0),MATCH(SUBSTITUTE(F942,"Allele","Height"),'ce raw data'!$C$1:$CZ$1,0))),"-")</f>
        <v>-</v>
      </c>
      <c r="G991" s="8" t="str">
        <f>IFERROR(IF(INDEX('ce raw data'!$C$2:$CZ$3000,MATCH(1,INDEX(('ce raw data'!$A$2:$A$3000=C939)*('ce raw data'!$B$2:$B$3000=$B992),,),0),MATCH(SUBSTITUTE(G942,"Allele","Height"),'ce raw data'!$C$1:$CZ$1,0))="","-",INDEX('ce raw data'!$C$2:$CZ$3000,MATCH(1,INDEX(('ce raw data'!$A$2:$A$3000=C939)*('ce raw data'!$B$2:$B$3000=$B992),,),0),MATCH(SUBSTITUTE(G942,"Allele","Height"),'ce raw data'!$C$1:$CZ$1,0))),"-")</f>
        <v>-</v>
      </c>
      <c r="H991" s="8" t="str">
        <f>IFERROR(IF(INDEX('ce raw data'!$C$2:$CZ$3000,MATCH(1,INDEX(('ce raw data'!$A$2:$A$3000=C939)*('ce raw data'!$B$2:$B$3000=$B992),,),0),MATCH(SUBSTITUTE(H942,"Allele","Height"),'ce raw data'!$C$1:$CZ$1,0))="","-",INDEX('ce raw data'!$C$2:$CZ$3000,MATCH(1,INDEX(('ce raw data'!$A$2:$A$3000=C939)*('ce raw data'!$B$2:$B$3000=$B992),,),0),MATCH(SUBSTITUTE(H942,"Allele","Height"),'ce raw data'!$C$1:$CZ$1,0))),"-")</f>
        <v>-</v>
      </c>
      <c r="I991" s="8" t="str">
        <f>IFERROR(IF(INDEX('ce raw data'!$C$2:$CZ$3000,MATCH(1,INDEX(('ce raw data'!$A$2:$A$3000=C939)*('ce raw data'!$B$2:$B$3000=$B992),,),0),MATCH(SUBSTITUTE(I942,"Allele","Height"),'ce raw data'!$C$1:$CZ$1,0))="","-",INDEX('ce raw data'!$C$2:$CZ$3000,MATCH(1,INDEX(('ce raw data'!$A$2:$A$3000=C939)*('ce raw data'!$B$2:$B$3000=$B992),,),0),MATCH(SUBSTITUTE(I942,"Allele","Height"),'ce raw data'!$C$1:$CZ$1,0))),"-")</f>
        <v>-</v>
      </c>
      <c r="J991" s="8" t="str">
        <f>IFERROR(IF(INDEX('ce raw data'!$C$2:$CZ$3000,MATCH(1,INDEX(('ce raw data'!$A$2:$A$3000=C939)*('ce raw data'!$B$2:$B$3000=$B992),,),0),MATCH(SUBSTITUTE(J942,"Allele","Height"),'ce raw data'!$C$1:$CZ$1,0))="","-",INDEX('ce raw data'!$C$2:$CZ$3000,MATCH(1,INDEX(('ce raw data'!$A$2:$A$3000=C939)*('ce raw data'!$B$2:$B$3000=$B992),,),0),MATCH(SUBSTITUTE(J942,"Allele","Height"),'ce raw data'!$C$1:$CZ$1,0))),"-")</f>
        <v>-</v>
      </c>
    </row>
    <row r="992" spans="2:10" x14ac:dyDescent="0.4">
      <c r="B992" s="13" t="str">
        <f>'Allele Call Table'!$A$119</f>
        <v>FGA</v>
      </c>
      <c r="C992" s="8" t="str">
        <f>IFERROR(IF(INDEX('ce raw data'!$C$2:$CZ$3000,MATCH(1,INDEX(('ce raw data'!$A$2:$A$3000=C939)*('ce raw data'!$B$2:$B$3000=$B992),,),0),MATCH(C942,'ce raw data'!$C$1:$CZ$1,0))="","-",INDEX('ce raw data'!$C$2:$CZ$3000,MATCH(1,INDEX(('ce raw data'!$A$2:$A$3000=C939)*('ce raw data'!$B$2:$B$3000=$B992),,),0),MATCH(C942,'ce raw data'!$C$1:$CZ$1,0))),"-")</f>
        <v>-</v>
      </c>
      <c r="D992" s="8" t="str">
        <f>IFERROR(IF(INDEX('ce raw data'!$C$2:$CZ$3000,MATCH(1,INDEX(('ce raw data'!$A$2:$A$3000=C939)*('ce raw data'!$B$2:$B$3000=$B992),,),0),MATCH(D942,'ce raw data'!$C$1:$CZ$1,0))="","-",INDEX('ce raw data'!$C$2:$CZ$3000,MATCH(1,INDEX(('ce raw data'!$A$2:$A$3000=C939)*('ce raw data'!$B$2:$B$3000=$B992),,),0),MATCH(D942,'ce raw data'!$C$1:$CZ$1,0))),"-")</f>
        <v>-</v>
      </c>
      <c r="E992" s="8" t="str">
        <f>IFERROR(IF(INDEX('ce raw data'!$C$2:$CZ$3000,MATCH(1,INDEX(('ce raw data'!$A$2:$A$3000=C939)*('ce raw data'!$B$2:$B$3000=$B992),,),0),MATCH(E942,'ce raw data'!$C$1:$CZ$1,0))="","-",INDEX('ce raw data'!$C$2:$CZ$3000,MATCH(1,INDEX(('ce raw data'!$A$2:$A$3000=C939)*('ce raw data'!$B$2:$B$3000=$B992),,),0),MATCH(E942,'ce raw data'!$C$1:$CZ$1,0))),"-")</f>
        <v>-</v>
      </c>
      <c r="F992" s="8" t="str">
        <f>IFERROR(IF(INDEX('ce raw data'!$C$2:$CZ$3000,MATCH(1,INDEX(('ce raw data'!$A$2:$A$3000=C939)*('ce raw data'!$B$2:$B$3000=$B992),,),0),MATCH(F942,'ce raw data'!$C$1:$CZ$1,0))="","-",INDEX('ce raw data'!$C$2:$CZ$3000,MATCH(1,INDEX(('ce raw data'!$A$2:$A$3000=C939)*('ce raw data'!$B$2:$B$3000=$B992),,),0),MATCH(F942,'ce raw data'!$C$1:$CZ$1,0))),"-")</f>
        <v>-</v>
      </c>
      <c r="G992" s="8" t="str">
        <f>IFERROR(IF(INDEX('ce raw data'!$C$2:$CZ$3000,MATCH(1,INDEX(('ce raw data'!$A$2:$A$3000=C939)*('ce raw data'!$B$2:$B$3000=$B992),,),0),MATCH(G942,'ce raw data'!$C$1:$CZ$1,0))="","-",INDEX('ce raw data'!$C$2:$CZ$3000,MATCH(1,INDEX(('ce raw data'!$A$2:$A$3000=C939)*('ce raw data'!$B$2:$B$3000=$B992),,),0),MATCH(G942,'ce raw data'!$C$1:$CZ$1,0))),"-")</f>
        <v>-</v>
      </c>
      <c r="H992" s="8" t="str">
        <f>IFERROR(IF(INDEX('ce raw data'!$C$2:$CZ$3000,MATCH(1,INDEX(('ce raw data'!$A$2:$A$3000=C939)*('ce raw data'!$B$2:$B$3000=$B992),,),0),MATCH(H942,'ce raw data'!$C$1:$CZ$1,0))="","-",INDEX('ce raw data'!$C$2:$CZ$3000,MATCH(1,INDEX(('ce raw data'!$A$2:$A$3000=C939)*('ce raw data'!$B$2:$B$3000=$B992),,),0),MATCH(H942,'ce raw data'!$C$1:$CZ$1,0))),"-")</f>
        <v>-</v>
      </c>
      <c r="I992" s="8" t="str">
        <f>IFERROR(IF(INDEX('ce raw data'!$C$2:$CZ$3000,MATCH(1,INDEX(('ce raw data'!$A$2:$A$3000=C939)*('ce raw data'!$B$2:$B$3000=$B992),,),0),MATCH(I942,'ce raw data'!$C$1:$CZ$1,0))="","-",INDEX('ce raw data'!$C$2:$CZ$3000,MATCH(1,INDEX(('ce raw data'!$A$2:$A$3000=C939)*('ce raw data'!$B$2:$B$3000=$B992),,),0),MATCH(I942,'ce raw data'!$C$1:$CZ$1,0))),"-")</f>
        <v>-</v>
      </c>
      <c r="J992" s="8" t="str">
        <f>IFERROR(IF(INDEX('ce raw data'!$C$2:$CZ$3000,MATCH(1,INDEX(('ce raw data'!$A$2:$A$3000=C939)*('ce raw data'!$B$2:$B$3000=$B992),,),0),MATCH(J942,'ce raw data'!$C$1:$CZ$1,0))="","-",INDEX('ce raw data'!$C$2:$CZ$3000,MATCH(1,INDEX(('ce raw data'!$A$2:$A$3000=C939)*('ce raw data'!$B$2:$B$3000=$B992),,),0),MATCH(J942,'ce raw data'!$C$1:$CZ$1,0))),"-")</f>
        <v>-</v>
      </c>
    </row>
    <row r="993" spans="2:10" hidden="1" x14ac:dyDescent="0.4">
      <c r="B993" s="13"/>
      <c r="C993" s="8" t="str">
        <f>IFERROR(IF(INDEX('ce raw data'!$C$2:$CZ$3000,MATCH(1,INDEX(('ce raw data'!$A$2:$A$3000=C939)*('ce raw data'!$B$2:$B$3000=$B994),,),0),MATCH(SUBSTITUTE(C942,"Allele","Height"),'ce raw data'!$C$1:$CZ$1,0))="","-",INDEX('ce raw data'!$C$2:$CZ$3000,MATCH(1,INDEX(('ce raw data'!$A$2:$A$3000=C939)*('ce raw data'!$B$2:$B$3000=$B994),,),0),MATCH(SUBSTITUTE(C942,"Allele","Height"),'ce raw data'!$C$1:$CZ$1,0))),"-")</f>
        <v>-</v>
      </c>
      <c r="D993" s="8" t="str">
        <f>IFERROR(IF(INDEX('ce raw data'!$C$2:$CZ$3000,MATCH(1,INDEX(('ce raw data'!$A$2:$A$3000=C939)*('ce raw data'!$B$2:$B$3000=$B994),,),0),MATCH(SUBSTITUTE(D942,"Allele","Height"),'ce raw data'!$C$1:$CZ$1,0))="","-",INDEX('ce raw data'!$C$2:$CZ$3000,MATCH(1,INDEX(('ce raw data'!$A$2:$A$3000=C939)*('ce raw data'!$B$2:$B$3000=$B994),,),0),MATCH(SUBSTITUTE(D942,"Allele","Height"),'ce raw data'!$C$1:$CZ$1,0))),"-")</f>
        <v>-</v>
      </c>
      <c r="E993" s="8" t="str">
        <f>IFERROR(IF(INDEX('ce raw data'!$C$2:$CZ$3000,MATCH(1,INDEX(('ce raw data'!$A$2:$A$3000=C939)*('ce raw data'!$B$2:$B$3000=$B994),,),0),MATCH(SUBSTITUTE(E942,"Allele","Height"),'ce raw data'!$C$1:$CZ$1,0))="","-",INDEX('ce raw data'!$C$2:$CZ$3000,MATCH(1,INDEX(('ce raw data'!$A$2:$A$3000=C939)*('ce raw data'!$B$2:$B$3000=$B994),,),0),MATCH(SUBSTITUTE(E942,"Allele","Height"),'ce raw data'!$C$1:$CZ$1,0))),"-")</f>
        <v>-</v>
      </c>
      <c r="F993" s="8" t="str">
        <f>IFERROR(IF(INDEX('ce raw data'!$C$2:$CZ$3000,MATCH(1,INDEX(('ce raw data'!$A$2:$A$3000=C939)*('ce raw data'!$B$2:$B$3000=$B994),,),0),MATCH(SUBSTITUTE(F942,"Allele","Height"),'ce raw data'!$C$1:$CZ$1,0))="","-",INDEX('ce raw data'!$C$2:$CZ$3000,MATCH(1,INDEX(('ce raw data'!$A$2:$A$3000=C939)*('ce raw data'!$B$2:$B$3000=$B994),,),0),MATCH(SUBSTITUTE(F942,"Allele","Height"),'ce raw data'!$C$1:$CZ$1,0))),"-")</f>
        <v>-</v>
      </c>
      <c r="G993" s="8" t="str">
        <f>IFERROR(IF(INDEX('ce raw data'!$C$2:$CZ$3000,MATCH(1,INDEX(('ce raw data'!$A$2:$A$3000=C939)*('ce raw data'!$B$2:$B$3000=$B994),,),0),MATCH(SUBSTITUTE(G942,"Allele","Height"),'ce raw data'!$C$1:$CZ$1,0))="","-",INDEX('ce raw data'!$C$2:$CZ$3000,MATCH(1,INDEX(('ce raw data'!$A$2:$A$3000=C939)*('ce raw data'!$B$2:$B$3000=$B994),,),0),MATCH(SUBSTITUTE(G942,"Allele","Height"),'ce raw data'!$C$1:$CZ$1,0))),"-")</f>
        <v>-</v>
      </c>
      <c r="H993" s="8" t="str">
        <f>IFERROR(IF(INDEX('ce raw data'!$C$2:$CZ$3000,MATCH(1,INDEX(('ce raw data'!$A$2:$A$3000=C939)*('ce raw data'!$B$2:$B$3000=$B994),,),0),MATCH(SUBSTITUTE(H942,"Allele","Height"),'ce raw data'!$C$1:$CZ$1,0))="","-",INDEX('ce raw data'!$C$2:$CZ$3000,MATCH(1,INDEX(('ce raw data'!$A$2:$A$3000=C939)*('ce raw data'!$B$2:$B$3000=$B994),,),0),MATCH(SUBSTITUTE(H942,"Allele","Height"),'ce raw data'!$C$1:$CZ$1,0))),"-")</f>
        <v>-</v>
      </c>
      <c r="I993" s="8" t="str">
        <f>IFERROR(IF(INDEX('ce raw data'!$C$2:$CZ$3000,MATCH(1,INDEX(('ce raw data'!$A$2:$A$3000=C939)*('ce raw data'!$B$2:$B$3000=$B994),,),0),MATCH(SUBSTITUTE(I942,"Allele","Height"),'ce raw data'!$C$1:$CZ$1,0))="","-",INDEX('ce raw data'!$C$2:$CZ$3000,MATCH(1,INDEX(('ce raw data'!$A$2:$A$3000=C939)*('ce raw data'!$B$2:$B$3000=$B994),,),0),MATCH(SUBSTITUTE(I942,"Allele","Height"),'ce raw data'!$C$1:$CZ$1,0))),"-")</f>
        <v>-</v>
      </c>
      <c r="J993" s="8" t="str">
        <f>IFERROR(IF(INDEX('ce raw data'!$C$2:$CZ$3000,MATCH(1,INDEX(('ce raw data'!$A$2:$A$3000=C939)*('ce raw data'!$B$2:$B$3000=$B994),,),0),MATCH(SUBSTITUTE(J942,"Allele","Height"),'ce raw data'!$C$1:$CZ$1,0))="","-",INDEX('ce raw data'!$C$2:$CZ$3000,MATCH(1,INDEX(('ce raw data'!$A$2:$A$3000=C939)*('ce raw data'!$B$2:$B$3000=$B994),,),0),MATCH(SUBSTITUTE(J942,"Allele","Height"),'ce raw data'!$C$1:$CZ$1,0))),"-")</f>
        <v>-</v>
      </c>
    </row>
    <row r="994" spans="2:10" x14ac:dyDescent="0.4">
      <c r="B994" s="13" t="str">
        <f>'Allele Call Table'!$A$121</f>
        <v>DYS576</v>
      </c>
      <c r="C994" s="8" t="str">
        <f>IFERROR(IF(INDEX('ce raw data'!$C$2:$CZ$3000,MATCH(1,INDEX(('ce raw data'!$A$2:$A$3000=C939)*('ce raw data'!$B$2:$B$3000=$B994),,),0),MATCH(C942,'ce raw data'!$C$1:$CZ$1,0))="","-",INDEX('ce raw data'!$C$2:$CZ$3000,MATCH(1,INDEX(('ce raw data'!$A$2:$A$3000=C939)*('ce raw data'!$B$2:$B$3000=$B994),,),0),MATCH(C942,'ce raw data'!$C$1:$CZ$1,0))),"-")</f>
        <v>-</v>
      </c>
      <c r="D994" s="8" t="str">
        <f>IFERROR(IF(INDEX('ce raw data'!$C$2:$CZ$3000,MATCH(1,INDEX(('ce raw data'!$A$2:$A$3000=C939)*('ce raw data'!$B$2:$B$3000=$B994),,),0),MATCH(D942,'ce raw data'!$C$1:$CZ$1,0))="","-",INDEX('ce raw data'!$C$2:$CZ$3000,MATCH(1,INDEX(('ce raw data'!$A$2:$A$3000=C939)*('ce raw data'!$B$2:$B$3000=$B994),,),0),MATCH(D942,'ce raw data'!$C$1:$CZ$1,0))),"-")</f>
        <v>-</v>
      </c>
      <c r="E994" s="8" t="str">
        <f>IFERROR(IF(INDEX('ce raw data'!$C$2:$CZ$3000,MATCH(1,INDEX(('ce raw data'!$A$2:$A$3000=C939)*('ce raw data'!$B$2:$B$3000=$B994),,),0),MATCH(E942,'ce raw data'!$C$1:$CZ$1,0))="","-",INDEX('ce raw data'!$C$2:$CZ$3000,MATCH(1,INDEX(('ce raw data'!$A$2:$A$3000=C939)*('ce raw data'!$B$2:$B$3000=$B994),,),0),MATCH(E942,'ce raw data'!$C$1:$CZ$1,0))),"-")</f>
        <v>-</v>
      </c>
      <c r="F994" s="8" t="str">
        <f>IFERROR(IF(INDEX('ce raw data'!$C$2:$CZ$3000,MATCH(1,INDEX(('ce raw data'!$A$2:$A$3000=C939)*('ce raw data'!$B$2:$B$3000=$B994),,),0),MATCH(F942,'ce raw data'!$C$1:$CZ$1,0))="","-",INDEX('ce raw data'!$C$2:$CZ$3000,MATCH(1,INDEX(('ce raw data'!$A$2:$A$3000=C939)*('ce raw data'!$B$2:$B$3000=$B994),,),0),MATCH(F942,'ce raw data'!$C$1:$CZ$1,0))),"-")</f>
        <v>-</v>
      </c>
      <c r="G994" s="8" t="str">
        <f>IFERROR(IF(INDEX('ce raw data'!$C$2:$CZ$3000,MATCH(1,INDEX(('ce raw data'!$A$2:$A$3000=C939)*('ce raw data'!$B$2:$B$3000=$B994),,),0),MATCH(G942,'ce raw data'!$C$1:$CZ$1,0))="","-",INDEX('ce raw data'!$C$2:$CZ$3000,MATCH(1,INDEX(('ce raw data'!$A$2:$A$3000=C939)*('ce raw data'!$B$2:$B$3000=$B994),,),0),MATCH(G942,'ce raw data'!$C$1:$CZ$1,0))),"-")</f>
        <v>-</v>
      </c>
      <c r="H994" s="8" t="str">
        <f>IFERROR(IF(INDEX('ce raw data'!$C$2:$CZ$3000,MATCH(1,INDEX(('ce raw data'!$A$2:$A$3000=C939)*('ce raw data'!$B$2:$B$3000=$B994),,),0),MATCH(H942,'ce raw data'!$C$1:$CZ$1,0))="","-",INDEX('ce raw data'!$C$2:$CZ$3000,MATCH(1,INDEX(('ce raw data'!$A$2:$A$3000=C939)*('ce raw data'!$B$2:$B$3000=$B994),,),0),MATCH(H942,'ce raw data'!$C$1:$CZ$1,0))),"-")</f>
        <v>-</v>
      </c>
      <c r="I994" s="8" t="str">
        <f>IFERROR(IF(INDEX('ce raw data'!$C$2:$CZ$3000,MATCH(1,INDEX(('ce raw data'!$A$2:$A$3000=C939)*('ce raw data'!$B$2:$B$3000=$B994),,),0),MATCH(I942,'ce raw data'!$C$1:$CZ$1,0))="","-",INDEX('ce raw data'!$C$2:$CZ$3000,MATCH(1,INDEX(('ce raw data'!$A$2:$A$3000=C939)*('ce raw data'!$B$2:$B$3000=$B994),,),0),MATCH(I942,'ce raw data'!$C$1:$CZ$1,0))),"-")</f>
        <v>-</v>
      </c>
      <c r="J994" s="8" t="str">
        <f>IFERROR(IF(INDEX('ce raw data'!$C$2:$CZ$3000,MATCH(1,INDEX(('ce raw data'!$A$2:$A$3000=C939)*('ce raw data'!$B$2:$B$3000=$B994),,),0),MATCH(J942,'ce raw data'!$C$1:$CZ$1,0))="","-",INDEX('ce raw data'!$C$2:$CZ$3000,MATCH(1,INDEX(('ce raw data'!$A$2:$A$3000=C939)*('ce raw data'!$B$2:$B$3000=$B994),,),0),MATCH(J942,'ce raw data'!$C$1:$CZ$1,0))),"-")</f>
        <v>-</v>
      </c>
    </row>
    <row r="995" spans="2:10" hidden="1" x14ac:dyDescent="0.4">
      <c r="B995" s="13"/>
      <c r="C995" s="8" t="str">
        <f>IFERROR(IF(INDEX('ce raw data'!$C$2:$CZ$3000,MATCH(1,INDEX(('ce raw data'!$A$2:$A$3000=C939)*('ce raw data'!$B$2:$B$3000=$B996),,),0),MATCH(SUBSTITUTE(C942,"Allele","Height"),'ce raw data'!$C$1:$CZ$1,0))="","-",INDEX('ce raw data'!$C$2:$CZ$3000,MATCH(1,INDEX(('ce raw data'!$A$2:$A$3000=C939)*('ce raw data'!$B$2:$B$3000=$B996),,),0),MATCH(SUBSTITUTE(C942,"Allele","Height"),'ce raw data'!$C$1:$CZ$1,0))),"-")</f>
        <v>-</v>
      </c>
      <c r="D995" s="8" t="str">
        <f>IFERROR(IF(INDEX('ce raw data'!$C$2:$CZ$3000,MATCH(1,INDEX(('ce raw data'!$A$2:$A$3000=C939)*('ce raw data'!$B$2:$B$3000=$B996),,),0),MATCH(SUBSTITUTE(D942,"Allele","Height"),'ce raw data'!$C$1:$CZ$1,0))="","-",INDEX('ce raw data'!$C$2:$CZ$3000,MATCH(1,INDEX(('ce raw data'!$A$2:$A$3000=C939)*('ce raw data'!$B$2:$B$3000=$B996),,),0),MATCH(SUBSTITUTE(D942,"Allele","Height"),'ce raw data'!$C$1:$CZ$1,0))),"-")</f>
        <v>-</v>
      </c>
      <c r="E995" s="8" t="str">
        <f>IFERROR(IF(INDEX('ce raw data'!$C$2:$CZ$3000,MATCH(1,INDEX(('ce raw data'!$A$2:$A$3000=C939)*('ce raw data'!$B$2:$B$3000=$B996),,),0),MATCH(SUBSTITUTE(E942,"Allele","Height"),'ce raw data'!$C$1:$CZ$1,0))="","-",INDEX('ce raw data'!$C$2:$CZ$3000,MATCH(1,INDEX(('ce raw data'!$A$2:$A$3000=C939)*('ce raw data'!$B$2:$B$3000=$B996),,),0),MATCH(SUBSTITUTE(E942,"Allele","Height"),'ce raw data'!$C$1:$CZ$1,0))),"-")</f>
        <v>-</v>
      </c>
      <c r="F995" s="8" t="str">
        <f>IFERROR(IF(INDEX('ce raw data'!$C$2:$CZ$3000,MATCH(1,INDEX(('ce raw data'!$A$2:$A$3000=C939)*('ce raw data'!$B$2:$B$3000=$B996),,),0),MATCH(SUBSTITUTE(F942,"Allele","Height"),'ce raw data'!$C$1:$CZ$1,0))="","-",INDEX('ce raw data'!$C$2:$CZ$3000,MATCH(1,INDEX(('ce raw data'!$A$2:$A$3000=C939)*('ce raw data'!$B$2:$B$3000=$B996),,),0),MATCH(SUBSTITUTE(F942,"Allele","Height"),'ce raw data'!$C$1:$CZ$1,0))),"-")</f>
        <v>-</v>
      </c>
      <c r="G995" s="8" t="str">
        <f>IFERROR(IF(INDEX('ce raw data'!$C$2:$CZ$3000,MATCH(1,INDEX(('ce raw data'!$A$2:$A$3000=C939)*('ce raw data'!$B$2:$B$3000=$B996),,),0),MATCH(SUBSTITUTE(G942,"Allele","Height"),'ce raw data'!$C$1:$CZ$1,0))="","-",INDEX('ce raw data'!$C$2:$CZ$3000,MATCH(1,INDEX(('ce raw data'!$A$2:$A$3000=C939)*('ce raw data'!$B$2:$B$3000=$B996),,),0),MATCH(SUBSTITUTE(G942,"Allele","Height"),'ce raw data'!$C$1:$CZ$1,0))),"-")</f>
        <v>-</v>
      </c>
      <c r="H995" s="8" t="str">
        <f>IFERROR(IF(INDEX('ce raw data'!$C$2:$CZ$3000,MATCH(1,INDEX(('ce raw data'!$A$2:$A$3000=C939)*('ce raw data'!$B$2:$B$3000=$B996),,),0),MATCH(SUBSTITUTE(H942,"Allele","Height"),'ce raw data'!$C$1:$CZ$1,0))="","-",INDEX('ce raw data'!$C$2:$CZ$3000,MATCH(1,INDEX(('ce raw data'!$A$2:$A$3000=C939)*('ce raw data'!$B$2:$B$3000=$B996),,),0),MATCH(SUBSTITUTE(H942,"Allele","Height"),'ce raw data'!$C$1:$CZ$1,0))),"-")</f>
        <v>-</v>
      </c>
      <c r="I995" s="8" t="str">
        <f>IFERROR(IF(INDEX('ce raw data'!$C$2:$CZ$3000,MATCH(1,INDEX(('ce raw data'!$A$2:$A$3000=C939)*('ce raw data'!$B$2:$B$3000=$B996),,),0),MATCH(SUBSTITUTE(I942,"Allele","Height"),'ce raw data'!$C$1:$CZ$1,0))="","-",INDEX('ce raw data'!$C$2:$CZ$3000,MATCH(1,INDEX(('ce raw data'!$A$2:$A$3000=C939)*('ce raw data'!$B$2:$B$3000=$B996),,),0),MATCH(SUBSTITUTE(I942,"Allele","Height"),'ce raw data'!$C$1:$CZ$1,0))),"-")</f>
        <v>-</v>
      </c>
      <c r="J995" s="8" t="str">
        <f>IFERROR(IF(INDEX('ce raw data'!$C$2:$CZ$3000,MATCH(1,INDEX(('ce raw data'!$A$2:$A$3000=C939)*('ce raw data'!$B$2:$B$3000=$B996),,),0),MATCH(SUBSTITUTE(J942,"Allele","Height"),'ce raw data'!$C$1:$CZ$1,0))="","-",INDEX('ce raw data'!$C$2:$CZ$3000,MATCH(1,INDEX(('ce raw data'!$A$2:$A$3000=C939)*('ce raw data'!$B$2:$B$3000=$B996),,),0),MATCH(SUBSTITUTE(J942,"Allele","Height"),'ce raw data'!$C$1:$CZ$1,0))),"-")</f>
        <v>-</v>
      </c>
    </row>
    <row r="996" spans="2:10" x14ac:dyDescent="0.4">
      <c r="B996" s="13" t="str">
        <f>'Allele Call Table'!$A$123</f>
        <v>DYS570</v>
      </c>
      <c r="C996" s="8" t="str">
        <f>IFERROR(IF(INDEX('ce raw data'!$C$2:$CZ$3000,MATCH(1,INDEX(('ce raw data'!$A$2:$A$3000=C939)*('ce raw data'!$B$2:$B$3000=$B996),,),0),MATCH(C942,'ce raw data'!$C$1:$CZ$1,0))="","-",INDEX('ce raw data'!$C$2:$CZ$3000,MATCH(1,INDEX(('ce raw data'!$A$2:$A$3000=C939)*('ce raw data'!$B$2:$B$3000=$B996),,),0),MATCH(C942,'ce raw data'!$C$1:$CZ$1,0))),"-")</f>
        <v>-</v>
      </c>
      <c r="D996" s="8" t="str">
        <f>IFERROR(IF(INDEX('ce raw data'!$C$2:$CZ$3000,MATCH(1,INDEX(('ce raw data'!$A$2:$A$3000=C939)*('ce raw data'!$B$2:$B$3000=$B996),,),0),MATCH(D942,'ce raw data'!$C$1:$CZ$1,0))="","-",INDEX('ce raw data'!$C$2:$CZ$3000,MATCH(1,INDEX(('ce raw data'!$A$2:$A$3000=C939)*('ce raw data'!$B$2:$B$3000=$B996),,),0),MATCH(D942,'ce raw data'!$C$1:$CZ$1,0))),"-")</f>
        <v>-</v>
      </c>
      <c r="E996" s="8" t="str">
        <f>IFERROR(IF(INDEX('ce raw data'!$C$2:$CZ$3000,MATCH(1,INDEX(('ce raw data'!$A$2:$A$3000=C939)*('ce raw data'!$B$2:$B$3000=$B996),,),0),MATCH(E942,'ce raw data'!$C$1:$CZ$1,0))="","-",INDEX('ce raw data'!$C$2:$CZ$3000,MATCH(1,INDEX(('ce raw data'!$A$2:$A$3000=C939)*('ce raw data'!$B$2:$B$3000=$B996),,),0),MATCH(E942,'ce raw data'!$C$1:$CZ$1,0))),"-")</f>
        <v>-</v>
      </c>
      <c r="F996" s="8" t="str">
        <f>IFERROR(IF(INDEX('ce raw data'!$C$2:$CZ$3000,MATCH(1,INDEX(('ce raw data'!$A$2:$A$3000=C939)*('ce raw data'!$B$2:$B$3000=$B996),,),0),MATCH(F942,'ce raw data'!$C$1:$CZ$1,0))="","-",INDEX('ce raw data'!$C$2:$CZ$3000,MATCH(1,INDEX(('ce raw data'!$A$2:$A$3000=C939)*('ce raw data'!$B$2:$B$3000=$B996),,),0),MATCH(F942,'ce raw data'!$C$1:$CZ$1,0))),"-")</f>
        <v>-</v>
      </c>
      <c r="G996" s="8" t="str">
        <f>IFERROR(IF(INDEX('ce raw data'!$C$2:$CZ$3000,MATCH(1,INDEX(('ce raw data'!$A$2:$A$3000=C939)*('ce raw data'!$B$2:$B$3000=$B996),,),0),MATCH(G942,'ce raw data'!$C$1:$CZ$1,0))="","-",INDEX('ce raw data'!$C$2:$CZ$3000,MATCH(1,INDEX(('ce raw data'!$A$2:$A$3000=C939)*('ce raw data'!$B$2:$B$3000=$B996),,),0),MATCH(G942,'ce raw data'!$C$1:$CZ$1,0))),"-")</f>
        <v>-</v>
      </c>
      <c r="H996" s="8" t="str">
        <f>IFERROR(IF(INDEX('ce raw data'!$C$2:$CZ$3000,MATCH(1,INDEX(('ce raw data'!$A$2:$A$3000=C939)*('ce raw data'!$B$2:$B$3000=$B996),,),0),MATCH(H942,'ce raw data'!$C$1:$CZ$1,0))="","-",INDEX('ce raw data'!$C$2:$CZ$3000,MATCH(1,INDEX(('ce raw data'!$A$2:$A$3000=C939)*('ce raw data'!$B$2:$B$3000=$B996),,),0),MATCH(H942,'ce raw data'!$C$1:$CZ$1,0))),"-")</f>
        <v>-</v>
      </c>
      <c r="I996" s="8" t="str">
        <f>IFERROR(IF(INDEX('ce raw data'!$C$2:$CZ$3000,MATCH(1,INDEX(('ce raw data'!$A$2:$A$3000=C939)*('ce raw data'!$B$2:$B$3000=$B996),,),0),MATCH(I942,'ce raw data'!$C$1:$CZ$1,0))="","-",INDEX('ce raw data'!$C$2:$CZ$3000,MATCH(1,INDEX(('ce raw data'!$A$2:$A$3000=C939)*('ce raw data'!$B$2:$B$3000=$B996),,),0),MATCH(I942,'ce raw data'!$C$1:$CZ$1,0))),"-")</f>
        <v>-</v>
      </c>
      <c r="J996" s="8" t="str">
        <f>IFERROR(IF(INDEX('ce raw data'!$C$2:$CZ$3000,MATCH(1,INDEX(('ce raw data'!$A$2:$A$3000=C939)*('ce raw data'!$B$2:$B$3000=$B996),,),0),MATCH(J942,'ce raw data'!$C$1:$CZ$1,0))="","-",INDEX('ce raw data'!$C$2:$CZ$3000,MATCH(1,INDEX(('ce raw data'!$A$2:$A$3000=C939)*('ce raw data'!$B$2:$B$3000=$B996),,),0),MATCH(J942,'ce raw data'!$C$1:$CZ$1,0))),"-")</f>
        <v>-</v>
      </c>
    </row>
    <row r="997" spans="2:10" x14ac:dyDescent="0.4">
      <c r="B997" s="15"/>
      <c r="C997" s="9"/>
      <c r="D997" s="9"/>
      <c r="E997" s="9"/>
      <c r="F997" s="9"/>
      <c r="G997" s="9"/>
      <c r="H997" s="9"/>
      <c r="I997" s="9"/>
      <c r="J997" s="9"/>
    </row>
    <row r="998" spans="2:10" x14ac:dyDescent="0.4">
      <c r="B998" s="15"/>
      <c r="C998" s="9"/>
      <c r="D998" s="9"/>
      <c r="E998" s="9"/>
      <c r="F998" s="9"/>
      <c r="G998" s="9"/>
      <c r="H998" s="9"/>
      <c r="I998" s="9"/>
      <c r="J998" s="9"/>
    </row>
    <row r="999" spans="2:10" x14ac:dyDescent="0.4">
      <c r="B999" s="15"/>
      <c r="C999" s="9"/>
      <c r="D999" s="9"/>
      <c r="E999" s="9"/>
      <c r="F999" s="9"/>
      <c r="G999" s="9"/>
      <c r="H999" s="9"/>
      <c r="I999" s="9"/>
      <c r="J999" s="9"/>
    </row>
    <row r="1000" spans="2:10" x14ac:dyDescent="0.4">
      <c r="B1000" s="4"/>
    </row>
    <row r="1001" spans="2:10" x14ac:dyDescent="0.4">
      <c r="B1001" s="27" t="s">
        <v>1</v>
      </c>
      <c r="C1001" s="3">
        <f ca="1">TODAY()</f>
        <v>44028</v>
      </c>
      <c r="D1001" s="18"/>
      <c r="E1001" s="37" t="s">
        <v>2</v>
      </c>
      <c r="F1001" s="37"/>
      <c r="G1001" s="4" t="str">
        <f>G$1</f>
        <v/>
      </c>
      <c r="J1001" s="1"/>
    </row>
    <row r="1002" spans="2:10" x14ac:dyDescent="0.4">
      <c r="B1002" s="5" t="s">
        <v>4</v>
      </c>
      <c r="C1002" s="36" t="str">
        <f>IF(INDEX('ce raw data'!$A:$A,2+27*16)="","blank",INDEX('ce raw data'!$A:$A,2+27*16))</f>
        <v>blank</v>
      </c>
      <c r="D1002" s="36"/>
      <c r="E1002" s="36"/>
      <c r="F1002" s="36"/>
      <c r="G1002" s="36"/>
      <c r="H1002" s="36"/>
      <c r="I1002" s="36"/>
      <c r="J1002" s="36"/>
    </row>
    <row r="1003" spans="2:10" ht="24.6" x14ac:dyDescent="0.4">
      <c r="B1003" s="6" t="s">
        <v>5</v>
      </c>
      <c r="C1003" s="36"/>
      <c r="D1003" s="36"/>
      <c r="E1003" s="36"/>
      <c r="F1003" s="36"/>
      <c r="G1003" s="36"/>
      <c r="H1003" s="36"/>
      <c r="I1003" s="36"/>
      <c r="J1003" s="36"/>
    </row>
    <row r="1004" spans="2:10" x14ac:dyDescent="0.4">
      <c r="B1004" s="7"/>
      <c r="C1004" s="39"/>
      <c r="D1004" s="39"/>
      <c r="E1004" s="39"/>
      <c r="F1004" s="39"/>
      <c r="G1004" s="39"/>
      <c r="H1004" s="39"/>
      <c r="I1004" s="39"/>
      <c r="J1004" s="39"/>
    </row>
    <row r="1005" spans="2:10" x14ac:dyDescent="0.4">
      <c r="B1005" s="5" t="s">
        <v>7</v>
      </c>
      <c r="C1005" s="21" t="s">
        <v>8</v>
      </c>
      <c r="D1005" s="21" t="s">
        <v>9</v>
      </c>
      <c r="E1005" s="21" t="s">
        <v>40</v>
      </c>
      <c r="F1005" s="21" t="s">
        <v>41</v>
      </c>
      <c r="G1005" s="21" t="s">
        <v>42</v>
      </c>
      <c r="H1005" s="21" t="s">
        <v>43</v>
      </c>
      <c r="I1005" s="21" t="s">
        <v>44</v>
      </c>
      <c r="J1005" s="21" t="s">
        <v>45</v>
      </c>
    </row>
    <row r="1006" spans="2:10" hidden="1" x14ac:dyDescent="0.4">
      <c r="B1006" s="28"/>
      <c r="C1006" s="28" t="str">
        <f>IFERROR(IF(INDEX('ce raw data'!$C$2:$CZ$3000,MATCH(1,INDEX(('ce raw data'!$A$2:$A$3000=C1002)*('ce raw data'!$B$2:$B$3000=$B1007),,),0),MATCH(SUBSTITUTE(C1005,"Allele","Height"),'ce raw data'!$C$1:$CZ$1,0))="","-",INDEX('ce raw data'!$C$2:$CZ$3000,MATCH(1,INDEX(('ce raw data'!$A$2:$A$3000=C1002)*('ce raw data'!$B$2:$B$3000=$B1007),,),0),MATCH(SUBSTITUTE(C1005,"Allele","Height"),'ce raw data'!$C$1:$CZ$1,0))),"-")</f>
        <v>-</v>
      </c>
      <c r="D1006" s="28" t="str">
        <f>IFERROR(IF(INDEX('ce raw data'!$C$2:$CZ$3000,MATCH(1,INDEX(('ce raw data'!$A$2:$A$3000=C1002)*('ce raw data'!$B$2:$B$3000=$B1007),,),0),MATCH(SUBSTITUTE(D1005,"Allele","Height"),'ce raw data'!$C$1:$CZ$1,0))="","-",INDEX('ce raw data'!$C$2:$CZ$3000,MATCH(1,INDEX(('ce raw data'!$A$2:$A$3000=C1002)*('ce raw data'!$B$2:$B$3000=$B1007),,),0),MATCH(SUBSTITUTE(D1005,"Allele","Height"),'ce raw data'!$C$1:$CZ$1,0))),"-")</f>
        <v>-</v>
      </c>
      <c r="E1006" s="28" t="str">
        <f>IFERROR(IF(INDEX('ce raw data'!$C$2:$CZ$3000,MATCH(1,INDEX(('ce raw data'!$A$2:$A$3000=C1002)*('ce raw data'!$B$2:$B$3000=$B1007),,),0),MATCH(SUBSTITUTE(E1005,"Allele","Height"),'ce raw data'!$C$1:$CZ$1,0))="","-",INDEX('ce raw data'!$C$2:$CZ$3000,MATCH(1,INDEX(('ce raw data'!$A$2:$A$3000=C1002)*('ce raw data'!$B$2:$B$3000=$B1007),,),0),MATCH(SUBSTITUTE(E1005,"Allele","Height"),'ce raw data'!$C$1:$CZ$1,0))),"-")</f>
        <v>-</v>
      </c>
      <c r="F1006" s="28" t="str">
        <f>IFERROR(IF(INDEX('ce raw data'!$C$2:$CZ$3000,MATCH(1,INDEX(('ce raw data'!$A$2:$A$3000=C1002)*('ce raw data'!$B$2:$B$3000=$B1007),,),0),MATCH(SUBSTITUTE(F1005,"Allele","Height"),'ce raw data'!$C$1:$CZ$1,0))="","-",INDEX('ce raw data'!$C$2:$CZ$3000,MATCH(1,INDEX(('ce raw data'!$A$2:$A$3000=C1002)*('ce raw data'!$B$2:$B$3000=$B1007),,),0),MATCH(SUBSTITUTE(F1005,"Allele","Height"),'ce raw data'!$C$1:$CZ$1,0))),"-")</f>
        <v>-</v>
      </c>
      <c r="G1006" s="28" t="str">
        <f>IFERROR(IF(INDEX('ce raw data'!$C$2:$CZ$3000,MATCH(1,INDEX(('ce raw data'!$A$2:$A$3000=C1002)*('ce raw data'!$B$2:$B$3000=$B1007),,),0),MATCH(SUBSTITUTE(G1005,"Allele","Height"),'ce raw data'!$C$1:$CZ$1,0))="","-",INDEX('ce raw data'!$C$2:$CZ$3000,MATCH(1,INDEX(('ce raw data'!$A$2:$A$3000=C1002)*('ce raw data'!$B$2:$B$3000=$B1007),,),0),MATCH(SUBSTITUTE(G1005,"Allele","Height"),'ce raw data'!$C$1:$CZ$1,0))),"-")</f>
        <v>-</v>
      </c>
      <c r="H1006" s="28" t="str">
        <f>IFERROR(IF(INDEX('ce raw data'!$C$2:$CZ$3000,MATCH(1,INDEX(('ce raw data'!$A$2:$A$3000=C1002)*('ce raw data'!$B$2:$B$3000=$B1007),,),0),MATCH(SUBSTITUTE(H1005,"Allele","Height"),'ce raw data'!$C$1:$CZ$1,0))="","-",INDEX('ce raw data'!$C$2:$CZ$3000,MATCH(1,INDEX(('ce raw data'!$A$2:$A$3000=C1002)*('ce raw data'!$B$2:$B$3000=$B1007),,),0),MATCH(SUBSTITUTE(H1005,"Allele","Height"),'ce raw data'!$C$1:$CZ$1,0))),"-")</f>
        <v>-</v>
      </c>
      <c r="I1006" s="28" t="str">
        <f>IFERROR(IF(INDEX('ce raw data'!$C$2:$CZ$3000,MATCH(1,INDEX(('ce raw data'!$A$2:$A$3000=C1002)*('ce raw data'!$B$2:$B$3000=$B1007),,),0),MATCH(SUBSTITUTE(I1005,"Allele","Height"),'ce raw data'!$C$1:$CZ$1,0))="","-",INDEX('ce raw data'!$C$2:$CZ$3000,MATCH(1,INDEX(('ce raw data'!$A$2:$A$3000=C1002)*('ce raw data'!$B$2:$B$3000=$B1007),,),0),MATCH(SUBSTITUTE(I1005,"Allele","Height"),'ce raw data'!$C$1:$CZ$1,0))),"-")</f>
        <v>-</v>
      </c>
      <c r="J1006" s="28" t="str">
        <f>IFERROR(IF(INDEX('ce raw data'!$C$2:$CZ$3000,MATCH(1,INDEX(('ce raw data'!$A$2:$A$3000=C1002)*('ce raw data'!$B$2:$B$3000=$B1007),,),0),MATCH(SUBSTITUTE(J1005,"Allele","Height"),'ce raw data'!$C$1:$CZ$1,0))="","-",INDEX('ce raw data'!$C$2:$CZ$3000,MATCH(1,INDEX(('ce raw data'!$A$2:$A$3000=C1002)*('ce raw data'!$B$2:$B$3000=$B1007),,),0),MATCH(SUBSTITUTE(J1005,"Allele","Height"),'ce raw data'!$C$1:$CZ$1,0))),"-")</f>
        <v>-</v>
      </c>
    </row>
    <row r="1007" spans="2:10" x14ac:dyDescent="0.4">
      <c r="B1007" s="10" t="str">
        <f>'Allele Call Table'!$A$71</f>
        <v>AMEL</v>
      </c>
      <c r="C1007" s="8" t="str">
        <f>IFERROR(IF(INDEX('ce raw data'!$C$2:$CZ$3000,MATCH(1,INDEX(('ce raw data'!$A$2:$A$3000=C1002)*('ce raw data'!$B$2:$B$3000=$B1007),,),0),MATCH(C1005,'ce raw data'!$C$1:$CZ$1,0))="","-",INDEX('ce raw data'!$C$2:$CZ$3000,MATCH(1,INDEX(('ce raw data'!$A$2:$A$3000=C1002)*('ce raw data'!$B$2:$B$3000=$B1007),,),0),MATCH(C1005,'ce raw data'!$C$1:$CZ$1,0))),"-")</f>
        <v>-</v>
      </c>
      <c r="D1007" s="8" t="str">
        <f>IFERROR(IF(INDEX('ce raw data'!$C$2:$CZ$3000,MATCH(1,INDEX(('ce raw data'!$A$2:$A$3000=C1002)*('ce raw data'!$B$2:$B$3000=$B1007),,),0),MATCH(D1005,'ce raw data'!$C$1:$CZ$1,0))="","-",INDEX('ce raw data'!$C$2:$CZ$3000,MATCH(1,INDEX(('ce raw data'!$A$2:$A$3000=C1002)*('ce raw data'!$B$2:$B$3000=$B1007),,),0),MATCH(D1005,'ce raw data'!$C$1:$CZ$1,0))),"-")</f>
        <v>-</v>
      </c>
      <c r="E1007" s="8" t="str">
        <f>IFERROR(IF(INDEX('ce raw data'!$C$2:$CZ$3000,MATCH(1,INDEX(('ce raw data'!$A$2:$A$3000=C1002)*('ce raw data'!$B$2:$B$3000=$B1007),,),0),MATCH(E1005,'ce raw data'!$C$1:$CZ$1,0))="","-",INDEX('ce raw data'!$C$2:$CZ$3000,MATCH(1,INDEX(('ce raw data'!$A$2:$A$3000=C1002)*('ce raw data'!$B$2:$B$3000=$B1007),,),0),MATCH(E1005,'ce raw data'!$C$1:$CZ$1,0))),"-")</f>
        <v>-</v>
      </c>
      <c r="F1007" s="8" t="str">
        <f>IFERROR(IF(INDEX('ce raw data'!$C$2:$CZ$3000,MATCH(1,INDEX(('ce raw data'!$A$2:$A$3000=C1002)*('ce raw data'!$B$2:$B$3000=$B1007),,),0),MATCH(F1005,'ce raw data'!$C$1:$CZ$1,0))="","-",INDEX('ce raw data'!$C$2:$CZ$3000,MATCH(1,INDEX(('ce raw data'!$A$2:$A$3000=C1002)*('ce raw data'!$B$2:$B$3000=$B1007),,),0),MATCH(F1005,'ce raw data'!$C$1:$CZ$1,0))),"-")</f>
        <v>-</v>
      </c>
      <c r="G1007" s="8" t="str">
        <f>IFERROR(IF(INDEX('ce raw data'!$C$2:$CZ$3000,MATCH(1,INDEX(('ce raw data'!$A$2:$A$3000=C1002)*('ce raw data'!$B$2:$B$3000=$B1007),,),0),MATCH(G1005,'ce raw data'!$C$1:$CZ$1,0))="","-",INDEX('ce raw data'!$C$2:$CZ$3000,MATCH(1,INDEX(('ce raw data'!$A$2:$A$3000=C1002)*('ce raw data'!$B$2:$B$3000=$B1007),,),0),MATCH(G1005,'ce raw data'!$C$1:$CZ$1,0))),"-")</f>
        <v>-</v>
      </c>
      <c r="H1007" s="8" t="str">
        <f>IFERROR(IF(INDEX('ce raw data'!$C$2:$CZ$3000,MATCH(1,INDEX(('ce raw data'!$A$2:$A$3000=C1002)*('ce raw data'!$B$2:$B$3000=$B1007),,),0),MATCH(H1005,'ce raw data'!$C$1:$CZ$1,0))="","-",INDEX('ce raw data'!$C$2:$CZ$3000,MATCH(1,INDEX(('ce raw data'!$A$2:$A$3000=C1002)*('ce raw data'!$B$2:$B$3000=$B1007),,),0),MATCH(H1005,'ce raw data'!$C$1:$CZ$1,0))),"-")</f>
        <v>-</v>
      </c>
      <c r="I1007" s="8" t="str">
        <f>IFERROR(IF(INDEX('ce raw data'!$C$2:$CZ$3000,MATCH(1,INDEX(('ce raw data'!$A$2:$A$3000=C1002)*('ce raw data'!$B$2:$B$3000=$B1007),,),0),MATCH(I1005,'ce raw data'!$C$1:$CZ$1,0))="","-",INDEX('ce raw data'!$C$2:$CZ$3000,MATCH(1,INDEX(('ce raw data'!$A$2:$A$3000=C1002)*('ce raw data'!$B$2:$B$3000=$B1007),,),0),MATCH(I1005,'ce raw data'!$C$1:$CZ$1,0))),"-")</f>
        <v>-</v>
      </c>
      <c r="J1007" s="8" t="str">
        <f>IFERROR(IF(INDEX('ce raw data'!$C$2:$CZ$3000,MATCH(1,INDEX(('ce raw data'!$A$2:$A$3000=C1002)*('ce raw data'!$B$2:$B$3000=$B1007),,),0),MATCH(J1005,'ce raw data'!$C$1:$CZ$1,0))="","-",INDEX('ce raw data'!$C$2:$CZ$3000,MATCH(1,INDEX(('ce raw data'!$A$2:$A$3000=C1002)*('ce raw data'!$B$2:$B$3000=$B1007),,),0),MATCH(J1005,'ce raw data'!$C$1:$CZ$1,0))),"-")</f>
        <v>-</v>
      </c>
    </row>
    <row r="1008" spans="2:10" hidden="1" x14ac:dyDescent="0.4">
      <c r="B1008" s="10"/>
      <c r="C1008" s="8" t="str">
        <f>IFERROR(IF(INDEX('ce raw data'!$C$2:$CZ$3000,MATCH(1,INDEX(('ce raw data'!$A$2:$A$3000=C1002)*('ce raw data'!$B$2:$B$3000=$B1009),,),0),MATCH(SUBSTITUTE(C1005,"Allele","Height"),'ce raw data'!$C$1:$CZ$1,0))="","-",INDEX('ce raw data'!$C$2:$CZ$3000,MATCH(1,INDEX(('ce raw data'!$A$2:$A$3000=C1002)*('ce raw data'!$B$2:$B$3000=$B1009),,),0),MATCH(SUBSTITUTE(C1005,"Allele","Height"),'ce raw data'!$C$1:$CZ$1,0))),"-")</f>
        <v>-</v>
      </c>
      <c r="D1008" s="8" t="str">
        <f>IFERROR(IF(INDEX('ce raw data'!$C$2:$CZ$3000,MATCH(1,INDEX(('ce raw data'!$A$2:$A$3000=C1002)*('ce raw data'!$B$2:$B$3000=$B1009),,),0),MATCH(SUBSTITUTE(D1005,"Allele","Height"),'ce raw data'!$C$1:$CZ$1,0))="","-",INDEX('ce raw data'!$C$2:$CZ$3000,MATCH(1,INDEX(('ce raw data'!$A$2:$A$3000=C1002)*('ce raw data'!$B$2:$B$3000=$B1009),,),0),MATCH(SUBSTITUTE(D1005,"Allele","Height"),'ce raw data'!$C$1:$CZ$1,0))),"-")</f>
        <v>-</v>
      </c>
      <c r="E1008" s="8" t="str">
        <f>IFERROR(IF(INDEX('ce raw data'!$C$2:$CZ$3000,MATCH(1,INDEX(('ce raw data'!$A$2:$A$3000=C1002)*('ce raw data'!$B$2:$B$3000=$B1009),,),0),MATCH(SUBSTITUTE(E1005,"Allele","Height"),'ce raw data'!$C$1:$CZ$1,0))="","-",INDEX('ce raw data'!$C$2:$CZ$3000,MATCH(1,INDEX(('ce raw data'!$A$2:$A$3000=C1002)*('ce raw data'!$B$2:$B$3000=$B1009),,),0),MATCH(SUBSTITUTE(E1005,"Allele","Height"),'ce raw data'!$C$1:$CZ$1,0))),"-")</f>
        <v>-</v>
      </c>
      <c r="F1008" s="8" t="str">
        <f>IFERROR(IF(INDEX('ce raw data'!$C$2:$CZ$3000,MATCH(1,INDEX(('ce raw data'!$A$2:$A$3000=C1002)*('ce raw data'!$B$2:$B$3000=$B1009),,),0),MATCH(SUBSTITUTE(F1005,"Allele","Height"),'ce raw data'!$C$1:$CZ$1,0))="","-",INDEX('ce raw data'!$C$2:$CZ$3000,MATCH(1,INDEX(('ce raw data'!$A$2:$A$3000=C1002)*('ce raw data'!$B$2:$B$3000=$B1009),,),0),MATCH(SUBSTITUTE(F1005,"Allele","Height"),'ce raw data'!$C$1:$CZ$1,0))),"-")</f>
        <v>-</v>
      </c>
      <c r="G1008" s="8" t="str">
        <f>IFERROR(IF(INDEX('ce raw data'!$C$2:$CZ$3000,MATCH(1,INDEX(('ce raw data'!$A$2:$A$3000=C1002)*('ce raw data'!$B$2:$B$3000=$B1009),,),0),MATCH(SUBSTITUTE(G1005,"Allele","Height"),'ce raw data'!$C$1:$CZ$1,0))="","-",INDEX('ce raw data'!$C$2:$CZ$3000,MATCH(1,INDEX(('ce raw data'!$A$2:$A$3000=C1002)*('ce raw data'!$B$2:$B$3000=$B1009),,),0),MATCH(SUBSTITUTE(G1005,"Allele","Height"),'ce raw data'!$C$1:$CZ$1,0))),"-")</f>
        <v>-</v>
      </c>
      <c r="H1008" s="8" t="str">
        <f>IFERROR(IF(INDEX('ce raw data'!$C$2:$CZ$3000,MATCH(1,INDEX(('ce raw data'!$A$2:$A$3000=C1002)*('ce raw data'!$B$2:$B$3000=$B1009),,),0),MATCH(SUBSTITUTE(H1005,"Allele","Height"),'ce raw data'!$C$1:$CZ$1,0))="","-",INDEX('ce raw data'!$C$2:$CZ$3000,MATCH(1,INDEX(('ce raw data'!$A$2:$A$3000=C1002)*('ce raw data'!$B$2:$B$3000=$B1009),,),0),MATCH(SUBSTITUTE(H1005,"Allele","Height"),'ce raw data'!$C$1:$CZ$1,0))),"-")</f>
        <v>-</v>
      </c>
      <c r="I1008" s="8" t="str">
        <f>IFERROR(IF(INDEX('ce raw data'!$C$2:$CZ$3000,MATCH(1,INDEX(('ce raw data'!$A$2:$A$3000=C1002)*('ce raw data'!$B$2:$B$3000=$B1009),,),0),MATCH(SUBSTITUTE(I1005,"Allele","Height"),'ce raw data'!$C$1:$CZ$1,0))="","-",INDEX('ce raw data'!$C$2:$CZ$3000,MATCH(1,INDEX(('ce raw data'!$A$2:$A$3000=C1002)*('ce raw data'!$B$2:$B$3000=$B1009),,),0),MATCH(SUBSTITUTE(I1005,"Allele","Height"),'ce raw data'!$C$1:$CZ$1,0))),"-")</f>
        <v>-</v>
      </c>
      <c r="J1008" s="8" t="str">
        <f>IFERROR(IF(INDEX('ce raw data'!$C$2:$CZ$3000,MATCH(1,INDEX(('ce raw data'!$A$2:$A$3000=C1002)*('ce raw data'!$B$2:$B$3000=$B1009),,),0),MATCH(SUBSTITUTE(J1005,"Allele","Height"),'ce raw data'!$C$1:$CZ$1,0))="","-",INDEX('ce raw data'!$C$2:$CZ$3000,MATCH(1,INDEX(('ce raw data'!$A$2:$A$3000=C1002)*('ce raw data'!$B$2:$B$3000=$B1009),,),0),MATCH(SUBSTITUTE(J1005,"Allele","Height"),'ce raw data'!$C$1:$CZ$1,0))),"-")</f>
        <v>-</v>
      </c>
    </row>
    <row r="1009" spans="2:10" x14ac:dyDescent="0.4">
      <c r="B1009" s="10" t="str">
        <f>'Allele Call Table'!$A$73</f>
        <v>D3S1358</v>
      </c>
      <c r="C1009" s="8" t="str">
        <f>IFERROR(IF(INDEX('ce raw data'!$C$2:$CZ$3000,MATCH(1,INDEX(('ce raw data'!$A$2:$A$3000=C1002)*('ce raw data'!$B$2:$B$3000=$B1009),,),0),MATCH(C1005,'ce raw data'!$C$1:$CZ$1,0))="","-",INDEX('ce raw data'!$C$2:$CZ$3000,MATCH(1,INDEX(('ce raw data'!$A$2:$A$3000=C1002)*('ce raw data'!$B$2:$B$3000=$B1009),,),0),MATCH(C1005,'ce raw data'!$C$1:$CZ$1,0))),"-")</f>
        <v>-</v>
      </c>
      <c r="D1009" s="8" t="str">
        <f>IFERROR(IF(INDEX('ce raw data'!$C$2:$CZ$3000,MATCH(1,INDEX(('ce raw data'!$A$2:$A$3000=C1002)*('ce raw data'!$B$2:$B$3000=$B1009),,),0),MATCH(D1005,'ce raw data'!$C$1:$CZ$1,0))="","-",INDEX('ce raw data'!$C$2:$CZ$3000,MATCH(1,INDEX(('ce raw data'!$A$2:$A$3000=C1002)*('ce raw data'!$B$2:$B$3000=$B1009),,),0),MATCH(D1005,'ce raw data'!$C$1:$CZ$1,0))),"-")</f>
        <v>-</v>
      </c>
      <c r="E1009" s="8" t="str">
        <f>IFERROR(IF(INDEX('ce raw data'!$C$2:$CZ$3000,MATCH(1,INDEX(('ce raw data'!$A$2:$A$3000=C1002)*('ce raw data'!$B$2:$B$3000=$B1009),,),0),MATCH(E1005,'ce raw data'!$C$1:$CZ$1,0))="","-",INDEX('ce raw data'!$C$2:$CZ$3000,MATCH(1,INDEX(('ce raw data'!$A$2:$A$3000=C1002)*('ce raw data'!$B$2:$B$3000=$B1009),,),0),MATCH(E1005,'ce raw data'!$C$1:$CZ$1,0))),"-")</f>
        <v>-</v>
      </c>
      <c r="F1009" s="8" t="str">
        <f>IFERROR(IF(INDEX('ce raw data'!$C$2:$CZ$3000,MATCH(1,INDEX(('ce raw data'!$A$2:$A$3000=C1002)*('ce raw data'!$B$2:$B$3000=$B1009),,),0),MATCH(F1005,'ce raw data'!$C$1:$CZ$1,0))="","-",INDEX('ce raw data'!$C$2:$CZ$3000,MATCH(1,INDEX(('ce raw data'!$A$2:$A$3000=C1002)*('ce raw data'!$B$2:$B$3000=$B1009),,),0),MATCH(F1005,'ce raw data'!$C$1:$CZ$1,0))),"-")</f>
        <v>-</v>
      </c>
      <c r="G1009" s="8" t="str">
        <f>IFERROR(IF(INDEX('ce raw data'!$C$2:$CZ$3000,MATCH(1,INDEX(('ce raw data'!$A$2:$A$3000=C1002)*('ce raw data'!$B$2:$B$3000=$B1009),,),0),MATCH(G1005,'ce raw data'!$C$1:$CZ$1,0))="","-",INDEX('ce raw data'!$C$2:$CZ$3000,MATCH(1,INDEX(('ce raw data'!$A$2:$A$3000=C1002)*('ce raw data'!$B$2:$B$3000=$B1009),,),0),MATCH(G1005,'ce raw data'!$C$1:$CZ$1,0))),"-")</f>
        <v>-</v>
      </c>
      <c r="H1009" s="8" t="str">
        <f>IFERROR(IF(INDEX('ce raw data'!$C$2:$CZ$3000,MATCH(1,INDEX(('ce raw data'!$A$2:$A$3000=C1002)*('ce raw data'!$B$2:$B$3000=$B1009),,),0),MATCH(H1005,'ce raw data'!$C$1:$CZ$1,0))="","-",INDEX('ce raw data'!$C$2:$CZ$3000,MATCH(1,INDEX(('ce raw data'!$A$2:$A$3000=C1002)*('ce raw data'!$B$2:$B$3000=$B1009),,),0),MATCH(H1005,'ce raw data'!$C$1:$CZ$1,0))),"-")</f>
        <v>-</v>
      </c>
      <c r="I1009" s="8" t="str">
        <f>IFERROR(IF(INDEX('ce raw data'!$C$2:$CZ$3000,MATCH(1,INDEX(('ce raw data'!$A$2:$A$3000=C1002)*('ce raw data'!$B$2:$B$3000=$B1009),,),0),MATCH(I1005,'ce raw data'!$C$1:$CZ$1,0))="","-",INDEX('ce raw data'!$C$2:$CZ$3000,MATCH(1,INDEX(('ce raw data'!$A$2:$A$3000=C1002)*('ce raw data'!$B$2:$B$3000=$B1009),,),0),MATCH(I1005,'ce raw data'!$C$1:$CZ$1,0))),"-")</f>
        <v>-</v>
      </c>
      <c r="J1009" s="8" t="str">
        <f>IFERROR(IF(INDEX('ce raw data'!$C$2:$CZ$3000,MATCH(1,INDEX(('ce raw data'!$A$2:$A$3000=C1002)*('ce raw data'!$B$2:$B$3000=$B1009),,),0),MATCH(J1005,'ce raw data'!$C$1:$CZ$1,0))="","-",INDEX('ce raw data'!$C$2:$CZ$3000,MATCH(1,INDEX(('ce raw data'!$A$2:$A$3000=C1002)*('ce raw data'!$B$2:$B$3000=$B1009),,),0),MATCH(J1005,'ce raw data'!$C$1:$CZ$1,0))),"-")</f>
        <v>-</v>
      </c>
    </row>
    <row r="1010" spans="2:10" hidden="1" x14ac:dyDescent="0.4">
      <c r="B1010" s="10"/>
      <c r="C1010" s="8" t="str">
        <f>IFERROR(IF(INDEX('ce raw data'!$C$2:$CZ$3000,MATCH(1,INDEX(('ce raw data'!$A$2:$A$3000=C1002)*('ce raw data'!$B$2:$B$3000=$B1011),,),0),MATCH(SUBSTITUTE(C1005,"Allele","Height"),'ce raw data'!$C$1:$CZ$1,0))="","-",INDEX('ce raw data'!$C$2:$CZ$3000,MATCH(1,INDEX(('ce raw data'!$A$2:$A$3000=C1002)*('ce raw data'!$B$2:$B$3000=$B1011),,),0),MATCH(SUBSTITUTE(C1005,"Allele","Height"),'ce raw data'!$C$1:$CZ$1,0))),"-")</f>
        <v>-</v>
      </c>
      <c r="D1010" s="8" t="str">
        <f>IFERROR(IF(INDEX('ce raw data'!$C$2:$CZ$3000,MATCH(1,INDEX(('ce raw data'!$A$2:$A$3000=C1002)*('ce raw data'!$B$2:$B$3000=$B1011),,),0),MATCH(SUBSTITUTE(D1005,"Allele","Height"),'ce raw data'!$C$1:$CZ$1,0))="","-",INDEX('ce raw data'!$C$2:$CZ$3000,MATCH(1,INDEX(('ce raw data'!$A$2:$A$3000=C1002)*('ce raw data'!$B$2:$B$3000=$B1011),,),0),MATCH(SUBSTITUTE(D1005,"Allele","Height"),'ce raw data'!$C$1:$CZ$1,0))),"-")</f>
        <v>-</v>
      </c>
      <c r="E1010" s="8" t="str">
        <f>IFERROR(IF(INDEX('ce raw data'!$C$2:$CZ$3000,MATCH(1,INDEX(('ce raw data'!$A$2:$A$3000=C1002)*('ce raw data'!$B$2:$B$3000=$B1011),,),0),MATCH(SUBSTITUTE(E1005,"Allele","Height"),'ce raw data'!$C$1:$CZ$1,0))="","-",INDEX('ce raw data'!$C$2:$CZ$3000,MATCH(1,INDEX(('ce raw data'!$A$2:$A$3000=C1002)*('ce raw data'!$B$2:$B$3000=$B1011),,),0),MATCH(SUBSTITUTE(E1005,"Allele","Height"),'ce raw data'!$C$1:$CZ$1,0))),"-")</f>
        <v>-</v>
      </c>
      <c r="F1010" s="8" t="str">
        <f>IFERROR(IF(INDEX('ce raw data'!$C$2:$CZ$3000,MATCH(1,INDEX(('ce raw data'!$A$2:$A$3000=C1002)*('ce raw data'!$B$2:$B$3000=$B1011),,),0),MATCH(SUBSTITUTE(F1005,"Allele","Height"),'ce raw data'!$C$1:$CZ$1,0))="","-",INDEX('ce raw data'!$C$2:$CZ$3000,MATCH(1,INDEX(('ce raw data'!$A$2:$A$3000=C1002)*('ce raw data'!$B$2:$B$3000=$B1011),,),0),MATCH(SUBSTITUTE(F1005,"Allele","Height"),'ce raw data'!$C$1:$CZ$1,0))),"-")</f>
        <v>-</v>
      </c>
      <c r="G1010" s="8" t="str">
        <f>IFERROR(IF(INDEX('ce raw data'!$C$2:$CZ$3000,MATCH(1,INDEX(('ce raw data'!$A$2:$A$3000=C1002)*('ce raw data'!$B$2:$B$3000=$B1011),,),0),MATCH(SUBSTITUTE(G1005,"Allele","Height"),'ce raw data'!$C$1:$CZ$1,0))="","-",INDEX('ce raw data'!$C$2:$CZ$3000,MATCH(1,INDEX(('ce raw data'!$A$2:$A$3000=C1002)*('ce raw data'!$B$2:$B$3000=$B1011),,),0),MATCH(SUBSTITUTE(G1005,"Allele","Height"),'ce raw data'!$C$1:$CZ$1,0))),"-")</f>
        <v>-</v>
      </c>
      <c r="H1010" s="8" t="str">
        <f>IFERROR(IF(INDEX('ce raw data'!$C$2:$CZ$3000,MATCH(1,INDEX(('ce raw data'!$A$2:$A$3000=C1002)*('ce raw data'!$B$2:$B$3000=$B1011),,),0),MATCH(SUBSTITUTE(H1005,"Allele","Height"),'ce raw data'!$C$1:$CZ$1,0))="","-",INDEX('ce raw data'!$C$2:$CZ$3000,MATCH(1,INDEX(('ce raw data'!$A$2:$A$3000=C1002)*('ce raw data'!$B$2:$B$3000=$B1011),,),0),MATCH(SUBSTITUTE(H1005,"Allele","Height"),'ce raw data'!$C$1:$CZ$1,0))),"-")</f>
        <v>-</v>
      </c>
      <c r="I1010" s="8" t="str">
        <f>IFERROR(IF(INDEX('ce raw data'!$C$2:$CZ$3000,MATCH(1,INDEX(('ce raw data'!$A$2:$A$3000=C1002)*('ce raw data'!$B$2:$B$3000=$B1011),,),0),MATCH(SUBSTITUTE(I1005,"Allele","Height"),'ce raw data'!$C$1:$CZ$1,0))="","-",INDEX('ce raw data'!$C$2:$CZ$3000,MATCH(1,INDEX(('ce raw data'!$A$2:$A$3000=C1002)*('ce raw data'!$B$2:$B$3000=$B1011),,),0),MATCH(SUBSTITUTE(I1005,"Allele","Height"),'ce raw data'!$C$1:$CZ$1,0))),"-")</f>
        <v>-</v>
      </c>
      <c r="J1010" s="8" t="str">
        <f>IFERROR(IF(INDEX('ce raw data'!$C$2:$CZ$3000,MATCH(1,INDEX(('ce raw data'!$A$2:$A$3000=C1002)*('ce raw data'!$B$2:$B$3000=$B1011),,),0),MATCH(SUBSTITUTE(J1005,"Allele","Height"),'ce raw data'!$C$1:$CZ$1,0))="","-",INDEX('ce raw data'!$C$2:$CZ$3000,MATCH(1,INDEX(('ce raw data'!$A$2:$A$3000=C1002)*('ce raw data'!$B$2:$B$3000=$B1011),,),0),MATCH(SUBSTITUTE(J1005,"Allele","Height"),'ce raw data'!$C$1:$CZ$1,0))),"-")</f>
        <v>-</v>
      </c>
    </row>
    <row r="1011" spans="2:10" x14ac:dyDescent="0.4">
      <c r="B1011" s="10" t="str">
        <f>'Allele Call Table'!$A$75</f>
        <v>D1S1656</v>
      </c>
      <c r="C1011" s="8" t="str">
        <f>IFERROR(IF(INDEX('ce raw data'!$C$2:$CZ$3000,MATCH(1,INDEX(('ce raw data'!$A$2:$A$3000=C1002)*('ce raw data'!$B$2:$B$3000=$B1011),,),0),MATCH(C1005,'ce raw data'!$C$1:$CZ$1,0))="","-",INDEX('ce raw data'!$C$2:$CZ$3000,MATCH(1,INDEX(('ce raw data'!$A$2:$A$3000=C1002)*('ce raw data'!$B$2:$B$3000=$B1011),,),0),MATCH(C1005,'ce raw data'!$C$1:$CZ$1,0))),"-")</f>
        <v>-</v>
      </c>
      <c r="D1011" s="8" t="str">
        <f>IFERROR(IF(INDEX('ce raw data'!$C$2:$CZ$3000,MATCH(1,INDEX(('ce raw data'!$A$2:$A$3000=C1002)*('ce raw data'!$B$2:$B$3000=$B1011),,),0),MATCH(D1005,'ce raw data'!$C$1:$CZ$1,0))="","-",INDEX('ce raw data'!$C$2:$CZ$3000,MATCH(1,INDEX(('ce raw data'!$A$2:$A$3000=C1002)*('ce raw data'!$B$2:$B$3000=$B1011),,),0),MATCH(D1005,'ce raw data'!$C$1:$CZ$1,0))),"-")</f>
        <v>-</v>
      </c>
      <c r="E1011" s="8" t="str">
        <f>IFERROR(IF(INDEX('ce raw data'!$C$2:$CZ$3000,MATCH(1,INDEX(('ce raw data'!$A$2:$A$3000=C1002)*('ce raw data'!$B$2:$B$3000=$B1011),,),0),MATCH(E1005,'ce raw data'!$C$1:$CZ$1,0))="","-",INDEX('ce raw data'!$C$2:$CZ$3000,MATCH(1,INDEX(('ce raw data'!$A$2:$A$3000=C1002)*('ce raw data'!$B$2:$B$3000=$B1011),,),0),MATCH(E1005,'ce raw data'!$C$1:$CZ$1,0))),"-")</f>
        <v>-</v>
      </c>
      <c r="F1011" s="8" t="str">
        <f>IFERROR(IF(INDEX('ce raw data'!$C$2:$CZ$3000,MATCH(1,INDEX(('ce raw data'!$A$2:$A$3000=C1002)*('ce raw data'!$B$2:$B$3000=$B1011),,),0),MATCH(F1005,'ce raw data'!$C$1:$CZ$1,0))="","-",INDEX('ce raw data'!$C$2:$CZ$3000,MATCH(1,INDEX(('ce raw data'!$A$2:$A$3000=C1002)*('ce raw data'!$B$2:$B$3000=$B1011),,),0),MATCH(F1005,'ce raw data'!$C$1:$CZ$1,0))),"-")</f>
        <v>-</v>
      </c>
      <c r="G1011" s="8" t="str">
        <f>IFERROR(IF(INDEX('ce raw data'!$C$2:$CZ$3000,MATCH(1,INDEX(('ce raw data'!$A$2:$A$3000=C1002)*('ce raw data'!$B$2:$B$3000=$B1011),,),0),MATCH(G1005,'ce raw data'!$C$1:$CZ$1,0))="","-",INDEX('ce raw data'!$C$2:$CZ$3000,MATCH(1,INDEX(('ce raw data'!$A$2:$A$3000=C1002)*('ce raw data'!$B$2:$B$3000=$B1011),,),0),MATCH(G1005,'ce raw data'!$C$1:$CZ$1,0))),"-")</f>
        <v>-</v>
      </c>
      <c r="H1011" s="8" t="str">
        <f>IFERROR(IF(INDEX('ce raw data'!$C$2:$CZ$3000,MATCH(1,INDEX(('ce raw data'!$A$2:$A$3000=C1002)*('ce raw data'!$B$2:$B$3000=$B1011),,),0),MATCH(H1005,'ce raw data'!$C$1:$CZ$1,0))="","-",INDEX('ce raw data'!$C$2:$CZ$3000,MATCH(1,INDEX(('ce raw data'!$A$2:$A$3000=C1002)*('ce raw data'!$B$2:$B$3000=$B1011),,),0),MATCH(H1005,'ce raw data'!$C$1:$CZ$1,0))),"-")</f>
        <v>-</v>
      </c>
      <c r="I1011" s="8" t="str">
        <f>IFERROR(IF(INDEX('ce raw data'!$C$2:$CZ$3000,MATCH(1,INDEX(('ce raw data'!$A$2:$A$3000=C1002)*('ce raw data'!$B$2:$B$3000=$B1011),,),0),MATCH(I1005,'ce raw data'!$C$1:$CZ$1,0))="","-",INDEX('ce raw data'!$C$2:$CZ$3000,MATCH(1,INDEX(('ce raw data'!$A$2:$A$3000=C1002)*('ce raw data'!$B$2:$B$3000=$B1011),,),0),MATCH(I1005,'ce raw data'!$C$1:$CZ$1,0))),"-")</f>
        <v>-</v>
      </c>
      <c r="J1011" s="8" t="str">
        <f>IFERROR(IF(INDEX('ce raw data'!$C$2:$CZ$3000,MATCH(1,INDEX(('ce raw data'!$A$2:$A$3000=C1002)*('ce raw data'!$B$2:$B$3000=$B1011),,),0),MATCH(J1005,'ce raw data'!$C$1:$CZ$1,0))="","-",INDEX('ce raw data'!$C$2:$CZ$3000,MATCH(1,INDEX(('ce raw data'!$A$2:$A$3000=C1002)*('ce raw data'!$B$2:$B$3000=$B1011),,),0),MATCH(J1005,'ce raw data'!$C$1:$CZ$1,0))),"-")</f>
        <v>-</v>
      </c>
    </row>
    <row r="1012" spans="2:10" hidden="1" x14ac:dyDescent="0.4">
      <c r="B1012" s="10"/>
      <c r="C1012" s="8" t="str">
        <f>IFERROR(IF(INDEX('ce raw data'!$C$2:$CZ$3000,MATCH(1,INDEX(('ce raw data'!$A$2:$A$3000=C1002)*('ce raw data'!$B$2:$B$3000=$B1013),,),0),MATCH(SUBSTITUTE(C1005,"Allele","Height"),'ce raw data'!$C$1:$CZ$1,0))="","-",INDEX('ce raw data'!$C$2:$CZ$3000,MATCH(1,INDEX(('ce raw data'!$A$2:$A$3000=C1002)*('ce raw data'!$B$2:$B$3000=$B1013),,),0),MATCH(SUBSTITUTE(C1005,"Allele","Height"),'ce raw data'!$C$1:$CZ$1,0))),"-")</f>
        <v>-</v>
      </c>
      <c r="D1012" s="8" t="str">
        <f>IFERROR(IF(INDEX('ce raw data'!$C$2:$CZ$3000,MATCH(1,INDEX(('ce raw data'!$A$2:$A$3000=C1002)*('ce raw data'!$B$2:$B$3000=$B1013),,),0),MATCH(SUBSTITUTE(D1005,"Allele","Height"),'ce raw data'!$C$1:$CZ$1,0))="","-",INDEX('ce raw data'!$C$2:$CZ$3000,MATCH(1,INDEX(('ce raw data'!$A$2:$A$3000=C1002)*('ce raw data'!$B$2:$B$3000=$B1013),,),0),MATCH(SUBSTITUTE(D1005,"Allele","Height"),'ce raw data'!$C$1:$CZ$1,0))),"-")</f>
        <v>-</v>
      </c>
      <c r="E1012" s="8" t="str">
        <f>IFERROR(IF(INDEX('ce raw data'!$C$2:$CZ$3000,MATCH(1,INDEX(('ce raw data'!$A$2:$A$3000=C1002)*('ce raw data'!$B$2:$B$3000=$B1013),,),0),MATCH(SUBSTITUTE(E1005,"Allele","Height"),'ce raw data'!$C$1:$CZ$1,0))="","-",INDEX('ce raw data'!$C$2:$CZ$3000,MATCH(1,INDEX(('ce raw data'!$A$2:$A$3000=C1002)*('ce raw data'!$B$2:$B$3000=$B1013),,),0),MATCH(SUBSTITUTE(E1005,"Allele","Height"),'ce raw data'!$C$1:$CZ$1,0))),"-")</f>
        <v>-</v>
      </c>
      <c r="F1012" s="8" t="str">
        <f>IFERROR(IF(INDEX('ce raw data'!$C$2:$CZ$3000,MATCH(1,INDEX(('ce raw data'!$A$2:$A$3000=C1002)*('ce raw data'!$B$2:$B$3000=$B1013),,),0),MATCH(SUBSTITUTE(F1005,"Allele","Height"),'ce raw data'!$C$1:$CZ$1,0))="","-",INDEX('ce raw data'!$C$2:$CZ$3000,MATCH(1,INDEX(('ce raw data'!$A$2:$A$3000=C1002)*('ce raw data'!$B$2:$B$3000=$B1013),,),0),MATCH(SUBSTITUTE(F1005,"Allele","Height"),'ce raw data'!$C$1:$CZ$1,0))),"-")</f>
        <v>-</v>
      </c>
      <c r="G1012" s="8" t="str">
        <f>IFERROR(IF(INDEX('ce raw data'!$C$2:$CZ$3000,MATCH(1,INDEX(('ce raw data'!$A$2:$A$3000=C1002)*('ce raw data'!$B$2:$B$3000=$B1013),,),0),MATCH(SUBSTITUTE(G1005,"Allele","Height"),'ce raw data'!$C$1:$CZ$1,0))="","-",INDEX('ce raw data'!$C$2:$CZ$3000,MATCH(1,INDEX(('ce raw data'!$A$2:$A$3000=C1002)*('ce raw data'!$B$2:$B$3000=$B1013),,),0),MATCH(SUBSTITUTE(G1005,"Allele","Height"),'ce raw data'!$C$1:$CZ$1,0))),"-")</f>
        <v>-</v>
      </c>
      <c r="H1012" s="8" t="str">
        <f>IFERROR(IF(INDEX('ce raw data'!$C$2:$CZ$3000,MATCH(1,INDEX(('ce raw data'!$A$2:$A$3000=C1002)*('ce raw data'!$B$2:$B$3000=$B1013),,),0),MATCH(SUBSTITUTE(H1005,"Allele","Height"),'ce raw data'!$C$1:$CZ$1,0))="","-",INDEX('ce raw data'!$C$2:$CZ$3000,MATCH(1,INDEX(('ce raw data'!$A$2:$A$3000=C1002)*('ce raw data'!$B$2:$B$3000=$B1013),,),0),MATCH(SUBSTITUTE(H1005,"Allele","Height"),'ce raw data'!$C$1:$CZ$1,0))),"-")</f>
        <v>-</v>
      </c>
      <c r="I1012" s="8" t="str">
        <f>IFERROR(IF(INDEX('ce raw data'!$C$2:$CZ$3000,MATCH(1,INDEX(('ce raw data'!$A$2:$A$3000=C1002)*('ce raw data'!$B$2:$B$3000=$B1013),,),0),MATCH(SUBSTITUTE(I1005,"Allele","Height"),'ce raw data'!$C$1:$CZ$1,0))="","-",INDEX('ce raw data'!$C$2:$CZ$3000,MATCH(1,INDEX(('ce raw data'!$A$2:$A$3000=C1002)*('ce raw data'!$B$2:$B$3000=$B1013),,),0),MATCH(SUBSTITUTE(I1005,"Allele","Height"),'ce raw data'!$C$1:$CZ$1,0))),"-")</f>
        <v>-</v>
      </c>
      <c r="J1012" s="8" t="str">
        <f>IFERROR(IF(INDEX('ce raw data'!$C$2:$CZ$3000,MATCH(1,INDEX(('ce raw data'!$A$2:$A$3000=C1002)*('ce raw data'!$B$2:$B$3000=$B1013),,),0),MATCH(SUBSTITUTE(J1005,"Allele","Height"),'ce raw data'!$C$1:$CZ$1,0))="","-",INDEX('ce raw data'!$C$2:$CZ$3000,MATCH(1,INDEX(('ce raw data'!$A$2:$A$3000=C1002)*('ce raw data'!$B$2:$B$3000=$B1013),,),0),MATCH(SUBSTITUTE(J1005,"Allele","Height"),'ce raw data'!$C$1:$CZ$1,0))),"-")</f>
        <v>-</v>
      </c>
    </row>
    <row r="1013" spans="2:10" x14ac:dyDescent="0.4">
      <c r="B1013" s="10" t="str">
        <f>'Allele Call Table'!$A$77</f>
        <v>D2S441</v>
      </c>
      <c r="C1013" s="8" t="str">
        <f>IFERROR(IF(INDEX('ce raw data'!$C$2:$CZ$3000,MATCH(1,INDEX(('ce raw data'!$A$2:$A$3000=C1002)*('ce raw data'!$B$2:$B$3000=$B1013),,),0),MATCH(C1005,'ce raw data'!$C$1:$CZ$1,0))="","-",INDEX('ce raw data'!$C$2:$CZ$3000,MATCH(1,INDEX(('ce raw data'!$A$2:$A$3000=C1002)*('ce raw data'!$B$2:$B$3000=$B1013),,),0),MATCH(C1005,'ce raw data'!$C$1:$CZ$1,0))),"-")</f>
        <v>-</v>
      </c>
      <c r="D1013" s="8" t="str">
        <f>IFERROR(IF(INDEX('ce raw data'!$C$2:$CZ$3000,MATCH(1,INDEX(('ce raw data'!$A$2:$A$3000=C1002)*('ce raw data'!$B$2:$B$3000=$B1013),,),0),MATCH(D1005,'ce raw data'!$C$1:$CZ$1,0))="","-",INDEX('ce raw data'!$C$2:$CZ$3000,MATCH(1,INDEX(('ce raw data'!$A$2:$A$3000=C1002)*('ce raw data'!$B$2:$B$3000=$B1013),,),0),MATCH(D1005,'ce raw data'!$C$1:$CZ$1,0))),"-")</f>
        <v>-</v>
      </c>
      <c r="E1013" s="8" t="str">
        <f>IFERROR(IF(INDEX('ce raw data'!$C$2:$CZ$3000,MATCH(1,INDEX(('ce raw data'!$A$2:$A$3000=C1002)*('ce raw data'!$B$2:$B$3000=$B1013),,),0),MATCH(E1005,'ce raw data'!$C$1:$CZ$1,0))="","-",INDEX('ce raw data'!$C$2:$CZ$3000,MATCH(1,INDEX(('ce raw data'!$A$2:$A$3000=C1002)*('ce raw data'!$B$2:$B$3000=$B1013),,),0),MATCH(E1005,'ce raw data'!$C$1:$CZ$1,0))),"-")</f>
        <v>-</v>
      </c>
      <c r="F1013" s="8" t="str">
        <f>IFERROR(IF(INDEX('ce raw data'!$C$2:$CZ$3000,MATCH(1,INDEX(('ce raw data'!$A$2:$A$3000=C1002)*('ce raw data'!$B$2:$B$3000=$B1013),,),0),MATCH(F1005,'ce raw data'!$C$1:$CZ$1,0))="","-",INDEX('ce raw data'!$C$2:$CZ$3000,MATCH(1,INDEX(('ce raw data'!$A$2:$A$3000=C1002)*('ce raw data'!$B$2:$B$3000=$B1013),,),0),MATCH(F1005,'ce raw data'!$C$1:$CZ$1,0))),"-")</f>
        <v>-</v>
      </c>
      <c r="G1013" s="8" t="str">
        <f>IFERROR(IF(INDEX('ce raw data'!$C$2:$CZ$3000,MATCH(1,INDEX(('ce raw data'!$A$2:$A$3000=C1002)*('ce raw data'!$B$2:$B$3000=$B1013),,),0),MATCH(G1005,'ce raw data'!$C$1:$CZ$1,0))="","-",INDEX('ce raw data'!$C$2:$CZ$3000,MATCH(1,INDEX(('ce raw data'!$A$2:$A$3000=C1002)*('ce raw data'!$B$2:$B$3000=$B1013),,),0),MATCH(G1005,'ce raw data'!$C$1:$CZ$1,0))),"-")</f>
        <v>-</v>
      </c>
      <c r="H1013" s="8" t="str">
        <f>IFERROR(IF(INDEX('ce raw data'!$C$2:$CZ$3000,MATCH(1,INDEX(('ce raw data'!$A$2:$A$3000=C1002)*('ce raw data'!$B$2:$B$3000=$B1013),,),0),MATCH(H1005,'ce raw data'!$C$1:$CZ$1,0))="","-",INDEX('ce raw data'!$C$2:$CZ$3000,MATCH(1,INDEX(('ce raw data'!$A$2:$A$3000=C1002)*('ce raw data'!$B$2:$B$3000=$B1013),,),0),MATCH(H1005,'ce raw data'!$C$1:$CZ$1,0))),"-")</f>
        <v>-</v>
      </c>
      <c r="I1013" s="8" t="str">
        <f>IFERROR(IF(INDEX('ce raw data'!$C$2:$CZ$3000,MATCH(1,INDEX(('ce raw data'!$A$2:$A$3000=C1002)*('ce raw data'!$B$2:$B$3000=$B1013),,),0),MATCH(I1005,'ce raw data'!$C$1:$CZ$1,0))="","-",INDEX('ce raw data'!$C$2:$CZ$3000,MATCH(1,INDEX(('ce raw data'!$A$2:$A$3000=C1002)*('ce raw data'!$B$2:$B$3000=$B1013),,),0),MATCH(I1005,'ce raw data'!$C$1:$CZ$1,0))),"-")</f>
        <v>-</v>
      </c>
      <c r="J1013" s="8" t="str">
        <f>IFERROR(IF(INDEX('ce raw data'!$C$2:$CZ$3000,MATCH(1,INDEX(('ce raw data'!$A$2:$A$3000=C1002)*('ce raw data'!$B$2:$B$3000=$B1013),,),0),MATCH(J1005,'ce raw data'!$C$1:$CZ$1,0))="","-",INDEX('ce raw data'!$C$2:$CZ$3000,MATCH(1,INDEX(('ce raw data'!$A$2:$A$3000=C1002)*('ce raw data'!$B$2:$B$3000=$B1013),,),0),MATCH(J1005,'ce raw data'!$C$1:$CZ$1,0))),"-")</f>
        <v>-</v>
      </c>
    </row>
    <row r="1014" spans="2:10" hidden="1" x14ac:dyDescent="0.4">
      <c r="B1014" s="10"/>
      <c r="C1014" s="8" t="str">
        <f>IFERROR(IF(INDEX('ce raw data'!$C$2:$CZ$3000,MATCH(1,INDEX(('ce raw data'!$A$2:$A$3000=C1002)*('ce raw data'!$B$2:$B$3000=$B1015),,),0),MATCH(SUBSTITUTE(C1005,"Allele","Height"),'ce raw data'!$C$1:$CZ$1,0))="","-",INDEX('ce raw data'!$C$2:$CZ$3000,MATCH(1,INDEX(('ce raw data'!$A$2:$A$3000=C1002)*('ce raw data'!$B$2:$B$3000=$B1015),,),0),MATCH(SUBSTITUTE(C1005,"Allele","Height"),'ce raw data'!$C$1:$CZ$1,0))),"-")</f>
        <v>-</v>
      </c>
      <c r="D1014" s="8" t="str">
        <f>IFERROR(IF(INDEX('ce raw data'!$C$2:$CZ$3000,MATCH(1,INDEX(('ce raw data'!$A$2:$A$3000=C1002)*('ce raw data'!$B$2:$B$3000=$B1015),,),0),MATCH(SUBSTITUTE(D1005,"Allele","Height"),'ce raw data'!$C$1:$CZ$1,0))="","-",INDEX('ce raw data'!$C$2:$CZ$3000,MATCH(1,INDEX(('ce raw data'!$A$2:$A$3000=C1002)*('ce raw data'!$B$2:$B$3000=$B1015),,),0),MATCH(SUBSTITUTE(D1005,"Allele","Height"),'ce raw data'!$C$1:$CZ$1,0))),"-")</f>
        <v>-</v>
      </c>
      <c r="E1014" s="8" t="str">
        <f>IFERROR(IF(INDEX('ce raw data'!$C$2:$CZ$3000,MATCH(1,INDEX(('ce raw data'!$A$2:$A$3000=C1002)*('ce raw data'!$B$2:$B$3000=$B1015),,),0),MATCH(SUBSTITUTE(E1005,"Allele","Height"),'ce raw data'!$C$1:$CZ$1,0))="","-",INDEX('ce raw data'!$C$2:$CZ$3000,MATCH(1,INDEX(('ce raw data'!$A$2:$A$3000=C1002)*('ce raw data'!$B$2:$B$3000=$B1015),,),0),MATCH(SUBSTITUTE(E1005,"Allele","Height"),'ce raw data'!$C$1:$CZ$1,0))),"-")</f>
        <v>-</v>
      </c>
      <c r="F1014" s="8" t="str">
        <f>IFERROR(IF(INDEX('ce raw data'!$C$2:$CZ$3000,MATCH(1,INDEX(('ce raw data'!$A$2:$A$3000=C1002)*('ce raw data'!$B$2:$B$3000=$B1015),,),0),MATCH(SUBSTITUTE(F1005,"Allele","Height"),'ce raw data'!$C$1:$CZ$1,0))="","-",INDEX('ce raw data'!$C$2:$CZ$3000,MATCH(1,INDEX(('ce raw data'!$A$2:$A$3000=C1002)*('ce raw data'!$B$2:$B$3000=$B1015),,),0),MATCH(SUBSTITUTE(F1005,"Allele","Height"),'ce raw data'!$C$1:$CZ$1,0))),"-")</f>
        <v>-</v>
      </c>
      <c r="G1014" s="8" t="str">
        <f>IFERROR(IF(INDEX('ce raw data'!$C$2:$CZ$3000,MATCH(1,INDEX(('ce raw data'!$A$2:$A$3000=C1002)*('ce raw data'!$B$2:$B$3000=$B1015),,),0),MATCH(SUBSTITUTE(G1005,"Allele","Height"),'ce raw data'!$C$1:$CZ$1,0))="","-",INDEX('ce raw data'!$C$2:$CZ$3000,MATCH(1,INDEX(('ce raw data'!$A$2:$A$3000=C1002)*('ce raw data'!$B$2:$B$3000=$B1015),,),0),MATCH(SUBSTITUTE(G1005,"Allele","Height"),'ce raw data'!$C$1:$CZ$1,0))),"-")</f>
        <v>-</v>
      </c>
      <c r="H1014" s="8" t="str">
        <f>IFERROR(IF(INDEX('ce raw data'!$C$2:$CZ$3000,MATCH(1,INDEX(('ce raw data'!$A$2:$A$3000=C1002)*('ce raw data'!$B$2:$B$3000=$B1015),,),0),MATCH(SUBSTITUTE(H1005,"Allele","Height"),'ce raw data'!$C$1:$CZ$1,0))="","-",INDEX('ce raw data'!$C$2:$CZ$3000,MATCH(1,INDEX(('ce raw data'!$A$2:$A$3000=C1002)*('ce raw data'!$B$2:$B$3000=$B1015),,),0),MATCH(SUBSTITUTE(H1005,"Allele","Height"),'ce raw data'!$C$1:$CZ$1,0))),"-")</f>
        <v>-</v>
      </c>
      <c r="I1014" s="8" t="str">
        <f>IFERROR(IF(INDEX('ce raw data'!$C$2:$CZ$3000,MATCH(1,INDEX(('ce raw data'!$A$2:$A$3000=C1002)*('ce raw data'!$B$2:$B$3000=$B1015),,),0),MATCH(SUBSTITUTE(I1005,"Allele","Height"),'ce raw data'!$C$1:$CZ$1,0))="","-",INDEX('ce raw data'!$C$2:$CZ$3000,MATCH(1,INDEX(('ce raw data'!$A$2:$A$3000=C1002)*('ce raw data'!$B$2:$B$3000=$B1015),,),0),MATCH(SUBSTITUTE(I1005,"Allele","Height"),'ce raw data'!$C$1:$CZ$1,0))),"-")</f>
        <v>-</v>
      </c>
      <c r="J1014" s="8" t="str">
        <f>IFERROR(IF(INDEX('ce raw data'!$C$2:$CZ$3000,MATCH(1,INDEX(('ce raw data'!$A$2:$A$3000=C1002)*('ce raw data'!$B$2:$B$3000=$B1015),,),0),MATCH(SUBSTITUTE(J1005,"Allele","Height"),'ce raw data'!$C$1:$CZ$1,0))="","-",INDEX('ce raw data'!$C$2:$CZ$3000,MATCH(1,INDEX(('ce raw data'!$A$2:$A$3000=C1002)*('ce raw data'!$B$2:$B$3000=$B1015),,),0),MATCH(SUBSTITUTE(J1005,"Allele","Height"),'ce raw data'!$C$1:$CZ$1,0))),"-")</f>
        <v>-</v>
      </c>
    </row>
    <row r="1015" spans="2:10" x14ac:dyDescent="0.4">
      <c r="B1015" s="10" t="str">
        <f>'Allele Call Table'!$A$79</f>
        <v>D10S1248</v>
      </c>
      <c r="C1015" s="8" t="str">
        <f>IFERROR(IF(INDEX('ce raw data'!$C$2:$CZ$3000,MATCH(1,INDEX(('ce raw data'!$A$2:$A$3000=C1002)*('ce raw data'!$B$2:$B$3000=$B1015),,),0),MATCH(C1005,'ce raw data'!$C$1:$CZ$1,0))="","-",INDEX('ce raw data'!$C$2:$CZ$3000,MATCH(1,INDEX(('ce raw data'!$A$2:$A$3000=C1002)*('ce raw data'!$B$2:$B$3000=$B1015),,),0),MATCH(C1005,'ce raw data'!$C$1:$CZ$1,0))),"-")</f>
        <v>-</v>
      </c>
      <c r="D1015" s="8" t="str">
        <f>IFERROR(IF(INDEX('ce raw data'!$C$2:$CZ$3000,MATCH(1,INDEX(('ce raw data'!$A$2:$A$3000=C1002)*('ce raw data'!$B$2:$B$3000=$B1015),,),0),MATCH(D1005,'ce raw data'!$C$1:$CZ$1,0))="","-",INDEX('ce raw data'!$C$2:$CZ$3000,MATCH(1,INDEX(('ce raw data'!$A$2:$A$3000=C1002)*('ce raw data'!$B$2:$B$3000=$B1015),,),0),MATCH(D1005,'ce raw data'!$C$1:$CZ$1,0))),"-")</f>
        <v>-</v>
      </c>
      <c r="E1015" s="8" t="str">
        <f>IFERROR(IF(INDEX('ce raw data'!$C$2:$CZ$3000,MATCH(1,INDEX(('ce raw data'!$A$2:$A$3000=C1002)*('ce raw data'!$B$2:$B$3000=$B1015),,),0),MATCH(E1005,'ce raw data'!$C$1:$CZ$1,0))="","-",INDEX('ce raw data'!$C$2:$CZ$3000,MATCH(1,INDEX(('ce raw data'!$A$2:$A$3000=C1002)*('ce raw data'!$B$2:$B$3000=$B1015),,),0),MATCH(E1005,'ce raw data'!$C$1:$CZ$1,0))),"-")</f>
        <v>-</v>
      </c>
      <c r="F1015" s="8" t="str">
        <f>IFERROR(IF(INDEX('ce raw data'!$C$2:$CZ$3000,MATCH(1,INDEX(('ce raw data'!$A$2:$A$3000=C1002)*('ce raw data'!$B$2:$B$3000=$B1015),,),0),MATCH(F1005,'ce raw data'!$C$1:$CZ$1,0))="","-",INDEX('ce raw data'!$C$2:$CZ$3000,MATCH(1,INDEX(('ce raw data'!$A$2:$A$3000=C1002)*('ce raw data'!$B$2:$B$3000=$B1015),,),0),MATCH(F1005,'ce raw data'!$C$1:$CZ$1,0))),"-")</f>
        <v>-</v>
      </c>
      <c r="G1015" s="8" t="str">
        <f>IFERROR(IF(INDEX('ce raw data'!$C$2:$CZ$3000,MATCH(1,INDEX(('ce raw data'!$A$2:$A$3000=C1002)*('ce raw data'!$B$2:$B$3000=$B1015),,),0),MATCH(G1005,'ce raw data'!$C$1:$CZ$1,0))="","-",INDEX('ce raw data'!$C$2:$CZ$3000,MATCH(1,INDEX(('ce raw data'!$A$2:$A$3000=C1002)*('ce raw data'!$B$2:$B$3000=$B1015),,),0),MATCH(G1005,'ce raw data'!$C$1:$CZ$1,0))),"-")</f>
        <v>-</v>
      </c>
      <c r="H1015" s="8" t="str">
        <f>IFERROR(IF(INDEX('ce raw data'!$C$2:$CZ$3000,MATCH(1,INDEX(('ce raw data'!$A$2:$A$3000=C1002)*('ce raw data'!$B$2:$B$3000=$B1015),,),0),MATCH(H1005,'ce raw data'!$C$1:$CZ$1,0))="","-",INDEX('ce raw data'!$C$2:$CZ$3000,MATCH(1,INDEX(('ce raw data'!$A$2:$A$3000=C1002)*('ce raw data'!$B$2:$B$3000=$B1015),,),0),MATCH(H1005,'ce raw data'!$C$1:$CZ$1,0))),"-")</f>
        <v>-</v>
      </c>
      <c r="I1015" s="8" t="str">
        <f>IFERROR(IF(INDEX('ce raw data'!$C$2:$CZ$3000,MATCH(1,INDEX(('ce raw data'!$A$2:$A$3000=C1002)*('ce raw data'!$B$2:$B$3000=$B1015),,),0),MATCH(I1005,'ce raw data'!$C$1:$CZ$1,0))="","-",INDEX('ce raw data'!$C$2:$CZ$3000,MATCH(1,INDEX(('ce raw data'!$A$2:$A$3000=C1002)*('ce raw data'!$B$2:$B$3000=$B1015),,),0),MATCH(I1005,'ce raw data'!$C$1:$CZ$1,0))),"-")</f>
        <v>-</v>
      </c>
      <c r="J1015" s="8" t="str">
        <f>IFERROR(IF(INDEX('ce raw data'!$C$2:$CZ$3000,MATCH(1,INDEX(('ce raw data'!$A$2:$A$3000=C1002)*('ce raw data'!$B$2:$B$3000=$B1015),,),0),MATCH(J1005,'ce raw data'!$C$1:$CZ$1,0))="","-",INDEX('ce raw data'!$C$2:$CZ$3000,MATCH(1,INDEX(('ce raw data'!$A$2:$A$3000=C1002)*('ce raw data'!$B$2:$B$3000=$B1015),,),0),MATCH(J1005,'ce raw data'!$C$1:$CZ$1,0))),"-")</f>
        <v>-</v>
      </c>
    </row>
    <row r="1016" spans="2:10" hidden="1" x14ac:dyDescent="0.4">
      <c r="B1016" s="10"/>
      <c r="C1016" s="8" t="str">
        <f>IFERROR(IF(INDEX('ce raw data'!$C$2:$CZ$3000,MATCH(1,INDEX(('ce raw data'!$A$2:$A$3000=C1002)*('ce raw data'!$B$2:$B$3000=$B1017),,),0),MATCH(SUBSTITUTE(C1005,"Allele","Height"),'ce raw data'!$C$1:$CZ$1,0))="","-",INDEX('ce raw data'!$C$2:$CZ$3000,MATCH(1,INDEX(('ce raw data'!$A$2:$A$3000=C1002)*('ce raw data'!$B$2:$B$3000=$B1017),,),0),MATCH(SUBSTITUTE(C1005,"Allele","Height"),'ce raw data'!$C$1:$CZ$1,0))),"-")</f>
        <v>-</v>
      </c>
      <c r="D1016" s="8" t="str">
        <f>IFERROR(IF(INDEX('ce raw data'!$C$2:$CZ$3000,MATCH(1,INDEX(('ce raw data'!$A$2:$A$3000=C1002)*('ce raw data'!$B$2:$B$3000=$B1017),,),0),MATCH(SUBSTITUTE(D1005,"Allele","Height"),'ce raw data'!$C$1:$CZ$1,0))="","-",INDEX('ce raw data'!$C$2:$CZ$3000,MATCH(1,INDEX(('ce raw data'!$A$2:$A$3000=C1002)*('ce raw data'!$B$2:$B$3000=$B1017),,),0),MATCH(SUBSTITUTE(D1005,"Allele","Height"),'ce raw data'!$C$1:$CZ$1,0))),"-")</f>
        <v>-</v>
      </c>
      <c r="E1016" s="8" t="str">
        <f>IFERROR(IF(INDEX('ce raw data'!$C$2:$CZ$3000,MATCH(1,INDEX(('ce raw data'!$A$2:$A$3000=C1002)*('ce raw data'!$B$2:$B$3000=$B1017),,),0),MATCH(SUBSTITUTE(E1005,"Allele","Height"),'ce raw data'!$C$1:$CZ$1,0))="","-",INDEX('ce raw data'!$C$2:$CZ$3000,MATCH(1,INDEX(('ce raw data'!$A$2:$A$3000=C1002)*('ce raw data'!$B$2:$B$3000=$B1017),,),0),MATCH(SUBSTITUTE(E1005,"Allele","Height"),'ce raw data'!$C$1:$CZ$1,0))),"-")</f>
        <v>-</v>
      </c>
      <c r="F1016" s="8" t="str">
        <f>IFERROR(IF(INDEX('ce raw data'!$C$2:$CZ$3000,MATCH(1,INDEX(('ce raw data'!$A$2:$A$3000=C1002)*('ce raw data'!$B$2:$B$3000=$B1017),,),0),MATCH(SUBSTITUTE(F1005,"Allele","Height"),'ce raw data'!$C$1:$CZ$1,0))="","-",INDEX('ce raw data'!$C$2:$CZ$3000,MATCH(1,INDEX(('ce raw data'!$A$2:$A$3000=C1002)*('ce raw data'!$B$2:$B$3000=$B1017),,),0),MATCH(SUBSTITUTE(F1005,"Allele","Height"),'ce raw data'!$C$1:$CZ$1,0))),"-")</f>
        <v>-</v>
      </c>
      <c r="G1016" s="8" t="str">
        <f>IFERROR(IF(INDEX('ce raw data'!$C$2:$CZ$3000,MATCH(1,INDEX(('ce raw data'!$A$2:$A$3000=C1002)*('ce raw data'!$B$2:$B$3000=$B1017),,),0),MATCH(SUBSTITUTE(G1005,"Allele","Height"),'ce raw data'!$C$1:$CZ$1,0))="","-",INDEX('ce raw data'!$C$2:$CZ$3000,MATCH(1,INDEX(('ce raw data'!$A$2:$A$3000=C1002)*('ce raw data'!$B$2:$B$3000=$B1017),,),0),MATCH(SUBSTITUTE(G1005,"Allele","Height"),'ce raw data'!$C$1:$CZ$1,0))),"-")</f>
        <v>-</v>
      </c>
      <c r="H1016" s="8" t="str">
        <f>IFERROR(IF(INDEX('ce raw data'!$C$2:$CZ$3000,MATCH(1,INDEX(('ce raw data'!$A$2:$A$3000=C1002)*('ce raw data'!$B$2:$B$3000=$B1017),,),0),MATCH(SUBSTITUTE(H1005,"Allele","Height"),'ce raw data'!$C$1:$CZ$1,0))="","-",INDEX('ce raw data'!$C$2:$CZ$3000,MATCH(1,INDEX(('ce raw data'!$A$2:$A$3000=C1002)*('ce raw data'!$B$2:$B$3000=$B1017),,),0),MATCH(SUBSTITUTE(H1005,"Allele","Height"),'ce raw data'!$C$1:$CZ$1,0))),"-")</f>
        <v>-</v>
      </c>
      <c r="I1016" s="8" t="str">
        <f>IFERROR(IF(INDEX('ce raw data'!$C$2:$CZ$3000,MATCH(1,INDEX(('ce raw data'!$A$2:$A$3000=C1002)*('ce raw data'!$B$2:$B$3000=$B1017),,),0),MATCH(SUBSTITUTE(I1005,"Allele","Height"),'ce raw data'!$C$1:$CZ$1,0))="","-",INDEX('ce raw data'!$C$2:$CZ$3000,MATCH(1,INDEX(('ce raw data'!$A$2:$A$3000=C1002)*('ce raw data'!$B$2:$B$3000=$B1017),,),0),MATCH(SUBSTITUTE(I1005,"Allele","Height"),'ce raw data'!$C$1:$CZ$1,0))),"-")</f>
        <v>-</v>
      </c>
      <c r="J1016" s="8" t="str">
        <f>IFERROR(IF(INDEX('ce raw data'!$C$2:$CZ$3000,MATCH(1,INDEX(('ce raw data'!$A$2:$A$3000=C1002)*('ce raw data'!$B$2:$B$3000=$B1017),,),0),MATCH(SUBSTITUTE(J1005,"Allele","Height"),'ce raw data'!$C$1:$CZ$1,0))="","-",INDEX('ce raw data'!$C$2:$CZ$3000,MATCH(1,INDEX(('ce raw data'!$A$2:$A$3000=C1002)*('ce raw data'!$B$2:$B$3000=$B1017),,),0),MATCH(SUBSTITUTE(J1005,"Allele","Height"),'ce raw data'!$C$1:$CZ$1,0))),"-")</f>
        <v>-</v>
      </c>
    </row>
    <row r="1017" spans="2:10" x14ac:dyDescent="0.4">
      <c r="B1017" s="10" t="str">
        <f>'Allele Call Table'!$A$81</f>
        <v>D13S317</v>
      </c>
      <c r="C1017" s="8" t="str">
        <f>IFERROR(IF(INDEX('ce raw data'!$C$2:$CZ$3000,MATCH(1,INDEX(('ce raw data'!$A$2:$A$3000=C1002)*('ce raw data'!$B$2:$B$3000=$B1017),,),0),MATCH(C1005,'ce raw data'!$C$1:$CZ$1,0))="","-",INDEX('ce raw data'!$C$2:$CZ$3000,MATCH(1,INDEX(('ce raw data'!$A$2:$A$3000=C1002)*('ce raw data'!$B$2:$B$3000=$B1017),,),0),MATCH(C1005,'ce raw data'!$C$1:$CZ$1,0))),"-")</f>
        <v>-</v>
      </c>
      <c r="D1017" s="8" t="str">
        <f>IFERROR(IF(INDEX('ce raw data'!$C$2:$CZ$3000,MATCH(1,INDEX(('ce raw data'!$A$2:$A$3000=C1002)*('ce raw data'!$B$2:$B$3000=$B1017),,),0),MATCH(D1005,'ce raw data'!$C$1:$CZ$1,0))="","-",INDEX('ce raw data'!$C$2:$CZ$3000,MATCH(1,INDEX(('ce raw data'!$A$2:$A$3000=C1002)*('ce raw data'!$B$2:$B$3000=$B1017),,),0),MATCH(D1005,'ce raw data'!$C$1:$CZ$1,0))),"-")</f>
        <v>-</v>
      </c>
      <c r="E1017" s="8" t="str">
        <f>IFERROR(IF(INDEX('ce raw data'!$C$2:$CZ$3000,MATCH(1,INDEX(('ce raw data'!$A$2:$A$3000=C1002)*('ce raw data'!$B$2:$B$3000=$B1017),,),0),MATCH(E1005,'ce raw data'!$C$1:$CZ$1,0))="","-",INDEX('ce raw data'!$C$2:$CZ$3000,MATCH(1,INDEX(('ce raw data'!$A$2:$A$3000=C1002)*('ce raw data'!$B$2:$B$3000=$B1017),,),0),MATCH(E1005,'ce raw data'!$C$1:$CZ$1,0))),"-")</f>
        <v>-</v>
      </c>
      <c r="F1017" s="8" t="str">
        <f>IFERROR(IF(INDEX('ce raw data'!$C$2:$CZ$3000,MATCH(1,INDEX(('ce raw data'!$A$2:$A$3000=C1002)*('ce raw data'!$B$2:$B$3000=$B1017),,),0),MATCH(F1005,'ce raw data'!$C$1:$CZ$1,0))="","-",INDEX('ce raw data'!$C$2:$CZ$3000,MATCH(1,INDEX(('ce raw data'!$A$2:$A$3000=C1002)*('ce raw data'!$B$2:$B$3000=$B1017),,),0),MATCH(F1005,'ce raw data'!$C$1:$CZ$1,0))),"-")</f>
        <v>-</v>
      </c>
      <c r="G1017" s="8" t="str">
        <f>IFERROR(IF(INDEX('ce raw data'!$C$2:$CZ$3000,MATCH(1,INDEX(('ce raw data'!$A$2:$A$3000=C1002)*('ce raw data'!$B$2:$B$3000=$B1017),,),0),MATCH(G1005,'ce raw data'!$C$1:$CZ$1,0))="","-",INDEX('ce raw data'!$C$2:$CZ$3000,MATCH(1,INDEX(('ce raw data'!$A$2:$A$3000=C1002)*('ce raw data'!$B$2:$B$3000=$B1017),,),0),MATCH(G1005,'ce raw data'!$C$1:$CZ$1,0))),"-")</f>
        <v>-</v>
      </c>
      <c r="H1017" s="8" t="str">
        <f>IFERROR(IF(INDEX('ce raw data'!$C$2:$CZ$3000,MATCH(1,INDEX(('ce raw data'!$A$2:$A$3000=C1002)*('ce raw data'!$B$2:$B$3000=$B1017),,),0),MATCH(H1005,'ce raw data'!$C$1:$CZ$1,0))="","-",INDEX('ce raw data'!$C$2:$CZ$3000,MATCH(1,INDEX(('ce raw data'!$A$2:$A$3000=C1002)*('ce raw data'!$B$2:$B$3000=$B1017),,),0),MATCH(H1005,'ce raw data'!$C$1:$CZ$1,0))),"-")</f>
        <v>-</v>
      </c>
      <c r="I1017" s="8" t="str">
        <f>IFERROR(IF(INDEX('ce raw data'!$C$2:$CZ$3000,MATCH(1,INDEX(('ce raw data'!$A$2:$A$3000=C1002)*('ce raw data'!$B$2:$B$3000=$B1017),,),0),MATCH(I1005,'ce raw data'!$C$1:$CZ$1,0))="","-",INDEX('ce raw data'!$C$2:$CZ$3000,MATCH(1,INDEX(('ce raw data'!$A$2:$A$3000=C1002)*('ce raw data'!$B$2:$B$3000=$B1017),,),0),MATCH(I1005,'ce raw data'!$C$1:$CZ$1,0))),"-")</f>
        <v>-</v>
      </c>
      <c r="J1017" s="8" t="str">
        <f>IFERROR(IF(INDEX('ce raw data'!$C$2:$CZ$3000,MATCH(1,INDEX(('ce raw data'!$A$2:$A$3000=C1002)*('ce raw data'!$B$2:$B$3000=$B1017),,),0),MATCH(J1005,'ce raw data'!$C$1:$CZ$1,0))="","-",INDEX('ce raw data'!$C$2:$CZ$3000,MATCH(1,INDEX(('ce raw data'!$A$2:$A$3000=C1002)*('ce raw data'!$B$2:$B$3000=$B1017),,),0),MATCH(J1005,'ce raw data'!$C$1:$CZ$1,0))),"-")</f>
        <v>-</v>
      </c>
    </row>
    <row r="1018" spans="2:10" hidden="1" x14ac:dyDescent="0.4">
      <c r="B1018" s="10"/>
      <c r="C1018" s="8" t="str">
        <f>IFERROR(IF(INDEX('ce raw data'!$C$2:$CZ$3000,MATCH(1,INDEX(('ce raw data'!$A$2:$A$3000=C1002)*('ce raw data'!$B$2:$B$3000=$B1019),,),0),MATCH(SUBSTITUTE(C1005,"Allele","Height"),'ce raw data'!$C$1:$CZ$1,0))="","-",INDEX('ce raw data'!$C$2:$CZ$3000,MATCH(1,INDEX(('ce raw data'!$A$2:$A$3000=C1002)*('ce raw data'!$B$2:$B$3000=$B1019),,),0),MATCH(SUBSTITUTE(C1005,"Allele","Height"),'ce raw data'!$C$1:$CZ$1,0))),"-")</f>
        <v>-</v>
      </c>
      <c r="D1018" s="8" t="str">
        <f>IFERROR(IF(INDEX('ce raw data'!$C$2:$CZ$3000,MATCH(1,INDEX(('ce raw data'!$A$2:$A$3000=C1002)*('ce raw data'!$B$2:$B$3000=$B1019),,),0),MATCH(SUBSTITUTE(D1005,"Allele","Height"),'ce raw data'!$C$1:$CZ$1,0))="","-",INDEX('ce raw data'!$C$2:$CZ$3000,MATCH(1,INDEX(('ce raw data'!$A$2:$A$3000=C1002)*('ce raw data'!$B$2:$B$3000=$B1019),,),0),MATCH(SUBSTITUTE(D1005,"Allele","Height"),'ce raw data'!$C$1:$CZ$1,0))),"-")</f>
        <v>-</v>
      </c>
      <c r="E1018" s="8" t="str">
        <f>IFERROR(IF(INDEX('ce raw data'!$C$2:$CZ$3000,MATCH(1,INDEX(('ce raw data'!$A$2:$A$3000=C1002)*('ce raw data'!$B$2:$B$3000=$B1019),,),0),MATCH(SUBSTITUTE(E1005,"Allele","Height"),'ce raw data'!$C$1:$CZ$1,0))="","-",INDEX('ce raw data'!$C$2:$CZ$3000,MATCH(1,INDEX(('ce raw data'!$A$2:$A$3000=C1002)*('ce raw data'!$B$2:$B$3000=$B1019),,),0),MATCH(SUBSTITUTE(E1005,"Allele","Height"),'ce raw data'!$C$1:$CZ$1,0))),"-")</f>
        <v>-</v>
      </c>
      <c r="F1018" s="8" t="str">
        <f>IFERROR(IF(INDEX('ce raw data'!$C$2:$CZ$3000,MATCH(1,INDEX(('ce raw data'!$A$2:$A$3000=C1002)*('ce raw data'!$B$2:$B$3000=$B1019),,),0),MATCH(SUBSTITUTE(F1005,"Allele","Height"),'ce raw data'!$C$1:$CZ$1,0))="","-",INDEX('ce raw data'!$C$2:$CZ$3000,MATCH(1,INDEX(('ce raw data'!$A$2:$A$3000=C1002)*('ce raw data'!$B$2:$B$3000=$B1019),,),0),MATCH(SUBSTITUTE(F1005,"Allele","Height"),'ce raw data'!$C$1:$CZ$1,0))),"-")</f>
        <v>-</v>
      </c>
      <c r="G1018" s="8" t="str">
        <f>IFERROR(IF(INDEX('ce raw data'!$C$2:$CZ$3000,MATCH(1,INDEX(('ce raw data'!$A$2:$A$3000=C1002)*('ce raw data'!$B$2:$B$3000=$B1019),,),0),MATCH(SUBSTITUTE(G1005,"Allele","Height"),'ce raw data'!$C$1:$CZ$1,0))="","-",INDEX('ce raw data'!$C$2:$CZ$3000,MATCH(1,INDEX(('ce raw data'!$A$2:$A$3000=C1002)*('ce raw data'!$B$2:$B$3000=$B1019),,),0),MATCH(SUBSTITUTE(G1005,"Allele","Height"),'ce raw data'!$C$1:$CZ$1,0))),"-")</f>
        <v>-</v>
      </c>
      <c r="H1018" s="8" t="str">
        <f>IFERROR(IF(INDEX('ce raw data'!$C$2:$CZ$3000,MATCH(1,INDEX(('ce raw data'!$A$2:$A$3000=C1002)*('ce raw data'!$B$2:$B$3000=$B1019),,),0),MATCH(SUBSTITUTE(H1005,"Allele","Height"),'ce raw data'!$C$1:$CZ$1,0))="","-",INDEX('ce raw data'!$C$2:$CZ$3000,MATCH(1,INDEX(('ce raw data'!$A$2:$A$3000=C1002)*('ce raw data'!$B$2:$B$3000=$B1019),,),0),MATCH(SUBSTITUTE(H1005,"Allele","Height"),'ce raw data'!$C$1:$CZ$1,0))),"-")</f>
        <v>-</v>
      </c>
      <c r="I1018" s="8" t="str">
        <f>IFERROR(IF(INDEX('ce raw data'!$C$2:$CZ$3000,MATCH(1,INDEX(('ce raw data'!$A$2:$A$3000=C1002)*('ce raw data'!$B$2:$B$3000=$B1019),,),0),MATCH(SUBSTITUTE(I1005,"Allele","Height"),'ce raw data'!$C$1:$CZ$1,0))="","-",INDEX('ce raw data'!$C$2:$CZ$3000,MATCH(1,INDEX(('ce raw data'!$A$2:$A$3000=C1002)*('ce raw data'!$B$2:$B$3000=$B1019),,),0),MATCH(SUBSTITUTE(I1005,"Allele","Height"),'ce raw data'!$C$1:$CZ$1,0))),"-")</f>
        <v>-</v>
      </c>
      <c r="J1018" s="8" t="str">
        <f>IFERROR(IF(INDEX('ce raw data'!$C$2:$CZ$3000,MATCH(1,INDEX(('ce raw data'!$A$2:$A$3000=C1002)*('ce raw data'!$B$2:$B$3000=$B1019),,),0),MATCH(SUBSTITUTE(J1005,"Allele","Height"),'ce raw data'!$C$1:$CZ$1,0))="","-",INDEX('ce raw data'!$C$2:$CZ$3000,MATCH(1,INDEX(('ce raw data'!$A$2:$A$3000=C1002)*('ce raw data'!$B$2:$B$3000=$B1019),,),0),MATCH(SUBSTITUTE(J1005,"Allele","Height"),'ce raw data'!$C$1:$CZ$1,0))),"-")</f>
        <v>-</v>
      </c>
    </row>
    <row r="1019" spans="2:10" x14ac:dyDescent="0.4">
      <c r="B1019" s="10" t="str">
        <f>'Allele Call Table'!$A$83</f>
        <v>Penta E</v>
      </c>
      <c r="C1019" s="8" t="str">
        <f>IFERROR(IF(INDEX('ce raw data'!$C$2:$CZ$3000,MATCH(1,INDEX(('ce raw data'!$A$2:$A$3000=C1002)*('ce raw data'!$B$2:$B$3000=$B1019),,),0),MATCH(C1005,'ce raw data'!$C$1:$CZ$1,0))="","-",INDEX('ce raw data'!$C$2:$CZ$3000,MATCH(1,INDEX(('ce raw data'!$A$2:$A$3000=C1002)*('ce raw data'!$B$2:$B$3000=$B1019),,),0),MATCH(C1005,'ce raw data'!$C$1:$CZ$1,0))),"-")</f>
        <v>-</v>
      </c>
      <c r="D1019" s="8" t="str">
        <f>IFERROR(IF(INDEX('ce raw data'!$C$2:$CZ$3000,MATCH(1,INDEX(('ce raw data'!$A$2:$A$3000=C1002)*('ce raw data'!$B$2:$B$3000=$B1019),,),0),MATCH(D1005,'ce raw data'!$C$1:$CZ$1,0))="","-",INDEX('ce raw data'!$C$2:$CZ$3000,MATCH(1,INDEX(('ce raw data'!$A$2:$A$3000=C1002)*('ce raw data'!$B$2:$B$3000=$B1019),,),0),MATCH(D1005,'ce raw data'!$C$1:$CZ$1,0))),"-")</f>
        <v>-</v>
      </c>
      <c r="E1019" s="8" t="str">
        <f>IFERROR(IF(INDEX('ce raw data'!$C$2:$CZ$3000,MATCH(1,INDEX(('ce raw data'!$A$2:$A$3000=C1002)*('ce raw data'!$B$2:$B$3000=$B1019),,),0),MATCH(E1005,'ce raw data'!$C$1:$CZ$1,0))="","-",INDEX('ce raw data'!$C$2:$CZ$3000,MATCH(1,INDEX(('ce raw data'!$A$2:$A$3000=C1002)*('ce raw data'!$B$2:$B$3000=$B1019),,),0),MATCH(E1005,'ce raw data'!$C$1:$CZ$1,0))),"-")</f>
        <v>-</v>
      </c>
      <c r="F1019" s="8" t="str">
        <f>IFERROR(IF(INDEX('ce raw data'!$C$2:$CZ$3000,MATCH(1,INDEX(('ce raw data'!$A$2:$A$3000=C1002)*('ce raw data'!$B$2:$B$3000=$B1019),,),0),MATCH(F1005,'ce raw data'!$C$1:$CZ$1,0))="","-",INDEX('ce raw data'!$C$2:$CZ$3000,MATCH(1,INDEX(('ce raw data'!$A$2:$A$3000=C1002)*('ce raw data'!$B$2:$B$3000=$B1019),,),0),MATCH(F1005,'ce raw data'!$C$1:$CZ$1,0))),"-")</f>
        <v>-</v>
      </c>
      <c r="G1019" s="8" t="str">
        <f>IFERROR(IF(INDEX('ce raw data'!$C$2:$CZ$3000,MATCH(1,INDEX(('ce raw data'!$A$2:$A$3000=C1002)*('ce raw data'!$B$2:$B$3000=$B1019),,),0),MATCH(G1005,'ce raw data'!$C$1:$CZ$1,0))="","-",INDEX('ce raw data'!$C$2:$CZ$3000,MATCH(1,INDEX(('ce raw data'!$A$2:$A$3000=C1002)*('ce raw data'!$B$2:$B$3000=$B1019),,),0),MATCH(G1005,'ce raw data'!$C$1:$CZ$1,0))),"-")</f>
        <v>-</v>
      </c>
      <c r="H1019" s="8" t="str">
        <f>IFERROR(IF(INDEX('ce raw data'!$C$2:$CZ$3000,MATCH(1,INDEX(('ce raw data'!$A$2:$A$3000=C1002)*('ce raw data'!$B$2:$B$3000=$B1019),,),0),MATCH(H1005,'ce raw data'!$C$1:$CZ$1,0))="","-",INDEX('ce raw data'!$C$2:$CZ$3000,MATCH(1,INDEX(('ce raw data'!$A$2:$A$3000=C1002)*('ce raw data'!$B$2:$B$3000=$B1019),,),0),MATCH(H1005,'ce raw data'!$C$1:$CZ$1,0))),"-")</f>
        <v>-</v>
      </c>
      <c r="I1019" s="8" t="str">
        <f>IFERROR(IF(INDEX('ce raw data'!$C$2:$CZ$3000,MATCH(1,INDEX(('ce raw data'!$A$2:$A$3000=C1002)*('ce raw data'!$B$2:$B$3000=$B1019),,),0),MATCH(I1005,'ce raw data'!$C$1:$CZ$1,0))="","-",INDEX('ce raw data'!$C$2:$CZ$3000,MATCH(1,INDEX(('ce raw data'!$A$2:$A$3000=C1002)*('ce raw data'!$B$2:$B$3000=$B1019),,),0),MATCH(I1005,'ce raw data'!$C$1:$CZ$1,0))),"-")</f>
        <v>-</v>
      </c>
      <c r="J1019" s="8" t="str">
        <f>IFERROR(IF(INDEX('ce raw data'!$C$2:$CZ$3000,MATCH(1,INDEX(('ce raw data'!$A$2:$A$3000=C1002)*('ce raw data'!$B$2:$B$3000=$B1019),,),0),MATCH(J1005,'ce raw data'!$C$1:$CZ$1,0))="","-",INDEX('ce raw data'!$C$2:$CZ$3000,MATCH(1,INDEX(('ce raw data'!$A$2:$A$3000=C1002)*('ce raw data'!$B$2:$B$3000=$B1019),,),0),MATCH(J1005,'ce raw data'!$C$1:$CZ$1,0))),"-")</f>
        <v>-</v>
      </c>
    </row>
    <row r="1020" spans="2:10" hidden="1" x14ac:dyDescent="0.4">
      <c r="B1020" s="10"/>
      <c r="C1020" s="8" t="str">
        <f>IFERROR(IF(INDEX('ce raw data'!$C$2:$CZ$3000,MATCH(1,INDEX(('ce raw data'!$A$2:$A$3000=C1002)*('ce raw data'!$B$2:$B$3000=$B1021),,),0),MATCH(SUBSTITUTE(C1005,"Allele","Height"),'ce raw data'!$C$1:$CZ$1,0))="","-",INDEX('ce raw data'!$C$2:$CZ$3000,MATCH(1,INDEX(('ce raw data'!$A$2:$A$3000=C1002)*('ce raw data'!$B$2:$B$3000=$B1021),,),0),MATCH(SUBSTITUTE(C1005,"Allele","Height"),'ce raw data'!$C$1:$CZ$1,0))),"-")</f>
        <v>-</v>
      </c>
      <c r="D1020" s="8" t="str">
        <f>IFERROR(IF(INDEX('ce raw data'!$C$2:$CZ$3000,MATCH(1,INDEX(('ce raw data'!$A$2:$A$3000=C1002)*('ce raw data'!$B$2:$B$3000=$B1021),,),0),MATCH(SUBSTITUTE(D1005,"Allele","Height"),'ce raw data'!$C$1:$CZ$1,0))="","-",INDEX('ce raw data'!$C$2:$CZ$3000,MATCH(1,INDEX(('ce raw data'!$A$2:$A$3000=C1002)*('ce raw data'!$B$2:$B$3000=$B1021),,),0),MATCH(SUBSTITUTE(D1005,"Allele","Height"),'ce raw data'!$C$1:$CZ$1,0))),"-")</f>
        <v>-</v>
      </c>
      <c r="E1020" s="8" t="str">
        <f>IFERROR(IF(INDEX('ce raw data'!$C$2:$CZ$3000,MATCH(1,INDEX(('ce raw data'!$A$2:$A$3000=C1002)*('ce raw data'!$B$2:$B$3000=$B1021),,),0),MATCH(SUBSTITUTE(E1005,"Allele","Height"),'ce raw data'!$C$1:$CZ$1,0))="","-",INDEX('ce raw data'!$C$2:$CZ$3000,MATCH(1,INDEX(('ce raw data'!$A$2:$A$3000=C1002)*('ce raw data'!$B$2:$B$3000=$B1021),,),0),MATCH(SUBSTITUTE(E1005,"Allele","Height"),'ce raw data'!$C$1:$CZ$1,0))),"-")</f>
        <v>-</v>
      </c>
      <c r="F1020" s="8" t="str">
        <f>IFERROR(IF(INDEX('ce raw data'!$C$2:$CZ$3000,MATCH(1,INDEX(('ce raw data'!$A$2:$A$3000=C1002)*('ce raw data'!$B$2:$B$3000=$B1021),,),0),MATCH(SUBSTITUTE(F1005,"Allele","Height"),'ce raw data'!$C$1:$CZ$1,0))="","-",INDEX('ce raw data'!$C$2:$CZ$3000,MATCH(1,INDEX(('ce raw data'!$A$2:$A$3000=C1002)*('ce raw data'!$B$2:$B$3000=$B1021),,),0),MATCH(SUBSTITUTE(F1005,"Allele","Height"),'ce raw data'!$C$1:$CZ$1,0))),"-")</f>
        <v>-</v>
      </c>
      <c r="G1020" s="8" t="str">
        <f>IFERROR(IF(INDEX('ce raw data'!$C$2:$CZ$3000,MATCH(1,INDEX(('ce raw data'!$A$2:$A$3000=C1002)*('ce raw data'!$B$2:$B$3000=$B1021),,),0),MATCH(SUBSTITUTE(G1005,"Allele","Height"),'ce raw data'!$C$1:$CZ$1,0))="","-",INDEX('ce raw data'!$C$2:$CZ$3000,MATCH(1,INDEX(('ce raw data'!$A$2:$A$3000=C1002)*('ce raw data'!$B$2:$B$3000=$B1021),,),0),MATCH(SUBSTITUTE(G1005,"Allele","Height"),'ce raw data'!$C$1:$CZ$1,0))),"-")</f>
        <v>-</v>
      </c>
      <c r="H1020" s="8" t="str">
        <f>IFERROR(IF(INDEX('ce raw data'!$C$2:$CZ$3000,MATCH(1,INDEX(('ce raw data'!$A$2:$A$3000=C1002)*('ce raw data'!$B$2:$B$3000=$B1021),,),0),MATCH(SUBSTITUTE(H1005,"Allele","Height"),'ce raw data'!$C$1:$CZ$1,0))="","-",INDEX('ce raw data'!$C$2:$CZ$3000,MATCH(1,INDEX(('ce raw data'!$A$2:$A$3000=C1002)*('ce raw data'!$B$2:$B$3000=$B1021),,),0),MATCH(SUBSTITUTE(H1005,"Allele","Height"),'ce raw data'!$C$1:$CZ$1,0))),"-")</f>
        <v>-</v>
      </c>
      <c r="I1020" s="8" t="str">
        <f>IFERROR(IF(INDEX('ce raw data'!$C$2:$CZ$3000,MATCH(1,INDEX(('ce raw data'!$A$2:$A$3000=C1002)*('ce raw data'!$B$2:$B$3000=$B1021),,),0),MATCH(SUBSTITUTE(I1005,"Allele","Height"),'ce raw data'!$C$1:$CZ$1,0))="","-",INDEX('ce raw data'!$C$2:$CZ$3000,MATCH(1,INDEX(('ce raw data'!$A$2:$A$3000=C1002)*('ce raw data'!$B$2:$B$3000=$B1021),,),0),MATCH(SUBSTITUTE(I1005,"Allele","Height"),'ce raw data'!$C$1:$CZ$1,0))),"-")</f>
        <v>-</v>
      </c>
      <c r="J1020" s="8" t="str">
        <f>IFERROR(IF(INDEX('ce raw data'!$C$2:$CZ$3000,MATCH(1,INDEX(('ce raw data'!$A$2:$A$3000=C1002)*('ce raw data'!$B$2:$B$3000=$B1021),,),0),MATCH(SUBSTITUTE(J1005,"Allele","Height"),'ce raw data'!$C$1:$CZ$1,0))="","-",INDEX('ce raw data'!$C$2:$CZ$3000,MATCH(1,INDEX(('ce raw data'!$A$2:$A$3000=C1002)*('ce raw data'!$B$2:$B$3000=$B1021),,),0),MATCH(SUBSTITUTE(J1005,"Allele","Height"),'ce raw data'!$C$1:$CZ$1,0))),"-")</f>
        <v>-</v>
      </c>
    </row>
    <row r="1021" spans="2:10" x14ac:dyDescent="0.4">
      <c r="B1021" s="11" t="str">
        <f>'Allele Call Table'!$A$85</f>
        <v>D16S539</v>
      </c>
      <c r="C1021" s="8" t="str">
        <f>IFERROR(IF(INDEX('ce raw data'!$C$2:$CZ$3000,MATCH(1,INDEX(('ce raw data'!$A$2:$A$3000=C1002)*('ce raw data'!$B$2:$B$3000=$B1021),,),0),MATCH(C1005,'ce raw data'!$C$1:$CZ$1,0))="","-",INDEX('ce raw data'!$C$2:$CZ$3000,MATCH(1,INDEX(('ce raw data'!$A$2:$A$3000=C1002)*('ce raw data'!$B$2:$B$3000=$B1021),,),0),MATCH(C1005,'ce raw data'!$C$1:$CZ$1,0))),"-")</f>
        <v>-</v>
      </c>
      <c r="D1021" s="8" t="str">
        <f>IFERROR(IF(INDEX('ce raw data'!$C$2:$CZ$3000,MATCH(1,INDEX(('ce raw data'!$A$2:$A$3000=C1002)*('ce raw data'!$B$2:$B$3000=$B1021),,),0),MATCH(D1005,'ce raw data'!$C$1:$CZ$1,0))="","-",INDEX('ce raw data'!$C$2:$CZ$3000,MATCH(1,INDEX(('ce raw data'!$A$2:$A$3000=C1002)*('ce raw data'!$B$2:$B$3000=$B1021),,),0),MATCH(D1005,'ce raw data'!$C$1:$CZ$1,0))),"-")</f>
        <v>-</v>
      </c>
      <c r="E1021" s="8" t="str">
        <f>IFERROR(IF(INDEX('ce raw data'!$C$2:$CZ$3000,MATCH(1,INDEX(('ce raw data'!$A$2:$A$3000=C1002)*('ce raw data'!$B$2:$B$3000=$B1021),,),0),MATCH(E1005,'ce raw data'!$C$1:$CZ$1,0))="","-",INDEX('ce raw data'!$C$2:$CZ$3000,MATCH(1,INDEX(('ce raw data'!$A$2:$A$3000=C1002)*('ce raw data'!$B$2:$B$3000=$B1021),,),0),MATCH(E1005,'ce raw data'!$C$1:$CZ$1,0))),"-")</f>
        <v>-</v>
      </c>
      <c r="F1021" s="8" t="str">
        <f>IFERROR(IF(INDEX('ce raw data'!$C$2:$CZ$3000,MATCH(1,INDEX(('ce raw data'!$A$2:$A$3000=C1002)*('ce raw data'!$B$2:$B$3000=$B1021),,),0),MATCH(F1005,'ce raw data'!$C$1:$CZ$1,0))="","-",INDEX('ce raw data'!$C$2:$CZ$3000,MATCH(1,INDEX(('ce raw data'!$A$2:$A$3000=C1002)*('ce raw data'!$B$2:$B$3000=$B1021),,),0),MATCH(F1005,'ce raw data'!$C$1:$CZ$1,0))),"-")</f>
        <v>-</v>
      </c>
      <c r="G1021" s="8" t="str">
        <f>IFERROR(IF(INDEX('ce raw data'!$C$2:$CZ$3000,MATCH(1,INDEX(('ce raw data'!$A$2:$A$3000=C1002)*('ce raw data'!$B$2:$B$3000=$B1021),,),0),MATCH(G1005,'ce raw data'!$C$1:$CZ$1,0))="","-",INDEX('ce raw data'!$C$2:$CZ$3000,MATCH(1,INDEX(('ce raw data'!$A$2:$A$3000=C1002)*('ce raw data'!$B$2:$B$3000=$B1021),,),0),MATCH(G1005,'ce raw data'!$C$1:$CZ$1,0))),"-")</f>
        <v>-</v>
      </c>
      <c r="H1021" s="8" t="str">
        <f>IFERROR(IF(INDEX('ce raw data'!$C$2:$CZ$3000,MATCH(1,INDEX(('ce raw data'!$A$2:$A$3000=C1002)*('ce raw data'!$B$2:$B$3000=$B1021),,),0),MATCH(H1005,'ce raw data'!$C$1:$CZ$1,0))="","-",INDEX('ce raw data'!$C$2:$CZ$3000,MATCH(1,INDEX(('ce raw data'!$A$2:$A$3000=C1002)*('ce raw data'!$B$2:$B$3000=$B1021),,),0),MATCH(H1005,'ce raw data'!$C$1:$CZ$1,0))),"-")</f>
        <v>-</v>
      </c>
      <c r="I1021" s="8" t="str">
        <f>IFERROR(IF(INDEX('ce raw data'!$C$2:$CZ$3000,MATCH(1,INDEX(('ce raw data'!$A$2:$A$3000=C1002)*('ce raw data'!$B$2:$B$3000=$B1021),,),0),MATCH(I1005,'ce raw data'!$C$1:$CZ$1,0))="","-",INDEX('ce raw data'!$C$2:$CZ$3000,MATCH(1,INDEX(('ce raw data'!$A$2:$A$3000=C1002)*('ce raw data'!$B$2:$B$3000=$B1021),,),0),MATCH(I1005,'ce raw data'!$C$1:$CZ$1,0))),"-")</f>
        <v>-</v>
      </c>
      <c r="J1021" s="8" t="str">
        <f>IFERROR(IF(INDEX('ce raw data'!$C$2:$CZ$3000,MATCH(1,INDEX(('ce raw data'!$A$2:$A$3000=C1002)*('ce raw data'!$B$2:$B$3000=$B1021),,),0),MATCH(J1005,'ce raw data'!$C$1:$CZ$1,0))="","-",INDEX('ce raw data'!$C$2:$CZ$3000,MATCH(1,INDEX(('ce raw data'!$A$2:$A$3000=C1002)*('ce raw data'!$B$2:$B$3000=$B1021),,),0),MATCH(J1005,'ce raw data'!$C$1:$CZ$1,0))),"-")</f>
        <v>-</v>
      </c>
    </row>
    <row r="1022" spans="2:10" hidden="1" x14ac:dyDescent="0.4">
      <c r="B1022" s="11"/>
      <c r="C1022" s="8" t="str">
        <f>IFERROR(IF(INDEX('ce raw data'!$C$2:$CZ$3000,MATCH(1,INDEX(('ce raw data'!$A$2:$A$3000=C1002)*('ce raw data'!$B$2:$B$3000=$B1023),,),0),MATCH(SUBSTITUTE(C1005,"Allele","Height"),'ce raw data'!$C$1:$CZ$1,0))="","-",INDEX('ce raw data'!$C$2:$CZ$3000,MATCH(1,INDEX(('ce raw data'!$A$2:$A$3000=C1002)*('ce raw data'!$B$2:$B$3000=$B1023),,),0),MATCH(SUBSTITUTE(C1005,"Allele","Height"),'ce raw data'!$C$1:$CZ$1,0))),"-")</f>
        <v>-</v>
      </c>
      <c r="D1022" s="8" t="str">
        <f>IFERROR(IF(INDEX('ce raw data'!$C$2:$CZ$3000,MATCH(1,INDEX(('ce raw data'!$A$2:$A$3000=C1002)*('ce raw data'!$B$2:$B$3000=$B1023),,),0),MATCH(SUBSTITUTE(D1005,"Allele","Height"),'ce raw data'!$C$1:$CZ$1,0))="","-",INDEX('ce raw data'!$C$2:$CZ$3000,MATCH(1,INDEX(('ce raw data'!$A$2:$A$3000=C1002)*('ce raw data'!$B$2:$B$3000=$B1023),,),0),MATCH(SUBSTITUTE(D1005,"Allele","Height"),'ce raw data'!$C$1:$CZ$1,0))),"-")</f>
        <v>-</v>
      </c>
      <c r="E1022" s="8" t="str">
        <f>IFERROR(IF(INDEX('ce raw data'!$C$2:$CZ$3000,MATCH(1,INDEX(('ce raw data'!$A$2:$A$3000=C1002)*('ce raw data'!$B$2:$B$3000=$B1023),,),0),MATCH(SUBSTITUTE(E1005,"Allele","Height"),'ce raw data'!$C$1:$CZ$1,0))="","-",INDEX('ce raw data'!$C$2:$CZ$3000,MATCH(1,INDEX(('ce raw data'!$A$2:$A$3000=C1002)*('ce raw data'!$B$2:$B$3000=$B1023),,),0),MATCH(SUBSTITUTE(E1005,"Allele","Height"),'ce raw data'!$C$1:$CZ$1,0))),"-")</f>
        <v>-</v>
      </c>
      <c r="F1022" s="8" t="str">
        <f>IFERROR(IF(INDEX('ce raw data'!$C$2:$CZ$3000,MATCH(1,INDEX(('ce raw data'!$A$2:$A$3000=C1002)*('ce raw data'!$B$2:$B$3000=$B1023),,),0),MATCH(SUBSTITUTE(F1005,"Allele","Height"),'ce raw data'!$C$1:$CZ$1,0))="","-",INDEX('ce raw data'!$C$2:$CZ$3000,MATCH(1,INDEX(('ce raw data'!$A$2:$A$3000=C1002)*('ce raw data'!$B$2:$B$3000=$B1023),,),0),MATCH(SUBSTITUTE(F1005,"Allele","Height"),'ce raw data'!$C$1:$CZ$1,0))),"-")</f>
        <v>-</v>
      </c>
      <c r="G1022" s="8" t="str">
        <f>IFERROR(IF(INDEX('ce raw data'!$C$2:$CZ$3000,MATCH(1,INDEX(('ce raw data'!$A$2:$A$3000=C1002)*('ce raw data'!$B$2:$B$3000=$B1023),,),0),MATCH(SUBSTITUTE(G1005,"Allele","Height"),'ce raw data'!$C$1:$CZ$1,0))="","-",INDEX('ce raw data'!$C$2:$CZ$3000,MATCH(1,INDEX(('ce raw data'!$A$2:$A$3000=C1002)*('ce raw data'!$B$2:$B$3000=$B1023),,),0),MATCH(SUBSTITUTE(G1005,"Allele","Height"),'ce raw data'!$C$1:$CZ$1,0))),"-")</f>
        <v>-</v>
      </c>
      <c r="H1022" s="8" t="str">
        <f>IFERROR(IF(INDEX('ce raw data'!$C$2:$CZ$3000,MATCH(1,INDEX(('ce raw data'!$A$2:$A$3000=C1002)*('ce raw data'!$B$2:$B$3000=$B1023),,),0),MATCH(SUBSTITUTE(H1005,"Allele","Height"),'ce raw data'!$C$1:$CZ$1,0))="","-",INDEX('ce raw data'!$C$2:$CZ$3000,MATCH(1,INDEX(('ce raw data'!$A$2:$A$3000=C1002)*('ce raw data'!$B$2:$B$3000=$B1023),,),0),MATCH(SUBSTITUTE(H1005,"Allele","Height"),'ce raw data'!$C$1:$CZ$1,0))),"-")</f>
        <v>-</v>
      </c>
      <c r="I1022" s="8" t="str">
        <f>IFERROR(IF(INDEX('ce raw data'!$C$2:$CZ$3000,MATCH(1,INDEX(('ce raw data'!$A$2:$A$3000=C1002)*('ce raw data'!$B$2:$B$3000=$B1023),,),0),MATCH(SUBSTITUTE(I1005,"Allele","Height"),'ce raw data'!$C$1:$CZ$1,0))="","-",INDEX('ce raw data'!$C$2:$CZ$3000,MATCH(1,INDEX(('ce raw data'!$A$2:$A$3000=C1002)*('ce raw data'!$B$2:$B$3000=$B1023),,),0),MATCH(SUBSTITUTE(I1005,"Allele","Height"),'ce raw data'!$C$1:$CZ$1,0))),"-")</f>
        <v>-</v>
      </c>
      <c r="J1022" s="8" t="str">
        <f>IFERROR(IF(INDEX('ce raw data'!$C$2:$CZ$3000,MATCH(1,INDEX(('ce raw data'!$A$2:$A$3000=C1002)*('ce raw data'!$B$2:$B$3000=$B1023),,),0),MATCH(SUBSTITUTE(J1005,"Allele","Height"),'ce raw data'!$C$1:$CZ$1,0))="","-",INDEX('ce raw data'!$C$2:$CZ$3000,MATCH(1,INDEX(('ce raw data'!$A$2:$A$3000=C1002)*('ce raw data'!$B$2:$B$3000=$B1023),,),0),MATCH(SUBSTITUTE(J1005,"Allele","Height"),'ce raw data'!$C$1:$CZ$1,0))),"-")</f>
        <v>-</v>
      </c>
    </row>
    <row r="1023" spans="2:10" x14ac:dyDescent="0.4">
      <c r="B1023" s="11" t="str">
        <f>'Allele Call Table'!$A$87</f>
        <v>D18S51</v>
      </c>
      <c r="C1023" s="8" t="str">
        <f>IFERROR(IF(INDEX('ce raw data'!$C$2:$CZ$3000,MATCH(1,INDEX(('ce raw data'!$A$2:$A$3000=C1002)*('ce raw data'!$B$2:$B$3000=$B1023),,),0),MATCH(C1005,'ce raw data'!$C$1:$CZ$1,0))="","-",INDEX('ce raw data'!$C$2:$CZ$3000,MATCH(1,INDEX(('ce raw data'!$A$2:$A$3000=C1002)*('ce raw data'!$B$2:$B$3000=$B1023),,),0),MATCH(C1005,'ce raw data'!$C$1:$CZ$1,0))),"-")</f>
        <v>-</v>
      </c>
      <c r="D1023" s="8" t="str">
        <f>IFERROR(IF(INDEX('ce raw data'!$C$2:$CZ$3000,MATCH(1,INDEX(('ce raw data'!$A$2:$A$3000=C1002)*('ce raw data'!$B$2:$B$3000=$B1023),,),0),MATCH(D1005,'ce raw data'!$C$1:$CZ$1,0))="","-",INDEX('ce raw data'!$C$2:$CZ$3000,MATCH(1,INDEX(('ce raw data'!$A$2:$A$3000=C1002)*('ce raw data'!$B$2:$B$3000=$B1023),,),0),MATCH(D1005,'ce raw data'!$C$1:$CZ$1,0))),"-")</f>
        <v>-</v>
      </c>
      <c r="E1023" s="8" t="str">
        <f>IFERROR(IF(INDEX('ce raw data'!$C$2:$CZ$3000,MATCH(1,INDEX(('ce raw data'!$A$2:$A$3000=C1002)*('ce raw data'!$B$2:$B$3000=$B1023),,),0),MATCH(E1005,'ce raw data'!$C$1:$CZ$1,0))="","-",INDEX('ce raw data'!$C$2:$CZ$3000,MATCH(1,INDEX(('ce raw data'!$A$2:$A$3000=C1002)*('ce raw data'!$B$2:$B$3000=$B1023),,),0),MATCH(E1005,'ce raw data'!$C$1:$CZ$1,0))),"-")</f>
        <v>-</v>
      </c>
      <c r="F1023" s="8" t="str">
        <f>IFERROR(IF(INDEX('ce raw data'!$C$2:$CZ$3000,MATCH(1,INDEX(('ce raw data'!$A$2:$A$3000=C1002)*('ce raw data'!$B$2:$B$3000=$B1023),,),0),MATCH(F1005,'ce raw data'!$C$1:$CZ$1,0))="","-",INDEX('ce raw data'!$C$2:$CZ$3000,MATCH(1,INDEX(('ce raw data'!$A$2:$A$3000=C1002)*('ce raw data'!$B$2:$B$3000=$B1023),,),0),MATCH(F1005,'ce raw data'!$C$1:$CZ$1,0))),"-")</f>
        <v>-</v>
      </c>
      <c r="G1023" s="8" t="str">
        <f>IFERROR(IF(INDEX('ce raw data'!$C$2:$CZ$3000,MATCH(1,INDEX(('ce raw data'!$A$2:$A$3000=C1002)*('ce raw data'!$B$2:$B$3000=$B1023),,),0),MATCH(G1005,'ce raw data'!$C$1:$CZ$1,0))="","-",INDEX('ce raw data'!$C$2:$CZ$3000,MATCH(1,INDEX(('ce raw data'!$A$2:$A$3000=C1002)*('ce raw data'!$B$2:$B$3000=$B1023),,),0),MATCH(G1005,'ce raw data'!$C$1:$CZ$1,0))),"-")</f>
        <v>-</v>
      </c>
      <c r="H1023" s="8" t="str">
        <f>IFERROR(IF(INDEX('ce raw data'!$C$2:$CZ$3000,MATCH(1,INDEX(('ce raw data'!$A$2:$A$3000=C1002)*('ce raw data'!$B$2:$B$3000=$B1023),,),0),MATCH(H1005,'ce raw data'!$C$1:$CZ$1,0))="","-",INDEX('ce raw data'!$C$2:$CZ$3000,MATCH(1,INDEX(('ce raw data'!$A$2:$A$3000=C1002)*('ce raw data'!$B$2:$B$3000=$B1023),,),0),MATCH(H1005,'ce raw data'!$C$1:$CZ$1,0))),"-")</f>
        <v>-</v>
      </c>
      <c r="I1023" s="8" t="str">
        <f>IFERROR(IF(INDEX('ce raw data'!$C$2:$CZ$3000,MATCH(1,INDEX(('ce raw data'!$A$2:$A$3000=C1002)*('ce raw data'!$B$2:$B$3000=$B1023),,),0),MATCH(I1005,'ce raw data'!$C$1:$CZ$1,0))="","-",INDEX('ce raw data'!$C$2:$CZ$3000,MATCH(1,INDEX(('ce raw data'!$A$2:$A$3000=C1002)*('ce raw data'!$B$2:$B$3000=$B1023),,),0),MATCH(I1005,'ce raw data'!$C$1:$CZ$1,0))),"-")</f>
        <v>-</v>
      </c>
      <c r="J1023" s="8" t="str">
        <f>IFERROR(IF(INDEX('ce raw data'!$C$2:$CZ$3000,MATCH(1,INDEX(('ce raw data'!$A$2:$A$3000=C1002)*('ce raw data'!$B$2:$B$3000=$B1023),,),0),MATCH(J1005,'ce raw data'!$C$1:$CZ$1,0))="","-",INDEX('ce raw data'!$C$2:$CZ$3000,MATCH(1,INDEX(('ce raw data'!$A$2:$A$3000=C1002)*('ce raw data'!$B$2:$B$3000=$B1023),,),0),MATCH(J1005,'ce raw data'!$C$1:$CZ$1,0))),"-")</f>
        <v>-</v>
      </c>
    </row>
    <row r="1024" spans="2:10" hidden="1" x14ac:dyDescent="0.4">
      <c r="B1024" s="11"/>
      <c r="C1024" s="8" t="str">
        <f>IFERROR(IF(INDEX('ce raw data'!$C$2:$CZ$3000,MATCH(1,INDEX(('ce raw data'!$A$2:$A$3000=C1002)*('ce raw data'!$B$2:$B$3000=$B1025),,),0),MATCH(SUBSTITUTE(C1005,"Allele","Height"),'ce raw data'!$C$1:$CZ$1,0))="","-",INDEX('ce raw data'!$C$2:$CZ$3000,MATCH(1,INDEX(('ce raw data'!$A$2:$A$3000=C1002)*('ce raw data'!$B$2:$B$3000=$B1025),,),0),MATCH(SUBSTITUTE(C1005,"Allele","Height"),'ce raw data'!$C$1:$CZ$1,0))),"-")</f>
        <v>-</v>
      </c>
      <c r="D1024" s="8" t="str">
        <f>IFERROR(IF(INDEX('ce raw data'!$C$2:$CZ$3000,MATCH(1,INDEX(('ce raw data'!$A$2:$A$3000=C1002)*('ce raw data'!$B$2:$B$3000=$B1025),,),0),MATCH(SUBSTITUTE(D1005,"Allele","Height"),'ce raw data'!$C$1:$CZ$1,0))="","-",INDEX('ce raw data'!$C$2:$CZ$3000,MATCH(1,INDEX(('ce raw data'!$A$2:$A$3000=C1002)*('ce raw data'!$B$2:$B$3000=$B1025),,),0),MATCH(SUBSTITUTE(D1005,"Allele","Height"),'ce raw data'!$C$1:$CZ$1,0))),"-")</f>
        <v>-</v>
      </c>
      <c r="E1024" s="8" t="str">
        <f>IFERROR(IF(INDEX('ce raw data'!$C$2:$CZ$3000,MATCH(1,INDEX(('ce raw data'!$A$2:$A$3000=C1002)*('ce raw data'!$B$2:$B$3000=$B1025),,),0),MATCH(SUBSTITUTE(E1005,"Allele","Height"),'ce raw data'!$C$1:$CZ$1,0))="","-",INDEX('ce raw data'!$C$2:$CZ$3000,MATCH(1,INDEX(('ce raw data'!$A$2:$A$3000=C1002)*('ce raw data'!$B$2:$B$3000=$B1025),,),0),MATCH(SUBSTITUTE(E1005,"Allele","Height"),'ce raw data'!$C$1:$CZ$1,0))),"-")</f>
        <v>-</v>
      </c>
      <c r="F1024" s="8" t="str">
        <f>IFERROR(IF(INDEX('ce raw data'!$C$2:$CZ$3000,MATCH(1,INDEX(('ce raw data'!$A$2:$A$3000=C1002)*('ce raw data'!$B$2:$B$3000=$B1025),,),0),MATCH(SUBSTITUTE(F1005,"Allele","Height"),'ce raw data'!$C$1:$CZ$1,0))="","-",INDEX('ce raw data'!$C$2:$CZ$3000,MATCH(1,INDEX(('ce raw data'!$A$2:$A$3000=C1002)*('ce raw data'!$B$2:$B$3000=$B1025),,),0),MATCH(SUBSTITUTE(F1005,"Allele","Height"),'ce raw data'!$C$1:$CZ$1,0))),"-")</f>
        <v>-</v>
      </c>
      <c r="G1024" s="8" t="str">
        <f>IFERROR(IF(INDEX('ce raw data'!$C$2:$CZ$3000,MATCH(1,INDEX(('ce raw data'!$A$2:$A$3000=C1002)*('ce raw data'!$B$2:$B$3000=$B1025),,),0),MATCH(SUBSTITUTE(G1005,"Allele","Height"),'ce raw data'!$C$1:$CZ$1,0))="","-",INDEX('ce raw data'!$C$2:$CZ$3000,MATCH(1,INDEX(('ce raw data'!$A$2:$A$3000=C1002)*('ce raw data'!$B$2:$B$3000=$B1025),,),0),MATCH(SUBSTITUTE(G1005,"Allele","Height"),'ce raw data'!$C$1:$CZ$1,0))),"-")</f>
        <v>-</v>
      </c>
      <c r="H1024" s="8" t="str">
        <f>IFERROR(IF(INDEX('ce raw data'!$C$2:$CZ$3000,MATCH(1,INDEX(('ce raw data'!$A$2:$A$3000=C1002)*('ce raw data'!$B$2:$B$3000=$B1025),,),0),MATCH(SUBSTITUTE(H1005,"Allele","Height"),'ce raw data'!$C$1:$CZ$1,0))="","-",INDEX('ce raw data'!$C$2:$CZ$3000,MATCH(1,INDEX(('ce raw data'!$A$2:$A$3000=C1002)*('ce raw data'!$B$2:$B$3000=$B1025),,),0),MATCH(SUBSTITUTE(H1005,"Allele","Height"),'ce raw data'!$C$1:$CZ$1,0))),"-")</f>
        <v>-</v>
      </c>
      <c r="I1024" s="8" t="str">
        <f>IFERROR(IF(INDEX('ce raw data'!$C$2:$CZ$3000,MATCH(1,INDEX(('ce raw data'!$A$2:$A$3000=C1002)*('ce raw data'!$B$2:$B$3000=$B1025),,),0),MATCH(SUBSTITUTE(I1005,"Allele","Height"),'ce raw data'!$C$1:$CZ$1,0))="","-",INDEX('ce raw data'!$C$2:$CZ$3000,MATCH(1,INDEX(('ce raw data'!$A$2:$A$3000=C1002)*('ce raw data'!$B$2:$B$3000=$B1025),,),0),MATCH(SUBSTITUTE(I1005,"Allele","Height"),'ce raw data'!$C$1:$CZ$1,0))),"-")</f>
        <v>-</v>
      </c>
      <c r="J1024" s="8" t="str">
        <f>IFERROR(IF(INDEX('ce raw data'!$C$2:$CZ$3000,MATCH(1,INDEX(('ce raw data'!$A$2:$A$3000=C1002)*('ce raw data'!$B$2:$B$3000=$B1025),,),0),MATCH(SUBSTITUTE(J1005,"Allele","Height"),'ce raw data'!$C$1:$CZ$1,0))="","-",INDEX('ce raw data'!$C$2:$CZ$3000,MATCH(1,INDEX(('ce raw data'!$A$2:$A$3000=C1002)*('ce raw data'!$B$2:$B$3000=$B1025),,),0),MATCH(SUBSTITUTE(J1005,"Allele","Height"),'ce raw data'!$C$1:$CZ$1,0))),"-")</f>
        <v>-</v>
      </c>
    </row>
    <row r="1025" spans="2:10" x14ac:dyDescent="0.4">
      <c r="B1025" s="11" t="str">
        <f>'Allele Call Table'!$A$89</f>
        <v>D2S1338</v>
      </c>
      <c r="C1025" s="8" t="str">
        <f>IFERROR(IF(INDEX('ce raw data'!$C$2:$CZ$3000,MATCH(1,INDEX(('ce raw data'!$A$2:$A$3000=C1002)*('ce raw data'!$B$2:$B$3000=$B1025),,),0),MATCH(C1005,'ce raw data'!$C$1:$CZ$1,0))="","-",INDEX('ce raw data'!$C$2:$CZ$3000,MATCH(1,INDEX(('ce raw data'!$A$2:$A$3000=C1002)*('ce raw data'!$B$2:$B$3000=$B1025),,),0),MATCH(C1005,'ce raw data'!$C$1:$CZ$1,0))),"-")</f>
        <v>-</v>
      </c>
      <c r="D1025" s="8" t="str">
        <f>IFERROR(IF(INDEX('ce raw data'!$C$2:$CZ$3000,MATCH(1,INDEX(('ce raw data'!$A$2:$A$3000=C1002)*('ce raw data'!$B$2:$B$3000=$B1025),,),0),MATCH(D1005,'ce raw data'!$C$1:$CZ$1,0))="","-",INDEX('ce raw data'!$C$2:$CZ$3000,MATCH(1,INDEX(('ce raw data'!$A$2:$A$3000=C1002)*('ce raw data'!$B$2:$B$3000=$B1025),,),0),MATCH(D1005,'ce raw data'!$C$1:$CZ$1,0))),"-")</f>
        <v>-</v>
      </c>
      <c r="E1025" s="8" t="str">
        <f>IFERROR(IF(INDEX('ce raw data'!$C$2:$CZ$3000,MATCH(1,INDEX(('ce raw data'!$A$2:$A$3000=C1002)*('ce raw data'!$B$2:$B$3000=$B1025),,),0),MATCH(E1005,'ce raw data'!$C$1:$CZ$1,0))="","-",INDEX('ce raw data'!$C$2:$CZ$3000,MATCH(1,INDEX(('ce raw data'!$A$2:$A$3000=C1002)*('ce raw data'!$B$2:$B$3000=$B1025),,),0),MATCH(E1005,'ce raw data'!$C$1:$CZ$1,0))),"-")</f>
        <v>-</v>
      </c>
      <c r="F1025" s="8" t="str">
        <f>IFERROR(IF(INDEX('ce raw data'!$C$2:$CZ$3000,MATCH(1,INDEX(('ce raw data'!$A$2:$A$3000=C1002)*('ce raw data'!$B$2:$B$3000=$B1025),,),0),MATCH(F1005,'ce raw data'!$C$1:$CZ$1,0))="","-",INDEX('ce raw data'!$C$2:$CZ$3000,MATCH(1,INDEX(('ce raw data'!$A$2:$A$3000=C1002)*('ce raw data'!$B$2:$B$3000=$B1025),,),0),MATCH(F1005,'ce raw data'!$C$1:$CZ$1,0))),"-")</f>
        <v>-</v>
      </c>
      <c r="G1025" s="8" t="str">
        <f>IFERROR(IF(INDEX('ce raw data'!$C$2:$CZ$3000,MATCH(1,INDEX(('ce raw data'!$A$2:$A$3000=C1002)*('ce raw data'!$B$2:$B$3000=$B1025),,),0),MATCH(G1005,'ce raw data'!$C$1:$CZ$1,0))="","-",INDEX('ce raw data'!$C$2:$CZ$3000,MATCH(1,INDEX(('ce raw data'!$A$2:$A$3000=C1002)*('ce raw data'!$B$2:$B$3000=$B1025),,),0),MATCH(G1005,'ce raw data'!$C$1:$CZ$1,0))),"-")</f>
        <v>-</v>
      </c>
      <c r="H1025" s="8" t="str">
        <f>IFERROR(IF(INDEX('ce raw data'!$C$2:$CZ$3000,MATCH(1,INDEX(('ce raw data'!$A$2:$A$3000=C1002)*('ce raw data'!$B$2:$B$3000=$B1025),,),0),MATCH(H1005,'ce raw data'!$C$1:$CZ$1,0))="","-",INDEX('ce raw data'!$C$2:$CZ$3000,MATCH(1,INDEX(('ce raw data'!$A$2:$A$3000=C1002)*('ce raw data'!$B$2:$B$3000=$B1025),,),0),MATCH(H1005,'ce raw data'!$C$1:$CZ$1,0))),"-")</f>
        <v>-</v>
      </c>
      <c r="I1025" s="8" t="str">
        <f>IFERROR(IF(INDEX('ce raw data'!$C$2:$CZ$3000,MATCH(1,INDEX(('ce raw data'!$A$2:$A$3000=C1002)*('ce raw data'!$B$2:$B$3000=$B1025),,),0),MATCH(I1005,'ce raw data'!$C$1:$CZ$1,0))="","-",INDEX('ce raw data'!$C$2:$CZ$3000,MATCH(1,INDEX(('ce raw data'!$A$2:$A$3000=C1002)*('ce raw data'!$B$2:$B$3000=$B1025),,),0),MATCH(I1005,'ce raw data'!$C$1:$CZ$1,0))),"-")</f>
        <v>-</v>
      </c>
      <c r="J1025" s="8" t="str">
        <f>IFERROR(IF(INDEX('ce raw data'!$C$2:$CZ$3000,MATCH(1,INDEX(('ce raw data'!$A$2:$A$3000=C1002)*('ce raw data'!$B$2:$B$3000=$B1025),,),0),MATCH(J1005,'ce raw data'!$C$1:$CZ$1,0))="","-",INDEX('ce raw data'!$C$2:$CZ$3000,MATCH(1,INDEX(('ce raw data'!$A$2:$A$3000=C1002)*('ce raw data'!$B$2:$B$3000=$B1025),,),0),MATCH(J1005,'ce raw data'!$C$1:$CZ$1,0))),"-")</f>
        <v>-</v>
      </c>
    </row>
    <row r="1026" spans="2:10" hidden="1" x14ac:dyDescent="0.4">
      <c r="B1026" s="11"/>
      <c r="C1026" s="8" t="str">
        <f>IFERROR(IF(INDEX('ce raw data'!$C$2:$CZ$3000,MATCH(1,INDEX(('ce raw data'!$A$2:$A$3000=C1002)*('ce raw data'!$B$2:$B$3000=$B1027),,),0),MATCH(SUBSTITUTE(C1005,"Allele","Height"),'ce raw data'!$C$1:$CZ$1,0))="","-",INDEX('ce raw data'!$C$2:$CZ$3000,MATCH(1,INDEX(('ce raw data'!$A$2:$A$3000=C1002)*('ce raw data'!$B$2:$B$3000=$B1027),,),0),MATCH(SUBSTITUTE(C1005,"Allele","Height"),'ce raw data'!$C$1:$CZ$1,0))),"-")</f>
        <v>-</v>
      </c>
      <c r="D1026" s="8" t="str">
        <f>IFERROR(IF(INDEX('ce raw data'!$C$2:$CZ$3000,MATCH(1,INDEX(('ce raw data'!$A$2:$A$3000=C1002)*('ce raw data'!$B$2:$B$3000=$B1027),,),0),MATCH(SUBSTITUTE(D1005,"Allele","Height"),'ce raw data'!$C$1:$CZ$1,0))="","-",INDEX('ce raw data'!$C$2:$CZ$3000,MATCH(1,INDEX(('ce raw data'!$A$2:$A$3000=C1002)*('ce raw data'!$B$2:$B$3000=$B1027),,),0),MATCH(SUBSTITUTE(D1005,"Allele","Height"),'ce raw data'!$C$1:$CZ$1,0))),"-")</f>
        <v>-</v>
      </c>
      <c r="E1026" s="8" t="str">
        <f>IFERROR(IF(INDEX('ce raw data'!$C$2:$CZ$3000,MATCH(1,INDEX(('ce raw data'!$A$2:$A$3000=C1002)*('ce raw data'!$B$2:$B$3000=$B1027),,),0),MATCH(SUBSTITUTE(E1005,"Allele","Height"),'ce raw data'!$C$1:$CZ$1,0))="","-",INDEX('ce raw data'!$C$2:$CZ$3000,MATCH(1,INDEX(('ce raw data'!$A$2:$A$3000=C1002)*('ce raw data'!$B$2:$B$3000=$B1027),,),0),MATCH(SUBSTITUTE(E1005,"Allele","Height"),'ce raw data'!$C$1:$CZ$1,0))),"-")</f>
        <v>-</v>
      </c>
      <c r="F1026" s="8" t="str">
        <f>IFERROR(IF(INDEX('ce raw data'!$C$2:$CZ$3000,MATCH(1,INDEX(('ce raw data'!$A$2:$A$3000=C1002)*('ce raw data'!$B$2:$B$3000=$B1027),,),0),MATCH(SUBSTITUTE(F1005,"Allele","Height"),'ce raw data'!$C$1:$CZ$1,0))="","-",INDEX('ce raw data'!$C$2:$CZ$3000,MATCH(1,INDEX(('ce raw data'!$A$2:$A$3000=C1002)*('ce raw data'!$B$2:$B$3000=$B1027),,),0),MATCH(SUBSTITUTE(F1005,"Allele","Height"),'ce raw data'!$C$1:$CZ$1,0))),"-")</f>
        <v>-</v>
      </c>
      <c r="G1026" s="8" t="str">
        <f>IFERROR(IF(INDEX('ce raw data'!$C$2:$CZ$3000,MATCH(1,INDEX(('ce raw data'!$A$2:$A$3000=C1002)*('ce raw data'!$B$2:$B$3000=$B1027),,),0),MATCH(SUBSTITUTE(G1005,"Allele","Height"),'ce raw data'!$C$1:$CZ$1,0))="","-",INDEX('ce raw data'!$C$2:$CZ$3000,MATCH(1,INDEX(('ce raw data'!$A$2:$A$3000=C1002)*('ce raw data'!$B$2:$B$3000=$B1027),,),0),MATCH(SUBSTITUTE(G1005,"Allele","Height"),'ce raw data'!$C$1:$CZ$1,0))),"-")</f>
        <v>-</v>
      </c>
      <c r="H1026" s="8" t="str">
        <f>IFERROR(IF(INDEX('ce raw data'!$C$2:$CZ$3000,MATCH(1,INDEX(('ce raw data'!$A$2:$A$3000=C1002)*('ce raw data'!$B$2:$B$3000=$B1027),,),0),MATCH(SUBSTITUTE(H1005,"Allele","Height"),'ce raw data'!$C$1:$CZ$1,0))="","-",INDEX('ce raw data'!$C$2:$CZ$3000,MATCH(1,INDEX(('ce raw data'!$A$2:$A$3000=C1002)*('ce raw data'!$B$2:$B$3000=$B1027),,),0),MATCH(SUBSTITUTE(H1005,"Allele","Height"),'ce raw data'!$C$1:$CZ$1,0))),"-")</f>
        <v>-</v>
      </c>
      <c r="I1026" s="8" t="str">
        <f>IFERROR(IF(INDEX('ce raw data'!$C$2:$CZ$3000,MATCH(1,INDEX(('ce raw data'!$A$2:$A$3000=C1002)*('ce raw data'!$B$2:$B$3000=$B1027),,),0),MATCH(SUBSTITUTE(I1005,"Allele","Height"),'ce raw data'!$C$1:$CZ$1,0))="","-",INDEX('ce raw data'!$C$2:$CZ$3000,MATCH(1,INDEX(('ce raw data'!$A$2:$A$3000=C1002)*('ce raw data'!$B$2:$B$3000=$B1027),,),0),MATCH(SUBSTITUTE(I1005,"Allele","Height"),'ce raw data'!$C$1:$CZ$1,0))),"-")</f>
        <v>-</v>
      </c>
      <c r="J1026" s="8" t="str">
        <f>IFERROR(IF(INDEX('ce raw data'!$C$2:$CZ$3000,MATCH(1,INDEX(('ce raw data'!$A$2:$A$3000=C1002)*('ce raw data'!$B$2:$B$3000=$B1027),,),0),MATCH(SUBSTITUTE(J1005,"Allele","Height"),'ce raw data'!$C$1:$CZ$1,0))="","-",INDEX('ce raw data'!$C$2:$CZ$3000,MATCH(1,INDEX(('ce raw data'!$A$2:$A$3000=C1002)*('ce raw data'!$B$2:$B$3000=$B1027),,),0),MATCH(SUBSTITUTE(J1005,"Allele","Height"),'ce raw data'!$C$1:$CZ$1,0))),"-")</f>
        <v>-</v>
      </c>
    </row>
    <row r="1027" spans="2:10" x14ac:dyDescent="0.4">
      <c r="B1027" s="11" t="str">
        <f>'Allele Call Table'!$A$91</f>
        <v>CSF1PO</v>
      </c>
      <c r="C1027" s="8" t="str">
        <f>IFERROR(IF(INDEX('ce raw data'!$C$2:$CZ$3000,MATCH(1,INDEX(('ce raw data'!$A$2:$A$3000=C1002)*('ce raw data'!$B$2:$B$3000=$B1027),,),0),MATCH(C1005,'ce raw data'!$C$1:$CZ$1,0))="","-",INDEX('ce raw data'!$C$2:$CZ$3000,MATCH(1,INDEX(('ce raw data'!$A$2:$A$3000=C1002)*('ce raw data'!$B$2:$B$3000=$B1027),,),0),MATCH(C1005,'ce raw data'!$C$1:$CZ$1,0))),"-")</f>
        <v>-</v>
      </c>
      <c r="D1027" s="8" t="str">
        <f>IFERROR(IF(INDEX('ce raw data'!$C$2:$CZ$3000,MATCH(1,INDEX(('ce raw data'!$A$2:$A$3000=C1002)*('ce raw data'!$B$2:$B$3000=$B1027),,),0),MATCH(D1005,'ce raw data'!$C$1:$CZ$1,0))="","-",INDEX('ce raw data'!$C$2:$CZ$3000,MATCH(1,INDEX(('ce raw data'!$A$2:$A$3000=C1002)*('ce raw data'!$B$2:$B$3000=$B1027),,),0),MATCH(D1005,'ce raw data'!$C$1:$CZ$1,0))),"-")</f>
        <v>-</v>
      </c>
      <c r="E1027" s="8" t="str">
        <f>IFERROR(IF(INDEX('ce raw data'!$C$2:$CZ$3000,MATCH(1,INDEX(('ce raw data'!$A$2:$A$3000=C1002)*('ce raw data'!$B$2:$B$3000=$B1027),,),0),MATCH(E1005,'ce raw data'!$C$1:$CZ$1,0))="","-",INDEX('ce raw data'!$C$2:$CZ$3000,MATCH(1,INDEX(('ce raw data'!$A$2:$A$3000=C1002)*('ce raw data'!$B$2:$B$3000=$B1027),,),0),MATCH(E1005,'ce raw data'!$C$1:$CZ$1,0))),"-")</f>
        <v>-</v>
      </c>
      <c r="F1027" s="8" t="str">
        <f>IFERROR(IF(INDEX('ce raw data'!$C$2:$CZ$3000,MATCH(1,INDEX(('ce raw data'!$A$2:$A$3000=C1002)*('ce raw data'!$B$2:$B$3000=$B1027),,),0),MATCH(F1005,'ce raw data'!$C$1:$CZ$1,0))="","-",INDEX('ce raw data'!$C$2:$CZ$3000,MATCH(1,INDEX(('ce raw data'!$A$2:$A$3000=C1002)*('ce raw data'!$B$2:$B$3000=$B1027),,),0),MATCH(F1005,'ce raw data'!$C$1:$CZ$1,0))),"-")</f>
        <v>-</v>
      </c>
      <c r="G1027" s="8" t="str">
        <f>IFERROR(IF(INDEX('ce raw data'!$C$2:$CZ$3000,MATCH(1,INDEX(('ce raw data'!$A$2:$A$3000=C1002)*('ce raw data'!$B$2:$B$3000=$B1027),,),0),MATCH(G1005,'ce raw data'!$C$1:$CZ$1,0))="","-",INDEX('ce raw data'!$C$2:$CZ$3000,MATCH(1,INDEX(('ce raw data'!$A$2:$A$3000=C1002)*('ce raw data'!$B$2:$B$3000=$B1027),,),0),MATCH(G1005,'ce raw data'!$C$1:$CZ$1,0))),"-")</f>
        <v>-</v>
      </c>
      <c r="H1027" s="8" t="str">
        <f>IFERROR(IF(INDEX('ce raw data'!$C$2:$CZ$3000,MATCH(1,INDEX(('ce raw data'!$A$2:$A$3000=C1002)*('ce raw data'!$B$2:$B$3000=$B1027),,),0),MATCH(H1005,'ce raw data'!$C$1:$CZ$1,0))="","-",INDEX('ce raw data'!$C$2:$CZ$3000,MATCH(1,INDEX(('ce raw data'!$A$2:$A$3000=C1002)*('ce raw data'!$B$2:$B$3000=$B1027),,),0),MATCH(H1005,'ce raw data'!$C$1:$CZ$1,0))),"-")</f>
        <v>-</v>
      </c>
      <c r="I1027" s="8" t="str">
        <f>IFERROR(IF(INDEX('ce raw data'!$C$2:$CZ$3000,MATCH(1,INDEX(('ce raw data'!$A$2:$A$3000=C1002)*('ce raw data'!$B$2:$B$3000=$B1027),,),0),MATCH(I1005,'ce raw data'!$C$1:$CZ$1,0))="","-",INDEX('ce raw data'!$C$2:$CZ$3000,MATCH(1,INDEX(('ce raw data'!$A$2:$A$3000=C1002)*('ce raw data'!$B$2:$B$3000=$B1027),,),0),MATCH(I1005,'ce raw data'!$C$1:$CZ$1,0))),"-")</f>
        <v>-</v>
      </c>
      <c r="J1027" s="8" t="str">
        <f>IFERROR(IF(INDEX('ce raw data'!$C$2:$CZ$3000,MATCH(1,INDEX(('ce raw data'!$A$2:$A$3000=C1002)*('ce raw data'!$B$2:$B$3000=$B1027),,),0),MATCH(J1005,'ce raw data'!$C$1:$CZ$1,0))="","-",INDEX('ce raw data'!$C$2:$CZ$3000,MATCH(1,INDEX(('ce raw data'!$A$2:$A$3000=C1002)*('ce raw data'!$B$2:$B$3000=$B1027),,),0),MATCH(J1005,'ce raw data'!$C$1:$CZ$1,0))),"-")</f>
        <v>-</v>
      </c>
    </row>
    <row r="1028" spans="2:10" hidden="1" x14ac:dyDescent="0.4">
      <c r="B1028" s="11"/>
      <c r="C1028" s="8" t="str">
        <f>IFERROR(IF(INDEX('ce raw data'!$C$2:$CZ$3000,MATCH(1,INDEX(('ce raw data'!$A$2:$A$3000=C1002)*('ce raw data'!$B$2:$B$3000=$B1029),,),0),MATCH(SUBSTITUTE(C1005,"Allele","Height"),'ce raw data'!$C$1:$CZ$1,0))="","-",INDEX('ce raw data'!$C$2:$CZ$3000,MATCH(1,INDEX(('ce raw data'!$A$2:$A$3000=C1002)*('ce raw data'!$B$2:$B$3000=$B1029),,),0),MATCH(SUBSTITUTE(C1005,"Allele","Height"),'ce raw data'!$C$1:$CZ$1,0))),"-")</f>
        <v>-</v>
      </c>
      <c r="D1028" s="8" t="str">
        <f>IFERROR(IF(INDEX('ce raw data'!$C$2:$CZ$3000,MATCH(1,INDEX(('ce raw data'!$A$2:$A$3000=C1002)*('ce raw data'!$B$2:$B$3000=$B1029),,),0),MATCH(SUBSTITUTE(D1005,"Allele","Height"),'ce raw data'!$C$1:$CZ$1,0))="","-",INDEX('ce raw data'!$C$2:$CZ$3000,MATCH(1,INDEX(('ce raw data'!$A$2:$A$3000=C1002)*('ce raw data'!$B$2:$B$3000=$B1029),,),0),MATCH(SUBSTITUTE(D1005,"Allele","Height"),'ce raw data'!$C$1:$CZ$1,0))),"-")</f>
        <v>-</v>
      </c>
      <c r="E1028" s="8" t="str">
        <f>IFERROR(IF(INDEX('ce raw data'!$C$2:$CZ$3000,MATCH(1,INDEX(('ce raw data'!$A$2:$A$3000=C1002)*('ce raw data'!$B$2:$B$3000=$B1029),,),0),MATCH(SUBSTITUTE(E1005,"Allele","Height"),'ce raw data'!$C$1:$CZ$1,0))="","-",INDEX('ce raw data'!$C$2:$CZ$3000,MATCH(1,INDEX(('ce raw data'!$A$2:$A$3000=C1002)*('ce raw data'!$B$2:$B$3000=$B1029),,),0),MATCH(SUBSTITUTE(E1005,"Allele","Height"),'ce raw data'!$C$1:$CZ$1,0))),"-")</f>
        <v>-</v>
      </c>
      <c r="F1028" s="8" t="str">
        <f>IFERROR(IF(INDEX('ce raw data'!$C$2:$CZ$3000,MATCH(1,INDEX(('ce raw data'!$A$2:$A$3000=C1002)*('ce raw data'!$B$2:$B$3000=$B1029),,),0),MATCH(SUBSTITUTE(F1005,"Allele","Height"),'ce raw data'!$C$1:$CZ$1,0))="","-",INDEX('ce raw data'!$C$2:$CZ$3000,MATCH(1,INDEX(('ce raw data'!$A$2:$A$3000=C1002)*('ce raw data'!$B$2:$B$3000=$B1029),,),0),MATCH(SUBSTITUTE(F1005,"Allele","Height"),'ce raw data'!$C$1:$CZ$1,0))),"-")</f>
        <v>-</v>
      </c>
      <c r="G1028" s="8" t="str">
        <f>IFERROR(IF(INDEX('ce raw data'!$C$2:$CZ$3000,MATCH(1,INDEX(('ce raw data'!$A$2:$A$3000=C1002)*('ce raw data'!$B$2:$B$3000=$B1029),,),0),MATCH(SUBSTITUTE(G1005,"Allele","Height"),'ce raw data'!$C$1:$CZ$1,0))="","-",INDEX('ce raw data'!$C$2:$CZ$3000,MATCH(1,INDEX(('ce raw data'!$A$2:$A$3000=C1002)*('ce raw data'!$B$2:$B$3000=$B1029),,),0),MATCH(SUBSTITUTE(G1005,"Allele","Height"),'ce raw data'!$C$1:$CZ$1,0))),"-")</f>
        <v>-</v>
      </c>
      <c r="H1028" s="8" t="str">
        <f>IFERROR(IF(INDEX('ce raw data'!$C$2:$CZ$3000,MATCH(1,INDEX(('ce raw data'!$A$2:$A$3000=C1002)*('ce raw data'!$B$2:$B$3000=$B1029),,),0),MATCH(SUBSTITUTE(H1005,"Allele","Height"),'ce raw data'!$C$1:$CZ$1,0))="","-",INDEX('ce raw data'!$C$2:$CZ$3000,MATCH(1,INDEX(('ce raw data'!$A$2:$A$3000=C1002)*('ce raw data'!$B$2:$B$3000=$B1029),,),0),MATCH(SUBSTITUTE(H1005,"Allele","Height"),'ce raw data'!$C$1:$CZ$1,0))),"-")</f>
        <v>-</v>
      </c>
      <c r="I1028" s="8" t="str">
        <f>IFERROR(IF(INDEX('ce raw data'!$C$2:$CZ$3000,MATCH(1,INDEX(('ce raw data'!$A$2:$A$3000=C1002)*('ce raw data'!$B$2:$B$3000=$B1029),,),0),MATCH(SUBSTITUTE(I1005,"Allele","Height"),'ce raw data'!$C$1:$CZ$1,0))="","-",INDEX('ce raw data'!$C$2:$CZ$3000,MATCH(1,INDEX(('ce raw data'!$A$2:$A$3000=C1002)*('ce raw data'!$B$2:$B$3000=$B1029),,),0),MATCH(SUBSTITUTE(I1005,"Allele","Height"),'ce raw data'!$C$1:$CZ$1,0))),"-")</f>
        <v>-</v>
      </c>
      <c r="J1028" s="8" t="str">
        <f>IFERROR(IF(INDEX('ce raw data'!$C$2:$CZ$3000,MATCH(1,INDEX(('ce raw data'!$A$2:$A$3000=C1002)*('ce raw data'!$B$2:$B$3000=$B1029),,),0),MATCH(SUBSTITUTE(J1005,"Allele","Height"),'ce raw data'!$C$1:$CZ$1,0))="","-",INDEX('ce raw data'!$C$2:$CZ$3000,MATCH(1,INDEX(('ce raw data'!$A$2:$A$3000=C1002)*('ce raw data'!$B$2:$B$3000=$B1029),,),0),MATCH(SUBSTITUTE(J1005,"Allele","Height"),'ce raw data'!$C$1:$CZ$1,0))),"-")</f>
        <v>-</v>
      </c>
    </row>
    <row r="1029" spans="2:10" x14ac:dyDescent="0.4">
      <c r="B1029" s="11" t="str">
        <f>'Allele Call Table'!$A$93</f>
        <v>Penta D</v>
      </c>
      <c r="C1029" s="8" t="str">
        <f>IFERROR(IF(INDEX('ce raw data'!$C$2:$CZ$3000,MATCH(1,INDEX(('ce raw data'!$A$2:$A$3000=C1002)*('ce raw data'!$B$2:$B$3000=$B1029),,),0),MATCH(C1005,'ce raw data'!$C$1:$CZ$1,0))="","-",INDEX('ce raw data'!$C$2:$CZ$3000,MATCH(1,INDEX(('ce raw data'!$A$2:$A$3000=C1002)*('ce raw data'!$B$2:$B$3000=$B1029),,),0),MATCH(C1005,'ce raw data'!$C$1:$CZ$1,0))),"-")</f>
        <v>-</v>
      </c>
      <c r="D1029" s="8" t="str">
        <f>IFERROR(IF(INDEX('ce raw data'!$C$2:$CZ$3000,MATCH(1,INDEX(('ce raw data'!$A$2:$A$3000=C1002)*('ce raw data'!$B$2:$B$3000=$B1029),,),0),MATCH(D1005,'ce raw data'!$C$1:$CZ$1,0))="","-",INDEX('ce raw data'!$C$2:$CZ$3000,MATCH(1,INDEX(('ce raw data'!$A$2:$A$3000=C1002)*('ce raw data'!$B$2:$B$3000=$B1029),,),0),MATCH(D1005,'ce raw data'!$C$1:$CZ$1,0))),"-")</f>
        <v>-</v>
      </c>
      <c r="E1029" s="8" t="str">
        <f>IFERROR(IF(INDEX('ce raw data'!$C$2:$CZ$3000,MATCH(1,INDEX(('ce raw data'!$A$2:$A$3000=C1002)*('ce raw data'!$B$2:$B$3000=$B1029),,),0),MATCH(E1005,'ce raw data'!$C$1:$CZ$1,0))="","-",INDEX('ce raw data'!$C$2:$CZ$3000,MATCH(1,INDEX(('ce raw data'!$A$2:$A$3000=C1002)*('ce raw data'!$B$2:$B$3000=$B1029),,),0),MATCH(E1005,'ce raw data'!$C$1:$CZ$1,0))),"-")</f>
        <v>-</v>
      </c>
      <c r="F1029" s="8" t="str">
        <f>IFERROR(IF(INDEX('ce raw data'!$C$2:$CZ$3000,MATCH(1,INDEX(('ce raw data'!$A$2:$A$3000=C1002)*('ce raw data'!$B$2:$B$3000=$B1029),,),0),MATCH(F1005,'ce raw data'!$C$1:$CZ$1,0))="","-",INDEX('ce raw data'!$C$2:$CZ$3000,MATCH(1,INDEX(('ce raw data'!$A$2:$A$3000=C1002)*('ce raw data'!$B$2:$B$3000=$B1029),,),0),MATCH(F1005,'ce raw data'!$C$1:$CZ$1,0))),"-")</f>
        <v>-</v>
      </c>
      <c r="G1029" s="8" t="str">
        <f>IFERROR(IF(INDEX('ce raw data'!$C$2:$CZ$3000,MATCH(1,INDEX(('ce raw data'!$A$2:$A$3000=C1002)*('ce raw data'!$B$2:$B$3000=$B1029),,),0),MATCH(G1005,'ce raw data'!$C$1:$CZ$1,0))="","-",INDEX('ce raw data'!$C$2:$CZ$3000,MATCH(1,INDEX(('ce raw data'!$A$2:$A$3000=C1002)*('ce raw data'!$B$2:$B$3000=$B1029),,),0),MATCH(G1005,'ce raw data'!$C$1:$CZ$1,0))),"-")</f>
        <v>-</v>
      </c>
      <c r="H1029" s="8" t="str">
        <f>IFERROR(IF(INDEX('ce raw data'!$C$2:$CZ$3000,MATCH(1,INDEX(('ce raw data'!$A$2:$A$3000=C1002)*('ce raw data'!$B$2:$B$3000=$B1029),,),0),MATCH(H1005,'ce raw data'!$C$1:$CZ$1,0))="","-",INDEX('ce raw data'!$C$2:$CZ$3000,MATCH(1,INDEX(('ce raw data'!$A$2:$A$3000=C1002)*('ce raw data'!$B$2:$B$3000=$B1029),,),0),MATCH(H1005,'ce raw data'!$C$1:$CZ$1,0))),"-")</f>
        <v>-</v>
      </c>
      <c r="I1029" s="8" t="str">
        <f>IFERROR(IF(INDEX('ce raw data'!$C$2:$CZ$3000,MATCH(1,INDEX(('ce raw data'!$A$2:$A$3000=C1002)*('ce raw data'!$B$2:$B$3000=$B1029),,),0),MATCH(I1005,'ce raw data'!$C$1:$CZ$1,0))="","-",INDEX('ce raw data'!$C$2:$CZ$3000,MATCH(1,INDEX(('ce raw data'!$A$2:$A$3000=C1002)*('ce raw data'!$B$2:$B$3000=$B1029),,),0),MATCH(I1005,'ce raw data'!$C$1:$CZ$1,0))),"-")</f>
        <v>-</v>
      </c>
      <c r="J1029" s="8" t="str">
        <f>IFERROR(IF(INDEX('ce raw data'!$C$2:$CZ$3000,MATCH(1,INDEX(('ce raw data'!$A$2:$A$3000=C1002)*('ce raw data'!$B$2:$B$3000=$B1029),,),0),MATCH(J1005,'ce raw data'!$C$1:$CZ$1,0))="","-",INDEX('ce raw data'!$C$2:$CZ$3000,MATCH(1,INDEX(('ce raw data'!$A$2:$A$3000=C1002)*('ce raw data'!$B$2:$B$3000=$B1029),,),0),MATCH(J1005,'ce raw data'!$C$1:$CZ$1,0))),"-")</f>
        <v>-</v>
      </c>
    </row>
    <row r="1030" spans="2:10" hidden="1" x14ac:dyDescent="0.4">
      <c r="B1030" s="10"/>
      <c r="C1030" s="8" t="str">
        <f>IFERROR(IF(INDEX('ce raw data'!$C$2:$CZ$3000,MATCH(1,INDEX(('ce raw data'!$A$2:$A$3000=C1002)*('ce raw data'!$B$2:$B$3000=$B1031),,),0),MATCH(SUBSTITUTE(C1005,"Allele","Height"),'ce raw data'!$C$1:$CZ$1,0))="","-",INDEX('ce raw data'!$C$2:$CZ$3000,MATCH(1,INDEX(('ce raw data'!$A$2:$A$3000=C1002)*('ce raw data'!$B$2:$B$3000=$B1031),,),0),MATCH(SUBSTITUTE(C1005,"Allele","Height"),'ce raw data'!$C$1:$CZ$1,0))),"-")</f>
        <v>-</v>
      </c>
      <c r="D1030" s="8" t="str">
        <f>IFERROR(IF(INDEX('ce raw data'!$C$2:$CZ$3000,MATCH(1,INDEX(('ce raw data'!$A$2:$A$3000=C1002)*('ce raw data'!$B$2:$B$3000=$B1031),,),0),MATCH(SUBSTITUTE(D1005,"Allele","Height"),'ce raw data'!$C$1:$CZ$1,0))="","-",INDEX('ce raw data'!$C$2:$CZ$3000,MATCH(1,INDEX(('ce raw data'!$A$2:$A$3000=C1002)*('ce raw data'!$B$2:$B$3000=$B1031),,),0),MATCH(SUBSTITUTE(D1005,"Allele","Height"),'ce raw data'!$C$1:$CZ$1,0))),"-")</f>
        <v>-</v>
      </c>
      <c r="E1030" s="8" t="str">
        <f>IFERROR(IF(INDEX('ce raw data'!$C$2:$CZ$3000,MATCH(1,INDEX(('ce raw data'!$A$2:$A$3000=C1002)*('ce raw data'!$B$2:$B$3000=$B1031),,),0),MATCH(SUBSTITUTE(E1005,"Allele","Height"),'ce raw data'!$C$1:$CZ$1,0))="","-",INDEX('ce raw data'!$C$2:$CZ$3000,MATCH(1,INDEX(('ce raw data'!$A$2:$A$3000=C1002)*('ce raw data'!$B$2:$B$3000=$B1031),,),0),MATCH(SUBSTITUTE(E1005,"Allele","Height"),'ce raw data'!$C$1:$CZ$1,0))),"-")</f>
        <v>-</v>
      </c>
      <c r="F1030" s="8" t="str">
        <f>IFERROR(IF(INDEX('ce raw data'!$C$2:$CZ$3000,MATCH(1,INDEX(('ce raw data'!$A$2:$A$3000=C1002)*('ce raw data'!$B$2:$B$3000=$B1031),,),0),MATCH(SUBSTITUTE(F1005,"Allele","Height"),'ce raw data'!$C$1:$CZ$1,0))="","-",INDEX('ce raw data'!$C$2:$CZ$3000,MATCH(1,INDEX(('ce raw data'!$A$2:$A$3000=C1002)*('ce raw data'!$B$2:$B$3000=$B1031),,),0),MATCH(SUBSTITUTE(F1005,"Allele","Height"),'ce raw data'!$C$1:$CZ$1,0))),"-")</f>
        <v>-</v>
      </c>
      <c r="G1030" s="8" t="str">
        <f>IFERROR(IF(INDEX('ce raw data'!$C$2:$CZ$3000,MATCH(1,INDEX(('ce raw data'!$A$2:$A$3000=C1002)*('ce raw data'!$B$2:$B$3000=$B1031),,),0),MATCH(SUBSTITUTE(G1005,"Allele","Height"),'ce raw data'!$C$1:$CZ$1,0))="","-",INDEX('ce raw data'!$C$2:$CZ$3000,MATCH(1,INDEX(('ce raw data'!$A$2:$A$3000=C1002)*('ce raw data'!$B$2:$B$3000=$B1031),,),0),MATCH(SUBSTITUTE(G1005,"Allele","Height"),'ce raw data'!$C$1:$CZ$1,0))),"-")</f>
        <v>-</v>
      </c>
      <c r="H1030" s="8" t="str">
        <f>IFERROR(IF(INDEX('ce raw data'!$C$2:$CZ$3000,MATCH(1,INDEX(('ce raw data'!$A$2:$A$3000=C1002)*('ce raw data'!$B$2:$B$3000=$B1031),,),0),MATCH(SUBSTITUTE(H1005,"Allele","Height"),'ce raw data'!$C$1:$CZ$1,0))="","-",INDEX('ce raw data'!$C$2:$CZ$3000,MATCH(1,INDEX(('ce raw data'!$A$2:$A$3000=C1002)*('ce raw data'!$B$2:$B$3000=$B1031),,),0),MATCH(SUBSTITUTE(H1005,"Allele","Height"),'ce raw data'!$C$1:$CZ$1,0))),"-")</f>
        <v>-</v>
      </c>
      <c r="I1030" s="8" t="str">
        <f>IFERROR(IF(INDEX('ce raw data'!$C$2:$CZ$3000,MATCH(1,INDEX(('ce raw data'!$A$2:$A$3000=C1002)*('ce raw data'!$B$2:$B$3000=$B1031),,),0),MATCH(SUBSTITUTE(I1005,"Allele","Height"),'ce raw data'!$C$1:$CZ$1,0))="","-",INDEX('ce raw data'!$C$2:$CZ$3000,MATCH(1,INDEX(('ce raw data'!$A$2:$A$3000=C1002)*('ce raw data'!$B$2:$B$3000=$B1031),,),0),MATCH(SUBSTITUTE(I1005,"Allele","Height"),'ce raw data'!$C$1:$CZ$1,0))),"-")</f>
        <v>-</v>
      </c>
      <c r="J1030" s="8" t="str">
        <f>IFERROR(IF(INDEX('ce raw data'!$C$2:$CZ$3000,MATCH(1,INDEX(('ce raw data'!$A$2:$A$3000=C1002)*('ce raw data'!$B$2:$B$3000=$B1031),,),0),MATCH(SUBSTITUTE(J1005,"Allele","Height"),'ce raw data'!$C$1:$CZ$1,0))="","-",INDEX('ce raw data'!$C$2:$CZ$3000,MATCH(1,INDEX(('ce raw data'!$A$2:$A$3000=C1002)*('ce raw data'!$B$2:$B$3000=$B1031),,),0),MATCH(SUBSTITUTE(J1005,"Allele","Height"),'ce raw data'!$C$1:$CZ$1,0))),"-")</f>
        <v>-</v>
      </c>
    </row>
    <row r="1031" spans="2:10" x14ac:dyDescent="0.4">
      <c r="B1031" s="14" t="str">
        <f>'Allele Call Table'!$A$95</f>
        <v>TH01</v>
      </c>
      <c r="C1031" s="8" t="str">
        <f>IFERROR(IF(INDEX('ce raw data'!$C$2:$CZ$3000,MATCH(1,INDEX(('ce raw data'!$A$2:$A$3000=C1002)*('ce raw data'!$B$2:$B$3000=$B1031),,),0),MATCH(C1005,'ce raw data'!$C$1:$CZ$1,0))="","-",INDEX('ce raw data'!$C$2:$CZ$3000,MATCH(1,INDEX(('ce raw data'!$A$2:$A$3000=C1002)*('ce raw data'!$B$2:$B$3000=$B1031),,),0),MATCH(C1005,'ce raw data'!$C$1:$CZ$1,0))),"-")</f>
        <v>-</v>
      </c>
      <c r="D1031" s="8" t="str">
        <f>IFERROR(IF(INDEX('ce raw data'!$C$2:$CZ$3000,MATCH(1,INDEX(('ce raw data'!$A$2:$A$3000=C1002)*('ce raw data'!$B$2:$B$3000=$B1031),,),0),MATCH(D1005,'ce raw data'!$C$1:$CZ$1,0))="","-",INDEX('ce raw data'!$C$2:$CZ$3000,MATCH(1,INDEX(('ce raw data'!$A$2:$A$3000=C1002)*('ce raw data'!$B$2:$B$3000=$B1031),,),0),MATCH(D1005,'ce raw data'!$C$1:$CZ$1,0))),"-")</f>
        <v>-</v>
      </c>
      <c r="E1031" s="8" t="str">
        <f>IFERROR(IF(INDEX('ce raw data'!$C$2:$CZ$3000,MATCH(1,INDEX(('ce raw data'!$A$2:$A$3000=C1002)*('ce raw data'!$B$2:$B$3000=$B1031),,),0),MATCH(E1005,'ce raw data'!$C$1:$CZ$1,0))="","-",INDEX('ce raw data'!$C$2:$CZ$3000,MATCH(1,INDEX(('ce raw data'!$A$2:$A$3000=C1002)*('ce raw data'!$B$2:$B$3000=$B1031),,),0),MATCH(E1005,'ce raw data'!$C$1:$CZ$1,0))),"-")</f>
        <v>-</v>
      </c>
      <c r="F1031" s="8" t="str">
        <f>IFERROR(IF(INDEX('ce raw data'!$C$2:$CZ$3000,MATCH(1,INDEX(('ce raw data'!$A$2:$A$3000=C1002)*('ce raw data'!$B$2:$B$3000=$B1031),,),0),MATCH(F1005,'ce raw data'!$C$1:$CZ$1,0))="","-",INDEX('ce raw data'!$C$2:$CZ$3000,MATCH(1,INDEX(('ce raw data'!$A$2:$A$3000=C1002)*('ce raw data'!$B$2:$B$3000=$B1031),,),0),MATCH(F1005,'ce raw data'!$C$1:$CZ$1,0))),"-")</f>
        <v>-</v>
      </c>
      <c r="G1031" s="8" t="str">
        <f>IFERROR(IF(INDEX('ce raw data'!$C$2:$CZ$3000,MATCH(1,INDEX(('ce raw data'!$A$2:$A$3000=C1002)*('ce raw data'!$B$2:$B$3000=$B1031),,),0),MATCH(G1005,'ce raw data'!$C$1:$CZ$1,0))="","-",INDEX('ce raw data'!$C$2:$CZ$3000,MATCH(1,INDEX(('ce raw data'!$A$2:$A$3000=C1002)*('ce raw data'!$B$2:$B$3000=$B1031),,),0),MATCH(G1005,'ce raw data'!$C$1:$CZ$1,0))),"-")</f>
        <v>-</v>
      </c>
      <c r="H1031" s="8" t="str">
        <f>IFERROR(IF(INDEX('ce raw data'!$C$2:$CZ$3000,MATCH(1,INDEX(('ce raw data'!$A$2:$A$3000=C1002)*('ce raw data'!$B$2:$B$3000=$B1031),,),0),MATCH(H1005,'ce raw data'!$C$1:$CZ$1,0))="","-",INDEX('ce raw data'!$C$2:$CZ$3000,MATCH(1,INDEX(('ce raw data'!$A$2:$A$3000=C1002)*('ce raw data'!$B$2:$B$3000=$B1031),,),0),MATCH(H1005,'ce raw data'!$C$1:$CZ$1,0))),"-")</f>
        <v>-</v>
      </c>
      <c r="I1031" s="8" t="str">
        <f>IFERROR(IF(INDEX('ce raw data'!$C$2:$CZ$3000,MATCH(1,INDEX(('ce raw data'!$A$2:$A$3000=C1002)*('ce raw data'!$B$2:$B$3000=$B1031),,),0),MATCH(I1005,'ce raw data'!$C$1:$CZ$1,0))="","-",INDEX('ce raw data'!$C$2:$CZ$3000,MATCH(1,INDEX(('ce raw data'!$A$2:$A$3000=C1002)*('ce raw data'!$B$2:$B$3000=$B1031),,),0),MATCH(I1005,'ce raw data'!$C$1:$CZ$1,0))),"-")</f>
        <v>-</v>
      </c>
      <c r="J1031" s="8" t="str">
        <f>IFERROR(IF(INDEX('ce raw data'!$C$2:$CZ$3000,MATCH(1,INDEX(('ce raw data'!$A$2:$A$3000=C1002)*('ce raw data'!$B$2:$B$3000=$B1031),,),0),MATCH(J1005,'ce raw data'!$C$1:$CZ$1,0))="","-",INDEX('ce raw data'!$C$2:$CZ$3000,MATCH(1,INDEX(('ce raw data'!$A$2:$A$3000=C1002)*('ce raw data'!$B$2:$B$3000=$B1031),,),0),MATCH(J1005,'ce raw data'!$C$1:$CZ$1,0))),"-")</f>
        <v>-</v>
      </c>
    </row>
    <row r="1032" spans="2:10" hidden="1" x14ac:dyDescent="0.4">
      <c r="B1032" s="14"/>
      <c r="C1032" s="8" t="str">
        <f>IFERROR(IF(INDEX('ce raw data'!$C$2:$CZ$3000,MATCH(1,INDEX(('ce raw data'!$A$2:$A$3000=C1002)*('ce raw data'!$B$2:$B$3000=$B1033),,),0),MATCH(SUBSTITUTE(C1005,"Allele","Height"),'ce raw data'!$C$1:$CZ$1,0))="","-",INDEX('ce raw data'!$C$2:$CZ$3000,MATCH(1,INDEX(('ce raw data'!$A$2:$A$3000=C1002)*('ce raw data'!$B$2:$B$3000=$B1033),,),0),MATCH(SUBSTITUTE(C1005,"Allele","Height"),'ce raw data'!$C$1:$CZ$1,0))),"-")</f>
        <v>-</v>
      </c>
      <c r="D1032" s="8" t="str">
        <f>IFERROR(IF(INDEX('ce raw data'!$C$2:$CZ$3000,MATCH(1,INDEX(('ce raw data'!$A$2:$A$3000=C1002)*('ce raw data'!$B$2:$B$3000=$B1033),,),0),MATCH(SUBSTITUTE(D1005,"Allele","Height"),'ce raw data'!$C$1:$CZ$1,0))="","-",INDEX('ce raw data'!$C$2:$CZ$3000,MATCH(1,INDEX(('ce raw data'!$A$2:$A$3000=C1002)*('ce raw data'!$B$2:$B$3000=$B1033),,),0),MATCH(SUBSTITUTE(D1005,"Allele","Height"),'ce raw data'!$C$1:$CZ$1,0))),"-")</f>
        <v>-</v>
      </c>
      <c r="E1032" s="8" t="str">
        <f>IFERROR(IF(INDEX('ce raw data'!$C$2:$CZ$3000,MATCH(1,INDEX(('ce raw data'!$A$2:$A$3000=C1002)*('ce raw data'!$B$2:$B$3000=$B1033),,),0),MATCH(SUBSTITUTE(E1005,"Allele","Height"),'ce raw data'!$C$1:$CZ$1,0))="","-",INDEX('ce raw data'!$C$2:$CZ$3000,MATCH(1,INDEX(('ce raw data'!$A$2:$A$3000=C1002)*('ce raw data'!$B$2:$B$3000=$B1033),,),0),MATCH(SUBSTITUTE(E1005,"Allele","Height"),'ce raw data'!$C$1:$CZ$1,0))),"-")</f>
        <v>-</v>
      </c>
      <c r="F1032" s="8" t="str">
        <f>IFERROR(IF(INDEX('ce raw data'!$C$2:$CZ$3000,MATCH(1,INDEX(('ce raw data'!$A$2:$A$3000=C1002)*('ce raw data'!$B$2:$B$3000=$B1033),,),0),MATCH(SUBSTITUTE(F1005,"Allele","Height"),'ce raw data'!$C$1:$CZ$1,0))="","-",INDEX('ce raw data'!$C$2:$CZ$3000,MATCH(1,INDEX(('ce raw data'!$A$2:$A$3000=C1002)*('ce raw data'!$B$2:$B$3000=$B1033),,),0),MATCH(SUBSTITUTE(F1005,"Allele","Height"),'ce raw data'!$C$1:$CZ$1,0))),"-")</f>
        <v>-</v>
      </c>
      <c r="G1032" s="8" t="str">
        <f>IFERROR(IF(INDEX('ce raw data'!$C$2:$CZ$3000,MATCH(1,INDEX(('ce raw data'!$A$2:$A$3000=C1002)*('ce raw data'!$B$2:$B$3000=$B1033),,),0),MATCH(SUBSTITUTE(G1005,"Allele","Height"),'ce raw data'!$C$1:$CZ$1,0))="","-",INDEX('ce raw data'!$C$2:$CZ$3000,MATCH(1,INDEX(('ce raw data'!$A$2:$A$3000=C1002)*('ce raw data'!$B$2:$B$3000=$B1033),,),0),MATCH(SUBSTITUTE(G1005,"Allele","Height"),'ce raw data'!$C$1:$CZ$1,0))),"-")</f>
        <v>-</v>
      </c>
      <c r="H1032" s="8" t="str">
        <f>IFERROR(IF(INDEX('ce raw data'!$C$2:$CZ$3000,MATCH(1,INDEX(('ce raw data'!$A$2:$A$3000=C1002)*('ce raw data'!$B$2:$B$3000=$B1033),,),0),MATCH(SUBSTITUTE(H1005,"Allele","Height"),'ce raw data'!$C$1:$CZ$1,0))="","-",INDEX('ce raw data'!$C$2:$CZ$3000,MATCH(1,INDEX(('ce raw data'!$A$2:$A$3000=C1002)*('ce raw data'!$B$2:$B$3000=$B1033),,),0),MATCH(SUBSTITUTE(H1005,"Allele","Height"),'ce raw data'!$C$1:$CZ$1,0))),"-")</f>
        <v>-</v>
      </c>
      <c r="I1032" s="8" t="str">
        <f>IFERROR(IF(INDEX('ce raw data'!$C$2:$CZ$3000,MATCH(1,INDEX(('ce raw data'!$A$2:$A$3000=C1002)*('ce raw data'!$B$2:$B$3000=$B1033),,),0),MATCH(SUBSTITUTE(I1005,"Allele","Height"),'ce raw data'!$C$1:$CZ$1,0))="","-",INDEX('ce raw data'!$C$2:$CZ$3000,MATCH(1,INDEX(('ce raw data'!$A$2:$A$3000=C1002)*('ce raw data'!$B$2:$B$3000=$B1033),,),0),MATCH(SUBSTITUTE(I1005,"Allele","Height"),'ce raw data'!$C$1:$CZ$1,0))),"-")</f>
        <v>-</v>
      </c>
      <c r="J1032" s="8" t="str">
        <f>IFERROR(IF(INDEX('ce raw data'!$C$2:$CZ$3000,MATCH(1,INDEX(('ce raw data'!$A$2:$A$3000=C1002)*('ce raw data'!$B$2:$B$3000=$B1033),,),0),MATCH(SUBSTITUTE(J1005,"Allele","Height"),'ce raw data'!$C$1:$CZ$1,0))="","-",INDEX('ce raw data'!$C$2:$CZ$3000,MATCH(1,INDEX(('ce raw data'!$A$2:$A$3000=C1002)*('ce raw data'!$B$2:$B$3000=$B1033),,),0),MATCH(SUBSTITUTE(J1005,"Allele","Height"),'ce raw data'!$C$1:$CZ$1,0))),"-")</f>
        <v>-</v>
      </c>
    </row>
    <row r="1033" spans="2:10" x14ac:dyDescent="0.4">
      <c r="B1033" s="14" t="str">
        <f>'Allele Call Table'!$A$97</f>
        <v>vWA</v>
      </c>
      <c r="C1033" s="8" t="str">
        <f>IFERROR(IF(INDEX('ce raw data'!$C$2:$CZ$3000,MATCH(1,INDEX(('ce raw data'!$A$2:$A$3000=C1002)*('ce raw data'!$B$2:$B$3000=$B1033),,),0),MATCH(C1005,'ce raw data'!$C$1:$CZ$1,0))="","-",INDEX('ce raw data'!$C$2:$CZ$3000,MATCH(1,INDEX(('ce raw data'!$A$2:$A$3000=C1002)*('ce raw data'!$B$2:$B$3000=$B1033),,),0),MATCH(C1005,'ce raw data'!$C$1:$CZ$1,0))),"-")</f>
        <v>-</v>
      </c>
      <c r="D1033" s="8" t="str">
        <f>IFERROR(IF(INDEX('ce raw data'!$C$2:$CZ$3000,MATCH(1,INDEX(('ce raw data'!$A$2:$A$3000=C1002)*('ce raw data'!$B$2:$B$3000=$B1033),,),0),MATCH(D1005,'ce raw data'!$C$1:$CZ$1,0))="","-",INDEX('ce raw data'!$C$2:$CZ$3000,MATCH(1,INDEX(('ce raw data'!$A$2:$A$3000=C1002)*('ce raw data'!$B$2:$B$3000=$B1033),,),0),MATCH(D1005,'ce raw data'!$C$1:$CZ$1,0))),"-")</f>
        <v>-</v>
      </c>
      <c r="E1033" s="8" t="str">
        <f>IFERROR(IF(INDEX('ce raw data'!$C$2:$CZ$3000,MATCH(1,INDEX(('ce raw data'!$A$2:$A$3000=C1002)*('ce raw data'!$B$2:$B$3000=$B1033),,),0),MATCH(E1005,'ce raw data'!$C$1:$CZ$1,0))="","-",INDEX('ce raw data'!$C$2:$CZ$3000,MATCH(1,INDEX(('ce raw data'!$A$2:$A$3000=C1002)*('ce raw data'!$B$2:$B$3000=$B1033),,),0),MATCH(E1005,'ce raw data'!$C$1:$CZ$1,0))),"-")</f>
        <v>-</v>
      </c>
      <c r="F1033" s="8" t="str">
        <f>IFERROR(IF(INDEX('ce raw data'!$C$2:$CZ$3000,MATCH(1,INDEX(('ce raw data'!$A$2:$A$3000=C1002)*('ce raw data'!$B$2:$B$3000=$B1033),,),0),MATCH(F1005,'ce raw data'!$C$1:$CZ$1,0))="","-",INDEX('ce raw data'!$C$2:$CZ$3000,MATCH(1,INDEX(('ce raw data'!$A$2:$A$3000=C1002)*('ce raw data'!$B$2:$B$3000=$B1033),,),0),MATCH(F1005,'ce raw data'!$C$1:$CZ$1,0))),"-")</f>
        <v>-</v>
      </c>
      <c r="G1033" s="8" t="str">
        <f>IFERROR(IF(INDEX('ce raw data'!$C$2:$CZ$3000,MATCH(1,INDEX(('ce raw data'!$A$2:$A$3000=C1002)*('ce raw data'!$B$2:$B$3000=$B1033),,),0),MATCH(G1005,'ce raw data'!$C$1:$CZ$1,0))="","-",INDEX('ce raw data'!$C$2:$CZ$3000,MATCH(1,INDEX(('ce raw data'!$A$2:$A$3000=C1002)*('ce raw data'!$B$2:$B$3000=$B1033),,),0),MATCH(G1005,'ce raw data'!$C$1:$CZ$1,0))),"-")</f>
        <v>-</v>
      </c>
      <c r="H1033" s="8" t="str">
        <f>IFERROR(IF(INDEX('ce raw data'!$C$2:$CZ$3000,MATCH(1,INDEX(('ce raw data'!$A$2:$A$3000=C1002)*('ce raw data'!$B$2:$B$3000=$B1033),,),0),MATCH(H1005,'ce raw data'!$C$1:$CZ$1,0))="","-",INDEX('ce raw data'!$C$2:$CZ$3000,MATCH(1,INDEX(('ce raw data'!$A$2:$A$3000=C1002)*('ce raw data'!$B$2:$B$3000=$B1033),,),0),MATCH(H1005,'ce raw data'!$C$1:$CZ$1,0))),"-")</f>
        <v>-</v>
      </c>
      <c r="I1033" s="8" t="str">
        <f>IFERROR(IF(INDEX('ce raw data'!$C$2:$CZ$3000,MATCH(1,INDEX(('ce raw data'!$A$2:$A$3000=C1002)*('ce raw data'!$B$2:$B$3000=$B1033),,),0),MATCH(I1005,'ce raw data'!$C$1:$CZ$1,0))="","-",INDEX('ce raw data'!$C$2:$CZ$3000,MATCH(1,INDEX(('ce raw data'!$A$2:$A$3000=C1002)*('ce raw data'!$B$2:$B$3000=$B1033),,),0),MATCH(I1005,'ce raw data'!$C$1:$CZ$1,0))),"-")</f>
        <v>-</v>
      </c>
      <c r="J1033" s="8" t="str">
        <f>IFERROR(IF(INDEX('ce raw data'!$C$2:$CZ$3000,MATCH(1,INDEX(('ce raw data'!$A$2:$A$3000=C1002)*('ce raw data'!$B$2:$B$3000=$B1033),,),0),MATCH(J1005,'ce raw data'!$C$1:$CZ$1,0))="","-",INDEX('ce raw data'!$C$2:$CZ$3000,MATCH(1,INDEX(('ce raw data'!$A$2:$A$3000=C1002)*('ce raw data'!$B$2:$B$3000=$B1033),,),0),MATCH(J1005,'ce raw data'!$C$1:$CZ$1,0))),"-")</f>
        <v>-</v>
      </c>
    </row>
    <row r="1034" spans="2:10" hidden="1" x14ac:dyDescent="0.4">
      <c r="B1034" s="14"/>
      <c r="C1034" s="8" t="str">
        <f>IFERROR(IF(INDEX('ce raw data'!$C$2:$CZ$3000,MATCH(1,INDEX(('ce raw data'!$A$2:$A$3000=C1002)*('ce raw data'!$B$2:$B$3000=$B1035),,),0),MATCH(SUBSTITUTE(C1005,"Allele","Height"),'ce raw data'!$C$1:$CZ$1,0))="","-",INDEX('ce raw data'!$C$2:$CZ$3000,MATCH(1,INDEX(('ce raw data'!$A$2:$A$3000=C1002)*('ce raw data'!$B$2:$B$3000=$B1035),,),0),MATCH(SUBSTITUTE(C1005,"Allele","Height"),'ce raw data'!$C$1:$CZ$1,0))),"-")</f>
        <v>-</v>
      </c>
      <c r="D1034" s="8" t="str">
        <f>IFERROR(IF(INDEX('ce raw data'!$C$2:$CZ$3000,MATCH(1,INDEX(('ce raw data'!$A$2:$A$3000=C1002)*('ce raw data'!$B$2:$B$3000=$B1035),,),0),MATCH(SUBSTITUTE(D1005,"Allele","Height"),'ce raw data'!$C$1:$CZ$1,0))="","-",INDEX('ce raw data'!$C$2:$CZ$3000,MATCH(1,INDEX(('ce raw data'!$A$2:$A$3000=C1002)*('ce raw data'!$B$2:$B$3000=$B1035),,),0),MATCH(SUBSTITUTE(D1005,"Allele","Height"),'ce raw data'!$C$1:$CZ$1,0))),"-")</f>
        <v>-</v>
      </c>
      <c r="E1034" s="8" t="str">
        <f>IFERROR(IF(INDEX('ce raw data'!$C$2:$CZ$3000,MATCH(1,INDEX(('ce raw data'!$A$2:$A$3000=C1002)*('ce raw data'!$B$2:$B$3000=$B1035),,),0),MATCH(SUBSTITUTE(E1005,"Allele","Height"),'ce raw data'!$C$1:$CZ$1,0))="","-",INDEX('ce raw data'!$C$2:$CZ$3000,MATCH(1,INDEX(('ce raw data'!$A$2:$A$3000=C1002)*('ce raw data'!$B$2:$B$3000=$B1035),,),0),MATCH(SUBSTITUTE(E1005,"Allele","Height"),'ce raw data'!$C$1:$CZ$1,0))),"-")</f>
        <v>-</v>
      </c>
      <c r="F1034" s="8" t="str">
        <f>IFERROR(IF(INDEX('ce raw data'!$C$2:$CZ$3000,MATCH(1,INDEX(('ce raw data'!$A$2:$A$3000=C1002)*('ce raw data'!$B$2:$B$3000=$B1035),,),0),MATCH(SUBSTITUTE(F1005,"Allele","Height"),'ce raw data'!$C$1:$CZ$1,0))="","-",INDEX('ce raw data'!$C$2:$CZ$3000,MATCH(1,INDEX(('ce raw data'!$A$2:$A$3000=C1002)*('ce raw data'!$B$2:$B$3000=$B1035),,),0),MATCH(SUBSTITUTE(F1005,"Allele","Height"),'ce raw data'!$C$1:$CZ$1,0))),"-")</f>
        <v>-</v>
      </c>
      <c r="G1034" s="8" t="str">
        <f>IFERROR(IF(INDEX('ce raw data'!$C$2:$CZ$3000,MATCH(1,INDEX(('ce raw data'!$A$2:$A$3000=C1002)*('ce raw data'!$B$2:$B$3000=$B1035),,),0),MATCH(SUBSTITUTE(G1005,"Allele","Height"),'ce raw data'!$C$1:$CZ$1,0))="","-",INDEX('ce raw data'!$C$2:$CZ$3000,MATCH(1,INDEX(('ce raw data'!$A$2:$A$3000=C1002)*('ce raw data'!$B$2:$B$3000=$B1035),,),0),MATCH(SUBSTITUTE(G1005,"Allele","Height"),'ce raw data'!$C$1:$CZ$1,0))),"-")</f>
        <v>-</v>
      </c>
      <c r="H1034" s="8" t="str">
        <f>IFERROR(IF(INDEX('ce raw data'!$C$2:$CZ$3000,MATCH(1,INDEX(('ce raw data'!$A$2:$A$3000=C1002)*('ce raw data'!$B$2:$B$3000=$B1035),,),0),MATCH(SUBSTITUTE(H1005,"Allele","Height"),'ce raw data'!$C$1:$CZ$1,0))="","-",INDEX('ce raw data'!$C$2:$CZ$3000,MATCH(1,INDEX(('ce raw data'!$A$2:$A$3000=C1002)*('ce raw data'!$B$2:$B$3000=$B1035),,),0),MATCH(SUBSTITUTE(H1005,"Allele","Height"),'ce raw data'!$C$1:$CZ$1,0))),"-")</f>
        <v>-</v>
      </c>
      <c r="I1034" s="8" t="str">
        <f>IFERROR(IF(INDEX('ce raw data'!$C$2:$CZ$3000,MATCH(1,INDEX(('ce raw data'!$A$2:$A$3000=C1002)*('ce raw data'!$B$2:$B$3000=$B1035),,),0),MATCH(SUBSTITUTE(I1005,"Allele","Height"),'ce raw data'!$C$1:$CZ$1,0))="","-",INDEX('ce raw data'!$C$2:$CZ$3000,MATCH(1,INDEX(('ce raw data'!$A$2:$A$3000=C1002)*('ce raw data'!$B$2:$B$3000=$B1035),,),0),MATCH(SUBSTITUTE(I1005,"Allele","Height"),'ce raw data'!$C$1:$CZ$1,0))),"-")</f>
        <v>-</v>
      </c>
      <c r="J1034" s="8" t="str">
        <f>IFERROR(IF(INDEX('ce raw data'!$C$2:$CZ$3000,MATCH(1,INDEX(('ce raw data'!$A$2:$A$3000=C1002)*('ce raw data'!$B$2:$B$3000=$B1035),,),0),MATCH(SUBSTITUTE(J1005,"Allele","Height"),'ce raw data'!$C$1:$CZ$1,0))="","-",INDEX('ce raw data'!$C$2:$CZ$3000,MATCH(1,INDEX(('ce raw data'!$A$2:$A$3000=C1002)*('ce raw data'!$B$2:$B$3000=$B1035),,),0),MATCH(SUBSTITUTE(J1005,"Allele","Height"),'ce raw data'!$C$1:$CZ$1,0))),"-")</f>
        <v>-</v>
      </c>
    </row>
    <row r="1035" spans="2:10" x14ac:dyDescent="0.4">
      <c r="B1035" s="14" t="str">
        <f>'Allele Call Table'!$A$99</f>
        <v>D21S11</v>
      </c>
      <c r="C1035" s="8" t="str">
        <f>IFERROR(IF(INDEX('ce raw data'!$C$2:$CZ$3000,MATCH(1,INDEX(('ce raw data'!$A$2:$A$3000=C1002)*('ce raw data'!$B$2:$B$3000=$B1035),,),0),MATCH(C1005,'ce raw data'!$C$1:$CZ$1,0))="","-",INDEX('ce raw data'!$C$2:$CZ$3000,MATCH(1,INDEX(('ce raw data'!$A$2:$A$3000=C1002)*('ce raw data'!$B$2:$B$3000=$B1035),,),0),MATCH(C1005,'ce raw data'!$C$1:$CZ$1,0))),"-")</f>
        <v>-</v>
      </c>
      <c r="D1035" s="8" t="str">
        <f>IFERROR(IF(INDEX('ce raw data'!$C$2:$CZ$3000,MATCH(1,INDEX(('ce raw data'!$A$2:$A$3000=C1002)*('ce raw data'!$B$2:$B$3000=$B1035),,),0),MATCH(D1005,'ce raw data'!$C$1:$CZ$1,0))="","-",INDEX('ce raw data'!$C$2:$CZ$3000,MATCH(1,INDEX(('ce raw data'!$A$2:$A$3000=C1002)*('ce raw data'!$B$2:$B$3000=$B1035),,),0),MATCH(D1005,'ce raw data'!$C$1:$CZ$1,0))),"-")</f>
        <v>-</v>
      </c>
      <c r="E1035" s="8" t="str">
        <f>IFERROR(IF(INDEX('ce raw data'!$C$2:$CZ$3000,MATCH(1,INDEX(('ce raw data'!$A$2:$A$3000=C1002)*('ce raw data'!$B$2:$B$3000=$B1035),,),0),MATCH(E1005,'ce raw data'!$C$1:$CZ$1,0))="","-",INDEX('ce raw data'!$C$2:$CZ$3000,MATCH(1,INDEX(('ce raw data'!$A$2:$A$3000=C1002)*('ce raw data'!$B$2:$B$3000=$B1035),,),0),MATCH(E1005,'ce raw data'!$C$1:$CZ$1,0))),"-")</f>
        <v>-</v>
      </c>
      <c r="F1035" s="8" t="str">
        <f>IFERROR(IF(INDEX('ce raw data'!$C$2:$CZ$3000,MATCH(1,INDEX(('ce raw data'!$A$2:$A$3000=C1002)*('ce raw data'!$B$2:$B$3000=$B1035),,),0),MATCH(F1005,'ce raw data'!$C$1:$CZ$1,0))="","-",INDEX('ce raw data'!$C$2:$CZ$3000,MATCH(1,INDEX(('ce raw data'!$A$2:$A$3000=C1002)*('ce raw data'!$B$2:$B$3000=$B1035),,),0),MATCH(F1005,'ce raw data'!$C$1:$CZ$1,0))),"-")</f>
        <v>-</v>
      </c>
      <c r="G1035" s="8" t="str">
        <f>IFERROR(IF(INDEX('ce raw data'!$C$2:$CZ$3000,MATCH(1,INDEX(('ce raw data'!$A$2:$A$3000=C1002)*('ce raw data'!$B$2:$B$3000=$B1035),,),0),MATCH(G1005,'ce raw data'!$C$1:$CZ$1,0))="","-",INDEX('ce raw data'!$C$2:$CZ$3000,MATCH(1,INDEX(('ce raw data'!$A$2:$A$3000=C1002)*('ce raw data'!$B$2:$B$3000=$B1035),,),0),MATCH(G1005,'ce raw data'!$C$1:$CZ$1,0))),"-")</f>
        <v>-</v>
      </c>
      <c r="H1035" s="8" t="str">
        <f>IFERROR(IF(INDEX('ce raw data'!$C$2:$CZ$3000,MATCH(1,INDEX(('ce raw data'!$A$2:$A$3000=C1002)*('ce raw data'!$B$2:$B$3000=$B1035),,),0),MATCH(H1005,'ce raw data'!$C$1:$CZ$1,0))="","-",INDEX('ce raw data'!$C$2:$CZ$3000,MATCH(1,INDEX(('ce raw data'!$A$2:$A$3000=C1002)*('ce raw data'!$B$2:$B$3000=$B1035),,),0),MATCH(H1005,'ce raw data'!$C$1:$CZ$1,0))),"-")</f>
        <v>-</v>
      </c>
      <c r="I1035" s="8" t="str">
        <f>IFERROR(IF(INDEX('ce raw data'!$C$2:$CZ$3000,MATCH(1,INDEX(('ce raw data'!$A$2:$A$3000=C1002)*('ce raw data'!$B$2:$B$3000=$B1035),,),0),MATCH(I1005,'ce raw data'!$C$1:$CZ$1,0))="","-",INDEX('ce raw data'!$C$2:$CZ$3000,MATCH(1,INDEX(('ce raw data'!$A$2:$A$3000=C1002)*('ce raw data'!$B$2:$B$3000=$B1035),,),0),MATCH(I1005,'ce raw data'!$C$1:$CZ$1,0))),"-")</f>
        <v>-</v>
      </c>
      <c r="J1035" s="8" t="str">
        <f>IFERROR(IF(INDEX('ce raw data'!$C$2:$CZ$3000,MATCH(1,INDEX(('ce raw data'!$A$2:$A$3000=C1002)*('ce raw data'!$B$2:$B$3000=$B1035),,),0),MATCH(J1005,'ce raw data'!$C$1:$CZ$1,0))="","-",INDEX('ce raw data'!$C$2:$CZ$3000,MATCH(1,INDEX(('ce raw data'!$A$2:$A$3000=C1002)*('ce raw data'!$B$2:$B$3000=$B1035),,),0),MATCH(J1005,'ce raw data'!$C$1:$CZ$1,0))),"-")</f>
        <v>-</v>
      </c>
    </row>
    <row r="1036" spans="2:10" hidden="1" x14ac:dyDescent="0.4">
      <c r="B1036" s="14"/>
      <c r="C1036" s="8" t="str">
        <f>IFERROR(IF(INDEX('ce raw data'!$C$2:$CZ$3000,MATCH(1,INDEX(('ce raw data'!$A$2:$A$3000=C1002)*('ce raw data'!$B$2:$B$3000=$B1037),,),0),MATCH(SUBSTITUTE(C1005,"Allele","Height"),'ce raw data'!$C$1:$CZ$1,0))="","-",INDEX('ce raw data'!$C$2:$CZ$3000,MATCH(1,INDEX(('ce raw data'!$A$2:$A$3000=C1002)*('ce raw data'!$B$2:$B$3000=$B1037),,),0),MATCH(SUBSTITUTE(C1005,"Allele","Height"),'ce raw data'!$C$1:$CZ$1,0))),"-")</f>
        <v>-</v>
      </c>
      <c r="D1036" s="8" t="str">
        <f>IFERROR(IF(INDEX('ce raw data'!$C$2:$CZ$3000,MATCH(1,INDEX(('ce raw data'!$A$2:$A$3000=C1002)*('ce raw data'!$B$2:$B$3000=$B1037),,),0),MATCH(SUBSTITUTE(D1005,"Allele","Height"),'ce raw data'!$C$1:$CZ$1,0))="","-",INDEX('ce raw data'!$C$2:$CZ$3000,MATCH(1,INDEX(('ce raw data'!$A$2:$A$3000=C1002)*('ce raw data'!$B$2:$B$3000=$B1037),,),0),MATCH(SUBSTITUTE(D1005,"Allele","Height"),'ce raw data'!$C$1:$CZ$1,0))),"-")</f>
        <v>-</v>
      </c>
      <c r="E1036" s="8" t="str">
        <f>IFERROR(IF(INDEX('ce raw data'!$C$2:$CZ$3000,MATCH(1,INDEX(('ce raw data'!$A$2:$A$3000=C1002)*('ce raw data'!$B$2:$B$3000=$B1037),,),0),MATCH(SUBSTITUTE(E1005,"Allele","Height"),'ce raw data'!$C$1:$CZ$1,0))="","-",INDEX('ce raw data'!$C$2:$CZ$3000,MATCH(1,INDEX(('ce raw data'!$A$2:$A$3000=C1002)*('ce raw data'!$B$2:$B$3000=$B1037),,),0),MATCH(SUBSTITUTE(E1005,"Allele","Height"),'ce raw data'!$C$1:$CZ$1,0))),"-")</f>
        <v>-</v>
      </c>
      <c r="F1036" s="8" t="str">
        <f>IFERROR(IF(INDEX('ce raw data'!$C$2:$CZ$3000,MATCH(1,INDEX(('ce raw data'!$A$2:$A$3000=C1002)*('ce raw data'!$B$2:$B$3000=$B1037),,),0),MATCH(SUBSTITUTE(F1005,"Allele","Height"),'ce raw data'!$C$1:$CZ$1,0))="","-",INDEX('ce raw data'!$C$2:$CZ$3000,MATCH(1,INDEX(('ce raw data'!$A$2:$A$3000=C1002)*('ce raw data'!$B$2:$B$3000=$B1037),,),0),MATCH(SUBSTITUTE(F1005,"Allele","Height"),'ce raw data'!$C$1:$CZ$1,0))),"-")</f>
        <v>-</v>
      </c>
      <c r="G1036" s="8" t="str">
        <f>IFERROR(IF(INDEX('ce raw data'!$C$2:$CZ$3000,MATCH(1,INDEX(('ce raw data'!$A$2:$A$3000=C1002)*('ce raw data'!$B$2:$B$3000=$B1037),,),0),MATCH(SUBSTITUTE(G1005,"Allele","Height"),'ce raw data'!$C$1:$CZ$1,0))="","-",INDEX('ce raw data'!$C$2:$CZ$3000,MATCH(1,INDEX(('ce raw data'!$A$2:$A$3000=C1002)*('ce raw data'!$B$2:$B$3000=$B1037),,),0),MATCH(SUBSTITUTE(G1005,"Allele","Height"),'ce raw data'!$C$1:$CZ$1,0))),"-")</f>
        <v>-</v>
      </c>
      <c r="H1036" s="8" t="str">
        <f>IFERROR(IF(INDEX('ce raw data'!$C$2:$CZ$3000,MATCH(1,INDEX(('ce raw data'!$A$2:$A$3000=C1002)*('ce raw data'!$B$2:$B$3000=$B1037),,),0),MATCH(SUBSTITUTE(H1005,"Allele","Height"),'ce raw data'!$C$1:$CZ$1,0))="","-",INDEX('ce raw data'!$C$2:$CZ$3000,MATCH(1,INDEX(('ce raw data'!$A$2:$A$3000=C1002)*('ce raw data'!$B$2:$B$3000=$B1037),,),0),MATCH(SUBSTITUTE(H1005,"Allele","Height"),'ce raw data'!$C$1:$CZ$1,0))),"-")</f>
        <v>-</v>
      </c>
      <c r="I1036" s="8" t="str">
        <f>IFERROR(IF(INDEX('ce raw data'!$C$2:$CZ$3000,MATCH(1,INDEX(('ce raw data'!$A$2:$A$3000=C1002)*('ce raw data'!$B$2:$B$3000=$B1037),,),0),MATCH(SUBSTITUTE(I1005,"Allele","Height"),'ce raw data'!$C$1:$CZ$1,0))="","-",INDEX('ce raw data'!$C$2:$CZ$3000,MATCH(1,INDEX(('ce raw data'!$A$2:$A$3000=C1002)*('ce raw data'!$B$2:$B$3000=$B1037),,),0),MATCH(SUBSTITUTE(I1005,"Allele","Height"),'ce raw data'!$C$1:$CZ$1,0))),"-")</f>
        <v>-</v>
      </c>
      <c r="J1036" s="8" t="str">
        <f>IFERROR(IF(INDEX('ce raw data'!$C$2:$CZ$3000,MATCH(1,INDEX(('ce raw data'!$A$2:$A$3000=C1002)*('ce raw data'!$B$2:$B$3000=$B1037),,),0),MATCH(SUBSTITUTE(J1005,"Allele","Height"),'ce raw data'!$C$1:$CZ$1,0))="","-",INDEX('ce raw data'!$C$2:$CZ$3000,MATCH(1,INDEX(('ce raw data'!$A$2:$A$3000=C1002)*('ce raw data'!$B$2:$B$3000=$B1037),,),0),MATCH(SUBSTITUTE(J1005,"Allele","Height"),'ce raw data'!$C$1:$CZ$1,0))),"-")</f>
        <v>-</v>
      </c>
    </row>
    <row r="1037" spans="2:10" x14ac:dyDescent="0.4">
      <c r="B1037" s="14" t="str">
        <f>'Allele Call Table'!$A$101</f>
        <v>D7S820</v>
      </c>
      <c r="C1037" s="8" t="str">
        <f>IFERROR(IF(INDEX('ce raw data'!$C$2:$CZ$3000,MATCH(1,INDEX(('ce raw data'!$A$2:$A$3000=C1002)*('ce raw data'!$B$2:$B$3000=$B1037),,),0),MATCH(C1005,'ce raw data'!$C$1:$CZ$1,0))="","-",INDEX('ce raw data'!$C$2:$CZ$3000,MATCH(1,INDEX(('ce raw data'!$A$2:$A$3000=C1002)*('ce raw data'!$B$2:$B$3000=$B1037),,),0),MATCH(C1005,'ce raw data'!$C$1:$CZ$1,0))),"-")</f>
        <v>-</v>
      </c>
      <c r="D1037" s="8" t="str">
        <f>IFERROR(IF(INDEX('ce raw data'!$C$2:$CZ$3000,MATCH(1,INDEX(('ce raw data'!$A$2:$A$3000=C1002)*('ce raw data'!$B$2:$B$3000=$B1037),,),0),MATCH(D1005,'ce raw data'!$C$1:$CZ$1,0))="","-",INDEX('ce raw data'!$C$2:$CZ$3000,MATCH(1,INDEX(('ce raw data'!$A$2:$A$3000=C1002)*('ce raw data'!$B$2:$B$3000=$B1037),,),0),MATCH(D1005,'ce raw data'!$C$1:$CZ$1,0))),"-")</f>
        <v>-</v>
      </c>
      <c r="E1037" s="8" t="str">
        <f>IFERROR(IF(INDEX('ce raw data'!$C$2:$CZ$3000,MATCH(1,INDEX(('ce raw data'!$A$2:$A$3000=C1002)*('ce raw data'!$B$2:$B$3000=$B1037),,),0),MATCH(E1005,'ce raw data'!$C$1:$CZ$1,0))="","-",INDEX('ce raw data'!$C$2:$CZ$3000,MATCH(1,INDEX(('ce raw data'!$A$2:$A$3000=C1002)*('ce raw data'!$B$2:$B$3000=$B1037),,),0),MATCH(E1005,'ce raw data'!$C$1:$CZ$1,0))),"-")</f>
        <v>-</v>
      </c>
      <c r="F1037" s="8" t="str">
        <f>IFERROR(IF(INDEX('ce raw data'!$C$2:$CZ$3000,MATCH(1,INDEX(('ce raw data'!$A$2:$A$3000=C1002)*('ce raw data'!$B$2:$B$3000=$B1037),,),0),MATCH(F1005,'ce raw data'!$C$1:$CZ$1,0))="","-",INDEX('ce raw data'!$C$2:$CZ$3000,MATCH(1,INDEX(('ce raw data'!$A$2:$A$3000=C1002)*('ce raw data'!$B$2:$B$3000=$B1037),,),0),MATCH(F1005,'ce raw data'!$C$1:$CZ$1,0))),"-")</f>
        <v>-</v>
      </c>
      <c r="G1037" s="8" t="str">
        <f>IFERROR(IF(INDEX('ce raw data'!$C$2:$CZ$3000,MATCH(1,INDEX(('ce raw data'!$A$2:$A$3000=C1002)*('ce raw data'!$B$2:$B$3000=$B1037),,),0),MATCH(G1005,'ce raw data'!$C$1:$CZ$1,0))="","-",INDEX('ce raw data'!$C$2:$CZ$3000,MATCH(1,INDEX(('ce raw data'!$A$2:$A$3000=C1002)*('ce raw data'!$B$2:$B$3000=$B1037),,),0),MATCH(G1005,'ce raw data'!$C$1:$CZ$1,0))),"-")</f>
        <v>-</v>
      </c>
      <c r="H1037" s="8" t="str">
        <f>IFERROR(IF(INDEX('ce raw data'!$C$2:$CZ$3000,MATCH(1,INDEX(('ce raw data'!$A$2:$A$3000=C1002)*('ce raw data'!$B$2:$B$3000=$B1037),,),0),MATCH(H1005,'ce raw data'!$C$1:$CZ$1,0))="","-",INDEX('ce raw data'!$C$2:$CZ$3000,MATCH(1,INDEX(('ce raw data'!$A$2:$A$3000=C1002)*('ce raw data'!$B$2:$B$3000=$B1037),,),0),MATCH(H1005,'ce raw data'!$C$1:$CZ$1,0))),"-")</f>
        <v>-</v>
      </c>
      <c r="I1037" s="8" t="str">
        <f>IFERROR(IF(INDEX('ce raw data'!$C$2:$CZ$3000,MATCH(1,INDEX(('ce raw data'!$A$2:$A$3000=C1002)*('ce raw data'!$B$2:$B$3000=$B1037),,),0),MATCH(I1005,'ce raw data'!$C$1:$CZ$1,0))="","-",INDEX('ce raw data'!$C$2:$CZ$3000,MATCH(1,INDEX(('ce raw data'!$A$2:$A$3000=C1002)*('ce raw data'!$B$2:$B$3000=$B1037),,),0),MATCH(I1005,'ce raw data'!$C$1:$CZ$1,0))),"-")</f>
        <v>-</v>
      </c>
      <c r="J1037" s="8" t="str">
        <f>IFERROR(IF(INDEX('ce raw data'!$C$2:$CZ$3000,MATCH(1,INDEX(('ce raw data'!$A$2:$A$3000=C1002)*('ce raw data'!$B$2:$B$3000=$B1037),,),0),MATCH(J1005,'ce raw data'!$C$1:$CZ$1,0))="","-",INDEX('ce raw data'!$C$2:$CZ$3000,MATCH(1,INDEX(('ce raw data'!$A$2:$A$3000=C1002)*('ce raw data'!$B$2:$B$3000=$B1037),,),0),MATCH(J1005,'ce raw data'!$C$1:$CZ$1,0))),"-")</f>
        <v>-</v>
      </c>
    </row>
    <row r="1038" spans="2:10" hidden="1" x14ac:dyDescent="0.4">
      <c r="B1038" s="14"/>
      <c r="C1038" s="8" t="str">
        <f>IFERROR(IF(INDEX('ce raw data'!$C$2:$CZ$3000,MATCH(1,INDEX(('ce raw data'!$A$2:$A$3000=C1002)*('ce raw data'!$B$2:$B$3000=$B1039),,),0),MATCH(SUBSTITUTE(C1005,"Allele","Height"),'ce raw data'!$C$1:$CZ$1,0))="","-",INDEX('ce raw data'!$C$2:$CZ$3000,MATCH(1,INDEX(('ce raw data'!$A$2:$A$3000=C1002)*('ce raw data'!$B$2:$B$3000=$B1039),,),0),MATCH(SUBSTITUTE(C1005,"Allele","Height"),'ce raw data'!$C$1:$CZ$1,0))),"-")</f>
        <v>-</v>
      </c>
      <c r="D1038" s="8" t="str">
        <f>IFERROR(IF(INDEX('ce raw data'!$C$2:$CZ$3000,MATCH(1,INDEX(('ce raw data'!$A$2:$A$3000=C1002)*('ce raw data'!$B$2:$B$3000=$B1039),,),0),MATCH(SUBSTITUTE(D1005,"Allele","Height"),'ce raw data'!$C$1:$CZ$1,0))="","-",INDEX('ce raw data'!$C$2:$CZ$3000,MATCH(1,INDEX(('ce raw data'!$A$2:$A$3000=C1002)*('ce raw data'!$B$2:$B$3000=$B1039),,),0),MATCH(SUBSTITUTE(D1005,"Allele","Height"),'ce raw data'!$C$1:$CZ$1,0))),"-")</f>
        <v>-</v>
      </c>
      <c r="E1038" s="8" t="str">
        <f>IFERROR(IF(INDEX('ce raw data'!$C$2:$CZ$3000,MATCH(1,INDEX(('ce raw data'!$A$2:$A$3000=C1002)*('ce raw data'!$B$2:$B$3000=$B1039),,),0),MATCH(SUBSTITUTE(E1005,"Allele","Height"),'ce raw data'!$C$1:$CZ$1,0))="","-",INDEX('ce raw data'!$C$2:$CZ$3000,MATCH(1,INDEX(('ce raw data'!$A$2:$A$3000=C1002)*('ce raw data'!$B$2:$B$3000=$B1039),,),0),MATCH(SUBSTITUTE(E1005,"Allele","Height"),'ce raw data'!$C$1:$CZ$1,0))),"-")</f>
        <v>-</v>
      </c>
      <c r="F1038" s="8" t="str">
        <f>IFERROR(IF(INDEX('ce raw data'!$C$2:$CZ$3000,MATCH(1,INDEX(('ce raw data'!$A$2:$A$3000=C1002)*('ce raw data'!$B$2:$B$3000=$B1039),,),0),MATCH(SUBSTITUTE(F1005,"Allele","Height"),'ce raw data'!$C$1:$CZ$1,0))="","-",INDEX('ce raw data'!$C$2:$CZ$3000,MATCH(1,INDEX(('ce raw data'!$A$2:$A$3000=C1002)*('ce raw data'!$B$2:$B$3000=$B1039),,),0),MATCH(SUBSTITUTE(F1005,"Allele","Height"),'ce raw data'!$C$1:$CZ$1,0))),"-")</f>
        <v>-</v>
      </c>
      <c r="G1038" s="8" t="str">
        <f>IFERROR(IF(INDEX('ce raw data'!$C$2:$CZ$3000,MATCH(1,INDEX(('ce raw data'!$A$2:$A$3000=C1002)*('ce raw data'!$B$2:$B$3000=$B1039),,),0),MATCH(SUBSTITUTE(G1005,"Allele","Height"),'ce raw data'!$C$1:$CZ$1,0))="","-",INDEX('ce raw data'!$C$2:$CZ$3000,MATCH(1,INDEX(('ce raw data'!$A$2:$A$3000=C1002)*('ce raw data'!$B$2:$B$3000=$B1039),,),0),MATCH(SUBSTITUTE(G1005,"Allele","Height"),'ce raw data'!$C$1:$CZ$1,0))),"-")</f>
        <v>-</v>
      </c>
      <c r="H1038" s="8" t="str">
        <f>IFERROR(IF(INDEX('ce raw data'!$C$2:$CZ$3000,MATCH(1,INDEX(('ce raw data'!$A$2:$A$3000=C1002)*('ce raw data'!$B$2:$B$3000=$B1039),,),0),MATCH(SUBSTITUTE(H1005,"Allele","Height"),'ce raw data'!$C$1:$CZ$1,0))="","-",INDEX('ce raw data'!$C$2:$CZ$3000,MATCH(1,INDEX(('ce raw data'!$A$2:$A$3000=C1002)*('ce raw data'!$B$2:$B$3000=$B1039),,),0),MATCH(SUBSTITUTE(H1005,"Allele","Height"),'ce raw data'!$C$1:$CZ$1,0))),"-")</f>
        <v>-</v>
      </c>
      <c r="I1038" s="8" t="str">
        <f>IFERROR(IF(INDEX('ce raw data'!$C$2:$CZ$3000,MATCH(1,INDEX(('ce raw data'!$A$2:$A$3000=C1002)*('ce raw data'!$B$2:$B$3000=$B1039),,),0),MATCH(SUBSTITUTE(I1005,"Allele","Height"),'ce raw data'!$C$1:$CZ$1,0))="","-",INDEX('ce raw data'!$C$2:$CZ$3000,MATCH(1,INDEX(('ce raw data'!$A$2:$A$3000=C1002)*('ce raw data'!$B$2:$B$3000=$B1039),,),0),MATCH(SUBSTITUTE(I1005,"Allele","Height"),'ce raw data'!$C$1:$CZ$1,0))),"-")</f>
        <v>-</v>
      </c>
      <c r="J1038" s="8" t="str">
        <f>IFERROR(IF(INDEX('ce raw data'!$C$2:$CZ$3000,MATCH(1,INDEX(('ce raw data'!$A$2:$A$3000=C1002)*('ce raw data'!$B$2:$B$3000=$B1039),,),0),MATCH(SUBSTITUTE(J1005,"Allele","Height"),'ce raw data'!$C$1:$CZ$1,0))="","-",INDEX('ce raw data'!$C$2:$CZ$3000,MATCH(1,INDEX(('ce raw data'!$A$2:$A$3000=C1002)*('ce raw data'!$B$2:$B$3000=$B1039),,),0),MATCH(SUBSTITUTE(J1005,"Allele","Height"),'ce raw data'!$C$1:$CZ$1,0))),"-")</f>
        <v>-</v>
      </c>
    </row>
    <row r="1039" spans="2:10" x14ac:dyDescent="0.4">
      <c r="B1039" s="14" t="str">
        <f>'Allele Call Table'!$A$103</f>
        <v>D5S818</v>
      </c>
      <c r="C1039" s="8" t="str">
        <f>IFERROR(IF(INDEX('ce raw data'!$C$2:$CZ$3000,MATCH(1,INDEX(('ce raw data'!$A$2:$A$3000=C1002)*('ce raw data'!$B$2:$B$3000=$B1039),,),0),MATCH(C1005,'ce raw data'!$C$1:$CZ$1,0))="","-",INDEX('ce raw data'!$C$2:$CZ$3000,MATCH(1,INDEX(('ce raw data'!$A$2:$A$3000=C1002)*('ce raw data'!$B$2:$B$3000=$B1039),,),0),MATCH(C1005,'ce raw data'!$C$1:$CZ$1,0))),"-")</f>
        <v>-</v>
      </c>
      <c r="D1039" s="8" t="str">
        <f>IFERROR(IF(INDEX('ce raw data'!$C$2:$CZ$3000,MATCH(1,INDEX(('ce raw data'!$A$2:$A$3000=C1002)*('ce raw data'!$B$2:$B$3000=$B1039),,),0),MATCH(D1005,'ce raw data'!$C$1:$CZ$1,0))="","-",INDEX('ce raw data'!$C$2:$CZ$3000,MATCH(1,INDEX(('ce raw data'!$A$2:$A$3000=C1002)*('ce raw data'!$B$2:$B$3000=$B1039),,),0),MATCH(D1005,'ce raw data'!$C$1:$CZ$1,0))),"-")</f>
        <v>-</v>
      </c>
      <c r="E1039" s="8" t="str">
        <f>IFERROR(IF(INDEX('ce raw data'!$C$2:$CZ$3000,MATCH(1,INDEX(('ce raw data'!$A$2:$A$3000=C1002)*('ce raw data'!$B$2:$B$3000=$B1039),,),0),MATCH(E1005,'ce raw data'!$C$1:$CZ$1,0))="","-",INDEX('ce raw data'!$C$2:$CZ$3000,MATCH(1,INDEX(('ce raw data'!$A$2:$A$3000=C1002)*('ce raw data'!$B$2:$B$3000=$B1039),,),0),MATCH(E1005,'ce raw data'!$C$1:$CZ$1,0))),"-")</f>
        <v>-</v>
      </c>
      <c r="F1039" s="8" t="str">
        <f>IFERROR(IF(INDEX('ce raw data'!$C$2:$CZ$3000,MATCH(1,INDEX(('ce raw data'!$A$2:$A$3000=C1002)*('ce raw data'!$B$2:$B$3000=$B1039),,),0),MATCH(F1005,'ce raw data'!$C$1:$CZ$1,0))="","-",INDEX('ce raw data'!$C$2:$CZ$3000,MATCH(1,INDEX(('ce raw data'!$A$2:$A$3000=C1002)*('ce raw data'!$B$2:$B$3000=$B1039),,),0),MATCH(F1005,'ce raw data'!$C$1:$CZ$1,0))),"-")</f>
        <v>-</v>
      </c>
      <c r="G1039" s="8" t="str">
        <f>IFERROR(IF(INDEX('ce raw data'!$C$2:$CZ$3000,MATCH(1,INDEX(('ce raw data'!$A$2:$A$3000=C1002)*('ce raw data'!$B$2:$B$3000=$B1039),,),0),MATCH(G1005,'ce raw data'!$C$1:$CZ$1,0))="","-",INDEX('ce raw data'!$C$2:$CZ$3000,MATCH(1,INDEX(('ce raw data'!$A$2:$A$3000=C1002)*('ce raw data'!$B$2:$B$3000=$B1039),,),0),MATCH(G1005,'ce raw data'!$C$1:$CZ$1,0))),"-")</f>
        <v>-</v>
      </c>
      <c r="H1039" s="8" t="str">
        <f>IFERROR(IF(INDEX('ce raw data'!$C$2:$CZ$3000,MATCH(1,INDEX(('ce raw data'!$A$2:$A$3000=C1002)*('ce raw data'!$B$2:$B$3000=$B1039),,),0),MATCH(H1005,'ce raw data'!$C$1:$CZ$1,0))="","-",INDEX('ce raw data'!$C$2:$CZ$3000,MATCH(1,INDEX(('ce raw data'!$A$2:$A$3000=C1002)*('ce raw data'!$B$2:$B$3000=$B1039),,),0),MATCH(H1005,'ce raw data'!$C$1:$CZ$1,0))),"-")</f>
        <v>-</v>
      </c>
      <c r="I1039" s="8" t="str">
        <f>IFERROR(IF(INDEX('ce raw data'!$C$2:$CZ$3000,MATCH(1,INDEX(('ce raw data'!$A$2:$A$3000=C1002)*('ce raw data'!$B$2:$B$3000=$B1039),,),0),MATCH(I1005,'ce raw data'!$C$1:$CZ$1,0))="","-",INDEX('ce raw data'!$C$2:$CZ$3000,MATCH(1,INDEX(('ce raw data'!$A$2:$A$3000=C1002)*('ce raw data'!$B$2:$B$3000=$B1039),,),0),MATCH(I1005,'ce raw data'!$C$1:$CZ$1,0))),"-")</f>
        <v>-</v>
      </c>
      <c r="J1039" s="8" t="str">
        <f>IFERROR(IF(INDEX('ce raw data'!$C$2:$CZ$3000,MATCH(1,INDEX(('ce raw data'!$A$2:$A$3000=C1002)*('ce raw data'!$B$2:$B$3000=$B1039),,),0),MATCH(J1005,'ce raw data'!$C$1:$CZ$1,0))="","-",INDEX('ce raw data'!$C$2:$CZ$3000,MATCH(1,INDEX(('ce raw data'!$A$2:$A$3000=C1002)*('ce raw data'!$B$2:$B$3000=$B1039),,),0),MATCH(J1005,'ce raw data'!$C$1:$CZ$1,0))),"-")</f>
        <v>-</v>
      </c>
    </row>
    <row r="1040" spans="2:10" hidden="1" x14ac:dyDescent="0.4">
      <c r="B1040" s="14"/>
      <c r="C1040" s="8" t="str">
        <f>IFERROR(IF(INDEX('ce raw data'!$C$2:$CZ$3000,MATCH(1,INDEX(('ce raw data'!$A$2:$A$3000=C1002)*('ce raw data'!$B$2:$B$3000=$B1041),,),0),MATCH(SUBSTITUTE(C1005,"Allele","Height"),'ce raw data'!$C$1:$CZ$1,0))="","-",INDEX('ce raw data'!$C$2:$CZ$3000,MATCH(1,INDEX(('ce raw data'!$A$2:$A$3000=C1002)*('ce raw data'!$B$2:$B$3000=$B1041),,),0),MATCH(SUBSTITUTE(C1005,"Allele","Height"),'ce raw data'!$C$1:$CZ$1,0))),"-")</f>
        <v>-</v>
      </c>
      <c r="D1040" s="8" t="str">
        <f>IFERROR(IF(INDEX('ce raw data'!$C$2:$CZ$3000,MATCH(1,INDEX(('ce raw data'!$A$2:$A$3000=C1002)*('ce raw data'!$B$2:$B$3000=$B1041),,),0),MATCH(SUBSTITUTE(D1005,"Allele","Height"),'ce raw data'!$C$1:$CZ$1,0))="","-",INDEX('ce raw data'!$C$2:$CZ$3000,MATCH(1,INDEX(('ce raw data'!$A$2:$A$3000=C1002)*('ce raw data'!$B$2:$B$3000=$B1041),,),0),MATCH(SUBSTITUTE(D1005,"Allele","Height"),'ce raw data'!$C$1:$CZ$1,0))),"-")</f>
        <v>-</v>
      </c>
      <c r="E1040" s="8" t="str">
        <f>IFERROR(IF(INDEX('ce raw data'!$C$2:$CZ$3000,MATCH(1,INDEX(('ce raw data'!$A$2:$A$3000=C1002)*('ce raw data'!$B$2:$B$3000=$B1041),,),0),MATCH(SUBSTITUTE(E1005,"Allele","Height"),'ce raw data'!$C$1:$CZ$1,0))="","-",INDEX('ce raw data'!$C$2:$CZ$3000,MATCH(1,INDEX(('ce raw data'!$A$2:$A$3000=C1002)*('ce raw data'!$B$2:$B$3000=$B1041),,),0),MATCH(SUBSTITUTE(E1005,"Allele","Height"),'ce raw data'!$C$1:$CZ$1,0))),"-")</f>
        <v>-</v>
      </c>
      <c r="F1040" s="8" t="str">
        <f>IFERROR(IF(INDEX('ce raw data'!$C$2:$CZ$3000,MATCH(1,INDEX(('ce raw data'!$A$2:$A$3000=C1002)*('ce raw data'!$B$2:$B$3000=$B1041),,),0),MATCH(SUBSTITUTE(F1005,"Allele","Height"),'ce raw data'!$C$1:$CZ$1,0))="","-",INDEX('ce raw data'!$C$2:$CZ$3000,MATCH(1,INDEX(('ce raw data'!$A$2:$A$3000=C1002)*('ce raw data'!$B$2:$B$3000=$B1041),,),0),MATCH(SUBSTITUTE(F1005,"Allele","Height"),'ce raw data'!$C$1:$CZ$1,0))),"-")</f>
        <v>-</v>
      </c>
      <c r="G1040" s="8" t="str">
        <f>IFERROR(IF(INDEX('ce raw data'!$C$2:$CZ$3000,MATCH(1,INDEX(('ce raw data'!$A$2:$A$3000=C1002)*('ce raw data'!$B$2:$B$3000=$B1041),,),0),MATCH(SUBSTITUTE(G1005,"Allele","Height"),'ce raw data'!$C$1:$CZ$1,0))="","-",INDEX('ce raw data'!$C$2:$CZ$3000,MATCH(1,INDEX(('ce raw data'!$A$2:$A$3000=C1002)*('ce raw data'!$B$2:$B$3000=$B1041),,),0),MATCH(SUBSTITUTE(G1005,"Allele","Height"),'ce raw data'!$C$1:$CZ$1,0))),"-")</f>
        <v>-</v>
      </c>
      <c r="H1040" s="8" t="str">
        <f>IFERROR(IF(INDEX('ce raw data'!$C$2:$CZ$3000,MATCH(1,INDEX(('ce raw data'!$A$2:$A$3000=C1002)*('ce raw data'!$B$2:$B$3000=$B1041),,),0),MATCH(SUBSTITUTE(H1005,"Allele","Height"),'ce raw data'!$C$1:$CZ$1,0))="","-",INDEX('ce raw data'!$C$2:$CZ$3000,MATCH(1,INDEX(('ce raw data'!$A$2:$A$3000=C1002)*('ce raw data'!$B$2:$B$3000=$B1041),,),0),MATCH(SUBSTITUTE(H1005,"Allele","Height"),'ce raw data'!$C$1:$CZ$1,0))),"-")</f>
        <v>-</v>
      </c>
      <c r="I1040" s="8" t="str">
        <f>IFERROR(IF(INDEX('ce raw data'!$C$2:$CZ$3000,MATCH(1,INDEX(('ce raw data'!$A$2:$A$3000=C1002)*('ce raw data'!$B$2:$B$3000=$B1041),,),0),MATCH(SUBSTITUTE(I1005,"Allele","Height"),'ce raw data'!$C$1:$CZ$1,0))="","-",INDEX('ce raw data'!$C$2:$CZ$3000,MATCH(1,INDEX(('ce raw data'!$A$2:$A$3000=C1002)*('ce raw data'!$B$2:$B$3000=$B1041),,),0),MATCH(SUBSTITUTE(I1005,"Allele","Height"),'ce raw data'!$C$1:$CZ$1,0))),"-")</f>
        <v>-</v>
      </c>
      <c r="J1040" s="8" t="str">
        <f>IFERROR(IF(INDEX('ce raw data'!$C$2:$CZ$3000,MATCH(1,INDEX(('ce raw data'!$A$2:$A$3000=C1002)*('ce raw data'!$B$2:$B$3000=$B1041),,),0),MATCH(SUBSTITUTE(J1005,"Allele","Height"),'ce raw data'!$C$1:$CZ$1,0))="","-",INDEX('ce raw data'!$C$2:$CZ$3000,MATCH(1,INDEX(('ce raw data'!$A$2:$A$3000=C1002)*('ce raw data'!$B$2:$B$3000=$B1041),,),0),MATCH(SUBSTITUTE(J1005,"Allele","Height"),'ce raw data'!$C$1:$CZ$1,0))),"-")</f>
        <v>-</v>
      </c>
    </row>
    <row r="1041" spans="2:10" x14ac:dyDescent="0.4">
      <c r="B1041" s="14" t="str">
        <f>'Allele Call Table'!$A$105</f>
        <v>TPOX</v>
      </c>
      <c r="C1041" s="8" t="str">
        <f>IFERROR(IF(INDEX('ce raw data'!$C$2:$CZ$3000,MATCH(1,INDEX(('ce raw data'!$A$2:$A$3000=C1002)*('ce raw data'!$B$2:$B$3000=$B1041),,),0),MATCH(C1005,'ce raw data'!$C$1:$CZ$1,0))="","-",INDEX('ce raw data'!$C$2:$CZ$3000,MATCH(1,INDEX(('ce raw data'!$A$2:$A$3000=C1002)*('ce raw data'!$B$2:$B$3000=$B1041),,),0),MATCH(C1005,'ce raw data'!$C$1:$CZ$1,0))),"-")</f>
        <v>-</v>
      </c>
      <c r="D1041" s="8" t="str">
        <f>IFERROR(IF(INDEX('ce raw data'!$C$2:$CZ$3000,MATCH(1,INDEX(('ce raw data'!$A$2:$A$3000=C1002)*('ce raw data'!$B$2:$B$3000=$B1041),,),0),MATCH(D1005,'ce raw data'!$C$1:$CZ$1,0))="","-",INDEX('ce raw data'!$C$2:$CZ$3000,MATCH(1,INDEX(('ce raw data'!$A$2:$A$3000=C1002)*('ce raw data'!$B$2:$B$3000=$B1041),,),0),MATCH(D1005,'ce raw data'!$C$1:$CZ$1,0))),"-")</f>
        <v>-</v>
      </c>
      <c r="E1041" s="8" t="str">
        <f>IFERROR(IF(INDEX('ce raw data'!$C$2:$CZ$3000,MATCH(1,INDEX(('ce raw data'!$A$2:$A$3000=C1002)*('ce raw data'!$B$2:$B$3000=$B1041),,),0),MATCH(E1005,'ce raw data'!$C$1:$CZ$1,0))="","-",INDEX('ce raw data'!$C$2:$CZ$3000,MATCH(1,INDEX(('ce raw data'!$A$2:$A$3000=C1002)*('ce raw data'!$B$2:$B$3000=$B1041),,),0),MATCH(E1005,'ce raw data'!$C$1:$CZ$1,0))),"-")</f>
        <v>-</v>
      </c>
      <c r="F1041" s="8" t="str">
        <f>IFERROR(IF(INDEX('ce raw data'!$C$2:$CZ$3000,MATCH(1,INDEX(('ce raw data'!$A$2:$A$3000=C1002)*('ce raw data'!$B$2:$B$3000=$B1041),,),0),MATCH(F1005,'ce raw data'!$C$1:$CZ$1,0))="","-",INDEX('ce raw data'!$C$2:$CZ$3000,MATCH(1,INDEX(('ce raw data'!$A$2:$A$3000=C1002)*('ce raw data'!$B$2:$B$3000=$B1041),,),0),MATCH(F1005,'ce raw data'!$C$1:$CZ$1,0))),"-")</f>
        <v>-</v>
      </c>
      <c r="G1041" s="8" t="str">
        <f>IFERROR(IF(INDEX('ce raw data'!$C$2:$CZ$3000,MATCH(1,INDEX(('ce raw data'!$A$2:$A$3000=C1002)*('ce raw data'!$B$2:$B$3000=$B1041),,),0),MATCH(G1005,'ce raw data'!$C$1:$CZ$1,0))="","-",INDEX('ce raw data'!$C$2:$CZ$3000,MATCH(1,INDEX(('ce raw data'!$A$2:$A$3000=C1002)*('ce raw data'!$B$2:$B$3000=$B1041),,),0),MATCH(G1005,'ce raw data'!$C$1:$CZ$1,0))),"-")</f>
        <v>-</v>
      </c>
      <c r="H1041" s="8" t="str">
        <f>IFERROR(IF(INDEX('ce raw data'!$C$2:$CZ$3000,MATCH(1,INDEX(('ce raw data'!$A$2:$A$3000=C1002)*('ce raw data'!$B$2:$B$3000=$B1041),,),0),MATCH(H1005,'ce raw data'!$C$1:$CZ$1,0))="","-",INDEX('ce raw data'!$C$2:$CZ$3000,MATCH(1,INDEX(('ce raw data'!$A$2:$A$3000=C1002)*('ce raw data'!$B$2:$B$3000=$B1041),,),0),MATCH(H1005,'ce raw data'!$C$1:$CZ$1,0))),"-")</f>
        <v>-</v>
      </c>
      <c r="I1041" s="8" t="str">
        <f>IFERROR(IF(INDEX('ce raw data'!$C$2:$CZ$3000,MATCH(1,INDEX(('ce raw data'!$A$2:$A$3000=C1002)*('ce raw data'!$B$2:$B$3000=$B1041),,),0),MATCH(I1005,'ce raw data'!$C$1:$CZ$1,0))="","-",INDEX('ce raw data'!$C$2:$CZ$3000,MATCH(1,INDEX(('ce raw data'!$A$2:$A$3000=C1002)*('ce raw data'!$B$2:$B$3000=$B1041),,),0),MATCH(I1005,'ce raw data'!$C$1:$CZ$1,0))),"-")</f>
        <v>-</v>
      </c>
      <c r="J1041" s="8" t="str">
        <f>IFERROR(IF(INDEX('ce raw data'!$C$2:$CZ$3000,MATCH(1,INDEX(('ce raw data'!$A$2:$A$3000=C1002)*('ce raw data'!$B$2:$B$3000=$B1041),,),0),MATCH(J1005,'ce raw data'!$C$1:$CZ$1,0))="","-",INDEX('ce raw data'!$C$2:$CZ$3000,MATCH(1,INDEX(('ce raw data'!$A$2:$A$3000=C1002)*('ce raw data'!$B$2:$B$3000=$B1041),,),0),MATCH(J1005,'ce raw data'!$C$1:$CZ$1,0))),"-")</f>
        <v>-</v>
      </c>
    </row>
    <row r="1042" spans="2:10" hidden="1" x14ac:dyDescent="0.4">
      <c r="B1042" s="10"/>
      <c r="C1042" s="8" t="str">
        <f>IFERROR(IF(INDEX('ce raw data'!$C$2:$CZ$3000,MATCH(1,INDEX(('ce raw data'!$A$2:$A$3000=C1002)*('ce raw data'!$B$2:$B$3000=$B1043),,),0),MATCH(SUBSTITUTE(C1005,"Allele","Height"),'ce raw data'!$C$1:$CZ$1,0))="","-",INDEX('ce raw data'!$C$2:$CZ$3000,MATCH(1,INDEX(('ce raw data'!$A$2:$A$3000=C1002)*('ce raw data'!$B$2:$B$3000=$B1043),,),0),MATCH(SUBSTITUTE(C1005,"Allele","Height"),'ce raw data'!$C$1:$CZ$1,0))),"-")</f>
        <v>-</v>
      </c>
      <c r="D1042" s="8" t="str">
        <f>IFERROR(IF(INDEX('ce raw data'!$C$2:$CZ$3000,MATCH(1,INDEX(('ce raw data'!$A$2:$A$3000=C1002)*('ce raw data'!$B$2:$B$3000=$B1043),,),0),MATCH(SUBSTITUTE(D1005,"Allele","Height"),'ce raw data'!$C$1:$CZ$1,0))="","-",INDEX('ce raw data'!$C$2:$CZ$3000,MATCH(1,INDEX(('ce raw data'!$A$2:$A$3000=C1002)*('ce raw data'!$B$2:$B$3000=$B1043),,),0),MATCH(SUBSTITUTE(D1005,"Allele","Height"),'ce raw data'!$C$1:$CZ$1,0))),"-")</f>
        <v>-</v>
      </c>
      <c r="E1042" s="8" t="str">
        <f>IFERROR(IF(INDEX('ce raw data'!$C$2:$CZ$3000,MATCH(1,INDEX(('ce raw data'!$A$2:$A$3000=C1002)*('ce raw data'!$B$2:$B$3000=$B1043),,),0),MATCH(SUBSTITUTE(E1005,"Allele","Height"),'ce raw data'!$C$1:$CZ$1,0))="","-",INDEX('ce raw data'!$C$2:$CZ$3000,MATCH(1,INDEX(('ce raw data'!$A$2:$A$3000=C1002)*('ce raw data'!$B$2:$B$3000=$B1043),,),0),MATCH(SUBSTITUTE(E1005,"Allele","Height"),'ce raw data'!$C$1:$CZ$1,0))),"-")</f>
        <v>-</v>
      </c>
      <c r="F1042" s="8" t="str">
        <f>IFERROR(IF(INDEX('ce raw data'!$C$2:$CZ$3000,MATCH(1,INDEX(('ce raw data'!$A$2:$A$3000=C1002)*('ce raw data'!$B$2:$B$3000=$B1043),,),0),MATCH(SUBSTITUTE(F1005,"Allele","Height"),'ce raw data'!$C$1:$CZ$1,0))="","-",INDEX('ce raw data'!$C$2:$CZ$3000,MATCH(1,INDEX(('ce raw data'!$A$2:$A$3000=C1002)*('ce raw data'!$B$2:$B$3000=$B1043),,),0),MATCH(SUBSTITUTE(F1005,"Allele","Height"),'ce raw data'!$C$1:$CZ$1,0))),"-")</f>
        <v>-</v>
      </c>
      <c r="G1042" s="8" t="str">
        <f>IFERROR(IF(INDEX('ce raw data'!$C$2:$CZ$3000,MATCH(1,INDEX(('ce raw data'!$A$2:$A$3000=C1002)*('ce raw data'!$B$2:$B$3000=$B1043),,),0),MATCH(SUBSTITUTE(G1005,"Allele","Height"),'ce raw data'!$C$1:$CZ$1,0))="","-",INDEX('ce raw data'!$C$2:$CZ$3000,MATCH(1,INDEX(('ce raw data'!$A$2:$A$3000=C1002)*('ce raw data'!$B$2:$B$3000=$B1043),,),0),MATCH(SUBSTITUTE(G1005,"Allele","Height"),'ce raw data'!$C$1:$CZ$1,0))),"-")</f>
        <v>-</v>
      </c>
      <c r="H1042" s="8" t="str">
        <f>IFERROR(IF(INDEX('ce raw data'!$C$2:$CZ$3000,MATCH(1,INDEX(('ce raw data'!$A$2:$A$3000=C1002)*('ce raw data'!$B$2:$B$3000=$B1043),,),0),MATCH(SUBSTITUTE(H1005,"Allele","Height"),'ce raw data'!$C$1:$CZ$1,0))="","-",INDEX('ce raw data'!$C$2:$CZ$3000,MATCH(1,INDEX(('ce raw data'!$A$2:$A$3000=C1002)*('ce raw data'!$B$2:$B$3000=$B1043),,),0),MATCH(SUBSTITUTE(H1005,"Allele","Height"),'ce raw data'!$C$1:$CZ$1,0))),"-")</f>
        <v>-</v>
      </c>
      <c r="I1042" s="8" t="str">
        <f>IFERROR(IF(INDEX('ce raw data'!$C$2:$CZ$3000,MATCH(1,INDEX(('ce raw data'!$A$2:$A$3000=C1002)*('ce raw data'!$B$2:$B$3000=$B1043),,),0),MATCH(SUBSTITUTE(I1005,"Allele","Height"),'ce raw data'!$C$1:$CZ$1,0))="","-",INDEX('ce raw data'!$C$2:$CZ$3000,MATCH(1,INDEX(('ce raw data'!$A$2:$A$3000=C1002)*('ce raw data'!$B$2:$B$3000=$B1043),,),0),MATCH(SUBSTITUTE(I1005,"Allele","Height"),'ce raw data'!$C$1:$CZ$1,0))),"-")</f>
        <v>-</v>
      </c>
      <c r="J1042" s="8" t="str">
        <f>IFERROR(IF(INDEX('ce raw data'!$C$2:$CZ$3000,MATCH(1,INDEX(('ce raw data'!$A$2:$A$3000=C1002)*('ce raw data'!$B$2:$B$3000=$B1043),,),0),MATCH(SUBSTITUTE(J1005,"Allele","Height"),'ce raw data'!$C$1:$CZ$1,0))="","-",INDEX('ce raw data'!$C$2:$CZ$3000,MATCH(1,INDEX(('ce raw data'!$A$2:$A$3000=C1002)*('ce raw data'!$B$2:$B$3000=$B1043),,),0),MATCH(SUBSTITUTE(J1005,"Allele","Height"),'ce raw data'!$C$1:$CZ$1,0))),"-")</f>
        <v>-</v>
      </c>
    </row>
    <row r="1043" spans="2:10" x14ac:dyDescent="0.4">
      <c r="B1043" s="12" t="str">
        <f>'Allele Call Table'!$A$107</f>
        <v>D8S1179</v>
      </c>
      <c r="C1043" s="8" t="str">
        <f>IFERROR(IF(INDEX('ce raw data'!$C$2:$CZ$3000,MATCH(1,INDEX(('ce raw data'!$A$2:$A$3000=C1002)*('ce raw data'!$B$2:$B$3000=$B1043),,),0),MATCH(C1005,'ce raw data'!$C$1:$CZ$1,0))="","-",INDEX('ce raw data'!$C$2:$CZ$3000,MATCH(1,INDEX(('ce raw data'!$A$2:$A$3000=C1002)*('ce raw data'!$B$2:$B$3000=$B1043),,),0),MATCH(C1005,'ce raw data'!$C$1:$CZ$1,0))),"-")</f>
        <v>-</v>
      </c>
      <c r="D1043" s="8" t="str">
        <f>IFERROR(IF(INDEX('ce raw data'!$C$2:$CZ$3000,MATCH(1,INDEX(('ce raw data'!$A$2:$A$3000=C1002)*('ce raw data'!$B$2:$B$3000=$B1043),,),0),MATCH(D1005,'ce raw data'!$C$1:$CZ$1,0))="","-",INDEX('ce raw data'!$C$2:$CZ$3000,MATCH(1,INDEX(('ce raw data'!$A$2:$A$3000=C1002)*('ce raw data'!$B$2:$B$3000=$B1043),,),0),MATCH(D1005,'ce raw data'!$C$1:$CZ$1,0))),"-")</f>
        <v>-</v>
      </c>
      <c r="E1043" s="8" t="str">
        <f>IFERROR(IF(INDEX('ce raw data'!$C$2:$CZ$3000,MATCH(1,INDEX(('ce raw data'!$A$2:$A$3000=C1002)*('ce raw data'!$B$2:$B$3000=$B1043),,),0),MATCH(E1005,'ce raw data'!$C$1:$CZ$1,0))="","-",INDEX('ce raw data'!$C$2:$CZ$3000,MATCH(1,INDEX(('ce raw data'!$A$2:$A$3000=C1002)*('ce raw data'!$B$2:$B$3000=$B1043),,),0),MATCH(E1005,'ce raw data'!$C$1:$CZ$1,0))),"-")</f>
        <v>-</v>
      </c>
      <c r="F1043" s="8" t="str">
        <f>IFERROR(IF(INDEX('ce raw data'!$C$2:$CZ$3000,MATCH(1,INDEX(('ce raw data'!$A$2:$A$3000=C1002)*('ce raw data'!$B$2:$B$3000=$B1043),,),0),MATCH(F1005,'ce raw data'!$C$1:$CZ$1,0))="","-",INDEX('ce raw data'!$C$2:$CZ$3000,MATCH(1,INDEX(('ce raw data'!$A$2:$A$3000=C1002)*('ce raw data'!$B$2:$B$3000=$B1043),,),0),MATCH(F1005,'ce raw data'!$C$1:$CZ$1,0))),"-")</f>
        <v>-</v>
      </c>
      <c r="G1043" s="8" t="str">
        <f>IFERROR(IF(INDEX('ce raw data'!$C$2:$CZ$3000,MATCH(1,INDEX(('ce raw data'!$A$2:$A$3000=C1002)*('ce raw data'!$B$2:$B$3000=$B1043),,),0),MATCH(G1005,'ce raw data'!$C$1:$CZ$1,0))="","-",INDEX('ce raw data'!$C$2:$CZ$3000,MATCH(1,INDEX(('ce raw data'!$A$2:$A$3000=C1002)*('ce raw data'!$B$2:$B$3000=$B1043),,),0),MATCH(G1005,'ce raw data'!$C$1:$CZ$1,0))),"-")</f>
        <v>-</v>
      </c>
      <c r="H1043" s="8" t="str">
        <f>IFERROR(IF(INDEX('ce raw data'!$C$2:$CZ$3000,MATCH(1,INDEX(('ce raw data'!$A$2:$A$3000=C1002)*('ce raw data'!$B$2:$B$3000=$B1043),,),0),MATCH(H1005,'ce raw data'!$C$1:$CZ$1,0))="","-",INDEX('ce raw data'!$C$2:$CZ$3000,MATCH(1,INDEX(('ce raw data'!$A$2:$A$3000=C1002)*('ce raw data'!$B$2:$B$3000=$B1043),,),0),MATCH(H1005,'ce raw data'!$C$1:$CZ$1,0))),"-")</f>
        <v>-</v>
      </c>
      <c r="I1043" s="8" t="str">
        <f>IFERROR(IF(INDEX('ce raw data'!$C$2:$CZ$3000,MATCH(1,INDEX(('ce raw data'!$A$2:$A$3000=C1002)*('ce raw data'!$B$2:$B$3000=$B1043),,),0),MATCH(I1005,'ce raw data'!$C$1:$CZ$1,0))="","-",INDEX('ce raw data'!$C$2:$CZ$3000,MATCH(1,INDEX(('ce raw data'!$A$2:$A$3000=C1002)*('ce raw data'!$B$2:$B$3000=$B1043),,),0),MATCH(I1005,'ce raw data'!$C$1:$CZ$1,0))),"-")</f>
        <v>-</v>
      </c>
      <c r="J1043" s="8" t="str">
        <f>IFERROR(IF(INDEX('ce raw data'!$C$2:$CZ$3000,MATCH(1,INDEX(('ce raw data'!$A$2:$A$3000=C1002)*('ce raw data'!$B$2:$B$3000=$B1043),,),0),MATCH(J1005,'ce raw data'!$C$1:$CZ$1,0))="","-",INDEX('ce raw data'!$C$2:$CZ$3000,MATCH(1,INDEX(('ce raw data'!$A$2:$A$3000=C1002)*('ce raw data'!$B$2:$B$3000=$B1043),,),0),MATCH(J1005,'ce raw data'!$C$1:$CZ$1,0))),"-")</f>
        <v>-</v>
      </c>
    </row>
    <row r="1044" spans="2:10" hidden="1" x14ac:dyDescent="0.4">
      <c r="B1044" s="12"/>
      <c r="C1044" s="8" t="str">
        <f>IFERROR(IF(INDEX('ce raw data'!$C$2:$CZ$3000,MATCH(1,INDEX(('ce raw data'!$A$2:$A$3000=C1002)*('ce raw data'!$B$2:$B$3000=$B1045),,),0),MATCH(SUBSTITUTE(C1005,"Allele","Height"),'ce raw data'!$C$1:$CZ$1,0))="","-",INDEX('ce raw data'!$C$2:$CZ$3000,MATCH(1,INDEX(('ce raw data'!$A$2:$A$3000=C1002)*('ce raw data'!$B$2:$B$3000=$B1045),,),0),MATCH(SUBSTITUTE(C1005,"Allele","Height"),'ce raw data'!$C$1:$CZ$1,0))),"-")</f>
        <v>-</v>
      </c>
      <c r="D1044" s="8" t="str">
        <f>IFERROR(IF(INDEX('ce raw data'!$C$2:$CZ$3000,MATCH(1,INDEX(('ce raw data'!$A$2:$A$3000=C1002)*('ce raw data'!$B$2:$B$3000=$B1045),,),0),MATCH(SUBSTITUTE(D1005,"Allele","Height"),'ce raw data'!$C$1:$CZ$1,0))="","-",INDEX('ce raw data'!$C$2:$CZ$3000,MATCH(1,INDEX(('ce raw data'!$A$2:$A$3000=C1002)*('ce raw data'!$B$2:$B$3000=$B1045),,),0),MATCH(SUBSTITUTE(D1005,"Allele","Height"),'ce raw data'!$C$1:$CZ$1,0))),"-")</f>
        <v>-</v>
      </c>
      <c r="E1044" s="8" t="str">
        <f>IFERROR(IF(INDEX('ce raw data'!$C$2:$CZ$3000,MATCH(1,INDEX(('ce raw data'!$A$2:$A$3000=C1002)*('ce raw data'!$B$2:$B$3000=$B1045),,),0),MATCH(SUBSTITUTE(E1005,"Allele","Height"),'ce raw data'!$C$1:$CZ$1,0))="","-",INDEX('ce raw data'!$C$2:$CZ$3000,MATCH(1,INDEX(('ce raw data'!$A$2:$A$3000=C1002)*('ce raw data'!$B$2:$B$3000=$B1045),,),0),MATCH(SUBSTITUTE(E1005,"Allele","Height"),'ce raw data'!$C$1:$CZ$1,0))),"-")</f>
        <v>-</v>
      </c>
      <c r="F1044" s="8" t="str">
        <f>IFERROR(IF(INDEX('ce raw data'!$C$2:$CZ$3000,MATCH(1,INDEX(('ce raw data'!$A$2:$A$3000=C1002)*('ce raw data'!$B$2:$B$3000=$B1045),,),0),MATCH(SUBSTITUTE(F1005,"Allele","Height"),'ce raw data'!$C$1:$CZ$1,0))="","-",INDEX('ce raw data'!$C$2:$CZ$3000,MATCH(1,INDEX(('ce raw data'!$A$2:$A$3000=C1002)*('ce raw data'!$B$2:$B$3000=$B1045),,),0),MATCH(SUBSTITUTE(F1005,"Allele","Height"),'ce raw data'!$C$1:$CZ$1,0))),"-")</f>
        <v>-</v>
      </c>
      <c r="G1044" s="8" t="str">
        <f>IFERROR(IF(INDEX('ce raw data'!$C$2:$CZ$3000,MATCH(1,INDEX(('ce raw data'!$A$2:$A$3000=C1002)*('ce raw data'!$B$2:$B$3000=$B1045),,),0),MATCH(SUBSTITUTE(G1005,"Allele","Height"),'ce raw data'!$C$1:$CZ$1,0))="","-",INDEX('ce raw data'!$C$2:$CZ$3000,MATCH(1,INDEX(('ce raw data'!$A$2:$A$3000=C1002)*('ce raw data'!$B$2:$B$3000=$B1045),,),0),MATCH(SUBSTITUTE(G1005,"Allele","Height"),'ce raw data'!$C$1:$CZ$1,0))),"-")</f>
        <v>-</v>
      </c>
      <c r="H1044" s="8" t="str">
        <f>IFERROR(IF(INDEX('ce raw data'!$C$2:$CZ$3000,MATCH(1,INDEX(('ce raw data'!$A$2:$A$3000=C1002)*('ce raw data'!$B$2:$B$3000=$B1045),,),0),MATCH(SUBSTITUTE(H1005,"Allele","Height"),'ce raw data'!$C$1:$CZ$1,0))="","-",INDEX('ce raw data'!$C$2:$CZ$3000,MATCH(1,INDEX(('ce raw data'!$A$2:$A$3000=C1002)*('ce raw data'!$B$2:$B$3000=$B1045),,),0),MATCH(SUBSTITUTE(H1005,"Allele","Height"),'ce raw data'!$C$1:$CZ$1,0))),"-")</f>
        <v>-</v>
      </c>
      <c r="I1044" s="8" t="str">
        <f>IFERROR(IF(INDEX('ce raw data'!$C$2:$CZ$3000,MATCH(1,INDEX(('ce raw data'!$A$2:$A$3000=C1002)*('ce raw data'!$B$2:$B$3000=$B1045),,),0),MATCH(SUBSTITUTE(I1005,"Allele","Height"),'ce raw data'!$C$1:$CZ$1,0))="","-",INDEX('ce raw data'!$C$2:$CZ$3000,MATCH(1,INDEX(('ce raw data'!$A$2:$A$3000=C1002)*('ce raw data'!$B$2:$B$3000=$B1045),,),0),MATCH(SUBSTITUTE(I1005,"Allele","Height"),'ce raw data'!$C$1:$CZ$1,0))),"-")</f>
        <v>-</v>
      </c>
      <c r="J1044" s="8" t="str">
        <f>IFERROR(IF(INDEX('ce raw data'!$C$2:$CZ$3000,MATCH(1,INDEX(('ce raw data'!$A$2:$A$3000=C1002)*('ce raw data'!$B$2:$B$3000=$B1045),,),0),MATCH(SUBSTITUTE(J1005,"Allele","Height"),'ce raw data'!$C$1:$CZ$1,0))="","-",INDEX('ce raw data'!$C$2:$CZ$3000,MATCH(1,INDEX(('ce raw data'!$A$2:$A$3000=C1002)*('ce raw data'!$B$2:$B$3000=$B1045),,),0),MATCH(SUBSTITUTE(J1005,"Allele","Height"),'ce raw data'!$C$1:$CZ$1,0))),"-")</f>
        <v>-</v>
      </c>
    </row>
    <row r="1045" spans="2:10" x14ac:dyDescent="0.4">
      <c r="B1045" s="12" t="str">
        <f>'Allele Call Table'!$A$109</f>
        <v>D12S391</v>
      </c>
      <c r="C1045" s="8" t="str">
        <f>IFERROR(IF(INDEX('ce raw data'!$C$2:$CZ$3000,MATCH(1,INDEX(('ce raw data'!$A$2:$A$3000=C1002)*('ce raw data'!$B$2:$B$3000=$B1045),,),0),MATCH(C1005,'ce raw data'!$C$1:$CZ$1,0))="","-",INDEX('ce raw data'!$C$2:$CZ$3000,MATCH(1,INDEX(('ce raw data'!$A$2:$A$3000=C1002)*('ce raw data'!$B$2:$B$3000=$B1045),,),0),MATCH(C1005,'ce raw data'!$C$1:$CZ$1,0))),"-")</f>
        <v>-</v>
      </c>
      <c r="D1045" s="8" t="str">
        <f>IFERROR(IF(INDEX('ce raw data'!$C$2:$CZ$3000,MATCH(1,INDEX(('ce raw data'!$A$2:$A$3000=C1002)*('ce raw data'!$B$2:$B$3000=$B1045),,),0),MATCH(D1005,'ce raw data'!$C$1:$CZ$1,0))="","-",INDEX('ce raw data'!$C$2:$CZ$3000,MATCH(1,INDEX(('ce raw data'!$A$2:$A$3000=C1002)*('ce raw data'!$B$2:$B$3000=$B1045),,),0),MATCH(D1005,'ce raw data'!$C$1:$CZ$1,0))),"-")</f>
        <v>-</v>
      </c>
      <c r="E1045" s="8" t="str">
        <f>IFERROR(IF(INDEX('ce raw data'!$C$2:$CZ$3000,MATCH(1,INDEX(('ce raw data'!$A$2:$A$3000=C1002)*('ce raw data'!$B$2:$B$3000=$B1045),,),0),MATCH(E1005,'ce raw data'!$C$1:$CZ$1,0))="","-",INDEX('ce raw data'!$C$2:$CZ$3000,MATCH(1,INDEX(('ce raw data'!$A$2:$A$3000=C1002)*('ce raw data'!$B$2:$B$3000=$B1045),,),0),MATCH(E1005,'ce raw data'!$C$1:$CZ$1,0))),"-")</f>
        <v>-</v>
      </c>
      <c r="F1045" s="8" t="str">
        <f>IFERROR(IF(INDEX('ce raw data'!$C$2:$CZ$3000,MATCH(1,INDEX(('ce raw data'!$A$2:$A$3000=C1002)*('ce raw data'!$B$2:$B$3000=$B1045),,),0),MATCH(F1005,'ce raw data'!$C$1:$CZ$1,0))="","-",INDEX('ce raw data'!$C$2:$CZ$3000,MATCH(1,INDEX(('ce raw data'!$A$2:$A$3000=C1002)*('ce raw data'!$B$2:$B$3000=$B1045),,),0),MATCH(F1005,'ce raw data'!$C$1:$CZ$1,0))),"-")</f>
        <v>-</v>
      </c>
      <c r="G1045" s="8" t="str">
        <f>IFERROR(IF(INDEX('ce raw data'!$C$2:$CZ$3000,MATCH(1,INDEX(('ce raw data'!$A$2:$A$3000=C1002)*('ce raw data'!$B$2:$B$3000=$B1045),,),0),MATCH(G1005,'ce raw data'!$C$1:$CZ$1,0))="","-",INDEX('ce raw data'!$C$2:$CZ$3000,MATCH(1,INDEX(('ce raw data'!$A$2:$A$3000=C1002)*('ce raw data'!$B$2:$B$3000=$B1045),,),0),MATCH(G1005,'ce raw data'!$C$1:$CZ$1,0))),"-")</f>
        <v>-</v>
      </c>
      <c r="H1045" s="8" t="str">
        <f>IFERROR(IF(INDEX('ce raw data'!$C$2:$CZ$3000,MATCH(1,INDEX(('ce raw data'!$A$2:$A$3000=C1002)*('ce raw data'!$B$2:$B$3000=$B1045),,),0),MATCH(H1005,'ce raw data'!$C$1:$CZ$1,0))="","-",INDEX('ce raw data'!$C$2:$CZ$3000,MATCH(1,INDEX(('ce raw data'!$A$2:$A$3000=C1002)*('ce raw data'!$B$2:$B$3000=$B1045),,),0),MATCH(H1005,'ce raw data'!$C$1:$CZ$1,0))),"-")</f>
        <v>-</v>
      </c>
      <c r="I1045" s="8" t="str">
        <f>IFERROR(IF(INDEX('ce raw data'!$C$2:$CZ$3000,MATCH(1,INDEX(('ce raw data'!$A$2:$A$3000=C1002)*('ce raw data'!$B$2:$B$3000=$B1045),,),0),MATCH(I1005,'ce raw data'!$C$1:$CZ$1,0))="","-",INDEX('ce raw data'!$C$2:$CZ$3000,MATCH(1,INDEX(('ce raw data'!$A$2:$A$3000=C1002)*('ce raw data'!$B$2:$B$3000=$B1045),,),0),MATCH(I1005,'ce raw data'!$C$1:$CZ$1,0))),"-")</f>
        <v>-</v>
      </c>
      <c r="J1045" s="8" t="str">
        <f>IFERROR(IF(INDEX('ce raw data'!$C$2:$CZ$3000,MATCH(1,INDEX(('ce raw data'!$A$2:$A$3000=C1002)*('ce raw data'!$B$2:$B$3000=$B1045),,),0),MATCH(J1005,'ce raw data'!$C$1:$CZ$1,0))="","-",INDEX('ce raw data'!$C$2:$CZ$3000,MATCH(1,INDEX(('ce raw data'!$A$2:$A$3000=C1002)*('ce raw data'!$B$2:$B$3000=$B1045),,),0),MATCH(J1005,'ce raw data'!$C$1:$CZ$1,0))),"-")</f>
        <v>-</v>
      </c>
    </row>
    <row r="1046" spans="2:10" hidden="1" x14ac:dyDescent="0.4">
      <c r="B1046" s="12"/>
      <c r="C1046" s="8" t="str">
        <f>IFERROR(IF(INDEX('ce raw data'!$C$2:$CZ$3000,MATCH(1,INDEX(('ce raw data'!$A$2:$A$3000=C1002)*('ce raw data'!$B$2:$B$3000=$B1047),,),0),MATCH(SUBSTITUTE(C1005,"Allele","Height"),'ce raw data'!$C$1:$CZ$1,0))="","-",INDEX('ce raw data'!$C$2:$CZ$3000,MATCH(1,INDEX(('ce raw data'!$A$2:$A$3000=C1002)*('ce raw data'!$B$2:$B$3000=$B1047),,),0),MATCH(SUBSTITUTE(C1005,"Allele","Height"),'ce raw data'!$C$1:$CZ$1,0))),"-")</f>
        <v>-</v>
      </c>
      <c r="D1046" s="8" t="str">
        <f>IFERROR(IF(INDEX('ce raw data'!$C$2:$CZ$3000,MATCH(1,INDEX(('ce raw data'!$A$2:$A$3000=C1002)*('ce raw data'!$B$2:$B$3000=$B1047),,),0),MATCH(SUBSTITUTE(D1005,"Allele","Height"),'ce raw data'!$C$1:$CZ$1,0))="","-",INDEX('ce raw data'!$C$2:$CZ$3000,MATCH(1,INDEX(('ce raw data'!$A$2:$A$3000=C1002)*('ce raw data'!$B$2:$B$3000=$B1047),,),0),MATCH(SUBSTITUTE(D1005,"Allele","Height"),'ce raw data'!$C$1:$CZ$1,0))),"-")</f>
        <v>-</v>
      </c>
      <c r="E1046" s="8" t="str">
        <f>IFERROR(IF(INDEX('ce raw data'!$C$2:$CZ$3000,MATCH(1,INDEX(('ce raw data'!$A$2:$A$3000=C1002)*('ce raw data'!$B$2:$B$3000=$B1047),,),0),MATCH(SUBSTITUTE(E1005,"Allele","Height"),'ce raw data'!$C$1:$CZ$1,0))="","-",INDEX('ce raw data'!$C$2:$CZ$3000,MATCH(1,INDEX(('ce raw data'!$A$2:$A$3000=C1002)*('ce raw data'!$B$2:$B$3000=$B1047),,),0),MATCH(SUBSTITUTE(E1005,"Allele","Height"),'ce raw data'!$C$1:$CZ$1,0))),"-")</f>
        <v>-</v>
      </c>
      <c r="F1046" s="8" t="str">
        <f>IFERROR(IF(INDEX('ce raw data'!$C$2:$CZ$3000,MATCH(1,INDEX(('ce raw data'!$A$2:$A$3000=C1002)*('ce raw data'!$B$2:$B$3000=$B1047),,),0),MATCH(SUBSTITUTE(F1005,"Allele","Height"),'ce raw data'!$C$1:$CZ$1,0))="","-",INDEX('ce raw data'!$C$2:$CZ$3000,MATCH(1,INDEX(('ce raw data'!$A$2:$A$3000=C1002)*('ce raw data'!$B$2:$B$3000=$B1047),,),0),MATCH(SUBSTITUTE(F1005,"Allele","Height"),'ce raw data'!$C$1:$CZ$1,0))),"-")</f>
        <v>-</v>
      </c>
      <c r="G1046" s="8" t="str">
        <f>IFERROR(IF(INDEX('ce raw data'!$C$2:$CZ$3000,MATCH(1,INDEX(('ce raw data'!$A$2:$A$3000=C1002)*('ce raw data'!$B$2:$B$3000=$B1047),,),0),MATCH(SUBSTITUTE(G1005,"Allele","Height"),'ce raw data'!$C$1:$CZ$1,0))="","-",INDEX('ce raw data'!$C$2:$CZ$3000,MATCH(1,INDEX(('ce raw data'!$A$2:$A$3000=C1002)*('ce raw data'!$B$2:$B$3000=$B1047),,),0),MATCH(SUBSTITUTE(G1005,"Allele","Height"),'ce raw data'!$C$1:$CZ$1,0))),"-")</f>
        <v>-</v>
      </c>
      <c r="H1046" s="8" t="str">
        <f>IFERROR(IF(INDEX('ce raw data'!$C$2:$CZ$3000,MATCH(1,INDEX(('ce raw data'!$A$2:$A$3000=C1002)*('ce raw data'!$B$2:$B$3000=$B1047),,),0),MATCH(SUBSTITUTE(H1005,"Allele","Height"),'ce raw data'!$C$1:$CZ$1,0))="","-",INDEX('ce raw data'!$C$2:$CZ$3000,MATCH(1,INDEX(('ce raw data'!$A$2:$A$3000=C1002)*('ce raw data'!$B$2:$B$3000=$B1047),,),0),MATCH(SUBSTITUTE(H1005,"Allele","Height"),'ce raw data'!$C$1:$CZ$1,0))),"-")</f>
        <v>-</v>
      </c>
      <c r="I1046" s="8" t="str">
        <f>IFERROR(IF(INDEX('ce raw data'!$C$2:$CZ$3000,MATCH(1,INDEX(('ce raw data'!$A$2:$A$3000=C1002)*('ce raw data'!$B$2:$B$3000=$B1047),,),0),MATCH(SUBSTITUTE(I1005,"Allele","Height"),'ce raw data'!$C$1:$CZ$1,0))="","-",INDEX('ce raw data'!$C$2:$CZ$3000,MATCH(1,INDEX(('ce raw data'!$A$2:$A$3000=C1002)*('ce raw data'!$B$2:$B$3000=$B1047),,),0),MATCH(SUBSTITUTE(I1005,"Allele","Height"),'ce raw data'!$C$1:$CZ$1,0))),"-")</f>
        <v>-</v>
      </c>
      <c r="J1046" s="8" t="str">
        <f>IFERROR(IF(INDEX('ce raw data'!$C$2:$CZ$3000,MATCH(1,INDEX(('ce raw data'!$A$2:$A$3000=C1002)*('ce raw data'!$B$2:$B$3000=$B1047),,),0),MATCH(SUBSTITUTE(J1005,"Allele","Height"),'ce raw data'!$C$1:$CZ$1,0))="","-",INDEX('ce raw data'!$C$2:$CZ$3000,MATCH(1,INDEX(('ce raw data'!$A$2:$A$3000=C1002)*('ce raw data'!$B$2:$B$3000=$B1047),,),0),MATCH(SUBSTITUTE(J1005,"Allele","Height"),'ce raw data'!$C$1:$CZ$1,0))),"-")</f>
        <v>-</v>
      </c>
    </row>
    <row r="1047" spans="2:10" x14ac:dyDescent="0.4">
      <c r="B1047" s="12" t="str">
        <f>'Allele Call Table'!$A$111</f>
        <v>D19S433</v>
      </c>
      <c r="C1047" s="8" t="str">
        <f>IFERROR(IF(INDEX('ce raw data'!$C$2:$CZ$3000,MATCH(1,INDEX(('ce raw data'!$A$2:$A$3000=C1002)*('ce raw data'!$B$2:$B$3000=$B1047),,),0),MATCH(C1005,'ce raw data'!$C$1:$CZ$1,0))="","-",INDEX('ce raw data'!$C$2:$CZ$3000,MATCH(1,INDEX(('ce raw data'!$A$2:$A$3000=C1002)*('ce raw data'!$B$2:$B$3000=$B1047),,),0),MATCH(C1005,'ce raw data'!$C$1:$CZ$1,0))),"-")</f>
        <v>-</v>
      </c>
      <c r="D1047" s="8" t="str">
        <f>IFERROR(IF(INDEX('ce raw data'!$C$2:$CZ$3000,MATCH(1,INDEX(('ce raw data'!$A$2:$A$3000=C1002)*('ce raw data'!$B$2:$B$3000=$B1047),,),0),MATCH(D1005,'ce raw data'!$C$1:$CZ$1,0))="","-",INDEX('ce raw data'!$C$2:$CZ$3000,MATCH(1,INDEX(('ce raw data'!$A$2:$A$3000=C1002)*('ce raw data'!$B$2:$B$3000=$B1047),,),0),MATCH(D1005,'ce raw data'!$C$1:$CZ$1,0))),"-")</f>
        <v>-</v>
      </c>
      <c r="E1047" s="8" t="str">
        <f>IFERROR(IF(INDEX('ce raw data'!$C$2:$CZ$3000,MATCH(1,INDEX(('ce raw data'!$A$2:$A$3000=C1002)*('ce raw data'!$B$2:$B$3000=$B1047),,),0),MATCH(E1005,'ce raw data'!$C$1:$CZ$1,0))="","-",INDEX('ce raw data'!$C$2:$CZ$3000,MATCH(1,INDEX(('ce raw data'!$A$2:$A$3000=C1002)*('ce raw data'!$B$2:$B$3000=$B1047),,),0),MATCH(E1005,'ce raw data'!$C$1:$CZ$1,0))),"-")</f>
        <v>-</v>
      </c>
      <c r="F1047" s="8" t="str">
        <f>IFERROR(IF(INDEX('ce raw data'!$C$2:$CZ$3000,MATCH(1,INDEX(('ce raw data'!$A$2:$A$3000=C1002)*('ce raw data'!$B$2:$B$3000=$B1047),,),0),MATCH(F1005,'ce raw data'!$C$1:$CZ$1,0))="","-",INDEX('ce raw data'!$C$2:$CZ$3000,MATCH(1,INDEX(('ce raw data'!$A$2:$A$3000=C1002)*('ce raw data'!$B$2:$B$3000=$B1047),,),0),MATCH(F1005,'ce raw data'!$C$1:$CZ$1,0))),"-")</f>
        <v>-</v>
      </c>
      <c r="G1047" s="8" t="str">
        <f>IFERROR(IF(INDEX('ce raw data'!$C$2:$CZ$3000,MATCH(1,INDEX(('ce raw data'!$A$2:$A$3000=C1002)*('ce raw data'!$B$2:$B$3000=$B1047),,),0),MATCH(G1005,'ce raw data'!$C$1:$CZ$1,0))="","-",INDEX('ce raw data'!$C$2:$CZ$3000,MATCH(1,INDEX(('ce raw data'!$A$2:$A$3000=C1002)*('ce raw data'!$B$2:$B$3000=$B1047),,),0),MATCH(G1005,'ce raw data'!$C$1:$CZ$1,0))),"-")</f>
        <v>-</v>
      </c>
      <c r="H1047" s="8" t="str">
        <f>IFERROR(IF(INDEX('ce raw data'!$C$2:$CZ$3000,MATCH(1,INDEX(('ce raw data'!$A$2:$A$3000=C1002)*('ce raw data'!$B$2:$B$3000=$B1047),,),0),MATCH(H1005,'ce raw data'!$C$1:$CZ$1,0))="","-",INDEX('ce raw data'!$C$2:$CZ$3000,MATCH(1,INDEX(('ce raw data'!$A$2:$A$3000=C1002)*('ce raw data'!$B$2:$B$3000=$B1047),,),0),MATCH(H1005,'ce raw data'!$C$1:$CZ$1,0))),"-")</f>
        <v>-</v>
      </c>
      <c r="I1047" s="8" t="str">
        <f>IFERROR(IF(INDEX('ce raw data'!$C$2:$CZ$3000,MATCH(1,INDEX(('ce raw data'!$A$2:$A$3000=C1002)*('ce raw data'!$B$2:$B$3000=$B1047),,),0),MATCH(I1005,'ce raw data'!$C$1:$CZ$1,0))="","-",INDEX('ce raw data'!$C$2:$CZ$3000,MATCH(1,INDEX(('ce raw data'!$A$2:$A$3000=C1002)*('ce raw data'!$B$2:$B$3000=$B1047),,),0),MATCH(I1005,'ce raw data'!$C$1:$CZ$1,0))),"-")</f>
        <v>-</v>
      </c>
      <c r="J1047" s="8" t="str">
        <f>IFERROR(IF(INDEX('ce raw data'!$C$2:$CZ$3000,MATCH(1,INDEX(('ce raw data'!$A$2:$A$3000=C1002)*('ce raw data'!$B$2:$B$3000=$B1047),,),0),MATCH(J1005,'ce raw data'!$C$1:$CZ$1,0))="","-",INDEX('ce raw data'!$C$2:$CZ$3000,MATCH(1,INDEX(('ce raw data'!$A$2:$A$3000=C1002)*('ce raw data'!$B$2:$B$3000=$B1047),,),0),MATCH(J1005,'ce raw data'!$C$1:$CZ$1,0))),"-")</f>
        <v>-</v>
      </c>
    </row>
    <row r="1048" spans="2:10" hidden="1" x14ac:dyDescent="0.4">
      <c r="B1048" s="12"/>
      <c r="C1048" s="8" t="str">
        <f>IFERROR(IF(INDEX('ce raw data'!$C$2:$CZ$3000,MATCH(1,INDEX(('ce raw data'!$A$2:$A$3000=C1002)*('ce raw data'!$B$2:$B$3000=$B1049),,),0),MATCH(SUBSTITUTE(C1005,"Allele","Height"),'ce raw data'!$C$1:$CZ$1,0))="","-",INDEX('ce raw data'!$C$2:$CZ$3000,MATCH(1,INDEX(('ce raw data'!$A$2:$A$3000=C1002)*('ce raw data'!$B$2:$B$3000=$B1049),,),0),MATCH(SUBSTITUTE(C1005,"Allele","Height"),'ce raw data'!$C$1:$CZ$1,0))),"-")</f>
        <v>-</v>
      </c>
      <c r="D1048" s="8" t="str">
        <f>IFERROR(IF(INDEX('ce raw data'!$C$2:$CZ$3000,MATCH(1,INDEX(('ce raw data'!$A$2:$A$3000=C1002)*('ce raw data'!$B$2:$B$3000=$B1049),,),0),MATCH(SUBSTITUTE(D1005,"Allele","Height"),'ce raw data'!$C$1:$CZ$1,0))="","-",INDEX('ce raw data'!$C$2:$CZ$3000,MATCH(1,INDEX(('ce raw data'!$A$2:$A$3000=C1002)*('ce raw data'!$B$2:$B$3000=$B1049),,),0),MATCH(SUBSTITUTE(D1005,"Allele","Height"),'ce raw data'!$C$1:$CZ$1,0))),"-")</f>
        <v>-</v>
      </c>
      <c r="E1048" s="8" t="str">
        <f>IFERROR(IF(INDEX('ce raw data'!$C$2:$CZ$3000,MATCH(1,INDEX(('ce raw data'!$A$2:$A$3000=C1002)*('ce raw data'!$B$2:$B$3000=$B1049),,),0),MATCH(SUBSTITUTE(E1005,"Allele","Height"),'ce raw data'!$C$1:$CZ$1,0))="","-",INDEX('ce raw data'!$C$2:$CZ$3000,MATCH(1,INDEX(('ce raw data'!$A$2:$A$3000=C1002)*('ce raw data'!$B$2:$B$3000=$B1049),,),0),MATCH(SUBSTITUTE(E1005,"Allele","Height"),'ce raw data'!$C$1:$CZ$1,0))),"-")</f>
        <v>-</v>
      </c>
      <c r="F1048" s="8" t="str">
        <f>IFERROR(IF(INDEX('ce raw data'!$C$2:$CZ$3000,MATCH(1,INDEX(('ce raw data'!$A$2:$A$3000=C1002)*('ce raw data'!$B$2:$B$3000=$B1049),,),0),MATCH(SUBSTITUTE(F1005,"Allele","Height"),'ce raw data'!$C$1:$CZ$1,0))="","-",INDEX('ce raw data'!$C$2:$CZ$3000,MATCH(1,INDEX(('ce raw data'!$A$2:$A$3000=C1002)*('ce raw data'!$B$2:$B$3000=$B1049),,),0),MATCH(SUBSTITUTE(F1005,"Allele","Height"),'ce raw data'!$C$1:$CZ$1,0))),"-")</f>
        <v>-</v>
      </c>
      <c r="G1048" s="8" t="str">
        <f>IFERROR(IF(INDEX('ce raw data'!$C$2:$CZ$3000,MATCH(1,INDEX(('ce raw data'!$A$2:$A$3000=C1002)*('ce raw data'!$B$2:$B$3000=$B1049),,),0),MATCH(SUBSTITUTE(G1005,"Allele","Height"),'ce raw data'!$C$1:$CZ$1,0))="","-",INDEX('ce raw data'!$C$2:$CZ$3000,MATCH(1,INDEX(('ce raw data'!$A$2:$A$3000=C1002)*('ce raw data'!$B$2:$B$3000=$B1049),,),0),MATCH(SUBSTITUTE(G1005,"Allele","Height"),'ce raw data'!$C$1:$CZ$1,0))),"-")</f>
        <v>-</v>
      </c>
      <c r="H1048" s="8" t="str">
        <f>IFERROR(IF(INDEX('ce raw data'!$C$2:$CZ$3000,MATCH(1,INDEX(('ce raw data'!$A$2:$A$3000=C1002)*('ce raw data'!$B$2:$B$3000=$B1049),,),0),MATCH(SUBSTITUTE(H1005,"Allele","Height"),'ce raw data'!$C$1:$CZ$1,0))="","-",INDEX('ce raw data'!$C$2:$CZ$3000,MATCH(1,INDEX(('ce raw data'!$A$2:$A$3000=C1002)*('ce raw data'!$B$2:$B$3000=$B1049),,),0),MATCH(SUBSTITUTE(H1005,"Allele","Height"),'ce raw data'!$C$1:$CZ$1,0))),"-")</f>
        <v>-</v>
      </c>
      <c r="I1048" s="8" t="str">
        <f>IFERROR(IF(INDEX('ce raw data'!$C$2:$CZ$3000,MATCH(1,INDEX(('ce raw data'!$A$2:$A$3000=C1002)*('ce raw data'!$B$2:$B$3000=$B1049),,),0),MATCH(SUBSTITUTE(I1005,"Allele","Height"),'ce raw data'!$C$1:$CZ$1,0))="","-",INDEX('ce raw data'!$C$2:$CZ$3000,MATCH(1,INDEX(('ce raw data'!$A$2:$A$3000=C1002)*('ce raw data'!$B$2:$B$3000=$B1049),,),0),MATCH(SUBSTITUTE(I1005,"Allele","Height"),'ce raw data'!$C$1:$CZ$1,0))),"-")</f>
        <v>-</v>
      </c>
      <c r="J1048" s="8" t="str">
        <f>IFERROR(IF(INDEX('ce raw data'!$C$2:$CZ$3000,MATCH(1,INDEX(('ce raw data'!$A$2:$A$3000=C1002)*('ce raw data'!$B$2:$B$3000=$B1049),,),0),MATCH(SUBSTITUTE(J1005,"Allele","Height"),'ce raw data'!$C$1:$CZ$1,0))="","-",INDEX('ce raw data'!$C$2:$CZ$3000,MATCH(1,INDEX(('ce raw data'!$A$2:$A$3000=C1002)*('ce raw data'!$B$2:$B$3000=$B1049),,),0),MATCH(SUBSTITUTE(J1005,"Allele","Height"),'ce raw data'!$C$1:$CZ$1,0))),"-")</f>
        <v>-</v>
      </c>
    </row>
    <row r="1049" spans="2:10" x14ac:dyDescent="0.4">
      <c r="B1049" s="12" t="str">
        <f>'Allele Call Table'!$A$113</f>
        <v>SE33</v>
      </c>
      <c r="C1049" s="8" t="str">
        <f>IFERROR(IF(INDEX('ce raw data'!$C$2:$CZ$3000,MATCH(1,INDEX(('ce raw data'!$A$2:$A$3000=C1002)*('ce raw data'!$B$2:$B$3000=$B1049),,),0),MATCH(C1005,'ce raw data'!$C$1:$CZ$1,0))="","-",INDEX('ce raw data'!$C$2:$CZ$3000,MATCH(1,INDEX(('ce raw data'!$A$2:$A$3000=C1002)*('ce raw data'!$B$2:$B$3000=$B1049),,),0),MATCH(C1005,'ce raw data'!$C$1:$CZ$1,0))),"-")</f>
        <v>-</v>
      </c>
      <c r="D1049" s="8" t="str">
        <f>IFERROR(IF(INDEX('ce raw data'!$C$2:$CZ$3000,MATCH(1,INDEX(('ce raw data'!$A$2:$A$3000=C1002)*('ce raw data'!$B$2:$B$3000=$B1049),,),0),MATCH(D1005,'ce raw data'!$C$1:$CZ$1,0))="","-",INDEX('ce raw data'!$C$2:$CZ$3000,MATCH(1,INDEX(('ce raw data'!$A$2:$A$3000=C1002)*('ce raw data'!$B$2:$B$3000=$B1049),,),0),MATCH(D1005,'ce raw data'!$C$1:$CZ$1,0))),"-")</f>
        <v>-</v>
      </c>
      <c r="E1049" s="8" t="str">
        <f>IFERROR(IF(INDEX('ce raw data'!$C$2:$CZ$3000,MATCH(1,INDEX(('ce raw data'!$A$2:$A$3000=C1002)*('ce raw data'!$B$2:$B$3000=$B1049),,),0),MATCH(E1005,'ce raw data'!$C$1:$CZ$1,0))="","-",INDEX('ce raw data'!$C$2:$CZ$3000,MATCH(1,INDEX(('ce raw data'!$A$2:$A$3000=C1002)*('ce raw data'!$B$2:$B$3000=$B1049),,),0),MATCH(E1005,'ce raw data'!$C$1:$CZ$1,0))),"-")</f>
        <v>-</v>
      </c>
      <c r="F1049" s="8" t="str">
        <f>IFERROR(IF(INDEX('ce raw data'!$C$2:$CZ$3000,MATCH(1,INDEX(('ce raw data'!$A$2:$A$3000=C1002)*('ce raw data'!$B$2:$B$3000=$B1049),,),0),MATCH(F1005,'ce raw data'!$C$1:$CZ$1,0))="","-",INDEX('ce raw data'!$C$2:$CZ$3000,MATCH(1,INDEX(('ce raw data'!$A$2:$A$3000=C1002)*('ce raw data'!$B$2:$B$3000=$B1049),,),0),MATCH(F1005,'ce raw data'!$C$1:$CZ$1,0))),"-")</f>
        <v>-</v>
      </c>
      <c r="G1049" s="8" t="str">
        <f>IFERROR(IF(INDEX('ce raw data'!$C$2:$CZ$3000,MATCH(1,INDEX(('ce raw data'!$A$2:$A$3000=C1002)*('ce raw data'!$B$2:$B$3000=$B1049),,),0),MATCH(G1005,'ce raw data'!$C$1:$CZ$1,0))="","-",INDEX('ce raw data'!$C$2:$CZ$3000,MATCH(1,INDEX(('ce raw data'!$A$2:$A$3000=C1002)*('ce raw data'!$B$2:$B$3000=$B1049),,),0),MATCH(G1005,'ce raw data'!$C$1:$CZ$1,0))),"-")</f>
        <v>-</v>
      </c>
      <c r="H1049" s="8" t="str">
        <f>IFERROR(IF(INDEX('ce raw data'!$C$2:$CZ$3000,MATCH(1,INDEX(('ce raw data'!$A$2:$A$3000=C1002)*('ce raw data'!$B$2:$B$3000=$B1049),,),0),MATCH(H1005,'ce raw data'!$C$1:$CZ$1,0))="","-",INDEX('ce raw data'!$C$2:$CZ$3000,MATCH(1,INDEX(('ce raw data'!$A$2:$A$3000=C1002)*('ce raw data'!$B$2:$B$3000=$B1049),,),0),MATCH(H1005,'ce raw data'!$C$1:$CZ$1,0))),"-")</f>
        <v>-</v>
      </c>
      <c r="I1049" s="8" t="str">
        <f>IFERROR(IF(INDEX('ce raw data'!$C$2:$CZ$3000,MATCH(1,INDEX(('ce raw data'!$A$2:$A$3000=C1002)*('ce raw data'!$B$2:$B$3000=$B1049),,),0),MATCH(I1005,'ce raw data'!$C$1:$CZ$1,0))="","-",INDEX('ce raw data'!$C$2:$CZ$3000,MATCH(1,INDEX(('ce raw data'!$A$2:$A$3000=C1002)*('ce raw data'!$B$2:$B$3000=$B1049),,),0),MATCH(I1005,'ce raw data'!$C$1:$CZ$1,0))),"-")</f>
        <v>-</v>
      </c>
      <c r="J1049" s="8" t="str">
        <f>IFERROR(IF(INDEX('ce raw data'!$C$2:$CZ$3000,MATCH(1,INDEX(('ce raw data'!$A$2:$A$3000=C1002)*('ce raw data'!$B$2:$B$3000=$B1049),,),0),MATCH(J1005,'ce raw data'!$C$1:$CZ$1,0))="","-",INDEX('ce raw data'!$C$2:$CZ$3000,MATCH(1,INDEX(('ce raw data'!$A$2:$A$3000=C1002)*('ce raw data'!$B$2:$B$3000=$B1049),,),0),MATCH(J1005,'ce raw data'!$C$1:$CZ$1,0))),"-")</f>
        <v>-</v>
      </c>
    </row>
    <row r="1050" spans="2:10" hidden="1" x14ac:dyDescent="0.4">
      <c r="B1050" s="12"/>
      <c r="C1050" s="8" t="str">
        <f>IFERROR(IF(INDEX('ce raw data'!$C$2:$CZ$3000,MATCH(1,INDEX(('ce raw data'!$A$2:$A$3000=C1002)*('ce raw data'!$B$2:$B$3000=$B1051),,),0),MATCH(SUBSTITUTE(C1005,"Allele","Height"),'ce raw data'!$C$1:$CZ$1,0))="","-",INDEX('ce raw data'!$C$2:$CZ$3000,MATCH(1,INDEX(('ce raw data'!$A$2:$A$3000=C1002)*('ce raw data'!$B$2:$B$3000=$B1051),,),0),MATCH(SUBSTITUTE(C1005,"Allele","Height"),'ce raw data'!$C$1:$CZ$1,0))),"-")</f>
        <v>-</v>
      </c>
      <c r="D1050" s="8" t="str">
        <f>IFERROR(IF(INDEX('ce raw data'!$C$2:$CZ$3000,MATCH(1,INDEX(('ce raw data'!$A$2:$A$3000=C1002)*('ce raw data'!$B$2:$B$3000=$B1051),,),0),MATCH(SUBSTITUTE(D1005,"Allele","Height"),'ce raw data'!$C$1:$CZ$1,0))="","-",INDEX('ce raw data'!$C$2:$CZ$3000,MATCH(1,INDEX(('ce raw data'!$A$2:$A$3000=C1002)*('ce raw data'!$B$2:$B$3000=$B1051),,),0),MATCH(SUBSTITUTE(D1005,"Allele","Height"),'ce raw data'!$C$1:$CZ$1,0))),"-")</f>
        <v>-</v>
      </c>
      <c r="E1050" s="8" t="str">
        <f>IFERROR(IF(INDEX('ce raw data'!$C$2:$CZ$3000,MATCH(1,INDEX(('ce raw data'!$A$2:$A$3000=C1002)*('ce raw data'!$B$2:$B$3000=$B1051),,),0),MATCH(SUBSTITUTE(E1005,"Allele","Height"),'ce raw data'!$C$1:$CZ$1,0))="","-",INDEX('ce raw data'!$C$2:$CZ$3000,MATCH(1,INDEX(('ce raw data'!$A$2:$A$3000=C1002)*('ce raw data'!$B$2:$B$3000=$B1051),,),0),MATCH(SUBSTITUTE(E1005,"Allele","Height"),'ce raw data'!$C$1:$CZ$1,0))),"-")</f>
        <v>-</v>
      </c>
      <c r="F1050" s="8" t="str">
        <f>IFERROR(IF(INDEX('ce raw data'!$C$2:$CZ$3000,MATCH(1,INDEX(('ce raw data'!$A$2:$A$3000=C1002)*('ce raw data'!$B$2:$B$3000=$B1051),,),0),MATCH(SUBSTITUTE(F1005,"Allele","Height"),'ce raw data'!$C$1:$CZ$1,0))="","-",INDEX('ce raw data'!$C$2:$CZ$3000,MATCH(1,INDEX(('ce raw data'!$A$2:$A$3000=C1002)*('ce raw data'!$B$2:$B$3000=$B1051),,),0),MATCH(SUBSTITUTE(F1005,"Allele","Height"),'ce raw data'!$C$1:$CZ$1,0))),"-")</f>
        <v>-</v>
      </c>
      <c r="G1050" s="8" t="str">
        <f>IFERROR(IF(INDEX('ce raw data'!$C$2:$CZ$3000,MATCH(1,INDEX(('ce raw data'!$A$2:$A$3000=C1002)*('ce raw data'!$B$2:$B$3000=$B1051),,),0),MATCH(SUBSTITUTE(G1005,"Allele","Height"),'ce raw data'!$C$1:$CZ$1,0))="","-",INDEX('ce raw data'!$C$2:$CZ$3000,MATCH(1,INDEX(('ce raw data'!$A$2:$A$3000=C1002)*('ce raw data'!$B$2:$B$3000=$B1051),,),0),MATCH(SUBSTITUTE(G1005,"Allele","Height"),'ce raw data'!$C$1:$CZ$1,0))),"-")</f>
        <v>-</v>
      </c>
      <c r="H1050" s="8" t="str">
        <f>IFERROR(IF(INDEX('ce raw data'!$C$2:$CZ$3000,MATCH(1,INDEX(('ce raw data'!$A$2:$A$3000=C1002)*('ce raw data'!$B$2:$B$3000=$B1051),,),0),MATCH(SUBSTITUTE(H1005,"Allele","Height"),'ce raw data'!$C$1:$CZ$1,0))="","-",INDEX('ce raw data'!$C$2:$CZ$3000,MATCH(1,INDEX(('ce raw data'!$A$2:$A$3000=C1002)*('ce raw data'!$B$2:$B$3000=$B1051),,),0),MATCH(SUBSTITUTE(H1005,"Allele","Height"),'ce raw data'!$C$1:$CZ$1,0))),"-")</f>
        <v>-</v>
      </c>
      <c r="I1050" s="8" t="str">
        <f>IFERROR(IF(INDEX('ce raw data'!$C$2:$CZ$3000,MATCH(1,INDEX(('ce raw data'!$A$2:$A$3000=C1002)*('ce raw data'!$B$2:$B$3000=$B1051),,),0),MATCH(SUBSTITUTE(I1005,"Allele","Height"),'ce raw data'!$C$1:$CZ$1,0))="","-",INDEX('ce raw data'!$C$2:$CZ$3000,MATCH(1,INDEX(('ce raw data'!$A$2:$A$3000=C1002)*('ce raw data'!$B$2:$B$3000=$B1051),,),0),MATCH(SUBSTITUTE(I1005,"Allele","Height"),'ce raw data'!$C$1:$CZ$1,0))),"-")</f>
        <v>-</v>
      </c>
      <c r="J1050" s="8" t="str">
        <f>IFERROR(IF(INDEX('ce raw data'!$C$2:$CZ$3000,MATCH(1,INDEX(('ce raw data'!$A$2:$A$3000=C1002)*('ce raw data'!$B$2:$B$3000=$B1051),,),0),MATCH(SUBSTITUTE(J1005,"Allele","Height"),'ce raw data'!$C$1:$CZ$1,0))="","-",INDEX('ce raw data'!$C$2:$CZ$3000,MATCH(1,INDEX(('ce raw data'!$A$2:$A$3000=C1002)*('ce raw data'!$B$2:$B$3000=$B1051),,),0),MATCH(SUBSTITUTE(J1005,"Allele","Height"),'ce raw data'!$C$1:$CZ$1,0))),"-")</f>
        <v>-</v>
      </c>
    </row>
    <row r="1051" spans="2:10" x14ac:dyDescent="0.4">
      <c r="B1051" s="12" t="str">
        <f>'Allele Call Table'!$A$115</f>
        <v>D22S1045</v>
      </c>
      <c r="C1051" s="8" t="str">
        <f>IFERROR(IF(INDEX('ce raw data'!$C$2:$CZ$3000,MATCH(1,INDEX(('ce raw data'!$A$2:$A$3000=C1002)*('ce raw data'!$B$2:$B$3000=$B1051),,),0),MATCH(C1005,'ce raw data'!$C$1:$CZ$1,0))="","-",INDEX('ce raw data'!$C$2:$CZ$3000,MATCH(1,INDEX(('ce raw data'!$A$2:$A$3000=C1002)*('ce raw data'!$B$2:$B$3000=$B1051),,),0),MATCH(C1005,'ce raw data'!$C$1:$CZ$1,0))),"-")</f>
        <v>-</v>
      </c>
      <c r="D1051" s="8" t="str">
        <f>IFERROR(IF(INDEX('ce raw data'!$C$2:$CZ$3000,MATCH(1,INDEX(('ce raw data'!$A$2:$A$3000=C1002)*('ce raw data'!$B$2:$B$3000=$B1051),,),0),MATCH(D1005,'ce raw data'!$C$1:$CZ$1,0))="","-",INDEX('ce raw data'!$C$2:$CZ$3000,MATCH(1,INDEX(('ce raw data'!$A$2:$A$3000=C1002)*('ce raw data'!$B$2:$B$3000=$B1051),,),0),MATCH(D1005,'ce raw data'!$C$1:$CZ$1,0))),"-")</f>
        <v>-</v>
      </c>
      <c r="E1051" s="8" t="str">
        <f>IFERROR(IF(INDEX('ce raw data'!$C$2:$CZ$3000,MATCH(1,INDEX(('ce raw data'!$A$2:$A$3000=C1002)*('ce raw data'!$B$2:$B$3000=$B1051),,),0),MATCH(E1005,'ce raw data'!$C$1:$CZ$1,0))="","-",INDEX('ce raw data'!$C$2:$CZ$3000,MATCH(1,INDEX(('ce raw data'!$A$2:$A$3000=C1002)*('ce raw data'!$B$2:$B$3000=$B1051),,),0),MATCH(E1005,'ce raw data'!$C$1:$CZ$1,0))),"-")</f>
        <v>-</v>
      </c>
      <c r="F1051" s="8" t="str">
        <f>IFERROR(IF(INDEX('ce raw data'!$C$2:$CZ$3000,MATCH(1,INDEX(('ce raw data'!$A$2:$A$3000=C1002)*('ce raw data'!$B$2:$B$3000=$B1051),,),0),MATCH(F1005,'ce raw data'!$C$1:$CZ$1,0))="","-",INDEX('ce raw data'!$C$2:$CZ$3000,MATCH(1,INDEX(('ce raw data'!$A$2:$A$3000=C1002)*('ce raw data'!$B$2:$B$3000=$B1051),,),0),MATCH(F1005,'ce raw data'!$C$1:$CZ$1,0))),"-")</f>
        <v>-</v>
      </c>
      <c r="G1051" s="8" t="str">
        <f>IFERROR(IF(INDEX('ce raw data'!$C$2:$CZ$3000,MATCH(1,INDEX(('ce raw data'!$A$2:$A$3000=C1002)*('ce raw data'!$B$2:$B$3000=$B1051),,),0),MATCH(G1005,'ce raw data'!$C$1:$CZ$1,0))="","-",INDEX('ce raw data'!$C$2:$CZ$3000,MATCH(1,INDEX(('ce raw data'!$A$2:$A$3000=C1002)*('ce raw data'!$B$2:$B$3000=$B1051),,),0),MATCH(G1005,'ce raw data'!$C$1:$CZ$1,0))),"-")</f>
        <v>-</v>
      </c>
      <c r="H1051" s="8" t="str">
        <f>IFERROR(IF(INDEX('ce raw data'!$C$2:$CZ$3000,MATCH(1,INDEX(('ce raw data'!$A$2:$A$3000=C1002)*('ce raw data'!$B$2:$B$3000=$B1051),,),0),MATCH(H1005,'ce raw data'!$C$1:$CZ$1,0))="","-",INDEX('ce raw data'!$C$2:$CZ$3000,MATCH(1,INDEX(('ce raw data'!$A$2:$A$3000=C1002)*('ce raw data'!$B$2:$B$3000=$B1051),,),0),MATCH(H1005,'ce raw data'!$C$1:$CZ$1,0))),"-")</f>
        <v>-</v>
      </c>
      <c r="I1051" s="8" t="str">
        <f>IFERROR(IF(INDEX('ce raw data'!$C$2:$CZ$3000,MATCH(1,INDEX(('ce raw data'!$A$2:$A$3000=C1002)*('ce raw data'!$B$2:$B$3000=$B1051),,),0),MATCH(I1005,'ce raw data'!$C$1:$CZ$1,0))="","-",INDEX('ce raw data'!$C$2:$CZ$3000,MATCH(1,INDEX(('ce raw data'!$A$2:$A$3000=C1002)*('ce raw data'!$B$2:$B$3000=$B1051),,),0),MATCH(I1005,'ce raw data'!$C$1:$CZ$1,0))),"-")</f>
        <v>-</v>
      </c>
      <c r="J1051" s="8" t="str">
        <f>IFERROR(IF(INDEX('ce raw data'!$C$2:$CZ$3000,MATCH(1,INDEX(('ce raw data'!$A$2:$A$3000=C1002)*('ce raw data'!$B$2:$B$3000=$B1051),,),0),MATCH(J1005,'ce raw data'!$C$1:$CZ$1,0))="","-",INDEX('ce raw data'!$C$2:$CZ$3000,MATCH(1,INDEX(('ce raw data'!$A$2:$A$3000=C1002)*('ce raw data'!$B$2:$B$3000=$B1051),,),0),MATCH(J1005,'ce raw data'!$C$1:$CZ$1,0))),"-")</f>
        <v>-</v>
      </c>
    </row>
    <row r="1052" spans="2:10" hidden="1" x14ac:dyDescent="0.4">
      <c r="B1052" s="10"/>
      <c r="C1052" s="8" t="str">
        <f>IFERROR(IF(INDEX('ce raw data'!$C$2:$CZ$3000,MATCH(1,INDEX(('ce raw data'!$A$2:$A$3000=C1002)*('ce raw data'!$B$2:$B$3000=$B1053),,),0),MATCH(SUBSTITUTE(C1005,"Allele","Height"),'ce raw data'!$C$1:$CZ$1,0))="","-",INDEX('ce raw data'!$C$2:$CZ$3000,MATCH(1,INDEX(('ce raw data'!$A$2:$A$3000=C1002)*('ce raw data'!$B$2:$B$3000=$B1053),,),0),MATCH(SUBSTITUTE(C1005,"Allele","Height"),'ce raw data'!$C$1:$CZ$1,0))),"-")</f>
        <v>-</v>
      </c>
      <c r="D1052" s="8" t="str">
        <f>IFERROR(IF(INDEX('ce raw data'!$C$2:$CZ$3000,MATCH(1,INDEX(('ce raw data'!$A$2:$A$3000=C1002)*('ce raw data'!$B$2:$B$3000=$B1053),,),0),MATCH(SUBSTITUTE(D1005,"Allele","Height"),'ce raw data'!$C$1:$CZ$1,0))="","-",INDEX('ce raw data'!$C$2:$CZ$3000,MATCH(1,INDEX(('ce raw data'!$A$2:$A$3000=C1002)*('ce raw data'!$B$2:$B$3000=$B1053),,),0),MATCH(SUBSTITUTE(D1005,"Allele","Height"),'ce raw data'!$C$1:$CZ$1,0))),"-")</f>
        <v>-</v>
      </c>
      <c r="E1052" s="8" t="str">
        <f>IFERROR(IF(INDEX('ce raw data'!$C$2:$CZ$3000,MATCH(1,INDEX(('ce raw data'!$A$2:$A$3000=C1002)*('ce raw data'!$B$2:$B$3000=$B1053),,),0),MATCH(SUBSTITUTE(E1005,"Allele","Height"),'ce raw data'!$C$1:$CZ$1,0))="","-",INDEX('ce raw data'!$C$2:$CZ$3000,MATCH(1,INDEX(('ce raw data'!$A$2:$A$3000=C1002)*('ce raw data'!$B$2:$B$3000=$B1053),,),0),MATCH(SUBSTITUTE(E1005,"Allele","Height"),'ce raw data'!$C$1:$CZ$1,0))),"-")</f>
        <v>-</v>
      </c>
      <c r="F1052" s="8" t="str">
        <f>IFERROR(IF(INDEX('ce raw data'!$C$2:$CZ$3000,MATCH(1,INDEX(('ce raw data'!$A$2:$A$3000=C1002)*('ce raw data'!$B$2:$B$3000=$B1053),,),0),MATCH(SUBSTITUTE(F1005,"Allele","Height"),'ce raw data'!$C$1:$CZ$1,0))="","-",INDEX('ce raw data'!$C$2:$CZ$3000,MATCH(1,INDEX(('ce raw data'!$A$2:$A$3000=C1002)*('ce raw data'!$B$2:$B$3000=$B1053),,),0),MATCH(SUBSTITUTE(F1005,"Allele","Height"),'ce raw data'!$C$1:$CZ$1,0))),"-")</f>
        <v>-</v>
      </c>
      <c r="G1052" s="8" t="str">
        <f>IFERROR(IF(INDEX('ce raw data'!$C$2:$CZ$3000,MATCH(1,INDEX(('ce raw data'!$A$2:$A$3000=C1002)*('ce raw data'!$B$2:$B$3000=$B1053),,),0),MATCH(SUBSTITUTE(G1005,"Allele","Height"),'ce raw data'!$C$1:$CZ$1,0))="","-",INDEX('ce raw data'!$C$2:$CZ$3000,MATCH(1,INDEX(('ce raw data'!$A$2:$A$3000=C1002)*('ce raw data'!$B$2:$B$3000=$B1053),,),0),MATCH(SUBSTITUTE(G1005,"Allele","Height"),'ce raw data'!$C$1:$CZ$1,0))),"-")</f>
        <v>-</v>
      </c>
      <c r="H1052" s="8" t="str">
        <f>IFERROR(IF(INDEX('ce raw data'!$C$2:$CZ$3000,MATCH(1,INDEX(('ce raw data'!$A$2:$A$3000=C1002)*('ce raw data'!$B$2:$B$3000=$B1053),,),0),MATCH(SUBSTITUTE(H1005,"Allele","Height"),'ce raw data'!$C$1:$CZ$1,0))="","-",INDEX('ce raw data'!$C$2:$CZ$3000,MATCH(1,INDEX(('ce raw data'!$A$2:$A$3000=C1002)*('ce raw data'!$B$2:$B$3000=$B1053),,),0),MATCH(SUBSTITUTE(H1005,"Allele","Height"),'ce raw data'!$C$1:$CZ$1,0))),"-")</f>
        <v>-</v>
      </c>
      <c r="I1052" s="8" t="str">
        <f>IFERROR(IF(INDEX('ce raw data'!$C$2:$CZ$3000,MATCH(1,INDEX(('ce raw data'!$A$2:$A$3000=C1002)*('ce raw data'!$B$2:$B$3000=$B1053),,),0),MATCH(SUBSTITUTE(I1005,"Allele","Height"),'ce raw data'!$C$1:$CZ$1,0))="","-",INDEX('ce raw data'!$C$2:$CZ$3000,MATCH(1,INDEX(('ce raw data'!$A$2:$A$3000=C1002)*('ce raw data'!$B$2:$B$3000=$B1053),,),0),MATCH(SUBSTITUTE(I1005,"Allele","Height"),'ce raw data'!$C$1:$CZ$1,0))),"-")</f>
        <v>-</v>
      </c>
      <c r="J1052" s="8" t="str">
        <f>IFERROR(IF(INDEX('ce raw data'!$C$2:$CZ$3000,MATCH(1,INDEX(('ce raw data'!$A$2:$A$3000=C1002)*('ce raw data'!$B$2:$B$3000=$B1053),,),0),MATCH(SUBSTITUTE(J1005,"Allele","Height"),'ce raw data'!$C$1:$CZ$1,0))="","-",INDEX('ce raw data'!$C$2:$CZ$3000,MATCH(1,INDEX(('ce raw data'!$A$2:$A$3000=C1002)*('ce raw data'!$B$2:$B$3000=$B1053),,),0),MATCH(SUBSTITUTE(J1005,"Allele","Height"),'ce raw data'!$C$1:$CZ$1,0))),"-")</f>
        <v>-</v>
      </c>
    </row>
    <row r="1053" spans="2:10" x14ac:dyDescent="0.4">
      <c r="B1053" s="13" t="str">
        <f>'Allele Call Table'!$A$117</f>
        <v>DYS391</v>
      </c>
      <c r="C1053" s="8" t="str">
        <f>IFERROR(IF(INDEX('ce raw data'!$C$2:$CZ$3000,MATCH(1,INDEX(('ce raw data'!$A$2:$A$3000=C1002)*('ce raw data'!$B$2:$B$3000=$B1053),,),0),MATCH(C1005,'ce raw data'!$C$1:$CZ$1,0))="","-",INDEX('ce raw data'!$C$2:$CZ$3000,MATCH(1,INDEX(('ce raw data'!$A$2:$A$3000=C1002)*('ce raw data'!$B$2:$B$3000=$B1053),,),0),MATCH(C1005,'ce raw data'!$C$1:$CZ$1,0))),"-")</f>
        <v>-</v>
      </c>
      <c r="D1053" s="8" t="str">
        <f>IFERROR(IF(INDEX('ce raw data'!$C$2:$CZ$3000,MATCH(1,INDEX(('ce raw data'!$A$2:$A$3000=C1002)*('ce raw data'!$B$2:$B$3000=$B1053),,),0),MATCH(D1005,'ce raw data'!$C$1:$CZ$1,0))="","-",INDEX('ce raw data'!$C$2:$CZ$3000,MATCH(1,INDEX(('ce raw data'!$A$2:$A$3000=C1002)*('ce raw data'!$B$2:$B$3000=$B1053),,),0),MATCH(D1005,'ce raw data'!$C$1:$CZ$1,0))),"-")</f>
        <v>-</v>
      </c>
      <c r="E1053" s="8" t="str">
        <f>IFERROR(IF(INDEX('ce raw data'!$C$2:$CZ$3000,MATCH(1,INDEX(('ce raw data'!$A$2:$A$3000=C1002)*('ce raw data'!$B$2:$B$3000=$B1053),,),0),MATCH(E1005,'ce raw data'!$C$1:$CZ$1,0))="","-",INDEX('ce raw data'!$C$2:$CZ$3000,MATCH(1,INDEX(('ce raw data'!$A$2:$A$3000=C1002)*('ce raw data'!$B$2:$B$3000=$B1053),,),0),MATCH(E1005,'ce raw data'!$C$1:$CZ$1,0))),"-")</f>
        <v>-</v>
      </c>
      <c r="F1053" s="8" t="str">
        <f>IFERROR(IF(INDEX('ce raw data'!$C$2:$CZ$3000,MATCH(1,INDEX(('ce raw data'!$A$2:$A$3000=C1002)*('ce raw data'!$B$2:$B$3000=$B1053),,),0),MATCH(F1005,'ce raw data'!$C$1:$CZ$1,0))="","-",INDEX('ce raw data'!$C$2:$CZ$3000,MATCH(1,INDEX(('ce raw data'!$A$2:$A$3000=C1002)*('ce raw data'!$B$2:$B$3000=$B1053),,),0),MATCH(F1005,'ce raw data'!$C$1:$CZ$1,0))),"-")</f>
        <v>-</v>
      </c>
      <c r="G1053" s="8" t="str">
        <f>IFERROR(IF(INDEX('ce raw data'!$C$2:$CZ$3000,MATCH(1,INDEX(('ce raw data'!$A$2:$A$3000=C1002)*('ce raw data'!$B$2:$B$3000=$B1053),,),0),MATCH(G1005,'ce raw data'!$C$1:$CZ$1,0))="","-",INDEX('ce raw data'!$C$2:$CZ$3000,MATCH(1,INDEX(('ce raw data'!$A$2:$A$3000=C1002)*('ce raw data'!$B$2:$B$3000=$B1053),,),0),MATCH(G1005,'ce raw data'!$C$1:$CZ$1,0))),"-")</f>
        <v>-</v>
      </c>
      <c r="H1053" s="8" t="str">
        <f>IFERROR(IF(INDEX('ce raw data'!$C$2:$CZ$3000,MATCH(1,INDEX(('ce raw data'!$A$2:$A$3000=C1002)*('ce raw data'!$B$2:$B$3000=$B1053),,),0),MATCH(H1005,'ce raw data'!$C$1:$CZ$1,0))="","-",INDEX('ce raw data'!$C$2:$CZ$3000,MATCH(1,INDEX(('ce raw data'!$A$2:$A$3000=C1002)*('ce raw data'!$B$2:$B$3000=$B1053),,),0),MATCH(H1005,'ce raw data'!$C$1:$CZ$1,0))),"-")</f>
        <v>-</v>
      </c>
      <c r="I1053" s="8" t="str">
        <f>IFERROR(IF(INDEX('ce raw data'!$C$2:$CZ$3000,MATCH(1,INDEX(('ce raw data'!$A$2:$A$3000=C1002)*('ce raw data'!$B$2:$B$3000=$B1053),,),0),MATCH(I1005,'ce raw data'!$C$1:$CZ$1,0))="","-",INDEX('ce raw data'!$C$2:$CZ$3000,MATCH(1,INDEX(('ce raw data'!$A$2:$A$3000=C1002)*('ce raw data'!$B$2:$B$3000=$B1053),,),0),MATCH(I1005,'ce raw data'!$C$1:$CZ$1,0))),"-")</f>
        <v>-</v>
      </c>
      <c r="J1053" s="8" t="str">
        <f>IFERROR(IF(INDEX('ce raw data'!$C$2:$CZ$3000,MATCH(1,INDEX(('ce raw data'!$A$2:$A$3000=C1002)*('ce raw data'!$B$2:$B$3000=$B1053),,),0),MATCH(J1005,'ce raw data'!$C$1:$CZ$1,0))="","-",INDEX('ce raw data'!$C$2:$CZ$3000,MATCH(1,INDEX(('ce raw data'!$A$2:$A$3000=C1002)*('ce raw data'!$B$2:$B$3000=$B1053),,),0),MATCH(J1005,'ce raw data'!$C$1:$CZ$1,0))),"-")</f>
        <v>-</v>
      </c>
    </row>
    <row r="1054" spans="2:10" hidden="1" x14ac:dyDescent="0.4">
      <c r="B1054" s="13"/>
      <c r="C1054" s="8" t="str">
        <f>IFERROR(IF(INDEX('ce raw data'!$C$2:$CZ$3000,MATCH(1,INDEX(('ce raw data'!$A$2:$A$3000=C1002)*('ce raw data'!$B$2:$B$3000=$B1055),,),0),MATCH(SUBSTITUTE(C1005,"Allele","Height"),'ce raw data'!$C$1:$CZ$1,0))="","-",INDEX('ce raw data'!$C$2:$CZ$3000,MATCH(1,INDEX(('ce raw data'!$A$2:$A$3000=C1002)*('ce raw data'!$B$2:$B$3000=$B1055),,),0),MATCH(SUBSTITUTE(C1005,"Allele","Height"),'ce raw data'!$C$1:$CZ$1,0))),"-")</f>
        <v>-</v>
      </c>
      <c r="D1054" s="8" t="str">
        <f>IFERROR(IF(INDEX('ce raw data'!$C$2:$CZ$3000,MATCH(1,INDEX(('ce raw data'!$A$2:$A$3000=C1002)*('ce raw data'!$B$2:$B$3000=$B1055),,),0),MATCH(SUBSTITUTE(D1005,"Allele","Height"),'ce raw data'!$C$1:$CZ$1,0))="","-",INDEX('ce raw data'!$C$2:$CZ$3000,MATCH(1,INDEX(('ce raw data'!$A$2:$A$3000=C1002)*('ce raw data'!$B$2:$B$3000=$B1055),,),0),MATCH(SUBSTITUTE(D1005,"Allele","Height"),'ce raw data'!$C$1:$CZ$1,0))),"-")</f>
        <v>-</v>
      </c>
      <c r="E1054" s="8" t="str">
        <f>IFERROR(IF(INDEX('ce raw data'!$C$2:$CZ$3000,MATCH(1,INDEX(('ce raw data'!$A$2:$A$3000=C1002)*('ce raw data'!$B$2:$B$3000=$B1055),,),0),MATCH(SUBSTITUTE(E1005,"Allele","Height"),'ce raw data'!$C$1:$CZ$1,0))="","-",INDEX('ce raw data'!$C$2:$CZ$3000,MATCH(1,INDEX(('ce raw data'!$A$2:$A$3000=C1002)*('ce raw data'!$B$2:$B$3000=$B1055),,),0),MATCH(SUBSTITUTE(E1005,"Allele","Height"),'ce raw data'!$C$1:$CZ$1,0))),"-")</f>
        <v>-</v>
      </c>
      <c r="F1054" s="8" t="str">
        <f>IFERROR(IF(INDEX('ce raw data'!$C$2:$CZ$3000,MATCH(1,INDEX(('ce raw data'!$A$2:$A$3000=C1002)*('ce raw data'!$B$2:$B$3000=$B1055),,),0),MATCH(SUBSTITUTE(F1005,"Allele","Height"),'ce raw data'!$C$1:$CZ$1,0))="","-",INDEX('ce raw data'!$C$2:$CZ$3000,MATCH(1,INDEX(('ce raw data'!$A$2:$A$3000=C1002)*('ce raw data'!$B$2:$B$3000=$B1055),,),0),MATCH(SUBSTITUTE(F1005,"Allele","Height"),'ce raw data'!$C$1:$CZ$1,0))),"-")</f>
        <v>-</v>
      </c>
      <c r="G1054" s="8" t="str">
        <f>IFERROR(IF(INDEX('ce raw data'!$C$2:$CZ$3000,MATCH(1,INDEX(('ce raw data'!$A$2:$A$3000=C1002)*('ce raw data'!$B$2:$B$3000=$B1055),,),0),MATCH(SUBSTITUTE(G1005,"Allele","Height"),'ce raw data'!$C$1:$CZ$1,0))="","-",INDEX('ce raw data'!$C$2:$CZ$3000,MATCH(1,INDEX(('ce raw data'!$A$2:$A$3000=C1002)*('ce raw data'!$B$2:$B$3000=$B1055),,),0),MATCH(SUBSTITUTE(G1005,"Allele","Height"),'ce raw data'!$C$1:$CZ$1,0))),"-")</f>
        <v>-</v>
      </c>
      <c r="H1054" s="8" t="str">
        <f>IFERROR(IF(INDEX('ce raw data'!$C$2:$CZ$3000,MATCH(1,INDEX(('ce raw data'!$A$2:$A$3000=C1002)*('ce raw data'!$B$2:$B$3000=$B1055),,),0),MATCH(SUBSTITUTE(H1005,"Allele","Height"),'ce raw data'!$C$1:$CZ$1,0))="","-",INDEX('ce raw data'!$C$2:$CZ$3000,MATCH(1,INDEX(('ce raw data'!$A$2:$A$3000=C1002)*('ce raw data'!$B$2:$B$3000=$B1055),,),0),MATCH(SUBSTITUTE(H1005,"Allele","Height"),'ce raw data'!$C$1:$CZ$1,0))),"-")</f>
        <v>-</v>
      </c>
      <c r="I1054" s="8" t="str">
        <f>IFERROR(IF(INDEX('ce raw data'!$C$2:$CZ$3000,MATCH(1,INDEX(('ce raw data'!$A$2:$A$3000=C1002)*('ce raw data'!$B$2:$B$3000=$B1055),,),0),MATCH(SUBSTITUTE(I1005,"Allele","Height"),'ce raw data'!$C$1:$CZ$1,0))="","-",INDEX('ce raw data'!$C$2:$CZ$3000,MATCH(1,INDEX(('ce raw data'!$A$2:$A$3000=C1002)*('ce raw data'!$B$2:$B$3000=$B1055),,),0),MATCH(SUBSTITUTE(I1005,"Allele","Height"),'ce raw data'!$C$1:$CZ$1,0))),"-")</f>
        <v>-</v>
      </c>
      <c r="J1054" s="8" t="str">
        <f>IFERROR(IF(INDEX('ce raw data'!$C$2:$CZ$3000,MATCH(1,INDEX(('ce raw data'!$A$2:$A$3000=C1002)*('ce raw data'!$B$2:$B$3000=$B1055),,),0),MATCH(SUBSTITUTE(J1005,"Allele","Height"),'ce raw data'!$C$1:$CZ$1,0))="","-",INDEX('ce raw data'!$C$2:$CZ$3000,MATCH(1,INDEX(('ce raw data'!$A$2:$A$3000=C1002)*('ce raw data'!$B$2:$B$3000=$B1055),,),0),MATCH(SUBSTITUTE(J1005,"Allele","Height"),'ce raw data'!$C$1:$CZ$1,0))),"-")</f>
        <v>-</v>
      </c>
    </row>
    <row r="1055" spans="2:10" x14ac:dyDescent="0.4">
      <c r="B1055" s="13" t="str">
        <f>'Allele Call Table'!$A$119</f>
        <v>FGA</v>
      </c>
      <c r="C1055" s="8" t="str">
        <f>IFERROR(IF(INDEX('ce raw data'!$C$2:$CZ$3000,MATCH(1,INDEX(('ce raw data'!$A$2:$A$3000=C1002)*('ce raw data'!$B$2:$B$3000=$B1055),,),0),MATCH(C1005,'ce raw data'!$C$1:$CZ$1,0))="","-",INDEX('ce raw data'!$C$2:$CZ$3000,MATCH(1,INDEX(('ce raw data'!$A$2:$A$3000=C1002)*('ce raw data'!$B$2:$B$3000=$B1055),,),0),MATCH(C1005,'ce raw data'!$C$1:$CZ$1,0))),"-")</f>
        <v>-</v>
      </c>
      <c r="D1055" s="8" t="str">
        <f>IFERROR(IF(INDEX('ce raw data'!$C$2:$CZ$3000,MATCH(1,INDEX(('ce raw data'!$A$2:$A$3000=C1002)*('ce raw data'!$B$2:$B$3000=$B1055),,),0),MATCH(D1005,'ce raw data'!$C$1:$CZ$1,0))="","-",INDEX('ce raw data'!$C$2:$CZ$3000,MATCH(1,INDEX(('ce raw data'!$A$2:$A$3000=C1002)*('ce raw data'!$B$2:$B$3000=$B1055),,),0),MATCH(D1005,'ce raw data'!$C$1:$CZ$1,0))),"-")</f>
        <v>-</v>
      </c>
      <c r="E1055" s="8" t="str">
        <f>IFERROR(IF(INDEX('ce raw data'!$C$2:$CZ$3000,MATCH(1,INDEX(('ce raw data'!$A$2:$A$3000=C1002)*('ce raw data'!$B$2:$B$3000=$B1055),,),0),MATCH(E1005,'ce raw data'!$C$1:$CZ$1,0))="","-",INDEX('ce raw data'!$C$2:$CZ$3000,MATCH(1,INDEX(('ce raw data'!$A$2:$A$3000=C1002)*('ce raw data'!$B$2:$B$3000=$B1055),,),0),MATCH(E1005,'ce raw data'!$C$1:$CZ$1,0))),"-")</f>
        <v>-</v>
      </c>
      <c r="F1055" s="8" t="str">
        <f>IFERROR(IF(INDEX('ce raw data'!$C$2:$CZ$3000,MATCH(1,INDEX(('ce raw data'!$A$2:$A$3000=C1002)*('ce raw data'!$B$2:$B$3000=$B1055),,),0),MATCH(F1005,'ce raw data'!$C$1:$CZ$1,0))="","-",INDEX('ce raw data'!$C$2:$CZ$3000,MATCH(1,INDEX(('ce raw data'!$A$2:$A$3000=C1002)*('ce raw data'!$B$2:$B$3000=$B1055),,),0),MATCH(F1005,'ce raw data'!$C$1:$CZ$1,0))),"-")</f>
        <v>-</v>
      </c>
      <c r="G1055" s="8" t="str">
        <f>IFERROR(IF(INDEX('ce raw data'!$C$2:$CZ$3000,MATCH(1,INDEX(('ce raw data'!$A$2:$A$3000=C1002)*('ce raw data'!$B$2:$B$3000=$B1055),,),0),MATCH(G1005,'ce raw data'!$C$1:$CZ$1,0))="","-",INDEX('ce raw data'!$C$2:$CZ$3000,MATCH(1,INDEX(('ce raw data'!$A$2:$A$3000=C1002)*('ce raw data'!$B$2:$B$3000=$B1055),,),0),MATCH(G1005,'ce raw data'!$C$1:$CZ$1,0))),"-")</f>
        <v>-</v>
      </c>
      <c r="H1055" s="8" t="str">
        <f>IFERROR(IF(INDEX('ce raw data'!$C$2:$CZ$3000,MATCH(1,INDEX(('ce raw data'!$A$2:$A$3000=C1002)*('ce raw data'!$B$2:$B$3000=$B1055),,),0),MATCH(H1005,'ce raw data'!$C$1:$CZ$1,0))="","-",INDEX('ce raw data'!$C$2:$CZ$3000,MATCH(1,INDEX(('ce raw data'!$A$2:$A$3000=C1002)*('ce raw data'!$B$2:$B$3000=$B1055),,),0),MATCH(H1005,'ce raw data'!$C$1:$CZ$1,0))),"-")</f>
        <v>-</v>
      </c>
      <c r="I1055" s="8" t="str">
        <f>IFERROR(IF(INDEX('ce raw data'!$C$2:$CZ$3000,MATCH(1,INDEX(('ce raw data'!$A$2:$A$3000=C1002)*('ce raw data'!$B$2:$B$3000=$B1055),,),0),MATCH(I1005,'ce raw data'!$C$1:$CZ$1,0))="","-",INDEX('ce raw data'!$C$2:$CZ$3000,MATCH(1,INDEX(('ce raw data'!$A$2:$A$3000=C1002)*('ce raw data'!$B$2:$B$3000=$B1055),,),0),MATCH(I1005,'ce raw data'!$C$1:$CZ$1,0))),"-")</f>
        <v>-</v>
      </c>
      <c r="J1055" s="8" t="str">
        <f>IFERROR(IF(INDEX('ce raw data'!$C$2:$CZ$3000,MATCH(1,INDEX(('ce raw data'!$A$2:$A$3000=C1002)*('ce raw data'!$B$2:$B$3000=$B1055),,),0),MATCH(J1005,'ce raw data'!$C$1:$CZ$1,0))="","-",INDEX('ce raw data'!$C$2:$CZ$3000,MATCH(1,INDEX(('ce raw data'!$A$2:$A$3000=C1002)*('ce raw data'!$B$2:$B$3000=$B1055),,),0),MATCH(J1005,'ce raw data'!$C$1:$CZ$1,0))),"-")</f>
        <v>-</v>
      </c>
    </row>
    <row r="1056" spans="2:10" hidden="1" x14ac:dyDescent="0.4">
      <c r="B1056" s="13"/>
      <c r="C1056" s="8" t="str">
        <f>IFERROR(IF(INDEX('ce raw data'!$C$2:$CZ$3000,MATCH(1,INDEX(('ce raw data'!$A$2:$A$3000=C1002)*('ce raw data'!$B$2:$B$3000=$B1057),,),0),MATCH(SUBSTITUTE(C1005,"Allele","Height"),'ce raw data'!$C$1:$CZ$1,0))="","-",INDEX('ce raw data'!$C$2:$CZ$3000,MATCH(1,INDEX(('ce raw data'!$A$2:$A$3000=C1002)*('ce raw data'!$B$2:$B$3000=$B1057),,),0),MATCH(SUBSTITUTE(C1005,"Allele","Height"),'ce raw data'!$C$1:$CZ$1,0))),"-")</f>
        <v>-</v>
      </c>
      <c r="D1056" s="8" t="str">
        <f>IFERROR(IF(INDEX('ce raw data'!$C$2:$CZ$3000,MATCH(1,INDEX(('ce raw data'!$A$2:$A$3000=C1002)*('ce raw data'!$B$2:$B$3000=$B1057),,),0),MATCH(SUBSTITUTE(D1005,"Allele","Height"),'ce raw data'!$C$1:$CZ$1,0))="","-",INDEX('ce raw data'!$C$2:$CZ$3000,MATCH(1,INDEX(('ce raw data'!$A$2:$A$3000=C1002)*('ce raw data'!$B$2:$B$3000=$B1057),,),0),MATCH(SUBSTITUTE(D1005,"Allele","Height"),'ce raw data'!$C$1:$CZ$1,0))),"-")</f>
        <v>-</v>
      </c>
      <c r="E1056" s="8" t="str">
        <f>IFERROR(IF(INDEX('ce raw data'!$C$2:$CZ$3000,MATCH(1,INDEX(('ce raw data'!$A$2:$A$3000=C1002)*('ce raw data'!$B$2:$B$3000=$B1057),,),0),MATCH(SUBSTITUTE(E1005,"Allele","Height"),'ce raw data'!$C$1:$CZ$1,0))="","-",INDEX('ce raw data'!$C$2:$CZ$3000,MATCH(1,INDEX(('ce raw data'!$A$2:$A$3000=C1002)*('ce raw data'!$B$2:$B$3000=$B1057),,),0),MATCH(SUBSTITUTE(E1005,"Allele","Height"),'ce raw data'!$C$1:$CZ$1,0))),"-")</f>
        <v>-</v>
      </c>
      <c r="F1056" s="8" t="str">
        <f>IFERROR(IF(INDEX('ce raw data'!$C$2:$CZ$3000,MATCH(1,INDEX(('ce raw data'!$A$2:$A$3000=C1002)*('ce raw data'!$B$2:$B$3000=$B1057),,),0),MATCH(SUBSTITUTE(F1005,"Allele","Height"),'ce raw data'!$C$1:$CZ$1,0))="","-",INDEX('ce raw data'!$C$2:$CZ$3000,MATCH(1,INDEX(('ce raw data'!$A$2:$A$3000=C1002)*('ce raw data'!$B$2:$B$3000=$B1057),,),0),MATCH(SUBSTITUTE(F1005,"Allele","Height"),'ce raw data'!$C$1:$CZ$1,0))),"-")</f>
        <v>-</v>
      </c>
      <c r="G1056" s="8" t="str">
        <f>IFERROR(IF(INDEX('ce raw data'!$C$2:$CZ$3000,MATCH(1,INDEX(('ce raw data'!$A$2:$A$3000=C1002)*('ce raw data'!$B$2:$B$3000=$B1057),,),0),MATCH(SUBSTITUTE(G1005,"Allele","Height"),'ce raw data'!$C$1:$CZ$1,0))="","-",INDEX('ce raw data'!$C$2:$CZ$3000,MATCH(1,INDEX(('ce raw data'!$A$2:$A$3000=C1002)*('ce raw data'!$B$2:$B$3000=$B1057),,),0),MATCH(SUBSTITUTE(G1005,"Allele","Height"),'ce raw data'!$C$1:$CZ$1,0))),"-")</f>
        <v>-</v>
      </c>
      <c r="H1056" s="8" t="str">
        <f>IFERROR(IF(INDEX('ce raw data'!$C$2:$CZ$3000,MATCH(1,INDEX(('ce raw data'!$A$2:$A$3000=C1002)*('ce raw data'!$B$2:$B$3000=$B1057),,),0),MATCH(SUBSTITUTE(H1005,"Allele","Height"),'ce raw data'!$C$1:$CZ$1,0))="","-",INDEX('ce raw data'!$C$2:$CZ$3000,MATCH(1,INDEX(('ce raw data'!$A$2:$A$3000=C1002)*('ce raw data'!$B$2:$B$3000=$B1057),,),0),MATCH(SUBSTITUTE(H1005,"Allele","Height"),'ce raw data'!$C$1:$CZ$1,0))),"-")</f>
        <v>-</v>
      </c>
      <c r="I1056" s="8" t="str">
        <f>IFERROR(IF(INDEX('ce raw data'!$C$2:$CZ$3000,MATCH(1,INDEX(('ce raw data'!$A$2:$A$3000=C1002)*('ce raw data'!$B$2:$B$3000=$B1057),,),0),MATCH(SUBSTITUTE(I1005,"Allele","Height"),'ce raw data'!$C$1:$CZ$1,0))="","-",INDEX('ce raw data'!$C$2:$CZ$3000,MATCH(1,INDEX(('ce raw data'!$A$2:$A$3000=C1002)*('ce raw data'!$B$2:$B$3000=$B1057),,),0),MATCH(SUBSTITUTE(I1005,"Allele","Height"),'ce raw data'!$C$1:$CZ$1,0))),"-")</f>
        <v>-</v>
      </c>
      <c r="J1056" s="8" t="str">
        <f>IFERROR(IF(INDEX('ce raw data'!$C$2:$CZ$3000,MATCH(1,INDEX(('ce raw data'!$A$2:$A$3000=C1002)*('ce raw data'!$B$2:$B$3000=$B1057),,),0),MATCH(SUBSTITUTE(J1005,"Allele","Height"),'ce raw data'!$C$1:$CZ$1,0))="","-",INDEX('ce raw data'!$C$2:$CZ$3000,MATCH(1,INDEX(('ce raw data'!$A$2:$A$3000=C1002)*('ce raw data'!$B$2:$B$3000=$B1057),,),0),MATCH(SUBSTITUTE(J1005,"Allele","Height"),'ce raw data'!$C$1:$CZ$1,0))),"-")</f>
        <v>-</v>
      </c>
    </row>
    <row r="1057" spans="2:10" x14ac:dyDescent="0.4">
      <c r="B1057" s="13" t="str">
        <f>'Allele Call Table'!$A$121</f>
        <v>DYS576</v>
      </c>
      <c r="C1057" s="8" t="str">
        <f>IFERROR(IF(INDEX('ce raw data'!$C$2:$CZ$3000,MATCH(1,INDEX(('ce raw data'!$A$2:$A$3000=C1002)*('ce raw data'!$B$2:$B$3000=$B1057),,),0),MATCH(C1005,'ce raw data'!$C$1:$CZ$1,0))="","-",INDEX('ce raw data'!$C$2:$CZ$3000,MATCH(1,INDEX(('ce raw data'!$A$2:$A$3000=C1002)*('ce raw data'!$B$2:$B$3000=$B1057),,),0),MATCH(C1005,'ce raw data'!$C$1:$CZ$1,0))),"-")</f>
        <v>-</v>
      </c>
      <c r="D1057" s="8" t="str">
        <f>IFERROR(IF(INDEX('ce raw data'!$C$2:$CZ$3000,MATCH(1,INDEX(('ce raw data'!$A$2:$A$3000=C1002)*('ce raw data'!$B$2:$B$3000=$B1057),,),0),MATCH(D1005,'ce raw data'!$C$1:$CZ$1,0))="","-",INDEX('ce raw data'!$C$2:$CZ$3000,MATCH(1,INDEX(('ce raw data'!$A$2:$A$3000=C1002)*('ce raw data'!$B$2:$B$3000=$B1057),,),0),MATCH(D1005,'ce raw data'!$C$1:$CZ$1,0))),"-")</f>
        <v>-</v>
      </c>
      <c r="E1057" s="8" t="str">
        <f>IFERROR(IF(INDEX('ce raw data'!$C$2:$CZ$3000,MATCH(1,INDEX(('ce raw data'!$A$2:$A$3000=C1002)*('ce raw data'!$B$2:$B$3000=$B1057),,),0),MATCH(E1005,'ce raw data'!$C$1:$CZ$1,0))="","-",INDEX('ce raw data'!$C$2:$CZ$3000,MATCH(1,INDEX(('ce raw data'!$A$2:$A$3000=C1002)*('ce raw data'!$B$2:$B$3000=$B1057),,),0),MATCH(E1005,'ce raw data'!$C$1:$CZ$1,0))),"-")</f>
        <v>-</v>
      </c>
      <c r="F1057" s="8" t="str">
        <f>IFERROR(IF(INDEX('ce raw data'!$C$2:$CZ$3000,MATCH(1,INDEX(('ce raw data'!$A$2:$A$3000=C1002)*('ce raw data'!$B$2:$B$3000=$B1057),,),0),MATCH(F1005,'ce raw data'!$C$1:$CZ$1,0))="","-",INDEX('ce raw data'!$C$2:$CZ$3000,MATCH(1,INDEX(('ce raw data'!$A$2:$A$3000=C1002)*('ce raw data'!$B$2:$B$3000=$B1057),,),0),MATCH(F1005,'ce raw data'!$C$1:$CZ$1,0))),"-")</f>
        <v>-</v>
      </c>
      <c r="G1057" s="8" t="str">
        <f>IFERROR(IF(INDEX('ce raw data'!$C$2:$CZ$3000,MATCH(1,INDEX(('ce raw data'!$A$2:$A$3000=C1002)*('ce raw data'!$B$2:$B$3000=$B1057),,),0),MATCH(G1005,'ce raw data'!$C$1:$CZ$1,0))="","-",INDEX('ce raw data'!$C$2:$CZ$3000,MATCH(1,INDEX(('ce raw data'!$A$2:$A$3000=C1002)*('ce raw data'!$B$2:$B$3000=$B1057),,),0),MATCH(G1005,'ce raw data'!$C$1:$CZ$1,0))),"-")</f>
        <v>-</v>
      </c>
      <c r="H1057" s="8" t="str">
        <f>IFERROR(IF(INDEX('ce raw data'!$C$2:$CZ$3000,MATCH(1,INDEX(('ce raw data'!$A$2:$A$3000=C1002)*('ce raw data'!$B$2:$B$3000=$B1057),,),0),MATCH(H1005,'ce raw data'!$C$1:$CZ$1,0))="","-",INDEX('ce raw data'!$C$2:$CZ$3000,MATCH(1,INDEX(('ce raw data'!$A$2:$A$3000=C1002)*('ce raw data'!$B$2:$B$3000=$B1057),,),0),MATCH(H1005,'ce raw data'!$C$1:$CZ$1,0))),"-")</f>
        <v>-</v>
      </c>
      <c r="I1057" s="8" t="str">
        <f>IFERROR(IF(INDEX('ce raw data'!$C$2:$CZ$3000,MATCH(1,INDEX(('ce raw data'!$A$2:$A$3000=C1002)*('ce raw data'!$B$2:$B$3000=$B1057),,),0),MATCH(I1005,'ce raw data'!$C$1:$CZ$1,0))="","-",INDEX('ce raw data'!$C$2:$CZ$3000,MATCH(1,INDEX(('ce raw data'!$A$2:$A$3000=C1002)*('ce raw data'!$B$2:$B$3000=$B1057),,),0),MATCH(I1005,'ce raw data'!$C$1:$CZ$1,0))),"-")</f>
        <v>-</v>
      </c>
      <c r="J1057" s="8" t="str">
        <f>IFERROR(IF(INDEX('ce raw data'!$C$2:$CZ$3000,MATCH(1,INDEX(('ce raw data'!$A$2:$A$3000=C1002)*('ce raw data'!$B$2:$B$3000=$B1057),,),0),MATCH(J1005,'ce raw data'!$C$1:$CZ$1,0))="","-",INDEX('ce raw data'!$C$2:$CZ$3000,MATCH(1,INDEX(('ce raw data'!$A$2:$A$3000=C1002)*('ce raw data'!$B$2:$B$3000=$B1057),,),0),MATCH(J1005,'ce raw data'!$C$1:$CZ$1,0))),"-")</f>
        <v>-</v>
      </c>
    </row>
    <row r="1058" spans="2:10" hidden="1" x14ac:dyDescent="0.4">
      <c r="B1058" s="13"/>
      <c r="C1058" s="8" t="str">
        <f>IFERROR(IF(INDEX('ce raw data'!$C$2:$CZ$3000,MATCH(1,INDEX(('ce raw data'!$A$2:$A$3000=C1002)*('ce raw data'!$B$2:$B$3000=$B1059),,),0),MATCH(SUBSTITUTE(C1005,"Allele","Height"),'ce raw data'!$C$1:$CZ$1,0))="","-",INDEX('ce raw data'!$C$2:$CZ$3000,MATCH(1,INDEX(('ce raw data'!$A$2:$A$3000=C1002)*('ce raw data'!$B$2:$B$3000=$B1059),,),0),MATCH(SUBSTITUTE(C1005,"Allele","Height"),'ce raw data'!$C$1:$CZ$1,0))),"-")</f>
        <v>-</v>
      </c>
      <c r="D1058" s="8" t="str">
        <f>IFERROR(IF(INDEX('ce raw data'!$C$2:$CZ$3000,MATCH(1,INDEX(('ce raw data'!$A$2:$A$3000=C1002)*('ce raw data'!$B$2:$B$3000=$B1059),,),0),MATCH(SUBSTITUTE(D1005,"Allele","Height"),'ce raw data'!$C$1:$CZ$1,0))="","-",INDEX('ce raw data'!$C$2:$CZ$3000,MATCH(1,INDEX(('ce raw data'!$A$2:$A$3000=C1002)*('ce raw data'!$B$2:$B$3000=$B1059),,),0),MATCH(SUBSTITUTE(D1005,"Allele","Height"),'ce raw data'!$C$1:$CZ$1,0))),"-")</f>
        <v>-</v>
      </c>
      <c r="E1058" s="8" t="str">
        <f>IFERROR(IF(INDEX('ce raw data'!$C$2:$CZ$3000,MATCH(1,INDEX(('ce raw data'!$A$2:$A$3000=C1002)*('ce raw data'!$B$2:$B$3000=$B1059),,),0),MATCH(SUBSTITUTE(E1005,"Allele","Height"),'ce raw data'!$C$1:$CZ$1,0))="","-",INDEX('ce raw data'!$C$2:$CZ$3000,MATCH(1,INDEX(('ce raw data'!$A$2:$A$3000=C1002)*('ce raw data'!$B$2:$B$3000=$B1059),,),0),MATCH(SUBSTITUTE(E1005,"Allele","Height"),'ce raw data'!$C$1:$CZ$1,0))),"-")</f>
        <v>-</v>
      </c>
      <c r="F1058" s="8" t="str">
        <f>IFERROR(IF(INDEX('ce raw data'!$C$2:$CZ$3000,MATCH(1,INDEX(('ce raw data'!$A$2:$A$3000=C1002)*('ce raw data'!$B$2:$B$3000=$B1059),,),0),MATCH(SUBSTITUTE(F1005,"Allele","Height"),'ce raw data'!$C$1:$CZ$1,0))="","-",INDEX('ce raw data'!$C$2:$CZ$3000,MATCH(1,INDEX(('ce raw data'!$A$2:$A$3000=C1002)*('ce raw data'!$B$2:$B$3000=$B1059),,),0),MATCH(SUBSTITUTE(F1005,"Allele","Height"),'ce raw data'!$C$1:$CZ$1,0))),"-")</f>
        <v>-</v>
      </c>
      <c r="G1058" s="8" t="str">
        <f>IFERROR(IF(INDEX('ce raw data'!$C$2:$CZ$3000,MATCH(1,INDEX(('ce raw data'!$A$2:$A$3000=C1002)*('ce raw data'!$B$2:$B$3000=$B1059),,),0),MATCH(SUBSTITUTE(G1005,"Allele","Height"),'ce raw data'!$C$1:$CZ$1,0))="","-",INDEX('ce raw data'!$C$2:$CZ$3000,MATCH(1,INDEX(('ce raw data'!$A$2:$A$3000=C1002)*('ce raw data'!$B$2:$B$3000=$B1059),,),0),MATCH(SUBSTITUTE(G1005,"Allele","Height"),'ce raw data'!$C$1:$CZ$1,0))),"-")</f>
        <v>-</v>
      </c>
      <c r="H1058" s="8" t="str">
        <f>IFERROR(IF(INDEX('ce raw data'!$C$2:$CZ$3000,MATCH(1,INDEX(('ce raw data'!$A$2:$A$3000=C1002)*('ce raw data'!$B$2:$B$3000=$B1059),,),0),MATCH(SUBSTITUTE(H1005,"Allele","Height"),'ce raw data'!$C$1:$CZ$1,0))="","-",INDEX('ce raw data'!$C$2:$CZ$3000,MATCH(1,INDEX(('ce raw data'!$A$2:$A$3000=C1002)*('ce raw data'!$B$2:$B$3000=$B1059),,),0),MATCH(SUBSTITUTE(H1005,"Allele","Height"),'ce raw data'!$C$1:$CZ$1,0))),"-")</f>
        <v>-</v>
      </c>
      <c r="I1058" s="8" t="str">
        <f>IFERROR(IF(INDEX('ce raw data'!$C$2:$CZ$3000,MATCH(1,INDEX(('ce raw data'!$A$2:$A$3000=C1002)*('ce raw data'!$B$2:$B$3000=$B1059),,),0),MATCH(SUBSTITUTE(I1005,"Allele","Height"),'ce raw data'!$C$1:$CZ$1,0))="","-",INDEX('ce raw data'!$C$2:$CZ$3000,MATCH(1,INDEX(('ce raw data'!$A$2:$A$3000=C1002)*('ce raw data'!$B$2:$B$3000=$B1059),,),0),MATCH(SUBSTITUTE(I1005,"Allele","Height"),'ce raw data'!$C$1:$CZ$1,0))),"-")</f>
        <v>-</v>
      </c>
      <c r="J1058" s="8" t="str">
        <f>IFERROR(IF(INDEX('ce raw data'!$C$2:$CZ$3000,MATCH(1,INDEX(('ce raw data'!$A$2:$A$3000=C1002)*('ce raw data'!$B$2:$B$3000=$B1059),,),0),MATCH(SUBSTITUTE(J1005,"Allele","Height"),'ce raw data'!$C$1:$CZ$1,0))="","-",INDEX('ce raw data'!$C$2:$CZ$3000,MATCH(1,INDEX(('ce raw data'!$A$2:$A$3000=C1002)*('ce raw data'!$B$2:$B$3000=$B1059),,),0),MATCH(SUBSTITUTE(J1005,"Allele","Height"),'ce raw data'!$C$1:$CZ$1,0))),"-")</f>
        <v>-</v>
      </c>
    </row>
    <row r="1059" spans="2:10" x14ac:dyDescent="0.4">
      <c r="B1059" s="13" t="str">
        <f>'Allele Call Table'!$A$123</f>
        <v>DYS570</v>
      </c>
      <c r="C1059" s="8" t="str">
        <f>IFERROR(IF(INDEX('ce raw data'!$C$2:$CZ$3000,MATCH(1,INDEX(('ce raw data'!$A$2:$A$3000=C1002)*('ce raw data'!$B$2:$B$3000=$B1059),,),0),MATCH(C1005,'ce raw data'!$C$1:$CZ$1,0))="","-",INDEX('ce raw data'!$C$2:$CZ$3000,MATCH(1,INDEX(('ce raw data'!$A$2:$A$3000=C1002)*('ce raw data'!$B$2:$B$3000=$B1059),,),0),MATCH(C1005,'ce raw data'!$C$1:$CZ$1,0))),"-")</f>
        <v>-</v>
      </c>
      <c r="D1059" s="8" t="str">
        <f>IFERROR(IF(INDEX('ce raw data'!$C$2:$CZ$3000,MATCH(1,INDEX(('ce raw data'!$A$2:$A$3000=C1002)*('ce raw data'!$B$2:$B$3000=$B1059),,),0),MATCH(D1005,'ce raw data'!$C$1:$CZ$1,0))="","-",INDEX('ce raw data'!$C$2:$CZ$3000,MATCH(1,INDEX(('ce raw data'!$A$2:$A$3000=C1002)*('ce raw data'!$B$2:$B$3000=$B1059),,),0),MATCH(D1005,'ce raw data'!$C$1:$CZ$1,0))),"-")</f>
        <v>-</v>
      </c>
      <c r="E1059" s="8" t="str">
        <f>IFERROR(IF(INDEX('ce raw data'!$C$2:$CZ$3000,MATCH(1,INDEX(('ce raw data'!$A$2:$A$3000=C1002)*('ce raw data'!$B$2:$B$3000=$B1059),,),0),MATCH(E1005,'ce raw data'!$C$1:$CZ$1,0))="","-",INDEX('ce raw data'!$C$2:$CZ$3000,MATCH(1,INDEX(('ce raw data'!$A$2:$A$3000=C1002)*('ce raw data'!$B$2:$B$3000=$B1059),,),0),MATCH(E1005,'ce raw data'!$C$1:$CZ$1,0))),"-")</f>
        <v>-</v>
      </c>
      <c r="F1059" s="8" t="str">
        <f>IFERROR(IF(INDEX('ce raw data'!$C$2:$CZ$3000,MATCH(1,INDEX(('ce raw data'!$A$2:$A$3000=C1002)*('ce raw data'!$B$2:$B$3000=$B1059),,),0),MATCH(F1005,'ce raw data'!$C$1:$CZ$1,0))="","-",INDEX('ce raw data'!$C$2:$CZ$3000,MATCH(1,INDEX(('ce raw data'!$A$2:$A$3000=C1002)*('ce raw data'!$B$2:$B$3000=$B1059),,),0),MATCH(F1005,'ce raw data'!$C$1:$CZ$1,0))),"-")</f>
        <v>-</v>
      </c>
      <c r="G1059" s="8" t="str">
        <f>IFERROR(IF(INDEX('ce raw data'!$C$2:$CZ$3000,MATCH(1,INDEX(('ce raw data'!$A$2:$A$3000=C1002)*('ce raw data'!$B$2:$B$3000=$B1059),,),0),MATCH(G1005,'ce raw data'!$C$1:$CZ$1,0))="","-",INDEX('ce raw data'!$C$2:$CZ$3000,MATCH(1,INDEX(('ce raw data'!$A$2:$A$3000=C1002)*('ce raw data'!$B$2:$B$3000=$B1059),,),0),MATCH(G1005,'ce raw data'!$C$1:$CZ$1,0))),"-")</f>
        <v>-</v>
      </c>
      <c r="H1059" s="8" t="str">
        <f>IFERROR(IF(INDEX('ce raw data'!$C$2:$CZ$3000,MATCH(1,INDEX(('ce raw data'!$A$2:$A$3000=C1002)*('ce raw data'!$B$2:$B$3000=$B1059),,),0),MATCH(H1005,'ce raw data'!$C$1:$CZ$1,0))="","-",INDEX('ce raw data'!$C$2:$CZ$3000,MATCH(1,INDEX(('ce raw data'!$A$2:$A$3000=C1002)*('ce raw data'!$B$2:$B$3000=$B1059),,),0),MATCH(H1005,'ce raw data'!$C$1:$CZ$1,0))),"-")</f>
        <v>-</v>
      </c>
      <c r="I1059" s="8" t="str">
        <f>IFERROR(IF(INDEX('ce raw data'!$C$2:$CZ$3000,MATCH(1,INDEX(('ce raw data'!$A$2:$A$3000=C1002)*('ce raw data'!$B$2:$B$3000=$B1059),,),0),MATCH(I1005,'ce raw data'!$C$1:$CZ$1,0))="","-",INDEX('ce raw data'!$C$2:$CZ$3000,MATCH(1,INDEX(('ce raw data'!$A$2:$A$3000=C1002)*('ce raw data'!$B$2:$B$3000=$B1059),,),0),MATCH(I1005,'ce raw data'!$C$1:$CZ$1,0))),"-")</f>
        <v>-</v>
      </c>
      <c r="J1059" s="8" t="str">
        <f>IFERROR(IF(INDEX('ce raw data'!$C$2:$CZ$3000,MATCH(1,INDEX(('ce raw data'!$A$2:$A$3000=C1002)*('ce raw data'!$B$2:$B$3000=$B1059),,),0),MATCH(J1005,'ce raw data'!$C$1:$CZ$1,0))="","-",INDEX('ce raw data'!$C$2:$CZ$3000,MATCH(1,INDEX(('ce raw data'!$A$2:$A$3000=C1002)*('ce raw data'!$B$2:$B$3000=$B1059),,),0),MATCH(J1005,'ce raw data'!$C$1:$CZ$1,0))),"-")</f>
        <v>-</v>
      </c>
    </row>
    <row r="1060" spans="2:10" x14ac:dyDescent="0.4">
      <c r="B1060" s="15"/>
      <c r="C1060" s="9"/>
      <c r="D1060" s="9"/>
      <c r="E1060" s="9"/>
      <c r="F1060" s="9"/>
      <c r="G1060" s="9"/>
      <c r="H1060" s="9"/>
      <c r="I1060" s="9"/>
      <c r="J1060" s="9"/>
    </row>
    <row r="1061" spans="2:10" x14ac:dyDescent="0.4">
      <c r="B1061" s="15"/>
      <c r="C1061" s="9"/>
      <c r="D1061" s="9"/>
      <c r="E1061" s="9"/>
      <c r="F1061" s="9"/>
      <c r="G1061" s="9"/>
      <c r="H1061" s="9"/>
      <c r="I1061" s="9"/>
      <c r="J1061" s="9"/>
    </row>
    <row r="1062" spans="2:10" x14ac:dyDescent="0.4">
      <c r="B1062" s="15"/>
      <c r="C1062" s="9"/>
      <c r="D1062" s="9"/>
      <c r="E1062" s="9"/>
      <c r="F1062" s="9"/>
      <c r="G1062" s="9"/>
      <c r="H1062" s="9"/>
      <c r="I1062" s="9"/>
      <c r="J1062" s="9"/>
    </row>
    <row r="1063" spans="2:10" x14ac:dyDescent="0.4">
      <c r="B1063" s="4"/>
      <c r="C1063" s="3"/>
      <c r="D1063" s="18"/>
      <c r="E1063" s="18"/>
      <c r="F1063" s="18"/>
      <c r="G1063" s="4"/>
      <c r="J1063" s="1"/>
    </row>
    <row r="1064" spans="2:10" x14ac:dyDescent="0.4">
      <c r="B1064" s="5" t="s">
        <v>4</v>
      </c>
      <c r="C1064" s="36" t="str">
        <f>IF(INDEX('ce raw data'!$A:$A,2+27*17)="","blank",INDEX('ce raw data'!$A:$A,2+27*17))</f>
        <v>blank</v>
      </c>
      <c r="D1064" s="36"/>
      <c r="E1064" s="36"/>
      <c r="F1064" s="36"/>
      <c r="G1064" s="36"/>
      <c r="H1064" s="36"/>
      <c r="I1064" s="36"/>
      <c r="J1064" s="36"/>
    </row>
    <row r="1065" spans="2:10" ht="24.6" x14ac:dyDescent="0.4">
      <c r="B1065" s="6" t="s">
        <v>5</v>
      </c>
      <c r="C1065" s="36"/>
      <c r="D1065" s="36"/>
      <c r="E1065" s="36"/>
      <c r="F1065" s="36"/>
      <c r="G1065" s="36"/>
      <c r="H1065" s="36"/>
      <c r="I1065" s="36"/>
      <c r="J1065" s="36"/>
    </row>
    <row r="1066" spans="2:10" x14ac:dyDescent="0.4">
      <c r="B1066" s="7"/>
      <c r="C1066" s="39"/>
      <c r="D1066" s="39"/>
      <c r="E1066" s="39"/>
      <c r="F1066" s="39"/>
      <c r="G1066" s="39"/>
      <c r="H1066" s="39"/>
      <c r="I1066" s="39"/>
      <c r="J1066" s="39"/>
    </row>
    <row r="1067" spans="2:10" x14ac:dyDescent="0.4">
      <c r="B1067" s="5" t="s">
        <v>7</v>
      </c>
      <c r="C1067" s="21" t="s">
        <v>8</v>
      </c>
      <c r="D1067" s="21" t="s">
        <v>9</v>
      </c>
      <c r="E1067" s="21" t="s">
        <v>40</v>
      </c>
      <c r="F1067" s="21" t="s">
        <v>41</v>
      </c>
      <c r="G1067" s="21" t="s">
        <v>42</v>
      </c>
      <c r="H1067" s="21" t="s">
        <v>43</v>
      </c>
      <c r="I1067" s="21" t="s">
        <v>44</v>
      </c>
      <c r="J1067" s="21" t="s">
        <v>45</v>
      </c>
    </row>
    <row r="1068" spans="2:10" hidden="1" x14ac:dyDescent="0.4">
      <c r="B1068" s="28"/>
      <c r="C1068" s="28" t="str">
        <f>IFERROR(IF(INDEX('ce raw data'!$C$2:$CZ$3000,MATCH(1,INDEX(('ce raw data'!$A$2:$A$3000=C1064)*('ce raw data'!$B$2:$B$3000=$B1069),,),0),MATCH(SUBSTITUTE(C1067,"Allele","Height"),'ce raw data'!$C$1:$CZ$1,0))="","-",INDEX('ce raw data'!$C$2:$CZ$3000,MATCH(1,INDEX(('ce raw data'!$A$2:$A$3000=C1064)*('ce raw data'!$B$2:$B$3000=$B1069),,),0),MATCH(SUBSTITUTE(C1067,"Allele","Height"),'ce raw data'!$C$1:$CZ$1,0))),"-")</f>
        <v>-</v>
      </c>
      <c r="D1068" s="28" t="str">
        <f>IFERROR(IF(INDEX('ce raw data'!$C$2:$CZ$3000,MATCH(1,INDEX(('ce raw data'!$A$2:$A$3000=C1064)*('ce raw data'!$B$2:$B$3000=$B1069),,),0),MATCH(SUBSTITUTE(D1067,"Allele","Height"),'ce raw data'!$C$1:$CZ$1,0))="","-",INDEX('ce raw data'!$C$2:$CZ$3000,MATCH(1,INDEX(('ce raw data'!$A$2:$A$3000=C1064)*('ce raw data'!$B$2:$B$3000=$B1069),,),0),MATCH(SUBSTITUTE(D1067,"Allele","Height"),'ce raw data'!$C$1:$CZ$1,0))),"-")</f>
        <v>-</v>
      </c>
      <c r="E1068" s="28" t="str">
        <f>IFERROR(IF(INDEX('ce raw data'!$C$2:$CZ$3000,MATCH(1,INDEX(('ce raw data'!$A$2:$A$3000=C1064)*('ce raw data'!$B$2:$B$3000=$B1069),,),0),MATCH(SUBSTITUTE(E1067,"Allele","Height"),'ce raw data'!$C$1:$CZ$1,0))="","-",INDEX('ce raw data'!$C$2:$CZ$3000,MATCH(1,INDEX(('ce raw data'!$A$2:$A$3000=C1064)*('ce raw data'!$B$2:$B$3000=$B1069),,),0),MATCH(SUBSTITUTE(E1067,"Allele","Height"),'ce raw data'!$C$1:$CZ$1,0))),"-")</f>
        <v>-</v>
      </c>
      <c r="F1068" s="28" t="str">
        <f>IFERROR(IF(INDEX('ce raw data'!$C$2:$CZ$3000,MATCH(1,INDEX(('ce raw data'!$A$2:$A$3000=C1064)*('ce raw data'!$B$2:$B$3000=$B1069),,),0),MATCH(SUBSTITUTE(F1067,"Allele","Height"),'ce raw data'!$C$1:$CZ$1,0))="","-",INDEX('ce raw data'!$C$2:$CZ$3000,MATCH(1,INDEX(('ce raw data'!$A$2:$A$3000=C1064)*('ce raw data'!$B$2:$B$3000=$B1069),,),0),MATCH(SUBSTITUTE(F1067,"Allele","Height"),'ce raw data'!$C$1:$CZ$1,0))),"-")</f>
        <v>-</v>
      </c>
      <c r="G1068" s="28" t="str">
        <f>IFERROR(IF(INDEX('ce raw data'!$C$2:$CZ$3000,MATCH(1,INDEX(('ce raw data'!$A$2:$A$3000=C1064)*('ce raw data'!$B$2:$B$3000=$B1069),,),0),MATCH(SUBSTITUTE(G1067,"Allele","Height"),'ce raw data'!$C$1:$CZ$1,0))="","-",INDEX('ce raw data'!$C$2:$CZ$3000,MATCH(1,INDEX(('ce raw data'!$A$2:$A$3000=C1064)*('ce raw data'!$B$2:$B$3000=$B1069),,),0),MATCH(SUBSTITUTE(G1067,"Allele","Height"),'ce raw data'!$C$1:$CZ$1,0))),"-")</f>
        <v>-</v>
      </c>
      <c r="H1068" s="28" t="str">
        <f>IFERROR(IF(INDEX('ce raw data'!$C$2:$CZ$3000,MATCH(1,INDEX(('ce raw data'!$A$2:$A$3000=C1064)*('ce raw data'!$B$2:$B$3000=$B1069),,),0),MATCH(SUBSTITUTE(H1067,"Allele","Height"),'ce raw data'!$C$1:$CZ$1,0))="","-",INDEX('ce raw data'!$C$2:$CZ$3000,MATCH(1,INDEX(('ce raw data'!$A$2:$A$3000=C1064)*('ce raw data'!$B$2:$B$3000=$B1069),,),0),MATCH(SUBSTITUTE(H1067,"Allele","Height"),'ce raw data'!$C$1:$CZ$1,0))),"-")</f>
        <v>-</v>
      </c>
      <c r="I1068" s="28" t="str">
        <f>IFERROR(IF(INDEX('ce raw data'!$C$2:$CZ$3000,MATCH(1,INDEX(('ce raw data'!$A$2:$A$3000=C1064)*('ce raw data'!$B$2:$B$3000=$B1069),,),0),MATCH(SUBSTITUTE(I1067,"Allele","Height"),'ce raw data'!$C$1:$CZ$1,0))="","-",INDEX('ce raw data'!$C$2:$CZ$3000,MATCH(1,INDEX(('ce raw data'!$A$2:$A$3000=C1064)*('ce raw data'!$B$2:$B$3000=$B1069),,),0),MATCH(SUBSTITUTE(I1067,"Allele","Height"),'ce raw data'!$C$1:$CZ$1,0))),"-")</f>
        <v>-</v>
      </c>
      <c r="J1068" s="28" t="str">
        <f>IFERROR(IF(INDEX('ce raw data'!$C$2:$CZ$3000,MATCH(1,INDEX(('ce raw data'!$A$2:$A$3000=C1064)*('ce raw data'!$B$2:$B$3000=$B1069),,),0),MATCH(SUBSTITUTE(J1067,"Allele","Height"),'ce raw data'!$C$1:$CZ$1,0))="","-",INDEX('ce raw data'!$C$2:$CZ$3000,MATCH(1,INDEX(('ce raw data'!$A$2:$A$3000=C1064)*('ce raw data'!$B$2:$B$3000=$B1069),,),0),MATCH(SUBSTITUTE(J1067,"Allele","Height"),'ce raw data'!$C$1:$CZ$1,0))),"-")</f>
        <v>-</v>
      </c>
    </row>
    <row r="1069" spans="2:10" x14ac:dyDescent="0.4">
      <c r="B1069" s="10" t="str">
        <f>'Allele Call Table'!$A$71</f>
        <v>AMEL</v>
      </c>
      <c r="C1069" s="8" t="str">
        <f>IFERROR(IF(INDEX('ce raw data'!$C$2:$CZ$3000,MATCH(1,INDEX(('ce raw data'!$A$2:$A$3000=C1064)*('ce raw data'!$B$2:$B$3000=$B1069),,),0),MATCH(C1067,'ce raw data'!$C$1:$CZ$1,0))="","-",INDEX('ce raw data'!$C$2:$CZ$3000,MATCH(1,INDEX(('ce raw data'!$A$2:$A$3000=C1064)*('ce raw data'!$B$2:$B$3000=$B1069),,),0),MATCH(C1067,'ce raw data'!$C$1:$CZ$1,0))),"-")</f>
        <v>-</v>
      </c>
      <c r="D1069" s="8" t="str">
        <f>IFERROR(IF(INDEX('ce raw data'!$C$2:$CZ$3000,MATCH(1,INDEX(('ce raw data'!$A$2:$A$3000=C1064)*('ce raw data'!$B$2:$B$3000=$B1069),,),0),MATCH(D1067,'ce raw data'!$C$1:$CZ$1,0))="","-",INDEX('ce raw data'!$C$2:$CZ$3000,MATCH(1,INDEX(('ce raw data'!$A$2:$A$3000=C1064)*('ce raw data'!$B$2:$B$3000=$B1069),,),0),MATCH(D1067,'ce raw data'!$C$1:$CZ$1,0))),"-")</f>
        <v>-</v>
      </c>
      <c r="E1069" s="8" t="str">
        <f>IFERROR(IF(INDEX('ce raw data'!$C$2:$CZ$3000,MATCH(1,INDEX(('ce raw data'!$A$2:$A$3000=C1064)*('ce raw data'!$B$2:$B$3000=$B1069),,),0),MATCH(E1067,'ce raw data'!$C$1:$CZ$1,0))="","-",INDEX('ce raw data'!$C$2:$CZ$3000,MATCH(1,INDEX(('ce raw data'!$A$2:$A$3000=C1064)*('ce raw data'!$B$2:$B$3000=$B1069),,),0),MATCH(E1067,'ce raw data'!$C$1:$CZ$1,0))),"-")</f>
        <v>-</v>
      </c>
      <c r="F1069" s="8" t="str">
        <f>IFERROR(IF(INDEX('ce raw data'!$C$2:$CZ$3000,MATCH(1,INDEX(('ce raw data'!$A$2:$A$3000=C1064)*('ce raw data'!$B$2:$B$3000=$B1069),,),0),MATCH(F1067,'ce raw data'!$C$1:$CZ$1,0))="","-",INDEX('ce raw data'!$C$2:$CZ$3000,MATCH(1,INDEX(('ce raw data'!$A$2:$A$3000=C1064)*('ce raw data'!$B$2:$B$3000=$B1069),,),0),MATCH(F1067,'ce raw data'!$C$1:$CZ$1,0))),"-")</f>
        <v>-</v>
      </c>
      <c r="G1069" s="8" t="str">
        <f>IFERROR(IF(INDEX('ce raw data'!$C$2:$CZ$3000,MATCH(1,INDEX(('ce raw data'!$A$2:$A$3000=C1064)*('ce raw data'!$B$2:$B$3000=$B1069),,),0),MATCH(G1067,'ce raw data'!$C$1:$CZ$1,0))="","-",INDEX('ce raw data'!$C$2:$CZ$3000,MATCH(1,INDEX(('ce raw data'!$A$2:$A$3000=C1064)*('ce raw data'!$B$2:$B$3000=$B1069),,),0),MATCH(G1067,'ce raw data'!$C$1:$CZ$1,0))),"-")</f>
        <v>-</v>
      </c>
      <c r="H1069" s="8" t="str">
        <f>IFERROR(IF(INDEX('ce raw data'!$C$2:$CZ$3000,MATCH(1,INDEX(('ce raw data'!$A$2:$A$3000=C1064)*('ce raw data'!$B$2:$B$3000=$B1069),,),0),MATCH(H1067,'ce raw data'!$C$1:$CZ$1,0))="","-",INDEX('ce raw data'!$C$2:$CZ$3000,MATCH(1,INDEX(('ce raw data'!$A$2:$A$3000=C1064)*('ce raw data'!$B$2:$B$3000=$B1069),,),0),MATCH(H1067,'ce raw data'!$C$1:$CZ$1,0))),"-")</f>
        <v>-</v>
      </c>
      <c r="I1069" s="8" t="str">
        <f>IFERROR(IF(INDEX('ce raw data'!$C$2:$CZ$3000,MATCH(1,INDEX(('ce raw data'!$A$2:$A$3000=C1064)*('ce raw data'!$B$2:$B$3000=$B1069),,),0),MATCH(I1067,'ce raw data'!$C$1:$CZ$1,0))="","-",INDEX('ce raw data'!$C$2:$CZ$3000,MATCH(1,INDEX(('ce raw data'!$A$2:$A$3000=C1064)*('ce raw data'!$B$2:$B$3000=$B1069),,),0),MATCH(I1067,'ce raw data'!$C$1:$CZ$1,0))),"-")</f>
        <v>-</v>
      </c>
      <c r="J1069" s="8" t="str">
        <f>IFERROR(IF(INDEX('ce raw data'!$C$2:$CZ$3000,MATCH(1,INDEX(('ce raw data'!$A$2:$A$3000=C1064)*('ce raw data'!$B$2:$B$3000=$B1069),,),0),MATCH(J1067,'ce raw data'!$C$1:$CZ$1,0))="","-",INDEX('ce raw data'!$C$2:$CZ$3000,MATCH(1,INDEX(('ce raw data'!$A$2:$A$3000=C1064)*('ce raw data'!$B$2:$B$3000=$B1069),,),0),MATCH(J1067,'ce raw data'!$C$1:$CZ$1,0))),"-")</f>
        <v>-</v>
      </c>
    </row>
    <row r="1070" spans="2:10" hidden="1" x14ac:dyDescent="0.4">
      <c r="B1070" s="10"/>
      <c r="C1070" s="8" t="str">
        <f>IFERROR(IF(INDEX('ce raw data'!$C$2:$CZ$3000,MATCH(1,INDEX(('ce raw data'!$A$2:$A$3000=C1064)*('ce raw data'!$B$2:$B$3000=$B1071),,),0),MATCH(SUBSTITUTE(C1067,"Allele","Height"),'ce raw data'!$C$1:$CZ$1,0))="","-",INDEX('ce raw data'!$C$2:$CZ$3000,MATCH(1,INDEX(('ce raw data'!$A$2:$A$3000=C1064)*('ce raw data'!$B$2:$B$3000=$B1071),,),0),MATCH(SUBSTITUTE(C1067,"Allele","Height"),'ce raw data'!$C$1:$CZ$1,0))),"-")</f>
        <v>-</v>
      </c>
      <c r="D1070" s="8" t="str">
        <f>IFERROR(IF(INDEX('ce raw data'!$C$2:$CZ$3000,MATCH(1,INDEX(('ce raw data'!$A$2:$A$3000=C1064)*('ce raw data'!$B$2:$B$3000=$B1071),,),0),MATCH(SUBSTITUTE(D1067,"Allele","Height"),'ce raw data'!$C$1:$CZ$1,0))="","-",INDEX('ce raw data'!$C$2:$CZ$3000,MATCH(1,INDEX(('ce raw data'!$A$2:$A$3000=C1064)*('ce raw data'!$B$2:$B$3000=$B1071),,),0),MATCH(SUBSTITUTE(D1067,"Allele","Height"),'ce raw data'!$C$1:$CZ$1,0))),"-")</f>
        <v>-</v>
      </c>
      <c r="E1070" s="8" t="str">
        <f>IFERROR(IF(INDEX('ce raw data'!$C$2:$CZ$3000,MATCH(1,INDEX(('ce raw data'!$A$2:$A$3000=C1064)*('ce raw data'!$B$2:$B$3000=$B1071),,),0),MATCH(SUBSTITUTE(E1067,"Allele","Height"),'ce raw data'!$C$1:$CZ$1,0))="","-",INDEX('ce raw data'!$C$2:$CZ$3000,MATCH(1,INDEX(('ce raw data'!$A$2:$A$3000=C1064)*('ce raw data'!$B$2:$B$3000=$B1071),,),0),MATCH(SUBSTITUTE(E1067,"Allele","Height"),'ce raw data'!$C$1:$CZ$1,0))),"-")</f>
        <v>-</v>
      </c>
      <c r="F1070" s="8" t="str">
        <f>IFERROR(IF(INDEX('ce raw data'!$C$2:$CZ$3000,MATCH(1,INDEX(('ce raw data'!$A$2:$A$3000=C1064)*('ce raw data'!$B$2:$B$3000=$B1071),,),0),MATCH(SUBSTITUTE(F1067,"Allele","Height"),'ce raw data'!$C$1:$CZ$1,0))="","-",INDEX('ce raw data'!$C$2:$CZ$3000,MATCH(1,INDEX(('ce raw data'!$A$2:$A$3000=C1064)*('ce raw data'!$B$2:$B$3000=$B1071),,),0),MATCH(SUBSTITUTE(F1067,"Allele","Height"),'ce raw data'!$C$1:$CZ$1,0))),"-")</f>
        <v>-</v>
      </c>
      <c r="G1070" s="8" t="str">
        <f>IFERROR(IF(INDEX('ce raw data'!$C$2:$CZ$3000,MATCH(1,INDEX(('ce raw data'!$A$2:$A$3000=C1064)*('ce raw data'!$B$2:$B$3000=$B1071),,),0),MATCH(SUBSTITUTE(G1067,"Allele","Height"),'ce raw data'!$C$1:$CZ$1,0))="","-",INDEX('ce raw data'!$C$2:$CZ$3000,MATCH(1,INDEX(('ce raw data'!$A$2:$A$3000=C1064)*('ce raw data'!$B$2:$B$3000=$B1071),,),0),MATCH(SUBSTITUTE(G1067,"Allele","Height"),'ce raw data'!$C$1:$CZ$1,0))),"-")</f>
        <v>-</v>
      </c>
      <c r="H1070" s="8" t="str">
        <f>IFERROR(IF(INDEX('ce raw data'!$C$2:$CZ$3000,MATCH(1,INDEX(('ce raw data'!$A$2:$A$3000=C1064)*('ce raw data'!$B$2:$B$3000=$B1071),,),0),MATCH(SUBSTITUTE(H1067,"Allele","Height"),'ce raw data'!$C$1:$CZ$1,0))="","-",INDEX('ce raw data'!$C$2:$CZ$3000,MATCH(1,INDEX(('ce raw data'!$A$2:$A$3000=C1064)*('ce raw data'!$B$2:$B$3000=$B1071),,),0),MATCH(SUBSTITUTE(H1067,"Allele","Height"),'ce raw data'!$C$1:$CZ$1,0))),"-")</f>
        <v>-</v>
      </c>
      <c r="I1070" s="8" t="str">
        <f>IFERROR(IF(INDEX('ce raw data'!$C$2:$CZ$3000,MATCH(1,INDEX(('ce raw data'!$A$2:$A$3000=C1064)*('ce raw data'!$B$2:$B$3000=$B1071),,),0),MATCH(SUBSTITUTE(I1067,"Allele","Height"),'ce raw data'!$C$1:$CZ$1,0))="","-",INDEX('ce raw data'!$C$2:$CZ$3000,MATCH(1,INDEX(('ce raw data'!$A$2:$A$3000=C1064)*('ce raw data'!$B$2:$B$3000=$B1071),,),0),MATCH(SUBSTITUTE(I1067,"Allele","Height"),'ce raw data'!$C$1:$CZ$1,0))),"-")</f>
        <v>-</v>
      </c>
      <c r="J1070" s="8" t="str">
        <f>IFERROR(IF(INDEX('ce raw data'!$C$2:$CZ$3000,MATCH(1,INDEX(('ce raw data'!$A$2:$A$3000=C1064)*('ce raw data'!$B$2:$B$3000=$B1071),,),0),MATCH(SUBSTITUTE(J1067,"Allele","Height"),'ce raw data'!$C$1:$CZ$1,0))="","-",INDEX('ce raw data'!$C$2:$CZ$3000,MATCH(1,INDEX(('ce raw data'!$A$2:$A$3000=C1064)*('ce raw data'!$B$2:$B$3000=$B1071),,),0),MATCH(SUBSTITUTE(J1067,"Allele","Height"),'ce raw data'!$C$1:$CZ$1,0))),"-")</f>
        <v>-</v>
      </c>
    </row>
    <row r="1071" spans="2:10" x14ac:dyDescent="0.4">
      <c r="B1071" s="10" t="str">
        <f>'Allele Call Table'!$A$73</f>
        <v>D3S1358</v>
      </c>
      <c r="C1071" s="8" t="str">
        <f>IFERROR(IF(INDEX('ce raw data'!$C$2:$CZ$3000,MATCH(1,INDEX(('ce raw data'!$A$2:$A$3000=C1064)*('ce raw data'!$B$2:$B$3000=$B1071),,),0),MATCH(C1067,'ce raw data'!$C$1:$CZ$1,0))="","-",INDEX('ce raw data'!$C$2:$CZ$3000,MATCH(1,INDEX(('ce raw data'!$A$2:$A$3000=C1064)*('ce raw data'!$B$2:$B$3000=$B1071),,),0),MATCH(C1067,'ce raw data'!$C$1:$CZ$1,0))),"-")</f>
        <v>-</v>
      </c>
      <c r="D1071" s="8" t="str">
        <f>IFERROR(IF(INDEX('ce raw data'!$C$2:$CZ$3000,MATCH(1,INDEX(('ce raw data'!$A$2:$A$3000=C1064)*('ce raw data'!$B$2:$B$3000=$B1071),,),0),MATCH(D1067,'ce raw data'!$C$1:$CZ$1,0))="","-",INDEX('ce raw data'!$C$2:$CZ$3000,MATCH(1,INDEX(('ce raw data'!$A$2:$A$3000=C1064)*('ce raw data'!$B$2:$B$3000=$B1071),,),0),MATCH(D1067,'ce raw data'!$C$1:$CZ$1,0))),"-")</f>
        <v>-</v>
      </c>
      <c r="E1071" s="8" t="str">
        <f>IFERROR(IF(INDEX('ce raw data'!$C$2:$CZ$3000,MATCH(1,INDEX(('ce raw data'!$A$2:$A$3000=C1064)*('ce raw data'!$B$2:$B$3000=$B1071),,),0),MATCH(E1067,'ce raw data'!$C$1:$CZ$1,0))="","-",INDEX('ce raw data'!$C$2:$CZ$3000,MATCH(1,INDEX(('ce raw data'!$A$2:$A$3000=C1064)*('ce raw data'!$B$2:$B$3000=$B1071),,),0),MATCH(E1067,'ce raw data'!$C$1:$CZ$1,0))),"-")</f>
        <v>-</v>
      </c>
      <c r="F1071" s="8" t="str">
        <f>IFERROR(IF(INDEX('ce raw data'!$C$2:$CZ$3000,MATCH(1,INDEX(('ce raw data'!$A$2:$A$3000=C1064)*('ce raw data'!$B$2:$B$3000=$B1071),,),0),MATCH(F1067,'ce raw data'!$C$1:$CZ$1,0))="","-",INDEX('ce raw data'!$C$2:$CZ$3000,MATCH(1,INDEX(('ce raw data'!$A$2:$A$3000=C1064)*('ce raw data'!$B$2:$B$3000=$B1071),,),0),MATCH(F1067,'ce raw data'!$C$1:$CZ$1,0))),"-")</f>
        <v>-</v>
      </c>
      <c r="G1071" s="8" t="str">
        <f>IFERROR(IF(INDEX('ce raw data'!$C$2:$CZ$3000,MATCH(1,INDEX(('ce raw data'!$A$2:$A$3000=C1064)*('ce raw data'!$B$2:$B$3000=$B1071),,),0),MATCH(G1067,'ce raw data'!$C$1:$CZ$1,0))="","-",INDEX('ce raw data'!$C$2:$CZ$3000,MATCH(1,INDEX(('ce raw data'!$A$2:$A$3000=C1064)*('ce raw data'!$B$2:$B$3000=$B1071),,),0),MATCH(G1067,'ce raw data'!$C$1:$CZ$1,0))),"-")</f>
        <v>-</v>
      </c>
      <c r="H1071" s="8" t="str">
        <f>IFERROR(IF(INDEX('ce raw data'!$C$2:$CZ$3000,MATCH(1,INDEX(('ce raw data'!$A$2:$A$3000=C1064)*('ce raw data'!$B$2:$B$3000=$B1071),,),0),MATCH(H1067,'ce raw data'!$C$1:$CZ$1,0))="","-",INDEX('ce raw data'!$C$2:$CZ$3000,MATCH(1,INDEX(('ce raw data'!$A$2:$A$3000=C1064)*('ce raw data'!$B$2:$B$3000=$B1071),,),0),MATCH(H1067,'ce raw data'!$C$1:$CZ$1,0))),"-")</f>
        <v>-</v>
      </c>
      <c r="I1071" s="8" t="str">
        <f>IFERROR(IF(INDEX('ce raw data'!$C$2:$CZ$3000,MATCH(1,INDEX(('ce raw data'!$A$2:$A$3000=C1064)*('ce raw data'!$B$2:$B$3000=$B1071),,),0),MATCH(I1067,'ce raw data'!$C$1:$CZ$1,0))="","-",INDEX('ce raw data'!$C$2:$CZ$3000,MATCH(1,INDEX(('ce raw data'!$A$2:$A$3000=C1064)*('ce raw data'!$B$2:$B$3000=$B1071),,),0),MATCH(I1067,'ce raw data'!$C$1:$CZ$1,0))),"-")</f>
        <v>-</v>
      </c>
      <c r="J1071" s="8" t="str">
        <f>IFERROR(IF(INDEX('ce raw data'!$C$2:$CZ$3000,MATCH(1,INDEX(('ce raw data'!$A$2:$A$3000=C1064)*('ce raw data'!$B$2:$B$3000=$B1071),,),0),MATCH(J1067,'ce raw data'!$C$1:$CZ$1,0))="","-",INDEX('ce raw data'!$C$2:$CZ$3000,MATCH(1,INDEX(('ce raw data'!$A$2:$A$3000=C1064)*('ce raw data'!$B$2:$B$3000=$B1071),,),0),MATCH(J1067,'ce raw data'!$C$1:$CZ$1,0))),"-")</f>
        <v>-</v>
      </c>
    </row>
    <row r="1072" spans="2:10" hidden="1" x14ac:dyDescent="0.4">
      <c r="B1072" s="10"/>
      <c r="C1072" s="8" t="str">
        <f>IFERROR(IF(INDEX('ce raw data'!$C$2:$CZ$3000,MATCH(1,INDEX(('ce raw data'!$A$2:$A$3000=C1064)*('ce raw data'!$B$2:$B$3000=$B1073),,),0),MATCH(SUBSTITUTE(C1067,"Allele","Height"),'ce raw data'!$C$1:$CZ$1,0))="","-",INDEX('ce raw data'!$C$2:$CZ$3000,MATCH(1,INDEX(('ce raw data'!$A$2:$A$3000=C1064)*('ce raw data'!$B$2:$B$3000=$B1073),,),0),MATCH(SUBSTITUTE(C1067,"Allele","Height"),'ce raw data'!$C$1:$CZ$1,0))),"-")</f>
        <v>-</v>
      </c>
      <c r="D1072" s="8" t="str">
        <f>IFERROR(IF(INDEX('ce raw data'!$C$2:$CZ$3000,MATCH(1,INDEX(('ce raw data'!$A$2:$A$3000=C1064)*('ce raw data'!$B$2:$B$3000=$B1073),,),0),MATCH(SUBSTITUTE(D1067,"Allele","Height"),'ce raw data'!$C$1:$CZ$1,0))="","-",INDEX('ce raw data'!$C$2:$CZ$3000,MATCH(1,INDEX(('ce raw data'!$A$2:$A$3000=C1064)*('ce raw data'!$B$2:$B$3000=$B1073),,),0),MATCH(SUBSTITUTE(D1067,"Allele","Height"),'ce raw data'!$C$1:$CZ$1,0))),"-")</f>
        <v>-</v>
      </c>
      <c r="E1072" s="8" t="str">
        <f>IFERROR(IF(INDEX('ce raw data'!$C$2:$CZ$3000,MATCH(1,INDEX(('ce raw data'!$A$2:$A$3000=C1064)*('ce raw data'!$B$2:$B$3000=$B1073),,),0),MATCH(SUBSTITUTE(E1067,"Allele","Height"),'ce raw data'!$C$1:$CZ$1,0))="","-",INDEX('ce raw data'!$C$2:$CZ$3000,MATCH(1,INDEX(('ce raw data'!$A$2:$A$3000=C1064)*('ce raw data'!$B$2:$B$3000=$B1073),,),0),MATCH(SUBSTITUTE(E1067,"Allele","Height"),'ce raw data'!$C$1:$CZ$1,0))),"-")</f>
        <v>-</v>
      </c>
      <c r="F1072" s="8" t="str">
        <f>IFERROR(IF(INDEX('ce raw data'!$C$2:$CZ$3000,MATCH(1,INDEX(('ce raw data'!$A$2:$A$3000=C1064)*('ce raw data'!$B$2:$B$3000=$B1073),,),0),MATCH(SUBSTITUTE(F1067,"Allele","Height"),'ce raw data'!$C$1:$CZ$1,0))="","-",INDEX('ce raw data'!$C$2:$CZ$3000,MATCH(1,INDEX(('ce raw data'!$A$2:$A$3000=C1064)*('ce raw data'!$B$2:$B$3000=$B1073),,),0),MATCH(SUBSTITUTE(F1067,"Allele","Height"),'ce raw data'!$C$1:$CZ$1,0))),"-")</f>
        <v>-</v>
      </c>
      <c r="G1072" s="8" t="str">
        <f>IFERROR(IF(INDEX('ce raw data'!$C$2:$CZ$3000,MATCH(1,INDEX(('ce raw data'!$A$2:$A$3000=C1064)*('ce raw data'!$B$2:$B$3000=$B1073),,),0),MATCH(SUBSTITUTE(G1067,"Allele","Height"),'ce raw data'!$C$1:$CZ$1,0))="","-",INDEX('ce raw data'!$C$2:$CZ$3000,MATCH(1,INDEX(('ce raw data'!$A$2:$A$3000=C1064)*('ce raw data'!$B$2:$B$3000=$B1073),,),0),MATCH(SUBSTITUTE(G1067,"Allele","Height"),'ce raw data'!$C$1:$CZ$1,0))),"-")</f>
        <v>-</v>
      </c>
      <c r="H1072" s="8" t="str">
        <f>IFERROR(IF(INDEX('ce raw data'!$C$2:$CZ$3000,MATCH(1,INDEX(('ce raw data'!$A$2:$A$3000=C1064)*('ce raw data'!$B$2:$B$3000=$B1073),,),0),MATCH(SUBSTITUTE(H1067,"Allele","Height"),'ce raw data'!$C$1:$CZ$1,0))="","-",INDEX('ce raw data'!$C$2:$CZ$3000,MATCH(1,INDEX(('ce raw data'!$A$2:$A$3000=C1064)*('ce raw data'!$B$2:$B$3000=$B1073),,),0),MATCH(SUBSTITUTE(H1067,"Allele","Height"),'ce raw data'!$C$1:$CZ$1,0))),"-")</f>
        <v>-</v>
      </c>
      <c r="I1072" s="8" t="str">
        <f>IFERROR(IF(INDEX('ce raw data'!$C$2:$CZ$3000,MATCH(1,INDEX(('ce raw data'!$A$2:$A$3000=C1064)*('ce raw data'!$B$2:$B$3000=$B1073),,),0),MATCH(SUBSTITUTE(I1067,"Allele","Height"),'ce raw data'!$C$1:$CZ$1,0))="","-",INDEX('ce raw data'!$C$2:$CZ$3000,MATCH(1,INDEX(('ce raw data'!$A$2:$A$3000=C1064)*('ce raw data'!$B$2:$B$3000=$B1073),,),0),MATCH(SUBSTITUTE(I1067,"Allele","Height"),'ce raw data'!$C$1:$CZ$1,0))),"-")</f>
        <v>-</v>
      </c>
      <c r="J1072" s="8" t="str">
        <f>IFERROR(IF(INDEX('ce raw data'!$C$2:$CZ$3000,MATCH(1,INDEX(('ce raw data'!$A$2:$A$3000=C1064)*('ce raw data'!$B$2:$B$3000=$B1073),,),0),MATCH(SUBSTITUTE(J1067,"Allele","Height"),'ce raw data'!$C$1:$CZ$1,0))="","-",INDEX('ce raw data'!$C$2:$CZ$3000,MATCH(1,INDEX(('ce raw data'!$A$2:$A$3000=C1064)*('ce raw data'!$B$2:$B$3000=$B1073),,),0),MATCH(SUBSTITUTE(J1067,"Allele","Height"),'ce raw data'!$C$1:$CZ$1,0))),"-")</f>
        <v>-</v>
      </c>
    </row>
    <row r="1073" spans="2:10" x14ac:dyDescent="0.4">
      <c r="B1073" s="10" t="str">
        <f>'Allele Call Table'!$A$75</f>
        <v>D1S1656</v>
      </c>
      <c r="C1073" s="8" t="str">
        <f>IFERROR(IF(INDEX('ce raw data'!$C$2:$CZ$3000,MATCH(1,INDEX(('ce raw data'!$A$2:$A$3000=C1064)*('ce raw data'!$B$2:$B$3000=$B1073),,),0),MATCH(C1067,'ce raw data'!$C$1:$CZ$1,0))="","-",INDEX('ce raw data'!$C$2:$CZ$3000,MATCH(1,INDEX(('ce raw data'!$A$2:$A$3000=C1064)*('ce raw data'!$B$2:$B$3000=$B1073),,),0),MATCH(C1067,'ce raw data'!$C$1:$CZ$1,0))),"-")</f>
        <v>-</v>
      </c>
      <c r="D1073" s="8" t="str">
        <f>IFERROR(IF(INDEX('ce raw data'!$C$2:$CZ$3000,MATCH(1,INDEX(('ce raw data'!$A$2:$A$3000=C1064)*('ce raw data'!$B$2:$B$3000=$B1073),,),0),MATCH(D1067,'ce raw data'!$C$1:$CZ$1,0))="","-",INDEX('ce raw data'!$C$2:$CZ$3000,MATCH(1,INDEX(('ce raw data'!$A$2:$A$3000=C1064)*('ce raw data'!$B$2:$B$3000=$B1073),,),0),MATCH(D1067,'ce raw data'!$C$1:$CZ$1,0))),"-")</f>
        <v>-</v>
      </c>
      <c r="E1073" s="8" t="str">
        <f>IFERROR(IF(INDEX('ce raw data'!$C$2:$CZ$3000,MATCH(1,INDEX(('ce raw data'!$A$2:$A$3000=C1064)*('ce raw data'!$B$2:$B$3000=$B1073),,),0),MATCH(E1067,'ce raw data'!$C$1:$CZ$1,0))="","-",INDEX('ce raw data'!$C$2:$CZ$3000,MATCH(1,INDEX(('ce raw data'!$A$2:$A$3000=C1064)*('ce raw data'!$B$2:$B$3000=$B1073),,),0),MATCH(E1067,'ce raw data'!$C$1:$CZ$1,0))),"-")</f>
        <v>-</v>
      </c>
      <c r="F1073" s="8" t="str">
        <f>IFERROR(IF(INDEX('ce raw data'!$C$2:$CZ$3000,MATCH(1,INDEX(('ce raw data'!$A$2:$A$3000=C1064)*('ce raw data'!$B$2:$B$3000=$B1073),,),0),MATCH(F1067,'ce raw data'!$C$1:$CZ$1,0))="","-",INDEX('ce raw data'!$C$2:$CZ$3000,MATCH(1,INDEX(('ce raw data'!$A$2:$A$3000=C1064)*('ce raw data'!$B$2:$B$3000=$B1073),,),0),MATCH(F1067,'ce raw data'!$C$1:$CZ$1,0))),"-")</f>
        <v>-</v>
      </c>
      <c r="G1073" s="8" t="str">
        <f>IFERROR(IF(INDEX('ce raw data'!$C$2:$CZ$3000,MATCH(1,INDEX(('ce raw data'!$A$2:$A$3000=C1064)*('ce raw data'!$B$2:$B$3000=$B1073),,),0),MATCH(G1067,'ce raw data'!$C$1:$CZ$1,0))="","-",INDEX('ce raw data'!$C$2:$CZ$3000,MATCH(1,INDEX(('ce raw data'!$A$2:$A$3000=C1064)*('ce raw data'!$B$2:$B$3000=$B1073),,),0),MATCH(G1067,'ce raw data'!$C$1:$CZ$1,0))),"-")</f>
        <v>-</v>
      </c>
      <c r="H1073" s="8" t="str">
        <f>IFERROR(IF(INDEX('ce raw data'!$C$2:$CZ$3000,MATCH(1,INDEX(('ce raw data'!$A$2:$A$3000=C1064)*('ce raw data'!$B$2:$B$3000=$B1073),,),0),MATCH(H1067,'ce raw data'!$C$1:$CZ$1,0))="","-",INDEX('ce raw data'!$C$2:$CZ$3000,MATCH(1,INDEX(('ce raw data'!$A$2:$A$3000=C1064)*('ce raw data'!$B$2:$B$3000=$B1073),,),0),MATCH(H1067,'ce raw data'!$C$1:$CZ$1,0))),"-")</f>
        <v>-</v>
      </c>
      <c r="I1073" s="8" t="str">
        <f>IFERROR(IF(INDEX('ce raw data'!$C$2:$CZ$3000,MATCH(1,INDEX(('ce raw data'!$A$2:$A$3000=C1064)*('ce raw data'!$B$2:$B$3000=$B1073),,),0),MATCH(I1067,'ce raw data'!$C$1:$CZ$1,0))="","-",INDEX('ce raw data'!$C$2:$CZ$3000,MATCH(1,INDEX(('ce raw data'!$A$2:$A$3000=C1064)*('ce raw data'!$B$2:$B$3000=$B1073),,),0),MATCH(I1067,'ce raw data'!$C$1:$CZ$1,0))),"-")</f>
        <v>-</v>
      </c>
      <c r="J1073" s="8" t="str">
        <f>IFERROR(IF(INDEX('ce raw data'!$C$2:$CZ$3000,MATCH(1,INDEX(('ce raw data'!$A$2:$A$3000=C1064)*('ce raw data'!$B$2:$B$3000=$B1073),,),0),MATCH(J1067,'ce raw data'!$C$1:$CZ$1,0))="","-",INDEX('ce raw data'!$C$2:$CZ$3000,MATCH(1,INDEX(('ce raw data'!$A$2:$A$3000=C1064)*('ce raw data'!$B$2:$B$3000=$B1073),,),0),MATCH(J1067,'ce raw data'!$C$1:$CZ$1,0))),"-")</f>
        <v>-</v>
      </c>
    </row>
    <row r="1074" spans="2:10" hidden="1" x14ac:dyDescent="0.4">
      <c r="B1074" s="10"/>
      <c r="C1074" s="8" t="str">
        <f>IFERROR(IF(INDEX('ce raw data'!$C$2:$CZ$3000,MATCH(1,INDEX(('ce raw data'!$A$2:$A$3000=C1064)*('ce raw data'!$B$2:$B$3000=$B1075),,),0),MATCH(SUBSTITUTE(C1067,"Allele","Height"),'ce raw data'!$C$1:$CZ$1,0))="","-",INDEX('ce raw data'!$C$2:$CZ$3000,MATCH(1,INDEX(('ce raw data'!$A$2:$A$3000=C1064)*('ce raw data'!$B$2:$B$3000=$B1075),,),0),MATCH(SUBSTITUTE(C1067,"Allele","Height"),'ce raw data'!$C$1:$CZ$1,0))),"-")</f>
        <v>-</v>
      </c>
      <c r="D1074" s="8" t="str">
        <f>IFERROR(IF(INDEX('ce raw data'!$C$2:$CZ$3000,MATCH(1,INDEX(('ce raw data'!$A$2:$A$3000=C1064)*('ce raw data'!$B$2:$B$3000=$B1075),,),0),MATCH(SUBSTITUTE(D1067,"Allele","Height"),'ce raw data'!$C$1:$CZ$1,0))="","-",INDEX('ce raw data'!$C$2:$CZ$3000,MATCH(1,INDEX(('ce raw data'!$A$2:$A$3000=C1064)*('ce raw data'!$B$2:$B$3000=$B1075),,),0),MATCH(SUBSTITUTE(D1067,"Allele","Height"),'ce raw data'!$C$1:$CZ$1,0))),"-")</f>
        <v>-</v>
      </c>
      <c r="E1074" s="8" t="str">
        <f>IFERROR(IF(INDEX('ce raw data'!$C$2:$CZ$3000,MATCH(1,INDEX(('ce raw data'!$A$2:$A$3000=C1064)*('ce raw data'!$B$2:$B$3000=$B1075),,),0),MATCH(SUBSTITUTE(E1067,"Allele","Height"),'ce raw data'!$C$1:$CZ$1,0))="","-",INDEX('ce raw data'!$C$2:$CZ$3000,MATCH(1,INDEX(('ce raw data'!$A$2:$A$3000=C1064)*('ce raw data'!$B$2:$B$3000=$B1075),,),0),MATCH(SUBSTITUTE(E1067,"Allele","Height"),'ce raw data'!$C$1:$CZ$1,0))),"-")</f>
        <v>-</v>
      </c>
      <c r="F1074" s="8" t="str">
        <f>IFERROR(IF(INDEX('ce raw data'!$C$2:$CZ$3000,MATCH(1,INDEX(('ce raw data'!$A$2:$A$3000=C1064)*('ce raw data'!$B$2:$B$3000=$B1075),,),0),MATCH(SUBSTITUTE(F1067,"Allele","Height"),'ce raw data'!$C$1:$CZ$1,0))="","-",INDEX('ce raw data'!$C$2:$CZ$3000,MATCH(1,INDEX(('ce raw data'!$A$2:$A$3000=C1064)*('ce raw data'!$B$2:$B$3000=$B1075),,),0),MATCH(SUBSTITUTE(F1067,"Allele","Height"),'ce raw data'!$C$1:$CZ$1,0))),"-")</f>
        <v>-</v>
      </c>
      <c r="G1074" s="8" t="str">
        <f>IFERROR(IF(INDEX('ce raw data'!$C$2:$CZ$3000,MATCH(1,INDEX(('ce raw data'!$A$2:$A$3000=C1064)*('ce raw data'!$B$2:$B$3000=$B1075),,),0),MATCH(SUBSTITUTE(G1067,"Allele","Height"),'ce raw data'!$C$1:$CZ$1,0))="","-",INDEX('ce raw data'!$C$2:$CZ$3000,MATCH(1,INDEX(('ce raw data'!$A$2:$A$3000=C1064)*('ce raw data'!$B$2:$B$3000=$B1075),,),0),MATCH(SUBSTITUTE(G1067,"Allele","Height"),'ce raw data'!$C$1:$CZ$1,0))),"-")</f>
        <v>-</v>
      </c>
      <c r="H1074" s="8" t="str">
        <f>IFERROR(IF(INDEX('ce raw data'!$C$2:$CZ$3000,MATCH(1,INDEX(('ce raw data'!$A$2:$A$3000=C1064)*('ce raw data'!$B$2:$B$3000=$B1075),,),0),MATCH(SUBSTITUTE(H1067,"Allele","Height"),'ce raw data'!$C$1:$CZ$1,0))="","-",INDEX('ce raw data'!$C$2:$CZ$3000,MATCH(1,INDEX(('ce raw data'!$A$2:$A$3000=C1064)*('ce raw data'!$B$2:$B$3000=$B1075),,),0),MATCH(SUBSTITUTE(H1067,"Allele","Height"),'ce raw data'!$C$1:$CZ$1,0))),"-")</f>
        <v>-</v>
      </c>
      <c r="I1074" s="8" t="str">
        <f>IFERROR(IF(INDEX('ce raw data'!$C$2:$CZ$3000,MATCH(1,INDEX(('ce raw data'!$A$2:$A$3000=C1064)*('ce raw data'!$B$2:$B$3000=$B1075),,),0),MATCH(SUBSTITUTE(I1067,"Allele","Height"),'ce raw data'!$C$1:$CZ$1,0))="","-",INDEX('ce raw data'!$C$2:$CZ$3000,MATCH(1,INDEX(('ce raw data'!$A$2:$A$3000=C1064)*('ce raw data'!$B$2:$B$3000=$B1075),,),0),MATCH(SUBSTITUTE(I1067,"Allele","Height"),'ce raw data'!$C$1:$CZ$1,0))),"-")</f>
        <v>-</v>
      </c>
      <c r="J1074" s="8" t="str">
        <f>IFERROR(IF(INDEX('ce raw data'!$C$2:$CZ$3000,MATCH(1,INDEX(('ce raw data'!$A$2:$A$3000=C1064)*('ce raw data'!$B$2:$B$3000=$B1075),,),0),MATCH(SUBSTITUTE(J1067,"Allele","Height"),'ce raw data'!$C$1:$CZ$1,0))="","-",INDEX('ce raw data'!$C$2:$CZ$3000,MATCH(1,INDEX(('ce raw data'!$A$2:$A$3000=C1064)*('ce raw data'!$B$2:$B$3000=$B1075),,),0),MATCH(SUBSTITUTE(J1067,"Allele","Height"),'ce raw data'!$C$1:$CZ$1,0))),"-")</f>
        <v>-</v>
      </c>
    </row>
    <row r="1075" spans="2:10" x14ac:dyDescent="0.4">
      <c r="B1075" s="10" t="str">
        <f>'Allele Call Table'!$A$77</f>
        <v>D2S441</v>
      </c>
      <c r="C1075" s="8" t="str">
        <f>IFERROR(IF(INDEX('ce raw data'!$C$2:$CZ$3000,MATCH(1,INDEX(('ce raw data'!$A$2:$A$3000=C1064)*('ce raw data'!$B$2:$B$3000=$B1075),,),0),MATCH(C1067,'ce raw data'!$C$1:$CZ$1,0))="","-",INDEX('ce raw data'!$C$2:$CZ$3000,MATCH(1,INDEX(('ce raw data'!$A$2:$A$3000=C1064)*('ce raw data'!$B$2:$B$3000=$B1075),,),0),MATCH(C1067,'ce raw data'!$C$1:$CZ$1,0))),"-")</f>
        <v>-</v>
      </c>
      <c r="D1075" s="8" t="str">
        <f>IFERROR(IF(INDEX('ce raw data'!$C$2:$CZ$3000,MATCH(1,INDEX(('ce raw data'!$A$2:$A$3000=C1064)*('ce raw data'!$B$2:$B$3000=$B1075),,),0),MATCH(D1067,'ce raw data'!$C$1:$CZ$1,0))="","-",INDEX('ce raw data'!$C$2:$CZ$3000,MATCH(1,INDEX(('ce raw data'!$A$2:$A$3000=C1064)*('ce raw data'!$B$2:$B$3000=$B1075),,),0),MATCH(D1067,'ce raw data'!$C$1:$CZ$1,0))),"-")</f>
        <v>-</v>
      </c>
      <c r="E1075" s="8" t="str">
        <f>IFERROR(IF(INDEX('ce raw data'!$C$2:$CZ$3000,MATCH(1,INDEX(('ce raw data'!$A$2:$A$3000=C1064)*('ce raw data'!$B$2:$B$3000=$B1075),,),0),MATCH(E1067,'ce raw data'!$C$1:$CZ$1,0))="","-",INDEX('ce raw data'!$C$2:$CZ$3000,MATCH(1,INDEX(('ce raw data'!$A$2:$A$3000=C1064)*('ce raw data'!$B$2:$B$3000=$B1075),,),0),MATCH(E1067,'ce raw data'!$C$1:$CZ$1,0))),"-")</f>
        <v>-</v>
      </c>
      <c r="F1075" s="8" t="str">
        <f>IFERROR(IF(INDEX('ce raw data'!$C$2:$CZ$3000,MATCH(1,INDEX(('ce raw data'!$A$2:$A$3000=C1064)*('ce raw data'!$B$2:$B$3000=$B1075),,),0),MATCH(F1067,'ce raw data'!$C$1:$CZ$1,0))="","-",INDEX('ce raw data'!$C$2:$CZ$3000,MATCH(1,INDEX(('ce raw data'!$A$2:$A$3000=C1064)*('ce raw data'!$B$2:$B$3000=$B1075),,),0),MATCH(F1067,'ce raw data'!$C$1:$CZ$1,0))),"-")</f>
        <v>-</v>
      </c>
      <c r="G1075" s="8" t="str">
        <f>IFERROR(IF(INDEX('ce raw data'!$C$2:$CZ$3000,MATCH(1,INDEX(('ce raw data'!$A$2:$A$3000=C1064)*('ce raw data'!$B$2:$B$3000=$B1075),,),0),MATCH(G1067,'ce raw data'!$C$1:$CZ$1,0))="","-",INDEX('ce raw data'!$C$2:$CZ$3000,MATCH(1,INDEX(('ce raw data'!$A$2:$A$3000=C1064)*('ce raw data'!$B$2:$B$3000=$B1075),,),0),MATCH(G1067,'ce raw data'!$C$1:$CZ$1,0))),"-")</f>
        <v>-</v>
      </c>
      <c r="H1075" s="8" t="str">
        <f>IFERROR(IF(INDEX('ce raw data'!$C$2:$CZ$3000,MATCH(1,INDEX(('ce raw data'!$A$2:$A$3000=C1064)*('ce raw data'!$B$2:$B$3000=$B1075),,),0),MATCH(H1067,'ce raw data'!$C$1:$CZ$1,0))="","-",INDEX('ce raw data'!$C$2:$CZ$3000,MATCH(1,INDEX(('ce raw data'!$A$2:$A$3000=C1064)*('ce raw data'!$B$2:$B$3000=$B1075),,),0),MATCH(H1067,'ce raw data'!$C$1:$CZ$1,0))),"-")</f>
        <v>-</v>
      </c>
      <c r="I1075" s="8" t="str">
        <f>IFERROR(IF(INDEX('ce raw data'!$C$2:$CZ$3000,MATCH(1,INDEX(('ce raw data'!$A$2:$A$3000=C1064)*('ce raw data'!$B$2:$B$3000=$B1075),,),0),MATCH(I1067,'ce raw data'!$C$1:$CZ$1,0))="","-",INDEX('ce raw data'!$C$2:$CZ$3000,MATCH(1,INDEX(('ce raw data'!$A$2:$A$3000=C1064)*('ce raw data'!$B$2:$B$3000=$B1075),,),0),MATCH(I1067,'ce raw data'!$C$1:$CZ$1,0))),"-")</f>
        <v>-</v>
      </c>
      <c r="J1075" s="8" t="str">
        <f>IFERROR(IF(INDEX('ce raw data'!$C$2:$CZ$3000,MATCH(1,INDEX(('ce raw data'!$A$2:$A$3000=C1064)*('ce raw data'!$B$2:$B$3000=$B1075),,),0),MATCH(J1067,'ce raw data'!$C$1:$CZ$1,0))="","-",INDEX('ce raw data'!$C$2:$CZ$3000,MATCH(1,INDEX(('ce raw data'!$A$2:$A$3000=C1064)*('ce raw data'!$B$2:$B$3000=$B1075),,),0),MATCH(J1067,'ce raw data'!$C$1:$CZ$1,0))),"-")</f>
        <v>-</v>
      </c>
    </row>
    <row r="1076" spans="2:10" hidden="1" x14ac:dyDescent="0.4">
      <c r="B1076" s="10"/>
      <c r="C1076" s="8" t="str">
        <f>IFERROR(IF(INDEX('ce raw data'!$C$2:$CZ$3000,MATCH(1,INDEX(('ce raw data'!$A$2:$A$3000=C1064)*('ce raw data'!$B$2:$B$3000=$B1077),,),0),MATCH(SUBSTITUTE(C1067,"Allele","Height"),'ce raw data'!$C$1:$CZ$1,0))="","-",INDEX('ce raw data'!$C$2:$CZ$3000,MATCH(1,INDEX(('ce raw data'!$A$2:$A$3000=C1064)*('ce raw data'!$B$2:$B$3000=$B1077),,),0),MATCH(SUBSTITUTE(C1067,"Allele","Height"),'ce raw data'!$C$1:$CZ$1,0))),"-")</f>
        <v>-</v>
      </c>
      <c r="D1076" s="8" t="str">
        <f>IFERROR(IF(INDEX('ce raw data'!$C$2:$CZ$3000,MATCH(1,INDEX(('ce raw data'!$A$2:$A$3000=C1064)*('ce raw data'!$B$2:$B$3000=$B1077),,),0),MATCH(SUBSTITUTE(D1067,"Allele","Height"),'ce raw data'!$C$1:$CZ$1,0))="","-",INDEX('ce raw data'!$C$2:$CZ$3000,MATCH(1,INDEX(('ce raw data'!$A$2:$A$3000=C1064)*('ce raw data'!$B$2:$B$3000=$B1077),,),0),MATCH(SUBSTITUTE(D1067,"Allele","Height"),'ce raw data'!$C$1:$CZ$1,0))),"-")</f>
        <v>-</v>
      </c>
      <c r="E1076" s="8" t="str">
        <f>IFERROR(IF(INDEX('ce raw data'!$C$2:$CZ$3000,MATCH(1,INDEX(('ce raw data'!$A$2:$A$3000=C1064)*('ce raw data'!$B$2:$B$3000=$B1077),,),0),MATCH(SUBSTITUTE(E1067,"Allele","Height"),'ce raw data'!$C$1:$CZ$1,0))="","-",INDEX('ce raw data'!$C$2:$CZ$3000,MATCH(1,INDEX(('ce raw data'!$A$2:$A$3000=C1064)*('ce raw data'!$B$2:$B$3000=$B1077),,),0),MATCH(SUBSTITUTE(E1067,"Allele","Height"),'ce raw data'!$C$1:$CZ$1,0))),"-")</f>
        <v>-</v>
      </c>
      <c r="F1076" s="8" t="str">
        <f>IFERROR(IF(INDEX('ce raw data'!$C$2:$CZ$3000,MATCH(1,INDEX(('ce raw data'!$A$2:$A$3000=C1064)*('ce raw data'!$B$2:$B$3000=$B1077),,),0),MATCH(SUBSTITUTE(F1067,"Allele","Height"),'ce raw data'!$C$1:$CZ$1,0))="","-",INDEX('ce raw data'!$C$2:$CZ$3000,MATCH(1,INDEX(('ce raw data'!$A$2:$A$3000=C1064)*('ce raw data'!$B$2:$B$3000=$B1077),,),0),MATCH(SUBSTITUTE(F1067,"Allele","Height"),'ce raw data'!$C$1:$CZ$1,0))),"-")</f>
        <v>-</v>
      </c>
      <c r="G1076" s="8" t="str">
        <f>IFERROR(IF(INDEX('ce raw data'!$C$2:$CZ$3000,MATCH(1,INDEX(('ce raw data'!$A$2:$A$3000=C1064)*('ce raw data'!$B$2:$B$3000=$B1077),,),0),MATCH(SUBSTITUTE(G1067,"Allele","Height"),'ce raw data'!$C$1:$CZ$1,0))="","-",INDEX('ce raw data'!$C$2:$CZ$3000,MATCH(1,INDEX(('ce raw data'!$A$2:$A$3000=C1064)*('ce raw data'!$B$2:$B$3000=$B1077),,),0),MATCH(SUBSTITUTE(G1067,"Allele","Height"),'ce raw data'!$C$1:$CZ$1,0))),"-")</f>
        <v>-</v>
      </c>
      <c r="H1076" s="8" t="str">
        <f>IFERROR(IF(INDEX('ce raw data'!$C$2:$CZ$3000,MATCH(1,INDEX(('ce raw data'!$A$2:$A$3000=C1064)*('ce raw data'!$B$2:$B$3000=$B1077),,),0),MATCH(SUBSTITUTE(H1067,"Allele","Height"),'ce raw data'!$C$1:$CZ$1,0))="","-",INDEX('ce raw data'!$C$2:$CZ$3000,MATCH(1,INDEX(('ce raw data'!$A$2:$A$3000=C1064)*('ce raw data'!$B$2:$B$3000=$B1077),,),0),MATCH(SUBSTITUTE(H1067,"Allele","Height"),'ce raw data'!$C$1:$CZ$1,0))),"-")</f>
        <v>-</v>
      </c>
      <c r="I1076" s="8" t="str">
        <f>IFERROR(IF(INDEX('ce raw data'!$C$2:$CZ$3000,MATCH(1,INDEX(('ce raw data'!$A$2:$A$3000=C1064)*('ce raw data'!$B$2:$B$3000=$B1077),,),0),MATCH(SUBSTITUTE(I1067,"Allele","Height"),'ce raw data'!$C$1:$CZ$1,0))="","-",INDEX('ce raw data'!$C$2:$CZ$3000,MATCH(1,INDEX(('ce raw data'!$A$2:$A$3000=C1064)*('ce raw data'!$B$2:$B$3000=$B1077),,),0),MATCH(SUBSTITUTE(I1067,"Allele","Height"),'ce raw data'!$C$1:$CZ$1,0))),"-")</f>
        <v>-</v>
      </c>
      <c r="J1076" s="8" t="str">
        <f>IFERROR(IF(INDEX('ce raw data'!$C$2:$CZ$3000,MATCH(1,INDEX(('ce raw data'!$A$2:$A$3000=C1064)*('ce raw data'!$B$2:$B$3000=$B1077),,),0),MATCH(SUBSTITUTE(J1067,"Allele","Height"),'ce raw data'!$C$1:$CZ$1,0))="","-",INDEX('ce raw data'!$C$2:$CZ$3000,MATCH(1,INDEX(('ce raw data'!$A$2:$A$3000=C1064)*('ce raw data'!$B$2:$B$3000=$B1077),,),0),MATCH(SUBSTITUTE(J1067,"Allele","Height"),'ce raw data'!$C$1:$CZ$1,0))),"-")</f>
        <v>-</v>
      </c>
    </row>
    <row r="1077" spans="2:10" x14ac:dyDescent="0.4">
      <c r="B1077" s="10" t="str">
        <f>'Allele Call Table'!$A$79</f>
        <v>D10S1248</v>
      </c>
      <c r="C1077" s="8" t="str">
        <f>IFERROR(IF(INDEX('ce raw data'!$C$2:$CZ$3000,MATCH(1,INDEX(('ce raw data'!$A$2:$A$3000=C1064)*('ce raw data'!$B$2:$B$3000=$B1077),,),0),MATCH(C1067,'ce raw data'!$C$1:$CZ$1,0))="","-",INDEX('ce raw data'!$C$2:$CZ$3000,MATCH(1,INDEX(('ce raw data'!$A$2:$A$3000=C1064)*('ce raw data'!$B$2:$B$3000=$B1077),,),0),MATCH(C1067,'ce raw data'!$C$1:$CZ$1,0))),"-")</f>
        <v>-</v>
      </c>
      <c r="D1077" s="8" t="str">
        <f>IFERROR(IF(INDEX('ce raw data'!$C$2:$CZ$3000,MATCH(1,INDEX(('ce raw data'!$A$2:$A$3000=C1064)*('ce raw data'!$B$2:$B$3000=$B1077),,),0),MATCH(D1067,'ce raw data'!$C$1:$CZ$1,0))="","-",INDEX('ce raw data'!$C$2:$CZ$3000,MATCH(1,INDEX(('ce raw data'!$A$2:$A$3000=C1064)*('ce raw data'!$B$2:$B$3000=$B1077),,),0),MATCH(D1067,'ce raw data'!$C$1:$CZ$1,0))),"-")</f>
        <v>-</v>
      </c>
      <c r="E1077" s="8" t="str">
        <f>IFERROR(IF(INDEX('ce raw data'!$C$2:$CZ$3000,MATCH(1,INDEX(('ce raw data'!$A$2:$A$3000=C1064)*('ce raw data'!$B$2:$B$3000=$B1077),,),0),MATCH(E1067,'ce raw data'!$C$1:$CZ$1,0))="","-",INDEX('ce raw data'!$C$2:$CZ$3000,MATCH(1,INDEX(('ce raw data'!$A$2:$A$3000=C1064)*('ce raw data'!$B$2:$B$3000=$B1077),,),0),MATCH(E1067,'ce raw data'!$C$1:$CZ$1,0))),"-")</f>
        <v>-</v>
      </c>
      <c r="F1077" s="8" t="str">
        <f>IFERROR(IF(INDEX('ce raw data'!$C$2:$CZ$3000,MATCH(1,INDEX(('ce raw data'!$A$2:$A$3000=C1064)*('ce raw data'!$B$2:$B$3000=$B1077),,),0),MATCH(F1067,'ce raw data'!$C$1:$CZ$1,0))="","-",INDEX('ce raw data'!$C$2:$CZ$3000,MATCH(1,INDEX(('ce raw data'!$A$2:$A$3000=C1064)*('ce raw data'!$B$2:$B$3000=$B1077),,),0),MATCH(F1067,'ce raw data'!$C$1:$CZ$1,0))),"-")</f>
        <v>-</v>
      </c>
      <c r="G1077" s="8" t="str">
        <f>IFERROR(IF(INDEX('ce raw data'!$C$2:$CZ$3000,MATCH(1,INDEX(('ce raw data'!$A$2:$A$3000=C1064)*('ce raw data'!$B$2:$B$3000=$B1077),,),0),MATCH(G1067,'ce raw data'!$C$1:$CZ$1,0))="","-",INDEX('ce raw data'!$C$2:$CZ$3000,MATCH(1,INDEX(('ce raw data'!$A$2:$A$3000=C1064)*('ce raw data'!$B$2:$B$3000=$B1077),,),0),MATCH(G1067,'ce raw data'!$C$1:$CZ$1,0))),"-")</f>
        <v>-</v>
      </c>
      <c r="H1077" s="8" t="str">
        <f>IFERROR(IF(INDEX('ce raw data'!$C$2:$CZ$3000,MATCH(1,INDEX(('ce raw data'!$A$2:$A$3000=C1064)*('ce raw data'!$B$2:$B$3000=$B1077),,),0),MATCH(H1067,'ce raw data'!$C$1:$CZ$1,0))="","-",INDEX('ce raw data'!$C$2:$CZ$3000,MATCH(1,INDEX(('ce raw data'!$A$2:$A$3000=C1064)*('ce raw data'!$B$2:$B$3000=$B1077),,),0),MATCH(H1067,'ce raw data'!$C$1:$CZ$1,0))),"-")</f>
        <v>-</v>
      </c>
      <c r="I1077" s="8" t="str">
        <f>IFERROR(IF(INDEX('ce raw data'!$C$2:$CZ$3000,MATCH(1,INDEX(('ce raw data'!$A$2:$A$3000=C1064)*('ce raw data'!$B$2:$B$3000=$B1077),,),0),MATCH(I1067,'ce raw data'!$C$1:$CZ$1,0))="","-",INDEX('ce raw data'!$C$2:$CZ$3000,MATCH(1,INDEX(('ce raw data'!$A$2:$A$3000=C1064)*('ce raw data'!$B$2:$B$3000=$B1077),,),0),MATCH(I1067,'ce raw data'!$C$1:$CZ$1,0))),"-")</f>
        <v>-</v>
      </c>
      <c r="J1077" s="8" t="str">
        <f>IFERROR(IF(INDEX('ce raw data'!$C$2:$CZ$3000,MATCH(1,INDEX(('ce raw data'!$A$2:$A$3000=C1064)*('ce raw data'!$B$2:$B$3000=$B1077),,),0),MATCH(J1067,'ce raw data'!$C$1:$CZ$1,0))="","-",INDEX('ce raw data'!$C$2:$CZ$3000,MATCH(1,INDEX(('ce raw data'!$A$2:$A$3000=C1064)*('ce raw data'!$B$2:$B$3000=$B1077),,),0),MATCH(J1067,'ce raw data'!$C$1:$CZ$1,0))),"-")</f>
        <v>-</v>
      </c>
    </row>
    <row r="1078" spans="2:10" hidden="1" x14ac:dyDescent="0.4">
      <c r="B1078" s="10"/>
      <c r="C1078" s="8" t="str">
        <f>IFERROR(IF(INDEX('ce raw data'!$C$2:$CZ$3000,MATCH(1,INDEX(('ce raw data'!$A$2:$A$3000=C1064)*('ce raw data'!$B$2:$B$3000=$B1079),,),0),MATCH(SUBSTITUTE(C1067,"Allele","Height"),'ce raw data'!$C$1:$CZ$1,0))="","-",INDEX('ce raw data'!$C$2:$CZ$3000,MATCH(1,INDEX(('ce raw data'!$A$2:$A$3000=C1064)*('ce raw data'!$B$2:$B$3000=$B1079),,),0),MATCH(SUBSTITUTE(C1067,"Allele","Height"),'ce raw data'!$C$1:$CZ$1,0))),"-")</f>
        <v>-</v>
      </c>
      <c r="D1078" s="8" t="str">
        <f>IFERROR(IF(INDEX('ce raw data'!$C$2:$CZ$3000,MATCH(1,INDEX(('ce raw data'!$A$2:$A$3000=C1064)*('ce raw data'!$B$2:$B$3000=$B1079),,),0),MATCH(SUBSTITUTE(D1067,"Allele","Height"),'ce raw data'!$C$1:$CZ$1,0))="","-",INDEX('ce raw data'!$C$2:$CZ$3000,MATCH(1,INDEX(('ce raw data'!$A$2:$A$3000=C1064)*('ce raw data'!$B$2:$B$3000=$B1079),,),0),MATCH(SUBSTITUTE(D1067,"Allele","Height"),'ce raw data'!$C$1:$CZ$1,0))),"-")</f>
        <v>-</v>
      </c>
      <c r="E1078" s="8" t="str">
        <f>IFERROR(IF(INDEX('ce raw data'!$C$2:$CZ$3000,MATCH(1,INDEX(('ce raw data'!$A$2:$A$3000=C1064)*('ce raw data'!$B$2:$B$3000=$B1079),,),0),MATCH(SUBSTITUTE(E1067,"Allele","Height"),'ce raw data'!$C$1:$CZ$1,0))="","-",INDEX('ce raw data'!$C$2:$CZ$3000,MATCH(1,INDEX(('ce raw data'!$A$2:$A$3000=C1064)*('ce raw data'!$B$2:$B$3000=$B1079),,),0),MATCH(SUBSTITUTE(E1067,"Allele","Height"),'ce raw data'!$C$1:$CZ$1,0))),"-")</f>
        <v>-</v>
      </c>
      <c r="F1078" s="8" t="str">
        <f>IFERROR(IF(INDEX('ce raw data'!$C$2:$CZ$3000,MATCH(1,INDEX(('ce raw data'!$A$2:$A$3000=C1064)*('ce raw data'!$B$2:$B$3000=$B1079),,),0),MATCH(SUBSTITUTE(F1067,"Allele","Height"),'ce raw data'!$C$1:$CZ$1,0))="","-",INDEX('ce raw data'!$C$2:$CZ$3000,MATCH(1,INDEX(('ce raw data'!$A$2:$A$3000=C1064)*('ce raw data'!$B$2:$B$3000=$B1079),,),0),MATCH(SUBSTITUTE(F1067,"Allele","Height"),'ce raw data'!$C$1:$CZ$1,0))),"-")</f>
        <v>-</v>
      </c>
      <c r="G1078" s="8" t="str">
        <f>IFERROR(IF(INDEX('ce raw data'!$C$2:$CZ$3000,MATCH(1,INDEX(('ce raw data'!$A$2:$A$3000=C1064)*('ce raw data'!$B$2:$B$3000=$B1079),,),0),MATCH(SUBSTITUTE(G1067,"Allele","Height"),'ce raw data'!$C$1:$CZ$1,0))="","-",INDEX('ce raw data'!$C$2:$CZ$3000,MATCH(1,INDEX(('ce raw data'!$A$2:$A$3000=C1064)*('ce raw data'!$B$2:$B$3000=$B1079),,),0),MATCH(SUBSTITUTE(G1067,"Allele","Height"),'ce raw data'!$C$1:$CZ$1,0))),"-")</f>
        <v>-</v>
      </c>
      <c r="H1078" s="8" t="str">
        <f>IFERROR(IF(INDEX('ce raw data'!$C$2:$CZ$3000,MATCH(1,INDEX(('ce raw data'!$A$2:$A$3000=C1064)*('ce raw data'!$B$2:$B$3000=$B1079),,),0),MATCH(SUBSTITUTE(H1067,"Allele","Height"),'ce raw data'!$C$1:$CZ$1,0))="","-",INDEX('ce raw data'!$C$2:$CZ$3000,MATCH(1,INDEX(('ce raw data'!$A$2:$A$3000=C1064)*('ce raw data'!$B$2:$B$3000=$B1079),,),0),MATCH(SUBSTITUTE(H1067,"Allele","Height"),'ce raw data'!$C$1:$CZ$1,0))),"-")</f>
        <v>-</v>
      </c>
      <c r="I1078" s="8" t="str">
        <f>IFERROR(IF(INDEX('ce raw data'!$C$2:$CZ$3000,MATCH(1,INDEX(('ce raw data'!$A$2:$A$3000=C1064)*('ce raw data'!$B$2:$B$3000=$B1079),,),0),MATCH(SUBSTITUTE(I1067,"Allele","Height"),'ce raw data'!$C$1:$CZ$1,0))="","-",INDEX('ce raw data'!$C$2:$CZ$3000,MATCH(1,INDEX(('ce raw data'!$A$2:$A$3000=C1064)*('ce raw data'!$B$2:$B$3000=$B1079),,),0),MATCH(SUBSTITUTE(I1067,"Allele","Height"),'ce raw data'!$C$1:$CZ$1,0))),"-")</f>
        <v>-</v>
      </c>
      <c r="J1078" s="8" t="str">
        <f>IFERROR(IF(INDEX('ce raw data'!$C$2:$CZ$3000,MATCH(1,INDEX(('ce raw data'!$A$2:$A$3000=C1064)*('ce raw data'!$B$2:$B$3000=$B1079),,),0),MATCH(SUBSTITUTE(J1067,"Allele","Height"),'ce raw data'!$C$1:$CZ$1,0))="","-",INDEX('ce raw data'!$C$2:$CZ$3000,MATCH(1,INDEX(('ce raw data'!$A$2:$A$3000=C1064)*('ce raw data'!$B$2:$B$3000=$B1079),,),0),MATCH(SUBSTITUTE(J1067,"Allele","Height"),'ce raw data'!$C$1:$CZ$1,0))),"-")</f>
        <v>-</v>
      </c>
    </row>
    <row r="1079" spans="2:10" x14ac:dyDescent="0.4">
      <c r="B1079" s="10" t="str">
        <f>'Allele Call Table'!$A$81</f>
        <v>D13S317</v>
      </c>
      <c r="C1079" s="8" t="str">
        <f>IFERROR(IF(INDEX('ce raw data'!$C$2:$CZ$3000,MATCH(1,INDEX(('ce raw data'!$A$2:$A$3000=C1064)*('ce raw data'!$B$2:$B$3000=$B1079),,),0),MATCH(C1067,'ce raw data'!$C$1:$CZ$1,0))="","-",INDEX('ce raw data'!$C$2:$CZ$3000,MATCH(1,INDEX(('ce raw data'!$A$2:$A$3000=C1064)*('ce raw data'!$B$2:$B$3000=$B1079),,),0),MATCH(C1067,'ce raw data'!$C$1:$CZ$1,0))),"-")</f>
        <v>-</v>
      </c>
      <c r="D1079" s="8" t="str">
        <f>IFERROR(IF(INDEX('ce raw data'!$C$2:$CZ$3000,MATCH(1,INDEX(('ce raw data'!$A$2:$A$3000=C1064)*('ce raw data'!$B$2:$B$3000=$B1079),,),0),MATCH(D1067,'ce raw data'!$C$1:$CZ$1,0))="","-",INDEX('ce raw data'!$C$2:$CZ$3000,MATCH(1,INDEX(('ce raw data'!$A$2:$A$3000=C1064)*('ce raw data'!$B$2:$B$3000=$B1079),,),0),MATCH(D1067,'ce raw data'!$C$1:$CZ$1,0))),"-")</f>
        <v>-</v>
      </c>
      <c r="E1079" s="8" t="str">
        <f>IFERROR(IF(INDEX('ce raw data'!$C$2:$CZ$3000,MATCH(1,INDEX(('ce raw data'!$A$2:$A$3000=C1064)*('ce raw data'!$B$2:$B$3000=$B1079),,),0),MATCH(E1067,'ce raw data'!$C$1:$CZ$1,0))="","-",INDEX('ce raw data'!$C$2:$CZ$3000,MATCH(1,INDEX(('ce raw data'!$A$2:$A$3000=C1064)*('ce raw data'!$B$2:$B$3000=$B1079),,),0),MATCH(E1067,'ce raw data'!$C$1:$CZ$1,0))),"-")</f>
        <v>-</v>
      </c>
      <c r="F1079" s="8" t="str">
        <f>IFERROR(IF(INDEX('ce raw data'!$C$2:$CZ$3000,MATCH(1,INDEX(('ce raw data'!$A$2:$A$3000=C1064)*('ce raw data'!$B$2:$B$3000=$B1079),,),0),MATCH(F1067,'ce raw data'!$C$1:$CZ$1,0))="","-",INDEX('ce raw data'!$C$2:$CZ$3000,MATCH(1,INDEX(('ce raw data'!$A$2:$A$3000=C1064)*('ce raw data'!$B$2:$B$3000=$B1079),,),0),MATCH(F1067,'ce raw data'!$C$1:$CZ$1,0))),"-")</f>
        <v>-</v>
      </c>
      <c r="G1079" s="8" t="str">
        <f>IFERROR(IF(INDEX('ce raw data'!$C$2:$CZ$3000,MATCH(1,INDEX(('ce raw data'!$A$2:$A$3000=C1064)*('ce raw data'!$B$2:$B$3000=$B1079),,),0),MATCH(G1067,'ce raw data'!$C$1:$CZ$1,0))="","-",INDEX('ce raw data'!$C$2:$CZ$3000,MATCH(1,INDEX(('ce raw data'!$A$2:$A$3000=C1064)*('ce raw data'!$B$2:$B$3000=$B1079),,),0),MATCH(G1067,'ce raw data'!$C$1:$CZ$1,0))),"-")</f>
        <v>-</v>
      </c>
      <c r="H1079" s="8" t="str">
        <f>IFERROR(IF(INDEX('ce raw data'!$C$2:$CZ$3000,MATCH(1,INDEX(('ce raw data'!$A$2:$A$3000=C1064)*('ce raw data'!$B$2:$B$3000=$B1079),,),0),MATCH(H1067,'ce raw data'!$C$1:$CZ$1,0))="","-",INDEX('ce raw data'!$C$2:$CZ$3000,MATCH(1,INDEX(('ce raw data'!$A$2:$A$3000=C1064)*('ce raw data'!$B$2:$B$3000=$B1079),,),0),MATCH(H1067,'ce raw data'!$C$1:$CZ$1,0))),"-")</f>
        <v>-</v>
      </c>
      <c r="I1079" s="8" t="str">
        <f>IFERROR(IF(INDEX('ce raw data'!$C$2:$CZ$3000,MATCH(1,INDEX(('ce raw data'!$A$2:$A$3000=C1064)*('ce raw data'!$B$2:$B$3000=$B1079),,),0),MATCH(I1067,'ce raw data'!$C$1:$CZ$1,0))="","-",INDEX('ce raw data'!$C$2:$CZ$3000,MATCH(1,INDEX(('ce raw data'!$A$2:$A$3000=C1064)*('ce raw data'!$B$2:$B$3000=$B1079),,),0),MATCH(I1067,'ce raw data'!$C$1:$CZ$1,0))),"-")</f>
        <v>-</v>
      </c>
      <c r="J1079" s="8" t="str">
        <f>IFERROR(IF(INDEX('ce raw data'!$C$2:$CZ$3000,MATCH(1,INDEX(('ce raw data'!$A$2:$A$3000=C1064)*('ce raw data'!$B$2:$B$3000=$B1079),,),0),MATCH(J1067,'ce raw data'!$C$1:$CZ$1,0))="","-",INDEX('ce raw data'!$C$2:$CZ$3000,MATCH(1,INDEX(('ce raw data'!$A$2:$A$3000=C1064)*('ce raw data'!$B$2:$B$3000=$B1079),,),0),MATCH(J1067,'ce raw data'!$C$1:$CZ$1,0))),"-")</f>
        <v>-</v>
      </c>
    </row>
    <row r="1080" spans="2:10" hidden="1" x14ac:dyDescent="0.4">
      <c r="B1080" s="10"/>
      <c r="C1080" s="8" t="str">
        <f>IFERROR(IF(INDEX('ce raw data'!$C$2:$CZ$3000,MATCH(1,INDEX(('ce raw data'!$A$2:$A$3000=C1064)*('ce raw data'!$B$2:$B$3000=$B1081),,),0),MATCH(SUBSTITUTE(C1067,"Allele","Height"),'ce raw data'!$C$1:$CZ$1,0))="","-",INDEX('ce raw data'!$C$2:$CZ$3000,MATCH(1,INDEX(('ce raw data'!$A$2:$A$3000=C1064)*('ce raw data'!$B$2:$B$3000=$B1081),,),0),MATCH(SUBSTITUTE(C1067,"Allele","Height"),'ce raw data'!$C$1:$CZ$1,0))),"-")</f>
        <v>-</v>
      </c>
      <c r="D1080" s="8" t="str">
        <f>IFERROR(IF(INDEX('ce raw data'!$C$2:$CZ$3000,MATCH(1,INDEX(('ce raw data'!$A$2:$A$3000=C1064)*('ce raw data'!$B$2:$B$3000=$B1081),,),0),MATCH(SUBSTITUTE(D1067,"Allele","Height"),'ce raw data'!$C$1:$CZ$1,0))="","-",INDEX('ce raw data'!$C$2:$CZ$3000,MATCH(1,INDEX(('ce raw data'!$A$2:$A$3000=C1064)*('ce raw data'!$B$2:$B$3000=$B1081),,),0),MATCH(SUBSTITUTE(D1067,"Allele","Height"),'ce raw data'!$C$1:$CZ$1,0))),"-")</f>
        <v>-</v>
      </c>
      <c r="E1080" s="8" t="str">
        <f>IFERROR(IF(INDEX('ce raw data'!$C$2:$CZ$3000,MATCH(1,INDEX(('ce raw data'!$A$2:$A$3000=C1064)*('ce raw data'!$B$2:$B$3000=$B1081),,),0),MATCH(SUBSTITUTE(E1067,"Allele","Height"),'ce raw data'!$C$1:$CZ$1,0))="","-",INDEX('ce raw data'!$C$2:$CZ$3000,MATCH(1,INDEX(('ce raw data'!$A$2:$A$3000=C1064)*('ce raw data'!$B$2:$B$3000=$B1081),,),0),MATCH(SUBSTITUTE(E1067,"Allele","Height"),'ce raw data'!$C$1:$CZ$1,0))),"-")</f>
        <v>-</v>
      </c>
      <c r="F1080" s="8" t="str">
        <f>IFERROR(IF(INDEX('ce raw data'!$C$2:$CZ$3000,MATCH(1,INDEX(('ce raw data'!$A$2:$A$3000=C1064)*('ce raw data'!$B$2:$B$3000=$B1081),,),0),MATCH(SUBSTITUTE(F1067,"Allele","Height"),'ce raw data'!$C$1:$CZ$1,0))="","-",INDEX('ce raw data'!$C$2:$CZ$3000,MATCH(1,INDEX(('ce raw data'!$A$2:$A$3000=C1064)*('ce raw data'!$B$2:$B$3000=$B1081),,),0),MATCH(SUBSTITUTE(F1067,"Allele","Height"),'ce raw data'!$C$1:$CZ$1,0))),"-")</f>
        <v>-</v>
      </c>
      <c r="G1080" s="8" t="str">
        <f>IFERROR(IF(INDEX('ce raw data'!$C$2:$CZ$3000,MATCH(1,INDEX(('ce raw data'!$A$2:$A$3000=C1064)*('ce raw data'!$B$2:$B$3000=$B1081),,),0),MATCH(SUBSTITUTE(G1067,"Allele","Height"),'ce raw data'!$C$1:$CZ$1,0))="","-",INDEX('ce raw data'!$C$2:$CZ$3000,MATCH(1,INDEX(('ce raw data'!$A$2:$A$3000=C1064)*('ce raw data'!$B$2:$B$3000=$B1081),,),0),MATCH(SUBSTITUTE(G1067,"Allele","Height"),'ce raw data'!$C$1:$CZ$1,0))),"-")</f>
        <v>-</v>
      </c>
      <c r="H1080" s="8" t="str">
        <f>IFERROR(IF(INDEX('ce raw data'!$C$2:$CZ$3000,MATCH(1,INDEX(('ce raw data'!$A$2:$A$3000=C1064)*('ce raw data'!$B$2:$B$3000=$B1081),,),0),MATCH(SUBSTITUTE(H1067,"Allele","Height"),'ce raw data'!$C$1:$CZ$1,0))="","-",INDEX('ce raw data'!$C$2:$CZ$3000,MATCH(1,INDEX(('ce raw data'!$A$2:$A$3000=C1064)*('ce raw data'!$B$2:$B$3000=$B1081),,),0),MATCH(SUBSTITUTE(H1067,"Allele","Height"),'ce raw data'!$C$1:$CZ$1,0))),"-")</f>
        <v>-</v>
      </c>
      <c r="I1080" s="8" t="str">
        <f>IFERROR(IF(INDEX('ce raw data'!$C$2:$CZ$3000,MATCH(1,INDEX(('ce raw data'!$A$2:$A$3000=C1064)*('ce raw data'!$B$2:$B$3000=$B1081),,),0),MATCH(SUBSTITUTE(I1067,"Allele","Height"),'ce raw data'!$C$1:$CZ$1,0))="","-",INDEX('ce raw data'!$C$2:$CZ$3000,MATCH(1,INDEX(('ce raw data'!$A$2:$A$3000=C1064)*('ce raw data'!$B$2:$B$3000=$B1081),,),0),MATCH(SUBSTITUTE(I1067,"Allele","Height"),'ce raw data'!$C$1:$CZ$1,0))),"-")</f>
        <v>-</v>
      </c>
      <c r="J1080" s="8" t="str">
        <f>IFERROR(IF(INDEX('ce raw data'!$C$2:$CZ$3000,MATCH(1,INDEX(('ce raw data'!$A$2:$A$3000=C1064)*('ce raw data'!$B$2:$B$3000=$B1081),,),0),MATCH(SUBSTITUTE(J1067,"Allele","Height"),'ce raw data'!$C$1:$CZ$1,0))="","-",INDEX('ce raw data'!$C$2:$CZ$3000,MATCH(1,INDEX(('ce raw data'!$A$2:$A$3000=C1064)*('ce raw data'!$B$2:$B$3000=$B1081),,),0),MATCH(SUBSTITUTE(J1067,"Allele","Height"),'ce raw data'!$C$1:$CZ$1,0))),"-")</f>
        <v>-</v>
      </c>
    </row>
    <row r="1081" spans="2:10" x14ac:dyDescent="0.4">
      <c r="B1081" s="10" t="str">
        <f>'Allele Call Table'!$A$83</f>
        <v>Penta E</v>
      </c>
      <c r="C1081" s="8" t="str">
        <f>IFERROR(IF(INDEX('ce raw data'!$C$2:$CZ$3000,MATCH(1,INDEX(('ce raw data'!$A$2:$A$3000=C1064)*('ce raw data'!$B$2:$B$3000=$B1081),,),0),MATCH(C1067,'ce raw data'!$C$1:$CZ$1,0))="","-",INDEX('ce raw data'!$C$2:$CZ$3000,MATCH(1,INDEX(('ce raw data'!$A$2:$A$3000=C1064)*('ce raw data'!$B$2:$B$3000=$B1081),,),0),MATCH(C1067,'ce raw data'!$C$1:$CZ$1,0))),"-")</f>
        <v>-</v>
      </c>
      <c r="D1081" s="8" t="str">
        <f>IFERROR(IF(INDEX('ce raw data'!$C$2:$CZ$3000,MATCH(1,INDEX(('ce raw data'!$A$2:$A$3000=C1064)*('ce raw data'!$B$2:$B$3000=$B1081),,),0),MATCH(D1067,'ce raw data'!$C$1:$CZ$1,0))="","-",INDEX('ce raw data'!$C$2:$CZ$3000,MATCH(1,INDEX(('ce raw data'!$A$2:$A$3000=C1064)*('ce raw data'!$B$2:$B$3000=$B1081),,),0),MATCH(D1067,'ce raw data'!$C$1:$CZ$1,0))),"-")</f>
        <v>-</v>
      </c>
      <c r="E1081" s="8" t="str">
        <f>IFERROR(IF(INDEX('ce raw data'!$C$2:$CZ$3000,MATCH(1,INDEX(('ce raw data'!$A$2:$A$3000=C1064)*('ce raw data'!$B$2:$B$3000=$B1081),,),0),MATCH(E1067,'ce raw data'!$C$1:$CZ$1,0))="","-",INDEX('ce raw data'!$C$2:$CZ$3000,MATCH(1,INDEX(('ce raw data'!$A$2:$A$3000=C1064)*('ce raw data'!$B$2:$B$3000=$B1081),,),0),MATCH(E1067,'ce raw data'!$C$1:$CZ$1,0))),"-")</f>
        <v>-</v>
      </c>
      <c r="F1081" s="8" t="str">
        <f>IFERROR(IF(INDEX('ce raw data'!$C$2:$CZ$3000,MATCH(1,INDEX(('ce raw data'!$A$2:$A$3000=C1064)*('ce raw data'!$B$2:$B$3000=$B1081),,),0),MATCH(F1067,'ce raw data'!$C$1:$CZ$1,0))="","-",INDEX('ce raw data'!$C$2:$CZ$3000,MATCH(1,INDEX(('ce raw data'!$A$2:$A$3000=C1064)*('ce raw data'!$B$2:$B$3000=$B1081),,),0),MATCH(F1067,'ce raw data'!$C$1:$CZ$1,0))),"-")</f>
        <v>-</v>
      </c>
      <c r="G1081" s="8" t="str">
        <f>IFERROR(IF(INDEX('ce raw data'!$C$2:$CZ$3000,MATCH(1,INDEX(('ce raw data'!$A$2:$A$3000=C1064)*('ce raw data'!$B$2:$B$3000=$B1081),,),0),MATCH(G1067,'ce raw data'!$C$1:$CZ$1,0))="","-",INDEX('ce raw data'!$C$2:$CZ$3000,MATCH(1,INDEX(('ce raw data'!$A$2:$A$3000=C1064)*('ce raw data'!$B$2:$B$3000=$B1081),,),0),MATCH(G1067,'ce raw data'!$C$1:$CZ$1,0))),"-")</f>
        <v>-</v>
      </c>
      <c r="H1081" s="8" t="str">
        <f>IFERROR(IF(INDEX('ce raw data'!$C$2:$CZ$3000,MATCH(1,INDEX(('ce raw data'!$A$2:$A$3000=C1064)*('ce raw data'!$B$2:$B$3000=$B1081),,),0),MATCH(H1067,'ce raw data'!$C$1:$CZ$1,0))="","-",INDEX('ce raw data'!$C$2:$CZ$3000,MATCH(1,INDEX(('ce raw data'!$A$2:$A$3000=C1064)*('ce raw data'!$B$2:$B$3000=$B1081),,),0),MATCH(H1067,'ce raw data'!$C$1:$CZ$1,0))),"-")</f>
        <v>-</v>
      </c>
      <c r="I1081" s="8" t="str">
        <f>IFERROR(IF(INDEX('ce raw data'!$C$2:$CZ$3000,MATCH(1,INDEX(('ce raw data'!$A$2:$A$3000=C1064)*('ce raw data'!$B$2:$B$3000=$B1081),,),0),MATCH(I1067,'ce raw data'!$C$1:$CZ$1,0))="","-",INDEX('ce raw data'!$C$2:$CZ$3000,MATCH(1,INDEX(('ce raw data'!$A$2:$A$3000=C1064)*('ce raw data'!$B$2:$B$3000=$B1081),,),0),MATCH(I1067,'ce raw data'!$C$1:$CZ$1,0))),"-")</f>
        <v>-</v>
      </c>
      <c r="J1081" s="8" t="str">
        <f>IFERROR(IF(INDEX('ce raw data'!$C$2:$CZ$3000,MATCH(1,INDEX(('ce raw data'!$A$2:$A$3000=C1064)*('ce raw data'!$B$2:$B$3000=$B1081),,),0),MATCH(J1067,'ce raw data'!$C$1:$CZ$1,0))="","-",INDEX('ce raw data'!$C$2:$CZ$3000,MATCH(1,INDEX(('ce raw data'!$A$2:$A$3000=C1064)*('ce raw data'!$B$2:$B$3000=$B1081),,),0),MATCH(J1067,'ce raw data'!$C$1:$CZ$1,0))),"-")</f>
        <v>-</v>
      </c>
    </row>
    <row r="1082" spans="2:10" hidden="1" x14ac:dyDescent="0.4">
      <c r="B1082" s="10"/>
      <c r="C1082" s="8" t="str">
        <f>IFERROR(IF(INDEX('ce raw data'!$C$2:$CZ$3000,MATCH(1,INDEX(('ce raw data'!$A$2:$A$3000=C1064)*('ce raw data'!$B$2:$B$3000=$B1083),,),0),MATCH(SUBSTITUTE(C1067,"Allele","Height"),'ce raw data'!$C$1:$CZ$1,0))="","-",INDEX('ce raw data'!$C$2:$CZ$3000,MATCH(1,INDEX(('ce raw data'!$A$2:$A$3000=C1064)*('ce raw data'!$B$2:$B$3000=$B1083),,),0),MATCH(SUBSTITUTE(C1067,"Allele","Height"),'ce raw data'!$C$1:$CZ$1,0))),"-")</f>
        <v>-</v>
      </c>
      <c r="D1082" s="8" t="str">
        <f>IFERROR(IF(INDEX('ce raw data'!$C$2:$CZ$3000,MATCH(1,INDEX(('ce raw data'!$A$2:$A$3000=C1064)*('ce raw data'!$B$2:$B$3000=$B1083),,),0),MATCH(SUBSTITUTE(D1067,"Allele","Height"),'ce raw data'!$C$1:$CZ$1,0))="","-",INDEX('ce raw data'!$C$2:$CZ$3000,MATCH(1,INDEX(('ce raw data'!$A$2:$A$3000=C1064)*('ce raw data'!$B$2:$B$3000=$B1083),,),0),MATCH(SUBSTITUTE(D1067,"Allele","Height"),'ce raw data'!$C$1:$CZ$1,0))),"-")</f>
        <v>-</v>
      </c>
      <c r="E1082" s="8" t="str">
        <f>IFERROR(IF(INDEX('ce raw data'!$C$2:$CZ$3000,MATCH(1,INDEX(('ce raw data'!$A$2:$A$3000=C1064)*('ce raw data'!$B$2:$B$3000=$B1083),,),0),MATCH(SUBSTITUTE(E1067,"Allele","Height"),'ce raw data'!$C$1:$CZ$1,0))="","-",INDEX('ce raw data'!$C$2:$CZ$3000,MATCH(1,INDEX(('ce raw data'!$A$2:$A$3000=C1064)*('ce raw data'!$B$2:$B$3000=$B1083),,),0),MATCH(SUBSTITUTE(E1067,"Allele","Height"),'ce raw data'!$C$1:$CZ$1,0))),"-")</f>
        <v>-</v>
      </c>
      <c r="F1082" s="8" t="str">
        <f>IFERROR(IF(INDEX('ce raw data'!$C$2:$CZ$3000,MATCH(1,INDEX(('ce raw data'!$A$2:$A$3000=C1064)*('ce raw data'!$B$2:$B$3000=$B1083),,),0),MATCH(SUBSTITUTE(F1067,"Allele","Height"),'ce raw data'!$C$1:$CZ$1,0))="","-",INDEX('ce raw data'!$C$2:$CZ$3000,MATCH(1,INDEX(('ce raw data'!$A$2:$A$3000=C1064)*('ce raw data'!$B$2:$B$3000=$B1083),,),0),MATCH(SUBSTITUTE(F1067,"Allele","Height"),'ce raw data'!$C$1:$CZ$1,0))),"-")</f>
        <v>-</v>
      </c>
      <c r="G1082" s="8" t="str">
        <f>IFERROR(IF(INDEX('ce raw data'!$C$2:$CZ$3000,MATCH(1,INDEX(('ce raw data'!$A$2:$A$3000=C1064)*('ce raw data'!$B$2:$B$3000=$B1083),,),0),MATCH(SUBSTITUTE(G1067,"Allele","Height"),'ce raw data'!$C$1:$CZ$1,0))="","-",INDEX('ce raw data'!$C$2:$CZ$3000,MATCH(1,INDEX(('ce raw data'!$A$2:$A$3000=C1064)*('ce raw data'!$B$2:$B$3000=$B1083),,),0),MATCH(SUBSTITUTE(G1067,"Allele","Height"),'ce raw data'!$C$1:$CZ$1,0))),"-")</f>
        <v>-</v>
      </c>
      <c r="H1082" s="8" t="str">
        <f>IFERROR(IF(INDEX('ce raw data'!$C$2:$CZ$3000,MATCH(1,INDEX(('ce raw data'!$A$2:$A$3000=C1064)*('ce raw data'!$B$2:$B$3000=$B1083),,),0),MATCH(SUBSTITUTE(H1067,"Allele","Height"),'ce raw data'!$C$1:$CZ$1,0))="","-",INDEX('ce raw data'!$C$2:$CZ$3000,MATCH(1,INDEX(('ce raw data'!$A$2:$A$3000=C1064)*('ce raw data'!$B$2:$B$3000=$B1083),,),0),MATCH(SUBSTITUTE(H1067,"Allele","Height"),'ce raw data'!$C$1:$CZ$1,0))),"-")</f>
        <v>-</v>
      </c>
      <c r="I1082" s="8" t="str">
        <f>IFERROR(IF(INDEX('ce raw data'!$C$2:$CZ$3000,MATCH(1,INDEX(('ce raw data'!$A$2:$A$3000=C1064)*('ce raw data'!$B$2:$B$3000=$B1083),,),0),MATCH(SUBSTITUTE(I1067,"Allele","Height"),'ce raw data'!$C$1:$CZ$1,0))="","-",INDEX('ce raw data'!$C$2:$CZ$3000,MATCH(1,INDEX(('ce raw data'!$A$2:$A$3000=C1064)*('ce raw data'!$B$2:$B$3000=$B1083),,),0),MATCH(SUBSTITUTE(I1067,"Allele","Height"),'ce raw data'!$C$1:$CZ$1,0))),"-")</f>
        <v>-</v>
      </c>
      <c r="J1082" s="8" t="str">
        <f>IFERROR(IF(INDEX('ce raw data'!$C$2:$CZ$3000,MATCH(1,INDEX(('ce raw data'!$A$2:$A$3000=C1064)*('ce raw data'!$B$2:$B$3000=$B1083),,),0),MATCH(SUBSTITUTE(J1067,"Allele","Height"),'ce raw data'!$C$1:$CZ$1,0))="","-",INDEX('ce raw data'!$C$2:$CZ$3000,MATCH(1,INDEX(('ce raw data'!$A$2:$A$3000=C1064)*('ce raw data'!$B$2:$B$3000=$B1083),,),0),MATCH(SUBSTITUTE(J1067,"Allele","Height"),'ce raw data'!$C$1:$CZ$1,0))),"-")</f>
        <v>-</v>
      </c>
    </row>
    <row r="1083" spans="2:10" x14ac:dyDescent="0.4">
      <c r="B1083" s="11" t="str">
        <f>'Allele Call Table'!$A$85</f>
        <v>D16S539</v>
      </c>
      <c r="C1083" s="8" t="str">
        <f>IFERROR(IF(INDEX('ce raw data'!$C$2:$CZ$3000,MATCH(1,INDEX(('ce raw data'!$A$2:$A$3000=C1064)*('ce raw data'!$B$2:$B$3000=$B1083),,),0),MATCH(C1067,'ce raw data'!$C$1:$CZ$1,0))="","-",INDEX('ce raw data'!$C$2:$CZ$3000,MATCH(1,INDEX(('ce raw data'!$A$2:$A$3000=C1064)*('ce raw data'!$B$2:$B$3000=$B1083),,),0),MATCH(C1067,'ce raw data'!$C$1:$CZ$1,0))),"-")</f>
        <v>-</v>
      </c>
      <c r="D1083" s="8" t="str">
        <f>IFERROR(IF(INDEX('ce raw data'!$C$2:$CZ$3000,MATCH(1,INDEX(('ce raw data'!$A$2:$A$3000=C1064)*('ce raw data'!$B$2:$B$3000=$B1083),,),0),MATCH(D1067,'ce raw data'!$C$1:$CZ$1,0))="","-",INDEX('ce raw data'!$C$2:$CZ$3000,MATCH(1,INDEX(('ce raw data'!$A$2:$A$3000=C1064)*('ce raw data'!$B$2:$B$3000=$B1083),,),0),MATCH(D1067,'ce raw data'!$C$1:$CZ$1,0))),"-")</f>
        <v>-</v>
      </c>
      <c r="E1083" s="8" t="str">
        <f>IFERROR(IF(INDEX('ce raw data'!$C$2:$CZ$3000,MATCH(1,INDEX(('ce raw data'!$A$2:$A$3000=C1064)*('ce raw data'!$B$2:$B$3000=$B1083),,),0),MATCH(E1067,'ce raw data'!$C$1:$CZ$1,0))="","-",INDEX('ce raw data'!$C$2:$CZ$3000,MATCH(1,INDEX(('ce raw data'!$A$2:$A$3000=C1064)*('ce raw data'!$B$2:$B$3000=$B1083),,),0),MATCH(E1067,'ce raw data'!$C$1:$CZ$1,0))),"-")</f>
        <v>-</v>
      </c>
      <c r="F1083" s="8" t="str">
        <f>IFERROR(IF(INDEX('ce raw data'!$C$2:$CZ$3000,MATCH(1,INDEX(('ce raw data'!$A$2:$A$3000=C1064)*('ce raw data'!$B$2:$B$3000=$B1083),,),0),MATCH(F1067,'ce raw data'!$C$1:$CZ$1,0))="","-",INDEX('ce raw data'!$C$2:$CZ$3000,MATCH(1,INDEX(('ce raw data'!$A$2:$A$3000=C1064)*('ce raw data'!$B$2:$B$3000=$B1083),,),0),MATCH(F1067,'ce raw data'!$C$1:$CZ$1,0))),"-")</f>
        <v>-</v>
      </c>
      <c r="G1083" s="8" t="str">
        <f>IFERROR(IF(INDEX('ce raw data'!$C$2:$CZ$3000,MATCH(1,INDEX(('ce raw data'!$A$2:$A$3000=C1064)*('ce raw data'!$B$2:$B$3000=$B1083),,),0),MATCH(G1067,'ce raw data'!$C$1:$CZ$1,0))="","-",INDEX('ce raw data'!$C$2:$CZ$3000,MATCH(1,INDEX(('ce raw data'!$A$2:$A$3000=C1064)*('ce raw data'!$B$2:$B$3000=$B1083),,),0),MATCH(G1067,'ce raw data'!$C$1:$CZ$1,0))),"-")</f>
        <v>-</v>
      </c>
      <c r="H1083" s="8" t="str">
        <f>IFERROR(IF(INDEX('ce raw data'!$C$2:$CZ$3000,MATCH(1,INDEX(('ce raw data'!$A$2:$A$3000=C1064)*('ce raw data'!$B$2:$B$3000=$B1083),,),0),MATCH(H1067,'ce raw data'!$C$1:$CZ$1,0))="","-",INDEX('ce raw data'!$C$2:$CZ$3000,MATCH(1,INDEX(('ce raw data'!$A$2:$A$3000=C1064)*('ce raw data'!$B$2:$B$3000=$B1083),,),0),MATCH(H1067,'ce raw data'!$C$1:$CZ$1,0))),"-")</f>
        <v>-</v>
      </c>
      <c r="I1083" s="8" t="str">
        <f>IFERROR(IF(INDEX('ce raw data'!$C$2:$CZ$3000,MATCH(1,INDEX(('ce raw data'!$A$2:$A$3000=C1064)*('ce raw data'!$B$2:$B$3000=$B1083),,),0),MATCH(I1067,'ce raw data'!$C$1:$CZ$1,0))="","-",INDEX('ce raw data'!$C$2:$CZ$3000,MATCH(1,INDEX(('ce raw data'!$A$2:$A$3000=C1064)*('ce raw data'!$B$2:$B$3000=$B1083),,),0),MATCH(I1067,'ce raw data'!$C$1:$CZ$1,0))),"-")</f>
        <v>-</v>
      </c>
      <c r="J1083" s="8" t="str">
        <f>IFERROR(IF(INDEX('ce raw data'!$C$2:$CZ$3000,MATCH(1,INDEX(('ce raw data'!$A$2:$A$3000=C1064)*('ce raw data'!$B$2:$B$3000=$B1083),,),0),MATCH(J1067,'ce raw data'!$C$1:$CZ$1,0))="","-",INDEX('ce raw data'!$C$2:$CZ$3000,MATCH(1,INDEX(('ce raw data'!$A$2:$A$3000=C1064)*('ce raw data'!$B$2:$B$3000=$B1083),,),0),MATCH(J1067,'ce raw data'!$C$1:$CZ$1,0))),"-")</f>
        <v>-</v>
      </c>
    </row>
    <row r="1084" spans="2:10" hidden="1" x14ac:dyDescent="0.4">
      <c r="B1084" s="11"/>
      <c r="C1084" s="8" t="str">
        <f>IFERROR(IF(INDEX('ce raw data'!$C$2:$CZ$3000,MATCH(1,INDEX(('ce raw data'!$A$2:$A$3000=C1064)*('ce raw data'!$B$2:$B$3000=$B1085),,),0),MATCH(SUBSTITUTE(C1067,"Allele","Height"),'ce raw data'!$C$1:$CZ$1,0))="","-",INDEX('ce raw data'!$C$2:$CZ$3000,MATCH(1,INDEX(('ce raw data'!$A$2:$A$3000=C1064)*('ce raw data'!$B$2:$B$3000=$B1085),,),0),MATCH(SUBSTITUTE(C1067,"Allele","Height"),'ce raw data'!$C$1:$CZ$1,0))),"-")</f>
        <v>-</v>
      </c>
      <c r="D1084" s="8" t="str">
        <f>IFERROR(IF(INDEX('ce raw data'!$C$2:$CZ$3000,MATCH(1,INDEX(('ce raw data'!$A$2:$A$3000=C1064)*('ce raw data'!$B$2:$B$3000=$B1085),,),0),MATCH(SUBSTITUTE(D1067,"Allele","Height"),'ce raw data'!$C$1:$CZ$1,0))="","-",INDEX('ce raw data'!$C$2:$CZ$3000,MATCH(1,INDEX(('ce raw data'!$A$2:$A$3000=C1064)*('ce raw data'!$B$2:$B$3000=$B1085),,),0),MATCH(SUBSTITUTE(D1067,"Allele","Height"),'ce raw data'!$C$1:$CZ$1,0))),"-")</f>
        <v>-</v>
      </c>
      <c r="E1084" s="8" t="str">
        <f>IFERROR(IF(INDEX('ce raw data'!$C$2:$CZ$3000,MATCH(1,INDEX(('ce raw data'!$A$2:$A$3000=C1064)*('ce raw data'!$B$2:$B$3000=$B1085),,),0),MATCH(SUBSTITUTE(E1067,"Allele","Height"),'ce raw data'!$C$1:$CZ$1,0))="","-",INDEX('ce raw data'!$C$2:$CZ$3000,MATCH(1,INDEX(('ce raw data'!$A$2:$A$3000=C1064)*('ce raw data'!$B$2:$B$3000=$B1085),,),0),MATCH(SUBSTITUTE(E1067,"Allele","Height"),'ce raw data'!$C$1:$CZ$1,0))),"-")</f>
        <v>-</v>
      </c>
      <c r="F1084" s="8" t="str">
        <f>IFERROR(IF(INDEX('ce raw data'!$C$2:$CZ$3000,MATCH(1,INDEX(('ce raw data'!$A$2:$A$3000=C1064)*('ce raw data'!$B$2:$B$3000=$B1085),,),0),MATCH(SUBSTITUTE(F1067,"Allele","Height"),'ce raw data'!$C$1:$CZ$1,0))="","-",INDEX('ce raw data'!$C$2:$CZ$3000,MATCH(1,INDEX(('ce raw data'!$A$2:$A$3000=C1064)*('ce raw data'!$B$2:$B$3000=$B1085),,),0),MATCH(SUBSTITUTE(F1067,"Allele","Height"),'ce raw data'!$C$1:$CZ$1,0))),"-")</f>
        <v>-</v>
      </c>
      <c r="G1084" s="8" t="str">
        <f>IFERROR(IF(INDEX('ce raw data'!$C$2:$CZ$3000,MATCH(1,INDEX(('ce raw data'!$A$2:$A$3000=C1064)*('ce raw data'!$B$2:$B$3000=$B1085),,),0),MATCH(SUBSTITUTE(G1067,"Allele","Height"),'ce raw data'!$C$1:$CZ$1,0))="","-",INDEX('ce raw data'!$C$2:$CZ$3000,MATCH(1,INDEX(('ce raw data'!$A$2:$A$3000=C1064)*('ce raw data'!$B$2:$B$3000=$B1085),,),0),MATCH(SUBSTITUTE(G1067,"Allele","Height"),'ce raw data'!$C$1:$CZ$1,0))),"-")</f>
        <v>-</v>
      </c>
      <c r="H1084" s="8" t="str">
        <f>IFERROR(IF(INDEX('ce raw data'!$C$2:$CZ$3000,MATCH(1,INDEX(('ce raw data'!$A$2:$A$3000=C1064)*('ce raw data'!$B$2:$B$3000=$B1085),,),0),MATCH(SUBSTITUTE(H1067,"Allele","Height"),'ce raw data'!$C$1:$CZ$1,0))="","-",INDEX('ce raw data'!$C$2:$CZ$3000,MATCH(1,INDEX(('ce raw data'!$A$2:$A$3000=C1064)*('ce raw data'!$B$2:$B$3000=$B1085),,),0),MATCH(SUBSTITUTE(H1067,"Allele","Height"),'ce raw data'!$C$1:$CZ$1,0))),"-")</f>
        <v>-</v>
      </c>
      <c r="I1084" s="8" t="str">
        <f>IFERROR(IF(INDEX('ce raw data'!$C$2:$CZ$3000,MATCH(1,INDEX(('ce raw data'!$A$2:$A$3000=C1064)*('ce raw data'!$B$2:$B$3000=$B1085),,),0),MATCH(SUBSTITUTE(I1067,"Allele","Height"),'ce raw data'!$C$1:$CZ$1,0))="","-",INDEX('ce raw data'!$C$2:$CZ$3000,MATCH(1,INDEX(('ce raw data'!$A$2:$A$3000=C1064)*('ce raw data'!$B$2:$B$3000=$B1085),,),0),MATCH(SUBSTITUTE(I1067,"Allele","Height"),'ce raw data'!$C$1:$CZ$1,0))),"-")</f>
        <v>-</v>
      </c>
      <c r="J1084" s="8" t="str">
        <f>IFERROR(IF(INDEX('ce raw data'!$C$2:$CZ$3000,MATCH(1,INDEX(('ce raw data'!$A$2:$A$3000=C1064)*('ce raw data'!$B$2:$B$3000=$B1085),,),0),MATCH(SUBSTITUTE(J1067,"Allele","Height"),'ce raw data'!$C$1:$CZ$1,0))="","-",INDEX('ce raw data'!$C$2:$CZ$3000,MATCH(1,INDEX(('ce raw data'!$A$2:$A$3000=C1064)*('ce raw data'!$B$2:$B$3000=$B1085),,),0),MATCH(SUBSTITUTE(J1067,"Allele","Height"),'ce raw data'!$C$1:$CZ$1,0))),"-")</f>
        <v>-</v>
      </c>
    </row>
    <row r="1085" spans="2:10" x14ac:dyDescent="0.4">
      <c r="B1085" s="11" t="str">
        <f>'Allele Call Table'!$A$87</f>
        <v>D18S51</v>
      </c>
      <c r="C1085" s="8" t="str">
        <f>IFERROR(IF(INDEX('ce raw data'!$C$2:$CZ$3000,MATCH(1,INDEX(('ce raw data'!$A$2:$A$3000=C1064)*('ce raw data'!$B$2:$B$3000=$B1085),,),0),MATCH(C1067,'ce raw data'!$C$1:$CZ$1,0))="","-",INDEX('ce raw data'!$C$2:$CZ$3000,MATCH(1,INDEX(('ce raw data'!$A$2:$A$3000=C1064)*('ce raw data'!$B$2:$B$3000=$B1085),,),0),MATCH(C1067,'ce raw data'!$C$1:$CZ$1,0))),"-")</f>
        <v>-</v>
      </c>
      <c r="D1085" s="8" t="str">
        <f>IFERROR(IF(INDEX('ce raw data'!$C$2:$CZ$3000,MATCH(1,INDEX(('ce raw data'!$A$2:$A$3000=C1064)*('ce raw data'!$B$2:$B$3000=$B1085),,),0),MATCH(D1067,'ce raw data'!$C$1:$CZ$1,0))="","-",INDEX('ce raw data'!$C$2:$CZ$3000,MATCH(1,INDEX(('ce raw data'!$A$2:$A$3000=C1064)*('ce raw data'!$B$2:$B$3000=$B1085),,),0),MATCH(D1067,'ce raw data'!$C$1:$CZ$1,0))),"-")</f>
        <v>-</v>
      </c>
      <c r="E1085" s="8" t="str">
        <f>IFERROR(IF(INDEX('ce raw data'!$C$2:$CZ$3000,MATCH(1,INDEX(('ce raw data'!$A$2:$A$3000=C1064)*('ce raw data'!$B$2:$B$3000=$B1085),,),0),MATCH(E1067,'ce raw data'!$C$1:$CZ$1,0))="","-",INDEX('ce raw data'!$C$2:$CZ$3000,MATCH(1,INDEX(('ce raw data'!$A$2:$A$3000=C1064)*('ce raw data'!$B$2:$B$3000=$B1085),,),0),MATCH(E1067,'ce raw data'!$C$1:$CZ$1,0))),"-")</f>
        <v>-</v>
      </c>
      <c r="F1085" s="8" t="str">
        <f>IFERROR(IF(INDEX('ce raw data'!$C$2:$CZ$3000,MATCH(1,INDEX(('ce raw data'!$A$2:$A$3000=C1064)*('ce raw data'!$B$2:$B$3000=$B1085),,),0),MATCH(F1067,'ce raw data'!$C$1:$CZ$1,0))="","-",INDEX('ce raw data'!$C$2:$CZ$3000,MATCH(1,INDEX(('ce raw data'!$A$2:$A$3000=C1064)*('ce raw data'!$B$2:$B$3000=$B1085),,),0),MATCH(F1067,'ce raw data'!$C$1:$CZ$1,0))),"-")</f>
        <v>-</v>
      </c>
      <c r="G1085" s="8" t="str">
        <f>IFERROR(IF(INDEX('ce raw data'!$C$2:$CZ$3000,MATCH(1,INDEX(('ce raw data'!$A$2:$A$3000=C1064)*('ce raw data'!$B$2:$B$3000=$B1085),,),0),MATCH(G1067,'ce raw data'!$C$1:$CZ$1,0))="","-",INDEX('ce raw data'!$C$2:$CZ$3000,MATCH(1,INDEX(('ce raw data'!$A$2:$A$3000=C1064)*('ce raw data'!$B$2:$B$3000=$B1085),,),0),MATCH(G1067,'ce raw data'!$C$1:$CZ$1,0))),"-")</f>
        <v>-</v>
      </c>
      <c r="H1085" s="8" t="str">
        <f>IFERROR(IF(INDEX('ce raw data'!$C$2:$CZ$3000,MATCH(1,INDEX(('ce raw data'!$A$2:$A$3000=C1064)*('ce raw data'!$B$2:$B$3000=$B1085),,),0),MATCH(H1067,'ce raw data'!$C$1:$CZ$1,0))="","-",INDEX('ce raw data'!$C$2:$CZ$3000,MATCH(1,INDEX(('ce raw data'!$A$2:$A$3000=C1064)*('ce raw data'!$B$2:$B$3000=$B1085),,),0),MATCH(H1067,'ce raw data'!$C$1:$CZ$1,0))),"-")</f>
        <v>-</v>
      </c>
      <c r="I1085" s="8" t="str">
        <f>IFERROR(IF(INDEX('ce raw data'!$C$2:$CZ$3000,MATCH(1,INDEX(('ce raw data'!$A$2:$A$3000=C1064)*('ce raw data'!$B$2:$B$3000=$B1085),,),0),MATCH(I1067,'ce raw data'!$C$1:$CZ$1,0))="","-",INDEX('ce raw data'!$C$2:$CZ$3000,MATCH(1,INDEX(('ce raw data'!$A$2:$A$3000=C1064)*('ce raw data'!$B$2:$B$3000=$B1085),,),0),MATCH(I1067,'ce raw data'!$C$1:$CZ$1,0))),"-")</f>
        <v>-</v>
      </c>
      <c r="J1085" s="8" t="str">
        <f>IFERROR(IF(INDEX('ce raw data'!$C$2:$CZ$3000,MATCH(1,INDEX(('ce raw data'!$A$2:$A$3000=C1064)*('ce raw data'!$B$2:$B$3000=$B1085),,),0),MATCH(J1067,'ce raw data'!$C$1:$CZ$1,0))="","-",INDEX('ce raw data'!$C$2:$CZ$3000,MATCH(1,INDEX(('ce raw data'!$A$2:$A$3000=C1064)*('ce raw data'!$B$2:$B$3000=$B1085),,),0),MATCH(J1067,'ce raw data'!$C$1:$CZ$1,0))),"-")</f>
        <v>-</v>
      </c>
    </row>
    <row r="1086" spans="2:10" hidden="1" x14ac:dyDescent="0.4">
      <c r="B1086" s="11"/>
      <c r="C1086" s="8" t="str">
        <f>IFERROR(IF(INDEX('ce raw data'!$C$2:$CZ$3000,MATCH(1,INDEX(('ce raw data'!$A$2:$A$3000=C1064)*('ce raw data'!$B$2:$B$3000=$B1087),,),0),MATCH(SUBSTITUTE(C1067,"Allele","Height"),'ce raw data'!$C$1:$CZ$1,0))="","-",INDEX('ce raw data'!$C$2:$CZ$3000,MATCH(1,INDEX(('ce raw data'!$A$2:$A$3000=C1064)*('ce raw data'!$B$2:$B$3000=$B1087),,),0),MATCH(SUBSTITUTE(C1067,"Allele","Height"),'ce raw data'!$C$1:$CZ$1,0))),"-")</f>
        <v>-</v>
      </c>
      <c r="D1086" s="8" t="str">
        <f>IFERROR(IF(INDEX('ce raw data'!$C$2:$CZ$3000,MATCH(1,INDEX(('ce raw data'!$A$2:$A$3000=C1064)*('ce raw data'!$B$2:$B$3000=$B1087),,),0),MATCH(SUBSTITUTE(D1067,"Allele","Height"),'ce raw data'!$C$1:$CZ$1,0))="","-",INDEX('ce raw data'!$C$2:$CZ$3000,MATCH(1,INDEX(('ce raw data'!$A$2:$A$3000=C1064)*('ce raw data'!$B$2:$B$3000=$B1087),,),0),MATCH(SUBSTITUTE(D1067,"Allele","Height"),'ce raw data'!$C$1:$CZ$1,0))),"-")</f>
        <v>-</v>
      </c>
      <c r="E1086" s="8" t="str">
        <f>IFERROR(IF(INDEX('ce raw data'!$C$2:$CZ$3000,MATCH(1,INDEX(('ce raw data'!$A$2:$A$3000=C1064)*('ce raw data'!$B$2:$B$3000=$B1087),,),0),MATCH(SUBSTITUTE(E1067,"Allele","Height"),'ce raw data'!$C$1:$CZ$1,0))="","-",INDEX('ce raw data'!$C$2:$CZ$3000,MATCH(1,INDEX(('ce raw data'!$A$2:$A$3000=C1064)*('ce raw data'!$B$2:$B$3000=$B1087),,),0),MATCH(SUBSTITUTE(E1067,"Allele","Height"),'ce raw data'!$C$1:$CZ$1,0))),"-")</f>
        <v>-</v>
      </c>
      <c r="F1086" s="8" t="str">
        <f>IFERROR(IF(INDEX('ce raw data'!$C$2:$CZ$3000,MATCH(1,INDEX(('ce raw data'!$A$2:$A$3000=C1064)*('ce raw data'!$B$2:$B$3000=$B1087),,),0),MATCH(SUBSTITUTE(F1067,"Allele","Height"),'ce raw data'!$C$1:$CZ$1,0))="","-",INDEX('ce raw data'!$C$2:$CZ$3000,MATCH(1,INDEX(('ce raw data'!$A$2:$A$3000=C1064)*('ce raw data'!$B$2:$B$3000=$B1087),,),0),MATCH(SUBSTITUTE(F1067,"Allele","Height"),'ce raw data'!$C$1:$CZ$1,0))),"-")</f>
        <v>-</v>
      </c>
      <c r="G1086" s="8" t="str">
        <f>IFERROR(IF(INDEX('ce raw data'!$C$2:$CZ$3000,MATCH(1,INDEX(('ce raw data'!$A$2:$A$3000=C1064)*('ce raw data'!$B$2:$B$3000=$B1087),,),0),MATCH(SUBSTITUTE(G1067,"Allele","Height"),'ce raw data'!$C$1:$CZ$1,0))="","-",INDEX('ce raw data'!$C$2:$CZ$3000,MATCH(1,INDEX(('ce raw data'!$A$2:$A$3000=C1064)*('ce raw data'!$B$2:$B$3000=$B1087),,),0),MATCH(SUBSTITUTE(G1067,"Allele","Height"),'ce raw data'!$C$1:$CZ$1,0))),"-")</f>
        <v>-</v>
      </c>
      <c r="H1086" s="8" t="str">
        <f>IFERROR(IF(INDEX('ce raw data'!$C$2:$CZ$3000,MATCH(1,INDEX(('ce raw data'!$A$2:$A$3000=C1064)*('ce raw data'!$B$2:$B$3000=$B1087),,),0),MATCH(SUBSTITUTE(H1067,"Allele","Height"),'ce raw data'!$C$1:$CZ$1,0))="","-",INDEX('ce raw data'!$C$2:$CZ$3000,MATCH(1,INDEX(('ce raw data'!$A$2:$A$3000=C1064)*('ce raw data'!$B$2:$B$3000=$B1087),,),0),MATCH(SUBSTITUTE(H1067,"Allele","Height"),'ce raw data'!$C$1:$CZ$1,0))),"-")</f>
        <v>-</v>
      </c>
      <c r="I1086" s="8" t="str">
        <f>IFERROR(IF(INDEX('ce raw data'!$C$2:$CZ$3000,MATCH(1,INDEX(('ce raw data'!$A$2:$A$3000=C1064)*('ce raw data'!$B$2:$B$3000=$B1087),,),0),MATCH(SUBSTITUTE(I1067,"Allele","Height"),'ce raw data'!$C$1:$CZ$1,0))="","-",INDEX('ce raw data'!$C$2:$CZ$3000,MATCH(1,INDEX(('ce raw data'!$A$2:$A$3000=C1064)*('ce raw data'!$B$2:$B$3000=$B1087),,),0),MATCH(SUBSTITUTE(I1067,"Allele","Height"),'ce raw data'!$C$1:$CZ$1,0))),"-")</f>
        <v>-</v>
      </c>
      <c r="J1086" s="8" t="str">
        <f>IFERROR(IF(INDEX('ce raw data'!$C$2:$CZ$3000,MATCH(1,INDEX(('ce raw data'!$A$2:$A$3000=C1064)*('ce raw data'!$B$2:$B$3000=$B1087),,),0),MATCH(SUBSTITUTE(J1067,"Allele","Height"),'ce raw data'!$C$1:$CZ$1,0))="","-",INDEX('ce raw data'!$C$2:$CZ$3000,MATCH(1,INDEX(('ce raw data'!$A$2:$A$3000=C1064)*('ce raw data'!$B$2:$B$3000=$B1087),,),0),MATCH(SUBSTITUTE(J1067,"Allele","Height"),'ce raw data'!$C$1:$CZ$1,0))),"-")</f>
        <v>-</v>
      </c>
    </row>
    <row r="1087" spans="2:10" x14ac:dyDescent="0.4">
      <c r="B1087" s="11" t="str">
        <f>'Allele Call Table'!$A$89</f>
        <v>D2S1338</v>
      </c>
      <c r="C1087" s="8" t="str">
        <f>IFERROR(IF(INDEX('ce raw data'!$C$2:$CZ$3000,MATCH(1,INDEX(('ce raw data'!$A$2:$A$3000=C1064)*('ce raw data'!$B$2:$B$3000=$B1087),,),0),MATCH(C1067,'ce raw data'!$C$1:$CZ$1,0))="","-",INDEX('ce raw data'!$C$2:$CZ$3000,MATCH(1,INDEX(('ce raw data'!$A$2:$A$3000=C1064)*('ce raw data'!$B$2:$B$3000=$B1087),,),0),MATCH(C1067,'ce raw data'!$C$1:$CZ$1,0))),"-")</f>
        <v>-</v>
      </c>
      <c r="D1087" s="8" t="str">
        <f>IFERROR(IF(INDEX('ce raw data'!$C$2:$CZ$3000,MATCH(1,INDEX(('ce raw data'!$A$2:$A$3000=C1064)*('ce raw data'!$B$2:$B$3000=$B1087),,),0),MATCH(D1067,'ce raw data'!$C$1:$CZ$1,0))="","-",INDEX('ce raw data'!$C$2:$CZ$3000,MATCH(1,INDEX(('ce raw data'!$A$2:$A$3000=C1064)*('ce raw data'!$B$2:$B$3000=$B1087),,),0),MATCH(D1067,'ce raw data'!$C$1:$CZ$1,0))),"-")</f>
        <v>-</v>
      </c>
      <c r="E1087" s="8" t="str">
        <f>IFERROR(IF(INDEX('ce raw data'!$C$2:$CZ$3000,MATCH(1,INDEX(('ce raw data'!$A$2:$A$3000=C1064)*('ce raw data'!$B$2:$B$3000=$B1087),,),0),MATCH(E1067,'ce raw data'!$C$1:$CZ$1,0))="","-",INDEX('ce raw data'!$C$2:$CZ$3000,MATCH(1,INDEX(('ce raw data'!$A$2:$A$3000=C1064)*('ce raw data'!$B$2:$B$3000=$B1087),,),0),MATCH(E1067,'ce raw data'!$C$1:$CZ$1,0))),"-")</f>
        <v>-</v>
      </c>
      <c r="F1087" s="8" t="str">
        <f>IFERROR(IF(INDEX('ce raw data'!$C$2:$CZ$3000,MATCH(1,INDEX(('ce raw data'!$A$2:$A$3000=C1064)*('ce raw data'!$B$2:$B$3000=$B1087),,),0),MATCH(F1067,'ce raw data'!$C$1:$CZ$1,0))="","-",INDEX('ce raw data'!$C$2:$CZ$3000,MATCH(1,INDEX(('ce raw data'!$A$2:$A$3000=C1064)*('ce raw data'!$B$2:$B$3000=$B1087),,),0),MATCH(F1067,'ce raw data'!$C$1:$CZ$1,0))),"-")</f>
        <v>-</v>
      </c>
      <c r="G1087" s="8" t="str">
        <f>IFERROR(IF(INDEX('ce raw data'!$C$2:$CZ$3000,MATCH(1,INDEX(('ce raw data'!$A$2:$A$3000=C1064)*('ce raw data'!$B$2:$B$3000=$B1087),,),0),MATCH(G1067,'ce raw data'!$C$1:$CZ$1,0))="","-",INDEX('ce raw data'!$C$2:$CZ$3000,MATCH(1,INDEX(('ce raw data'!$A$2:$A$3000=C1064)*('ce raw data'!$B$2:$B$3000=$B1087),,),0),MATCH(G1067,'ce raw data'!$C$1:$CZ$1,0))),"-")</f>
        <v>-</v>
      </c>
      <c r="H1087" s="8" t="str">
        <f>IFERROR(IF(INDEX('ce raw data'!$C$2:$CZ$3000,MATCH(1,INDEX(('ce raw data'!$A$2:$A$3000=C1064)*('ce raw data'!$B$2:$B$3000=$B1087),,),0),MATCH(H1067,'ce raw data'!$C$1:$CZ$1,0))="","-",INDEX('ce raw data'!$C$2:$CZ$3000,MATCH(1,INDEX(('ce raw data'!$A$2:$A$3000=C1064)*('ce raw data'!$B$2:$B$3000=$B1087),,),0),MATCH(H1067,'ce raw data'!$C$1:$CZ$1,0))),"-")</f>
        <v>-</v>
      </c>
      <c r="I1087" s="8" t="str">
        <f>IFERROR(IF(INDEX('ce raw data'!$C$2:$CZ$3000,MATCH(1,INDEX(('ce raw data'!$A$2:$A$3000=C1064)*('ce raw data'!$B$2:$B$3000=$B1087),,),0),MATCH(I1067,'ce raw data'!$C$1:$CZ$1,0))="","-",INDEX('ce raw data'!$C$2:$CZ$3000,MATCH(1,INDEX(('ce raw data'!$A$2:$A$3000=C1064)*('ce raw data'!$B$2:$B$3000=$B1087),,),0),MATCH(I1067,'ce raw data'!$C$1:$CZ$1,0))),"-")</f>
        <v>-</v>
      </c>
      <c r="J1087" s="8" t="str">
        <f>IFERROR(IF(INDEX('ce raw data'!$C$2:$CZ$3000,MATCH(1,INDEX(('ce raw data'!$A$2:$A$3000=C1064)*('ce raw data'!$B$2:$B$3000=$B1087),,),0),MATCH(J1067,'ce raw data'!$C$1:$CZ$1,0))="","-",INDEX('ce raw data'!$C$2:$CZ$3000,MATCH(1,INDEX(('ce raw data'!$A$2:$A$3000=C1064)*('ce raw data'!$B$2:$B$3000=$B1087),,),0),MATCH(J1067,'ce raw data'!$C$1:$CZ$1,0))),"-")</f>
        <v>-</v>
      </c>
    </row>
    <row r="1088" spans="2:10" hidden="1" x14ac:dyDescent="0.4">
      <c r="B1088" s="11"/>
      <c r="C1088" s="8" t="str">
        <f>IFERROR(IF(INDEX('ce raw data'!$C$2:$CZ$3000,MATCH(1,INDEX(('ce raw data'!$A$2:$A$3000=C1064)*('ce raw data'!$B$2:$B$3000=$B1089),,),0),MATCH(SUBSTITUTE(C1067,"Allele","Height"),'ce raw data'!$C$1:$CZ$1,0))="","-",INDEX('ce raw data'!$C$2:$CZ$3000,MATCH(1,INDEX(('ce raw data'!$A$2:$A$3000=C1064)*('ce raw data'!$B$2:$B$3000=$B1089),,),0),MATCH(SUBSTITUTE(C1067,"Allele","Height"),'ce raw data'!$C$1:$CZ$1,0))),"-")</f>
        <v>-</v>
      </c>
      <c r="D1088" s="8" t="str">
        <f>IFERROR(IF(INDEX('ce raw data'!$C$2:$CZ$3000,MATCH(1,INDEX(('ce raw data'!$A$2:$A$3000=C1064)*('ce raw data'!$B$2:$B$3000=$B1089),,),0),MATCH(SUBSTITUTE(D1067,"Allele","Height"),'ce raw data'!$C$1:$CZ$1,0))="","-",INDEX('ce raw data'!$C$2:$CZ$3000,MATCH(1,INDEX(('ce raw data'!$A$2:$A$3000=C1064)*('ce raw data'!$B$2:$B$3000=$B1089),,),0),MATCH(SUBSTITUTE(D1067,"Allele","Height"),'ce raw data'!$C$1:$CZ$1,0))),"-")</f>
        <v>-</v>
      </c>
      <c r="E1088" s="8" t="str">
        <f>IFERROR(IF(INDEX('ce raw data'!$C$2:$CZ$3000,MATCH(1,INDEX(('ce raw data'!$A$2:$A$3000=C1064)*('ce raw data'!$B$2:$B$3000=$B1089),,),0),MATCH(SUBSTITUTE(E1067,"Allele","Height"),'ce raw data'!$C$1:$CZ$1,0))="","-",INDEX('ce raw data'!$C$2:$CZ$3000,MATCH(1,INDEX(('ce raw data'!$A$2:$A$3000=C1064)*('ce raw data'!$B$2:$B$3000=$B1089),,),0),MATCH(SUBSTITUTE(E1067,"Allele","Height"),'ce raw data'!$C$1:$CZ$1,0))),"-")</f>
        <v>-</v>
      </c>
      <c r="F1088" s="8" t="str">
        <f>IFERROR(IF(INDEX('ce raw data'!$C$2:$CZ$3000,MATCH(1,INDEX(('ce raw data'!$A$2:$A$3000=C1064)*('ce raw data'!$B$2:$B$3000=$B1089),,),0),MATCH(SUBSTITUTE(F1067,"Allele","Height"),'ce raw data'!$C$1:$CZ$1,0))="","-",INDEX('ce raw data'!$C$2:$CZ$3000,MATCH(1,INDEX(('ce raw data'!$A$2:$A$3000=C1064)*('ce raw data'!$B$2:$B$3000=$B1089),,),0),MATCH(SUBSTITUTE(F1067,"Allele","Height"),'ce raw data'!$C$1:$CZ$1,0))),"-")</f>
        <v>-</v>
      </c>
      <c r="G1088" s="8" t="str">
        <f>IFERROR(IF(INDEX('ce raw data'!$C$2:$CZ$3000,MATCH(1,INDEX(('ce raw data'!$A$2:$A$3000=C1064)*('ce raw data'!$B$2:$B$3000=$B1089),,),0),MATCH(SUBSTITUTE(G1067,"Allele","Height"),'ce raw data'!$C$1:$CZ$1,0))="","-",INDEX('ce raw data'!$C$2:$CZ$3000,MATCH(1,INDEX(('ce raw data'!$A$2:$A$3000=C1064)*('ce raw data'!$B$2:$B$3000=$B1089),,),0),MATCH(SUBSTITUTE(G1067,"Allele","Height"),'ce raw data'!$C$1:$CZ$1,0))),"-")</f>
        <v>-</v>
      </c>
      <c r="H1088" s="8" t="str">
        <f>IFERROR(IF(INDEX('ce raw data'!$C$2:$CZ$3000,MATCH(1,INDEX(('ce raw data'!$A$2:$A$3000=C1064)*('ce raw data'!$B$2:$B$3000=$B1089),,),0),MATCH(SUBSTITUTE(H1067,"Allele","Height"),'ce raw data'!$C$1:$CZ$1,0))="","-",INDEX('ce raw data'!$C$2:$CZ$3000,MATCH(1,INDEX(('ce raw data'!$A$2:$A$3000=C1064)*('ce raw data'!$B$2:$B$3000=$B1089),,),0),MATCH(SUBSTITUTE(H1067,"Allele","Height"),'ce raw data'!$C$1:$CZ$1,0))),"-")</f>
        <v>-</v>
      </c>
      <c r="I1088" s="8" t="str">
        <f>IFERROR(IF(INDEX('ce raw data'!$C$2:$CZ$3000,MATCH(1,INDEX(('ce raw data'!$A$2:$A$3000=C1064)*('ce raw data'!$B$2:$B$3000=$B1089),,),0),MATCH(SUBSTITUTE(I1067,"Allele","Height"),'ce raw data'!$C$1:$CZ$1,0))="","-",INDEX('ce raw data'!$C$2:$CZ$3000,MATCH(1,INDEX(('ce raw data'!$A$2:$A$3000=C1064)*('ce raw data'!$B$2:$B$3000=$B1089),,),0),MATCH(SUBSTITUTE(I1067,"Allele","Height"),'ce raw data'!$C$1:$CZ$1,0))),"-")</f>
        <v>-</v>
      </c>
      <c r="J1088" s="8" t="str">
        <f>IFERROR(IF(INDEX('ce raw data'!$C$2:$CZ$3000,MATCH(1,INDEX(('ce raw data'!$A$2:$A$3000=C1064)*('ce raw data'!$B$2:$B$3000=$B1089),,),0),MATCH(SUBSTITUTE(J1067,"Allele","Height"),'ce raw data'!$C$1:$CZ$1,0))="","-",INDEX('ce raw data'!$C$2:$CZ$3000,MATCH(1,INDEX(('ce raw data'!$A$2:$A$3000=C1064)*('ce raw data'!$B$2:$B$3000=$B1089),,),0),MATCH(SUBSTITUTE(J1067,"Allele","Height"),'ce raw data'!$C$1:$CZ$1,0))),"-")</f>
        <v>-</v>
      </c>
    </row>
    <row r="1089" spans="2:10" x14ac:dyDescent="0.4">
      <c r="B1089" s="11" t="str">
        <f>'Allele Call Table'!$A$91</f>
        <v>CSF1PO</v>
      </c>
      <c r="C1089" s="8" t="str">
        <f>IFERROR(IF(INDEX('ce raw data'!$C$2:$CZ$3000,MATCH(1,INDEX(('ce raw data'!$A$2:$A$3000=C1064)*('ce raw data'!$B$2:$B$3000=$B1089),,),0),MATCH(C1067,'ce raw data'!$C$1:$CZ$1,0))="","-",INDEX('ce raw data'!$C$2:$CZ$3000,MATCH(1,INDEX(('ce raw data'!$A$2:$A$3000=C1064)*('ce raw data'!$B$2:$B$3000=$B1089),,),0),MATCH(C1067,'ce raw data'!$C$1:$CZ$1,0))),"-")</f>
        <v>-</v>
      </c>
      <c r="D1089" s="8" t="str">
        <f>IFERROR(IF(INDEX('ce raw data'!$C$2:$CZ$3000,MATCH(1,INDEX(('ce raw data'!$A$2:$A$3000=C1064)*('ce raw data'!$B$2:$B$3000=$B1089),,),0),MATCH(D1067,'ce raw data'!$C$1:$CZ$1,0))="","-",INDEX('ce raw data'!$C$2:$CZ$3000,MATCH(1,INDEX(('ce raw data'!$A$2:$A$3000=C1064)*('ce raw data'!$B$2:$B$3000=$B1089),,),0),MATCH(D1067,'ce raw data'!$C$1:$CZ$1,0))),"-")</f>
        <v>-</v>
      </c>
      <c r="E1089" s="8" t="str">
        <f>IFERROR(IF(INDEX('ce raw data'!$C$2:$CZ$3000,MATCH(1,INDEX(('ce raw data'!$A$2:$A$3000=C1064)*('ce raw data'!$B$2:$B$3000=$B1089),,),0),MATCH(E1067,'ce raw data'!$C$1:$CZ$1,0))="","-",INDEX('ce raw data'!$C$2:$CZ$3000,MATCH(1,INDEX(('ce raw data'!$A$2:$A$3000=C1064)*('ce raw data'!$B$2:$B$3000=$B1089),,),0),MATCH(E1067,'ce raw data'!$C$1:$CZ$1,0))),"-")</f>
        <v>-</v>
      </c>
      <c r="F1089" s="8" t="str">
        <f>IFERROR(IF(INDEX('ce raw data'!$C$2:$CZ$3000,MATCH(1,INDEX(('ce raw data'!$A$2:$A$3000=C1064)*('ce raw data'!$B$2:$B$3000=$B1089),,),0),MATCH(F1067,'ce raw data'!$C$1:$CZ$1,0))="","-",INDEX('ce raw data'!$C$2:$CZ$3000,MATCH(1,INDEX(('ce raw data'!$A$2:$A$3000=C1064)*('ce raw data'!$B$2:$B$3000=$B1089),,),0),MATCH(F1067,'ce raw data'!$C$1:$CZ$1,0))),"-")</f>
        <v>-</v>
      </c>
      <c r="G1089" s="8" t="str">
        <f>IFERROR(IF(INDEX('ce raw data'!$C$2:$CZ$3000,MATCH(1,INDEX(('ce raw data'!$A$2:$A$3000=C1064)*('ce raw data'!$B$2:$B$3000=$B1089),,),0),MATCH(G1067,'ce raw data'!$C$1:$CZ$1,0))="","-",INDEX('ce raw data'!$C$2:$CZ$3000,MATCH(1,INDEX(('ce raw data'!$A$2:$A$3000=C1064)*('ce raw data'!$B$2:$B$3000=$B1089),,),0),MATCH(G1067,'ce raw data'!$C$1:$CZ$1,0))),"-")</f>
        <v>-</v>
      </c>
      <c r="H1089" s="8" t="str">
        <f>IFERROR(IF(INDEX('ce raw data'!$C$2:$CZ$3000,MATCH(1,INDEX(('ce raw data'!$A$2:$A$3000=C1064)*('ce raw data'!$B$2:$B$3000=$B1089),,),0),MATCH(H1067,'ce raw data'!$C$1:$CZ$1,0))="","-",INDEX('ce raw data'!$C$2:$CZ$3000,MATCH(1,INDEX(('ce raw data'!$A$2:$A$3000=C1064)*('ce raw data'!$B$2:$B$3000=$B1089),,),0),MATCH(H1067,'ce raw data'!$C$1:$CZ$1,0))),"-")</f>
        <v>-</v>
      </c>
      <c r="I1089" s="8" t="str">
        <f>IFERROR(IF(INDEX('ce raw data'!$C$2:$CZ$3000,MATCH(1,INDEX(('ce raw data'!$A$2:$A$3000=C1064)*('ce raw data'!$B$2:$B$3000=$B1089),,),0),MATCH(I1067,'ce raw data'!$C$1:$CZ$1,0))="","-",INDEX('ce raw data'!$C$2:$CZ$3000,MATCH(1,INDEX(('ce raw data'!$A$2:$A$3000=C1064)*('ce raw data'!$B$2:$B$3000=$B1089),,),0),MATCH(I1067,'ce raw data'!$C$1:$CZ$1,0))),"-")</f>
        <v>-</v>
      </c>
      <c r="J1089" s="8" t="str">
        <f>IFERROR(IF(INDEX('ce raw data'!$C$2:$CZ$3000,MATCH(1,INDEX(('ce raw data'!$A$2:$A$3000=C1064)*('ce raw data'!$B$2:$B$3000=$B1089),,),0),MATCH(J1067,'ce raw data'!$C$1:$CZ$1,0))="","-",INDEX('ce raw data'!$C$2:$CZ$3000,MATCH(1,INDEX(('ce raw data'!$A$2:$A$3000=C1064)*('ce raw data'!$B$2:$B$3000=$B1089),,),0),MATCH(J1067,'ce raw data'!$C$1:$CZ$1,0))),"-")</f>
        <v>-</v>
      </c>
    </row>
    <row r="1090" spans="2:10" hidden="1" x14ac:dyDescent="0.4">
      <c r="B1090" s="11"/>
      <c r="C1090" s="8" t="str">
        <f>IFERROR(IF(INDEX('ce raw data'!$C$2:$CZ$3000,MATCH(1,INDEX(('ce raw data'!$A$2:$A$3000=C1064)*('ce raw data'!$B$2:$B$3000=$B1091),,),0),MATCH(SUBSTITUTE(C1067,"Allele","Height"),'ce raw data'!$C$1:$CZ$1,0))="","-",INDEX('ce raw data'!$C$2:$CZ$3000,MATCH(1,INDEX(('ce raw data'!$A$2:$A$3000=C1064)*('ce raw data'!$B$2:$B$3000=$B1091),,),0),MATCH(SUBSTITUTE(C1067,"Allele","Height"),'ce raw data'!$C$1:$CZ$1,0))),"-")</f>
        <v>-</v>
      </c>
      <c r="D1090" s="8" t="str">
        <f>IFERROR(IF(INDEX('ce raw data'!$C$2:$CZ$3000,MATCH(1,INDEX(('ce raw data'!$A$2:$A$3000=C1064)*('ce raw data'!$B$2:$B$3000=$B1091),,),0),MATCH(SUBSTITUTE(D1067,"Allele","Height"),'ce raw data'!$C$1:$CZ$1,0))="","-",INDEX('ce raw data'!$C$2:$CZ$3000,MATCH(1,INDEX(('ce raw data'!$A$2:$A$3000=C1064)*('ce raw data'!$B$2:$B$3000=$B1091),,),0),MATCH(SUBSTITUTE(D1067,"Allele","Height"),'ce raw data'!$C$1:$CZ$1,0))),"-")</f>
        <v>-</v>
      </c>
      <c r="E1090" s="8" t="str">
        <f>IFERROR(IF(INDEX('ce raw data'!$C$2:$CZ$3000,MATCH(1,INDEX(('ce raw data'!$A$2:$A$3000=C1064)*('ce raw data'!$B$2:$B$3000=$B1091),,),0),MATCH(SUBSTITUTE(E1067,"Allele","Height"),'ce raw data'!$C$1:$CZ$1,0))="","-",INDEX('ce raw data'!$C$2:$CZ$3000,MATCH(1,INDEX(('ce raw data'!$A$2:$A$3000=C1064)*('ce raw data'!$B$2:$B$3000=$B1091),,),0),MATCH(SUBSTITUTE(E1067,"Allele","Height"),'ce raw data'!$C$1:$CZ$1,0))),"-")</f>
        <v>-</v>
      </c>
      <c r="F1090" s="8" t="str">
        <f>IFERROR(IF(INDEX('ce raw data'!$C$2:$CZ$3000,MATCH(1,INDEX(('ce raw data'!$A$2:$A$3000=C1064)*('ce raw data'!$B$2:$B$3000=$B1091),,),0),MATCH(SUBSTITUTE(F1067,"Allele","Height"),'ce raw data'!$C$1:$CZ$1,0))="","-",INDEX('ce raw data'!$C$2:$CZ$3000,MATCH(1,INDEX(('ce raw data'!$A$2:$A$3000=C1064)*('ce raw data'!$B$2:$B$3000=$B1091),,),0),MATCH(SUBSTITUTE(F1067,"Allele","Height"),'ce raw data'!$C$1:$CZ$1,0))),"-")</f>
        <v>-</v>
      </c>
      <c r="G1090" s="8" t="str">
        <f>IFERROR(IF(INDEX('ce raw data'!$C$2:$CZ$3000,MATCH(1,INDEX(('ce raw data'!$A$2:$A$3000=C1064)*('ce raw data'!$B$2:$B$3000=$B1091),,),0),MATCH(SUBSTITUTE(G1067,"Allele","Height"),'ce raw data'!$C$1:$CZ$1,0))="","-",INDEX('ce raw data'!$C$2:$CZ$3000,MATCH(1,INDEX(('ce raw data'!$A$2:$A$3000=C1064)*('ce raw data'!$B$2:$B$3000=$B1091),,),0),MATCH(SUBSTITUTE(G1067,"Allele","Height"),'ce raw data'!$C$1:$CZ$1,0))),"-")</f>
        <v>-</v>
      </c>
      <c r="H1090" s="8" t="str">
        <f>IFERROR(IF(INDEX('ce raw data'!$C$2:$CZ$3000,MATCH(1,INDEX(('ce raw data'!$A$2:$A$3000=C1064)*('ce raw data'!$B$2:$B$3000=$B1091),,),0),MATCH(SUBSTITUTE(H1067,"Allele","Height"),'ce raw data'!$C$1:$CZ$1,0))="","-",INDEX('ce raw data'!$C$2:$CZ$3000,MATCH(1,INDEX(('ce raw data'!$A$2:$A$3000=C1064)*('ce raw data'!$B$2:$B$3000=$B1091),,),0),MATCH(SUBSTITUTE(H1067,"Allele","Height"),'ce raw data'!$C$1:$CZ$1,0))),"-")</f>
        <v>-</v>
      </c>
      <c r="I1090" s="8" t="str">
        <f>IFERROR(IF(INDEX('ce raw data'!$C$2:$CZ$3000,MATCH(1,INDEX(('ce raw data'!$A$2:$A$3000=C1064)*('ce raw data'!$B$2:$B$3000=$B1091),,),0),MATCH(SUBSTITUTE(I1067,"Allele","Height"),'ce raw data'!$C$1:$CZ$1,0))="","-",INDEX('ce raw data'!$C$2:$CZ$3000,MATCH(1,INDEX(('ce raw data'!$A$2:$A$3000=C1064)*('ce raw data'!$B$2:$B$3000=$B1091),,),0),MATCH(SUBSTITUTE(I1067,"Allele","Height"),'ce raw data'!$C$1:$CZ$1,0))),"-")</f>
        <v>-</v>
      </c>
      <c r="J1090" s="8" t="str">
        <f>IFERROR(IF(INDEX('ce raw data'!$C$2:$CZ$3000,MATCH(1,INDEX(('ce raw data'!$A$2:$A$3000=C1064)*('ce raw data'!$B$2:$B$3000=$B1091),,),0),MATCH(SUBSTITUTE(J1067,"Allele","Height"),'ce raw data'!$C$1:$CZ$1,0))="","-",INDEX('ce raw data'!$C$2:$CZ$3000,MATCH(1,INDEX(('ce raw data'!$A$2:$A$3000=C1064)*('ce raw data'!$B$2:$B$3000=$B1091),,),0),MATCH(SUBSTITUTE(J1067,"Allele","Height"),'ce raw data'!$C$1:$CZ$1,0))),"-")</f>
        <v>-</v>
      </c>
    </row>
    <row r="1091" spans="2:10" x14ac:dyDescent="0.4">
      <c r="B1091" s="11" t="str">
        <f>'Allele Call Table'!$A$93</f>
        <v>Penta D</v>
      </c>
      <c r="C1091" s="8" t="str">
        <f>IFERROR(IF(INDEX('ce raw data'!$C$2:$CZ$3000,MATCH(1,INDEX(('ce raw data'!$A$2:$A$3000=C1064)*('ce raw data'!$B$2:$B$3000=$B1091),,),0),MATCH(C1067,'ce raw data'!$C$1:$CZ$1,0))="","-",INDEX('ce raw data'!$C$2:$CZ$3000,MATCH(1,INDEX(('ce raw data'!$A$2:$A$3000=C1064)*('ce raw data'!$B$2:$B$3000=$B1091),,),0),MATCH(C1067,'ce raw data'!$C$1:$CZ$1,0))),"-")</f>
        <v>-</v>
      </c>
      <c r="D1091" s="8" t="str">
        <f>IFERROR(IF(INDEX('ce raw data'!$C$2:$CZ$3000,MATCH(1,INDEX(('ce raw data'!$A$2:$A$3000=C1064)*('ce raw data'!$B$2:$B$3000=$B1091),,),0),MATCH(D1067,'ce raw data'!$C$1:$CZ$1,0))="","-",INDEX('ce raw data'!$C$2:$CZ$3000,MATCH(1,INDEX(('ce raw data'!$A$2:$A$3000=C1064)*('ce raw data'!$B$2:$B$3000=$B1091),,),0),MATCH(D1067,'ce raw data'!$C$1:$CZ$1,0))),"-")</f>
        <v>-</v>
      </c>
      <c r="E1091" s="8" t="str">
        <f>IFERROR(IF(INDEX('ce raw data'!$C$2:$CZ$3000,MATCH(1,INDEX(('ce raw data'!$A$2:$A$3000=C1064)*('ce raw data'!$B$2:$B$3000=$B1091),,),0),MATCH(E1067,'ce raw data'!$C$1:$CZ$1,0))="","-",INDEX('ce raw data'!$C$2:$CZ$3000,MATCH(1,INDEX(('ce raw data'!$A$2:$A$3000=C1064)*('ce raw data'!$B$2:$B$3000=$B1091),,),0),MATCH(E1067,'ce raw data'!$C$1:$CZ$1,0))),"-")</f>
        <v>-</v>
      </c>
      <c r="F1091" s="8" t="str">
        <f>IFERROR(IF(INDEX('ce raw data'!$C$2:$CZ$3000,MATCH(1,INDEX(('ce raw data'!$A$2:$A$3000=C1064)*('ce raw data'!$B$2:$B$3000=$B1091),,),0),MATCH(F1067,'ce raw data'!$C$1:$CZ$1,0))="","-",INDEX('ce raw data'!$C$2:$CZ$3000,MATCH(1,INDEX(('ce raw data'!$A$2:$A$3000=C1064)*('ce raw data'!$B$2:$B$3000=$B1091),,),0),MATCH(F1067,'ce raw data'!$C$1:$CZ$1,0))),"-")</f>
        <v>-</v>
      </c>
      <c r="G1091" s="8" t="str">
        <f>IFERROR(IF(INDEX('ce raw data'!$C$2:$CZ$3000,MATCH(1,INDEX(('ce raw data'!$A$2:$A$3000=C1064)*('ce raw data'!$B$2:$B$3000=$B1091),,),0),MATCH(G1067,'ce raw data'!$C$1:$CZ$1,0))="","-",INDEX('ce raw data'!$C$2:$CZ$3000,MATCH(1,INDEX(('ce raw data'!$A$2:$A$3000=C1064)*('ce raw data'!$B$2:$B$3000=$B1091),,),0),MATCH(G1067,'ce raw data'!$C$1:$CZ$1,0))),"-")</f>
        <v>-</v>
      </c>
      <c r="H1091" s="8" t="str">
        <f>IFERROR(IF(INDEX('ce raw data'!$C$2:$CZ$3000,MATCH(1,INDEX(('ce raw data'!$A$2:$A$3000=C1064)*('ce raw data'!$B$2:$B$3000=$B1091),,),0),MATCH(H1067,'ce raw data'!$C$1:$CZ$1,0))="","-",INDEX('ce raw data'!$C$2:$CZ$3000,MATCH(1,INDEX(('ce raw data'!$A$2:$A$3000=C1064)*('ce raw data'!$B$2:$B$3000=$B1091),,),0),MATCH(H1067,'ce raw data'!$C$1:$CZ$1,0))),"-")</f>
        <v>-</v>
      </c>
      <c r="I1091" s="8" t="str">
        <f>IFERROR(IF(INDEX('ce raw data'!$C$2:$CZ$3000,MATCH(1,INDEX(('ce raw data'!$A$2:$A$3000=C1064)*('ce raw data'!$B$2:$B$3000=$B1091),,),0),MATCH(I1067,'ce raw data'!$C$1:$CZ$1,0))="","-",INDEX('ce raw data'!$C$2:$CZ$3000,MATCH(1,INDEX(('ce raw data'!$A$2:$A$3000=C1064)*('ce raw data'!$B$2:$B$3000=$B1091),,),0),MATCH(I1067,'ce raw data'!$C$1:$CZ$1,0))),"-")</f>
        <v>-</v>
      </c>
      <c r="J1091" s="8" t="str">
        <f>IFERROR(IF(INDEX('ce raw data'!$C$2:$CZ$3000,MATCH(1,INDEX(('ce raw data'!$A$2:$A$3000=C1064)*('ce raw data'!$B$2:$B$3000=$B1091),,),0),MATCH(J1067,'ce raw data'!$C$1:$CZ$1,0))="","-",INDEX('ce raw data'!$C$2:$CZ$3000,MATCH(1,INDEX(('ce raw data'!$A$2:$A$3000=C1064)*('ce raw data'!$B$2:$B$3000=$B1091),,),0),MATCH(J1067,'ce raw data'!$C$1:$CZ$1,0))),"-")</f>
        <v>-</v>
      </c>
    </row>
    <row r="1092" spans="2:10" hidden="1" x14ac:dyDescent="0.4">
      <c r="B1092" s="10"/>
      <c r="C1092" s="8" t="str">
        <f>IFERROR(IF(INDEX('ce raw data'!$C$2:$CZ$3000,MATCH(1,INDEX(('ce raw data'!$A$2:$A$3000=C1064)*('ce raw data'!$B$2:$B$3000=$B1093),,),0),MATCH(SUBSTITUTE(C1067,"Allele","Height"),'ce raw data'!$C$1:$CZ$1,0))="","-",INDEX('ce raw data'!$C$2:$CZ$3000,MATCH(1,INDEX(('ce raw data'!$A$2:$A$3000=C1064)*('ce raw data'!$B$2:$B$3000=$B1093),,),0),MATCH(SUBSTITUTE(C1067,"Allele","Height"),'ce raw data'!$C$1:$CZ$1,0))),"-")</f>
        <v>-</v>
      </c>
      <c r="D1092" s="8" t="str">
        <f>IFERROR(IF(INDEX('ce raw data'!$C$2:$CZ$3000,MATCH(1,INDEX(('ce raw data'!$A$2:$A$3000=C1064)*('ce raw data'!$B$2:$B$3000=$B1093),,),0),MATCH(SUBSTITUTE(D1067,"Allele","Height"),'ce raw data'!$C$1:$CZ$1,0))="","-",INDEX('ce raw data'!$C$2:$CZ$3000,MATCH(1,INDEX(('ce raw data'!$A$2:$A$3000=C1064)*('ce raw data'!$B$2:$B$3000=$B1093),,),0),MATCH(SUBSTITUTE(D1067,"Allele","Height"),'ce raw data'!$C$1:$CZ$1,0))),"-")</f>
        <v>-</v>
      </c>
      <c r="E1092" s="8" t="str">
        <f>IFERROR(IF(INDEX('ce raw data'!$C$2:$CZ$3000,MATCH(1,INDEX(('ce raw data'!$A$2:$A$3000=C1064)*('ce raw data'!$B$2:$B$3000=$B1093),,),0),MATCH(SUBSTITUTE(E1067,"Allele","Height"),'ce raw data'!$C$1:$CZ$1,0))="","-",INDEX('ce raw data'!$C$2:$CZ$3000,MATCH(1,INDEX(('ce raw data'!$A$2:$A$3000=C1064)*('ce raw data'!$B$2:$B$3000=$B1093),,),0),MATCH(SUBSTITUTE(E1067,"Allele","Height"),'ce raw data'!$C$1:$CZ$1,0))),"-")</f>
        <v>-</v>
      </c>
      <c r="F1092" s="8" t="str">
        <f>IFERROR(IF(INDEX('ce raw data'!$C$2:$CZ$3000,MATCH(1,INDEX(('ce raw data'!$A$2:$A$3000=C1064)*('ce raw data'!$B$2:$B$3000=$B1093),,),0),MATCH(SUBSTITUTE(F1067,"Allele","Height"),'ce raw data'!$C$1:$CZ$1,0))="","-",INDEX('ce raw data'!$C$2:$CZ$3000,MATCH(1,INDEX(('ce raw data'!$A$2:$A$3000=C1064)*('ce raw data'!$B$2:$B$3000=$B1093),,),0),MATCH(SUBSTITUTE(F1067,"Allele","Height"),'ce raw data'!$C$1:$CZ$1,0))),"-")</f>
        <v>-</v>
      </c>
      <c r="G1092" s="8" t="str">
        <f>IFERROR(IF(INDEX('ce raw data'!$C$2:$CZ$3000,MATCH(1,INDEX(('ce raw data'!$A$2:$A$3000=C1064)*('ce raw data'!$B$2:$B$3000=$B1093),,),0),MATCH(SUBSTITUTE(G1067,"Allele","Height"),'ce raw data'!$C$1:$CZ$1,0))="","-",INDEX('ce raw data'!$C$2:$CZ$3000,MATCH(1,INDEX(('ce raw data'!$A$2:$A$3000=C1064)*('ce raw data'!$B$2:$B$3000=$B1093),,),0),MATCH(SUBSTITUTE(G1067,"Allele","Height"),'ce raw data'!$C$1:$CZ$1,0))),"-")</f>
        <v>-</v>
      </c>
      <c r="H1092" s="8" t="str">
        <f>IFERROR(IF(INDEX('ce raw data'!$C$2:$CZ$3000,MATCH(1,INDEX(('ce raw data'!$A$2:$A$3000=C1064)*('ce raw data'!$B$2:$B$3000=$B1093),,),0),MATCH(SUBSTITUTE(H1067,"Allele","Height"),'ce raw data'!$C$1:$CZ$1,0))="","-",INDEX('ce raw data'!$C$2:$CZ$3000,MATCH(1,INDEX(('ce raw data'!$A$2:$A$3000=C1064)*('ce raw data'!$B$2:$B$3000=$B1093),,),0),MATCH(SUBSTITUTE(H1067,"Allele","Height"),'ce raw data'!$C$1:$CZ$1,0))),"-")</f>
        <v>-</v>
      </c>
      <c r="I1092" s="8" t="str">
        <f>IFERROR(IF(INDEX('ce raw data'!$C$2:$CZ$3000,MATCH(1,INDEX(('ce raw data'!$A$2:$A$3000=C1064)*('ce raw data'!$B$2:$B$3000=$B1093),,),0),MATCH(SUBSTITUTE(I1067,"Allele","Height"),'ce raw data'!$C$1:$CZ$1,0))="","-",INDEX('ce raw data'!$C$2:$CZ$3000,MATCH(1,INDEX(('ce raw data'!$A$2:$A$3000=C1064)*('ce raw data'!$B$2:$B$3000=$B1093),,),0),MATCH(SUBSTITUTE(I1067,"Allele","Height"),'ce raw data'!$C$1:$CZ$1,0))),"-")</f>
        <v>-</v>
      </c>
      <c r="J1092" s="8" t="str">
        <f>IFERROR(IF(INDEX('ce raw data'!$C$2:$CZ$3000,MATCH(1,INDEX(('ce raw data'!$A$2:$A$3000=C1064)*('ce raw data'!$B$2:$B$3000=$B1093),,),0),MATCH(SUBSTITUTE(J1067,"Allele","Height"),'ce raw data'!$C$1:$CZ$1,0))="","-",INDEX('ce raw data'!$C$2:$CZ$3000,MATCH(1,INDEX(('ce raw data'!$A$2:$A$3000=C1064)*('ce raw data'!$B$2:$B$3000=$B1093),,),0),MATCH(SUBSTITUTE(J1067,"Allele","Height"),'ce raw data'!$C$1:$CZ$1,0))),"-")</f>
        <v>-</v>
      </c>
    </row>
    <row r="1093" spans="2:10" x14ac:dyDescent="0.4">
      <c r="B1093" s="14" t="str">
        <f>'Allele Call Table'!$A$95</f>
        <v>TH01</v>
      </c>
      <c r="C1093" s="8" t="str">
        <f>IFERROR(IF(INDEX('ce raw data'!$C$2:$CZ$3000,MATCH(1,INDEX(('ce raw data'!$A$2:$A$3000=C1064)*('ce raw data'!$B$2:$B$3000=$B1093),,),0),MATCH(C1067,'ce raw data'!$C$1:$CZ$1,0))="","-",INDEX('ce raw data'!$C$2:$CZ$3000,MATCH(1,INDEX(('ce raw data'!$A$2:$A$3000=C1064)*('ce raw data'!$B$2:$B$3000=$B1093),,),0),MATCH(C1067,'ce raw data'!$C$1:$CZ$1,0))),"-")</f>
        <v>-</v>
      </c>
      <c r="D1093" s="8" t="str">
        <f>IFERROR(IF(INDEX('ce raw data'!$C$2:$CZ$3000,MATCH(1,INDEX(('ce raw data'!$A$2:$A$3000=C1064)*('ce raw data'!$B$2:$B$3000=$B1093),,),0),MATCH(D1067,'ce raw data'!$C$1:$CZ$1,0))="","-",INDEX('ce raw data'!$C$2:$CZ$3000,MATCH(1,INDEX(('ce raw data'!$A$2:$A$3000=C1064)*('ce raw data'!$B$2:$B$3000=$B1093),,),0),MATCH(D1067,'ce raw data'!$C$1:$CZ$1,0))),"-")</f>
        <v>-</v>
      </c>
      <c r="E1093" s="8" t="str">
        <f>IFERROR(IF(INDEX('ce raw data'!$C$2:$CZ$3000,MATCH(1,INDEX(('ce raw data'!$A$2:$A$3000=C1064)*('ce raw data'!$B$2:$B$3000=$B1093),,),0),MATCH(E1067,'ce raw data'!$C$1:$CZ$1,0))="","-",INDEX('ce raw data'!$C$2:$CZ$3000,MATCH(1,INDEX(('ce raw data'!$A$2:$A$3000=C1064)*('ce raw data'!$B$2:$B$3000=$B1093),,),0),MATCH(E1067,'ce raw data'!$C$1:$CZ$1,0))),"-")</f>
        <v>-</v>
      </c>
      <c r="F1093" s="8" t="str">
        <f>IFERROR(IF(INDEX('ce raw data'!$C$2:$CZ$3000,MATCH(1,INDEX(('ce raw data'!$A$2:$A$3000=C1064)*('ce raw data'!$B$2:$B$3000=$B1093),,),0),MATCH(F1067,'ce raw data'!$C$1:$CZ$1,0))="","-",INDEX('ce raw data'!$C$2:$CZ$3000,MATCH(1,INDEX(('ce raw data'!$A$2:$A$3000=C1064)*('ce raw data'!$B$2:$B$3000=$B1093),,),0),MATCH(F1067,'ce raw data'!$C$1:$CZ$1,0))),"-")</f>
        <v>-</v>
      </c>
      <c r="G1093" s="8" t="str">
        <f>IFERROR(IF(INDEX('ce raw data'!$C$2:$CZ$3000,MATCH(1,INDEX(('ce raw data'!$A$2:$A$3000=C1064)*('ce raw data'!$B$2:$B$3000=$B1093),,),0),MATCH(G1067,'ce raw data'!$C$1:$CZ$1,0))="","-",INDEX('ce raw data'!$C$2:$CZ$3000,MATCH(1,INDEX(('ce raw data'!$A$2:$A$3000=C1064)*('ce raw data'!$B$2:$B$3000=$B1093),,),0),MATCH(G1067,'ce raw data'!$C$1:$CZ$1,0))),"-")</f>
        <v>-</v>
      </c>
      <c r="H1093" s="8" t="str">
        <f>IFERROR(IF(INDEX('ce raw data'!$C$2:$CZ$3000,MATCH(1,INDEX(('ce raw data'!$A$2:$A$3000=C1064)*('ce raw data'!$B$2:$B$3000=$B1093),,),0),MATCH(H1067,'ce raw data'!$C$1:$CZ$1,0))="","-",INDEX('ce raw data'!$C$2:$CZ$3000,MATCH(1,INDEX(('ce raw data'!$A$2:$A$3000=C1064)*('ce raw data'!$B$2:$B$3000=$B1093),,),0),MATCH(H1067,'ce raw data'!$C$1:$CZ$1,0))),"-")</f>
        <v>-</v>
      </c>
      <c r="I1093" s="8" t="str">
        <f>IFERROR(IF(INDEX('ce raw data'!$C$2:$CZ$3000,MATCH(1,INDEX(('ce raw data'!$A$2:$A$3000=C1064)*('ce raw data'!$B$2:$B$3000=$B1093),,),0),MATCH(I1067,'ce raw data'!$C$1:$CZ$1,0))="","-",INDEX('ce raw data'!$C$2:$CZ$3000,MATCH(1,INDEX(('ce raw data'!$A$2:$A$3000=C1064)*('ce raw data'!$B$2:$B$3000=$B1093),,),0),MATCH(I1067,'ce raw data'!$C$1:$CZ$1,0))),"-")</f>
        <v>-</v>
      </c>
      <c r="J1093" s="8" t="str">
        <f>IFERROR(IF(INDEX('ce raw data'!$C$2:$CZ$3000,MATCH(1,INDEX(('ce raw data'!$A$2:$A$3000=C1064)*('ce raw data'!$B$2:$B$3000=$B1093),,),0),MATCH(J1067,'ce raw data'!$C$1:$CZ$1,0))="","-",INDEX('ce raw data'!$C$2:$CZ$3000,MATCH(1,INDEX(('ce raw data'!$A$2:$A$3000=C1064)*('ce raw data'!$B$2:$B$3000=$B1093),,),0),MATCH(J1067,'ce raw data'!$C$1:$CZ$1,0))),"-")</f>
        <v>-</v>
      </c>
    </row>
    <row r="1094" spans="2:10" hidden="1" x14ac:dyDescent="0.4">
      <c r="B1094" s="14"/>
      <c r="C1094" s="8" t="str">
        <f>IFERROR(IF(INDEX('ce raw data'!$C$2:$CZ$3000,MATCH(1,INDEX(('ce raw data'!$A$2:$A$3000=C1064)*('ce raw data'!$B$2:$B$3000=$B1095),,),0),MATCH(SUBSTITUTE(C1067,"Allele","Height"),'ce raw data'!$C$1:$CZ$1,0))="","-",INDEX('ce raw data'!$C$2:$CZ$3000,MATCH(1,INDEX(('ce raw data'!$A$2:$A$3000=C1064)*('ce raw data'!$B$2:$B$3000=$B1095),,),0),MATCH(SUBSTITUTE(C1067,"Allele","Height"),'ce raw data'!$C$1:$CZ$1,0))),"-")</f>
        <v>-</v>
      </c>
      <c r="D1094" s="8" t="str">
        <f>IFERROR(IF(INDEX('ce raw data'!$C$2:$CZ$3000,MATCH(1,INDEX(('ce raw data'!$A$2:$A$3000=C1064)*('ce raw data'!$B$2:$B$3000=$B1095),,),0),MATCH(SUBSTITUTE(D1067,"Allele","Height"),'ce raw data'!$C$1:$CZ$1,0))="","-",INDEX('ce raw data'!$C$2:$CZ$3000,MATCH(1,INDEX(('ce raw data'!$A$2:$A$3000=C1064)*('ce raw data'!$B$2:$B$3000=$B1095),,),0),MATCH(SUBSTITUTE(D1067,"Allele","Height"),'ce raw data'!$C$1:$CZ$1,0))),"-")</f>
        <v>-</v>
      </c>
      <c r="E1094" s="8" t="str">
        <f>IFERROR(IF(INDEX('ce raw data'!$C$2:$CZ$3000,MATCH(1,INDEX(('ce raw data'!$A$2:$A$3000=C1064)*('ce raw data'!$B$2:$B$3000=$B1095),,),0),MATCH(SUBSTITUTE(E1067,"Allele","Height"),'ce raw data'!$C$1:$CZ$1,0))="","-",INDEX('ce raw data'!$C$2:$CZ$3000,MATCH(1,INDEX(('ce raw data'!$A$2:$A$3000=C1064)*('ce raw data'!$B$2:$B$3000=$B1095),,),0),MATCH(SUBSTITUTE(E1067,"Allele","Height"),'ce raw data'!$C$1:$CZ$1,0))),"-")</f>
        <v>-</v>
      </c>
      <c r="F1094" s="8" t="str">
        <f>IFERROR(IF(INDEX('ce raw data'!$C$2:$CZ$3000,MATCH(1,INDEX(('ce raw data'!$A$2:$A$3000=C1064)*('ce raw data'!$B$2:$B$3000=$B1095),,),0),MATCH(SUBSTITUTE(F1067,"Allele","Height"),'ce raw data'!$C$1:$CZ$1,0))="","-",INDEX('ce raw data'!$C$2:$CZ$3000,MATCH(1,INDEX(('ce raw data'!$A$2:$A$3000=C1064)*('ce raw data'!$B$2:$B$3000=$B1095),,),0),MATCH(SUBSTITUTE(F1067,"Allele","Height"),'ce raw data'!$C$1:$CZ$1,0))),"-")</f>
        <v>-</v>
      </c>
      <c r="G1094" s="8" t="str">
        <f>IFERROR(IF(INDEX('ce raw data'!$C$2:$CZ$3000,MATCH(1,INDEX(('ce raw data'!$A$2:$A$3000=C1064)*('ce raw data'!$B$2:$B$3000=$B1095),,),0),MATCH(SUBSTITUTE(G1067,"Allele","Height"),'ce raw data'!$C$1:$CZ$1,0))="","-",INDEX('ce raw data'!$C$2:$CZ$3000,MATCH(1,INDEX(('ce raw data'!$A$2:$A$3000=C1064)*('ce raw data'!$B$2:$B$3000=$B1095),,),0),MATCH(SUBSTITUTE(G1067,"Allele","Height"),'ce raw data'!$C$1:$CZ$1,0))),"-")</f>
        <v>-</v>
      </c>
      <c r="H1094" s="8" t="str">
        <f>IFERROR(IF(INDEX('ce raw data'!$C$2:$CZ$3000,MATCH(1,INDEX(('ce raw data'!$A$2:$A$3000=C1064)*('ce raw data'!$B$2:$B$3000=$B1095),,),0),MATCH(SUBSTITUTE(H1067,"Allele","Height"),'ce raw data'!$C$1:$CZ$1,0))="","-",INDEX('ce raw data'!$C$2:$CZ$3000,MATCH(1,INDEX(('ce raw data'!$A$2:$A$3000=C1064)*('ce raw data'!$B$2:$B$3000=$B1095),,),0),MATCH(SUBSTITUTE(H1067,"Allele","Height"),'ce raw data'!$C$1:$CZ$1,0))),"-")</f>
        <v>-</v>
      </c>
      <c r="I1094" s="8" t="str">
        <f>IFERROR(IF(INDEX('ce raw data'!$C$2:$CZ$3000,MATCH(1,INDEX(('ce raw data'!$A$2:$A$3000=C1064)*('ce raw data'!$B$2:$B$3000=$B1095),,),0),MATCH(SUBSTITUTE(I1067,"Allele","Height"),'ce raw data'!$C$1:$CZ$1,0))="","-",INDEX('ce raw data'!$C$2:$CZ$3000,MATCH(1,INDEX(('ce raw data'!$A$2:$A$3000=C1064)*('ce raw data'!$B$2:$B$3000=$B1095),,),0),MATCH(SUBSTITUTE(I1067,"Allele","Height"),'ce raw data'!$C$1:$CZ$1,0))),"-")</f>
        <v>-</v>
      </c>
      <c r="J1094" s="8" t="str">
        <f>IFERROR(IF(INDEX('ce raw data'!$C$2:$CZ$3000,MATCH(1,INDEX(('ce raw data'!$A$2:$A$3000=C1064)*('ce raw data'!$B$2:$B$3000=$B1095),,),0),MATCH(SUBSTITUTE(J1067,"Allele","Height"),'ce raw data'!$C$1:$CZ$1,0))="","-",INDEX('ce raw data'!$C$2:$CZ$3000,MATCH(1,INDEX(('ce raw data'!$A$2:$A$3000=C1064)*('ce raw data'!$B$2:$B$3000=$B1095),,),0),MATCH(SUBSTITUTE(J1067,"Allele","Height"),'ce raw data'!$C$1:$CZ$1,0))),"-")</f>
        <v>-</v>
      </c>
    </row>
    <row r="1095" spans="2:10" x14ac:dyDescent="0.4">
      <c r="B1095" s="14" t="str">
        <f>'Allele Call Table'!$A$97</f>
        <v>vWA</v>
      </c>
      <c r="C1095" s="8" t="str">
        <f>IFERROR(IF(INDEX('ce raw data'!$C$2:$CZ$3000,MATCH(1,INDEX(('ce raw data'!$A$2:$A$3000=C1064)*('ce raw data'!$B$2:$B$3000=$B1095),,),0),MATCH(C1067,'ce raw data'!$C$1:$CZ$1,0))="","-",INDEX('ce raw data'!$C$2:$CZ$3000,MATCH(1,INDEX(('ce raw data'!$A$2:$A$3000=C1064)*('ce raw data'!$B$2:$B$3000=$B1095),,),0),MATCH(C1067,'ce raw data'!$C$1:$CZ$1,0))),"-")</f>
        <v>-</v>
      </c>
      <c r="D1095" s="8" t="str">
        <f>IFERROR(IF(INDEX('ce raw data'!$C$2:$CZ$3000,MATCH(1,INDEX(('ce raw data'!$A$2:$A$3000=C1064)*('ce raw data'!$B$2:$B$3000=$B1095),,),0),MATCH(D1067,'ce raw data'!$C$1:$CZ$1,0))="","-",INDEX('ce raw data'!$C$2:$CZ$3000,MATCH(1,INDEX(('ce raw data'!$A$2:$A$3000=C1064)*('ce raw data'!$B$2:$B$3000=$B1095),,),0),MATCH(D1067,'ce raw data'!$C$1:$CZ$1,0))),"-")</f>
        <v>-</v>
      </c>
      <c r="E1095" s="8" t="str">
        <f>IFERROR(IF(INDEX('ce raw data'!$C$2:$CZ$3000,MATCH(1,INDEX(('ce raw data'!$A$2:$A$3000=C1064)*('ce raw data'!$B$2:$B$3000=$B1095),,),0),MATCH(E1067,'ce raw data'!$C$1:$CZ$1,0))="","-",INDEX('ce raw data'!$C$2:$CZ$3000,MATCH(1,INDEX(('ce raw data'!$A$2:$A$3000=C1064)*('ce raw data'!$B$2:$B$3000=$B1095),,),0),MATCH(E1067,'ce raw data'!$C$1:$CZ$1,0))),"-")</f>
        <v>-</v>
      </c>
      <c r="F1095" s="8" t="str">
        <f>IFERROR(IF(INDEX('ce raw data'!$C$2:$CZ$3000,MATCH(1,INDEX(('ce raw data'!$A$2:$A$3000=C1064)*('ce raw data'!$B$2:$B$3000=$B1095),,),0),MATCH(F1067,'ce raw data'!$C$1:$CZ$1,0))="","-",INDEX('ce raw data'!$C$2:$CZ$3000,MATCH(1,INDEX(('ce raw data'!$A$2:$A$3000=C1064)*('ce raw data'!$B$2:$B$3000=$B1095),,),0),MATCH(F1067,'ce raw data'!$C$1:$CZ$1,0))),"-")</f>
        <v>-</v>
      </c>
      <c r="G1095" s="8" t="str">
        <f>IFERROR(IF(INDEX('ce raw data'!$C$2:$CZ$3000,MATCH(1,INDEX(('ce raw data'!$A$2:$A$3000=C1064)*('ce raw data'!$B$2:$B$3000=$B1095),,),0),MATCH(G1067,'ce raw data'!$C$1:$CZ$1,0))="","-",INDEX('ce raw data'!$C$2:$CZ$3000,MATCH(1,INDEX(('ce raw data'!$A$2:$A$3000=C1064)*('ce raw data'!$B$2:$B$3000=$B1095),,),0),MATCH(G1067,'ce raw data'!$C$1:$CZ$1,0))),"-")</f>
        <v>-</v>
      </c>
      <c r="H1095" s="8" t="str">
        <f>IFERROR(IF(INDEX('ce raw data'!$C$2:$CZ$3000,MATCH(1,INDEX(('ce raw data'!$A$2:$A$3000=C1064)*('ce raw data'!$B$2:$B$3000=$B1095),,),0),MATCH(H1067,'ce raw data'!$C$1:$CZ$1,0))="","-",INDEX('ce raw data'!$C$2:$CZ$3000,MATCH(1,INDEX(('ce raw data'!$A$2:$A$3000=C1064)*('ce raw data'!$B$2:$B$3000=$B1095),,),0),MATCH(H1067,'ce raw data'!$C$1:$CZ$1,0))),"-")</f>
        <v>-</v>
      </c>
      <c r="I1095" s="8" t="str">
        <f>IFERROR(IF(INDEX('ce raw data'!$C$2:$CZ$3000,MATCH(1,INDEX(('ce raw data'!$A$2:$A$3000=C1064)*('ce raw data'!$B$2:$B$3000=$B1095),,),0),MATCH(I1067,'ce raw data'!$C$1:$CZ$1,0))="","-",INDEX('ce raw data'!$C$2:$CZ$3000,MATCH(1,INDEX(('ce raw data'!$A$2:$A$3000=C1064)*('ce raw data'!$B$2:$B$3000=$B1095),,),0),MATCH(I1067,'ce raw data'!$C$1:$CZ$1,0))),"-")</f>
        <v>-</v>
      </c>
      <c r="J1095" s="8" t="str">
        <f>IFERROR(IF(INDEX('ce raw data'!$C$2:$CZ$3000,MATCH(1,INDEX(('ce raw data'!$A$2:$A$3000=C1064)*('ce raw data'!$B$2:$B$3000=$B1095),,),0),MATCH(J1067,'ce raw data'!$C$1:$CZ$1,0))="","-",INDEX('ce raw data'!$C$2:$CZ$3000,MATCH(1,INDEX(('ce raw data'!$A$2:$A$3000=C1064)*('ce raw data'!$B$2:$B$3000=$B1095),,),0),MATCH(J1067,'ce raw data'!$C$1:$CZ$1,0))),"-")</f>
        <v>-</v>
      </c>
    </row>
    <row r="1096" spans="2:10" hidden="1" x14ac:dyDescent="0.4">
      <c r="B1096" s="14"/>
      <c r="C1096" s="8" t="str">
        <f>IFERROR(IF(INDEX('ce raw data'!$C$2:$CZ$3000,MATCH(1,INDEX(('ce raw data'!$A$2:$A$3000=C1064)*('ce raw data'!$B$2:$B$3000=$B1097),,),0),MATCH(SUBSTITUTE(C1067,"Allele","Height"),'ce raw data'!$C$1:$CZ$1,0))="","-",INDEX('ce raw data'!$C$2:$CZ$3000,MATCH(1,INDEX(('ce raw data'!$A$2:$A$3000=C1064)*('ce raw data'!$B$2:$B$3000=$B1097),,),0),MATCH(SUBSTITUTE(C1067,"Allele","Height"),'ce raw data'!$C$1:$CZ$1,0))),"-")</f>
        <v>-</v>
      </c>
      <c r="D1096" s="8" t="str">
        <f>IFERROR(IF(INDEX('ce raw data'!$C$2:$CZ$3000,MATCH(1,INDEX(('ce raw data'!$A$2:$A$3000=C1064)*('ce raw data'!$B$2:$B$3000=$B1097),,),0),MATCH(SUBSTITUTE(D1067,"Allele","Height"),'ce raw data'!$C$1:$CZ$1,0))="","-",INDEX('ce raw data'!$C$2:$CZ$3000,MATCH(1,INDEX(('ce raw data'!$A$2:$A$3000=C1064)*('ce raw data'!$B$2:$B$3000=$B1097),,),0),MATCH(SUBSTITUTE(D1067,"Allele","Height"),'ce raw data'!$C$1:$CZ$1,0))),"-")</f>
        <v>-</v>
      </c>
      <c r="E1096" s="8" t="str">
        <f>IFERROR(IF(INDEX('ce raw data'!$C$2:$CZ$3000,MATCH(1,INDEX(('ce raw data'!$A$2:$A$3000=C1064)*('ce raw data'!$B$2:$B$3000=$B1097),,),0),MATCH(SUBSTITUTE(E1067,"Allele","Height"),'ce raw data'!$C$1:$CZ$1,0))="","-",INDEX('ce raw data'!$C$2:$CZ$3000,MATCH(1,INDEX(('ce raw data'!$A$2:$A$3000=C1064)*('ce raw data'!$B$2:$B$3000=$B1097),,),0),MATCH(SUBSTITUTE(E1067,"Allele","Height"),'ce raw data'!$C$1:$CZ$1,0))),"-")</f>
        <v>-</v>
      </c>
      <c r="F1096" s="8" t="str">
        <f>IFERROR(IF(INDEX('ce raw data'!$C$2:$CZ$3000,MATCH(1,INDEX(('ce raw data'!$A$2:$A$3000=C1064)*('ce raw data'!$B$2:$B$3000=$B1097),,),0),MATCH(SUBSTITUTE(F1067,"Allele","Height"),'ce raw data'!$C$1:$CZ$1,0))="","-",INDEX('ce raw data'!$C$2:$CZ$3000,MATCH(1,INDEX(('ce raw data'!$A$2:$A$3000=C1064)*('ce raw data'!$B$2:$B$3000=$B1097),,),0),MATCH(SUBSTITUTE(F1067,"Allele","Height"),'ce raw data'!$C$1:$CZ$1,0))),"-")</f>
        <v>-</v>
      </c>
      <c r="G1096" s="8" t="str">
        <f>IFERROR(IF(INDEX('ce raw data'!$C$2:$CZ$3000,MATCH(1,INDEX(('ce raw data'!$A$2:$A$3000=C1064)*('ce raw data'!$B$2:$B$3000=$B1097),,),0),MATCH(SUBSTITUTE(G1067,"Allele","Height"),'ce raw data'!$C$1:$CZ$1,0))="","-",INDEX('ce raw data'!$C$2:$CZ$3000,MATCH(1,INDEX(('ce raw data'!$A$2:$A$3000=C1064)*('ce raw data'!$B$2:$B$3000=$B1097),,),0),MATCH(SUBSTITUTE(G1067,"Allele","Height"),'ce raw data'!$C$1:$CZ$1,0))),"-")</f>
        <v>-</v>
      </c>
      <c r="H1096" s="8" t="str">
        <f>IFERROR(IF(INDEX('ce raw data'!$C$2:$CZ$3000,MATCH(1,INDEX(('ce raw data'!$A$2:$A$3000=C1064)*('ce raw data'!$B$2:$B$3000=$B1097),,),0),MATCH(SUBSTITUTE(H1067,"Allele","Height"),'ce raw data'!$C$1:$CZ$1,0))="","-",INDEX('ce raw data'!$C$2:$CZ$3000,MATCH(1,INDEX(('ce raw data'!$A$2:$A$3000=C1064)*('ce raw data'!$B$2:$B$3000=$B1097),,),0),MATCH(SUBSTITUTE(H1067,"Allele","Height"),'ce raw data'!$C$1:$CZ$1,0))),"-")</f>
        <v>-</v>
      </c>
      <c r="I1096" s="8" t="str">
        <f>IFERROR(IF(INDEX('ce raw data'!$C$2:$CZ$3000,MATCH(1,INDEX(('ce raw data'!$A$2:$A$3000=C1064)*('ce raw data'!$B$2:$B$3000=$B1097),,),0),MATCH(SUBSTITUTE(I1067,"Allele","Height"),'ce raw data'!$C$1:$CZ$1,0))="","-",INDEX('ce raw data'!$C$2:$CZ$3000,MATCH(1,INDEX(('ce raw data'!$A$2:$A$3000=C1064)*('ce raw data'!$B$2:$B$3000=$B1097),,),0),MATCH(SUBSTITUTE(I1067,"Allele","Height"),'ce raw data'!$C$1:$CZ$1,0))),"-")</f>
        <v>-</v>
      </c>
      <c r="J1096" s="8" t="str">
        <f>IFERROR(IF(INDEX('ce raw data'!$C$2:$CZ$3000,MATCH(1,INDEX(('ce raw data'!$A$2:$A$3000=C1064)*('ce raw data'!$B$2:$B$3000=$B1097),,),0),MATCH(SUBSTITUTE(J1067,"Allele","Height"),'ce raw data'!$C$1:$CZ$1,0))="","-",INDEX('ce raw data'!$C$2:$CZ$3000,MATCH(1,INDEX(('ce raw data'!$A$2:$A$3000=C1064)*('ce raw data'!$B$2:$B$3000=$B1097),,),0),MATCH(SUBSTITUTE(J1067,"Allele","Height"),'ce raw data'!$C$1:$CZ$1,0))),"-")</f>
        <v>-</v>
      </c>
    </row>
    <row r="1097" spans="2:10" x14ac:dyDescent="0.4">
      <c r="B1097" s="14" t="str">
        <f>'Allele Call Table'!$A$99</f>
        <v>D21S11</v>
      </c>
      <c r="C1097" s="8" t="str">
        <f>IFERROR(IF(INDEX('ce raw data'!$C$2:$CZ$3000,MATCH(1,INDEX(('ce raw data'!$A$2:$A$3000=C1064)*('ce raw data'!$B$2:$B$3000=$B1097),,),0),MATCH(C1067,'ce raw data'!$C$1:$CZ$1,0))="","-",INDEX('ce raw data'!$C$2:$CZ$3000,MATCH(1,INDEX(('ce raw data'!$A$2:$A$3000=C1064)*('ce raw data'!$B$2:$B$3000=$B1097),,),0),MATCH(C1067,'ce raw data'!$C$1:$CZ$1,0))),"-")</f>
        <v>-</v>
      </c>
      <c r="D1097" s="8" t="str">
        <f>IFERROR(IF(INDEX('ce raw data'!$C$2:$CZ$3000,MATCH(1,INDEX(('ce raw data'!$A$2:$A$3000=C1064)*('ce raw data'!$B$2:$B$3000=$B1097),,),0),MATCH(D1067,'ce raw data'!$C$1:$CZ$1,0))="","-",INDEX('ce raw data'!$C$2:$CZ$3000,MATCH(1,INDEX(('ce raw data'!$A$2:$A$3000=C1064)*('ce raw data'!$B$2:$B$3000=$B1097),,),0),MATCH(D1067,'ce raw data'!$C$1:$CZ$1,0))),"-")</f>
        <v>-</v>
      </c>
      <c r="E1097" s="8" t="str">
        <f>IFERROR(IF(INDEX('ce raw data'!$C$2:$CZ$3000,MATCH(1,INDEX(('ce raw data'!$A$2:$A$3000=C1064)*('ce raw data'!$B$2:$B$3000=$B1097),,),0),MATCH(E1067,'ce raw data'!$C$1:$CZ$1,0))="","-",INDEX('ce raw data'!$C$2:$CZ$3000,MATCH(1,INDEX(('ce raw data'!$A$2:$A$3000=C1064)*('ce raw data'!$B$2:$B$3000=$B1097),,),0),MATCH(E1067,'ce raw data'!$C$1:$CZ$1,0))),"-")</f>
        <v>-</v>
      </c>
      <c r="F1097" s="8" t="str">
        <f>IFERROR(IF(INDEX('ce raw data'!$C$2:$CZ$3000,MATCH(1,INDEX(('ce raw data'!$A$2:$A$3000=C1064)*('ce raw data'!$B$2:$B$3000=$B1097),,),0),MATCH(F1067,'ce raw data'!$C$1:$CZ$1,0))="","-",INDEX('ce raw data'!$C$2:$CZ$3000,MATCH(1,INDEX(('ce raw data'!$A$2:$A$3000=C1064)*('ce raw data'!$B$2:$B$3000=$B1097),,),0),MATCH(F1067,'ce raw data'!$C$1:$CZ$1,0))),"-")</f>
        <v>-</v>
      </c>
      <c r="G1097" s="8" t="str">
        <f>IFERROR(IF(INDEX('ce raw data'!$C$2:$CZ$3000,MATCH(1,INDEX(('ce raw data'!$A$2:$A$3000=C1064)*('ce raw data'!$B$2:$B$3000=$B1097),,),0),MATCH(G1067,'ce raw data'!$C$1:$CZ$1,0))="","-",INDEX('ce raw data'!$C$2:$CZ$3000,MATCH(1,INDEX(('ce raw data'!$A$2:$A$3000=C1064)*('ce raw data'!$B$2:$B$3000=$B1097),,),0),MATCH(G1067,'ce raw data'!$C$1:$CZ$1,0))),"-")</f>
        <v>-</v>
      </c>
      <c r="H1097" s="8" t="str">
        <f>IFERROR(IF(INDEX('ce raw data'!$C$2:$CZ$3000,MATCH(1,INDEX(('ce raw data'!$A$2:$A$3000=C1064)*('ce raw data'!$B$2:$B$3000=$B1097),,),0),MATCH(H1067,'ce raw data'!$C$1:$CZ$1,0))="","-",INDEX('ce raw data'!$C$2:$CZ$3000,MATCH(1,INDEX(('ce raw data'!$A$2:$A$3000=C1064)*('ce raw data'!$B$2:$B$3000=$B1097),,),0),MATCH(H1067,'ce raw data'!$C$1:$CZ$1,0))),"-")</f>
        <v>-</v>
      </c>
      <c r="I1097" s="8" t="str">
        <f>IFERROR(IF(INDEX('ce raw data'!$C$2:$CZ$3000,MATCH(1,INDEX(('ce raw data'!$A$2:$A$3000=C1064)*('ce raw data'!$B$2:$B$3000=$B1097),,),0),MATCH(I1067,'ce raw data'!$C$1:$CZ$1,0))="","-",INDEX('ce raw data'!$C$2:$CZ$3000,MATCH(1,INDEX(('ce raw data'!$A$2:$A$3000=C1064)*('ce raw data'!$B$2:$B$3000=$B1097),,),0),MATCH(I1067,'ce raw data'!$C$1:$CZ$1,0))),"-")</f>
        <v>-</v>
      </c>
      <c r="J1097" s="8" t="str">
        <f>IFERROR(IF(INDEX('ce raw data'!$C$2:$CZ$3000,MATCH(1,INDEX(('ce raw data'!$A$2:$A$3000=C1064)*('ce raw data'!$B$2:$B$3000=$B1097),,),0),MATCH(J1067,'ce raw data'!$C$1:$CZ$1,0))="","-",INDEX('ce raw data'!$C$2:$CZ$3000,MATCH(1,INDEX(('ce raw data'!$A$2:$A$3000=C1064)*('ce raw data'!$B$2:$B$3000=$B1097),,),0),MATCH(J1067,'ce raw data'!$C$1:$CZ$1,0))),"-")</f>
        <v>-</v>
      </c>
    </row>
    <row r="1098" spans="2:10" hidden="1" x14ac:dyDescent="0.4">
      <c r="B1098" s="14"/>
      <c r="C1098" s="8" t="str">
        <f>IFERROR(IF(INDEX('ce raw data'!$C$2:$CZ$3000,MATCH(1,INDEX(('ce raw data'!$A$2:$A$3000=C1064)*('ce raw data'!$B$2:$B$3000=$B1099),,),0),MATCH(SUBSTITUTE(C1067,"Allele","Height"),'ce raw data'!$C$1:$CZ$1,0))="","-",INDEX('ce raw data'!$C$2:$CZ$3000,MATCH(1,INDEX(('ce raw data'!$A$2:$A$3000=C1064)*('ce raw data'!$B$2:$B$3000=$B1099),,),0),MATCH(SUBSTITUTE(C1067,"Allele","Height"),'ce raw data'!$C$1:$CZ$1,0))),"-")</f>
        <v>-</v>
      </c>
      <c r="D1098" s="8" t="str">
        <f>IFERROR(IF(INDEX('ce raw data'!$C$2:$CZ$3000,MATCH(1,INDEX(('ce raw data'!$A$2:$A$3000=C1064)*('ce raw data'!$B$2:$B$3000=$B1099),,),0),MATCH(SUBSTITUTE(D1067,"Allele","Height"),'ce raw data'!$C$1:$CZ$1,0))="","-",INDEX('ce raw data'!$C$2:$CZ$3000,MATCH(1,INDEX(('ce raw data'!$A$2:$A$3000=C1064)*('ce raw data'!$B$2:$B$3000=$B1099),,),0),MATCH(SUBSTITUTE(D1067,"Allele","Height"),'ce raw data'!$C$1:$CZ$1,0))),"-")</f>
        <v>-</v>
      </c>
      <c r="E1098" s="8" t="str">
        <f>IFERROR(IF(INDEX('ce raw data'!$C$2:$CZ$3000,MATCH(1,INDEX(('ce raw data'!$A$2:$A$3000=C1064)*('ce raw data'!$B$2:$B$3000=$B1099),,),0),MATCH(SUBSTITUTE(E1067,"Allele","Height"),'ce raw data'!$C$1:$CZ$1,0))="","-",INDEX('ce raw data'!$C$2:$CZ$3000,MATCH(1,INDEX(('ce raw data'!$A$2:$A$3000=C1064)*('ce raw data'!$B$2:$B$3000=$B1099),,),0),MATCH(SUBSTITUTE(E1067,"Allele","Height"),'ce raw data'!$C$1:$CZ$1,0))),"-")</f>
        <v>-</v>
      </c>
      <c r="F1098" s="8" t="str">
        <f>IFERROR(IF(INDEX('ce raw data'!$C$2:$CZ$3000,MATCH(1,INDEX(('ce raw data'!$A$2:$A$3000=C1064)*('ce raw data'!$B$2:$B$3000=$B1099),,),0),MATCH(SUBSTITUTE(F1067,"Allele","Height"),'ce raw data'!$C$1:$CZ$1,0))="","-",INDEX('ce raw data'!$C$2:$CZ$3000,MATCH(1,INDEX(('ce raw data'!$A$2:$A$3000=C1064)*('ce raw data'!$B$2:$B$3000=$B1099),,),0),MATCH(SUBSTITUTE(F1067,"Allele","Height"),'ce raw data'!$C$1:$CZ$1,0))),"-")</f>
        <v>-</v>
      </c>
      <c r="G1098" s="8" t="str">
        <f>IFERROR(IF(INDEX('ce raw data'!$C$2:$CZ$3000,MATCH(1,INDEX(('ce raw data'!$A$2:$A$3000=C1064)*('ce raw data'!$B$2:$B$3000=$B1099),,),0),MATCH(SUBSTITUTE(G1067,"Allele","Height"),'ce raw data'!$C$1:$CZ$1,0))="","-",INDEX('ce raw data'!$C$2:$CZ$3000,MATCH(1,INDEX(('ce raw data'!$A$2:$A$3000=C1064)*('ce raw data'!$B$2:$B$3000=$B1099),,),0),MATCH(SUBSTITUTE(G1067,"Allele","Height"),'ce raw data'!$C$1:$CZ$1,0))),"-")</f>
        <v>-</v>
      </c>
      <c r="H1098" s="8" t="str">
        <f>IFERROR(IF(INDEX('ce raw data'!$C$2:$CZ$3000,MATCH(1,INDEX(('ce raw data'!$A$2:$A$3000=C1064)*('ce raw data'!$B$2:$B$3000=$B1099),,),0),MATCH(SUBSTITUTE(H1067,"Allele","Height"),'ce raw data'!$C$1:$CZ$1,0))="","-",INDEX('ce raw data'!$C$2:$CZ$3000,MATCH(1,INDEX(('ce raw data'!$A$2:$A$3000=C1064)*('ce raw data'!$B$2:$B$3000=$B1099),,),0),MATCH(SUBSTITUTE(H1067,"Allele","Height"),'ce raw data'!$C$1:$CZ$1,0))),"-")</f>
        <v>-</v>
      </c>
      <c r="I1098" s="8" t="str">
        <f>IFERROR(IF(INDEX('ce raw data'!$C$2:$CZ$3000,MATCH(1,INDEX(('ce raw data'!$A$2:$A$3000=C1064)*('ce raw data'!$B$2:$B$3000=$B1099),,),0),MATCH(SUBSTITUTE(I1067,"Allele","Height"),'ce raw data'!$C$1:$CZ$1,0))="","-",INDEX('ce raw data'!$C$2:$CZ$3000,MATCH(1,INDEX(('ce raw data'!$A$2:$A$3000=C1064)*('ce raw data'!$B$2:$B$3000=$B1099),,),0),MATCH(SUBSTITUTE(I1067,"Allele","Height"),'ce raw data'!$C$1:$CZ$1,0))),"-")</f>
        <v>-</v>
      </c>
      <c r="J1098" s="8" t="str">
        <f>IFERROR(IF(INDEX('ce raw data'!$C$2:$CZ$3000,MATCH(1,INDEX(('ce raw data'!$A$2:$A$3000=C1064)*('ce raw data'!$B$2:$B$3000=$B1099),,),0),MATCH(SUBSTITUTE(J1067,"Allele","Height"),'ce raw data'!$C$1:$CZ$1,0))="","-",INDEX('ce raw data'!$C$2:$CZ$3000,MATCH(1,INDEX(('ce raw data'!$A$2:$A$3000=C1064)*('ce raw data'!$B$2:$B$3000=$B1099),,),0),MATCH(SUBSTITUTE(J1067,"Allele","Height"),'ce raw data'!$C$1:$CZ$1,0))),"-")</f>
        <v>-</v>
      </c>
    </row>
    <row r="1099" spans="2:10" x14ac:dyDescent="0.4">
      <c r="B1099" s="14" t="str">
        <f>'Allele Call Table'!$A$101</f>
        <v>D7S820</v>
      </c>
      <c r="C1099" s="8" t="str">
        <f>IFERROR(IF(INDEX('ce raw data'!$C$2:$CZ$3000,MATCH(1,INDEX(('ce raw data'!$A$2:$A$3000=C1064)*('ce raw data'!$B$2:$B$3000=$B1099),,),0),MATCH(C1067,'ce raw data'!$C$1:$CZ$1,0))="","-",INDEX('ce raw data'!$C$2:$CZ$3000,MATCH(1,INDEX(('ce raw data'!$A$2:$A$3000=C1064)*('ce raw data'!$B$2:$B$3000=$B1099),,),0),MATCH(C1067,'ce raw data'!$C$1:$CZ$1,0))),"-")</f>
        <v>-</v>
      </c>
      <c r="D1099" s="8" t="str">
        <f>IFERROR(IF(INDEX('ce raw data'!$C$2:$CZ$3000,MATCH(1,INDEX(('ce raw data'!$A$2:$A$3000=C1064)*('ce raw data'!$B$2:$B$3000=$B1099),,),0),MATCH(D1067,'ce raw data'!$C$1:$CZ$1,0))="","-",INDEX('ce raw data'!$C$2:$CZ$3000,MATCH(1,INDEX(('ce raw data'!$A$2:$A$3000=C1064)*('ce raw data'!$B$2:$B$3000=$B1099),,),0),MATCH(D1067,'ce raw data'!$C$1:$CZ$1,0))),"-")</f>
        <v>-</v>
      </c>
      <c r="E1099" s="8" t="str">
        <f>IFERROR(IF(INDEX('ce raw data'!$C$2:$CZ$3000,MATCH(1,INDEX(('ce raw data'!$A$2:$A$3000=C1064)*('ce raw data'!$B$2:$B$3000=$B1099),,),0),MATCH(E1067,'ce raw data'!$C$1:$CZ$1,0))="","-",INDEX('ce raw data'!$C$2:$CZ$3000,MATCH(1,INDEX(('ce raw data'!$A$2:$A$3000=C1064)*('ce raw data'!$B$2:$B$3000=$B1099),,),0),MATCH(E1067,'ce raw data'!$C$1:$CZ$1,0))),"-")</f>
        <v>-</v>
      </c>
      <c r="F1099" s="8" t="str">
        <f>IFERROR(IF(INDEX('ce raw data'!$C$2:$CZ$3000,MATCH(1,INDEX(('ce raw data'!$A$2:$A$3000=C1064)*('ce raw data'!$B$2:$B$3000=$B1099),,),0),MATCH(F1067,'ce raw data'!$C$1:$CZ$1,0))="","-",INDEX('ce raw data'!$C$2:$CZ$3000,MATCH(1,INDEX(('ce raw data'!$A$2:$A$3000=C1064)*('ce raw data'!$B$2:$B$3000=$B1099),,),0),MATCH(F1067,'ce raw data'!$C$1:$CZ$1,0))),"-")</f>
        <v>-</v>
      </c>
      <c r="G1099" s="8" t="str">
        <f>IFERROR(IF(INDEX('ce raw data'!$C$2:$CZ$3000,MATCH(1,INDEX(('ce raw data'!$A$2:$A$3000=C1064)*('ce raw data'!$B$2:$B$3000=$B1099),,),0),MATCH(G1067,'ce raw data'!$C$1:$CZ$1,0))="","-",INDEX('ce raw data'!$C$2:$CZ$3000,MATCH(1,INDEX(('ce raw data'!$A$2:$A$3000=C1064)*('ce raw data'!$B$2:$B$3000=$B1099),,),0),MATCH(G1067,'ce raw data'!$C$1:$CZ$1,0))),"-")</f>
        <v>-</v>
      </c>
      <c r="H1099" s="8" t="str">
        <f>IFERROR(IF(INDEX('ce raw data'!$C$2:$CZ$3000,MATCH(1,INDEX(('ce raw data'!$A$2:$A$3000=C1064)*('ce raw data'!$B$2:$B$3000=$B1099),,),0),MATCH(H1067,'ce raw data'!$C$1:$CZ$1,0))="","-",INDEX('ce raw data'!$C$2:$CZ$3000,MATCH(1,INDEX(('ce raw data'!$A$2:$A$3000=C1064)*('ce raw data'!$B$2:$B$3000=$B1099),,),0),MATCH(H1067,'ce raw data'!$C$1:$CZ$1,0))),"-")</f>
        <v>-</v>
      </c>
      <c r="I1099" s="8" t="str">
        <f>IFERROR(IF(INDEX('ce raw data'!$C$2:$CZ$3000,MATCH(1,INDEX(('ce raw data'!$A$2:$A$3000=C1064)*('ce raw data'!$B$2:$B$3000=$B1099),,),0),MATCH(I1067,'ce raw data'!$C$1:$CZ$1,0))="","-",INDEX('ce raw data'!$C$2:$CZ$3000,MATCH(1,INDEX(('ce raw data'!$A$2:$A$3000=C1064)*('ce raw data'!$B$2:$B$3000=$B1099),,),0),MATCH(I1067,'ce raw data'!$C$1:$CZ$1,0))),"-")</f>
        <v>-</v>
      </c>
      <c r="J1099" s="8" t="str">
        <f>IFERROR(IF(INDEX('ce raw data'!$C$2:$CZ$3000,MATCH(1,INDEX(('ce raw data'!$A$2:$A$3000=C1064)*('ce raw data'!$B$2:$B$3000=$B1099),,),0),MATCH(J1067,'ce raw data'!$C$1:$CZ$1,0))="","-",INDEX('ce raw data'!$C$2:$CZ$3000,MATCH(1,INDEX(('ce raw data'!$A$2:$A$3000=C1064)*('ce raw data'!$B$2:$B$3000=$B1099),,),0),MATCH(J1067,'ce raw data'!$C$1:$CZ$1,0))),"-")</f>
        <v>-</v>
      </c>
    </row>
    <row r="1100" spans="2:10" hidden="1" x14ac:dyDescent="0.4">
      <c r="B1100" s="14"/>
      <c r="C1100" s="8" t="str">
        <f>IFERROR(IF(INDEX('ce raw data'!$C$2:$CZ$3000,MATCH(1,INDEX(('ce raw data'!$A$2:$A$3000=C1064)*('ce raw data'!$B$2:$B$3000=$B1101),,),0),MATCH(SUBSTITUTE(C1067,"Allele","Height"),'ce raw data'!$C$1:$CZ$1,0))="","-",INDEX('ce raw data'!$C$2:$CZ$3000,MATCH(1,INDEX(('ce raw data'!$A$2:$A$3000=C1064)*('ce raw data'!$B$2:$B$3000=$B1101),,),0),MATCH(SUBSTITUTE(C1067,"Allele","Height"),'ce raw data'!$C$1:$CZ$1,0))),"-")</f>
        <v>-</v>
      </c>
      <c r="D1100" s="8" t="str">
        <f>IFERROR(IF(INDEX('ce raw data'!$C$2:$CZ$3000,MATCH(1,INDEX(('ce raw data'!$A$2:$A$3000=C1064)*('ce raw data'!$B$2:$B$3000=$B1101),,),0),MATCH(SUBSTITUTE(D1067,"Allele","Height"),'ce raw data'!$C$1:$CZ$1,0))="","-",INDEX('ce raw data'!$C$2:$CZ$3000,MATCH(1,INDEX(('ce raw data'!$A$2:$A$3000=C1064)*('ce raw data'!$B$2:$B$3000=$B1101),,),0),MATCH(SUBSTITUTE(D1067,"Allele","Height"),'ce raw data'!$C$1:$CZ$1,0))),"-")</f>
        <v>-</v>
      </c>
      <c r="E1100" s="8" t="str">
        <f>IFERROR(IF(INDEX('ce raw data'!$C$2:$CZ$3000,MATCH(1,INDEX(('ce raw data'!$A$2:$A$3000=C1064)*('ce raw data'!$B$2:$B$3000=$B1101),,),0),MATCH(SUBSTITUTE(E1067,"Allele","Height"),'ce raw data'!$C$1:$CZ$1,0))="","-",INDEX('ce raw data'!$C$2:$CZ$3000,MATCH(1,INDEX(('ce raw data'!$A$2:$A$3000=C1064)*('ce raw data'!$B$2:$B$3000=$B1101),,),0),MATCH(SUBSTITUTE(E1067,"Allele","Height"),'ce raw data'!$C$1:$CZ$1,0))),"-")</f>
        <v>-</v>
      </c>
      <c r="F1100" s="8" t="str">
        <f>IFERROR(IF(INDEX('ce raw data'!$C$2:$CZ$3000,MATCH(1,INDEX(('ce raw data'!$A$2:$A$3000=C1064)*('ce raw data'!$B$2:$B$3000=$B1101),,),0),MATCH(SUBSTITUTE(F1067,"Allele","Height"),'ce raw data'!$C$1:$CZ$1,0))="","-",INDEX('ce raw data'!$C$2:$CZ$3000,MATCH(1,INDEX(('ce raw data'!$A$2:$A$3000=C1064)*('ce raw data'!$B$2:$B$3000=$B1101),,),0),MATCH(SUBSTITUTE(F1067,"Allele","Height"),'ce raw data'!$C$1:$CZ$1,0))),"-")</f>
        <v>-</v>
      </c>
      <c r="G1100" s="8" t="str">
        <f>IFERROR(IF(INDEX('ce raw data'!$C$2:$CZ$3000,MATCH(1,INDEX(('ce raw data'!$A$2:$A$3000=C1064)*('ce raw data'!$B$2:$B$3000=$B1101),,),0),MATCH(SUBSTITUTE(G1067,"Allele","Height"),'ce raw data'!$C$1:$CZ$1,0))="","-",INDEX('ce raw data'!$C$2:$CZ$3000,MATCH(1,INDEX(('ce raw data'!$A$2:$A$3000=C1064)*('ce raw data'!$B$2:$B$3000=$B1101),,),0),MATCH(SUBSTITUTE(G1067,"Allele","Height"),'ce raw data'!$C$1:$CZ$1,0))),"-")</f>
        <v>-</v>
      </c>
      <c r="H1100" s="8" t="str">
        <f>IFERROR(IF(INDEX('ce raw data'!$C$2:$CZ$3000,MATCH(1,INDEX(('ce raw data'!$A$2:$A$3000=C1064)*('ce raw data'!$B$2:$B$3000=$B1101),,),0),MATCH(SUBSTITUTE(H1067,"Allele","Height"),'ce raw data'!$C$1:$CZ$1,0))="","-",INDEX('ce raw data'!$C$2:$CZ$3000,MATCH(1,INDEX(('ce raw data'!$A$2:$A$3000=C1064)*('ce raw data'!$B$2:$B$3000=$B1101),,),0),MATCH(SUBSTITUTE(H1067,"Allele","Height"),'ce raw data'!$C$1:$CZ$1,0))),"-")</f>
        <v>-</v>
      </c>
      <c r="I1100" s="8" t="str">
        <f>IFERROR(IF(INDEX('ce raw data'!$C$2:$CZ$3000,MATCH(1,INDEX(('ce raw data'!$A$2:$A$3000=C1064)*('ce raw data'!$B$2:$B$3000=$B1101),,),0),MATCH(SUBSTITUTE(I1067,"Allele","Height"),'ce raw data'!$C$1:$CZ$1,0))="","-",INDEX('ce raw data'!$C$2:$CZ$3000,MATCH(1,INDEX(('ce raw data'!$A$2:$A$3000=C1064)*('ce raw data'!$B$2:$B$3000=$B1101),,),0),MATCH(SUBSTITUTE(I1067,"Allele","Height"),'ce raw data'!$C$1:$CZ$1,0))),"-")</f>
        <v>-</v>
      </c>
      <c r="J1100" s="8" t="str">
        <f>IFERROR(IF(INDEX('ce raw data'!$C$2:$CZ$3000,MATCH(1,INDEX(('ce raw data'!$A$2:$A$3000=C1064)*('ce raw data'!$B$2:$B$3000=$B1101),,),0),MATCH(SUBSTITUTE(J1067,"Allele","Height"),'ce raw data'!$C$1:$CZ$1,0))="","-",INDEX('ce raw data'!$C$2:$CZ$3000,MATCH(1,INDEX(('ce raw data'!$A$2:$A$3000=C1064)*('ce raw data'!$B$2:$B$3000=$B1101),,),0),MATCH(SUBSTITUTE(J1067,"Allele","Height"),'ce raw data'!$C$1:$CZ$1,0))),"-")</f>
        <v>-</v>
      </c>
    </row>
    <row r="1101" spans="2:10" x14ac:dyDescent="0.4">
      <c r="B1101" s="14" t="str">
        <f>'Allele Call Table'!$A$103</f>
        <v>D5S818</v>
      </c>
      <c r="C1101" s="8" t="str">
        <f>IFERROR(IF(INDEX('ce raw data'!$C$2:$CZ$3000,MATCH(1,INDEX(('ce raw data'!$A$2:$A$3000=C1064)*('ce raw data'!$B$2:$B$3000=$B1101),,),0),MATCH(C1067,'ce raw data'!$C$1:$CZ$1,0))="","-",INDEX('ce raw data'!$C$2:$CZ$3000,MATCH(1,INDEX(('ce raw data'!$A$2:$A$3000=C1064)*('ce raw data'!$B$2:$B$3000=$B1101),,),0),MATCH(C1067,'ce raw data'!$C$1:$CZ$1,0))),"-")</f>
        <v>-</v>
      </c>
      <c r="D1101" s="8" t="str">
        <f>IFERROR(IF(INDEX('ce raw data'!$C$2:$CZ$3000,MATCH(1,INDEX(('ce raw data'!$A$2:$A$3000=C1064)*('ce raw data'!$B$2:$B$3000=$B1101),,),0),MATCH(D1067,'ce raw data'!$C$1:$CZ$1,0))="","-",INDEX('ce raw data'!$C$2:$CZ$3000,MATCH(1,INDEX(('ce raw data'!$A$2:$A$3000=C1064)*('ce raw data'!$B$2:$B$3000=$B1101),,),0),MATCH(D1067,'ce raw data'!$C$1:$CZ$1,0))),"-")</f>
        <v>-</v>
      </c>
      <c r="E1101" s="8" t="str">
        <f>IFERROR(IF(INDEX('ce raw data'!$C$2:$CZ$3000,MATCH(1,INDEX(('ce raw data'!$A$2:$A$3000=C1064)*('ce raw data'!$B$2:$B$3000=$B1101),,),0),MATCH(E1067,'ce raw data'!$C$1:$CZ$1,0))="","-",INDEX('ce raw data'!$C$2:$CZ$3000,MATCH(1,INDEX(('ce raw data'!$A$2:$A$3000=C1064)*('ce raw data'!$B$2:$B$3000=$B1101),,),0),MATCH(E1067,'ce raw data'!$C$1:$CZ$1,0))),"-")</f>
        <v>-</v>
      </c>
      <c r="F1101" s="8" t="str">
        <f>IFERROR(IF(INDEX('ce raw data'!$C$2:$CZ$3000,MATCH(1,INDEX(('ce raw data'!$A$2:$A$3000=C1064)*('ce raw data'!$B$2:$B$3000=$B1101),,),0),MATCH(F1067,'ce raw data'!$C$1:$CZ$1,0))="","-",INDEX('ce raw data'!$C$2:$CZ$3000,MATCH(1,INDEX(('ce raw data'!$A$2:$A$3000=C1064)*('ce raw data'!$B$2:$B$3000=$B1101),,),0),MATCH(F1067,'ce raw data'!$C$1:$CZ$1,0))),"-")</f>
        <v>-</v>
      </c>
      <c r="G1101" s="8" t="str">
        <f>IFERROR(IF(INDEX('ce raw data'!$C$2:$CZ$3000,MATCH(1,INDEX(('ce raw data'!$A$2:$A$3000=C1064)*('ce raw data'!$B$2:$B$3000=$B1101),,),0),MATCH(G1067,'ce raw data'!$C$1:$CZ$1,0))="","-",INDEX('ce raw data'!$C$2:$CZ$3000,MATCH(1,INDEX(('ce raw data'!$A$2:$A$3000=C1064)*('ce raw data'!$B$2:$B$3000=$B1101),,),0),MATCH(G1067,'ce raw data'!$C$1:$CZ$1,0))),"-")</f>
        <v>-</v>
      </c>
      <c r="H1101" s="8" t="str">
        <f>IFERROR(IF(INDEX('ce raw data'!$C$2:$CZ$3000,MATCH(1,INDEX(('ce raw data'!$A$2:$A$3000=C1064)*('ce raw data'!$B$2:$B$3000=$B1101),,),0),MATCH(H1067,'ce raw data'!$C$1:$CZ$1,0))="","-",INDEX('ce raw data'!$C$2:$CZ$3000,MATCH(1,INDEX(('ce raw data'!$A$2:$A$3000=C1064)*('ce raw data'!$B$2:$B$3000=$B1101),,),0),MATCH(H1067,'ce raw data'!$C$1:$CZ$1,0))),"-")</f>
        <v>-</v>
      </c>
      <c r="I1101" s="8" t="str">
        <f>IFERROR(IF(INDEX('ce raw data'!$C$2:$CZ$3000,MATCH(1,INDEX(('ce raw data'!$A$2:$A$3000=C1064)*('ce raw data'!$B$2:$B$3000=$B1101),,),0),MATCH(I1067,'ce raw data'!$C$1:$CZ$1,0))="","-",INDEX('ce raw data'!$C$2:$CZ$3000,MATCH(1,INDEX(('ce raw data'!$A$2:$A$3000=C1064)*('ce raw data'!$B$2:$B$3000=$B1101),,),0),MATCH(I1067,'ce raw data'!$C$1:$CZ$1,0))),"-")</f>
        <v>-</v>
      </c>
      <c r="J1101" s="8" t="str">
        <f>IFERROR(IF(INDEX('ce raw data'!$C$2:$CZ$3000,MATCH(1,INDEX(('ce raw data'!$A$2:$A$3000=C1064)*('ce raw data'!$B$2:$B$3000=$B1101),,),0),MATCH(J1067,'ce raw data'!$C$1:$CZ$1,0))="","-",INDEX('ce raw data'!$C$2:$CZ$3000,MATCH(1,INDEX(('ce raw data'!$A$2:$A$3000=C1064)*('ce raw data'!$B$2:$B$3000=$B1101),,),0),MATCH(J1067,'ce raw data'!$C$1:$CZ$1,0))),"-")</f>
        <v>-</v>
      </c>
    </row>
    <row r="1102" spans="2:10" hidden="1" x14ac:dyDescent="0.4">
      <c r="B1102" s="14"/>
      <c r="C1102" s="8" t="str">
        <f>IFERROR(IF(INDEX('ce raw data'!$C$2:$CZ$3000,MATCH(1,INDEX(('ce raw data'!$A$2:$A$3000=C1064)*('ce raw data'!$B$2:$B$3000=$B1103),,),0),MATCH(SUBSTITUTE(C1067,"Allele","Height"),'ce raw data'!$C$1:$CZ$1,0))="","-",INDEX('ce raw data'!$C$2:$CZ$3000,MATCH(1,INDEX(('ce raw data'!$A$2:$A$3000=C1064)*('ce raw data'!$B$2:$B$3000=$B1103),,),0),MATCH(SUBSTITUTE(C1067,"Allele","Height"),'ce raw data'!$C$1:$CZ$1,0))),"-")</f>
        <v>-</v>
      </c>
      <c r="D1102" s="8" t="str">
        <f>IFERROR(IF(INDEX('ce raw data'!$C$2:$CZ$3000,MATCH(1,INDEX(('ce raw data'!$A$2:$A$3000=C1064)*('ce raw data'!$B$2:$B$3000=$B1103),,),0),MATCH(SUBSTITUTE(D1067,"Allele","Height"),'ce raw data'!$C$1:$CZ$1,0))="","-",INDEX('ce raw data'!$C$2:$CZ$3000,MATCH(1,INDEX(('ce raw data'!$A$2:$A$3000=C1064)*('ce raw data'!$B$2:$B$3000=$B1103),,),0),MATCH(SUBSTITUTE(D1067,"Allele","Height"),'ce raw data'!$C$1:$CZ$1,0))),"-")</f>
        <v>-</v>
      </c>
      <c r="E1102" s="8" t="str">
        <f>IFERROR(IF(INDEX('ce raw data'!$C$2:$CZ$3000,MATCH(1,INDEX(('ce raw data'!$A$2:$A$3000=C1064)*('ce raw data'!$B$2:$B$3000=$B1103),,),0),MATCH(SUBSTITUTE(E1067,"Allele","Height"),'ce raw data'!$C$1:$CZ$1,0))="","-",INDEX('ce raw data'!$C$2:$CZ$3000,MATCH(1,INDEX(('ce raw data'!$A$2:$A$3000=C1064)*('ce raw data'!$B$2:$B$3000=$B1103),,),0),MATCH(SUBSTITUTE(E1067,"Allele","Height"),'ce raw data'!$C$1:$CZ$1,0))),"-")</f>
        <v>-</v>
      </c>
      <c r="F1102" s="8" t="str">
        <f>IFERROR(IF(INDEX('ce raw data'!$C$2:$CZ$3000,MATCH(1,INDEX(('ce raw data'!$A$2:$A$3000=C1064)*('ce raw data'!$B$2:$B$3000=$B1103),,),0),MATCH(SUBSTITUTE(F1067,"Allele","Height"),'ce raw data'!$C$1:$CZ$1,0))="","-",INDEX('ce raw data'!$C$2:$CZ$3000,MATCH(1,INDEX(('ce raw data'!$A$2:$A$3000=C1064)*('ce raw data'!$B$2:$B$3000=$B1103),,),0),MATCH(SUBSTITUTE(F1067,"Allele","Height"),'ce raw data'!$C$1:$CZ$1,0))),"-")</f>
        <v>-</v>
      </c>
      <c r="G1102" s="8" t="str">
        <f>IFERROR(IF(INDEX('ce raw data'!$C$2:$CZ$3000,MATCH(1,INDEX(('ce raw data'!$A$2:$A$3000=C1064)*('ce raw data'!$B$2:$B$3000=$B1103),,),0),MATCH(SUBSTITUTE(G1067,"Allele","Height"),'ce raw data'!$C$1:$CZ$1,0))="","-",INDEX('ce raw data'!$C$2:$CZ$3000,MATCH(1,INDEX(('ce raw data'!$A$2:$A$3000=C1064)*('ce raw data'!$B$2:$B$3000=$B1103),,),0),MATCH(SUBSTITUTE(G1067,"Allele","Height"),'ce raw data'!$C$1:$CZ$1,0))),"-")</f>
        <v>-</v>
      </c>
      <c r="H1102" s="8" t="str">
        <f>IFERROR(IF(INDEX('ce raw data'!$C$2:$CZ$3000,MATCH(1,INDEX(('ce raw data'!$A$2:$A$3000=C1064)*('ce raw data'!$B$2:$B$3000=$B1103),,),0),MATCH(SUBSTITUTE(H1067,"Allele","Height"),'ce raw data'!$C$1:$CZ$1,0))="","-",INDEX('ce raw data'!$C$2:$CZ$3000,MATCH(1,INDEX(('ce raw data'!$A$2:$A$3000=C1064)*('ce raw data'!$B$2:$B$3000=$B1103),,),0),MATCH(SUBSTITUTE(H1067,"Allele","Height"),'ce raw data'!$C$1:$CZ$1,0))),"-")</f>
        <v>-</v>
      </c>
      <c r="I1102" s="8" t="str">
        <f>IFERROR(IF(INDEX('ce raw data'!$C$2:$CZ$3000,MATCH(1,INDEX(('ce raw data'!$A$2:$A$3000=C1064)*('ce raw data'!$B$2:$B$3000=$B1103),,),0),MATCH(SUBSTITUTE(I1067,"Allele","Height"),'ce raw data'!$C$1:$CZ$1,0))="","-",INDEX('ce raw data'!$C$2:$CZ$3000,MATCH(1,INDEX(('ce raw data'!$A$2:$A$3000=C1064)*('ce raw data'!$B$2:$B$3000=$B1103),,),0),MATCH(SUBSTITUTE(I1067,"Allele","Height"),'ce raw data'!$C$1:$CZ$1,0))),"-")</f>
        <v>-</v>
      </c>
      <c r="J1102" s="8" t="str">
        <f>IFERROR(IF(INDEX('ce raw data'!$C$2:$CZ$3000,MATCH(1,INDEX(('ce raw data'!$A$2:$A$3000=C1064)*('ce raw data'!$B$2:$B$3000=$B1103),,),0),MATCH(SUBSTITUTE(J1067,"Allele","Height"),'ce raw data'!$C$1:$CZ$1,0))="","-",INDEX('ce raw data'!$C$2:$CZ$3000,MATCH(1,INDEX(('ce raw data'!$A$2:$A$3000=C1064)*('ce raw data'!$B$2:$B$3000=$B1103),,),0),MATCH(SUBSTITUTE(J1067,"Allele","Height"),'ce raw data'!$C$1:$CZ$1,0))),"-")</f>
        <v>-</v>
      </c>
    </row>
    <row r="1103" spans="2:10" x14ac:dyDescent="0.4">
      <c r="B1103" s="14" t="str">
        <f>'Allele Call Table'!$A$105</f>
        <v>TPOX</v>
      </c>
      <c r="C1103" s="8" t="str">
        <f>IFERROR(IF(INDEX('ce raw data'!$C$2:$CZ$3000,MATCH(1,INDEX(('ce raw data'!$A$2:$A$3000=C1064)*('ce raw data'!$B$2:$B$3000=$B1103),,),0),MATCH(C1067,'ce raw data'!$C$1:$CZ$1,0))="","-",INDEX('ce raw data'!$C$2:$CZ$3000,MATCH(1,INDEX(('ce raw data'!$A$2:$A$3000=C1064)*('ce raw data'!$B$2:$B$3000=$B1103),,),0),MATCH(C1067,'ce raw data'!$C$1:$CZ$1,0))),"-")</f>
        <v>-</v>
      </c>
      <c r="D1103" s="8" t="str">
        <f>IFERROR(IF(INDEX('ce raw data'!$C$2:$CZ$3000,MATCH(1,INDEX(('ce raw data'!$A$2:$A$3000=C1064)*('ce raw data'!$B$2:$B$3000=$B1103),,),0),MATCH(D1067,'ce raw data'!$C$1:$CZ$1,0))="","-",INDEX('ce raw data'!$C$2:$CZ$3000,MATCH(1,INDEX(('ce raw data'!$A$2:$A$3000=C1064)*('ce raw data'!$B$2:$B$3000=$B1103),,),0),MATCH(D1067,'ce raw data'!$C$1:$CZ$1,0))),"-")</f>
        <v>-</v>
      </c>
      <c r="E1103" s="8" t="str">
        <f>IFERROR(IF(INDEX('ce raw data'!$C$2:$CZ$3000,MATCH(1,INDEX(('ce raw data'!$A$2:$A$3000=C1064)*('ce raw data'!$B$2:$B$3000=$B1103),,),0),MATCH(E1067,'ce raw data'!$C$1:$CZ$1,0))="","-",INDEX('ce raw data'!$C$2:$CZ$3000,MATCH(1,INDEX(('ce raw data'!$A$2:$A$3000=C1064)*('ce raw data'!$B$2:$B$3000=$B1103),,),0),MATCH(E1067,'ce raw data'!$C$1:$CZ$1,0))),"-")</f>
        <v>-</v>
      </c>
      <c r="F1103" s="8" t="str">
        <f>IFERROR(IF(INDEX('ce raw data'!$C$2:$CZ$3000,MATCH(1,INDEX(('ce raw data'!$A$2:$A$3000=C1064)*('ce raw data'!$B$2:$B$3000=$B1103),,),0),MATCH(F1067,'ce raw data'!$C$1:$CZ$1,0))="","-",INDEX('ce raw data'!$C$2:$CZ$3000,MATCH(1,INDEX(('ce raw data'!$A$2:$A$3000=C1064)*('ce raw data'!$B$2:$B$3000=$B1103),,),0),MATCH(F1067,'ce raw data'!$C$1:$CZ$1,0))),"-")</f>
        <v>-</v>
      </c>
      <c r="G1103" s="8" t="str">
        <f>IFERROR(IF(INDEX('ce raw data'!$C$2:$CZ$3000,MATCH(1,INDEX(('ce raw data'!$A$2:$A$3000=C1064)*('ce raw data'!$B$2:$B$3000=$B1103),,),0),MATCH(G1067,'ce raw data'!$C$1:$CZ$1,0))="","-",INDEX('ce raw data'!$C$2:$CZ$3000,MATCH(1,INDEX(('ce raw data'!$A$2:$A$3000=C1064)*('ce raw data'!$B$2:$B$3000=$B1103),,),0),MATCH(G1067,'ce raw data'!$C$1:$CZ$1,0))),"-")</f>
        <v>-</v>
      </c>
      <c r="H1103" s="8" t="str">
        <f>IFERROR(IF(INDEX('ce raw data'!$C$2:$CZ$3000,MATCH(1,INDEX(('ce raw data'!$A$2:$A$3000=C1064)*('ce raw data'!$B$2:$B$3000=$B1103),,),0),MATCH(H1067,'ce raw data'!$C$1:$CZ$1,0))="","-",INDEX('ce raw data'!$C$2:$CZ$3000,MATCH(1,INDEX(('ce raw data'!$A$2:$A$3000=C1064)*('ce raw data'!$B$2:$B$3000=$B1103),,),0),MATCH(H1067,'ce raw data'!$C$1:$CZ$1,0))),"-")</f>
        <v>-</v>
      </c>
      <c r="I1103" s="8" t="str">
        <f>IFERROR(IF(INDEX('ce raw data'!$C$2:$CZ$3000,MATCH(1,INDEX(('ce raw data'!$A$2:$A$3000=C1064)*('ce raw data'!$B$2:$B$3000=$B1103),,),0),MATCH(I1067,'ce raw data'!$C$1:$CZ$1,0))="","-",INDEX('ce raw data'!$C$2:$CZ$3000,MATCH(1,INDEX(('ce raw data'!$A$2:$A$3000=C1064)*('ce raw data'!$B$2:$B$3000=$B1103),,),0),MATCH(I1067,'ce raw data'!$C$1:$CZ$1,0))),"-")</f>
        <v>-</v>
      </c>
      <c r="J1103" s="8" t="str">
        <f>IFERROR(IF(INDEX('ce raw data'!$C$2:$CZ$3000,MATCH(1,INDEX(('ce raw data'!$A$2:$A$3000=C1064)*('ce raw data'!$B$2:$B$3000=$B1103),,),0),MATCH(J1067,'ce raw data'!$C$1:$CZ$1,0))="","-",INDEX('ce raw data'!$C$2:$CZ$3000,MATCH(1,INDEX(('ce raw data'!$A$2:$A$3000=C1064)*('ce raw data'!$B$2:$B$3000=$B1103),,),0),MATCH(J1067,'ce raw data'!$C$1:$CZ$1,0))),"-")</f>
        <v>-</v>
      </c>
    </row>
    <row r="1104" spans="2:10" hidden="1" x14ac:dyDescent="0.4">
      <c r="B1104" s="10"/>
      <c r="C1104" s="8" t="str">
        <f>IFERROR(IF(INDEX('ce raw data'!$C$2:$CZ$3000,MATCH(1,INDEX(('ce raw data'!$A$2:$A$3000=C1064)*('ce raw data'!$B$2:$B$3000=$B1105),,),0),MATCH(SUBSTITUTE(C1067,"Allele","Height"),'ce raw data'!$C$1:$CZ$1,0))="","-",INDEX('ce raw data'!$C$2:$CZ$3000,MATCH(1,INDEX(('ce raw data'!$A$2:$A$3000=C1064)*('ce raw data'!$B$2:$B$3000=$B1105),,),0),MATCH(SUBSTITUTE(C1067,"Allele","Height"),'ce raw data'!$C$1:$CZ$1,0))),"-")</f>
        <v>-</v>
      </c>
      <c r="D1104" s="8" t="str">
        <f>IFERROR(IF(INDEX('ce raw data'!$C$2:$CZ$3000,MATCH(1,INDEX(('ce raw data'!$A$2:$A$3000=C1064)*('ce raw data'!$B$2:$B$3000=$B1105),,),0),MATCH(SUBSTITUTE(D1067,"Allele","Height"),'ce raw data'!$C$1:$CZ$1,0))="","-",INDEX('ce raw data'!$C$2:$CZ$3000,MATCH(1,INDEX(('ce raw data'!$A$2:$A$3000=C1064)*('ce raw data'!$B$2:$B$3000=$B1105),,),0),MATCH(SUBSTITUTE(D1067,"Allele","Height"),'ce raw data'!$C$1:$CZ$1,0))),"-")</f>
        <v>-</v>
      </c>
      <c r="E1104" s="8" t="str">
        <f>IFERROR(IF(INDEX('ce raw data'!$C$2:$CZ$3000,MATCH(1,INDEX(('ce raw data'!$A$2:$A$3000=C1064)*('ce raw data'!$B$2:$B$3000=$B1105),,),0),MATCH(SUBSTITUTE(E1067,"Allele","Height"),'ce raw data'!$C$1:$CZ$1,0))="","-",INDEX('ce raw data'!$C$2:$CZ$3000,MATCH(1,INDEX(('ce raw data'!$A$2:$A$3000=C1064)*('ce raw data'!$B$2:$B$3000=$B1105),,),0),MATCH(SUBSTITUTE(E1067,"Allele","Height"),'ce raw data'!$C$1:$CZ$1,0))),"-")</f>
        <v>-</v>
      </c>
      <c r="F1104" s="8" t="str">
        <f>IFERROR(IF(INDEX('ce raw data'!$C$2:$CZ$3000,MATCH(1,INDEX(('ce raw data'!$A$2:$A$3000=C1064)*('ce raw data'!$B$2:$B$3000=$B1105),,),0),MATCH(SUBSTITUTE(F1067,"Allele","Height"),'ce raw data'!$C$1:$CZ$1,0))="","-",INDEX('ce raw data'!$C$2:$CZ$3000,MATCH(1,INDEX(('ce raw data'!$A$2:$A$3000=C1064)*('ce raw data'!$B$2:$B$3000=$B1105),,),0),MATCH(SUBSTITUTE(F1067,"Allele","Height"),'ce raw data'!$C$1:$CZ$1,0))),"-")</f>
        <v>-</v>
      </c>
      <c r="G1104" s="8" t="str">
        <f>IFERROR(IF(INDEX('ce raw data'!$C$2:$CZ$3000,MATCH(1,INDEX(('ce raw data'!$A$2:$A$3000=C1064)*('ce raw data'!$B$2:$B$3000=$B1105),,),0),MATCH(SUBSTITUTE(G1067,"Allele","Height"),'ce raw data'!$C$1:$CZ$1,0))="","-",INDEX('ce raw data'!$C$2:$CZ$3000,MATCH(1,INDEX(('ce raw data'!$A$2:$A$3000=C1064)*('ce raw data'!$B$2:$B$3000=$B1105),,),0),MATCH(SUBSTITUTE(G1067,"Allele","Height"),'ce raw data'!$C$1:$CZ$1,0))),"-")</f>
        <v>-</v>
      </c>
      <c r="H1104" s="8" t="str">
        <f>IFERROR(IF(INDEX('ce raw data'!$C$2:$CZ$3000,MATCH(1,INDEX(('ce raw data'!$A$2:$A$3000=C1064)*('ce raw data'!$B$2:$B$3000=$B1105),,),0),MATCH(SUBSTITUTE(H1067,"Allele","Height"),'ce raw data'!$C$1:$CZ$1,0))="","-",INDEX('ce raw data'!$C$2:$CZ$3000,MATCH(1,INDEX(('ce raw data'!$A$2:$A$3000=C1064)*('ce raw data'!$B$2:$B$3000=$B1105),,),0),MATCH(SUBSTITUTE(H1067,"Allele","Height"),'ce raw data'!$C$1:$CZ$1,0))),"-")</f>
        <v>-</v>
      </c>
      <c r="I1104" s="8" t="str">
        <f>IFERROR(IF(INDEX('ce raw data'!$C$2:$CZ$3000,MATCH(1,INDEX(('ce raw data'!$A$2:$A$3000=C1064)*('ce raw data'!$B$2:$B$3000=$B1105),,),0),MATCH(SUBSTITUTE(I1067,"Allele","Height"),'ce raw data'!$C$1:$CZ$1,0))="","-",INDEX('ce raw data'!$C$2:$CZ$3000,MATCH(1,INDEX(('ce raw data'!$A$2:$A$3000=C1064)*('ce raw data'!$B$2:$B$3000=$B1105),,),0),MATCH(SUBSTITUTE(I1067,"Allele","Height"),'ce raw data'!$C$1:$CZ$1,0))),"-")</f>
        <v>-</v>
      </c>
      <c r="J1104" s="8" t="str">
        <f>IFERROR(IF(INDEX('ce raw data'!$C$2:$CZ$3000,MATCH(1,INDEX(('ce raw data'!$A$2:$A$3000=C1064)*('ce raw data'!$B$2:$B$3000=$B1105),,),0),MATCH(SUBSTITUTE(J1067,"Allele","Height"),'ce raw data'!$C$1:$CZ$1,0))="","-",INDEX('ce raw data'!$C$2:$CZ$3000,MATCH(1,INDEX(('ce raw data'!$A$2:$A$3000=C1064)*('ce raw data'!$B$2:$B$3000=$B1105),,),0),MATCH(SUBSTITUTE(J1067,"Allele","Height"),'ce raw data'!$C$1:$CZ$1,0))),"-")</f>
        <v>-</v>
      </c>
    </row>
    <row r="1105" spans="2:10" x14ac:dyDescent="0.4">
      <c r="B1105" s="12" t="str">
        <f>'Allele Call Table'!$A$107</f>
        <v>D8S1179</v>
      </c>
      <c r="C1105" s="8" t="str">
        <f>IFERROR(IF(INDEX('ce raw data'!$C$2:$CZ$3000,MATCH(1,INDEX(('ce raw data'!$A$2:$A$3000=C1064)*('ce raw data'!$B$2:$B$3000=$B1105),,),0),MATCH(C1067,'ce raw data'!$C$1:$CZ$1,0))="","-",INDEX('ce raw data'!$C$2:$CZ$3000,MATCH(1,INDEX(('ce raw data'!$A$2:$A$3000=C1064)*('ce raw data'!$B$2:$B$3000=$B1105),,),0),MATCH(C1067,'ce raw data'!$C$1:$CZ$1,0))),"-")</f>
        <v>-</v>
      </c>
      <c r="D1105" s="8" t="str">
        <f>IFERROR(IF(INDEX('ce raw data'!$C$2:$CZ$3000,MATCH(1,INDEX(('ce raw data'!$A$2:$A$3000=C1064)*('ce raw data'!$B$2:$B$3000=$B1105),,),0),MATCH(D1067,'ce raw data'!$C$1:$CZ$1,0))="","-",INDEX('ce raw data'!$C$2:$CZ$3000,MATCH(1,INDEX(('ce raw data'!$A$2:$A$3000=C1064)*('ce raw data'!$B$2:$B$3000=$B1105),,),0),MATCH(D1067,'ce raw data'!$C$1:$CZ$1,0))),"-")</f>
        <v>-</v>
      </c>
      <c r="E1105" s="8" t="str">
        <f>IFERROR(IF(INDEX('ce raw data'!$C$2:$CZ$3000,MATCH(1,INDEX(('ce raw data'!$A$2:$A$3000=C1064)*('ce raw data'!$B$2:$B$3000=$B1105),,),0),MATCH(E1067,'ce raw data'!$C$1:$CZ$1,0))="","-",INDEX('ce raw data'!$C$2:$CZ$3000,MATCH(1,INDEX(('ce raw data'!$A$2:$A$3000=C1064)*('ce raw data'!$B$2:$B$3000=$B1105),,),0),MATCH(E1067,'ce raw data'!$C$1:$CZ$1,0))),"-")</f>
        <v>-</v>
      </c>
      <c r="F1105" s="8" t="str">
        <f>IFERROR(IF(INDEX('ce raw data'!$C$2:$CZ$3000,MATCH(1,INDEX(('ce raw data'!$A$2:$A$3000=C1064)*('ce raw data'!$B$2:$B$3000=$B1105),,),0),MATCH(F1067,'ce raw data'!$C$1:$CZ$1,0))="","-",INDEX('ce raw data'!$C$2:$CZ$3000,MATCH(1,INDEX(('ce raw data'!$A$2:$A$3000=C1064)*('ce raw data'!$B$2:$B$3000=$B1105),,),0),MATCH(F1067,'ce raw data'!$C$1:$CZ$1,0))),"-")</f>
        <v>-</v>
      </c>
      <c r="G1105" s="8" t="str">
        <f>IFERROR(IF(INDEX('ce raw data'!$C$2:$CZ$3000,MATCH(1,INDEX(('ce raw data'!$A$2:$A$3000=C1064)*('ce raw data'!$B$2:$B$3000=$B1105),,),0),MATCH(G1067,'ce raw data'!$C$1:$CZ$1,0))="","-",INDEX('ce raw data'!$C$2:$CZ$3000,MATCH(1,INDEX(('ce raw data'!$A$2:$A$3000=C1064)*('ce raw data'!$B$2:$B$3000=$B1105),,),0),MATCH(G1067,'ce raw data'!$C$1:$CZ$1,0))),"-")</f>
        <v>-</v>
      </c>
      <c r="H1105" s="8" t="str">
        <f>IFERROR(IF(INDEX('ce raw data'!$C$2:$CZ$3000,MATCH(1,INDEX(('ce raw data'!$A$2:$A$3000=C1064)*('ce raw data'!$B$2:$B$3000=$B1105),,),0),MATCH(H1067,'ce raw data'!$C$1:$CZ$1,0))="","-",INDEX('ce raw data'!$C$2:$CZ$3000,MATCH(1,INDEX(('ce raw data'!$A$2:$A$3000=C1064)*('ce raw data'!$B$2:$B$3000=$B1105),,),0),MATCH(H1067,'ce raw data'!$C$1:$CZ$1,0))),"-")</f>
        <v>-</v>
      </c>
      <c r="I1105" s="8" t="str">
        <f>IFERROR(IF(INDEX('ce raw data'!$C$2:$CZ$3000,MATCH(1,INDEX(('ce raw data'!$A$2:$A$3000=C1064)*('ce raw data'!$B$2:$B$3000=$B1105),,),0),MATCH(I1067,'ce raw data'!$C$1:$CZ$1,0))="","-",INDEX('ce raw data'!$C$2:$CZ$3000,MATCH(1,INDEX(('ce raw data'!$A$2:$A$3000=C1064)*('ce raw data'!$B$2:$B$3000=$B1105),,),0),MATCH(I1067,'ce raw data'!$C$1:$CZ$1,0))),"-")</f>
        <v>-</v>
      </c>
      <c r="J1105" s="8" t="str">
        <f>IFERROR(IF(INDEX('ce raw data'!$C$2:$CZ$3000,MATCH(1,INDEX(('ce raw data'!$A$2:$A$3000=C1064)*('ce raw data'!$B$2:$B$3000=$B1105),,),0),MATCH(J1067,'ce raw data'!$C$1:$CZ$1,0))="","-",INDEX('ce raw data'!$C$2:$CZ$3000,MATCH(1,INDEX(('ce raw data'!$A$2:$A$3000=C1064)*('ce raw data'!$B$2:$B$3000=$B1105),,),0),MATCH(J1067,'ce raw data'!$C$1:$CZ$1,0))),"-")</f>
        <v>-</v>
      </c>
    </row>
    <row r="1106" spans="2:10" hidden="1" x14ac:dyDescent="0.4">
      <c r="B1106" s="12"/>
      <c r="C1106" s="8" t="str">
        <f>IFERROR(IF(INDEX('ce raw data'!$C$2:$CZ$3000,MATCH(1,INDEX(('ce raw data'!$A$2:$A$3000=C1064)*('ce raw data'!$B$2:$B$3000=$B1107),,),0),MATCH(SUBSTITUTE(C1067,"Allele","Height"),'ce raw data'!$C$1:$CZ$1,0))="","-",INDEX('ce raw data'!$C$2:$CZ$3000,MATCH(1,INDEX(('ce raw data'!$A$2:$A$3000=C1064)*('ce raw data'!$B$2:$B$3000=$B1107),,),0),MATCH(SUBSTITUTE(C1067,"Allele","Height"),'ce raw data'!$C$1:$CZ$1,0))),"-")</f>
        <v>-</v>
      </c>
      <c r="D1106" s="8" t="str">
        <f>IFERROR(IF(INDEX('ce raw data'!$C$2:$CZ$3000,MATCH(1,INDEX(('ce raw data'!$A$2:$A$3000=C1064)*('ce raw data'!$B$2:$B$3000=$B1107),,),0),MATCH(SUBSTITUTE(D1067,"Allele","Height"),'ce raw data'!$C$1:$CZ$1,0))="","-",INDEX('ce raw data'!$C$2:$CZ$3000,MATCH(1,INDEX(('ce raw data'!$A$2:$A$3000=C1064)*('ce raw data'!$B$2:$B$3000=$B1107),,),0),MATCH(SUBSTITUTE(D1067,"Allele","Height"),'ce raw data'!$C$1:$CZ$1,0))),"-")</f>
        <v>-</v>
      </c>
      <c r="E1106" s="8" t="str">
        <f>IFERROR(IF(INDEX('ce raw data'!$C$2:$CZ$3000,MATCH(1,INDEX(('ce raw data'!$A$2:$A$3000=C1064)*('ce raw data'!$B$2:$B$3000=$B1107),,),0),MATCH(SUBSTITUTE(E1067,"Allele","Height"),'ce raw data'!$C$1:$CZ$1,0))="","-",INDEX('ce raw data'!$C$2:$CZ$3000,MATCH(1,INDEX(('ce raw data'!$A$2:$A$3000=C1064)*('ce raw data'!$B$2:$B$3000=$B1107),,),0),MATCH(SUBSTITUTE(E1067,"Allele","Height"),'ce raw data'!$C$1:$CZ$1,0))),"-")</f>
        <v>-</v>
      </c>
      <c r="F1106" s="8" t="str">
        <f>IFERROR(IF(INDEX('ce raw data'!$C$2:$CZ$3000,MATCH(1,INDEX(('ce raw data'!$A$2:$A$3000=C1064)*('ce raw data'!$B$2:$B$3000=$B1107),,),0),MATCH(SUBSTITUTE(F1067,"Allele","Height"),'ce raw data'!$C$1:$CZ$1,0))="","-",INDEX('ce raw data'!$C$2:$CZ$3000,MATCH(1,INDEX(('ce raw data'!$A$2:$A$3000=C1064)*('ce raw data'!$B$2:$B$3000=$B1107),,),0),MATCH(SUBSTITUTE(F1067,"Allele","Height"),'ce raw data'!$C$1:$CZ$1,0))),"-")</f>
        <v>-</v>
      </c>
      <c r="G1106" s="8" t="str">
        <f>IFERROR(IF(INDEX('ce raw data'!$C$2:$CZ$3000,MATCH(1,INDEX(('ce raw data'!$A$2:$A$3000=C1064)*('ce raw data'!$B$2:$B$3000=$B1107),,),0),MATCH(SUBSTITUTE(G1067,"Allele","Height"),'ce raw data'!$C$1:$CZ$1,0))="","-",INDEX('ce raw data'!$C$2:$CZ$3000,MATCH(1,INDEX(('ce raw data'!$A$2:$A$3000=C1064)*('ce raw data'!$B$2:$B$3000=$B1107),,),0),MATCH(SUBSTITUTE(G1067,"Allele","Height"),'ce raw data'!$C$1:$CZ$1,0))),"-")</f>
        <v>-</v>
      </c>
      <c r="H1106" s="8" t="str">
        <f>IFERROR(IF(INDEX('ce raw data'!$C$2:$CZ$3000,MATCH(1,INDEX(('ce raw data'!$A$2:$A$3000=C1064)*('ce raw data'!$B$2:$B$3000=$B1107),,),0),MATCH(SUBSTITUTE(H1067,"Allele","Height"),'ce raw data'!$C$1:$CZ$1,0))="","-",INDEX('ce raw data'!$C$2:$CZ$3000,MATCH(1,INDEX(('ce raw data'!$A$2:$A$3000=C1064)*('ce raw data'!$B$2:$B$3000=$B1107),,),0),MATCH(SUBSTITUTE(H1067,"Allele","Height"),'ce raw data'!$C$1:$CZ$1,0))),"-")</f>
        <v>-</v>
      </c>
      <c r="I1106" s="8" t="str">
        <f>IFERROR(IF(INDEX('ce raw data'!$C$2:$CZ$3000,MATCH(1,INDEX(('ce raw data'!$A$2:$A$3000=C1064)*('ce raw data'!$B$2:$B$3000=$B1107),,),0),MATCH(SUBSTITUTE(I1067,"Allele","Height"),'ce raw data'!$C$1:$CZ$1,0))="","-",INDEX('ce raw data'!$C$2:$CZ$3000,MATCH(1,INDEX(('ce raw data'!$A$2:$A$3000=C1064)*('ce raw data'!$B$2:$B$3000=$B1107),,),0),MATCH(SUBSTITUTE(I1067,"Allele","Height"),'ce raw data'!$C$1:$CZ$1,0))),"-")</f>
        <v>-</v>
      </c>
      <c r="J1106" s="8" t="str">
        <f>IFERROR(IF(INDEX('ce raw data'!$C$2:$CZ$3000,MATCH(1,INDEX(('ce raw data'!$A$2:$A$3000=C1064)*('ce raw data'!$B$2:$B$3000=$B1107),,),0),MATCH(SUBSTITUTE(J1067,"Allele","Height"),'ce raw data'!$C$1:$CZ$1,0))="","-",INDEX('ce raw data'!$C$2:$CZ$3000,MATCH(1,INDEX(('ce raw data'!$A$2:$A$3000=C1064)*('ce raw data'!$B$2:$B$3000=$B1107),,),0),MATCH(SUBSTITUTE(J1067,"Allele","Height"),'ce raw data'!$C$1:$CZ$1,0))),"-")</f>
        <v>-</v>
      </c>
    </row>
    <row r="1107" spans="2:10" x14ac:dyDescent="0.4">
      <c r="B1107" s="12" t="str">
        <f>'Allele Call Table'!$A$109</f>
        <v>D12S391</v>
      </c>
      <c r="C1107" s="8" t="str">
        <f>IFERROR(IF(INDEX('ce raw data'!$C$2:$CZ$3000,MATCH(1,INDEX(('ce raw data'!$A$2:$A$3000=C1064)*('ce raw data'!$B$2:$B$3000=$B1107),,),0),MATCH(C1067,'ce raw data'!$C$1:$CZ$1,0))="","-",INDEX('ce raw data'!$C$2:$CZ$3000,MATCH(1,INDEX(('ce raw data'!$A$2:$A$3000=C1064)*('ce raw data'!$B$2:$B$3000=$B1107),,),0),MATCH(C1067,'ce raw data'!$C$1:$CZ$1,0))),"-")</f>
        <v>-</v>
      </c>
      <c r="D1107" s="8" t="str">
        <f>IFERROR(IF(INDEX('ce raw data'!$C$2:$CZ$3000,MATCH(1,INDEX(('ce raw data'!$A$2:$A$3000=C1064)*('ce raw data'!$B$2:$B$3000=$B1107),,),0),MATCH(D1067,'ce raw data'!$C$1:$CZ$1,0))="","-",INDEX('ce raw data'!$C$2:$CZ$3000,MATCH(1,INDEX(('ce raw data'!$A$2:$A$3000=C1064)*('ce raw data'!$B$2:$B$3000=$B1107),,),0),MATCH(D1067,'ce raw data'!$C$1:$CZ$1,0))),"-")</f>
        <v>-</v>
      </c>
      <c r="E1107" s="8" t="str">
        <f>IFERROR(IF(INDEX('ce raw data'!$C$2:$CZ$3000,MATCH(1,INDEX(('ce raw data'!$A$2:$A$3000=C1064)*('ce raw data'!$B$2:$B$3000=$B1107),,),0),MATCH(E1067,'ce raw data'!$C$1:$CZ$1,0))="","-",INDEX('ce raw data'!$C$2:$CZ$3000,MATCH(1,INDEX(('ce raw data'!$A$2:$A$3000=C1064)*('ce raw data'!$B$2:$B$3000=$B1107),,),0),MATCH(E1067,'ce raw data'!$C$1:$CZ$1,0))),"-")</f>
        <v>-</v>
      </c>
      <c r="F1107" s="8" t="str">
        <f>IFERROR(IF(INDEX('ce raw data'!$C$2:$CZ$3000,MATCH(1,INDEX(('ce raw data'!$A$2:$A$3000=C1064)*('ce raw data'!$B$2:$B$3000=$B1107),,),0),MATCH(F1067,'ce raw data'!$C$1:$CZ$1,0))="","-",INDEX('ce raw data'!$C$2:$CZ$3000,MATCH(1,INDEX(('ce raw data'!$A$2:$A$3000=C1064)*('ce raw data'!$B$2:$B$3000=$B1107),,),0),MATCH(F1067,'ce raw data'!$C$1:$CZ$1,0))),"-")</f>
        <v>-</v>
      </c>
      <c r="G1107" s="8" t="str">
        <f>IFERROR(IF(INDEX('ce raw data'!$C$2:$CZ$3000,MATCH(1,INDEX(('ce raw data'!$A$2:$A$3000=C1064)*('ce raw data'!$B$2:$B$3000=$B1107),,),0),MATCH(G1067,'ce raw data'!$C$1:$CZ$1,0))="","-",INDEX('ce raw data'!$C$2:$CZ$3000,MATCH(1,INDEX(('ce raw data'!$A$2:$A$3000=C1064)*('ce raw data'!$B$2:$B$3000=$B1107),,),0),MATCH(G1067,'ce raw data'!$C$1:$CZ$1,0))),"-")</f>
        <v>-</v>
      </c>
      <c r="H1107" s="8" t="str">
        <f>IFERROR(IF(INDEX('ce raw data'!$C$2:$CZ$3000,MATCH(1,INDEX(('ce raw data'!$A$2:$A$3000=C1064)*('ce raw data'!$B$2:$B$3000=$B1107),,),0),MATCH(H1067,'ce raw data'!$C$1:$CZ$1,0))="","-",INDEX('ce raw data'!$C$2:$CZ$3000,MATCH(1,INDEX(('ce raw data'!$A$2:$A$3000=C1064)*('ce raw data'!$B$2:$B$3000=$B1107),,),0),MATCH(H1067,'ce raw data'!$C$1:$CZ$1,0))),"-")</f>
        <v>-</v>
      </c>
      <c r="I1107" s="8" t="str">
        <f>IFERROR(IF(INDEX('ce raw data'!$C$2:$CZ$3000,MATCH(1,INDEX(('ce raw data'!$A$2:$A$3000=C1064)*('ce raw data'!$B$2:$B$3000=$B1107),,),0),MATCH(I1067,'ce raw data'!$C$1:$CZ$1,0))="","-",INDEX('ce raw data'!$C$2:$CZ$3000,MATCH(1,INDEX(('ce raw data'!$A$2:$A$3000=C1064)*('ce raw data'!$B$2:$B$3000=$B1107),,),0),MATCH(I1067,'ce raw data'!$C$1:$CZ$1,0))),"-")</f>
        <v>-</v>
      </c>
      <c r="J1107" s="8" t="str">
        <f>IFERROR(IF(INDEX('ce raw data'!$C$2:$CZ$3000,MATCH(1,INDEX(('ce raw data'!$A$2:$A$3000=C1064)*('ce raw data'!$B$2:$B$3000=$B1107),,),0),MATCH(J1067,'ce raw data'!$C$1:$CZ$1,0))="","-",INDEX('ce raw data'!$C$2:$CZ$3000,MATCH(1,INDEX(('ce raw data'!$A$2:$A$3000=C1064)*('ce raw data'!$B$2:$B$3000=$B1107),,),0),MATCH(J1067,'ce raw data'!$C$1:$CZ$1,0))),"-")</f>
        <v>-</v>
      </c>
    </row>
    <row r="1108" spans="2:10" hidden="1" x14ac:dyDescent="0.4">
      <c r="B1108" s="12"/>
      <c r="C1108" s="8" t="str">
        <f>IFERROR(IF(INDEX('ce raw data'!$C$2:$CZ$3000,MATCH(1,INDEX(('ce raw data'!$A$2:$A$3000=C1064)*('ce raw data'!$B$2:$B$3000=$B1109),,),0),MATCH(SUBSTITUTE(C1067,"Allele","Height"),'ce raw data'!$C$1:$CZ$1,0))="","-",INDEX('ce raw data'!$C$2:$CZ$3000,MATCH(1,INDEX(('ce raw data'!$A$2:$A$3000=C1064)*('ce raw data'!$B$2:$B$3000=$B1109),,),0),MATCH(SUBSTITUTE(C1067,"Allele","Height"),'ce raw data'!$C$1:$CZ$1,0))),"-")</f>
        <v>-</v>
      </c>
      <c r="D1108" s="8" t="str">
        <f>IFERROR(IF(INDEX('ce raw data'!$C$2:$CZ$3000,MATCH(1,INDEX(('ce raw data'!$A$2:$A$3000=C1064)*('ce raw data'!$B$2:$B$3000=$B1109),,),0),MATCH(SUBSTITUTE(D1067,"Allele","Height"),'ce raw data'!$C$1:$CZ$1,0))="","-",INDEX('ce raw data'!$C$2:$CZ$3000,MATCH(1,INDEX(('ce raw data'!$A$2:$A$3000=C1064)*('ce raw data'!$B$2:$B$3000=$B1109),,),0),MATCH(SUBSTITUTE(D1067,"Allele","Height"),'ce raw data'!$C$1:$CZ$1,0))),"-")</f>
        <v>-</v>
      </c>
      <c r="E1108" s="8" t="str">
        <f>IFERROR(IF(INDEX('ce raw data'!$C$2:$CZ$3000,MATCH(1,INDEX(('ce raw data'!$A$2:$A$3000=C1064)*('ce raw data'!$B$2:$B$3000=$B1109),,),0),MATCH(SUBSTITUTE(E1067,"Allele","Height"),'ce raw data'!$C$1:$CZ$1,0))="","-",INDEX('ce raw data'!$C$2:$CZ$3000,MATCH(1,INDEX(('ce raw data'!$A$2:$A$3000=C1064)*('ce raw data'!$B$2:$B$3000=$B1109),,),0),MATCH(SUBSTITUTE(E1067,"Allele","Height"),'ce raw data'!$C$1:$CZ$1,0))),"-")</f>
        <v>-</v>
      </c>
      <c r="F1108" s="8" t="str">
        <f>IFERROR(IF(INDEX('ce raw data'!$C$2:$CZ$3000,MATCH(1,INDEX(('ce raw data'!$A$2:$A$3000=C1064)*('ce raw data'!$B$2:$B$3000=$B1109),,),0),MATCH(SUBSTITUTE(F1067,"Allele","Height"),'ce raw data'!$C$1:$CZ$1,0))="","-",INDEX('ce raw data'!$C$2:$CZ$3000,MATCH(1,INDEX(('ce raw data'!$A$2:$A$3000=C1064)*('ce raw data'!$B$2:$B$3000=$B1109),,),0),MATCH(SUBSTITUTE(F1067,"Allele","Height"),'ce raw data'!$C$1:$CZ$1,0))),"-")</f>
        <v>-</v>
      </c>
      <c r="G1108" s="8" t="str">
        <f>IFERROR(IF(INDEX('ce raw data'!$C$2:$CZ$3000,MATCH(1,INDEX(('ce raw data'!$A$2:$A$3000=C1064)*('ce raw data'!$B$2:$B$3000=$B1109),,),0),MATCH(SUBSTITUTE(G1067,"Allele","Height"),'ce raw data'!$C$1:$CZ$1,0))="","-",INDEX('ce raw data'!$C$2:$CZ$3000,MATCH(1,INDEX(('ce raw data'!$A$2:$A$3000=C1064)*('ce raw data'!$B$2:$B$3000=$B1109),,),0),MATCH(SUBSTITUTE(G1067,"Allele","Height"),'ce raw data'!$C$1:$CZ$1,0))),"-")</f>
        <v>-</v>
      </c>
      <c r="H1108" s="8" t="str">
        <f>IFERROR(IF(INDEX('ce raw data'!$C$2:$CZ$3000,MATCH(1,INDEX(('ce raw data'!$A$2:$A$3000=C1064)*('ce raw data'!$B$2:$B$3000=$B1109),,),0),MATCH(SUBSTITUTE(H1067,"Allele","Height"),'ce raw data'!$C$1:$CZ$1,0))="","-",INDEX('ce raw data'!$C$2:$CZ$3000,MATCH(1,INDEX(('ce raw data'!$A$2:$A$3000=C1064)*('ce raw data'!$B$2:$B$3000=$B1109),,),0),MATCH(SUBSTITUTE(H1067,"Allele","Height"),'ce raw data'!$C$1:$CZ$1,0))),"-")</f>
        <v>-</v>
      </c>
      <c r="I1108" s="8" t="str">
        <f>IFERROR(IF(INDEX('ce raw data'!$C$2:$CZ$3000,MATCH(1,INDEX(('ce raw data'!$A$2:$A$3000=C1064)*('ce raw data'!$B$2:$B$3000=$B1109),,),0),MATCH(SUBSTITUTE(I1067,"Allele","Height"),'ce raw data'!$C$1:$CZ$1,0))="","-",INDEX('ce raw data'!$C$2:$CZ$3000,MATCH(1,INDEX(('ce raw data'!$A$2:$A$3000=C1064)*('ce raw data'!$B$2:$B$3000=$B1109),,),0),MATCH(SUBSTITUTE(I1067,"Allele","Height"),'ce raw data'!$C$1:$CZ$1,0))),"-")</f>
        <v>-</v>
      </c>
      <c r="J1108" s="8" t="str">
        <f>IFERROR(IF(INDEX('ce raw data'!$C$2:$CZ$3000,MATCH(1,INDEX(('ce raw data'!$A$2:$A$3000=C1064)*('ce raw data'!$B$2:$B$3000=$B1109),,),0),MATCH(SUBSTITUTE(J1067,"Allele","Height"),'ce raw data'!$C$1:$CZ$1,0))="","-",INDEX('ce raw data'!$C$2:$CZ$3000,MATCH(1,INDEX(('ce raw data'!$A$2:$A$3000=C1064)*('ce raw data'!$B$2:$B$3000=$B1109),,),0),MATCH(SUBSTITUTE(J1067,"Allele","Height"),'ce raw data'!$C$1:$CZ$1,0))),"-")</f>
        <v>-</v>
      </c>
    </row>
    <row r="1109" spans="2:10" x14ac:dyDescent="0.4">
      <c r="B1109" s="12" t="str">
        <f>'Allele Call Table'!$A$111</f>
        <v>D19S433</v>
      </c>
      <c r="C1109" s="8" t="str">
        <f>IFERROR(IF(INDEX('ce raw data'!$C$2:$CZ$3000,MATCH(1,INDEX(('ce raw data'!$A$2:$A$3000=C1064)*('ce raw data'!$B$2:$B$3000=$B1109),,),0),MATCH(C1067,'ce raw data'!$C$1:$CZ$1,0))="","-",INDEX('ce raw data'!$C$2:$CZ$3000,MATCH(1,INDEX(('ce raw data'!$A$2:$A$3000=C1064)*('ce raw data'!$B$2:$B$3000=$B1109),,),0),MATCH(C1067,'ce raw data'!$C$1:$CZ$1,0))),"-")</f>
        <v>-</v>
      </c>
      <c r="D1109" s="8" t="str">
        <f>IFERROR(IF(INDEX('ce raw data'!$C$2:$CZ$3000,MATCH(1,INDEX(('ce raw data'!$A$2:$A$3000=C1064)*('ce raw data'!$B$2:$B$3000=$B1109),,),0),MATCH(D1067,'ce raw data'!$C$1:$CZ$1,0))="","-",INDEX('ce raw data'!$C$2:$CZ$3000,MATCH(1,INDEX(('ce raw data'!$A$2:$A$3000=C1064)*('ce raw data'!$B$2:$B$3000=$B1109),,),0),MATCH(D1067,'ce raw data'!$C$1:$CZ$1,0))),"-")</f>
        <v>-</v>
      </c>
      <c r="E1109" s="8" t="str">
        <f>IFERROR(IF(INDEX('ce raw data'!$C$2:$CZ$3000,MATCH(1,INDEX(('ce raw data'!$A$2:$A$3000=C1064)*('ce raw data'!$B$2:$B$3000=$B1109),,),0),MATCH(E1067,'ce raw data'!$C$1:$CZ$1,0))="","-",INDEX('ce raw data'!$C$2:$CZ$3000,MATCH(1,INDEX(('ce raw data'!$A$2:$A$3000=C1064)*('ce raw data'!$B$2:$B$3000=$B1109),,),0),MATCH(E1067,'ce raw data'!$C$1:$CZ$1,0))),"-")</f>
        <v>-</v>
      </c>
      <c r="F1109" s="8" t="str">
        <f>IFERROR(IF(INDEX('ce raw data'!$C$2:$CZ$3000,MATCH(1,INDEX(('ce raw data'!$A$2:$A$3000=C1064)*('ce raw data'!$B$2:$B$3000=$B1109),,),0),MATCH(F1067,'ce raw data'!$C$1:$CZ$1,0))="","-",INDEX('ce raw data'!$C$2:$CZ$3000,MATCH(1,INDEX(('ce raw data'!$A$2:$A$3000=C1064)*('ce raw data'!$B$2:$B$3000=$B1109),,),0),MATCH(F1067,'ce raw data'!$C$1:$CZ$1,0))),"-")</f>
        <v>-</v>
      </c>
      <c r="G1109" s="8" t="str">
        <f>IFERROR(IF(INDEX('ce raw data'!$C$2:$CZ$3000,MATCH(1,INDEX(('ce raw data'!$A$2:$A$3000=C1064)*('ce raw data'!$B$2:$B$3000=$B1109),,),0),MATCH(G1067,'ce raw data'!$C$1:$CZ$1,0))="","-",INDEX('ce raw data'!$C$2:$CZ$3000,MATCH(1,INDEX(('ce raw data'!$A$2:$A$3000=C1064)*('ce raw data'!$B$2:$B$3000=$B1109),,),0),MATCH(G1067,'ce raw data'!$C$1:$CZ$1,0))),"-")</f>
        <v>-</v>
      </c>
      <c r="H1109" s="8" t="str">
        <f>IFERROR(IF(INDEX('ce raw data'!$C$2:$CZ$3000,MATCH(1,INDEX(('ce raw data'!$A$2:$A$3000=C1064)*('ce raw data'!$B$2:$B$3000=$B1109),,),0),MATCH(H1067,'ce raw data'!$C$1:$CZ$1,0))="","-",INDEX('ce raw data'!$C$2:$CZ$3000,MATCH(1,INDEX(('ce raw data'!$A$2:$A$3000=C1064)*('ce raw data'!$B$2:$B$3000=$B1109),,),0),MATCH(H1067,'ce raw data'!$C$1:$CZ$1,0))),"-")</f>
        <v>-</v>
      </c>
      <c r="I1109" s="8" t="str">
        <f>IFERROR(IF(INDEX('ce raw data'!$C$2:$CZ$3000,MATCH(1,INDEX(('ce raw data'!$A$2:$A$3000=C1064)*('ce raw data'!$B$2:$B$3000=$B1109),,),0),MATCH(I1067,'ce raw data'!$C$1:$CZ$1,0))="","-",INDEX('ce raw data'!$C$2:$CZ$3000,MATCH(1,INDEX(('ce raw data'!$A$2:$A$3000=C1064)*('ce raw data'!$B$2:$B$3000=$B1109),,),0),MATCH(I1067,'ce raw data'!$C$1:$CZ$1,0))),"-")</f>
        <v>-</v>
      </c>
      <c r="J1109" s="8" t="str">
        <f>IFERROR(IF(INDEX('ce raw data'!$C$2:$CZ$3000,MATCH(1,INDEX(('ce raw data'!$A$2:$A$3000=C1064)*('ce raw data'!$B$2:$B$3000=$B1109),,),0),MATCH(J1067,'ce raw data'!$C$1:$CZ$1,0))="","-",INDEX('ce raw data'!$C$2:$CZ$3000,MATCH(1,INDEX(('ce raw data'!$A$2:$A$3000=C1064)*('ce raw data'!$B$2:$B$3000=$B1109),,),0),MATCH(J1067,'ce raw data'!$C$1:$CZ$1,0))),"-")</f>
        <v>-</v>
      </c>
    </row>
    <row r="1110" spans="2:10" hidden="1" x14ac:dyDescent="0.4">
      <c r="B1110" s="12"/>
      <c r="C1110" s="8" t="str">
        <f>IFERROR(IF(INDEX('ce raw data'!$C$2:$CZ$3000,MATCH(1,INDEX(('ce raw data'!$A$2:$A$3000=C1064)*('ce raw data'!$B$2:$B$3000=$B1111),,),0),MATCH(SUBSTITUTE(C1067,"Allele","Height"),'ce raw data'!$C$1:$CZ$1,0))="","-",INDEX('ce raw data'!$C$2:$CZ$3000,MATCH(1,INDEX(('ce raw data'!$A$2:$A$3000=C1064)*('ce raw data'!$B$2:$B$3000=$B1111),,),0),MATCH(SUBSTITUTE(C1067,"Allele","Height"),'ce raw data'!$C$1:$CZ$1,0))),"-")</f>
        <v>-</v>
      </c>
      <c r="D1110" s="8" t="str">
        <f>IFERROR(IF(INDEX('ce raw data'!$C$2:$CZ$3000,MATCH(1,INDEX(('ce raw data'!$A$2:$A$3000=C1064)*('ce raw data'!$B$2:$B$3000=$B1111),,),0),MATCH(SUBSTITUTE(D1067,"Allele","Height"),'ce raw data'!$C$1:$CZ$1,0))="","-",INDEX('ce raw data'!$C$2:$CZ$3000,MATCH(1,INDEX(('ce raw data'!$A$2:$A$3000=C1064)*('ce raw data'!$B$2:$B$3000=$B1111),,),0),MATCH(SUBSTITUTE(D1067,"Allele","Height"),'ce raw data'!$C$1:$CZ$1,0))),"-")</f>
        <v>-</v>
      </c>
      <c r="E1110" s="8" t="str">
        <f>IFERROR(IF(INDEX('ce raw data'!$C$2:$CZ$3000,MATCH(1,INDEX(('ce raw data'!$A$2:$A$3000=C1064)*('ce raw data'!$B$2:$B$3000=$B1111),,),0),MATCH(SUBSTITUTE(E1067,"Allele","Height"),'ce raw data'!$C$1:$CZ$1,0))="","-",INDEX('ce raw data'!$C$2:$CZ$3000,MATCH(1,INDEX(('ce raw data'!$A$2:$A$3000=C1064)*('ce raw data'!$B$2:$B$3000=$B1111),,),0),MATCH(SUBSTITUTE(E1067,"Allele","Height"),'ce raw data'!$C$1:$CZ$1,0))),"-")</f>
        <v>-</v>
      </c>
      <c r="F1110" s="8" t="str">
        <f>IFERROR(IF(INDEX('ce raw data'!$C$2:$CZ$3000,MATCH(1,INDEX(('ce raw data'!$A$2:$A$3000=C1064)*('ce raw data'!$B$2:$B$3000=$B1111),,),0),MATCH(SUBSTITUTE(F1067,"Allele","Height"),'ce raw data'!$C$1:$CZ$1,0))="","-",INDEX('ce raw data'!$C$2:$CZ$3000,MATCH(1,INDEX(('ce raw data'!$A$2:$A$3000=C1064)*('ce raw data'!$B$2:$B$3000=$B1111),,),0),MATCH(SUBSTITUTE(F1067,"Allele","Height"),'ce raw data'!$C$1:$CZ$1,0))),"-")</f>
        <v>-</v>
      </c>
      <c r="G1110" s="8" t="str">
        <f>IFERROR(IF(INDEX('ce raw data'!$C$2:$CZ$3000,MATCH(1,INDEX(('ce raw data'!$A$2:$A$3000=C1064)*('ce raw data'!$B$2:$B$3000=$B1111),,),0),MATCH(SUBSTITUTE(G1067,"Allele","Height"),'ce raw data'!$C$1:$CZ$1,0))="","-",INDEX('ce raw data'!$C$2:$CZ$3000,MATCH(1,INDEX(('ce raw data'!$A$2:$A$3000=C1064)*('ce raw data'!$B$2:$B$3000=$B1111),,),0),MATCH(SUBSTITUTE(G1067,"Allele","Height"),'ce raw data'!$C$1:$CZ$1,0))),"-")</f>
        <v>-</v>
      </c>
      <c r="H1110" s="8" t="str">
        <f>IFERROR(IF(INDEX('ce raw data'!$C$2:$CZ$3000,MATCH(1,INDEX(('ce raw data'!$A$2:$A$3000=C1064)*('ce raw data'!$B$2:$B$3000=$B1111),,),0),MATCH(SUBSTITUTE(H1067,"Allele","Height"),'ce raw data'!$C$1:$CZ$1,0))="","-",INDEX('ce raw data'!$C$2:$CZ$3000,MATCH(1,INDEX(('ce raw data'!$A$2:$A$3000=C1064)*('ce raw data'!$B$2:$B$3000=$B1111),,),0),MATCH(SUBSTITUTE(H1067,"Allele","Height"),'ce raw data'!$C$1:$CZ$1,0))),"-")</f>
        <v>-</v>
      </c>
      <c r="I1110" s="8" t="str">
        <f>IFERROR(IF(INDEX('ce raw data'!$C$2:$CZ$3000,MATCH(1,INDEX(('ce raw data'!$A$2:$A$3000=C1064)*('ce raw data'!$B$2:$B$3000=$B1111),,),0),MATCH(SUBSTITUTE(I1067,"Allele","Height"),'ce raw data'!$C$1:$CZ$1,0))="","-",INDEX('ce raw data'!$C$2:$CZ$3000,MATCH(1,INDEX(('ce raw data'!$A$2:$A$3000=C1064)*('ce raw data'!$B$2:$B$3000=$B1111),,),0),MATCH(SUBSTITUTE(I1067,"Allele","Height"),'ce raw data'!$C$1:$CZ$1,0))),"-")</f>
        <v>-</v>
      </c>
      <c r="J1110" s="8" t="str">
        <f>IFERROR(IF(INDEX('ce raw data'!$C$2:$CZ$3000,MATCH(1,INDEX(('ce raw data'!$A$2:$A$3000=C1064)*('ce raw data'!$B$2:$B$3000=$B1111),,),0),MATCH(SUBSTITUTE(J1067,"Allele","Height"),'ce raw data'!$C$1:$CZ$1,0))="","-",INDEX('ce raw data'!$C$2:$CZ$3000,MATCH(1,INDEX(('ce raw data'!$A$2:$A$3000=C1064)*('ce raw data'!$B$2:$B$3000=$B1111),,),0),MATCH(SUBSTITUTE(J1067,"Allele","Height"),'ce raw data'!$C$1:$CZ$1,0))),"-")</f>
        <v>-</v>
      </c>
    </row>
    <row r="1111" spans="2:10" x14ac:dyDescent="0.4">
      <c r="B1111" s="12" t="str">
        <f>'Allele Call Table'!$A$113</f>
        <v>SE33</v>
      </c>
      <c r="C1111" s="8" t="str">
        <f>IFERROR(IF(INDEX('ce raw data'!$C$2:$CZ$3000,MATCH(1,INDEX(('ce raw data'!$A$2:$A$3000=C1064)*('ce raw data'!$B$2:$B$3000=$B1111),,),0),MATCH(C1067,'ce raw data'!$C$1:$CZ$1,0))="","-",INDEX('ce raw data'!$C$2:$CZ$3000,MATCH(1,INDEX(('ce raw data'!$A$2:$A$3000=C1064)*('ce raw data'!$B$2:$B$3000=$B1111),,),0),MATCH(C1067,'ce raw data'!$C$1:$CZ$1,0))),"-")</f>
        <v>-</v>
      </c>
      <c r="D1111" s="8" t="str">
        <f>IFERROR(IF(INDEX('ce raw data'!$C$2:$CZ$3000,MATCH(1,INDEX(('ce raw data'!$A$2:$A$3000=C1064)*('ce raw data'!$B$2:$B$3000=$B1111),,),0),MATCH(D1067,'ce raw data'!$C$1:$CZ$1,0))="","-",INDEX('ce raw data'!$C$2:$CZ$3000,MATCH(1,INDEX(('ce raw data'!$A$2:$A$3000=C1064)*('ce raw data'!$B$2:$B$3000=$B1111),,),0),MATCH(D1067,'ce raw data'!$C$1:$CZ$1,0))),"-")</f>
        <v>-</v>
      </c>
      <c r="E1111" s="8" t="str">
        <f>IFERROR(IF(INDEX('ce raw data'!$C$2:$CZ$3000,MATCH(1,INDEX(('ce raw data'!$A$2:$A$3000=C1064)*('ce raw data'!$B$2:$B$3000=$B1111),,),0),MATCH(E1067,'ce raw data'!$C$1:$CZ$1,0))="","-",INDEX('ce raw data'!$C$2:$CZ$3000,MATCH(1,INDEX(('ce raw data'!$A$2:$A$3000=C1064)*('ce raw data'!$B$2:$B$3000=$B1111),,),0),MATCH(E1067,'ce raw data'!$C$1:$CZ$1,0))),"-")</f>
        <v>-</v>
      </c>
      <c r="F1111" s="8" t="str">
        <f>IFERROR(IF(INDEX('ce raw data'!$C$2:$CZ$3000,MATCH(1,INDEX(('ce raw data'!$A$2:$A$3000=C1064)*('ce raw data'!$B$2:$B$3000=$B1111),,),0),MATCH(F1067,'ce raw data'!$C$1:$CZ$1,0))="","-",INDEX('ce raw data'!$C$2:$CZ$3000,MATCH(1,INDEX(('ce raw data'!$A$2:$A$3000=C1064)*('ce raw data'!$B$2:$B$3000=$B1111),,),0),MATCH(F1067,'ce raw data'!$C$1:$CZ$1,0))),"-")</f>
        <v>-</v>
      </c>
      <c r="G1111" s="8" t="str">
        <f>IFERROR(IF(INDEX('ce raw data'!$C$2:$CZ$3000,MATCH(1,INDEX(('ce raw data'!$A$2:$A$3000=C1064)*('ce raw data'!$B$2:$B$3000=$B1111),,),0),MATCH(G1067,'ce raw data'!$C$1:$CZ$1,0))="","-",INDEX('ce raw data'!$C$2:$CZ$3000,MATCH(1,INDEX(('ce raw data'!$A$2:$A$3000=C1064)*('ce raw data'!$B$2:$B$3000=$B1111),,),0),MATCH(G1067,'ce raw data'!$C$1:$CZ$1,0))),"-")</f>
        <v>-</v>
      </c>
      <c r="H1111" s="8" t="str">
        <f>IFERROR(IF(INDEX('ce raw data'!$C$2:$CZ$3000,MATCH(1,INDEX(('ce raw data'!$A$2:$A$3000=C1064)*('ce raw data'!$B$2:$B$3000=$B1111),,),0),MATCH(H1067,'ce raw data'!$C$1:$CZ$1,0))="","-",INDEX('ce raw data'!$C$2:$CZ$3000,MATCH(1,INDEX(('ce raw data'!$A$2:$A$3000=C1064)*('ce raw data'!$B$2:$B$3000=$B1111),,),0),MATCH(H1067,'ce raw data'!$C$1:$CZ$1,0))),"-")</f>
        <v>-</v>
      </c>
      <c r="I1111" s="8" t="str">
        <f>IFERROR(IF(INDEX('ce raw data'!$C$2:$CZ$3000,MATCH(1,INDEX(('ce raw data'!$A$2:$A$3000=C1064)*('ce raw data'!$B$2:$B$3000=$B1111),,),0),MATCH(I1067,'ce raw data'!$C$1:$CZ$1,0))="","-",INDEX('ce raw data'!$C$2:$CZ$3000,MATCH(1,INDEX(('ce raw data'!$A$2:$A$3000=C1064)*('ce raw data'!$B$2:$B$3000=$B1111),,),0),MATCH(I1067,'ce raw data'!$C$1:$CZ$1,0))),"-")</f>
        <v>-</v>
      </c>
      <c r="J1111" s="8" t="str">
        <f>IFERROR(IF(INDEX('ce raw data'!$C$2:$CZ$3000,MATCH(1,INDEX(('ce raw data'!$A$2:$A$3000=C1064)*('ce raw data'!$B$2:$B$3000=$B1111),,),0),MATCH(J1067,'ce raw data'!$C$1:$CZ$1,0))="","-",INDEX('ce raw data'!$C$2:$CZ$3000,MATCH(1,INDEX(('ce raw data'!$A$2:$A$3000=C1064)*('ce raw data'!$B$2:$B$3000=$B1111),,),0),MATCH(J1067,'ce raw data'!$C$1:$CZ$1,0))),"-")</f>
        <v>-</v>
      </c>
    </row>
    <row r="1112" spans="2:10" hidden="1" x14ac:dyDescent="0.4">
      <c r="B1112" s="12"/>
      <c r="C1112" s="8" t="str">
        <f>IFERROR(IF(INDEX('ce raw data'!$C$2:$CZ$3000,MATCH(1,INDEX(('ce raw data'!$A$2:$A$3000=C1064)*('ce raw data'!$B$2:$B$3000=$B1113),,),0),MATCH(SUBSTITUTE(C1067,"Allele","Height"),'ce raw data'!$C$1:$CZ$1,0))="","-",INDEX('ce raw data'!$C$2:$CZ$3000,MATCH(1,INDEX(('ce raw data'!$A$2:$A$3000=C1064)*('ce raw data'!$B$2:$B$3000=$B1113),,),0),MATCH(SUBSTITUTE(C1067,"Allele","Height"),'ce raw data'!$C$1:$CZ$1,0))),"-")</f>
        <v>-</v>
      </c>
      <c r="D1112" s="8" t="str">
        <f>IFERROR(IF(INDEX('ce raw data'!$C$2:$CZ$3000,MATCH(1,INDEX(('ce raw data'!$A$2:$A$3000=C1064)*('ce raw data'!$B$2:$B$3000=$B1113),,),0),MATCH(SUBSTITUTE(D1067,"Allele","Height"),'ce raw data'!$C$1:$CZ$1,0))="","-",INDEX('ce raw data'!$C$2:$CZ$3000,MATCH(1,INDEX(('ce raw data'!$A$2:$A$3000=C1064)*('ce raw data'!$B$2:$B$3000=$B1113),,),0),MATCH(SUBSTITUTE(D1067,"Allele","Height"),'ce raw data'!$C$1:$CZ$1,0))),"-")</f>
        <v>-</v>
      </c>
      <c r="E1112" s="8" t="str">
        <f>IFERROR(IF(INDEX('ce raw data'!$C$2:$CZ$3000,MATCH(1,INDEX(('ce raw data'!$A$2:$A$3000=C1064)*('ce raw data'!$B$2:$B$3000=$B1113),,),0),MATCH(SUBSTITUTE(E1067,"Allele","Height"),'ce raw data'!$C$1:$CZ$1,0))="","-",INDEX('ce raw data'!$C$2:$CZ$3000,MATCH(1,INDEX(('ce raw data'!$A$2:$A$3000=C1064)*('ce raw data'!$B$2:$B$3000=$B1113),,),0),MATCH(SUBSTITUTE(E1067,"Allele","Height"),'ce raw data'!$C$1:$CZ$1,0))),"-")</f>
        <v>-</v>
      </c>
      <c r="F1112" s="8" t="str">
        <f>IFERROR(IF(INDEX('ce raw data'!$C$2:$CZ$3000,MATCH(1,INDEX(('ce raw data'!$A$2:$A$3000=C1064)*('ce raw data'!$B$2:$B$3000=$B1113),,),0),MATCH(SUBSTITUTE(F1067,"Allele","Height"),'ce raw data'!$C$1:$CZ$1,0))="","-",INDEX('ce raw data'!$C$2:$CZ$3000,MATCH(1,INDEX(('ce raw data'!$A$2:$A$3000=C1064)*('ce raw data'!$B$2:$B$3000=$B1113),,),0),MATCH(SUBSTITUTE(F1067,"Allele","Height"),'ce raw data'!$C$1:$CZ$1,0))),"-")</f>
        <v>-</v>
      </c>
      <c r="G1112" s="8" t="str">
        <f>IFERROR(IF(INDEX('ce raw data'!$C$2:$CZ$3000,MATCH(1,INDEX(('ce raw data'!$A$2:$A$3000=C1064)*('ce raw data'!$B$2:$B$3000=$B1113),,),0),MATCH(SUBSTITUTE(G1067,"Allele","Height"),'ce raw data'!$C$1:$CZ$1,0))="","-",INDEX('ce raw data'!$C$2:$CZ$3000,MATCH(1,INDEX(('ce raw data'!$A$2:$A$3000=C1064)*('ce raw data'!$B$2:$B$3000=$B1113),,),0),MATCH(SUBSTITUTE(G1067,"Allele","Height"),'ce raw data'!$C$1:$CZ$1,0))),"-")</f>
        <v>-</v>
      </c>
      <c r="H1112" s="8" t="str">
        <f>IFERROR(IF(INDEX('ce raw data'!$C$2:$CZ$3000,MATCH(1,INDEX(('ce raw data'!$A$2:$A$3000=C1064)*('ce raw data'!$B$2:$B$3000=$B1113),,),0),MATCH(SUBSTITUTE(H1067,"Allele","Height"),'ce raw data'!$C$1:$CZ$1,0))="","-",INDEX('ce raw data'!$C$2:$CZ$3000,MATCH(1,INDEX(('ce raw data'!$A$2:$A$3000=C1064)*('ce raw data'!$B$2:$B$3000=$B1113),,),0),MATCH(SUBSTITUTE(H1067,"Allele","Height"),'ce raw data'!$C$1:$CZ$1,0))),"-")</f>
        <v>-</v>
      </c>
      <c r="I1112" s="8" t="str">
        <f>IFERROR(IF(INDEX('ce raw data'!$C$2:$CZ$3000,MATCH(1,INDEX(('ce raw data'!$A$2:$A$3000=C1064)*('ce raw data'!$B$2:$B$3000=$B1113),,),0),MATCH(SUBSTITUTE(I1067,"Allele","Height"),'ce raw data'!$C$1:$CZ$1,0))="","-",INDEX('ce raw data'!$C$2:$CZ$3000,MATCH(1,INDEX(('ce raw data'!$A$2:$A$3000=C1064)*('ce raw data'!$B$2:$B$3000=$B1113),,),0),MATCH(SUBSTITUTE(I1067,"Allele","Height"),'ce raw data'!$C$1:$CZ$1,0))),"-")</f>
        <v>-</v>
      </c>
      <c r="J1112" s="8" t="str">
        <f>IFERROR(IF(INDEX('ce raw data'!$C$2:$CZ$3000,MATCH(1,INDEX(('ce raw data'!$A$2:$A$3000=C1064)*('ce raw data'!$B$2:$B$3000=$B1113),,),0),MATCH(SUBSTITUTE(J1067,"Allele","Height"),'ce raw data'!$C$1:$CZ$1,0))="","-",INDEX('ce raw data'!$C$2:$CZ$3000,MATCH(1,INDEX(('ce raw data'!$A$2:$A$3000=C1064)*('ce raw data'!$B$2:$B$3000=$B1113),,),0),MATCH(SUBSTITUTE(J1067,"Allele","Height"),'ce raw data'!$C$1:$CZ$1,0))),"-")</f>
        <v>-</v>
      </c>
    </row>
    <row r="1113" spans="2:10" x14ac:dyDescent="0.4">
      <c r="B1113" s="12" t="str">
        <f>'Allele Call Table'!$A$115</f>
        <v>D22S1045</v>
      </c>
      <c r="C1113" s="8" t="str">
        <f>IFERROR(IF(INDEX('ce raw data'!$C$2:$CZ$3000,MATCH(1,INDEX(('ce raw data'!$A$2:$A$3000=C1064)*('ce raw data'!$B$2:$B$3000=$B1113),,),0),MATCH(C1067,'ce raw data'!$C$1:$CZ$1,0))="","-",INDEX('ce raw data'!$C$2:$CZ$3000,MATCH(1,INDEX(('ce raw data'!$A$2:$A$3000=C1064)*('ce raw data'!$B$2:$B$3000=$B1113),,),0),MATCH(C1067,'ce raw data'!$C$1:$CZ$1,0))),"-")</f>
        <v>-</v>
      </c>
      <c r="D1113" s="8" t="str">
        <f>IFERROR(IF(INDEX('ce raw data'!$C$2:$CZ$3000,MATCH(1,INDEX(('ce raw data'!$A$2:$A$3000=C1064)*('ce raw data'!$B$2:$B$3000=$B1113),,),0),MATCH(D1067,'ce raw data'!$C$1:$CZ$1,0))="","-",INDEX('ce raw data'!$C$2:$CZ$3000,MATCH(1,INDEX(('ce raw data'!$A$2:$A$3000=C1064)*('ce raw data'!$B$2:$B$3000=$B1113),,),0),MATCH(D1067,'ce raw data'!$C$1:$CZ$1,0))),"-")</f>
        <v>-</v>
      </c>
      <c r="E1113" s="8" t="str">
        <f>IFERROR(IF(INDEX('ce raw data'!$C$2:$CZ$3000,MATCH(1,INDEX(('ce raw data'!$A$2:$A$3000=C1064)*('ce raw data'!$B$2:$B$3000=$B1113),,),0),MATCH(E1067,'ce raw data'!$C$1:$CZ$1,0))="","-",INDEX('ce raw data'!$C$2:$CZ$3000,MATCH(1,INDEX(('ce raw data'!$A$2:$A$3000=C1064)*('ce raw data'!$B$2:$B$3000=$B1113),,),0),MATCH(E1067,'ce raw data'!$C$1:$CZ$1,0))),"-")</f>
        <v>-</v>
      </c>
      <c r="F1113" s="8" t="str">
        <f>IFERROR(IF(INDEX('ce raw data'!$C$2:$CZ$3000,MATCH(1,INDEX(('ce raw data'!$A$2:$A$3000=C1064)*('ce raw data'!$B$2:$B$3000=$B1113),,),0),MATCH(F1067,'ce raw data'!$C$1:$CZ$1,0))="","-",INDEX('ce raw data'!$C$2:$CZ$3000,MATCH(1,INDEX(('ce raw data'!$A$2:$A$3000=C1064)*('ce raw data'!$B$2:$B$3000=$B1113),,),0),MATCH(F1067,'ce raw data'!$C$1:$CZ$1,0))),"-")</f>
        <v>-</v>
      </c>
      <c r="G1113" s="8" t="str">
        <f>IFERROR(IF(INDEX('ce raw data'!$C$2:$CZ$3000,MATCH(1,INDEX(('ce raw data'!$A$2:$A$3000=C1064)*('ce raw data'!$B$2:$B$3000=$B1113),,),0),MATCH(G1067,'ce raw data'!$C$1:$CZ$1,0))="","-",INDEX('ce raw data'!$C$2:$CZ$3000,MATCH(1,INDEX(('ce raw data'!$A$2:$A$3000=C1064)*('ce raw data'!$B$2:$B$3000=$B1113),,),0),MATCH(G1067,'ce raw data'!$C$1:$CZ$1,0))),"-")</f>
        <v>-</v>
      </c>
      <c r="H1113" s="8" t="str">
        <f>IFERROR(IF(INDEX('ce raw data'!$C$2:$CZ$3000,MATCH(1,INDEX(('ce raw data'!$A$2:$A$3000=C1064)*('ce raw data'!$B$2:$B$3000=$B1113),,),0),MATCH(H1067,'ce raw data'!$C$1:$CZ$1,0))="","-",INDEX('ce raw data'!$C$2:$CZ$3000,MATCH(1,INDEX(('ce raw data'!$A$2:$A$3000=C1064)*('ce raw data'!$B$2:$B$3000=$B1113),,),0),MATCH(H1067,'ce raw data'!$C$1:$CZ$1,0))),"-")</f>
        <v>-</v>
      </c>
      <c r="I1113" s="8" t="str">
        <f>IFERROR(IF(INDEX('ce raw data'!$C$2:$CZ$3000,MATCH(1,INDEX(('ce raw data'!$A$2:$A$3000=C1064)*('ce raw data'!$B$2:$B$3000=$B1113),,),0),MATCH(I1067,'ce raw data'!$C$1:$CZ$1,0))="","-",INDEX('ce raw data'!$C$2:$CZ$3000,MATCH(1,INDEX(('ce raw data'!$A$2:$A$3000=C1064)*('ce raw data'!$B$2:$B$3000=$B1113),,),0),MATCH(I1067,'ce raw data'!$C$1:$CZ$1,0))),"-")</f>
        <v>-</v>
      </c>
      <c r="J1113" s="8" t="str">
        <f>IFERROR(IF(INDEX('ce raw data'!$C$2:$CZ$3000,MATCH(1,INDEX(('ce raw data'!$A$2:$A$3000=C1064)*('ce raw data'!$B$2:$B$3000=$B1113),,),0),MATCH(J1067,'ce raw data'!$C$1:$CZ$1,0))="","-",INDEX('ce raw data'!$C$2:$CZ$3000,MATCH(1,INDEX(('ce raw data'!$A$2:$A$3000=C1064)*('ce raw data'!$B$2:$B$3000=$B1113),,),0),MATCH(J1067,'ce raw data'!$C$1:$CZ$1,0))),"-")</f>
        <v>-</v>
      </c>
    </row>
    <row r="1114" spans="2:10" hidden="1" x14ac:dyDescent="0.4">
      <c r="B1114" s="10"/>
      <c r="C1114" s="8" t="str">
        <f>IFERROR(IF(INDEX('ce raw data'!$C$2:$CZ$3000,MATCH(1,INDEX(('ce raw data'!$A$2:$A$3000=C1064)*('ce raw data'!$B$2:$B$3000=$B1115),,),0),MATCH(SUBSTITUTE(C1067,"Allele","Height"),'ce raw data'!$C$1:$CZ$1,0))="","-",INDEX('ce raw data'!$C$2:$CZ$3000,MATCH(1,INDEX(('ce raw data'!$A$2:$A$3000=C1064)*('ce raw data'!$B$2:$B$3000=$B1115),,),0),MATCH(SUBSTITUTE(C1067,"Allele","Height"),'ce raw data'!$C$1:$CZ$1,0))),"-")</f>
        <v>-</v>
      </c>
      <c r="D1114" s="8" t="str">
        <f>IFERROR(IF(INDEX('ce raw data'!$C$2:$CZ$3000,MATCH(1,INDEX(('ce raw data'!$A$2:$A$3000=C1064)*('ce raw data'!$B$2:$B$3000=$B1115),,),0),MATCH(SUBSTITUTE(D1067,"Allele","Height"),'ce raw data'!$C$1:$CZ$1,0))="","-",INDEX('ce raw data'!$C$2:$CZ$3000,MATCH(1,INDEX(('ce raw data'!$A$2:$A$3000=C1064)*('ce raw data'!$B$2:$B$3000=$B1115),,),0),MATCH(SUBSTITUTE(D1067,"Allele","Height"),'ce raw data'!$C$1:$CZ$1,0))),"-")</f>
        <v>-</v>
      </c>
      <c r="E1114" s="8" t="str">
        <f>IFERROR(IF(INDEX('ce raw data'!$C$2:$CZ$3000,MATCH(1,INDEX(('ce raw data'!$A$2:$A$3000=C1064)*('ce raw data'!$B$2:$B$3000=$B1115),,),0),MATCH(SUBSTITUTE(E1067,"Allele","Height"),'ce raw data'!$C$1:$CZ$1,0))="","-",INDEX('ce raw data'!$C$2:$CZ$3000,MATCH(1,INDEX(('ce raw data'!$A$2:$A$3000=C1064)*('ce raw data'!$B$2:$B$3000=$B1115),,),0),MATCH(SUBSTITUTE(E1067,"Allele","Height"),'ce raw data'!$C$1:$CZ$1,0))),"-")</f>
        <v>-</v>
      </c>
      <c r="F1114" s="8" t="str">
        <f>IFERROR(IF(INDEX('ce raw data'!$C$2:$CZ$3000,MATCH(1,INDEX(('ce raw data'!$A$2:$A$3000=C1064)*('ce raw data'!$B$2:$B$3000=$B1115),,),0),MATCH(SUBSTITUTE(F1067,"Allele","Height"),'ce raw data'!$C$1:$CZ$1,0))="","-",INDEX('ce raw data'!$C$2:$CZ$3000,MATCH(1,INDEX(('ce raw data'!$A$2:$A$3000=C1064)*('ce raw data'!$B$2:$B$3000=$B1115),,),0),MATCH(SUBSTITUTE(F1067,"Allele","Height"),'ce raw data'!$C$1:$CZ$1,0))),"-")</f>
        <v>-</v>
      </c>
      <c r="G1114" s="8" t="str">
        <f>IFERROR(IF(INDEX('ce raw data'!$C$2:$CZ$3000,MATCH(1,INDEX(('ce raw data'!$A$2:$A$3000=C1064)*('ce raw data'!$B$2:$B$3000=$B1115),,),0),MATCH(SUBSTITUTE(G1067,"Allele","Height"),'ce raw data'!$C$1:$CZ$1,0))="","-",INDEX('ce raw data'!$C$2:$CZ$3000,MATCH(1,INDEX(('ce raw data'!$A$2:$A$3000=C1064)*('ce raw data'!$B$2:$B$3000=$B1115),,),0),MATCH(SUBSTITUTE(G1067,"Allele","Height"),'ce raw data'!$C$1:$CZ$1,0))),"-")</f>
        <v>-</v>
      </c>
      <c r="H1114" s="8" t="str">
        <f>IFERROR(IF(INDEX('ce raw data'!$C$2:$CZ$3000,MATCH(1,INDEX(('ce raw data'!$A$2:$A$3000=C1064)*('ce raw data'!$B$2:$B$3000=$B1115),,),0),MATCH(SUBSTITUTE(H1067,"Allele","Height"),'ce raw data'!$C$1:$CZ$1,0))="","-",INDEX('ce raw data'!$C$2:$CZ$3000,MATCH(1,INDEX(('ce raw data'!$A$2:$A$3000=C1064)*('ce raw data'!$B$2:$B$3000=$B1115),,),0),MATCH(SUBSTITUTE(H1067,"Allele","Height"),'ce raw data'!$C$1:$CZ$1,0))),"-")</f>
        <v>-</v>
      </c>
      <c r="I1114" s="8" t="str">
        <f>IFERROR(IF(INDEX('ce raw data'!$C$2:$CZ$3000,MATCH(1,INDEX(('ce raw data'!$A$2:$A$3000=C1064)*('ce raw data'!$B$2:$B$3000=$B1115),,),0),MATCH(SUBSTITUTE(I1067,"Allele","Height"),'ce raw data'!$C$1:$CZ$1,0))="","-",INDEX('ce raw data'!$C$2:$CZ$3000,MATCH(1,INDEX(('ce raw data'!$A$2:$A$3000=C1064)*('ce raw data'!$B$2:$B$3000=$B1115),,),0),MATCH(SUBSTITUTE(I1067,"Allele","Height"),'ce raw data'!$C$1:$CZ$1,0))),"-")</f>
        <v>-</v>
      </c>
      <c r="J1114" s="8" t="str">
        <f>IFERROR(IF(INDEX('ce raw data'!$C$2:$CZ$3000,MATCH(1,INDEX(('ce raw data'!$A$2:$A$3000=C1064)*('ce raw data'!$B$2:$B$3000=$B1115),,),0),MATCH(SUBSTITUTE(J1067,"Allele","Height"),'ce raw data'!$C$1:$CZ$1,0))="","-",INDEX('ce raw data'!$C$2:$CZ$3000,MATCH(1,INDEX(('ce raw data'!$A$2:$A$3000=C1064)*('ce raw data'!$B$2:$B$3000=$B1115),,),0),MATCH(SUBSTITUTE(J1067,"Allele","Height"),'ce raw data'!$C$1:$CZ$1,0))),"-")</f>
        <v>-</v>
      </c>
    </row>
    <row r="1115" spans="2:10" x14ac:dyDescent="0.4">
      <c r="B1115" s="13" t="str">
        <f>'Allele Call Table'!$A$117</f>
        <v>DYS391</v>
      </c>
      <c r="C1115" s="8" t="str">
        <f>IFERROR(IF(INDEX('ce raw data'!$C$2:$CZ$3000,MATCH(1,INDEX(('ce raw data'!$A$2:$A$3000=C1064)*('ce raw data'!$B$2:$B$3000=$B1115),,),0),MATCH(C1067,'ce raw data'!$C$1:$CZ$1,0))="","-",INDEX('ce raw data'!$C$2:$CZ$3000,MATCH(1,INDEX(('ce raw data'!$A$2:$A$3000=C1064)*('ce raw data'!$B$2:$B$3000=$B1115),,),0),MATCH(C1067,'ce raw data'!$C$1:$CZ$1,0))),"-")</f>
        <v>-</v>
      </c>
      <c r="D1115" s="8" t="str">
        <f>IFERROR(IF(INDEX('ce raw data'!$C$2:$CZ$3000,MATCH(1,INDEX(('ce raw data'!$A$2:$A$3000=C1064)*('ce raw data'!$B$2:$B$3000=$B1115),,),0),MATCH(D1067,'ce raw data'!$C$1:$CZ$1,0))="","-",INDEX('ce raw data'!$C$2:$CZ$3000,MATCH(1,INDEX(('ce raw data'!$A$2:$A$3000=C1064)*('ce raw data'!$B$2:$B$3000=$B1115),,),0),MATCH(D1067,'ce raw data'!$C$1:$CZ$1,0))),"-")</f>
        <v>-</v>
      </c>
      <c r="E1115" s="8" t="str">
        <f>IFERROR(IF(INDEX('ce raw data'!$C$2:$CZ$3000,MATCH(1,INDEX(('ce raw data'!$A$2:$A$3000=C1064)*('ce raw data'!$B$2:$B$3000=$B1115),,),0),MATCH(E1067,'ce raw data'!$C$1:$CZ$1,0))="","-",INDEX('ce raw data'!$C$2:$CZ$3000,MATCH(1,INDEX(('ce raw data'!$A$2:$A$3000=C1064)*('ce raw data'!$B$2:$B$3000=$B1115),,),0),MATCH(E1067,'ce raw data'!$C$1:$CZ$1,0))),"-")</f>
        <v>-</v>
      </c>
      <c r="F1115" s="8" t="str">
        <f>IFERROR(IF(INDEX('ce raw data'!$C$2:$CZ$3000,MATCH(1,INDEX(('ce raw data'!$A$2:$A$3000=C1064)*('ce raw data'!$B$2:$B$3000=$B1115),,),0),MATCH(F1067,'ce raw data'!$C$1:$CZ$1,0))="","-",INDEX('ce raw data'!$C$2:$CZ$3000,MATCH(1,INDEX(('ce raw data'!$A$2:$A$3000=C1064)*('ce raw data'!$B$2:$B$3000=$B1115),,),0),MATCH(F1067,'ce raw data'!$C$1:$CZ$1,0))),"-")</f>
        <v>-</v>
      </c>
      <c r="G1115" s="8" t="str">
        <f>IFERROR(IF(INDEX('ce raw data'!$C$2:$CZ$3000,MATCH(1,INDEX(('ce raw data'!$A$2:$A$3000=C1064)*('ce raw data'!$B$2:$B$3000=$B1115),,),0),MATCH(G1067,'ce raw data'!$C$1:$CZ$1,0))="","-",INDEX('ce raw data'!$C$2:$CZ$3000,MATCH(1,INDEX(('ce raw data'!$A$2:$A$3000=C1064)*('ce raw data'!$B$2:$B$3000=$B1115),,),0),MATCH(G1067,'ce raw data'!$C$1:$CZ$1,0))),"-")</f>
        <v>-</v>
      </c>
      <c r="H1115" s="8" t="str">
        <f>IFERROR(IF(INDEX('ce raw data'!$C$2:$CZ$3000,MATCH(1,INDEX(('ce raw data'!$A$2:$A$3000=C1064)*('ce raw data'!$B$2:$B$3000=$B1115),,),0),MATCH(H1067,'ce raw data'!$C$1:$CZ$1,0))="","-",INDEX('ce raw data'!$C$2:$CZ$3000,MATCH(1,INDEX(('ce raw data'!$A$2:$A$3000=C1064)*('ce raw data'!$B$2:$B$3000=$B1115),,),0),MATCH(H1067,'ce raw data'!$C$1:$CZ$1,0))),"-")</f>
        <v>-</v>
      </c>
      <c r="I1115" s="8" t="str">
        <f>IFERROR(IF(INDEX('ce raw data'!$C$2:$CZ$3000,MATCH(1,INDEX(('ce raw data'!$A$2:$A$3000=C1064)*('ce raw data'!$B$2:$B$3000=$B1115),,),0),MATCH(I1067,'ce raw data'!$C$1:$CZ$1,0))="","-",INDEX('ce raw data'!$C$2:$CZ$3000,MATCH(1,INDEX(('ce raw data'!$A$2:$A$3000=C1064)*('ce raw data'!$B$2:$B$3000=$B1115),,),0),MATCH(I1067,'ce raw data'!$C$1:$CZ$1,0))),"-")</f>
        <v>-</v>
      </c>
      <c r="J1115" s="8" t="str">
        <f>IFERROR(IF(INDEX('ce raw data'!$C$2:$CZ$3000,MATCH(1,INDEX(('ce raw data'!$A$2:$A$3000=C1064)*('ce raw data'!$B$2:$B$3000=$B1115),,),0),MATCH(J1067,'ce raw data'!$C$1:$CZ$1,0))="","-",INDEX('ce raw data'!$C$2:$CZ$3000,MATCH(1,INDEX(('ce raw data'!$A$2:$A$3000=C1064)*('ce raw data'!$B$2:$B$3000=$B1115),,),0),MATCH(J1067,'ce raw data'!$C$1:$CZ$1,0))),"-")</f>
        <v>-</v>
      </c>
    </row>
    <row r="1116" spans="2:10" hidden="1" x14ac:dyDescent="0.4">
      <c r="B1116" s="13"/>
      <c r="C1116" s="8" t="str">
        <f>IFERROR(IF(INDEX('ce raw data'!$C$2:$CZ$3000,MATCH(1,INDEX(('ce raw data'!$A$2:$A$3000=C1064)*('ce raw data'!$B$2:$B$3000=$B1117),,),0),MATCH(SUBSTITUTE(C1067,"Allele","Height"),'ce raw data'!$C$1:$CZ$1,0))="","-",INDEX('ce raw data'!$C$2:$CZ$3000,MATCH(1,INDEX(('ce raw data'!$A$2:$A$3000=C1064)*('ce raw data'!$B$2:$B$3000=$B1117),,),0),MATCH(SUBSTITUTE(C1067,"Allele","Height"),'ce raw data'!$C$1:$CZ$1,0))),"-")</f>
        <v>-</v>
      </c>
      <c r="D1116" s="8" t="str">
        <f>IFERROR(IF(INDEX('ce raw data'!$C$2:$CZ$3000,MATCH(1,INDEX(('ce raw data'!$A$2:$A$3000=C1064)*('ce raw data'!$B$2:$B$3000=$B1117),,),0),MATCH(SUBSTITUTE(D1067,"Allele","Height"),'ce raw data'!$C$1:$CZ$1,0))="","-",INDEX('ce raw data'!$C$2:$CZ$3000,MATCH(1,INDEX(('ce raw data'!$A$2:$A$3000=C1064)*('ce raw data'!$B$2:$B$3000=$B1117),,),0),MATCH(SUBSTITUTE(D1067,"Allele","Height"),'ce raw data'!$C$1:$CZ$1,0))),"-")</f>
        <v>-</v>
      </c>
      <c r="E1116" s="8" t="str">
        <f>IFERROR(IF(INDEX('ce raw data'!$C$2:$CZ$3000,MATCH(1,INDEX(('ce raw data'!$A$2:$A$3000=C1064)*('ce raw data'!$B$2:$B$3000=$B1117),,),0),MATCH(SUBSTITUTE(E1067,"Allele","Height"),'ce raw data'!$C$1:$CZ$1,0))="","-",INDEX('ce raw data'!$C$2:$CZ$3000,MATCH(1,INDEX(('ce raw data'!$A$2:$A$3000=C1064)*('ce raw data'!$B$2:$B$3000=$B1117),,),0),MATCH(SUBSTITUTE(E1067,"Allele","Height"),'ce raw data'!$C$1:$CZ$1,0))),"-")</f>
        <v>-</v>
      </c>
      <c r="F1116" s="8" t="str">
        <f>IFERROR(IF(INDEX('ce raw data'!$C$2:$CZ$3000,MATCH(1,INDEX(('ce raw data'!$A$2:$A$3000=C1064)*('ce raw data'!$B$2:$B$3000=$B1117),,),0),MATCH(SUBSTITUTE(F1067,"Allele","Height"),'ce raw data'!$C$1:$CZ$1,0))="","-",INDEX('ce raw data'!$C$2:$CZ$3000,MATCH(1,INDEX(('ce raw data'!$A$2:$A$3000=C1064)*('ce raw data'!$B$2:$B$3000=$B1117),,),0),MATCH(SUBSTITUTE(F1067,"Allele","Height"),'ce raw data'!$C$1:$CZ$1,0))),"-")</f>
        <v>-</v>
      </c>
      <c r="G1116" s="8" t="str">
        <f>IFERROR(IF(INDEX('ce raw data'!$C$2:$CZ$3000,MATCH(1,INDEX(('ce raw data'!$A$2:$A$3000=C1064)*('ce raw data'!$B$2:$B$3000=$B1117),,),0),MATCH(SUBSTITUTE(G1067,"Allele","Height"),'ce raw data'!$C$1:$CZ$1,0))="","-",INDEX('ce raw data'!$C$2:$CZ$3000,MATCH(1,INDEX(('ce raw data'!$A$2:$A$3000=C1064)*('ce raw data'!$B$2:$B$3000=$B1117),,),0),MATCH(SUBSTITUTE(G1067,"Allele","Height"),'ce raw data'!$C$1:$CZ$1,0))),"-")</f>
        <v>-</v>
      </c>
      <c r="H1116" s="8" t="str">
        <f>IFERROR(IF(INDEX('ce raw data'!$C$2:$CZ$3000,MATCH(1,INDEX(('ce raw data'!$A$2:$A$3000=C1064)*('ce raw data'!$B$2:$B$3000=$B1117),,),0),MATCH(SUBSTITUTE(H1067,"Allele","Height"),'ce raw data'!$C$1:$CZ$1,0))="","-",INDEX('ce raw data'!$C$2:$CZ$3000,MATCH(1,INDEX(('ce raw data'!$A$2:$A$3000=C1064)*('ce raw data'!$B$2:$B$3000=$B1117),,),0),MATCH(SUBSTITUTE(H1067,"Allele","Height"),'ce raw data'!$C$1:$CZ$1,0))),"-")</f>
        <v>-</v>
      </c>
      <c r="I1116" s="8" t="str">
        <f>IFERROR(IF(INDEX('ce raw data'!$C$2:$CZ$3000,MATCH(1,INDEX(('ce raw data'!$A$2:$A$3000=C1064)*('ce raw data'!$B$2:$B$3000=$B1117),,),0),MATCH(SUBSTITUTE(I1067,"Allele","Height"),'ce raw data'!$C$1:$CZ$1,0))="","-",INDEX('ce raw data'!$C$2:$CZ$3000,MATCH(1,INDEX(('ce raw data'!$A$2:$A$3000=C1064)*('ce raw data'!$B$2:$B$3000=$B1117),,),0),MATCH(SUBSTITUTE(I1067,"Allele","Height"),'ce raw data'!$C$1:$CZ$1,0))),"-")</f>
        <v>-</v>
      </c>
      <c r="J1116" s="8" t="str">
        <f>IFERROR(IF(INDEX('ce raw data'!$C$2:$CZ$3000,MATCH(1,INDEX(('ce raw data'!$A$2:$A$3000=C1064)*('ce raw data'!$B$2:$B$3000=$B1117),,),0),MATCH(SUBSTITUTE(J1067,"Allele","Height"),'ce raw data'!$C$1:$CZ$1,0))="","-",INDEX('ce raw data'!$C$2:$CZ$3000,MATCH(1,INDEX(('ce raw data'!$A$2:$A$3000=C1064)*('ce raw data'!$B$2:$B$3000=$B1117),,),0),MATCH(SUBSTITUTE(J1067,"Allele","Height"),'ce raw data'!$C$1:$CZ$1,0))),"-")</f>
        <v>-</v>
      </c>
    </row>
    <row r="1117" spans="2:10" x14ac:dyDescent="0.4">
      <c r="B1117" s="13" t="str">
        <f>'Allele Call Table'!$A$119</f>
        <v>FGA</v>
      </c>
      <c r="C1117" s="8" t="str">
        <f>IFERROR(IF(INDEX('ce raw data'!$C$2:$CZ$3000,MATCH(1,INDEX(('ce raw data'!$A$2:$A$3000=C1064)*('ce raw data'!$B$2:$B$3000=$B1117),,),0),MATCH(C1067,'ce raw data'!$C$1:$CZ$1,0))="","-",INDEX('ce raw data'!$C$2:$CZ$3000,MATCH(1,INDEX(('ce raw data'!$A$2:$A$3000=C1064)*('ce raw data'!$B$2:$B$3000=$B1117),,),0),MATCH(C1067,'ce raw data'!$C$1:$CZ$1,0))),"-")</f>
        <v>-</v>
      </c>
      <c r="D1117" s="8" t="str">
        <f>IFERROR(IF(INDEX('ce raw data'!$C$2:$CZ$3000,MATCH(1,INDEX(('ce raw data'!$A$2:$A$3000=C1064)*('ce raw data'!$B$2:$B$3000=$B1117),,),0),MATCH(D1067,'ce raw data'!$C$1:$CZ$1,0))="","-",INDEX('ce raw data'!$C$2:$CZ$3000,MATCH(1,INDEX(('ce raw data'!$A$2:$A$3000=C1064)*('ce raw data'!$B$2:$B$3000=$B1117),,),0),MATCH(D1067,'ce raw data'!$C$1:$CZ$1,0))),"-")</f>
        <v>-</v>
      </c>
      <c r="E1117" s="8" t="str">
        <f>IFERROR(IF(INDEX('ce raw data'!$C$2:$CZ$3000,MATCH(1,INDEX(('ce raw data'!$A$2:$A$3000=C1064)*('ce raw data'!$B$2:$B$3000=$B1117),,),0),MATCH(E1067,'ce raw data'!$C$1:$CZ$1,0))="","-",INDEX('ce raw data'!$C$2:$CZ$3000,MATCH(1,INDEX(('ce raw data'!$A$2:$A$3000=C1064)*('ce raw data'!$B$2:$B$3000=$B1117),,),0),MATCH(E1067,'ce raw data'!$C$1:$CZ$1,0))),"-")</f>
        <v>-</v>
      </c>
      <c r="F1117" s="8" t="str">
        <f>IFERROR(IF(INDEX('ce raw data'!$C$2:$CZ$3000,MATCH(1,INDEX(('ce raw data'!$A$2:$A$3000=C1064)*('ce raw data'!$B$2:$B$3000=$B1117),,),0),MATCH(F1067,'ce raw data'!$C$1:$CZ$1,0))="","-",INDEX('ce raw data'!$C$2:$CZ$3000,MATCH(1,INDEX(('ce raw data'!$A$2:$A$3000=C1064)*('ce raw data'!$B$2:$B$3000=$B1117),,),0),MATCH(F1067,'ce raw data'!$C$1:$CZ$1,0))),"-")</f>
        <v>-</v>
      </c>
      <c r="G1117" s="8" t="str">
        <f>IFERROR(IF(INDEX('ce raw data'!$C$2:$CZ$3000,MATCH(1,INDEX(('ce raw data'!$A$2:$A$3000=C1064)*('ce raw data'!$B$2:$B$3000=$B1117),,),0),MATCH(G1067,'ce raw data'!$C$1:$CZ$1,0))="","-",INDEX('ce raw data'!$C$2:$CZ$3000,MATCH(1,INDEX(('ce raw data'!$A$2:$A$3000=C1064)*('ce raw data'!$B$2:$B$3000=$B1117),,),0),MATCH(G1067,'ce raw data'!$C$1:$CZ$1,0))),"-")</f>
        <v>-</v>
      </c>
      <c r="H1117" s="8" t="str">
        <f>IFERROR(IF(INDEX('ce raw data'!$C$2:$CZ$3000,MATCH(1,INDEX(('ce raw data'!$A$2:$A$3000=C1064)*('ce raw data'!$B$2:$B$3000=$B1117),,),0),MATCH(H1067,'ce raw data'!$C$1:$CZ$1,0))="","-",INDEX('ce raw data'!$C$2:$CZ$3000,MATCH(1,INDEX(('ce raw data'!$A$2:$A$3000=C1064)*('ce raw data'!$B$2:$B$3000=$B1117),,),0),MATCH(H1067,'ce raw data'!$C$1:$CZ$1,0))),"-")</f>
        <v>-</v>
      </c>
      <c r="I1117" s="8" t="str">
        <f>IFERROR(IF(INDEX('ce raw data'!$C$2:$CZ$3000,MATCH(1,INDEX(('ce raw data'!$A$2:$A$3000=C1064)*('ce raw data'!$B$2:$B$3000=$B1117),,),0),MATCH(I1067,'ce raw data'!$C$1:$CZ$1,0))="","-",INDEX('ce raw data'!$C$2:$CZ$3000,MATCH(1,INDEX(('ce raw data'!$A$2:$A$3000=C1064)*('ce raw data'!$B$2:$B$3000=$B1117),,),0),MATCH(I1067,'ce raw data'!$C$1:$CZ$1,0))),"-")</f>
        <v>-</v>
      </c>
      <c r="J1117" s="8" t="str">
        <f>IFERROR(IF(INDEX('ce raw data'!$C$2:$CZ$3000,MATCH(1,INDEX(('ce raw data'!$A$2:$A$3000=C1064)*('ce raw data'!$B$2:$B$3000=$B1117),,),0),MATCH(J1067,'ce raw data'!$C$1:$CZ$1,0))="","-",INDEX('ce raw data'!$C$2:$CZ$3000,MATCH(1,INDEX(('ce raw data'!$A$2:$A$3000=C1064)*('ce raw data'!$B$2:$B$3000=$B1117),,),0),MATCH(J1067,'ce raw data'!$C$1:$CZ$1,0))),"-")</f>
        <v>-</v>
      </c>
    </row>
    <row r="1118" spans="2:10" hidden="1" x14ac:dyDescent="0.4">
      <c r="B1118" s="13"/>
      <c r="C1118" s="8" t="str">
        <f>IFERROR(IF(INDEX('ce raw data'!$C$2:$CZ$3000,MATCH(1,INDEX(('ce raw data'!$A$2:$A$3000=C1064)*('ce raw data'!$B$2:$B$3000=$B1119),,),0),MATCH(SUBSTITUTE(C1067,"Allele","Height"),'ce raw data'!$C$1:$CZ$1,0))="","-",INDEX('ce raw data'!$C$2:$CZ$3000,MATCH(1,INDEX(('ce raw data'!$A$2:$A$3000=C1064)*('ce raw data'!$B$2:$B$3000=$B1119),,),0),MATCH(SUBSTITUTE(C1067,"Allele","Height"),'ce raw data'!$C$1:$CZ$1,0))),"-")</f>
        <v>-</v>
      </c>
      <c r="D1118" s="8" t="str">
        <f>IFERROR(IF(INDEX('ce raw data'!$C$2:$CZ$3000,MATCH(1,INDEX(('ce raw data'!$A$2:$A$3000=C1064)*('ce raw data'!$B$2:$B$3000=$B1119),,),0),MATCH(SUBSTITUTE(D1067,"Allele","Height"),'ce raw data'!$C$1:$CZ$1,0))="","-",INDEX('ce raw data'!$C$2:$CZ$3000,MATCH(1,INDEX(('ce raw data'!$A$2:$A$3000=C1064)*('ce raw data'!$B$2:$B$3000=$B1119),,),0),MATCH(SUBSTITUTE(D1067,"Allele","Height"),'ce raw data'!$C$1:$CZ$1,0))),"-")</f>
        <v>-</v>
      </c>
      <c r="E1118" s="8" t="str">
        <f>IFERROR(IF(INDEX('ce raw data'!$C$2:$CZ$3000,MATCH(1,INDEX(('ce raw data'!$A$2:$A$3000=C1064)*('ce raw data'!$B$2:$B$3000=$B1119),,),0),MATCH(SUBSTITUTE(E1067,"Allele","Height"),'ce raw data'!$C$1:$CZ$1,0))="","-",INDEX('ce raw data'!$C$2:$CZ$3000,MATCH(1,INDEX(('ce raw data'!$A$2:$A$3000=C1064)*('ce raw data'!$B$2:$B$3000=$B1119),,),0),MATCH(SUBSTITUTE(E1067,"Allele","Height"),'ce raw data'!$C$1:$CZ$1,0))),"-")</f>
        <v>-</v>
      </c>
      <c r="F1118" s="8" t="str">
        <f>IFERROR(IF(INDEX('ce raw data'!$C$2:$CZ$3000,MATCH(1,INDEX(('ce raw data'!$A$2:$A$3000=C1064)*('ce raw data'!$B$2:$B$3000=$B1119),,),0),MATCH(SUBSTITUTE(F1067,"Allele","Height"),'ce raw data'!$C$1:$CZ$1,0))="","-",INDEX('ce raw data'!$C$2:$CZ$3000,MATCH(1,INDEX(('ce raw data'!$A$2:$A$3000=C1064)*('ce raw data'!$B$2:$B$3000=$B1119),,),0),MATCH(SUBSTITUTE(F1067,"Allele","Height"),'ce raw data'!$C$1:$CZ$1,0))),"-")</f>
        <v>-</v>
      </c>
      <c r="G1118" s="8" t="str">
        <f>IFERROR(IF(INDEX('ce raw data'!$C$2:$CZ$3000,MATCH(1,INDEX(('ce raw data'!$A$2:$A$3000=C1064)*('ce raw data'!$B$2:$B$3000=$B1119),,),0),MATCH(SUBSTITUTE(G1067,"Allele","Height"),'ce raw data'!$C$1:$CZ$1,0))="","-",INDEX('ce raw data'!$C$2:$CZ$3000,MATCH(1,INDEX(('ce raw data'!$A$2:$A$3000=C1064)*('ce raw data'!$B$2:$B$3000=$B1119),,),0),MATCH(SUBSTITUTE(G1067,"Allele","Height"),'ce raw data'!$C$1:$CZ$1,0))),"-")</f>
        <v>-</v>
      </c>
      <c r="H1118" s="8" t="str">
        <f>IFERROR(IF(INDEX('ce raw data'!$C$2:$CZ$3000,MATCH(1,INDEX(('ce raw data'!$A$2:$A$3000=C1064)*('ce raw data'!$B$2:$B$3000=$B1119),,),0),MATCH(SUBSTITUTE(H1067,"Allele","Height"),'ce raw data'!$C$1:$CZ$1,0))="","-",INDEX('ce raw data'!$C$2:$CZ$3000,MATCH(1,INDEX(('ce raw data'!$A$2:$A$3000=C1064)*('ce raw data'!$B$2:$B$3000=$B1119),,),0),MATCH(SUBSTITUTE(H1067,"Allele","Height"),'ce raw data'!$C$1:$CZ$1,0))),"-")</f>
        <v>-</v>
      </c>
      <c r="I1118" s="8" t="str">
        <f>IFERROR(IF(INDEX('ce raw data'!$C$2:$CZ$3000,MATCH(1,INDEX(('ce raw data'!$A$2:$A$3000=C1064)*('ce raw data'!$B$2:$B$3000=$B1119),,),0),MATCH(SUBSTITUTE(I1067,"Allele","Height"),'ce raw data'!$C$1:$CZ$1,0))="","-",INDEX('ce raw data'!$C$2:$CZ$3000,MATCH(1,INDEX(('ce raw data'!$A$2:$A$3000=C1064)*('ce raw data'!$B$2:$B$3000=$B1119),,),0),MATCH(SUBSTITUTE(I1067,"Allele","Height"),'ce raw data'!$C$1:$CZ$1,0))),"-")</f>
        <v>-</v>
      </c>
      <c r="J1118" s="8" t="str">
        <f>IFERROR(IF(INDEX('ce raw data'!$C$2:$CZ$3000,MATCH(1,INDEX(('ce raw data'!$A$2:$A$3000=C1064)*('ce raw data'!$B$2:$B$3000=$B1119),,),0),MATCH(SUBSTITUTE(J1067,"Allele","Height"),'ce raw data'!$C$1:$CZ$1,0))="","-",INDEX('ce raw data'!$C$2:$CZ$3000,MATCH(1,INDEX(('ce raw data'!$A$2:$A$3000=C1064)*('ce raw data'!$B$2:$B$3000=$B1119),,),0),MATCH(SUBSTITUTE(J1067,"Allele","Height"),'ce raw data'!$C$1:$CZ$1,0))),"-")</f>
        <v>-</v>
      </c>
    </row>
    <row r="1119" spans="2:10" x14ac:dyDescent="0.4">
      <c r="B1119" s="13" t="str">
        <f>'Allele Call Table'!$A$121</f>
        <v>DYS576</v>
      </c>
      <c r="C1119" s="8" t="str">
        <f>IFERROR(IF(INDEX('ce raw data'!$C$2:$CZ$3000,MATCH(1,INDEX(('ce raw data'!$A$2:$A$3000=C1064)*('ce raw data'!$B$2:$B$3000=$B1119),,),0),MATCH(C1067,'ce raw data'!$C$1:$CZ$1,0))="","-",INDEX('ce raw data'!$C$2:$CZ$3000,MATCH(1,INDEX(('ce raw data'!$A$2:$A$3000=C1064)*('ce raw data'!$B$2:$B$3000=$B1119),,),0),MATCH(C1067,'ce raw data'!$C$1:$CZ$1,0))),"-")</f>
        <v>-</v>
      </c>
      <c r="D1119" s="8" t="str">
        <f>IFERROR(IF(INDEX('ce raw data'!$C$2:$CZ$3000,MATCH(1,INDEX(('ce raw data'!$A$2:$A$3000=C1064)*('ce raw data'!$B$2:$B$3000=$B1119),,),0),MATCH(D1067,'ce raw data'!$C$1:$CZ$1,0))="","-",INDEX('ce raw data'!$C$2:$CZ$3000,MATCH(1,INDEX(('ce raw data'!$A$2:$A$3000=C1064)*('ce raw data'!$B$2:$B$3000=$B1119),,),0),MATCH(D1067,'ce raw data'!$C$1:$CZ$1,0))),"-")</f>
        <v>-</v>
      </c>
      <c r="E1119" s="8" t="str">
        <f>IFERROR(IF(INDEX('ce raw data'!$C$2:$CZ$3000,MATCH(1,INDEX(('ce raw data'!$A$2:$A$3000=C1064)*('ce raw data'!$B$2:$B$3000=$B1119),,),0),MATCH(E1067,'ce raw data'!$C$1:$CZ$1,0))="","-",INDEX('ce raw data'!$C$2:$CZ$3000,MATCH(1,INDEX(('ce raw data'!$A$2:$A$3000=C1064)*('ce raw data'!$B$2:$B$3000=$B1119),,),0),MATCH(E1067,'ce raw data'!$C$1:$CZ$1,0))),"-")</f>
        <v>-</v>
      </c>
      <c r="F1119" s="8" t="str">
        <f>IFERROR(IF(INDEX('ce raw data'!$C$2:$CZ$3000,MATCH(1,INDEX(('ce raw data'!$A$2:$A$3000=C1064)*('ce raw data'!$B$2:$B$3000=$B1119),,),0),MATCH(F1067,'ce raw data'!$C$1:$CZ$1,0))="","-",INDEX('ce raw data'!$C$2:$CZ$3000,MATCH(1,INDEX(('ce raw data'!$A$2:$A$3000=C1064)*('ce raw data'!$B$2:$B$3000=$B1119),,),0),MATCH(F1067,'ce raw data'!$C$1:$CZ$1,0))),"-")</f>
        <v>-</v>
      </c>
      <c r="G1119" s="8" t="str">
        <f>IFERROR(IF(INDEX('ce raw data'!$C$2:$CZ$3000,MATCH(1,INDEX(('ce raw data'!$A$2:$A$3000=C1064)*('ce raw data'!$B$2:$B$3000=$B1119),,),0),MATCH(G1067,'ce raw data'!$C$1:$CZ$1,0))="","-",INDEX('ce raw data'!$C$2:$CZ$3000,MATCH(1,INDEX(('ce raw data'!$A$2:$A$3000=C1064)*('ce raw data'!$B$2:$B$3000=$B1119),,),0),MATCH(G1067,'ce raw data'!$C$1:$CZ$1,0))),"-")</f>
        <v>-</v>
      </c>
      <c r="H1119" s="8" t="str">
        <f>IFERROR(IF(INDEX('ce raw data'!$C$2:$CZ$3000,MATCH(1,INDEX(('ce raw data'!$A$2:$A$3000=C1064)*('ce raw data'!$B$2:$B$3000=$B1119),,),0),MATCH(H1067,'ce raw data'!$C$1:$CZ$1,0))="","-",INDEX('ce raw data'!$C$2:$CZ$3000,MATCH(1,INDEX(('ce raw data'!$A$2:$A$3000=C1064)*('ce raw data'!$B$2:$B$3000=$B1119),,),0),MATCH(H1067,'ce raw data'!$C$1:$CZ$1,0))),"-")</f>
        <v>-</v>
      </c>
      <c r="I1119" s="8" t="str">
        <f>IFERROR(IF(INDEX('ce raw data'!$C$2:$CZ$3000,MATCH(1,INDEX(('ce raw data'!$A$2:$A$3000=C1064)*('ce raw data'!$B$2:$B$3000=$B1119),,),0),MATCH(I1067,'ce raw data'!$C$1:$CZ$1,0))="","-",INDEX('ce raw data'!$C$2:$CZ$3000,MATCH(1,INDEX(('ce raw data'!$A$2:$A$3000=C1064)*('ce raw data'!$B$2:$B$3000=$B1119),,),0),MATCH(I1067,'ce raw data'!$C$1:$CZ$1,0))),"-")</f>
        <v>-</v>
      </c>
      <c r="J1119" s="8" t="str">
        <f>IFERROR(IF(INDEX('ce raw data'!$C$2:$CZ$3000,MATCH(1,INDEX(('ce raw data'!$A$2:$A$3000=C1064)*('ce raw data'!$B$2:$B$3000=$B1119),,),0),MATCH(J1067,'ce raw data'!$C$1:$CZ$1,0))="","-",INDEX('ce raw data'!$C$2:$CZ$3000,MATCH(1,INDEX(('ce raw data'!$A$2:$A$3000=C1064)*('ce raw data'!$B$2:$B$3000=$B1119),,),0),MATCH(J1067,'ce raw data'!$C$1:$CZ$1,0))),"-")</f>
        <v>-</v>
      </c>
    </row>
    <row r="1120" spans="2:10" hidden="1" x14ac:dyDescent="0.4">
      <c r="B1120" s="13"/>
      <c r="C1120" s="8" t="str">
        <f>IFERROR(IF(INDEX('ce raw data'!$C$2:$CZ$3000,MATCH(1,INDEX(('ce raw data'!$A$2:$A$3000=C1064)*('ce raw data'!$B$2:$B$3000=$B1121),,),0),MATCH(SUBSTITUTE(C1067,"Allele","Height"),'ce raw data'!$C$1:$CZ$1,0))="","-",INDEX('ce raw data'!$C$2:$CZ$3000,MATCH(1,INDEX(('ce raw data'!$A$2:$A$3000=C1064)*('ce raw data'!$B$2:$B$3000=$B1121),,),0),MATCH(SUBSTITUTE(C1067,"Allele","Height"),'ce raw data'!$C$1:$CZ$1,0))),"-")</f>
        <v>-</v>
      </c>
      <c r="D1120" s="8" t="str">
        <f>IFERROR(IF(INDEX('ce raw data'!$C$2:$CZ$3000,MATCH(1,INDEX(('ce raw data'!$A$2:$A$3000=C1064)*('ce raw data'!$B$2:$B$3000=$B1121),,),0),MATCH(SUBSTITUTE(D1067,"Allele","Height"),'ce raw data'!$C$1:$CZ$1,0))="","-",INDEX('ce raw data'!$C$2:$CZ$3000,MATCH(1,INDEX(('ce raw data'!$A$2:$A$3000=C1064)*('ce raw data'!$B$2:$B$3000=$B1121),,),0),MATCH(SUBSTITUTE(D1067,"Allele","Height"),'ce raw data'!$C$1:$CZ$1,0))),"-")</f>
        <v>-</v>
      </c>
      <c r="E1120" s="8" t="str">
        <f>IFERROR(IF(INDEX('ce raw data'!$C$2:$CZ$3000,MATCH(1,INDEX(('ce raw data'!$A$2:$A$3000=C1064)*('ce raw data'!$B$2:$B$3000=$B1121),,),0),MATCH(SUBSTITUTE(E1067,"Allele","Height"),'ce raw data'!$C$1:$CZ$1,0))="","-",INDEX('ce raw data'!$C$2:$CZ$3000,MATCH(1,INDEX(('ce raw data'!$A$2:$A$3000=C1064)*('ce raw data'!$B$2:$B$3000=$B1121),,),0),MATCH(SUBSTITUTE(E1067,"Allele","Height"),'ce raw data'!$C$1:$CZ$1,0))),"-")</f>
        <v>-</v>
      </c>
      <c r="F1120" s="8" t="str">
        <f>IFERROR(IF(INDEX('ce raw data'!$C$2:$CZ$3000,MATCH(1,INDEX(('ce raw data'!$A$2:$A$3000=C1064)*('ce raw data'!$B$2:$B$3000=$B1121),,),0),MATCH(SUBSTITUTE(F1067,"Allele","Height"),'ce raw data'!$C$1:$CZ$1,0))="","-",INDEX('ce raw data'!$C$2:$CZ$3000,MATCH(1,INDEX(('ce raw data'!$A$2:$A$3000=C1064)*('ce raw data'!$B$2:$B$3000=$B1121),,),0),MATCH(SUBSTITUTE(F1067,"Allele","Height"),'ce raw data'!$C$1:$CZ$1,0))),"-")</f>
        <v>-</v>
      </c>
      <c r="G1120" s="8" t="str">
        <f>IFERROR(IF(INDEX('ce raw data'!$C$2:$CZ$3000,MATCH(1,INDEX(('ce raw data'!$A$2:$A$3000=C1064)*('ce raw data'!$B$2:$B$3000=$B1121),,),0),MATCH(SUBSTITUTE(G1067,"Allele","Height"),'ce raw data'!$C$1:$CZ$1,0))="","-",INDEX('ce raw data'!$C$2:$CZ$3000,MATCH(1,INDEX(('ce raw data'!$A$2:$A$3000=C1064)*('ce raw data'!$B$2:$B$3000=$B1121),,),0),MATCH(SUBSTITUTE(G1067,"Allele","Height"),'ce raw data'!$C$1:$CZ$1,0))),"-")</f>
        <v>-</v>
      </c>
      <c r="H1120" s="8" t="str">
        <f>IFERROR(IF(INDEX('ce raw data'!$C$2:$CZ$3000,MATCH(1,INDEX(('ce raw data'!$A$2:$A$3000=C1064)*('ce raw data'!$B$2:$B$3000=$B1121),,),0),MATCH(SUBSTITUTE(H1067,"Allele","Height"),'ce raw data'!$C$1:$CZ$1,0))="","-",INDEX('ce raw data'!$C$2:$CZ$3000,MATCH(1,INDEX(('ce raw data'!$A$2:$A$3000=C1064)*('ce raw data'!$B$2:$B$3000=$B1121),,),0),MATCH(SUBSTITUTE(H1067,"Allele","Height"),'ce raw data'!$C$1:$CZ$1,0))),"-")</f>
        <v>-</v>
      </c>
      <c r="I1120" s="8" t="str">
        <f>IFERROR(IF(INDEX('ce raw data'!$C$2:$CZ$3000,MATCH(1,INDEX(('ce raw data'!$A$2:$A$3000=C1064)*('ce raw data'!$B$2:$B$3000=$B1121),,),0),MATCH(SUBSTITUTE(I1067,"Allele","Height"),'ce raw data'!$C$1:$CZ$1,0))="","-",INDEX('ce raw data'!$C$2:$CZ$3000,MATCH(1,INDEX(('ce raw data'!$A$2:$A$3000=C1064)*('ce raw data'!$B$2:$B$3000=$B1121),,),0),MATCH(SUBSTITUTE(I1067,"Allele","Height"),'ce raw data'!$C$1:$CZ$1,0))),"-")</f>
        <v>-</v>
      </c>
      <c r="J1120" s="8" t="str">
        <f>IFERROR(IF(INDEX('ce raw data'!$C$2:$CZ$3000,MATCH(1,INDEX(('ce raw data'!$A$2:$A$3000=C1064)*('ce raw data'!$B$2:$B$3000=$B1121),,),0),MATCH(SUBSTITUTE(J1067,"Allele","Height"),'ce raw data'!$C$1:$CZ$1,0))="","-",INDEX('ce raw data'!$C$2:$CZ$3000,MATCH(1,INDEX(('ce raw data'!$A$2:$A$3000=C1064)*('ce raw data'!$B$2:$B$3000=$B1121),,),0),MATCH(SUBSTITUTE(J1067,"Allele","Height"),'ce raw data'!$C$1:$CZ$1,0))),"-")</f>
        <v>-</v>
      </c>
    </row>
    <row r="1121" spans="2:10" x14ac:dyDescent="0.4">
      <c r="B1121" s="13" t="str">
        <f>'Allele Call Table'!$A$123</f>
        <v>DYS570</v>
      </c>
      <c r="C1121" s="8" t="str">
        <f>IFERROR(IF(INDEX('ce raw data'!$C$2:$CZ$3000,MATCH(1,INDEX(('ce raw data'!$A$2:$A$3000=C1064)*('ce raw data'!$B$2:$B$3000=$B1121),,),0),MATCH(C1067,'ce raw data'!$C$1:$CZ$1,0))="","-",INDEX('ce raw data'!$C$2:$CZ$3000,MATCH(1,INDEX(('ce raw data'!$A$2:$A$3000=C1064)*('ce raw data'!$B$2:$B$3000=$B1121),,),0),MATCH(C1067,'ce raw data'!$C$1:$CZ$1,0))),"-")</f>
        <v>-</v>
      </c>
      <c r="D1121" s="8" t="str">
        <f>IFERROR(IF(INDEX('ce raw data'!$C$2:$CZ$3000,MATCH(1,INDEX(('ce raw data'!$A$2:$A$3000=C1064)*('ce raw data'!$B$2:$B$3000=$B1121),,),0),MATCH(D1067,'ce raw data'!$C$1:$CZ$1,0))="","-",INDEX('ce raw data'!$C$2:$CZ$3000,MATCH(1,INDEX(('ce raw data'!$A$2:$A$3000=C1064)*('ce raw data'!$B$2:$B$3000=$B1121),,),0),MATCH(D1067,'ce raw data'!$C$1:$CZ$1,0))),"-")</f>
        <v>-</v>
      </c>
      <c r="E1121" s="8" t="str">
        <f>IFERROR(IF(INDEX('ce raw data'!$C$2:$CZ$3000,MATCH(1,INDEX(('ce raw data'!$A$2:$A$3000=C1064)*('ce raw data'!$B$2:$B$3000=$B1121),,),0),MATCH(E1067,'ce raw data'!$C$1:$CZ$1,0))="","-",INDEX('ce raw data'!$C$2:$CZ$3000,MATCH(1,INDEX(('ce raw data'!$A$2:$A$3000=C1064)*('ce raw data'!$B$2:$B$3000=$B1121),,),0),MATCH(E1067,'ce raw data'!$C$1:$CZ$1,0))),"-")</f>
        <v>-</v>
      </c>
      <c r="F1121" s="8" t="str">
        <f>IFERROR(IF(INDEX('ce raw data'!$C$2:$CZ$3000,MATCH(1,INDEX(('ce raw data'!$A$2:$A$3000=C1064)*('ce raw data'!$B$2:$B$3000=$B1121),,),0),MATCH(F1067,'ce raw data'!$C$1:$CZ$1,0))="","-",INDEX('ce raw data'!$C$2:$CZ$3000,MATCH(1,INDEX(('ce raw data'!$A$2:$A$3000=C1064)*('ce raw data'!$B$2:$B$3000=$B1121),,),0),MATCH(F1067,'ce raw data'!$C$1:$CZ$1,0))),"-")</f>
        <v>-</v>
      </c>
      <c r="G1121" s="8" t="str">
        <f>IFERROR(IF(INDEX('ce raw data'!$C$2:$CZ$3000,MATCH(1,INDEX(('ce raw data'!$A$2:$A$3000=C1064)*('ce raw data'!$B$2:$B$3000=$B1121),,),0),MATCH(G1067,'ce raw data'!$C$1:$CZ$1,0))="","-",INDEX('ce raw data'!$C$2:$CZ$3000,MATCH(1,INDEX(('ce raw data'!$A$2:$A$3000=C1064)*('ce raw data'!$B$2:$B$3000=$B1121),,),0),MATCH(G1067,'ce raw data'!$C$1:$CZ$1,0))),"-")</f>
        <v>-</v>
      </c>
      <c r="H1121" s="8" t="str">
        <f>IFERROR(IF(INDEX('ce raw data'!$C$2:$CZ$3000,MATCH(1,INDEX(('ce raw data'!$A$2:$A$3000=C1064)*('ce raw data'!$B$2:$B$3000=$B1121),,),0),MATCH(H1067,'ce raw data'!$C$1:$CZ$1,0))="","-",INDEX('ce raw data'!$C$2:$CZ$3000,MATCH(1,INDEX(('ce raw data'!$A$2:$A$3000=C1064)*('ce raw data'!$B$2:$B$3000=$B1121),,),0),MATCH(H1067,'ce raw data'!$C$1:$CZ$1,0))),"-")</f>
        <v>-</v>
      </c>
      <c r="I1121" s="8" t="str">
        <f>IFERROR(IF(INDEX('ce raw data'!$C$2:$CZ$3000,MATCH(1,INDEX(('ce raw data'!$A$2:$A$3000=C1064)*('ce raw data'!$B$2:$B$3000=$B1121),,),0),MATCH(I1067,'ce raw data'!$C$1:$CZ$1,0))="","-",INDEX('ce raw data'!$C$2:$CZ$3000,MATCH(1,INDEX(('ce raw data'!$A$2:$A$3000=C1064)*('ce raw data'!$B$2:$B$3000=$B1121),,),0),MATCH(I1067,'ce raw data'!$C$1:$CZ$1,0))),"-")</f>
        <v>-</v>
      </c>
      <c r="J1121" s="8" t="str">
        <f>IFERROR(IF(INDEX('ce raw data'!$C$2:$CZ$3000,MATCH(1,INDEX(('ce raw data'!$A$2:$A$3000=C1064)*('ce raw data'!$B$2:$B$3000=$B1121),,),0),MATCH(J1067,'ce raw data'!$C$1:$CZ$1,0))="","-",INDEX('ce raw data'!$C$2:$CZ$3000,MATCH(1,INDEX(('ce raw data'!$A$2:$A$3000=C1064)*('ce raw data'!$B$2:$B$3000=$B1121),,),0),MATCH(J1067,'ce raw data'!$C$1:$CZ$1,0))),"-")</f>
        <v>-</v>
      </c>
    </row>
    <row r="1122" spans="2:10" x14ac:dyDescent="0.4">
      <c r="B1122" s="4"/>
    </row>
    <row r="1123" spans="2:10" x14ac:dyDescent="0.4">
      <c r="B1123" s="4"/>
    </row>
    <row r="1124" spans="2:10" x14ac:dyDescent="0.4">
      <c r="B1124" s="4"/>
    </row>
    <row r="1125" spans="2:10" x14ac:dyDescent="0.4">
      <c r="B1125" s="4"/>
    </row>
  </sheetData>
  <mergeCells count="63">
    <mergeCell ref="C1066:J1066"/>
    <mergeCell ref="C939:J939"/>
    <mergeCell ref="C940:J940"/>
    <mergeCell ref="C941:J941"/>
    <mergeCell ref="E1001:F1001"/>
    <mergeCell ref="C1002:J1002"/>
    <mergeCell ref="C1003:J1003"/>
    <mergeCell ref="C1004:J1004"/>
    <mergeCell ref="C1064:J1064"/>
    <mergeCell ref="C1065:J1065"/>
    <mergeCell ref="C879:J879"/>
    <mergeCell ref="E751:F751"/>
    <mergeCell ref="C752:J752"/>
    <mergeCell ref="C753:J753"/>
    <mergeCell ref="C754:J754"/>
    <mergeCell ref="C814:J814"/>
    <mergeCell ref="C815:J815"/>
    <mergeCell ref="C816:J816"/>
    <mergeCell ref="E876:F876"/>
    <mergeCell ref="C877:J877"/>
    <mergeCell ref="C878:J878"/>
    <mergeCell ref="C691:J691"/>
    <mergeCell ref="C564:J564"/>
    <mergeCell ref="C565:J565"/>
    <mergeCell ref="C566:J566"/>
    <mergeCell ref="E626:F626"/>
    <mergeCell ref="C627:J627"/>
    <mergeCell ref="C628:J628"/>
    <mergeCell ref="C629:J629"/>
    <mergeCell ref="C689:J689"/>
    <mergeCell ref="C690:J690"/>
    <mergeCell ref="C504:J504"/>
    <mergeCell ref="E376:F376"/>
    <mergeCell ref="C377:J377"/>
    <mergeCell ref="C378:J378"/>
    <mergeCell ref="C379:J379"/>
    <mergeCell ref="C439:J439"/>
    <mergeCell ref="C440:J440"/>
    <mergeCell ref="C441:J441"/>
    <mergeCell ref="E501:F501"/>
    <mergeCell ref="C502:J502"/>
    <mergeCell ref="C503:J503"/>
    <mergeCell ref="C316:J316"/>
    <mergeCell ref="C189:J189"/>
    <mergeCell ref="C190:J190"/>
    <mergeCell ref="C191:J191"/>
    <mergeCell ref="E251:F251"/>
    <mergeCell ref="C252:J252"/>
    <mergeCell ref="C253:J253"/>
    <mergeCell ref="C254:J254"/>
    <mergeCell ref="C314:J314"/>
    <mergeCell ref="C315:J315"/>
    <mergeCell ref="C129:J129"/>
    <mergeCell ref="E1:F1"/>
    <mergeCell ref="C2:J2"/>
    <mergeCell ref="C3:J3"/>
    <mergeCell ref="C4:J4"/>
    <mergeCell ref="C64:J64"/>
    <mergeCell ref="C65:J65"/>
    <mergeCell ref="C66:J66"/>
    <mergeCell ref="E126:F126"/>
    <mergeCell ref="C127:J127"/>
    <mergeCell ref="C128:J128"/>
  </mergeCells>
  <conditionalFormatting sqref="C21:J29 C83:J91 C146:J154 C208:J216 C271:J279 C333:J341 C396:J404 C458:J466 C521:J529 C583:J591 C646:J654 C708:J716 C771:J779 C833:J841 C896:J904 C958:J966 C1021:J1029 C1083:J1091">
    <cfRule type="expression" dxfId="9" priority="102">
      <formula>C20&lt;$A$5</formula>
    </cfRule>
  </conditionalFormatting>
  <conditionalFormatting sqref="C31:J41 C93:J103 C156:J166 C218:J228 C281:J291 C343:J353 C406:J416 C468:J478 C531:J541 C593:J603 C656:J666 C718:J728 C781:J791 C843:J853 C906:J916 C968:J978 C1031:J1041 C1093:J1103">
    <cfRule type="expression" dxfId="8" priority="103">
      <formula>C30&lt;$A$9</formula>
    </cfRule>
  </conditionalFormatting>
  <conditionalFormatting sqref="C43:J51 C105:J113 C168:J176 C230:J238 C293:J301 C355:J363 C418:J426 C480:J488 C543:J551 C605:J613 C668:J676 C730:J738 C793:J801 C855:J863 C918:J926 C980:J988 C1043:J1051 C1105:J1113">
    <cfRule type="expression" dxfId="7" priority="104">
      <formula>C42&lt;$A$13</formula>
    </cfRule>
  </conditionalFormatting>
  <conditionalFormatting sqref="C53:J59 C178:J184 C240:J246 C303:J309 C365:J371 C428:J434 C490:J496 C553:J559 C615:J621 C678:J684 C740:J746 C803:J809 C865:J871 C928:J934 C990:J996 C1053:J1059 C1115:J1121 C115:J121">
    <cfRule type="expression" dxfId="6" priority="113">
      <formula>C52&lt;$A$17</formula>
    </cfRule>
  </conditionalFormatting>
  <conditionalFormatting sqref="C7:J19 C69:J81 C132:J144 C194:J206 C257:J269 C319:J331 C382:J394 C444:J456 C507:J519 C569:J581 C632:J644 C694:J706 C757:J769 C819:J831 C882:J894 C944:J956 C1007:J1019 C1069:J1081">
    <cfRule type="expression" dxfId="5" priority="1">
      <formula>C6&lt;$A$3</formula>
    </cfRule>
  </conditionalFormatting>
  <pageMargins left="0.95" right="0.95" top="0.7" bottom="0.5" header="0.3" footer="0.3"/>
  <pageSetup scale="76" orientation="portrait" horizontalDpi="300" verticalDpi="300" r:id="rId1"/>
  <headerFooter>
    <oddHeader>&amp;L6C Allele call Results Worksheet
Forensic Biology Section&amp;RVersion 5
Effective Date: 07/01/2020</oddHeader>
    <oddFooter>&amp;Lhighlighted allele = in stochastic range&amp;CPage &amp;P of &amp;N&amp;RForm Approved for Use by: DNA Technical Leader
&amp;G</oddFooter>
  </headerFooter>
  <rowBreaks count="4" manualBreakCount="4">
    <brk id="125" min="1" max="9" man="1"/>
    <brk id="250" min="1" max="9" man="1"/>
    <brk id="375" min="1" max="9" man="1"/>
    <brk id="500" min="1" max="9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9">
    <tabColor theme="7"/>
  </sheetPr>
  <dimension ref="A1:N752"/>
  <sheetViews>
    <sheetView view="pageBreakPreview" topLeftCell="B1" zoomScaleNormal="70" zoomScaleSheetLayoutView="100" zoomScalePageLayoutView="70" workbookViewId="0">
      <selection activeCell="B1" sqref="B1"/>
    </sheetView>
  </sheetViews>
  <sheetFormatPr defaultColWidth="11" defaultRowHeight="12.3" x14ac:dyDescent="0.4"/>
  <cols>
    <col min="1" max="1" width="0" style="2" hidden="1" customWidth="1"/>
    <col min="2" max="2" width="13.578125" style="2" customWidth="1"/>
    <col min="3" max="16384" width="11" style="2"/>
  </cols>
  <sheetData>
    <row r="1" spans="1:14" x14ac:dyDescent="0.4">
      <c r="A1" s="1" t="s">
        <v>0</v>
      </c>
      <c r="B1" s="27" t="s">
        <v>1</v>
      </c>
      <c r="C1" s="23">
        <f ca="1">TODAY()</f>
        <v>44028</v>
      </c>
      <c r="F1" s="31" t="s">
        <v>2</v>
      </c>
      <c r="G1" s="31"/>
      <c r="H1" s="25" t="str">
        <f>'Allele Call Table'!A23</f>
        <v/>
      </c>
      <c r="N1" s="1"/>
    </row>
    <row r="2" spans="1:14" x14ac:dyDescent="0.4">
      <c r="A2" s="4" t="s">
        <v>3</v>
      </c>
      <c r="B2" s="5" t="s">
        <v>4</v>
      </c>
      <c r="C2" s="36" t="str">
        <f>IF(INDEX('ce raw data'!$A:$A,2)="","blank",INDEX('ce raw data'!$A:$A,2))</f>
        <v>blank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24.6" x14ac:dyDescent="0.4">
      <c r="A3" s="2">
        <v>300</v>
      </c>
      <c r="B3" s="6" t="s">
        <v>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x14ac:dyDescent="0.4">
      <c r="A4" s="2" t="s">
        <v>6</v>
      </c>
      <c r="B4" s="7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4" x14ac:dyDescent="0.4">
      <c r="A5" s="2">
        <v>300</v>
      </c>
      <c r="B5" s="5" t="s">
        <v>7</v>
      </c>
      <c r="C5" s="21" t="s">
        <v>8</v>
      </c>
      <c r="D5" s="21" t="s">
        <v>9</v>
      </c>
      <c r="E5" s="21" t="s">
        <v>40</v>
      </c>
      <c r="F5" s="21" t="s">
        <v>41</v>
      </c>
      <c r="G5" s="21" t="s">
        <v>42</v>
      </c>
      <c r="H5" s="21" t="s">
        <v>43</v>
      </c>
      <c r="I5" s="21" t="s">
        <v>44</v>
      </c>
      <c r="J5" s="21" t="s">
        <v>45</v>
      </c>
      <c r="K5" s="21" t="s">
        <v>46</v>
      </c>
      <c r="L5" s="21" t="s">
        <v>47</v>
      </c>
      <c r="M5" s="21" t="s">
        <v>48</v>
      </c>
      <c r="N5" s="21" t="s">
        <v>49</v>
      </c>
    </row>
    <row r="6" spans="1:14" hidden="1" x14ac:dyDescent="0.4">
      <c r="B6" s="28"/>
      <c r="C6" s="16" t="str">
        <f>IFERROR(IF(INDEX('ce raw data'!$C$2:$CZ$3000,MATCH(1,INDEX(('ce raw data'!$A$2:$A$3000=C2)*('ce raw data'!$B$2:$B$3000=$B7),,),0),MATCH(SUBSTITUTE(C5,"Allele","Height"),'ce raw data'!$C$1:$CZ$1,0))="","-",INDEX('ce raw data'!$C$2:$CZ$3000,MATCH(1,INDEX(('ce raw data'!$A$2:$A$3000=C2)*('ce raw data'!$B$2:$B$3000=$B7),,),0),MATCH(SUBSTITUTE(C5,"Allele","Height"),'ce raw data'!$C$1:$CZ$1,0))),"-")</f>
        <v>-</v>
      </c>
      <c r="D6" s="16" t="str">
        <f>IFERROR(IF(INDEX('ce raw data'!$C$2:$CZ$3000,MATCH(1,INDEX(('ce raw data'!$A$2:$A$3000=C2)*('ce raw data'!$B$2:$B$3000=$B7),,),0),MATCH(SUBSTITUTE(D5,"Allele","Height"),'ce raw data'!$C$1:$CZ$1,0))="","-",INDEX('ce raw data'!$C$2:$CZ$3000,MATCH(1,INDEX(('ce raw data'!$A$2:$A$3000=C2)*('ce raw data'!$B$2:$B$3000=$B7),,),0),MATCH(SUBSTITUTE(D5,"Allele","Height"),'ce raw data'!$C$1:$CZ$1,0))),"-")</f>
        <v>-</v>
      </c>
      <c r="E6" s="16" t="str">
        <f>IFERROR(IF(INDEX('ce raw data'!$C$2:$CZ$3000,MATCH(1,INDEX(('ce raw data'!$A$2:$A$3000=C2)*('ce raw data'!$B$2:$B$3000=$B7),,),0),MATCH(SUBSTITUTE(E5,"Allele","Height"),'ce raw data'!$C$1:$CZ$1,0))="","-",INDEX('ce raw data'!$C$2:$CZ$3000,MATCH(1,INDEX(('ce raw data'!$A$2:$A$3000=C2)*('ce raw data'!$B$2:$B$3000=$B7),,),0),MATCH(SUBSTITUTE(E5,"Allele","Height"),'ce raw data'!$C$1:$CZ$1,0))),"-")</f>
        <v>-</v>
      </c>
      <c r="F6" s="16" t="str">
        <f>IFERROR(IF(INDEX('ce raw data'!$C$2:$CZ$3000,MATCH(1,INDEX(('ce raw data'!$A$2:$A$3000=C2)*('ce raw data'!$B$2:$B$3000=$B7),,),0),MATCH(SUBSTITUTE(F5,"Allele","Height"),'ce raw data'!$C$1:$CZ$1,0))="","-",INDEX('ce raw data'!$C$2:$CZ$3000,MATCH(1,INDEX(('ce raw data'!$A$2:$A$3000=C2)*('ce raw data'!$B$2:$B$3000=$B7),,),0),MATCH(SUBSTITUTE(F5,"Allele","Height"),'ce raw data'!$C$1:$CZ$1,0))),"-")</f>
        <v>-</v>
      </c>
      <c r="G6" s="16" t="str">
        <f>IFERROR(IF(INDEX('ce raw data'!$C$2:$CZ$3000,MATCH(1,INDEX(('ce raw data'!$A$2:$A$3000=C2)*('ce raw data'!$B$2:$B$3000=$B7),,),0),MATCH(SUBSTITUTE(G5,"Allele","Height"),'ce raw data'!$C$1:$CZ$1,0))="","-",INDEX('ce raw data'!$C$2:$CZ$3000,MATCH(1,INDEX(('ce raw data'!$A$2:$A$3000=C2)*('ce raw data'!$B$2:$B$3000=$B7),,),0),MATCH(SUBSTITUTE(G5,"Allele","Height"),'ce raw data'!$C$1:$CZ$1,0))),"-")</f>
        <v>-</v>
      </c>
      <c r="H6" s="16" t="str">
        <f>IFERROR(IF(INDEX('ce raw data'!$C$2:$CZ$3000,MATCH(1,INDEX(('ce raw data'!$A$2:$A$3000=C2)*('ce raw data'!$B$2:$B$3000=$B7),,),0),MATCH(SUBSTITUTE(H5,"Allele","Height"),'ce raw data'!$C$1:$CZ$1,0))="","-",INDEX('ce raw data'!$C$2:$CZ$3000,MATCH(1,INDEX(('ce raw data'!$A$2:$A$3000=C2)*('ce raw data'!$B$2:$B$3000=$B7),,),0),MATCH(SUBSTITUTE(H5,"Allele","Height"),'ce raw data'!$C$1:$CZ$1,0))),"-")</f>
        <v>-</v>
      </c>
      <c r="I6" s="16" t="str">
        <f>IFERROR(IF(INDEX('ce raw data'!$C$2:$CZ$3000,MATCH(1,INDEX(('ce raw data'!$A$2:$A$3000=C2)*('ce raw data'!$B$2:$B$3000=$B7),,),0),MATCH(SUBSTITUTE(I5,"Allele","Height"),'ce raw data'!$C$1:$CZ$1,0))="","-",INDEX('ce raw data'!$C$2:$CZ$3000,MATCH(1,INDEX(('ce raw data'!$A$2:$A$3000=C2)*('ce raw data'!$B$2:$B$3000=$B7),,),0),MATCH(SUBSTITUTE(I5,"Allele","Height"),'ce raw data'!$C$1:$CZ$1,0))),"-")</f>
        <v>-</v>
      </c>
      <c r="J6" s="16" t="str">
        <f>IFERROR(IF(INDEX('ce raw data'!$C$2:$CZ$3000,MATCH(1,INDEX(('ce raw data'!$A$2:$A$3000=C2)*('ce raw data'!$B$2:$B$3000=$B7),,),0),MATCH(SUBSTITUTE(J5,"Allele","Height"),'ce raw data'!$C$1:$CZ$1,0))="","-",INDEX('ce raw data'!$C$2:$CZ$3000,MATCH(1,INDEX(('ce raw data'!$A$2:$A$3000=C2)*('ce raw data'!$B$2:$B$3000=$B7),,),0),MATCH(SUBSTITUTE(J5,"Allele","Height"),'ce raw data'!$C$1:$CZ$1,0))),"-")</f>
        <v>-</v>
      </c>
      <c r="K6" s="16" t="str">
        <f>IFERROR(IF(INDEX('ce raw data'!$C$2:$CZ$3000,MATCH(1,INDEX(('ce raw data'!$A$2:$A$3000=C2)*('ce raw data'!$B$2:$B$3000=$B7),,),0),MATCH(SUBSTITUTE(K5,"Allele","Height"),'ce raw data'!$C$1:$CZ$1,0))="","-",INDEX('ce raw data'!$C$2:$CZ$3000,MATCH(1,INDEX(('ce raw data'!$A$2:$A$3000=C2)*('ce raw data'!$B$2:$B$3000=$B7),,),0),MATCH(SUBSTITUTE(K5,"Allele","Height"),'ce raw data'!$C$1:$CZ$1,0))),"-")</f>
        <v>-</v>
      </c>
      <c r="L6" s="16" t="str">
        <f>IFERROR(IF(INDEX('ce raw data'!$C$2:$CZ$3000,MATCH(1,INDEX(('ce raw data'!$A$2:$A$3000=C2)*('ce raw data'!$B$2:$B$3000=$B7),,),0),MATCH(SUBSTITUTE(L5,"Allele","Height"),'ce raw data'!$C$1:$CZ$1,0))="","-",INDEX('ce raw data'!$C$2:$CZ$3000,MATCH(1,INDEX(('ce raw data'!$A$2:$A$3000=C2)*('ce raw data'!$B$2:$B$3000=$B7),,),0),MATCH(SUBSTITUTE(L5,"Allele","Height"),'ce raw data'!$C$1:$CZ$1,0))),"-")</f>
        <v>-</v>
      </c>
      <c r="M6" s="16" t="str">
        <f>IFERROR(IF(INDEX('ce raw data'!$C$2:$CZ$3000,MATCH(1,INDEX(('ce raw data'!$A$2:$A$3000=C2)*('ce raw data'!$B$2:$B$3000=$B7),,),0),MATCH(SUBSTITUTE(M5,"Allele","Height"),'ce raw data'!$C$1:$CZ$1,0))="","-",INDEX('ce raw data'!$C$2:$CZ$3000,MATCH(1,INDEX(('ce raw data'!$A$2:$A$3000=C2)*('ce raw data'!$B$2:$B$3000=$B7),,),0),MATCH(SUBSTITUTE(M5,"Allele","Height"),'ce raw data'!$C$1:$CZ$1,0))),"-")</f>
        <v>-</v>
      </c>
      <c r="N6" s="16" t="str">
        <f>IFERROR(IF(INDEX('ce raw data'!$C$2:$CZ$3000,MATCH(1,INDEX(('ce raw data'!$A$2:$A$3000=C2)*('ce raw data'!$B$2:$B$3000=$B7),,),0),MATCH(SUBSTITUTE(N5,"Allele","Height"),'ce raw data'!$C$1:$CZ$1,0))="","-",INDEX('ce raw data'!$C$2:$CZ$3000,MATCH(1,INDEX(('ce raw data'!$A$2:$A$3000=C2)*('ce raw data'!$B$2:$B$3000=$B7),,),0),MATCH(SUBSTITUTE(N5,"Allele","Height"),'ce raw data'!$C$1:$CZ$1,0))),"-")</f>
        <v>-</v>
      </c>
    </row>
    <row r="7" spans="1:14" x14ac:dyDescent="0.4">
      <c r="A7" s="2" t="s">
        <v>10</v>
      </c>
      <c r="B7" s="10" t="str">
        <f>'Allele Call Table'!$A$71</f>
        <v>AMEL</v>
      </c>
      <c r="C7" s="8" t="str">
        <f>IFERROR(IF(INDEX('ce raw data'!$C$2:$CZ$3000,MATCH(1,INDEX(('ce raw data'!$A$2:$A$3000=C2)*('ce raw data'!$B$2:$B$3000=$B7),,),0),MATCH(C5,'ce raw data'!$C$1:$CZ$1,0))="","-",INDEX('ce raw data'!$C$2:$CZ$3000,MATCH(1,INDEX(('ce raw data'!$A$2:$A$3000=C2)*('ce raw data'!$B$2:$B$3000=$B7),,),0),MATCH(C5,'ce raw data'!$C$1:$CZ$1,0))),"-")</f>
        <v>-</v>
      </c>
      <c r="D7" s="8" t="str">
        <f>IFERROR(IF(INDEX('ce raw data'!$C$2:$CZ$3000,MATCH(1,INDEX(('ce raw data'!$A$2:$A$3000=C2)*('ce raw data'!$B$2:$B$3000=$B7),,),0),MATCH(D5,'ce raw data'!$C$1:$CZ$1,0))="","-",INDEX('ce raw data'!$C$2:$CZ$3000,MATCH(1,INDEX(('ce raw data'!$A$2:$A$3000=C2)*('ce raw data'!$B$2:$B$3000=$B7),,),0),MATCH(D5,'ce raw data'!$C$1:$CZ$1,0))),"-")</f>
        <v>-</v>
      </c>
      <c r="E7" s="8" t="str">
        <f>IFERROR(IF(INDEX('ce raw data'!$C$2:$CZ$3000,MATCH(1,INDEX(('ce raw data'!$A$2:$A$3000=C2)*('ce raw data'!$B$2:$B$3000=$B7),,),0),MATCH(E5,'ce raw data'!$C$1:$CZ$1,0))="","-",INDEX('ce raw data'!$C$2:$CZ$3000,MATCH(1,INDEX(('ce raw data'!$A$2:$A$3000=C2)*('ce raw data'!$B$2:$B$3000=$B7),,),0),MATCH(E5,'ce raw data'!$C$1:$CZ$1,0))),"-")</f>
        <v>-</v>
      </c>
      <c r="F7" s="8" t="str">
        <f>IFERROR(IF(INDEX('ce raw data'!$C$2:$CZ$3000,MATCH(1,INDEX(('ce raw data'!$A$2:$A$3000=C2)*('ce raw data'!$B$2:$B$3000=$B7),,),0),MATCH(F5,'ce raw data'!$C$1:$CZ$1,0))="","-",INDEX('ce raw data'!$C$2:$CZ$3000,MATCH(1,INDEX(('ce raw data'!$A$2:$A$3000=C2)*('ce raw data'!$B$2:$B$3000=$B7),,),0),MATCH(F5,'ce raw data'!$C$1:$CZ$1,0))),"-")</f>
        <v>-</v>
      </c>
      <c r="G7" s="8" t="str">
        <f>IFERROR(IF(INDEX('ce raw data'!$C$2:$CZ$3000,MATCH(1,INDEX(('ce raw data'!$A$2:$A$3000=C2)*('ce raw data'!$B$2:$B$3000=$B7),,),0),MATCH(G5,'ce raw data'!$C$1:$CZ$1,0))="","-",INDEX('ce raw data'!$C$2:$CZ$3000,MATCH(1,INDEX(('ce raw data'!$A$2:$A$3000=C2)*('ce raw data'!$B$2:$B$3000=$B7),,),0),MATCH(G5,'ce raw data'!$C$1:$CZ$1,0))),"-")</f>
        <v>-</v>
      </c>
      <c r="H7" s="8" t="str">
        <f>IFERROR(IF(INDEX('ce raw data'!$C$2:$CZ$3000,MATCH(1,INDEX(('ce raw data'!$A$2:$A$3000=C2)*('ce raw data'!$B$2:$B$3000=$B7),,),0),MATCH(H5,'ce raw data'!$C$1:$CZ$1,0))="","-",INDEX('ce raw data'!$C$2:$CZ$3000,MATCH(1,INDEX(('ce raw data'!$A$2:$A$3000=C2)*('ce raw data'!$B$2:$B$3000=$B7),,),0),MATCH(H5,'ce raw data'!$C$1:$CZ$1,0))),"-")</f>
        <v>-</v>
      </c>
      <c r="I7" s="8" t="str">
        <f>IFERROR(IF(INDEX('ce raw data'!$C$2:$CZ$3000,MATCH(1,INDEX(('ce raw data'!$A$2:$A$3000=C2)*('ce raw data'!$B$2:$B$3000=$B7),,),0),MATCH(I5,'ce raw data'!$C$1:$CZ$1,0))="","-",INDEX('ce raw data'!$C$2:$CZ$3000,MATCH(1,INDEX(('ce raw data'!$A$2:$A$3000=C2)*('ce raw data'!$B$2:$B$3000=$B7),,),0),MATCH(I5,'ce raw data'!$C$1:$CZ$1,0))),"-")</f>
        <v>-</v>
      </c>
      <c r="J7" s="8" t="str">
        <f>IFERROR(IF(INDEX('ce raw data'!$C$2:$CZ$3000,MATCH(1,INDEX(('ce raw data'!$A$2:$A$3000=C2)*('ce raw data'!$B$2:$B$3000=$B7),,),0),MATCH(J5,'ce raw data'!$C$1:$CZ$1,0))="","-",INDEX('ce raw data'!$C$2:$CZ$3000,MATCH(1,INDEX(('ce raw data'!$A$2:$A$3000=C2)*('ce raw data'!$B$2:$B$3000=$B7),,),0),MATCH(J5,'ce raw data'!$C$1:$CZ$1,0))),"-")</f>
        <v>-</v>
      </c>
      <c r="K7" s="8" t="str">
        <f>IFERROR(IF(INDEX('ce raw data'!$C$2:$CZ$3000,MATCH(1,INDEX(('ce raw data'!$A$2:$A$3000=C2)*('ce raw data'!$B$2:$B$3000=$B7),,),0),MATCH(K5,'ce raw data'!$C$1:$CZ$1,0))="","-",INDEX('ce raw data'!$C$2:$CZ$3000,MATCH(1,INDEX(('ce raw data'!$A$2:$A$3000=C2)*('ce raw data'!$B$2:$B$3000=$B7),,),0),MATCH(K5,'ce raw data'!$C$1:$CZ$1,0))),"-")</f>
        <v>-</v>
      </c>
      <c r="L7" s="8" t="str">
        <f>IFERROR(IF(INDEX('ce raw data'!$C$2:$CZ$3000,MATCH(1,INDEX(('ce raw data'!$A$2:$A$3000=C2)*('ce raw data'!$B$2:$B$3000=$B7),,),0),MATCH(L5,'ce raw data'!$C$1:$CZ$1,0))="","-",INDEX('ce raw data'!$C$2:$CZ$3000,MATCH(1,INDEX(('ce raw data'!$A$2:$A$3000=C2)*('ce raw data'!$B$2:$B$3000=$B7),,),0),MATCH(L5,'ce raw data'!$C$1:$CZ$1,0))),"-")</f>
        <v>-</v>
      </c>
      <c r="M7" s="8" t="str">
        <f>IFERROR(IF(INDEX('ce raw data'!$C$2:$CZ$3000,MATCH(1,INDEX(('ce raw data'!$A$2:$A$3000=C2)*('ce raw data'!$B$2:$B$3000=$B7),,),0),MATCH(M5,'ce raw data'!$C$1:$CZ$1,0))="","-",INDEX('ce raw data'!$C$2:$CZ$3000,MATCH(1,INDEX(('ce raw data'!$A$2:$A$3000=C2)*('ce raw data'!$B$2:$B$3000=$B7),,),0),MATCH(M5,'ce raw data'!$C$1:$CZ$1,0))),"-")</f>
        <v>-</v>
      </c>
      <c r="N7" s="8" t="str">
        <f>IFERROR(IF(INDEX('ce raw data'!$C$2:$CZ$3000,MATCH(1,INDEX(('ce raw data'!$A$2:$A$3000=C2)*('ce raw data'!$B$2:$B$3000=$B7),,),0),MATCH(N5,'ce raw data'!$C$1:$CZ$1,0))="","-",INDEX('ce raw data'!$C$2:$CZ$3000,MATCH(1,INDEX(('ce raw data'!$A$2:$A$3000=C2)*('ce raw data'!$B$2:$B$3000=$B7),,),0),MATCH(N5,'ce raw data'!$C$1:$CZ$1,0))),"-")</f>
        <v>-</v>
      </c>
    </row>
    <row r="8" spans="1:14" hidden="1" x14ac:dyDescent="0.4">
      <c r="B8" s="10"/>
      <c r="C8" s="8" t="str">
        <f>IFERROR(IF(INDEX('ce raw data'!$C$2:$CZ$3000,MATCH(1,INDEX(('ce raw data'!$A$2:$A$3000=C2)*('ce raw data'!$B$2:$B$3000=$B9),,),0),MATCH(SUBSTITUTE(C5,"Allele","Height"),'ce raw data'!$C$1:$CZ$1,0))="","-",INDEX('ce raw data'!$C$2:$CZ$3000,MATCH(1,INDEX(('ce raw data'!$A$2:$A$3000=C2)*('ce raw data'!$B$2:$B$3000=$B9),,),0),MATCH(SUBSTITUTE(C5,"Allele","Height"),'ce raw data'!$C$1:$CZ$1,0))),"-")</f>
        <v>-</v>
      </c>
      <c r="D8" s="8" t="str">
        <f>IFERROR(IF(INDEX('ce raw data'!$C$2:$CZ$3000,MATCH(1,INDEX(('ce raw data'!$A$2:$A$3000=C2)*('ce raw data'!$B$2:$B$3000=$B9),,),0),MATCH(SUBSTITUTE(D5,"Allele","Height"),'ce raw data'!$C$1:$CZ$1,0))="","-",INDEX('ce raw data'!$C$2:$CZ$3000,MATCH(1,INDEX(('ce raw data'!$A$2:$A$3000=C2)*('ce raw data'!$B$2:$B$3000=$B9),,),0),MATCH(SUBSTITUTE(D5,"Allele","Height"),'ce raw data'!$C$1:$CZ$1,0))),"-")</f>
        <v>-</v>
      </c>
      <c r="E8" s="8" t="str">
        <f>IFERROR(IF(INDEX('ce raw data'!$C$2:$CZ$3000,MATCH(1,INDEX(('ce raw data'!$A$2:$A$3000=C2)*('ce raw data'!$B$2:$B$3000=$B9),,),0),MATCH(SUBSTITUTE(E5,"Allele","Height"),'ce raw data'!$C$1:$CZ$1,0))="","-",INDEX('ce raw data'!$C$2:$CZ$3000,MATCH(1,INDEX(('ce raw data'!$A$2:$A$3000=C2)*('ce raw data'!$B$2:$B$3000=$B9),,),0),MATCH(SUBSTITUTE(E5,"Allele","Height"),'ce raw data'!$C$1:$CZ$1,0))),"-")</f>
        <v>-</v>
      </c>
      <c r="F8" s="8" t="str">
        <f>IFERROR(IF(INDEX('ce raw data'!$C$2:$CZ$3000,MATCH(1,INDEX(('ce raw data'!$A$2:$A$3000=C2)*('ce raw data'!$B$2:$B$3000=$B9),,),0),MATCH(SUBSTITUTE(F5,"Allele","Height"),'ce raw data'!$C$1:$CZ$1,0))="","-",INDEX('ce raw data'!$C$2:$CZ$3000,MATCH(1,INDEX(('ce raw data'!$A$2:$A$3000=C2)*('ce raw data'!$B$2:$B$3000=$B9),,),0),MATCH(SUBSTITUTE(F5,"Allele","Height"),'ce raw data'!$C$1:$CZ$1,0))),"-")</f>
        <v>-</v>
      </c>
      <c r="G8" s="8" t="str">
        <f>IFERROR(IF(INDEX('ce raw data'!$C$2:$CZ$3000,MATCH(1,INDEX(('ce raw data'!$A$2:$A$3000=C2)*('ce raw data'!$B$2:$B$3000=$B9),,),0),MATCH(SUBSTITUTE(G5,"Allele","Height"),'ce raw data'!$C$1:$CZ$1,0))="","-",INDEX('ce raw data'!$C$2:$CZ$3000,MATCH(1,INDEX(('ce raw data'!$A$2:$A$3000=C2)*('ce raw data'!$B$2:$B$3000=$B9),,),0),MATCH(SUBSTITUTE(G5,"Allele","Height"),'ce raw data'!$C$1:$CZ$1,0))),"-")</f>
        <v>-</v>
      </c>
      <c r="H8" s="8" t="str">
        <f>IFERROR(IF(INDEX('ce raw data'!$C$2:$CZ$3000,MATCH(1,INDEX(('ce raw data'!$A$2:$A$3000=C2)*('ce raw data'!$B$2:$B$3000=$B9),,),0),MATCH(SUBSTITUTE(H5,"Allele","Height"),'ce raw data'!$C$1:$CZ$1,0))="","-",INDEX('ce raw data'!$C$2:$CZ$3000,MATCH(1,INDEX(('ce raw data'!$A$2:$A$3000=C2)*('ce raw data'!$B$2:$B$3000=$B9),,),0),MATCH(SUBSTITUTE(H5,"Allele","Height"),'ce raw data'!$C$1:$CZ$1,0))),"-")</f>
        <v>-</v>
      </c>
      <c r="I8" s="8" t="str">
        <f>IFERROR(IF(INDEX('ce raw data'!$C$2:$CZ$3000,MATCH(1,INDEX(('ce raw data'!$A$2:$A$3000=C2)*('ce raw data'!$B$2:$B$3000=$B9),,),0),MATCH(SUBSTITUTE(I5,"Allele","Height"),'ce raw data'!$C$1:$CZ$1,0))="","-",INDEX('ce raw data'!$C$2:$CZ$3000,MATCH(1,INDEX(('ce raw data'!$A$2:$A$3000=C2)*('ce raw data'!$B$2:$B$3000=$B9),,),0),MATCH(SUBSTITUTE(I5,"Allele","Height"),'ce raw data'!$C$1:$CZ$1,0))),"-")</f>
        <v>-</v>
      </c>
      <c r="J8" s="8" t="str">
        <f>IFERROR(IF(INDEX('ce raw data'!$C$2:$CZ$3000,MATCH(1,INDEX(('ce raw data'!$A$2:$A$3000=C2)*('ce raw data'!$B$2:$B$3000=$B9),,),0),MATCH(SUBSTITUTE(J5,"Allele","Height"),'ce raw data'!$C$1:$CZ$1,0))="","-",INDEX('ce raw data'!$C$2:$CZ$3000,MATCH(1,INDEX(('ce raw data'!$A$2:$A$3000=C2)*('ce raw data'!$B$2:$B$3000=$B9),,),0),MATCH(SUBSTITUTE(J5,"Allele","Height"),'ce raw data'!$C$1:$CZ$1,0))),"-")</f>
        <v>-</v>
      </c>
      <c r="K8" s="8" t="str">
        <f>IFERROR(IF(INDEX('ce raw data'!$C$2:$CZ$3000,MATCH(1,INDEX(('ce raw data'!$A$2:$A$3000=C2)*('ce raw data'!$B$2:$B$3000=$B9),,),0),MATCH(SUBSTITUTE(K5,"Allele","Height"),'ce raw data'!$C$1:$CZ$1,0))="","-",INDEX('ce raw data'!$C$2:$CZ$3000,MATCH(1,INDEX(('ce raw data'!$A$2:$A$3000=C2)*('ce raw data'!$B$2:$B$3000=$B9),,),0),MATCH(SUBSTITUTE(K5,"Allele","Height"),'ce raw data'!$C$1:$CZ$1,0))),"-")</f>
        <v>-</v>
      </c>
      <c r="L8" s="8" t="str">
        <f>IFERROR(IF(INDEX('ce raw data'!$C$2:$CZ$3000,MATCH(1,INDEX(('ce raw data'!$A$2:$A$3000=C2)*('ce raw data'!$B$2:$B$3000=$B9),,),0),MATCH(SUBSTITUTE(L5,"Allele","Height"),'ce raw data'!$C$1:$CZ$1,0))="","-",INDEX('ce raw data'!$C$2:$CZ$3000,MATCH(1,INDEX(('ce raw data'!$A$2:$A$3000=C2)*('ce raw data'!$B$2:$B$3000=$B9),,),0),MATCH(SUBSTITUTE(L5,"Allele","Height"),'ce raw data'!$C$1:$CZ$1,0))),"-")</f>
        <v>-</v>
      </c>
      <c r="M8" s="8" t="str">
        <f>IFERROR(IF(INDEX('ce raw data'!$C$2:$CZ$3000,MATCH(1,INDEX(('ce raw data'!$A$2:$A$3000=C2)*('ce raw data'!$B$2:$B$3000=$B9),,),0),MATCH(SUBSTITUTE(M5,"Allele","Height"),'ce raw data'!$C$1:$CZ$1,0))="","-",INDEX('ce raw data'!$C$2:$CZ$3000,MATCH(1,INDEX(('ce raw data'!$A$2:$A$3000=C2)*('ce raw data'!$B$2:$B$3000=$B9),,),0),MATCH(SUBSTITUTE(M5,"Allele","Height"),'ce raw data'!$C$1:$CZ$1,0))),"-")</f>
        <v>-</v>
      </c>
      <c r="N8" s="8" t="str">
        <f>IFERROR(IF(INDEX('ce raw data'!$C$2:$CZ$3000,MATCH(1,INDEX(('ce raw data'!$A$2:$A$3000=C2)*('ce raw data'!$B$2:$B$3000=$B9),,),0),MATCH(SUBSTITUTE(N5,"Allele","Height"),'ce raw data'!$C$1:$CZ$1,0))="","-",INDEX('ce raw data'!$C$2:$CZ$3000,MATCH(1,INDEX(('ce raw data'!$A$2:$A$3000=C2)*('ce raw data'!$B$2:$B$3000=$B9),,),0),MATCH(SUBSTITUTE(N5,"Allele","Height"),'ce raw data'!$C$1:$CZ$1,0))),"-")</f>
        <v>-</v>
      </c>
    </row>
    <row r="9" spans="1:14" x14ac:dyDescent="0.4">
      <c r="A9" s="2">
        <v>300</v>
      </c>
      <c r="B9" s="10" t="str">
        <f>'Allele Call Table'!$A$73</f>
        <v>D3S1358</v>
      </c>
      <c r="C9" s="8" t="str">
        <f>IFERROR(IF(INDEX('ce raw data'!$C$2:$CZ$3000,MATCH(1,INDEX(('ce raw data'!$A$2:$A$3000=C2)*('ce raw data'!$B$2:$B$3000=$B9),,),0),MATCH(C5,'ce raw data'!$C$1:$CZ$1,0))="","-",INDEX('ce raw data'!$C$2:$CZ$3000,MATCH(1,INDEX(('ce raw data'!$A$2:$A$3000=C2)*('ce raw data'!$B$2:$B$3000=$B9),,),0),MATCH(C5,'ce raw data'!$C$1:$CZ$1,0))),"-")</f>
        <v>-</v>
      </c>
      <c r="D9" s="8" t="str">
        <f>IFERROR(IF(INDEX('ce raw data'!$C$2:$CZ$3000,MATCH(1,INDEX(('ce raw data'!$A$2:$A$3000=C2)*('ce raw data'!$B$2:$B$3000=$B9),,),0),MATCH(D5,'ce raw data'!$C$1:$CZ$1,0))="","-",INDEX('ce raw data'!$C$2:$CZ$3000,MATCH(1,INDEX(('ce raw data'!$A$2:$A$3000=C2)*('ce raw data'!$B$2:$B$3000=$B9),,),0),MATCH(D5,'ce raw data'!$C$1:$CZ$1,0))),"-")</f>
        <v>-</v>
      </c>
      <c r="E9" s="8" t="str">
        <f>IFERROR(IF(INDEX('ce raw data'!$C$2:$CZ$3000,MATCH(1,INDEX(('ce raw data'!$A$2:$A$3000=C2)*('ce raw data'!$B$2:$B$3000=$B9),,),0),MATCH(E5,'ce raw data'!$C$1:$CZ$1,0))="","-",INDEX('ce raw data'!$C$2:$CZ$3000,MATCH(1,INDEX(('ce raw data'!$A$2:$A$3000=C2)*('ce raw data'!$B$2:$B$3000=$B9),,),0),MATCH(E5,'ce raw data'!$C$1:$CZ$1,0))),"-")</f>
        <v>-</v>
      </c>
      <c r="F9" s="8" t="str">
        <f>IFERROR(IF(INDEX('ce raw data'!$C$2:$CZ$3000,MATCH(1,INDEX(('ce raw data'!$A$2:$A$3000=C2)*('ce raw data'!$B$2:$B$3000=$B9),,),0),MATCH(F5,'ce raw data'!$C$1:$CZ$1,0))="","-",INDEX('ce raw data'!$C$2:$CZ$3000,MATCH(1,INDEX(('ce raw data'!$A$2:$A$3000=C2)*('ce raw data'!$B$2:$B$3000=$B9),,),0),MATCH(F5,'ce raw data'!$C$1:$CZ$1,0))),"-")</f>
        <v>-</v>
      </c>
      <c r="G9" s="8" t="str">
        <f>IFERROR(IF(INDEX('ce raw data'!$C$2:$CZ$3000,MATCH(1,INDEX(('ce raw data'!$A$2:$A$3000=C2)*('ce raw data'!$B$2:$B$3000=$B9),,),0),MATCH(G5,'ce raw data'!$C$1:$CZ$1,0))="","-",INDEX('ce raw data'!$C$2:$CZ$3000,MATCH(1,INDEX(('ce raw data'!$A$2:$A$3000=C2)*('ce raw data'!$B$2:$B$3000=$B9),,),0),MATCH(G5,'ce raw data'!$C$1:$CZ$1,0))),"-")</f>
        <v>-</v>
      </c>
      <c r="H9" s="8" t="str">
        <f>IFERROR(IF(INDEX('ce raw data'!$C$2:$CZ$3000,MATCH(1,INDEX(('ce raw data'!$A$2:$A$3000=C2)*('ce raw data'!$B$2:$B$3000=$B9),,),0),MATCH(H5,'ce raw data'!$C$1:$CZ$1,0))="","-",INDEX('ce raw data'!$C$2:$CZ$3000,MATCH(1,INDEX(('ce raw data'!$A$2:$A$3000=C2)*('ce raw data'!$B$2:$B$3000=$B9),,),0),MATCH(H5,'ce raw data'!$C$1:$CZ$1,0))),"-")</f>
        <v>-</v>
      </c>
      <c r="I9" s="8" t="str">
        <f>IFERROR(IF(INDEX('ce raw data'!$C$2:$CZ$3000,MATCH(1,INDEX(('ce raw data'!$A$2:$A$3000=C2)*('ce raw data'!$B$2:$B$3000=$B9),,),0),MATCH(I5,'ce raw data'!$C$1:$CZ$1,0))="","-",INDEX('ce raw data'!$C$2:$CZ$3000,MATCH(1,INDEX(('ce raw data'!$A$2:$A$3000=C2)*('ce raw data'!$B$2:$B$3000=$B9),,),0),MATCH(I5,'ce raw data'!$C$1:$CZ$1,0))),"-")</f>
        <v>-</v>
      </c>
      <c r="J9" s="8" t="str">
        <f>IFERROR(IF(INDEX('ce raw data'!$C$2:$CZ$3000,MATCH(1,INDEX(('ce raw data'!$A$2:$A$3000=C2)*('ce raw data'!$B$2:$B$3000=$B9),,),0),MATCH(J5,'ce raw data'!$C$1:$CZ$1,0))="","-",INDEX('ce raw data'!$C$2:$CZ$3000,MATCH(1,INDEX(('ce raw data'!$A$2:$A$3000=C2)*('ce raw data'!$B$2:$B$3000=$B9),,),0),MATCH(J5,'ce raw data'!$C$1:$CZ$1,0))),"-")</f>
        <v>-</v>
      </c>
      <c r="K9" s="8" t="str">
        <f>IFERROR(IF(INDEX('ce raw data'!$C$2:$CZ$3000,MATCH(1,INDEX(('ce raw data'!$A$2:$A$3000=C2)*('ce raw data'!$B$2:$B$3000=$B9),,),0),MATCH(K5,'ce raw data'!$C$1:$CZ$1,0))="","-",INDEX('ce raw data'!$C$2:$CZ$3000,MATCH(1,INDEX(('ce raw data'!$A$2:$A$3000=C2)*('ce raw data'!$B$2:$B$3000=$B9),,),0),MATCH(K5,'ce raw data'!$C$1:$CZ$1,0))),"-")</f>
        <v>-</v>
      </c>
      <c r="L9" s="8" t="str">
        <f>IFERROR(IF(INDEX('ce raw data'!$C$2:$CZ$3000,MATCH(1,INDEX(('ce raw data'!$A$2:$A$3000=C2)*('ce raw data'!$B$2:$B$3000=$B9),,),0),MATCH(L5,'ce raw data'!$C$1:$CZ$1,0))="","-",INDEX('ce raw data'!$C$2:$CZ$3000,MATCH(1,INDEX(('ce raw data'!$A$2:$A$3000=C2)*('ce raw data'!$B$2:$B$3000=$B9),,),0),MATCH(L5,'ce raw data'!$C$1:$CZ$1,0))),"-")</f>
        <v>-</v>
      </c>
      <c r="M9" s="8" t="str">
        <f>IFERROR(IF(INDEX('ce raw data'!$C$2:$CZ$3000,MATCH(1,INDEX(('ce raw data'!$A$2:$A$3000=C2)*('ce raw data'!$B$2:$B$3000=$B9),,),0),MATCH(M5,'ce raw data'!$C$1:$CZ$1,0))="","-",INDEX('ce raw data'!$C$2:$CZ$3000,MATCH(1,INDEX(('ce raw data'!$A$2:$A$3000=C2)*('ce raw data'!$B$2:$B$3000=$B9),,),0),MATCH(M5,'ce raw data'!$C$1:$CZ$1,0))),"-")</f>
        <v>-</v>
      </c>
      <c r="N9" s="8" t="str">
        <f>IFERROR(IF(INDEX('ce raw data'!$C$2:$CZ$3000,MATCH(1,INDEX(('ce raw data'!$A$2:$A$3000=C2)*('ce raw data'!$B$2:$B$3000=$B9),,),0),MATCH(N5,'ce raw data'!$C$1:$CZ$1,0))="","-",INDEX('ce raw data'!$C$2:$CZ$3000,MATCH(1,INDEX(('ce raw data'!$A$2:$A$3000=C2)*('ce raw data'!$B$2:$B$3000=$B9),,),0),MATCH(N5,'ce raw data'!$C$1:$CZ$1,0))),"-")</f>
        <v>-</v>
      </c>
    </row>
    <row r="10" spans="1:14" hidden="1" x14ac:dyDescent="0.4">
      <c r="B10" s="10"/>
      <c r="C10" s="8" t="str">
        <f>IFERROR(IF(INDEX('ce raw data'!$C$2:$CZ$3000,MATCH(1,INDEX(('ce raw data'!$A$2:$A$3000=C2)*('ce raw data'!$B$2:$B$3000=$B11),,),0),MATCH(SUBSTITUTE(C5,"Allele","Height"),'ce raw data'!$C$1:$CZ$1,0))="","-",INDEX('ce raw data'!$C$2:$CZ$3000,MATCH(1,INDEX(('ce raw data'!$A$2:$A$3000=C2)*('ce raw data'!$B$2:$B$3000=$B11),,),0),MATCH(SUBSTITUTE(C5,"Allele","Height"),'ce raw data'!$C$1:$CZ$1,0))),"-")</f>
        <v>-</v>
      </c>
      <c r="D10" s="8" t="str">
        <f>IFERROR(IF(INDEX('ce raw data'!$C$2:$CZ$3000,MATCH(1,INDEX(('ce raw data'!$A$2:$A$3000=C2)*('ce raw data'!$B$2:$B$3000=$B11),,),0),MATCH(SUBSTITUTE(D5,"Allele","Height"),'ce raw data'!$C$1:$CZ$1,0))="","-",INDEX('ce raw data'!$C$2:$CZ$3000,MATCH(1,INDEX(('ce raw data'!$A$2:$A$3000=C2)*('ce raw data'!$B$2:$B$3000=$B11),,),0),MATCH(SUBSTITUTE(D5,"Allele","Height"),'ce raw data'!$C$1:$CZ$1,0))),"-")</f>
        <v>-</v>
      </c>
      <c r="E10" s="8" t="str">
        <f>IFERROR(IF(INDEX('ce raw data'!$C$2:$CZ$3000,MATCH(1,INDEX(('ce raw data'!$A$2:$A$3000=C2)*('ce raw data'!$B$2:$B$3000=$B11),,),0),MATCH(SUBSTITUTE(E5,"Allele","Height"),'ce raw data'!$C$1:$CZ$1,0))="","-",INDEX('ce raw data'!$C$2:$CZ$3000,MATCH(1,INDEX(('ce raw data'!$A$2:$A$3000=C2)*('ce raw data'!$B$2:$B$3000=$B11),,),0),MATCH(SUBSTITUTE(E5,"Allele","Height"),'ce raw data'!$C$1:$CZ$1,0))),"-")</f>
        <v>-</v>
      </c>
      <c r="F10" s="8" t="str">
        <f>IFERROR(IF(INDEX('ce raw data'!$C$2:$CZ$3000,MATCH(1,INDEX(('ce raw data'!$A$2:$A$3000=C2)*('ce raw data'!$B$2:$B$3000=$B11),,),0),MATCH(SUBSTITUTE(F5,"Allele","Height"),'ce raw data'!$C$1:$CZ$1,0))="","-",INDEX('ce raw data'!$C$2:$CZ$3000,MATCH(1,INDEX(('ce raw data'!$A$2:$A$3000=C2)*('ce raw data'!$B$2:$B$3000=$B11),,),0),MATCH(SUBSTITUTE(F5,"Allele","Height"),'ce raw data'!$C$1:$CZ$1,0))),"-")</f>
        <v>-</v>
      </c>
      <c r="G10" s="8" t="str">
        <f>IFERROR(IF(INDEX('ce raw data'!$C$2:$CZ$3000,MATCH(1,INDEX(('ce raw data'!$A$2:$A$3000=C2)*('ce raw data'!$B$2:$B$3000=$B11),,),0),MATCH(SUBSTITUTE(G5,"Allele","Height"),'ce raw data'!$C$1:$CZ$1,0))="","-",INDEX('ce raw data'!$C$2:$CZ$3000,MATCH(1,INDEX(('ce raw data'!$A$2:$A$3000=C2)*('ce raw data'!$B$2:$B$3000=$B11),,),0),MATCH(SUBSTITUTE(G5,"Allele","Height"),'ce raw data'!$C$1:$CZ$1,0))),"-")</f>
        <v>-</v>
      </c>
      <c r="H10" s="8" t="str">
        <f>IFERROR(IF(INDEX('ce raw data'!$C$2:$CZ$3000,MATCH(1,INDEX(('ce raw data'!$A$2:$A$3000=C2)*('ce raw data'!$B$2:$B$3000=$B11),,),0),MATCH(SUBSTITUTE(H5,"Allele","Height"),'ce raw data'!$C$1:$CZ$1,0))="","-",INDEX('ce raw data'!$C$2:$CZ$3000,MATCH(1,INDEX(('ce raw data'!$A$2:$A$3000=C2)*('ce raw data'!$B$2:$B$3000=$B11),,),0),MATCH(SUBSTITUTE(H5,"Allele","Height"),'ce raw data'!$C$1:$CZ$1,0))),"-")</f>
        <v>-</v>
      </c>
      <c r="I10" s="8" t="str">
        <f>IFERROR(IF(INDEX('ce raw data'!$C$2:$CZ$3000,MATCH(1,INDEX(('ce raw data'!$A$2:$A$3000=C2)*('ce raw data'!$B$2:$B$3000=$B11),,),0),MATCH(SUBSTITUTE(I5,"Allele","Height"),'ce raw data'!$C$1:$CZ$1,0))="","-",INDEX('ce raw data'!$C$2:$CZ$3000,MATCH(1,INDEX(('ce raw data'!$A$2:$A$3000=C2)*('ce raw data'!$B$2:$B$3000=$B11),,),0),MATCH(SUBSTITUTE(I5,"Allele","Height"),'ce raw data'!$C$1:$CZ$1,0))),"-")</f>
        <v>-</v>
      </c>
      <c r="J10" s="8" t="str">
        <f>IFERROR(IF(INDEX('ce raw data'!$C$2:$CZ$3000,MATCH(1,INDEX(('ce raw data'!$A$2:$A$3000=C2)*('ce raw data'!$B$2:$B$3000=$B11),,),0),MATCH(SUBSTITUTE(J5,"Allele","Height"),'ce raw data'!$C$1:$CZ$1,0))="","-",INDEX('ce raw data'!$C$2:$CZ$3000,MATCH(1,INDEX(('ce raw data'!$A$2:$A$3000=C2)*('ce raw data'!$B$2:$B$3000=$B11),,),0),MATCH(SUBSTITUTE(J5,"Allele","Height"),'ce raw data'!$C$1:$CZ$1,0))),"-")</f>
        <v>-</v>
      </c>
      <c r="K10" s="8" t="str">
        <f>IFERROR(IF(INDEX('ce raw data'!$C$2:$CZ$3000,MATCH(1,INDEX(('ce raw data'!$A$2:$A$3000=C2)*('ce raw data'!$B$2:$B$3000=$B11),,),0),MATCH(SUBSTITUTE(K5,"Allele","Height"),'ce raw data'!$C$1:$CZ$1,0))="","-",INDEX('ce raw data'!$C$2:$CZ$3000,MATCH(1,INDEX(('ce raw data'!$A$2:$A$3000=C2)*('ce raw data'!$B$2:$B$3000=$B11),,),0),MATCH(SUBSTITUTE(K5,"Allele","Height"),'ce raw data'!$C$1:$CZ$1,0))),"-")</f>
        <v>-</v>
      </c>
      <c r="L10" s="8" t="str">
        <f>IFERROR(IF(INDEX('ce raw data'!$C$2:$CZ$3000,MATCH(1,INDEX(('ce raw data'!$A$2:$A$3000=C2)*('ce raw data'!$B$2:$B$3000=$B11),,),0),MATCH(SUBSTITUTE(L5,"Allele","Height"),'ce raw data'!$C$1:$CZ$1,0))="","-",INDEX('ce raw data'!$C$2:$CZ$3000,MATCH(1,INDEX(('ce raw data'!$A$2:$A$3000=C2)*('ce raw data'!$B$2:$B$3000=$B11),,),0),MATCH(SUBSTITUTE(L5,"Allele","Height"),'ce raw data'!$C$1:$CZ$1,0))),"-")</f>
        <v>-</v>
      </c>
      <c r="M10" s="8" t="str">
        <f>IFERROR(IF(INDEX('ce raw data'!$C$2:$CZ$3000,MATCH(1,INDEX(('ce raw data'!$A$2:$A$3000=C2)*('ce raw data'!$B$2:$B$3000=$B11),,),0),MATCH(SUBSTITUTE(M5,"Allele","Height"),'ce raw data'!$C$1:$CZ$1,0))="","-",INDEX('ce raw data'!$C$2:$CZ$3000,MATCH(1,INDEX(('ce raw data'!$A$2:$A$3000=C2)*('ce raw data'!$B$2:$B$3000=$B11),,),0),MATCH(SUBSTITUTE(M5,"Allele","Height"),'ce raw data'!$C$1:$CZ$1,0))),"-")</f>
        <v>-</v>
      </c>
      <c r="N10" s="8" t="str">
        <f>IFERROR(IF(INDEX('ce raw data'!$C$2:$CZ$3000,MATCH(1,INDEX(('ce raw data'!$A$2:$A$3000=C2)*('ce raw data'!$B$2:$B$3000=$B11),,),0),MATCH(SUBSTITUTE(N5,"Allele","Height"),'ce raw data'!$C$1:$CZ$1,0))="","-",INDEX('ce raw data'!$C$2:$CZ$3000,MATCH(1,INDEX(('ce raw data'!$A$2:$A$3000=C2)*('ce raw data'!$B$2:$B$3000=$B11),,),0),MATCH(SUBSTITUTE(N5,"Allele","Height"),'ce raw data'!$C$1:$CZ$1,0))),"-")</f>
        <v>-</v>
      </c>
    </row>
    <row r="11" spans="1:14" x14ac:dyDescent="0.4">
      <c r="A11" s="2" t="s">
        <v>11</v>
      </c>
      <c r="B11" s="10" t="str">
        <f>'Allele Call Table'!$A$75</f>
        <v>D1S1656</v>
      </c>
      <c r="C11" s="8" t="str">
        <f>IFERROR(IF(INDEX('ce raw data'!$C$2:$CZ$3000,MATCH(1,INDEX(('ce raw data'!$A$2:$A$3000=C2)*('ce raw data'!$B$2:$B$3000=$B11),,),0),MATCH(C5,'ce raw data'!$C$1:$CZ$1,0))="","-",INDEX('ce raw data'!$C$2:$CZ$3000,MATCH(1,INDEX(('ce raw data'!$A$2:$A$3000=C2)*('ce raw data'!$B$2:$B$3000=$B11),,),0),MATCH(C5,'ce raw data'!$C$1:$CZ$1,0))),"-")</f>
        <v>-</v>
      </c>
      <c r="D11" s="8" t="str">
        <f>IFERROR(IF(INDEX('ce raw data'!$C$2:$CZ$3000,MATCH(1,INDEX(('ce raw data'!$A$2:$A$3000=C2)*('ce raw data'!$B$2:$B$3000=$B11),,),0),MATCH(D5,'ce raw data'!$C$1:$CZ$1,0))="","-",INDEX('ce raw data'!$C$2:$CZ$3000,MATCH(1,INDEX(('ce raw data'!$A$2:$A$3000=C2)*('ce raw data'!$B$2:$B$3000=$B11),,),0),MATCH(D5,'ce raw data'!$C$1:$CZ$1,0))),"-")</f>
        <v>-</v>
      </c>
      <c r="E11" s="8" t="str">
        <f>IFERROR(IF(INDEX('ce raw data'!$C$2:$CZ$3000,MATCH(1,INDEX(('ce raw data'!$A$2:$A$3000=C2)*('ce raw data'!$B$2:$B$3000=$B11),,),0),MATCH(E5,'ce raw data'!$C$1:$CZ$1,0))="","-",INDEX('ce raw data'!$C$2:$CZ$3000,MATCH(1,INDEX(('ce raw data'!$A$2:$A$3000=C2)*('ce raw data'!$B$2:$B$3000=$B11),,),0),MATCH(E5,'ce raw data'!$C$1:$CZ$1,0))),"-")</f>
        <v>-</v>
      </c>
      <c r="F11" s="8" t="str">
        <f>IFERROR(IF(INDEX('ce raw data'!$C$2:$CZ$3000,MATCH(1,INDEX(('ce raw data'!$A$2:$A$3000=C2)*('ce raw data'!$B$2:$B$3000=$B11),,),0),MATCH(F5,'ce raw data'!$C$1:$CZ$1,0))="","-",INDEX('ce raw data'!$C$2:$CZ$3000,MATCH(1,INDEX(('ce raw data'!$A$2:$A$3000=C2)*('ce raw data'!$B$2:$B$3000=$B11),,),0),MATCH(F5,'ce raw data'!$C$1:$CZ$1,0))),"-")</f>
        <v>-</v>
      </c>
      <c r="G11" s="8" t="str">
        <f>IFERROR(IF(INDEX('ce raw data'!$C$2:$CZ$3000,MATCH(1,INDEX(('ce raw data'!$A$2:$A$3000=C2)*('ce raw data'!$B$2:$B$3000=$B11),,),0),MATCH(G5,'ce raw data'!$C$1:$CZ$1,0))="","-",INDEX('ce raw data'!$C$2:$CZ$3000,MATCH(1,INDEX(('ce raw data'!$A$2:$A$3000=C2)*('ce raw data'!$B$2:$B$3000=$B11),,),0),MATCH(G5,'ce raw data'!$C$1:$CZ$1,0))),"-")</f>
        <v>-</v>
      </c>
      <c r="H11" s="8" t="str">
        <f>IFERROR(IF(INDEX('ce raw data'!$C$2:$CZ$3000,MATCH(1,INDEX(('ce raw data'!$A$2:$A$3000=C2)*('ce raw data'!$B$2:$B$3000=$B11),,),0),MATCH(H5,'ce raw data'!$C$1:$CZ$1,0))="","-",INDEX('ce raw data'!$C$2:$CZ$3000,MATCH(1,INDEX(('ce raw data'!$A$2:$A$3000=C2)*('ce raw data'!$B$2:$B$3000=$B11),,),0),MATCH(H5,'ce raw data'!$C$1:$CZ$1,0))),"-")</f>
        <v>-</v>
      </c>
      <c r="I11" s="8" t="str">
        <f>IFERROR(IF(INDEX('ce raw data'!$C$2:$CZ$3000,MATCH(1,INDEX(('ce raw data'!$A$2:$A$3000=C2)*('ce raw data'!$B$2:$B$3000=$B11),,),0),MATCH(I5,'ce raw data'!$C$1:$CZ$1,0))="","-",INDEX('ce raw data'!$C$2:$CZ$3000,MATCH(1,INDEX(('ce raw data'!$A$2:$A$3000=C2)*('ce raw data'!$B$2:$B$3000=$B11),,),0),MATCH(I5,'ce raw data'!$C$1:$CZ$1,0))),"-")</f>
        <v>-</v>
      </c>
      <c r="J11" s="8" t="str">
        <f>IFERROR(IF(INDEX('ce raw data'!$C$2:$CZ$3000,MATCH(1,INDEX(('ce raw data'!$A$2:$A$3000=C2)*('ce raw data'!$B$2:$B$3000=$B11),,),0),MATCH(J5,'ce raw data'!$C$1:$CZ$1,0))="","-",INDEX('ce raw data'!$C$2:$CZ$3000,MATCH(1,INDEX(('ce raw data'!$A$2:$A$3000=C2)*('ce raw data'!$B$2:$B$3000=$B11),,),0),MATCH(J5,'ce raw data'!$C$1:$CZ$1,0))),"-")</f>
        <v>-</v>
      </c>
      <c r="K11" s="8" t="str">
        <f>IFERROR(IF(INDEX('ce raw data'!$C$2:$CZ$3000,MATCH(1,INDEX(('ce raw data'!$A$2:$A$3000=C2)*('ce raw data'!$B$2:$B$3000=$B11),,),0),MATCH(K5,'ce raw data'!$C$1:$CZ$1,0))="","-",INDEX('ce raw data'!$C$2:$CZ$3000,MATCH(1,INDEX(('ce raw data'!$A$2:$A$3000=C2)*('ce raw data'!$B$2:$B$3000=$B11),,),0),MATCH(K5,'ce raw data'!$C$1:$CZ$1,0))),"-")</f>
        <v>-</v>
      </c>
      <c r="L11" s="8" t="str">
        <f>IFERROR(IF(INDEX('ce raw data'!$C$2:$CZ$3000,MATCH(1,INDEX(('ce raw data'!$A$2:$A$3000=C2)*('ce raw data'!$B$2:$B$3000=$B11),,),0),MATCH(L5,'ce raw data'!$C$1:$CZ$1,0))="","-",INDEX('ce raw data'!$C$2:$CZ$3000,MATCH(1,INDEX(('ce raw data'!$A$2:$A$3000=C2)*('ce raw data'!$B$2:$B$3000=$B11),,),0),MATCH(L5,'ce raw data'!$C$1:$CZ$1,0))),"-")</f>
        <v>-</v>
      </c>
      <c r="M11" s="8" t="str">
        <f>IFERROR(IF(INDEX('ce raw data'!$C$2:$CZ$3000,MATCH(1,INDEX(('ce raw data'!$A$2:$A$3000=C2)*('ce raw data'!$B$2:$B$3000=$B11),,),0),MATCH(M5,'ce raw data'!$C$1:$CZ$1,0))="","-",INDEX('ce raw data'!$C$2:$CZ$3000,MATCH(1,INDEX(('ce raw data'!$A$2:$A$3000=C2)*('ce raw data'!$B$2:$B$3000=$B11),,),0),MATCH(M5,'ce raw data'!$C$1:$CZ$1,0))),"-")</f>
        <v>-</v>
      </c>
      <c r="N11" s="8" t="str">
        <f>IFERROR(IF(INDEX('ce raw data'!$C$2:$CZ$3000,MATCH(1,INDEX(('ce raw data'!$A$2:$A$3000=C2)*('ce raw data'!$B$2:$B$3000=$B11),,),0),MATCH(N5,'ce raw data'!$C$1:$CZ$1,0))="","-",INDEX('ce raw data'!$C$2:$CZ$3000,MATCH(1,INDEX(('ce raw data'!$A$2:$A$3000=C2)*('ce raw data'!$B$2:$B$3000=$B11),,),0),MATCH(N5,'ce raw data'!$C$1:$CZ$1,0))),"-")</f>
        <v>-</v>
      </c>
    </row>
    <row r="12" spans="1:14" hidden="1" x14ac:dyDescent="0.4">
      <c r="B12" s="10"/>
      <c r="C12" s="8" t="str">
        <f>IFERROR(IF(INDEX('ce raw data'!$C$2:$CZ$3000,MATCH(1,INDEX(('ce raw data'!$A$2:$A$3000=C2)*('ce raw data'!$B$2:$B$3000=$B13),,),0),MATCH(SUBSTITUTE(C5,"Allele","Height"),'ce raw data'!$C$1:$CZ$1,0))="","-",INDEX('ce raw data'!$C$2:$CZ$3000,MATCH(1,INDEX(('ce raw data'!$A$2:$A$3000=C2)*('ce raw data'!$B$2:$B$3000=$B13),,),0),MATCH(SUBSTITUTE(C5,"Allele","Height"),'ce raw data'!$C$1:$CZ$1,0))),"-")</f>
        <v>-</v>
      </c>
      <c r="D12" s="8" t="str">
        <f>IFERROR(IF(INDEX('ce raw data'!$C$2:$CZ$3000,MATCH(1,INDEX(('ce raw data'!$A$2:$A$3000=C2)*('ce raw data'!$B$2:$B$3000=$B13),,),0),MATCH(SUBSTITUTE(D5,"Allele","Height"),'ce raw data'!$C$1:$CZ$1,0))="","-",INDEX('ce raw data'!$C$2:$CZ$3000,MATCH(1,INDEX(('ce raw data'!$A$2:$A$3000=C2)*('ce raw data'!$B$2:$B$3000=$B13),,),0),MATCH(SUBSTITUTE(D5,"Allele","Height"),'ce raw data'!$C$1:$CZ$1,0))),"-")</f>
        <v>-</v>
      </c>
      <c r="E12" s="8" t="str">
        <f>IFERROR(IF(INDEX('ce raw data'!$C$2:$CZ$3000,MATCH(1,INDEX(('ce raw data'!$A$2:$A$3000=C2)*('ce raw data'!$B$2:$B$3000=$B13),,),0),MATCH(SUBSTITUTE(E5,"Allele","Height"),'ce raw data'!$C$1:$CZ$1,0))="","-",INDEX('ce raw data'!$C$2:$CZ$3000,MATCH(1,INDEX(('ce raw data'!$A$2:$A$3000=C2)*('ce raw data'!$B$2:$B$3000=$B13),,),0),MATCH(SUBSTITUTE(E5,"Allele","Height"),'ce raw data'!$C$1:$CZ$1,0))),"-")</f>
        <v>-</v>
      </c>
      <c r="F12" s="8" t="str">
        <f>IFERROR(IF(INDEX('ce raw data'!$C$2:$CZ$3000,MATCH(1,INDEX(('ce raw data'!$A$2:$A$3000=C2)*('ce raw data'!$B$2:$B$3000=$B13),,),0),MATCH(SUBSTITUTE(F5,"Allele","Height"),'ce raw data'!$C$1:$CZ$1,0))="","-",INDEX('ce raw data'!$C$2:$CZ$3000,MATCH(1,INDEX(('ce raw data'!$A$2:$A$3000=C2)*('ce raw data'!$B$2:$B$3000=$B13),,),0),MATCH(SUBSTITUTE(F5,"Allele","Height"),'ce raw data'!$C$1:$CZ$1,0))),"-")</f>
        <v>-</v>
      </c>
      <c r="G12" s="8" t="str">
        <f>IFERROR(IF(INDEX('ce raw data'!$C$2:$CZ$3000,MATCH(1,INDEX(('ce raw data'!$A$2:$A$3000=C2)*('ce raw data'!$B$2:$B$3000=$B13),,),0),MATCH(SUBSTITUTE(G5,"Allele","Height"),'ce raw data'!$C$1:$CZ$1,0))="","-",INDEX('ce raw data'!$C$2:$CZ$3000,MATCH(1,INDEX(('ce raw data'!$A$2:$A$3000=C2)*('ce raw data'!$B$2:$B$3000=$B13),,),0),MATCH(SUBSTITUTE(G5,"Allele","Height"),'ce raw data'!$C$1:$CZ$1,0))),"-")</f>
        <v>-</v>
      </c>
      <c r="H12" s="8" t="str">
        <f>IFERROR(IF(INDEX('ce raw data'!$C$2:$CZ$3000,MATCH(1,INDEX(('ce raw data'!$A$2:$A$3000=C2)*('ce raw data'!$B$2:$B$3000=$B13),,),0),MATCH(SUBSTITUTE(H5,"Allele","Height"),'ce raw data'!$C$1:$CZ$1,0))="","-",INDEX('ce raw data'!$C$2:$CZ$3000,MATCH(1,INDEX(('ce raw data'!$A$2:$A$3000=C2)*('ce raw data'!$B$2:$B$3000=$B13),,),0),MATCH(SUBSTITUTE(H5,"Allele","Height"),'ce raw data'!$C$1:$CZ$1,0))),"-")</f>
        <v>-</v>
      </c>
      <c r="I12" s="8" t="str">
        <f>IFERROR(IF(INDEX('ce raw data'!$C$2:$CZ$3000,MATCH(1,INDEX(('ce raw data'!$A$2:$A$3000=C2)*('ce raw data'!$B$2:$B$3000=$B13),,),0),MATCH(SUBSTITUTE(I5,"Allele","Height"),'ce raw data'!$C$1:$CZ$1,0))="","-",INDEX('ce raw data'!$C$2:$CZ$3000,MATCH(1,INDEX(('ce raw data'!$A$2:$A$3000=C2)*('ce raw data'!$B$2:$B$3000=$B13),,),0),MATCH(SUBSTITUTE(I5,"Allele","Height"),'ce raw data'!$C$1:$CZ$1,0))),"-")</f>
        <v>-</v>
      </c>
      <c r="J12" s="8" t="str">
        <f>IFERROR(IF(INDEX('ce raw data'!$C$2:$CZ$3000,MATCH(1,INDEX(('ce raw data'!$A$2:$A$3000=C2)*('ce raw data'!$B$2:$B$3000=$B13),,),0),MATCH(SUBSTITUTE(J5,"Allele","Height"),'ce raw data'!$C$1:$CZ$1,0))="","-",INDEX('ce raw data'!$C$2:$CZ$3000,MATCH(1,INDEX(('ce raw data'!$A$2:$A$3000=C2)*('ce raw data'!$B$2:$B$3000=$B13),,),0),MATCH(SUBSTITUTE(J5,"Allele","Height"),'ce raw data'!$C$1:$CZ$1,0))),"-")</f>
        <v>-</v>
      </c>
      <c r="K12" s="8" t="str">
        <f>IFERROR(IF(INDEX('ce raw data'!$C$2:$CZ$3000,MATCH(1,INDEX(('ce raw data'!$A$2:$A$3000=C2)*('ce raw data'!$B$2:$B$3000=$B13),,),0),MATCH(SUBSTITUTE(K5,"Allele","Height"),'ce raw data'!$C$1:$CZ$1,0))="","-",INDEX('ce raw data'!$C$2:$CZ$3000,MATCH(1,INDEX(('ce raw data'!$A$2:$A$3000=C2)*('ce raw data'!$B$2:$B$3000=$B13),,),0),MATCH(SUBSTITUTE(K5,"Allele","Height"),'ce raw data'!$C$1:$CZ$1,0))),"-")</f>
        <v>-</v>
      </c>
      <c r="L12" s="8" t="str">
        <f>IFERROR(IF(INDEX('ce raw data'!$C$2:$CZ$3000,MATCH(1,INDEX(('ce raw data'!$A$2:$A$3000=C2)*('ce raw data'!$B$2:$B$3000=$B13),,),0),MATCH(SUBSTITUTE(L5,"Allele","Height"),'ce raw data'!$C$1:$CZ$1,0))="","-",INDEX('ce raw data'!$C$2:$CZ$3000,MATCH(1,INDEX(('ce raw data'!$A$2:$A$3000=C2)*('ce raw data'!$B$2:$B$3000=$B13),,),0),MATCH(SUBSTITUTE(L5,"Allele","Height"),'ce raw data'!$C$1:$CZ$1,0))),"-")</f>
        <v>-</v>
      </c>
      <c r="M12" s="8" t="str">
        <f>IFERROR(IF(INDEX('ce raw data'!$C$2:$CZ$3000,MATCH(1,INDEX(('ce raw data'!$A$2:$A$3000=C2)*('ce raw data'!$B$2:$B$3000=$B13),,),0),MATCH(SUBSTITUTE(M5,"Allele","Height"),'ce raw data'!$C$1:$CZ$1,0))="","-",INDEX('ce raw data'!$C$2:$CZ$3000,MATCH(1,INDEX(('ce raw data'!$A$2:$A$3000=C2)*('ce raw data'!$B$2:$B$3000=$B13),,),0),MATCH(SUBSTITUTE(M5,"Allele","Height"),'ce raw data'!$C$1:$CZ$1,0))),"-")</f>
        <v>-</v>
      </c>
      <c r="N12" s="8" t="str">
        <f>IFERROR(IF(INDEX('ce raw data'!$C$2:$CZ$3000,MATCH(1,INDEX(('ce raw data'!$A$2:$A$3000=C2)*('ce raw data'!$B$2:$B$3000=$B13),,),0),MATCH(SUBSTITUTE(N5,"Allele","Height"),'ce raw data'!$C$1:$CZ$1,0))="","-",INDEX('ce raw data'!$C$2:$CZ$3000,MATCH(1,INDEX(('ce raw data'!$A$2:$A$3000=C2)*('ce raw data'!$B$2:$B$3000=$B13),,),0),MATCH(SUBSTITUTE(N5,"Allele","Height"),'ce raw data'!$C$1:$CZ$1,0))),"-")</f>
        <v>-</v>
      </c>
    </row>
    <row r="13" spans="1:14" x14ac:dyDescent="0.4">
      <c r="A13" s="2">
        <v>300</v>
      </c>
      <c r="B13" s="10" t="str">
        <f>'Allele Call Table'!$A$77</f>
        <v>D2S441</v>
      </c>
      <c r="C13" s="8" t="str">
        <f>IFERROR(IF(INDEX('ce raw data'!$C$2:$CZ$3000,MATCH(1,INDEX(('ce raw data'!$A$2:$A$3000=C2)*('ce raw data'!$B$2:$B$3000=$B13),,),0),MATCH(C5,'ce raw data'!$C$1:$CZ$1,0))="","-",INDEX('ce raw data'!$C$2:$CZ$3000,MATCH(1,INDEX(('ce raw data'!$A$2:$A$3000=C2)*('ce raw data'!$B$2:$B$3000=$B13),,),0),MATCH(C5,'ce raw data'!$C$1:$CZ$1,0))),"-")</f>
        <v>-</v>
      </c>
      <c r="D13" s="8" t="str">
        <f>IFERROR(IF(INDEX('ce raw data'!$C$2:$CZ$3000,MATCH(1,INDEX(('ce raw data'!$A$2:$A$3000=C2)*('ce raw data'!$B$2:$B$3000=$B13),,),0),MATCH(D5,'ce raw data'!$C$1:$CZ$1,0))="","-",INDEX('ce raw data'!$C$2:$CZ$3000,MATCH(1,INDEX(('ce raw data'!$A$2:$A$3000=C2)*('ce raw data'!$B$2:$B$3000=$B13),,),0),MATCH(D5,'ce raw data'!$C$1:$CZ$1,0))),"-")</f>
        <v>-</v>
      </c>
      <c r="E13" s="8" t="str">
        <f>IFERROR(IF(INDEX('ce raw data'!$C$2:$CZ$3000,MATCH(1,INDEX(('ce raw data'!$A$2:$A$3000=C2)*('ce raw data'!$B$2:$B$3000=$B13),,),0),MATCH(E5,'ce raw data'!$C$1:$CZ$1,0))="","-",INDEX('ce raw data'!$C$2:$CZ$3000,MATCH(1,INDEX(('ce raw data'!$A$2:$A$3000=C2)*('ce raw data'!$B$2:$B$3000=$B13),,),0),MATCH(E5,'ce raw data'!$C$1:$CZ$1,0))),"-")</f>
        <v>-</v>
      </c>
      <c r="F13" s="8" t="str">
        <f>IFERROR(IF(INDEX('ce raw data'!$C$2:$CZ$3000,MATCH(1,INDEX(('ce raw data'!$A$2:$A$3000=C2)*('ce raw data'!$B$2:$B$3000=$B13),,),0),MATCH(F5,'ce raw data'!$C$1:$CZ$1,0))="","-",INDEX('ce raw data'!$C$2:$CZ$3000,MATCH(1,INDEX(('ce raw data'!$A$2:$A$3000=C2)*('ce raw data'!$B$2:$B$3000=$B13),,),0),MATCH(F5,'ce raw data'!$C$1:$CZ$1,0))),"-")</f>
        <v>-</v>
      </c>
      <c r="G13" s="8" t="str">
        <f>IFERROR(IF(INDEX('ce raw data'!$C$2:$CZ$3000,MATCH(1,INDEX(('ce raw data'!$A$2:$A$3000=C2)*('ce raw data'!$B$2:$B$3000=$B13),,),0),MATCH(G5,'ce raw data'!$C$1:$CZ$1,0))="","-",INDEX('ce raw data'!$C$2:$CZ$3000,MATCH(1,INDEX(('ce raw data'!$A$2:$A$3000=C2)*('ce raw data'!$B$2:$B$3000=$B13),,),0),MATCH(G5,'ce raw data'!$C$1:$CZ$1,0))),"-")</f>
        <v>-</v>
      </c>
      <c r="H13" s="8" t="str">
        <f>IFERROR(IF(INDEX('ce raw data'!$C$2:$CZ$3000,MATCH(1,INDEX(('ce raw data'!$A$2:$A$3000=C2)*('ce raw data'!$B$2:$B$3000=$B13),,),0),MATCH(H5,'ce raw data'!$C$1:$CZ$1,0))="","-",INDEX('ce raw data'!$C$2:$CZ$3000,MATCH(1,INDEX(('ce raw data'!$A$2:$A$3000=C2)*('ce raw data'!$B$2:$B$3000=$B13),,),0),MATCH(H5,'ce raw data'!$C$1:$CZ$1,0))),"-")</f>
        <v>-</v>
      </c>
      <c r="I13" s="8" t="str">
        <f>IFERROR(IF(INDEX('ce raw data'!$C$2:$CZ$3000,MATCH(1,INDEX(('ce raw data'!$A$2:$A$3000=C2)*('ce raw data'!$B$2:$B$3000=$B13),,),0),MATCH(I5,'ce raw data'!$C$1:$CZ$1,0))="","-",INDEX('ce raw data'!$C$2:$CZ$3000,MATCH(1,INDEX(('ce raw data'!$A$2:$A$3000=C2)*('ce raw data'!$B$2:$B$3000=$B13),,),0),MATCH(I5,'ce raw data'!$C$1:$CZ$1,0))),"-")</f>
        <v>-</v>
      </c>
      <c r="J13" s="8" t="str">
        <f>IFERROR(IF(INDEX('ce raw data'!$C$2:$CZ$3000,MATCH(1,INDEX(('ce raw data'!$A$2:$A$3000=C2)*('ce raw data'!$B$2:$B$3000=$B13),,),0),MATCH(J5,'ce raw data'!$C$1:$CZ$1,0))="","-",INDEX('ce raw data'!$C$2:$CZ$3000,MATCH(1,INDEX(('ce raw data'!$A$2:$A$3000=C2)*('ce raw data'!$B$2:$B$3000=$B13),,),0),MATCH(J5,'ce raw data'!$C$1:$CZ$1,0))),"-")</f>
        <v>-</v>
      </c>
      <c r="K13" s="8" t="str">
        <f>IFERROR(IF(INDEX('ce raw data'!$C$2:$CZ$3000,MATCH(1,INDEX(('ce raw data'!$A$2:$A$3000=C2)*('ce raw data'!$B$2:$B$3000=$B13),,),0),MATCH(K5,'ce raw data'!$C$1:$CZ$1,0))="","-",INDEX('ce raw data'!$C$2:$CZ$3000,MATCH(1,INDEX(('ce raw data'!$A$2:$A$3000=C2)*('ce raw data'!$B$2:$B$3000=$B13),,),0),MATCH(K5,'ce raw data'!$C$1:$CZ$1,0))),"-")</f>
        <v>-</v>
      </c>
      <c r="L13" s="8" t="str">
        <f>IFERROR(IF(INDEX('ce raw data'!$C$2:$CZ$3000,MATCH(1,INDEX(('ce raw data'!$A$2:$A$3000=C2)*('ce raw data'!$B$2:$B$3000=$B13),,),0),MATCH(L5,'ce raw data'!$C$1:$CZ$1,0))="","-",INDEX('ce raw data'!$C$2:$CZ$3000,MATCH(1,INDEX(('ce raw data'!$A$2:$A$3000=C2)*('ce raw data'!$B$2:$B$3000=$B13),,),0),MATCH(L5,'ce raw data'!$C$1:$CZ$1,0))),"-")</f>
        <v>-</v>
      </c>
      <c r="M13" s="8" t="str">
        <f>IFERROR(IF(INDEX('ce raw data'!$C$2:$CZ$3000,MATCH(1,INDEX(('ce raw data'!$A$2:$A$3000=C2)*('ce raw data'!$B$2:$B$3000=$B13),,),0),MATCH(M5,'ce raw data'!$C$1:$CZ$1,0))="","-",INDEX('ce raw data'!$C$2:$CZ$3000,MATCH(1,INDEX(('ce raw data'!$A$2:$A$3000=C2)*('ce raw data'!$B$2:$B$3000=$B13),,),0),MATCH(M5,'ce raw data'!$C$1:$CZ$1,0))),"-")</f>
        <v>-</v>
      </c>
      <c r="N13" s="8" t="str">
        <f>IFERROR(IF(INDEX('ce raw data'!$C$2:$CZ$3000,MATCH(1,INDEX(('ce raw data'!$A$2:$A$3000=C2)*('ce raw data'!$B$2:$B$3000=$B13),,),0),MATCH(N5,'ce raw data'!$C$1:$CZ$1,0))="","-",INDEX('ce raw data'!$C$2:$CZ$3000,MATCH(1,INDEX(('ce raw data'!$A$2:$A$3000=C2)*('ce raw data'!$B$2:$B$3000=$B13),,),0),MATCH(N5,'ce raw data'!$C$1:$CZ$1,0))),"-")</f>
        <v>-</v>
      </c>
    </row>
    <row r="14" spans="1:14" hidden="1" x14ac:dyDescent="0.4">
      <c r="B14" s="10"/>
      <c r="C14" s="8" t="str">
        <f>IFERROR(IF(INDEX('ce raw data'!$C$2:$CZ$3000,MATCH(1,INDEX(('ce raw data'!$A$2:$A$3000=C2)*('ce raw data'!$B$2:$B$3000=$B15),,),0),MATCH(SUBSTITUTE(C5,"Allele","Height"),'ce raw data'!$C$1:$CZ$1,0))="","-",INDEX('ce raw data'!$C$2:$CZ$3000,MATCH(1,INDEX(('ce raw data'!$A$2:$A$3000=C2)*('ce raw data'!$B$2:$B$3000=$B15),,),0),MATCH(SUBSTITUTE(C5,"Allele","Height"),'ce raw data'!$C$1:$CZ$1,0))),"-")</f>
        <v>-</v>
      </c>
      <c r="D14" s="8" t="str">
        <f>IFERROR(IF(INDEX('ce raw data'!$C$2:$CZ$3000,MATCH(1,INDEX(('ce raw data'!$A$2:$A$3000=C2)*('ce raw data'!$B$2:$B$3000=$B15),,),0),MATCH(SUBSTITUTE(D5,"Allele","Height"),'ce raw data'!$C$1:$CZ$1,0))="","-",INDEX('ce raw data'!$C$2:$CZ$3000,MATCH(1,INDEX(('ce raw data'!$A$2:$A$3000=C2)*('ce raw data'!$B$2:$B$3000=$B15),,),0),MATCH(SUBSTITUTE(D5,"Allele","Height"),'ce raw data'!$C$1:$CZ$1,0))),"-")</f>
        <v>-</v>
      </c>
      <c r="E14" s="8" t="str">
        <f>IFERROR(IF(INDEX('ce raw data'!$C$2:$CZ$3000,MATCH(1,INDEX(('ce raw data'!$A$2:$A$3000=C2)*('ce raw data'!$B$2:$B$3000=$B15),,),0),MATCH(SUBSTITUTE(E5,"Allele","Height"),'ce raw data'!$C$1:$CZ$1,0))="","-",INDEX('ce raw data'!$C$2:$CZ$3000,MATCH(1,INDEX(('ce raw data'!$A$2:$A$3000=C2)*('ce raw data'!$B$2:$B$3000=$B15),,),0),MATCH(SUBSTITUTE(E5,"Allele","Height"),'ce raw data'!$C$1:$CZ$1,0))),"-")</f>
        <v>-</v>
      </c>
      <c r="F14" s="8" t="str">
        <f>IFERROR(IF(INDEX('ce raw data'!$C$2:$CZ$3000,MATCH(1,INDEX(('ce raw data'!$A$2:$A$3000=C2)*('ce raw data'!$B$2:$B$3000=$B15),,),0),MATCH(SUBSTITUTE(F5,"Allele","Height"),'ce raw data'!$C$1:$CZ$1,0))="","-",INDEX('ce raw data'!$C$2:$CZ$3000,MATCH(1,INDEX(('ce raw data'!$A$2:$A$3000=C2)*('ce raw data'!$B$2:$B$3000=$B15),,),0),MATCH(SUBSTITUTE(F5,"Allele","Height"),'ce raw data'!$C$1:$CZ$1,0))),"-")</f>
        <v>-</v>
      </c>
      <c r="G14" s="8" t="str">
        <f>IFERROR(IF(INDEX('ce raw data'!$C$2:$CZ$3000,MATCH(1,INDEX(('ce raw data'!$A$2:$A$3000=C2)*('ce raw data'!$B$2:$B$3000=$B15),,),0),MATCH(SUBSTITUTE(G5,"Allele","Height"),'ce raw data'!$C$1:$CZ$1,0))="","-",INDEX('ce raw data'!$C$2:$CZ$3000,MATCH(1,INDEX(('ce raw data'!$A$2:$A$3000=C2)*('ce raw data'!$B$2:$B$3000=$B15),,),0),MATCH(SUBSTITUTE(G5,"Allele","Height"),'ce raw data'!$C$1:$CZ$1,0))),"-")</f>
        <v>-</v>
      </c>
      <c r="H14" s="8" t="str">
        <f>IFERROR(IF(INDEX('ce raw data'!$C$2:$CZ$3000,MATCH(1,INDEX(('ce raw data'!$A$2:$A$3000=C2)*('ce raw data'!$B$2:$B$3000=$B15),,),0),MATCH(SUBSTITUTE(H5,"Allele","Height"),'ce raw data'!$C$1:$CZ$1,0))="","-",INDEX('ce raw data'!$C$2:$CZ$3000,MATCH(1,INDEX(('ce raw data'!$A$2:$A$3000=C2)*('ce raw data'!$B$2:$B$3000=$B15),,),0),MATCH(SUBSTITUTE(H5,"Allele","Height"),'ce raw data'!$C$1:$CZ$1,0))),"-")</f>
        <v>-</v>
      </c>
      <c r="I14" s="8" t="str">
        <f>IFERROR(IF(INDEX('ce raw data'!$C$2:$CZ$3000,MATCH(1,INDEX(('ce raw data'!$A$2:$A$3000=C2)*('ce raw data'!$B$2:$B$3000=$B15),,),0),MATCH(SUBSTITUTE(I5,"Allele","Height"),'ce raw data'!$C$1:$CZ$1,0))="","-",INDEX('ce raw data'!$C$2:$CZ$3000,MATCH(1,INDEX(('ce raw data'!$A$2:$A$3000=C2)*('ce raw data'!$B$2:$B$3000=$B15),,),0),MATCH(SUBSTITUTE(I5,"Allele","Height"),'ce raw data'!$C$1:$CZ$1,0))),"-")</f>
        <v>-</v>
      </c>
      <c r="J14" s="8" t="str">
        <f>IFERROR(IF(INDEX('ce raw data'!$C$2:$CZ$3000,MATCH(1,INDEX(('ce raw data'!$A$2:$A$3000=C2)*('ce raw data'!$B$2:$B$3000=$B15),,),0),MATCH(SUBSTITUTE(J5,"Allele","Height"),'ce raw data'!$C$1:$CZ$1,0))="","-",INDEX('ce raw data'!$C$2:$CZ$3000,MATCH(1,INDEX(('ce raw data'!$A$2:$A$3000=C2)*('ce raw data'!$B$2:$B$3000=$B15),,),0),MATCH(SUBSTITUTE(J5,"Allele","Height"),'ce raw data'!$C$1:$CZ$1,0))),"-")</f>
        <v>-</v>
      </c>
      <c r="K14" s="8" t="str">
        <f>IFERROR(IF(INDEX('ce raw data'!$C$2:$CZ$3000,MATCH(1,INDEX(('ce raw data'!$A$2:$A$3000=C2)*('ce raw data'!$B$2:$B$3000=$B15),,),0),MATCH(SUBSTITUTE(K5,"Allele","Height"),'ce raw data'!$C$1:$CZ$1,0))="","-",INDEX('ce raw data'!$C$2:$CZ$3000,MATCH(1,INDEX(('ce raw data'!$A$2:$A$3000=C2)*('ce raw data'!$B$2:$B$3000=$B15),,),0),MATCH(SUBSTITUTE(K5,"Allele","Height"),'ce raw data'!$C$1:$CZ$1,0))),"-")</f>
        <v>-</v>
      </c>
      <c r="L14" s="8" t="str">
        <f>IFERROR(IF(INDEX('ce raw data'!$C$2:$CZ$3000,MATCH(1,INDEX(('ce raw data'!$A$2:$A$3000=C2)*('ce raw data'!$B$2:$B$3000=$B15),,),0),MATCH(SUBSTITUTE(L5,"Allele","Height"),'ce raw data'!$C$1:$CZ$1,0))="","-",INDEX('ce raw data'!$C$2:$CZ$3000,MATCH(1,INDEX(('ce raw data'!$A$2:$A$3000=C2)*('ce raw data'!$B$2:$B$3000=$B15),,),0),MATCH(SUBSTITUTE(L5,"Allele","Height"),'ce raw data'!$C$1:$CZ$1,0))),"-")</f>
        <v>-</v>
      </c>
      <c r="M14" s="8" t="str">
        <f>IFERROR(IF(INDEX('ce raw data'!$C$2:$CZ$3000,MATCH(1,INDEX(('ce raw data'!$A$2:$A$3000=C2)*('ce raw data'!$B$2:$B$3000=$B15),,),0),MATCH(SUBSTITUTE(M5,"Allele","Height"),'ce raw data'!$C$1:$CZ$1,0))="","-",INDEX('ce raw data'!$C$2:$CZ$3000,MATCH(1,INDEX(('ce raw data'!$A$2:$A$3000=C2)*('ce raw data'!$B$2:$B$3000=$B15),,),0),MATCH(SUBSTITUTE(M5,"Allele","Height"),'ce raw data'!$C$1:$CZ$1,0))),"-")</f>
        <v>-</v>
      </c>
      <c r="N14" s="8" t="str">
        <f>IFERROR(IF(INDEX('ce raw data'!$C$2:$CZ$3000,MATCH(1,INDEX(('ce raw data'!$A$2:$A$3000=C2)*('ce raw data'!$B$2:$B$3000=$B15),,),0),MATCH(SUBSTITUTE(N5,"Allele","Height"),'ce raw data'!$C$1:$CZ$1,0))="","-",INDEX('ce raw data'!$C$2:$CZ$3000,MATCH(1,INDEX(('ce raw data'!$A$2:$A$3000=C2)*('ce raw data'!$B$2:$B$3000=$B15),,),0),MATCH(SUBSTITUTE(N5,"Allele","Height"),'ce raw data'!$C$1:$CZ$1,0))),"-")</f>
        <v>-</v>
      </c>
    </row>
    <row r="15" spans="1:14" x14ac:dyDescent="0.4">
      <c r="A15" s="2" t="s">
        <v>12</v>
      </c>
      <c r="B15" s="10" t="str">
        <f>'Allele Call Table'!$A$79</f>
        <v>D10S1248</v>
      </c>
      <c r="C15" s="8" t="str">
        <f>IFERROR(IF(INDEX('ce raw data'!$C$2:$CZ$3000,MATCH(1,INDEX(('ce raw data'!$A$2:$A$3000=C2)*('ce raw data'!$B$2:$B$3000=$B15),,),0),MATCH(C5,'ce raw data'!$C$1:$CZ$1,0))="","-",INDEX('ce raw data'!$C$2:$CZ$3000,MATCH(1,INDEX(('ce raw data'!$A$2:$A$3000=C2)*('ce raw data'!$B$2:$B$3000=$B15),,),0),MATCH(C5,'ce raw data'!$C$1:$CZ$1,0))),"-")</f>
        <v>-</v>
      </c>
      <c r="D15" s="8" t="str">
        <f>IFERROR(IF(INDEX('ce raw data'!$C$2:$CZ$3000,MATCH(1,INDEX(('ce raw data'!$A$2:$A$3000=C2)*('ce raw data'!$B$2:$B$3000=$B15),,),0),MATCH(D5,'ce raw data'!$C$1:$CZ$1,0))="","-",INDEX('ce raw data'!$C$2:$CZ$3000,MATCH(1,INDEX(('ce raw data'!$A$2:$A$3000=C2)*('ce raw data'!$B$2:$B$3000=$B15),,),0),MATCH(D5,'ce raw data'!$C$1:$CZ$1,0))),"-")</f>
        <v>-</v>
      </c>
      <c r="E15" s="8" t="str">
        <f>IFERROR(IF(INDEX('ce raw data'!$C$2:$CZ$3000,MATCH(1,INDEX(('ce raw data'!$A$2:$A$3000=C2)*('ce raw data'!$B$2:$B$3000=$B15),,),0),MATCH(E5,'ce raw data'!$C$1:$CZ$1,0))="","-",INDEX('ce raw data'!$C$2:$CZ$3000,MATCH(1,INDEX(('ce raw data'!$A$2:$A$3000=C2)*('ce raw data'!$B$2:$B$3000=$B15),,),0),MATCH(E5,'ce raw data'!$C$1:$CZ$1,0))),"-")</f>
        <v>-</v>
      </c>
      <c r="F15" s="8" t="str">
        <f>IFERROR(IF(INDEX('ce raw data'!$C$2:$CZ$3000,MATCH(1,INDEX(('ce raw data'!$A$2:$A$3000=C2)*('ce raw data'!$B$2:$B$3000=$B15),,),0),MATCH(F5,'ce raw data'!$C$1:$CZ$1,0))="","-",INDEX('ce raw data'!$C$2:$CZ$3000,MATCH(1,INDEX(('ce raw data'!$A$2:$A$3000=C2)*('ce raw data'!$B$2:$B$3000=$B15),,),0),MATCH(F5,'ce raw data'!$C$1:$CZ$1,0))),"-")</f>
        <v>-</v>
      </c>
      <c r="G15" s="8" t="str">
        <f>IFERROR(IF(INDEX('ce raw data'!$C$2:$CZ$3000,MATCH(1,INDEX(('ce raw data'!$A$2:$A$3000=C2)*('ce raw data'!$B$2:$B$3000=$B15),,),0),MATCH(G5,'ce raw data'!$C$1:$CZ$1,0))="","-",INDEX('ce raw data'!$C$2:$CZ$3000,MATCH(1,INDEX(('ce raw data'!$A$2:$A$3000=C2)*('ce raw data'!$B$2:$B$3000=$B15),,),0),MATCH(G5,'ce raw data'!$C$1:$CZ$1,0))),"-")</f>
        <v>-</v>
      </c>
      <c r="H15" s="8" t="str">
        <f>IFERROR(IF(INDEX('ce raw data'!$C$2:$CZ$3000,MATCH(1,INDEX(('ce raw data'!$A$2:$A$3000=C2)*('ce raw data'!$B$2:$B$3000=$B15),,),0),MATCH(H5,'ce raw data'!$C$1:$CZ$1,0))="","-",INDEX('ce raw data'!$C$2:$CZ$3000,MATCH(1,INDEX(('ce raw data'!$A$2:$A$3000=C2)*('ce raw data'!$B$2:$B$3000=$B15),,),0),MATCH(H5,'ce raw data'!$C$1:$CZ$1,0))),"-")</f>
        <v>-</v>
      </c>
      <c r="I15" s="8" t="str">
        <f>IFERROR(IF(INDEX('ce raw data'!$C$2:$CZ$3000,MATCH(1,INDEX(('ce raw data'!$A$2:$A$3000=C2)*('ce raw data'!$B$2:$B$3000=$B15),,),0),MATCH(I5,'ce raw data'!$C$1:$CZ$1,0))="","-",INDEX('ce raw data'!$C$2:$CZ$3000,MATCH(1,INDEX(('ce raw data'!$A$2:$A$3000=C2)*('ce raw data'!$B$2:$B$3000=$B15),,),0),MATCH(I5,'ce raw data'!$C$1:$CZ$1,0))),"-")</f>
        <v>-</v>
      </c>
      <c r="J15" s="8" t="str">
        <f>IFERROR(IF(INDEX('ce raw data'!$C$2:$CZ$3000,MATCH(1,INDEX(('ce raw data'!$A$2:$A$3000=C2)*('ce raw data'!$B$2:$B$3000=$B15),,),0),MATCH(J5,'ce raw data'!$C$1:$CZ$1,0))="","-",INDEX('ce raw data'!$C$2:$CZ$3000,MATCH(1,INDEX(('ce raw data'!$A$2:$A$3000=C2)*('ce raw data'!$B$2:$B$3000=$B15),,),0),MATCH(J5,'ce raw data'!$C$1:$CZ$1,0))),"-")</f>
        <v>-</v>
      </c>
      <c r="K15" s="8" t="str">
        <f>IFERROR(IF(INDEX('ce raw data'!$C$2:$CZ$3000,MATCH(1,INDEX(('ce raw data'!$A$2:$A$3000=C2)*('ce raw data'!$B$2:$B$3000=$B15),,),0),MATCH(K5,'ce raw data'!$C$1:$CZ$1,0))="","-",INDEX('ce raw data'!$C$2:$CZ$3000,MATCH(1,INDEX(('ce raw data'!$A$2:$A$3000=C2)*('ce raw data'!$B$2:$B$3000=$B15),,),0),MATCH(K5,'ce raw data'!$C$1:$CZ$1,0))),"-")</f>
        <v>-</v>
      </c>
      <c r="L15" s="8" t="str">
        <f>IFERROR(IF(INDEX('ce raw data'!$C$2:$CZ$3000,MATCH(1,INDEX(('ce raw data'!$A$2:$A$3000=C2)*('ce raw data'!$B$2:$B$3000=$B15),,),0),MATCH(L5,'ce raw data'!$C$1:$CZ$1,0))="","-",INDEX('ce raw data'!$C$2:$CZ$3000,MATCH(1,INDEX(('ce raw data'!$A$2:$A$3000=C2)*('ce raw data'!$B$2:$B$3000=$B15),,),0),MATCH(L5,'ce raw data'!$C$1:$CZ$1,0))),"-")</f>
        <v>-</v>
      </c>
      <c r="M15" s="8" t="str">
        <f>IFERROR(IF(INDEX('ce raw data'!$C$2:$CZ$3000,MATCH(1,INDEX(('ce raw data'!$A$2:$A$3000=C2)*('ce raw data'!$B$2:$B$3000=$B15),,),0),MATCH(M5,'ce raw data'!$C$1:$CZ$1,0))="","-",INDEX('ce raw data'!$C$2:$CZ$3000,MATCH(1,INDEX(('ce raw data'!$A$2:$A$3000=C2)*('ce raw data'!$B$2:$B$3000=$B15),,),0),MATCH(M5,'ce raw data'!$C$1:$CZ$1,0))),"-")</f>
        <v>-</v>
      </c>
      <c r="N15" s="8" t="str">
        <f>IFERROR(IF(INDEX('ce raw data'!$C$2:$CZ$3000,MATCH(1,INDEX(('ce raw data'!$A$2:$A$3000=C2)*('ce raw data'!$B$2:$B$3000=$B15),,),0),MATCH(N5,'ce raw data'!$C$1:$CZ$1,0))="","-",INDEX('ce raw data'!$C$2:$CZ$3000,MATCH(1,INDEX(('ce raw data'!$A$2:$A$3000=C2)*('ce raw data'!$B$2:$B$3000=$B15),,),0),MATCH(N5,'ce raw data'!$C$1:$CZ$1,0))),"-")</f>
        <v>-</v>
      </c>
    </row>
    <row r="16" spans="1:14" hidden="1" x14ac:dyDescent="0.4">
      <c r="B16" s="10"/>
      <c r="C16" s="8" t="str">
        <f>IFERROR(IF(INDEX('ce raw data'!$C$2:$CZ$3000,MATCH(1,INDEX(('ce raw data'!$A$2:$A$3000=C2)*('ce raw data'!$B$2:$B$3000=$B17),,),0),MATCH(SUBSTITUTE(C5,"Allele","Height"),'ce raw data'!$C$1:$CZ$1,0))="","-",INDEX('ce raw data'!$C$2:$CZ$3000,MATCH(1,INDEX(('ce raw data'!$A$2:$A$3000=C2)*('ce raw data'!$B$2:$B$3000=$B17),,),0),MATCH(SUBSTITUTE(C5,"Allele","Height"),'ce raw data'!$C$1:$CZ$1,0))),"-")</f>
        <v>-</v>
      </c>
      <c r="D16" s="8" t="str">
        <f>IFERROR(IF(INDEX('ce raw data'!$C$2:$CZ$3000,MATCH(1,INDEX(('ce raw data'!$A$2:$A$3000=C2)*('ce raw data'!$B$2:$B$3000=$B17),,),0),MATCH(SUBSTITUTE(D5,"Allele","Height"),'ce raw data'!$C$1:$CZ$1,0))="","-",INDEX('ce raw data'!$C$2:$CZ$3000,MATCH(1,INDEX(('ce raw data'!$A$2:$A$3000=C2)*('ce raw data'!$B$2:$B$3000=$B17),,),0),MATCH(SUBSTITUTE(D5,"Allele","Height"),'ce raw data'!$C$1:$CZ$1,0))),"-")</f>
        <v>-</v>
      </c>
      <c r="E16" s="8" t="str">
        <f>IFERROR(IF(INDEX('ce raw data'!$C$2:$CZ$3000,MATCH(1,INDEX(('ce raw data'!$A$2:$A$3000=C2)*('ce raw data'!$B$2:$B$3000=$B17),,),0),MATCH(SUBSTITUTE(E5,"Allele","Height"),'ce raw data'!$C$1:$CZ$1,0))="","-",INDEX('ce raw data'!$C$2:$CZ$3000,MATCH(1,INDEX(('ce raw data'!$A$2:$A$3000=C2)*('ce raw data'!$B$2:$B$3000=$B17),,),0),MATCH(SUBSTITUTE(E5,"Allele","Height"),'ce raw data'!$C$1:$CZ$1,0))),"-")</f>
        <v>-</v>
      </c>
      <c r="F16" s="8" t="str">
        <f>IFERROR(IF(INDEX('ce raw data'!$C$2:$CZ$3000,MATCH(1,INDEX(('ce raw data'!$A$2:$A$3000=C2)*('ce raw data'!$B$2:$B$3000=$B17),,),0),MATCH(SUBSTITUTE(F5,"Allele","Height"),'ce raw data'!$C$1:$CZ$1,0))="","-",INDEX('ce raw data'!$C$2:$CZ$3000,MATCH(1,INDEX(('ce raw data'!$A$2:$A$3000=C2)*('ce raw data'!$B$2:$B$3000=$B17),,),0),MATCH(SUBSTITUTE(F5,"Allele","Height"),'ce raw data'!$C$1:$CZ$1,0))),"-")</f>
        <v>-</v>
      </c>
      <c r="G16" s="8" t="str">
        <f>IFERROR(IF(INDEX('ce raw data'!$C$2:$CZ$3000,MATCH(1,INDEX(('ce raw data'!$A$2:$A$3000=C2)*('ce raw data'!$B$2:$B$3000=$B17),,),0),MATCH(SUBSTITUTE(G5,"Allele","Height"),'ce raw data'!$C$1:$CZ$1,0))="","-",INDEX('ce raw data'!$C$2:$CZ$3000,MATCH(1,INDEX(('ce raw data'!$A$2:$A$3000=C2)*('ce raw data'!$B$2:$B$3000=$B17),,),0),MATCH(SUBSTITUTE(G5,"Allele","Height"),'ce raw data'!$C$1:$CZ$1,0))),"-")</f>
        <v>-</v>
      </c>
      <c r="H16" s="8" t="str">
        <f>IFERROR(IF(INDEX('ce raw data'!$C$2:$CZ$3000,MATCH(1,INDEX(('ce raw data'!$A$2:$A$3000=C2)*('ce raw data'!$B$2:$B$3000=$B17),,),0),MATCH(SUBSTITUTE(H5,"Allele","Height"),'ce raw data'!$C$1:$CZ$1,0))="","-",INDEX('ce raw data'!$C$2:$CZ$3000,MATCH(1,INDEX(('ce raw data'!$A$2:$A$3000=C2)*('ce raw data'!$B$2:$B$3000=$B17),,),0),MATCH(SUBSTITUTE(H5,"Allele","Height"),'ce raw data'!$C$1:$CZ$1,0))),"-")</f>
        <v>-</v>
      </c>
      <c r="I16" s="8" t="str">
        <f>IFERROR(IF(INDEX('ce raw data'!$C$2:$CZ$3000,MATCH(1,INDEX(('ce raw data'!$A$2:$A$3000=C2)*('ce raw data'!$B$2:$B$3000=$B17),,),0),MATCH(SUBSTITUTE(I5,"Allele","Height"),'ce raw data'!$C$1:$CZ$1,0))="","-",INDEX('ce raw data'!$C$2:$CZ$3000,MATCH(1,INDEX(('ce raw data'!$A$2:$A$3000=C2)*('ce raw data'!$B$2:$B$3000=$B17),,),0),MATCH(SUBSTITUTE(I5,"Allele","Height"),'ce raw data'!$C$1:$CZ$1,0))),"-")</f>
        <v>-</v>
      </c>
      <c r="J16" s="8" t="str">
        <f>IFERROR(IF(INDEX('ce raw data'!$C$2:$CZ$3000,MATCH(1,INDEX(('ce raw data'!$A$2:$A$3000=C2)*('ce raw data'!$B$2:$B$3000=$B17),,),0),MATCH(SUBSTITUTE(J5,"Allele","Height"),'ce raw data'!$C$1:$CZ$1,0))="","-",INDEX('ce raw data'!$C$2:$CZ$3000,MATCH(1,INDEX(('ce raw data'!$A$2:$A$3000=C2)*('ce raw data'!$B$2:$B$3000=$B17),,),0),MATCH(SUBSTITUTE(J5,"Allele","Height"),'ce raw data'!$C$1:$CZ$1,0))),"-")</f>
        <v>-</v>
      </c>
      <c r="K16" s="8" t="str">
        <f>IFERROR(IF(INDEX('ce raw data'!$C$2:$CZ$3000,MATCH(1,INDEX(('ce raw data'!$A$2:$A$3000=C2)*('ce raw data'!$B$2:$B$3000=$B17),,),0),MATCH(SUBSTITUTE(K5,"Allele","Height"),'ce raw data'!$C$1:$CZ$1,0))="","-",INDEX('ce raw data'!$C$2:$CZ$3000,MATCH(1,INDEX(('ce raw data'!$A$2:$A$3000=C2)*('ce raw data'!$B$2:$B$3000=$B17),,),0),MATCH(SUBSTITUTE(K5,"Allele","Height"),'ce raw data'!$C$1:$CZ$1,0))),"-")</f>
        <v>-</v>
      </c>
      <c r="L16" s="8" t="str">
        <f>IFERROR(IF(INDEX('ce raw data'!$C$2:$CZ$3000,MATCH(1,INDEX(('ce raw data'!$A$2:$A$3000=C2)*('ce raw data'!$B$2:$B$3000=$B17),,),0),MATCH(SUBSTITUTE(L5,"Allele","Height"),'ce raw data'!$C$1:$CZ$1,0))="","-",INDEX('ce raw data'!$C$2:$CZ$3000,MATCH(1,INDEX(('ce raw data'!$A$2:$A$3000=C2)*('ce raw data'!$B$2:$B$3000=$B17),,),0),MATCH(SUBSTITUTE(L5,"Allele","Height"),'ce raw data'!$C$1:$CZ$1,0))),"-")</f>
        <v>-</v>
      </c>
      <c r="M16" s="8" t="str">
        <f>IFERROR(IF(INDEX('ce raw data'!$C$2:$CZ$3000,MATCH(1,INDEX(('ce raw data'!$A$2:$A$3000=C2)*('ce raw data'!$B$2:$B$3000=$B17),,),0),MATCH(SUBSTITUTE(M5,"Allele","Height"),'ce raw data'!$C$1:$CZ$1,0))="","-",INDEX('ce raw data'!$C$2:$CZ$3000,MATCH(1,INDEX(('ce raw data'!$A$2:$A$3000=C2)*('ce raw data'!$B$2:$B$3000=$B17),,),0),MATCH(SUBSTITUTE(M5,"Allele","Height"),'ce raw data'!$C$1:$CZ$1,0))),"-")</f>
        <v>-</v>
      </c>
      <c r="N16" s="8" t="str">
        <f>IFERROR(IF(INDEX('ce raw data'!$C$2:$CZ$3000,MATCH(1,INDEX(('ce raw data'!$A$2:$A$3000=C2)*('ce raw data'!$B$2:$B$3000=$B17),,),0),MATCH(SUBSTITUTE(N5,"Allele","Height"),'ce raw data'!$C$1:$CZ$1,0))="","-",INDEX('ce raw data'!$C$2:$CZ$3000,MATCH(1,INDEX(('ce raw data'!$A$2:$A$3000=C2)*('ce raw data'!$B$2:$B$3000=$B17),,),0),MATCH(SUBSTITUTE(N5,"Allele","Height"),'ce raw data'!$C$1:$CZ$1,0))),"-")</f>
        <v>-</v>
      </c>
    </row>
    <row r="17" spans="1:14" x14ac:dyDescent="0.4">
      <c r="A17" s="2">
        <v>300</v>
      </c>
      <c r="B17" s="10" t="str">
        <f>'Allele Call Table'!$A$81</f>
        <v>D13S317</v>
      </c>
      <c r="C17" s="8" t="str">
        <f>IFERROR(IF(INDEX('ce raw data'!$C$2:$CZ$3000,MATCH(1,INDEX(('ce raw data'!$A$2:$A$3000=C2)*('ce raw data'!$B$2:$B$3000=$B17),,),0),MATCH(C5,'ce raw data'!$C$1:$CZ$1,0))="","-",INDEX('ce raw data'!$C$2:$CZ$3000,MATCH(1,INDEX(('ce raw data'!$A$2:$A$3000=C2)*('ce raw data'!$B$2:$B$3000=$B17),,),0),MATCH(C5,'ce raw data'!$C$1:$CZ$1,0))),"-")</f>
        <v>-</v>
      </c>
      <c r="D17" s="8" t="str">
        <f>IFERROR(IF(INDEX('ce raw data'!$C$2:$CZ$3000,MATCH(1,INDEX(('ce raw data'!$A$2:$A$3000=C2)*('ce raw data'!$B$2:$B$3000=$B17),,),0),MATCH(D5,'ce raw data'!$C$1:$CZ$1,0))="","-",INDEX('ce raw data'!$C$2:$CZ$3000,MATCH(1,INDEX(('ce raw data'!$A$2:$A$3000=C2)*('ce raw data'!$B$2:$B$3000=$B17),,),0),MATCH(D5,'ce raw data'!$C$1:$CZ$1,0))),"-")</f>
        <v>-</v>
      </c>
      <c r="E17" s="8" t="str">
        <f>IFERROR(IF(INDEX('ce raw data'!$C$2:$CZ$3000,MATCH(1,INDEX(('ce raw data'!$A$2:$A$3000=C2)*('ce raw data'!$B$2:$B$3000=$B17),,),0),MATCH(E5,'ce raw data'!$C$1:$CZ$1,0))="","-",INDEX('ce raw data'!$C$2:$CZ$3000,MATCH(1,INDEX(('ce raw data'!$A$2:$A$3000=C2)*('ce raw data'!$B$2:$B$3000=$B17),,),0),MATCH(E5,'ce raw data'!$C$1:$CZ$1,0))),"-")</f>
        <v>-</v>
      </c>
      <c r="F17" s="8" t="str">
        <f>IFERROR(IF(INDEX('ce raw data'!$C$2:$CZ$3000,MATCH(1,INDEX(('ce raw data'!$A$2:$A$3000=C2)*('ce raw data'!$B$2:$B$3000=$B17),,),0),MATCH(F5,'ce raw data'!$C$1:$CZ$1,0))="","-",INDEX('ce raw data'!$C$2:$CZ$3000,MATCH(1,INDEX(('ce raw data'!$A$2:$A$3000=C2)*('ce raw data'!$B$2:$B$3000=$B17),,),0),MATCH(F5,'ce raw data'!$C$1:$CZ$1,0))),"-")</f>
        <v>-</v>
      </c>
      <c r="G17" s="8" t="str">
        <f>IFERROR(IF(INDEX('ce raw data'!$C$2:$CZ$3000,MATCH(1,INDEX(('ce raw data'!$A$2:$A$3000=C2)*('ce raw data'!$B$2:$B$3000=$B17),,),0),MATCH(G5,'ce raw data'!$C$1:$CZ$1,0))="","-",INDEX('ce raw data'!$C$2:$CZ$3000,MATCH(1,INDEX(('ce raw data'!$A$2:$A$3000=C2)*('ce raw data'!$B$2:$B$3000=$B17),,),0),MATCH(G5,'ce raw data'!$C$1:$CZ$1,0))),"-")</f>
        <v>-</v>
      </c>
      <c r="H17" s="8" t="str">
        <f>IFERROR(IF(INDEX('ce raw data'!$C$2:$CZ$3000,MATCH(1,INDEX(('ce raw data'!$A$2:$A$3000=C2)*('ce raw data'!$B$2:$B$3000=$B17),,),0),MATCH(H5,'ce raw data'!$C$1:$CZ$1,0))="","-",INDEX('ce raw data'!$C$2:$CZ$3000,MATCH(1,INDEX(('ce raw data'!$A$2:$A$3000=C2)*('ce raw data'!$B$2:$B$3000=$B17),,),0),MATCH(H5,'ce raw data'!$C$1:$CZ$1,0))),"-")</f>
        <v>-</v>
      </c>
      <c r="I17" s="8" t="str">
        <f>IFERROR(IF(INDEX('ce raw data'!$C$2:$CZ$3000,MATCH(1,INDEX(('ce raw data'!$A$2:$A$3000=C2)*('ce raw data'!$B$2:$B$3000=$B17),,),0),MATCH(I5,'ce raw data'!$C$1:$CZ$1,0))="","-",INDEX('ce raw data'!$C$2:$CZ$3000,MATCH(1,INDEX(('ce raw data'!$A$2:$A$3000=C2)*('ce raw data'!$B$2:$B$3000=$B17),,),0),MATCH(I5,'ce raw data'!$C$1:$CZ$1,0))),"-")</f>
        <v>-</v>
      </c>
      <c r="J17" s="8" t="str">
        <f>IFERROR(IF(INDEX('ce raw data'!$C$2:$CZ$3000,MATCH(1,INDEX(('ce raw data'!$A$2:$A$3000=C2)*('ce raw data'!$B$2:$B$3000=$B17),,),0),MATCH(J5,'ce raw data'!$C$1:$CZ$1,0))="","-",INDEX('ce raw data'!$C$2:$CZ$3000,MATCH(1,INDEX(('ce raw data'!$A$2:$A$3000=C2)*('ce raw data'!$B$2:$B$3000=$B17),,),0),MATCH(J5,'ce raw data'!$C$1:$CZ$1,0))),"-")</f>
        <v>-</v>
      </c>
      <c r="K17" s="8" t="str">
        <f>IFERROR(IF(INDEX('ce raw data'!$C$2:$CZ$3000,MATCH(1,INDEX(('ce raw data'!$A$2:$A$3000=C2)*('ce raw data'!$B$2:$B$3000=$B17),,),0),MATCH(K5,'ce raw data'!$C$1:$CZ$1,0))="","-",INDEX('ce raw data'!$C$2:$CZ$3000,MATCH(1,INDEX(('ce raw data'!$A$2:$A$3000=C2)*('ce raw data'!$B$2:$B$3000=$B17),,),0),MATCH(K5,'ce raw data'!$C$1:$CZ$1,0))),"-")</f>
        <v>-</v>
      </c>
      <c r="L17" s="8" t="str">
        <f>IFERROR(IF(INDEX('ce raw data'!$C$2:$CZ$3000,MATCH(1,INDEX(('ce raw data'!$A$2:$A$3000=C2)*('ce raw data'!$B$2:$B$3000=$B17),,),0),MATCH(L5,'ce raw data'!$C$1:$CZ$1,0))="","-",INDEX('ce raw data'!$C$2:$CZ$3000,MATCH(1,INDEX(('ce raw data'!$A$2:$A$3000=C2)*('ce raw data'!$B$2:$B$3000=$B17),,),0),MATCH(L5,'ce raw data'!$C$1:$CZ$1,0))),"-")</f>
        <v>-</v>
      </c>
      <c r="M17" s="8" t="str">
        <f>IFERROR(IF(INDEX('ce raw data'!$C$2:$CZ$3000,MATCH(1,INDEX(('ce raw data'!$A$2:$A$3000=C2)*('ce raw data'!$B$2:$B$3000=$B17),,),0),MATCH(M5,'ce raw data'!$C$1:$CZ$1,0))="","-",INDEX('ce raw data'!$C$2:$CZ$3000,MATCH(1,INDEX(('ce raw data'!$A$2:$A$3000=C2)*('ce raw data'!$B$2:$B$3000=$B17),,),0),MATCH(M5,'ce raw data'!$C$1:$CZ$1,0))),"-")</f>
        <v>-</v>
      </c>
      <c r="N17" s="8" t="str">
        <f>IFERROR(IF(INDEX('ce raw data'!$C$2:$CZ$3000,MATCH(1,INDEX(('ce raw data'!$A$2:$A$3000=C2)*('ce raw data'!$B$2:$B$3000=$B17),,),0),MATCH(N5,'ce raw data'!$C$1:$CZ$1,0))="","-",INDEX('ce raw data'!$C$2:$CZ$3000,MATCH(1,INDEX(('ce raw data'!$A$2:$A$3000=C2)*('ce raw data'!$B$2:$B$3000=$B17),,),0),MATCH(N5,'ce raw data'!$C$1:$CZ$1,0))),"-")</f>
        <v>-</v>
      </c>
    </row>
    <row r="18" spans="1:14" hidden="1" x14ac:dyDescent="0.4">
      <c r="B18" s="10"/>
      <c r="C18" s="8" t="str">
        <f>IFERROR(IF(INDEX('ce raw data'!$C$2:$CZ$3000,MATCH(1,INDEX(('ce raw data'!$A$2:$A$3000=C2)*('ce raw data'!$B$2:$B$3000=$B19),,),0),MATCH(SUBSTITUTE(C5,"Allele","Height"),'ce raw data'!$C$1:$CZ$1,0))="","-",INDEX('ce raw data'!$C$2:$CZ$3000,MATCH(1,INDEX(('ce raw data'!$A$2:$A$3000=C2)*('ce raw data'!$B$2:$B$3000=$B19),,),0),MATCH(SUBSTITUTE(C5,"Allele","Height"),'ce raw data'!$C$1:$CZ$1,0))),"-")</f>
        <v>-</v>
      </c>
      <c r="D18" s="8" t="str">
        <f>IFERROR(IF(INDEX('ce raw data'!$C$2:$CZ$3000,MATCH(1,INDEX(('ce raw data'!$A$2:$A$3000=C2)*('ce raw data'!$B$2:$B$3000=$B19),,),0),MATCH(SUBSTITUTE(D5,"Allele","Height"),'ce raw data'!$C$1:$CZ$1,0))="","-",INDEX('ce raw data'!$C$2:$CZ$3000,MATCH(1,INDEX(('ce raw data'!$A$2:$A$3000=C2)*('ce raw data'!$B$2:$B$3000=$B19),,),0),MATCH(SUBSTITUTE(D5,"Allele","Height"),'ce raw data'!$C$1:$CZ$1,0))),"-")</f>
        <v>-</v>
      </c>
      <c r="E18" s="8" t="str">
        <f>IFERROR(IF(INDEX('ce raw data'!$C$2:$CZ$3000,MATCH(1,INDEX(('ce raw data'!$A$2:$A$3000=C2)*('ce raw data'!$B$2:$B$3000=$B19),,),0),MATCH(SUBSTITUTE(E5,"Allele","Height"),'ce raw data'!$C$1:$CZ$1,0))="","-",INDEX('ce raw data'!$C$2:$CZ$3000,MATCH(1,INDEX(('ce raw data'!$A$2:$A$3000=C2)*('ce raw data'!$B$2:$B$3000=$B19),,),0),MATCH(SUBSTITUTE(E5,"Allele","Height"),'ce raw data'!$C$1:$CZ$1,0))),"-")</f>
        <v>-</v>
      </c>
      <c r="F18" s="8" t="str">
        <f>IFERROR(IF(INDEX('ce raw data'!$C$2:$CZ$3000,MATCH(1,INDEX(('ce raw data'!$A$2:$A$3000=C2)*('ce raw data'!$B$2:$B$3000=$B19),,),0),MATCH(SUBSTITUTE(F5,"Allele","Height"),'ce raw data'!$C$1:$CZ$1,0))="","-",INDEX('ce raw data'!$C$2:$CZ$3000,MATCH(1,INDEX(('ce raw data'!$A$2:$A$3000=C2)*('ce raw data'!$B$2:$B$3000=$B19),,),0),MATCH(SUBSTITUTE(F5,"Allele","Height"),'ce raw data'!$C$1:$CZ$1,0))),"-")</f>
        <v>-</v>
      </c>
      <c r="G18" s="8" t="str">
        <f>IFERROR(IF(INDEX('ce raw data'!$C$2:$CZ$3000,MATCH(1,INDEX(('ce raw data'!$A$2:$A$3000=C2)*('ce raw data'!$B$2:$B$3000=$B19),,),0),MATCH(SUBSTITUTE(G5,"Allele","Height"),'ce raw data'!$C$1:$CZ$1,0))="","-",INDEX('ce raw data'!$C$2:$CZ$3000,MATCH(1,INDEX(('ce raw data'!$A$2:$A$3000=C2)*('ce raw data'!$B$2:$B$3000=$B19),,),0),MATCH(SUBSTITUTE(G5,"Allele","Height"),'ce raw data'!$C$1:$CZ$1,0))),"-")</f>
        <v>-</v>
      </c>
      <c r="H18" s="8" t="str">
        <f>IFERROR(IF(INDEX('ce raw data'!$C$2:$CZ$3000,MATCH(1,INDEX(('ce raw data'!$A$2:$A$3000=C2)*('ce raw data'!$B$2:$B$3000=$B19),,),0),MATCH(SUBSTITUTE(H5,"Allele","Height"),'ce raw data'!$C$1:$CZ$1,0))="","-",INDEX('ce raw data'!$C$2:$CZ$3000,MATCH(1,INDEX(('ce raw data'!$A$2:$A$3000=C2)*('ce raw data'!$B$2:$B$3000=$B19),,),0),MATCH(SUBSTITUTE(H5,"Allele","Height"),'ce raw data'!$C$1:$CZ$1,0))),"-")</f>
        <v>-</v>
      </c>
      <c r="I18" s="8" t="str">
        <f>IFERROR(IF(INDEX('ce raw data'!$C$2:$CZ$3000,MATCH(1,INDEX(('ce raw data'!$A$2:$A$3000=C2)*('ce raw data'!$B$2:$B$3000=$B19),,),0),MATCH(SUBSTITUTE(I5,"Allele","Height"),'ce raw data'!$C$1:$CZ$1,0))="","-",INDEX('ce raw data'!$C$2:$CZ$3000,MATCH(1,INDEX(('ce raw data'!$A$2:$A$3000=C2)*('ce raw data'!$B$2:$B$3000=$B19),,),0),MATCH(SUBSTITUTE(I5,"Allele","Height"),'ce raw data'!$C$1:$CZ$1,0))),"-")</f>
        <v>-</v>
      </c>
      <c r="J18" s="8" t="str">
        <f>IFERROR(IF(INDEX('ce raw data'!$C$2:$CZ$3000,MATCH(1,INDEX(('ce raw data'!$A$2:$A$3000=C2)*('ce raw data'!$B$2:$B$3000=$B19),,),0),MATCH(SUBSTITUTE(J5,"Allele","Height"),'ce raw data'!$C$1:$CZ$1,0))="","-",INDEX('ce raw data'!$C$2:$CZ$3000,MATCH(1,INDEX(('ce raw data'!$A$2:$A$3000=C2)*('ce raw data'!$B$2:$B$3000=$B19),,),0),MATCH(SUBSTITUTE(J5,"Allele","Height"),'ce raw data'!$C$1:$CZ$1,0))),"-")</f>
        <v>-</v>
      </c>
      <c r="K18" s="8" t="str">
        <f>IFERROR(IF(INDEX('ce raw data'!$C$2:$CZ$3000,MATCH(1,INDEX(('ce raw data'!$A$2:$A$3000=C2)*('ce raw data'!$B$2:$B$3000=$B19),,),0),MATCH(SUBSTITUTE(K5,"Allele","Height"),'ce raw data'!$C$1:$CZ$1,0))="","-",INDEX('ce raw data'!$C$2:$CZ$3000,MATCH(1,INDEX(('ce raw data'!$A$2:$A$3000=C2)*('ce raw data'!$B$2:$B$3000=$B19),,),0),MATCH(SUBSTITUTE(K5,"Allele","Height"),'ce raw data'!$C$1:$CZ$1,0))),"-")</f>
        <v>-</v>
      </c>
      <c r="L18" s="8" t="str">
        <f>IFERROR(IF(INDEX('ce raw data'!$C$2:$CZ$3000,MATCH(1,INDEX(('ce raw data'!$A$2:$A$3000=C2)*('ce raw data'!$B$2:$B$3000=$B19),,),0),MATCH(SUBSTITUTE(L5,"Allele","Height"),'ce raw data'!$C$1:$CZ$1,0))="","-",INDEX('ce raw data'!$C$2:$CZ$3000,MATCH(1,INDEX(('ce raw data'!$A$2:$A$3000=C2)*('ce raw data'!$B$2:$B$3000=$B19),,),0),MATCH(SUBSTITUTE(L5,"Allele","Height"),'ce raw data'!$C$1:$CZ$1,0))),"-")</f>
        <v>-</v>
      </c>
      <c r="M18" s="8" t="str">
        <f>IFERROR(IF(INDEX('ce raw data'!$C$2:$CZ$3000,MATCH(1,INDEX(('ce raw data'!$A$2:$A$3000=C2)*('ce raw data'!$B$2:$B$3000=$B19),,),0),MATCH(SUBSTITUTE(M5,"Allele","Height"),'ce raw data'!$C$1:$CZ$1,0))="","-",INDEX('ce raw data'!$C$2:$CZ$3000,MATCH(1,INDEX(('ce raw data'!$A$2:$A$3000=C2)*('ce raw data'!$B$2:$B$3000=$B19),,),0),MATCH(SUBSTITUTE(M5,"Allele","Height"),'ce raw data'!$C$1:$CZ$1,0))),"-")</f>
        <v>-</v>
      </c>
      <c r="N18" s="8" t="str">
        <f>IFERROR(IF(INDEX('ce raw data'!$C$2:$CZ$3000,MATCH(1,INDEX(('ce raw data'!$A$2:$A$3000=C2)*('ce raw data'!$B$2:$B$3000=$B19),,),0),MATCH(SUBSTITUTE(N5,"Allele","Height"),'ce raw data'!$C$1:$CZ$1,0))="","-",INDEX('ce raw data'!$C$2:$CZ$3000,MATCH(1,INDEX(('ce raw data'!$A$2:$A$3000=C2)*('ce raw data'!$B$2:$B$3000=$B19),,),0),MATCH(SUBSTITUTE(N5,"Allele","Height"),'ce raw data'!$C$1:$CZ$1,0))),"-")</f>
        <v>-</v>
      </c>
    </row>
    <row r="19" spans="1:14" x14ac:dyDescent="0.4">
      <c r="B19" s="10" t="str">
        <f>'Allele Call Table'!$A$83</f>
        <v>Penta E</v>
      </c>
      <c r="C19" s="8" t="str">
        <f>IFERROR(IF(INDEX('ce raw data'!$C$2:$CZ$3000,MATCH(1,INDEX(('ce raw data'!$A$2:$A$3000=C2)*('ce raw data'!$B$2:$B$3000=$B19),,),0),MATCH(C5,'ce raw data'!$C$1:$CZ$1,0))="","-",INDEX('ce raw data'!$C$2:$CZ$3000,MATCH(1,INDEX(('ce raw data'!$A$2:$A$3000=C2)*('ce raw data'!$B$2:$B$3000=$B19),,),0),MATCH(C5,'ce raw data'!$C$1:$CZ$1,0))),"-")</f>
        <v>-</v>
      </c>
      <c r="D19" s="8" t="str">
        <f>IFERROR(IF(INDEX('ce raw data'!$C$2:$CZ$3000,MATCH(1,INDEX(('ce raw data'!$A$2:$A$3000=C2)*('ce raw data'!$B$2:$B$3000=$B19),,),0),MATCH(D5,'ce raw data'!$C$1:$CZ$1,0))="","-",INDEX('ce raw data'!$C$2:$CZ$3000,MATCH(1,INDEX(('ce raw data'!$A$2:$A$3000=C2)*('ce raw data'!$B$2:$B$3000=$B19),,),0),MATCH(D5,'ce raw data'!$C$1:$CZ$1,0))),"-")</f>
        <v>-</v>
      </c>
      <c r="E19" s="8" t="str">
        <f>IFERROR(IF(INDEX('ce raw data'!$C$2:$CZ$3000,MATCH(1,INDEX(('ce raw data'!$A$2:$A$3000=C2)*('ce raw data'!$B$2:$B$3000=$B19),,),0),MATCH(E5,'ce raw data'!$C$1:$CZ$1,0))="","-",INDEX('ce raw data'!$C$2:$CZ$3000,MATCH(1,INDEX(('ce raw data'!$A$2:$A$3000=C2)*('ce raw data'!$B$2:$B$3000=$B19),,),0),MATCH(E5,'ce raw data'!$C$1:$CZ$1,0))),"-")</f>
        <v>-</v>
      </c>
      <c r="F19" s="8" t="str">
        <f>IFERROR(IF(INDEX('ce raw data'!$C$2:$CZ$3000,MATCH(1,INDEX(('ce raw data'!$A$2:$A$3000=C2)*('ce raw data'!$B$2:$B$3000=$B19),,),0),MATCH(F5,'ce raw data'!$C$1:$CZ$1,0))="","-",INDEX('ce raw data'!$C$2:$CZ$3000,MATCH(1,INDEX(('ce raw data'!$A$2:$A$3000=C2)*('ce raw data'!$B$2:$B$3000=$B19),,),0),MATCH(F5,'ce raw data'!$C$1:$CZ$1,0))),"-")</f>
        <v>-</v>
      </c>
      <c r="G19" s="8" t="str">
        <f>IFERROR(IF(INDEX('ce raw data'!$C$2:$CZ$3000,MATCH(1,INDEX(('ce raw data'!$A$2:$A$3000=C2)*('ce raw data'!$B$2:$B$3000=$B19),,),0),MATCH(G5,'ce raw data'!$C$1:$CZ$1,0))="","-",INDEX('ce raw data'!$C$2:$CZ$3000,MATCH(1,INDEX(('ce raw data'!$A$2:$A$3000=C2)*('ce raw data'!$B$2:$B$3000=$B19),,),0),MATCH(G5,'ce raw data'!$C$1:$CZ$1,0))),"-")</f>
        <v>-</v>
      </c>
      <c r="H19" s="8" t="str">
        <f>IFERROR(IF(INDEX('ce raw data'!$C$2:$CZ$3000,MATCH(1,INDEX(('ce raw data'!$A$2:$A$3000=C2)*('ce raw data'!$B$2:$B$3000=$B19),,),0),MATCH(H5,'ce raw data'!$C$1:$CZ$1,0))="","-",INDEX('ce raw data'!$C$2:$CZ$3000,MATCH(1,INDEX(('ce raw data'!$A$2:$A$3000=C2)*('ce raw data'!$B$2:$B$3000=$B19),,),0),MATCH(H5,'ce raw data'!$C$1:$CZ$1,0))),"-")</f>
        <v>-</v>
      </c>
      <c r="I19" s="8" t="str">
        <f>IFERROR(IF(INDEX('ce raw data'!$C$2:$CZ$3000,MATCH(1,INDEX(('ce raw data'!$A$2:$A$3000=C2)*('ce raw data'!$B$2:$B$3000=$B19),,),0),MATCH(I5,'ce raw data'!$C$1:$CZ$1,0))="","-",INDEX('ce raw data'!$C$2:$CZ$3000,MATCH(1,INDEX(('ce raw data'!$A$2:$A$3000=C2)*('ce raw data'!$B$2:$B$3000=$B19),,),0),MATCH(I5,'ce raw data'!$C$1:$CZ$1,0))),"-")</f>
        <v>-</v>
      </c>
      <c r="J19" s="8" t="str">
        <f>IFERROR(IF(INDEX('ce raw data'!$C$2:$CZ$3000,MATCH(1,INDEX(('ce raw data'!$A$2:$A$3000=C2)*('ce raw data'!$B$2:$B$3000=$B19),,),0),MATCH(J5,'ce raw data'!$C$1:$CZ$1,0))="","-",INDEX('ce raw data'!$C$2:$CZ$3000,MATCH(1,INDEX(('ce raw data'!$A$2:$A$3000=C2)*('ce raw data'!$B$2:$B$3000=$B19),,),0),MATCH(J5,'ce raw data'!$C$1:$CZ$1,0))),"-")</f>
        <v>-</v>
      </c>
      <c r="K19" s="8" t="str">
        <f>IFERROR(IF(INDEX('ce raw data'!$C$2:$CZ$3000,MATCH(1,INDEX(('ce raw data'!$A$2:$A$3000=C2)*('ce raw data'!$B$2:$B$3000=$B19),,),0),MATCH(K5,'ce raw data'!$C$1:$CZ$1,0))="","-",INDEX('ce raw data'!$C$2:$CZ$3000,MATCH(1,INDEX(('ce raw data'!$A$2:$A$3000=C2)*('ce raw data'!$B$2:$B$3000=$B19),,),0),MATCH(K5,'ce raw data'!$C$1:$CZ$1,0))),"-")</f>
        <v>-</v>
      </c>
      <c r="L19" s="8" t="str">
        <f>IFERROR(IF(INDEX('ce raw data'!$C$2:$CZ$3000,MATCH(1,INDEX(('ce raw data'!$A$2:$A$3000=C2)*('ce raw data'!$B$2:$B$3000=$B19),,),0),MATCH(L5,'ce raw data'!$C$1:$CZ$1,0))="","-",INDEX('ce raw data'!$C$2:$CZ$3000,MATCH(1,INDEX(('ce raw data'!$A$2:$A$3000=C2)*('ce raw data'!$B$2:$B$3000=$B19),,),0),MATCH(L5,'ce raw data'!$C$1:$CZ$1,0))),"-")</f>
        <v>-</v>
      </c>
      <c r="M19" s="8" t="str">
        <f>IFERROR(IF(INDEX('ce raw data'!$C$2:$CZ$3000,MATCH(1,INDEX(('ce raw data'!$A$2:$A$3000=C2)*('ce raw data'!$B$2:$B$3000=$B19),,),0),MATCH(M5,'ce raw data'!$C$1:$CZ$1,0))="","-",INDEX('ce raw data'!$C$2:$CZ$3000,MATCH(1,INDEX(('ce raw data'!$A$2:$A$3000=C2)*('ce raw data'!$B$2:$B$3000=$B19),,),0),MATCH(M5,'ce raw data'!$C$1:$CZ$1,0))),"-")</f>
        <v>-</v>
      </c>
      <c r="N19" s="8" t="str">
        <f>IFERROR(IF(INDEX('ce raw data'!$C$2:$CZ$3000,MATCH(1,INDEX(('ce raw data'!$A$2:$A$3000=C2)*('ce raw data'!$B$2:$B$3000=$B19),,),0),MATCH(N5,'ce raw data'!$C$1:$CZ$1,0))="","-",INDEX('ce raw data'!$C$2:$CZ$3000,MATCH(1,INDEX(('ce raw data'!$A$2:$A$3000=C2)*('ce raw data'!$B$2:$B$3000=$B19),,),0),MATCH(N5,'ce raw data'!$C$1:$CZ$1,0))),"-")</f>
        <v>-</v>
      </c>
    </row>
    <row r="20" spans="1:14" hidden="1" x14ac:dyDescent="0.4">
      <c r="B20" s="10"/>
      <c r="C20" s="8" t="str">
        <f>IFERROR(IF(INDEX('ce raw data'!$C$2:$CZ$3000,MATCH(1,INDEX(('ce raw data'!$A$2:$A$3000=C2)*('ce raw data'!$B$2:$B$3000=$B21),,),0),MATCH(SUBSTITUTE(C5,"Allele","Height"),'ce raw data'!$C$1:$CZ$1,0))="","-",INDEX('ce raw data'!$C$2:$CZ$3000,MATCH(1,INDEX(('ce raw data'!$A$2:$A$3000=C2)*('ce raw data'!$B$2:$B$3000=$B21),,),0),MATCH(SUBSTITUTE(C5,"Allele","Height"),'ce raw data'!$C$1:$CZ$1,0))),"-")</f>
        <v>-</v>
      </c>
      <c r="D20" s="8" t="str">
        <f>IFERROR(IF(INDEX('ce raw data'!$C$2:$CZ$3000,MATCH(1,INDEX(('ce raw data'!$A$2:$A$3000=C2)*('ce raw data'!$B$2:$B$3000=$B21),,),0),MATCH(SUBSTITUTE(D5,"Allele","Height"),'ce raw data'!$C$1:$CZ$1,0))="","-",INDEX('ce raw data'!$C$2:$CZ$3000,MATCH(1,INDEX(('ce raw data'!$A$2:$A$3000=C2)*('ce raw data'!$B$2:$B$3000=$B21),,),0),MATCH(SUBSTITUTE(D5,"Allele","Height"),'ce raw data'!$C$1:$CZ$1,0))),"-")</f>
        <v>-</v>
      </c>
      <c r="E20" s="8" t="str">
        <f>IFERROR(IF(INDEX('ce raw data'!$C$2:$CZ$3000,MATCH(1,INDEX(('ce raw data'!$A$2:$A$3000=C2)*('ce raw data'!$B$2:$B$3000=$B21),,),0),MATCH(SUBSTITUTE(E5,"Allele","Height"),'ce raw data'!$C$1:$CZ$1,0))="","-",INDEX('ce raw data'!$C$2:$CZ$3000,MATCH(1,INDEX(('ce raw data'!$A$2:$A$3000=C2)*('ce raw data'!$B$2:$B$3000=$B21),,),0),MATCH(SUBSTITUTE(E5,"Allele","Height"),'ce raw data'!$C$1:$CZ$1,0))),"-")</f>
        <v>-</v>
      </c>
      <c r="F20" s="8" t="str">
        <f>IFERROR(IF(INDEX('ce raw data'!$C$2:$CZ$3000,MATCH(1,INDEX(('ce raw data'!$A$2:$A$3000=C2)*('ce raw data'!$B$2:$B$3000=$B21),,),0),MATCH(SUBSTITUTE(F5,"Allele","Height"),'ce raw data'!$C$1:$CZ$1,0))="","-",INDEX('ce raw data'!$C$2:$CZ$3000,MATCH(1,INDEX(('ce raw data'!$A$2:$A$3000=C2)*('ce raw data'!$B$2:$B$3000=$B21),,),0),MATCH(SUBSTITUTE(F5,"Allele","Height"),'ce raw data'!$C$1:$CZ$1,0))),"-")</f>
        <v>-</v>
      </c>
      <c r="G20" s="8" t="str">
        <f>IFERROR(IF(INDEX('ce raw data'!$C$2:$CZ$3000,MATCH(1,INDEX(('ce raw data'!$A$2:$A$3000=C2)*('ce raw data'!$B$2:$B$3000=$B21),,),0),MATCH(SUBSTITUTE(G5,"Allele","Height"),'ce raw data'!$C$1:$CZ$1,0))="","-",INDEX('ce raw data'!$C$2:$CZ$3000,MATCH(1,INDEX(('ce raw data'!$A$2:$A$3000=C2)*('ce raw data'!$B$2:$B$3000=$B21),,),0),MATCH(SUBSTITUTE(G5,"Allele","Height"),'ce raw data'!$C$1:$CZ$1,0))),"-")</f>
        <v>-</v>
      </c>
      <c r="H20" s="8" t="str">
        <f>IFERROR(IF(INDEX('ce raw data'!$C$2:$CZ$3000,MATCH(1,INDEX(('ce raw data'!$A$2:$A$3000=C2)*('ce raw data'!$B$2:$B$3000=$B21),,),0),MATCH(SUBSTITUTE(H5,"Allele","Height"),'ce raw data'!$C$1:$CZ$1,0))="","-",INDEX('ce raw data'!$C$2:$CZ$3000,MATCH(1,INDEX(('ce raw data'!$A$2:$A$3000=C2)*('ce raw data'!$B$2:$B$3000=$B21),,),0),MATCH(SUBSTITUTE(H5,"Allele","Height"),'ce raw data'!$C$1:$CZ$1,0))),"-")</f>
        <v>-</v>
      </c>
      <c r="I20" s="8" t="str">
        <f>IFERROR(IF(INDEX('ce raw data'!$C$2:$CZ$3000,MATCH(1,INDEX(('ce raw data'!$A$2:$A$3000=C2)*('ce raw data'!$B$2:$B$3000=$B21),,),0),MATCH(SUBSTITUTE(I5,"Allele","Height"),'ce raw data'!$C$1:$CZ$1,0))="","-",INDEX('ce raw data'!$C$2:$CZ$3000,MATCH(1,INDEX(('ce raw data'!$A$2:$A$3000=C2)*('ce raw data'!$B$2:$B$3000=$B21),,),0),MATCH(SUBSTITUTE(I5,"Allele","Height"),'ce raw data'!$C$1:$CZ$1,0))),"-")</f>
        <v>-</v>
      </c>
      <c r="J20" s="8" t="str">
        <f>IFERROR(IF(INDEX('ce raw data'!$C$2:$CZ$3000,MATCH(1,INDEX(('ce raw data'!$A$2:$A$3000=C2)*('ce raw data'!$B$2:$B$3000=$B21),,),0),MATCH(SUBSTITUTE(J5,"Allele","Height"),'ce raw data'!$C$1:$CZ$1,0))="","-",INDEX('ce raw data'!$C$2:$CZ$3000,MATCH(1,INDEX(('ce raw data'!$A$2:$A$3000=C2)*('ce raw data'!$B$2:$B$3000=$B21),,),0),MATCH(SUBSTITUTE(J5,"Allele","Height"),'ce raw data'!$C$1:$CZ$1,0))),"-")</f>
        <v>-</v>
      </c>
      <c r="K20" s="8" t="str">
        <f>IFERROR(IF(INDEX('ce raw data'!$C$2:$CZ$3000,MATCH(1,INDEX(('ce raw data'!$A$2:$A$3000=C2)*('ce raw data'!$B$2:$B$3000=$B21),,),0),MATCH(SUBSTITUTE(K5,"Allele","Height"),'ce raw data'!$C$1:$CZ$1,0))="","-",INDEX('ce raw data'!$C$2:$CZ$3000,MATCH(1,INDEX(('ce raw data'!$A$2:$A$3000=C2)*('ce raw data'!$B$2:$B$3000=$B21),,),0),MATCH(SUBSTITUTE(K5,"Allele","Height"),'ce raw data'!$C$1:$CZ$1,0))),"-")</f>
        <v>-</v>
      </c>
      <c r="L20" s="8" t="str">
        <f>IFERROR(IF(INDEX('ce raw data'!$C$2:$CZ$3000,MATCH(1,INDEX(('ce raw data'!$A$2:$A$3000=C2)*('ce raw data'!$B$2:$B$3000=$B21),,),0),MATCH(SUBSTITUTE(L5,"Allele","Height"),'ce raw data'!$C$1:$CZ$1,0))="","-",INDEX('ce raw data'!$C$2:$CZ$3000,MATCH(1,INDEX(('ce raw data'!$A$2:$A$3000=C2)*('ce raw data'!$B$2:$B$3000=$B21),,),0),MATCH(SUBSTITUTE(L5,"Allele","Height"),'ce raw data'!$C$1:$CZ$1,0))),"-")</f>
        <v>-</v>
      </c>
      <c r="M20" s="8" t="str">
        <f>IFERROR(IF(INDEX('ce raw data'!$C$2:$CZ$3000,MATCH(1,INDEX(('ce raw data'!$A$2:$A$3000=C2)*('ce raw data'!$B$2:$B$3000=$B21),,),0),MATCH(SUBSTITUTE(M5,"Allele","Height"),'ce raw data'!$C$1:$CZ$1,0))="","-",INDEX('ce raw data'!$C$2:$CZ$3000,MATCH(1,INDEX(('ce raw data'!$A$2:$A$3000=C2)*('ce raw data'!$B$2:$B$3000=$B21),,),0),MATCH(SUBSTITUTE(M5,"Allele","Height"),'ce raw data'!$C$1:$CZ$1,0))),"-")</f>
        <v>-</v>
      </c>
      <c r="N20" s="8" t="str">
        <f>IFERROR(IF(INDEX('ce raw data'!$C$2:$CZ$3000,MATCH(1,INDEX(('ce raw data'!$A$2:$A$3000=C2)*('ce raw data'!$B$2:$B$3000=$B21),,),0),MATCH(SUBSTITUTE(N5,"Allele","Height"),'ce raw data'!$C$1:$CZ$1,0))="","-",INDEX('ce raw data'!$C$2:$CZ$3000,MATCH(1,INDEX(('ce raw data'!$A$2:$A$3000=C2)*('ce raw data'!$B$2:$B$3000=$B21),,),0),MATCH(SUBSTITUTE(N5,"Allele","Height"),'ce raw data'!$C$1:$CZ$1,0))),"-")</f>
        <v>-</v>
      </c>
    </row>
    <row r="21" spans="1:14" x14ac:dyDescent="0.4">
      <c r="B21" s="11" t="str">
        <f>'Allele Call Table'!$A$85</f>
        <v>D16S539</v>
      </c>
      <c r="C21" s="8" t="str">
        <f>IFERROR(IF(INDEX('ce raw data'!$C$2:$CZ$3000,MATCH(1,INDEX(('ce raw data'!$A$2:$A$3000=C2)*('ce raw data'!$B$2:$B$3000=$B21),,),0),MATCH(C5,'ce raw data'!$C$1:$CZ$1,0))="","-",INDEX('ce raw data'!$C$2:$CZ$3000,MATCH(1,INDEX(('ce raw data'!$A$2:$A$3000=C2)*('ce raw data'!$B$2:$B$3000=$B21),,),0),MATCH(C5,'ce raw data'!$C$1:$CZ$1,0))),"-")</f>
        <v>-</v>
      </c>
      <c r="D21" s="8" t="str">
        <f>IFERROR(IF(INDEX('ce raw data'!$C$2:$CZ$3000,MATCH(1,INDEX(('ce raw data'!$A$2:$A$3000=C2)*('ce raw data'!$B$2:$B$3000=$B21),,),0),MATCH(D5,'ce raw data'!$C$1:$CZ$1,0))="","-",INDEX('ce raw data'!$C$2:$CZ$3000,MATCH(1,INDEX(('ce raw data'!$A$2:$A$3000=C2)*('ce raw data'!$B$2:$B$3000=$B21),,),0),MATCH(D5,'ce raw data'!$C$1:$CZ$1,0))),"-")</f>
        <v>-</v>
      </c>
      <c r="E21" s="8" t="str">
        <f>IFERROR(IF(INDEX('ce raw data'!$C$2:$CZ$3000,MATCH(1,INDEX(('ce raw data'!$A$2:$A$3000=C2)*('ce raw data'!$B$2:$B$3000=$B21),,),0),MATCH(E5,'ce raw data'!$C$1:$CZ$1,0))="","-",INDEX('ce raw data'!$C$2:$CZ$3000,MATCH(1,INDEX(('ce raw data'!$A$2:$A$3000=C2)*('ce raw data'!$B$2:$B$3000=$B21),,),0),MATCH(E5,'ce raw data'!$C$1:$CZ$1,0))),"-")</f>
        <v>-</v>
      </c>
      <c r="F21" s="8" t="str">
        <f>IFERROR(IF(INDEX('ce raw data'!$C$2:$CZ$3000,MATCH(1,INDEX(('ce raw data'!$A$2:$A$3000=C2)*('ce raw data'!$B$2:$B$3000=$B21),,),0),MATCH(F5,'ce raw data'!$C$1:$CZ$1,0))="","-",INDEX('ce raw data'!$C$2:$CZ$3000,MATCH(1,INDEX(('ce raw data'!$A$2:$A$3000=C2)*('ce raw data'!$B$2:$B$3000=$B21),,),0),MATCH(F5,'ce raw data'!$C$1:$CZ$1,0))),"-")</f>
        <v>-</v>
      </c>
      <c r="G21" s="8" t="str">
        <f>IFERROR(IF(INDEX('ce raw data'!$C$2:$CZ$3000,MATCH(1,INDEX(('ce raw data'!$A$2:$A$3000=C2)*('ce raw data'!$B$2:$B$3000=$B21),,),0),MATCH(G5,'ce raw data'!$C$1:$CZ$1,0))="","-",INDEX('ce raw data'!$C$2:$CZ$3000,MATCH(1,INDEX(('ce raw data'!$A$2:$A$3000=C2)*('ce raw data'!$B$2:$B$3000=$B21),,),0),MATCH(G5,'ce raw data'!$C$1:$CZ$1,0))),"-")</f>
        <v>-</v>
      </c>
      <c r="H21" s="8" t="str">
        <f>IFERROR(IF(INDEX('ce raw data'!$C$2:$CZ$3000,MATCH(1,INDEX(('ce raw data'!$A$2:$A$3000=C2)*('ce raw data'!$B$2:$B$3000=$B21),,),0),MATCH(H5,'ce raw data'!$C$1:$CZ$1,0))="","-",INDEX('ce raw data'!$C$2:$CZ$3000,MATCH(1,INDEX(('ce raw data'!$A$2:$A$3000=C2)*('ce raw data'!$B$2:$B$3000=$B21),,),0),MATCH(H5,'ce raw data'!$C$1:$CZ$1,0))),"-")</f>
        <v>-</v>
      </c>
      <c r="I21" s="8" t="str">
        <f>IFERROR(IF(INDEX('ce raw data'!$C$2:$CZ$3000,MATCH(1,INDEX(('ce raw data'!$A$2:$A$3000=C2)*('ce raw data'!$B$2:$B$3000=$B21),,),0),MATCH(I5,'ce raw data'!$C$1:$CZ$1,0))="","-",INDEX('ce raw data'!$C$2:$CZ$3000,MATCH(1,INDEX(('ce raw data'!$A$2:$A$3000=C2)*('ce raw data'!$B$2:$B$3000=$B21),,),0),MATCH(I5,'ce raw data'!$C$1:$CZ$1,0))),"-")</f>
        <v>-</v>
      </c>
      <c r="J21" s="8" t="str">
        <f>IFERROR(IF(INDEX('ce raw data'!$C$2:$CZ$3000,MATCH(1,INDEX(('ce raw data'!$A$2:$A$3000=C2)*('ce raw data'!$B$2:$B$3000=$B21),,),0),MATCH(J5,'ce raw data'!$C$1:$CZ$1,0))="","-",INDEX('ce raw data'!$C$2:$CZ$3000,MATCH(1,INDEX(('ce raw data'!$A$2:$A$3000=C2)*('ce raw data'!$B$2:$B$3000=$B21),,),0),MATCH(J5,'ce raw data'!$C$1:$CZ$1,0))),"-")</f>
        <v>-</v>
      </c>
      <c r="K21" s="8" t="str">
        <f>IFERROR(IF(INDEX('ce raw data'!$C$2:$CZ$3000,MATCH(1,INDEX(('ce raw data'!$A$2:$A$3000=C2)*('ce raw data'!$B$2:$B$3000=$B21),,),0),MATCH(K5,'ce raw data'!$C$1:$CZ$1,0))="","-",INDEX('ce raw data'!$C$2:$CZ$3000,MATCH(1,INDEX(('ce raw data'!$A$2:$A$3000=C2)*('ce raw data'!$B$2:$B$3000=$B21),,),0),MATCH(K5,'ce raw data'!$C$1:$CZ$1,0))),"-")</f>
        <v>-</v>
      </c>
      <c r="L21" s="8" t="str">
        <f>IFERROR(IF(INDEX('ce raw data'!$C$2:$CZ$3000,MATCH(1,INDEX(('ce raw data'!$A$2:$A$3000=C2)*('ce raw data'!$B$2:$B$3000=$B21),,),0),MATCH(L5,'ce raw data'!$C$1:$CZ$1,0))="","-",INDEX('ce raw data'!$C$2:$CZ$3000,MATCH(1,INDEX(('ce raw data'!$A$2:$A$3000=C2)*('ce raw data'!$B$2:$B$3000=$B21),,),0),MATCH(L5,'ce raw data'!$C$1:$CZ$1,0))),"-")</f>
        <v>-</v>
      </c>
      <c r="M21" s="8" t="str">
        <f>IFERROR(IF(INDEX('ce raw data'!$C$2:$CZ$3000,MATCH(1,INDEX(('ce raw data'!$A$2:$A$3000=C2)*('ce raw data'!$B$2:$B$3000=$B21),,),0),MATCH(M5,'ce raw data'!$C$1:$CZ$1,0))="","-",INDEX('ce raw data'!$C$2:$CZ$3000,MATCH(1,INDEX(('ce raw data'!$A$2:$A$3000=C2)*('ce raw data'!$B$2:$B$3000=$B21),,),0),MATCH(M5,'ce raw data'!$C$1:$CZ$1,0))),"-")</f>
        <v>-</v>
      </c>
      <c r="N21" s="8" t="str">
        <f>IFERROR(IF(INDEX('ce raw data'!$C$2:$CZ$3000,MATCH(1,INDEX(('ce raw data'!$A$2:$A$3000=C2)*('ce raw data'!$B$2:$B$3000=$B21),,),0),MATCH(N5,'ce raw data'!$C$1:$CZ$1,0))="","-",INDEX('ce raw data'!$C$2:$CZ$3000,MATCH(1,INDEX(('ce raw data'!$A$2:$A$3000=C2)*('ce raw data'!$B$2:$B$3000=$B21),,),0),MATCH(N5,'ce raw data'!$C$1:$CZ$1,0))),"-")</f>
        <v>-</v>
      </c>
    </row>
    <row r="22" spans="1:14" hidden="1" x14ac:dyDescent="0.4">
      <c r="B22" s="11"/>
      <c r="C22" s="8" t="str">
        <f>IFERROR(IF(INDEX('ce raw data'!$C$2:$CZ$3000,MATCH(1,INDEX(('ce raw data'!$A$2:$A$3000=C2)*('ce raw data'!$B$2:$B$3000=$B23),,),0),MATCH(SUBSTITUTE(C5,"Allele","Height"),'ce raw data'!$C$1:$CZ$1,0))="","-",INDEX('ce raw data'!$C$2:$CZ$3000,MATCH(1,INDEX(('ce raw data'!$A$2:$A$3000=C2)*('ce raw data'!$B$2:$B$3000=$B23),,),0),MATCH(SUBSTITUTE(C5,"Allele","Height"),'ce raw data'!$C$1:$CZ$1,0))),"-")</f>
        <v>-</v>
      </c>
      <c r="D22" s="8" t="str">
        <f>IFERROR(IF(INDEX('ce raw data'!$C$2:$CZ$3000,MATCH(1,INDEX(('ce raw data'!$A$2:$A$3000=C2)*('ce raw data'!$B$2:$B$3000=$B23),,),0),MATCH(SUBSTITUTE(D5,"Allele","Height"),'ce raw data'!$C$1:$CZ$1,0))="","-",INDEX('ce raw data'!$C$2:$CZ$3000,MATCH(1,INDEX(('ce raw data'!$A$2:$A$3000=C2)*('ce raw data'!$B$2:$B$3000=$B23),,),0),MATCH(SUBSTITUTE(D5,"Allele","Height"),'ce raw data'!$C$1:$CZ$1,0))),"-")</f>
        <v>-</v>
      </c>
      <c r="E22" s="8" t="str">
        <f>IFERROR(IF(INDEX('ce raw data'!$C$2:$CZ$3000,MATCH(1,INDEX(('ce raw data'!$A$2:$A$3000=C2)*('ce raw data'!$B$2:$B$3000=$B23),,),0),MATCH(SUBSTITUTE(E5,"Allele","Height"),'ce raw data'!$C$1:$CZ$1,0))="","-",INDEX('ce raw data'!$C$2:$CZ$3000,MATCH(1,INDEX(('ce raw data'!$A$2:$A$3000=C2)*('ce raw data'!$B$2:$B$3000=$B23),,),0),MATCH(SUBSTITUTE(E5,"Allele","Height"),'ce raw data'!$C$1:$CZ$1,0))),"-")</f>
        <v>-</v>
      </c>
      <c r="F22" s="8" t="str">
        <f>IFERROR(IF(INDEX('ce raw data'!$C$2:$CZ$3000,MATCH(1,INDEX(('ce raw data'!$A$2:$A$3000=C2)*('ce raw data'!$B$2:$B$3000=$B23),,),0),MATCH(SUBSTITUTE(F5,"Allele","Height"),'ce raw data'!$C$1:$CZ$1,0))="","-",INDEX('ce raw data'!$C$2:$CZ$3000,MATCH(1,INDEX(('ce raw data'!$A$2:$A$3000=C2)*('ce raw data'!$B$2:$B$3000=$B23),,),0),MATCH(SUBSTITUTE(F5,"Allele","Height"),'ce raw data'!$C$1:$CZ$1,0))),"-")</f>
        <v>-</v>
      </c>
      <c r="G22" s="8" t="str">
        <f>IFERROR(IF(INDEX('ce raw data'!$C$2:$CZ$3000,MATCH(1,INDEX(('ce raw data'!$A$2:$A$3000=C2)*('ce raw data'!$B$2:$B$3000=$B23),,),0),MATCH(SUBSTITUTE(G5,"Allele","Height"),'ce raw data'!$C$1:$CZ$1,0))="","-",INDEX('ce raw data'!$C$2:$CZ$3000,MATCH(1,INDEX(('ce raw data'!$A$2:$A$3000=C2)*('ce raw data'!$B$2:$B$3000=$B23),,),0),MATCH(SUBSTITUTE(G5,"Allele","Height"),'ce raw data'!$C$1:$CZ$1,0))),"-")</f>
        <v>-</v>
      </c>
      <c r="H22" s="8" t="str">
        <f>IFERROR(IF(INDEX('ce raw data'!$C$2:$CZ$3000,MATCH(1,INDEX(('ce raw data'!$A$2:$A$3000=C2)*('ce raw data'!$B$2:$B$3000=$B23),,),0),MATCH(SUBSTITUTE(H5,"Allele","Height"),'ce raw data'!$C$1:$CZ$1,0))="","-",INDEX('ce raw data'!$C$2:$CZ$3000,MATCH(1,INDEX(('ce raw data'!$A$2:$A$3000=C2)*('ce raw data'!$B$2:$B$3000=$B23),,),0),MATCH(SUBSTITUTE(H5,"Allele","Height"),'ce raw data'!$C$1:$CZ$1,0))),"-")</f>
        <v>-</v>
      </c>
      <c r="I22" s="8" t="str">
        <f>IFERROR(IF(INDEX('ce raw data'!$C$2:$CZ$3000,MATCH(1,INDEX(('ce raw data'!$A$2:$A$3000=C2)*('ce raw data'!$B$2:$B$3000=$B23),,),0),MATCH(SUBSTITUTE(I5,"Allele","Height"),'ce raw data'!$C$1:$CZ$1,0))="","-",INDEX('ce raw data'!$C$2:$CZ$3000,MATCH(1,INDEX(('ce raw data'!$A$2:$A$3000=C2)*('ce raw data'!$B$2:$B$3000=$B23),,),0),MATCH(SUBSTITUTE(I5,"Allele","Height"),'ce raw data'!$C$1:$CZ$1,0))),"-")</f>
        <v>-</v>
      </c>
      <c r="J22" s="8" t="str">
        <f>IFERROR(IF(INDEX('ce raw data'!$C$2:$CZ$3000,MATCH(1,INDEX(('ce raw data'!$A$2:$A$3000=C2)*('ce raw data'!$B$2:$B$3000=$B23),,),0),MATCH(SUBSTITUTE(J5,"Allele","Height"),'ce raw data'!$C$1:$CZ$1,0))="","-",INDEX('ce raw data'!$C$2:$CZ$3000,MATCH(1,INDEX(('ce raw data'!$A$2:$A$3000=C2)*('ce raw data'!$B$2:$B$3000=$B23),,),0),MATCH(SUBSTITUTE(J5,"Allele","Height"),'ce raw data'!$C$1:$CZ$1,0))),"-")</f>
        <v>-</v>
      </c>
      <c r="K22" s="8" t="str">
        <f>IFERROR(IF(INDEX('ce raw data'!$C$2:$CZ$3000,MATCH(1,INDEX(('ce raw data'!$A$2:$A$3000=C2)*('ce raw data'!$B$2:$B$3000=$B23),,),0),MATCH(SUBSTITUTE(K5,"Allele","Height"),'ce raw data'!$C$1:$CZ$1,0))="","-",INDEX('ce raw data'!$C$2:$CZ$3000,MATCH(1,INDEX(('ce raw data'!$A$2:$A$3000=C2)*('ce raw data'!$B$2:$B$3000=$B23),,),0),MATCH(SUBSTITUTE(K5,"Allele","Height"),'ce raw data'!$C$1:$CZ$1,0))),"-")</f>
        <v>-</v>
      </c>
      <c r="L22" s="8" t="str">
        <f>IFERROR(IF(INDEX('ce raw data'!$C$2:$CZ$3000,MATCH(1,INDEX(('ce raw data'!$A$2:$A$3000=C2)*('ce raw data'!$B$2:$B$3000=$B23),,),0),MATCH(SUBSTITUTE(L5,"Allele","Height"),'ce raw data'!$C$1:$CZ$1,0))="","-",INDEX('ce raw data'!$C$2:$CZ$3000,MATCH(1,INDEX(('ce raw data'!$A$2:$A$3000=C2)*('ce raw data'!$B$2:$B$3000=$B23),,),0),MATCH(SUBSTITUTE(L5,"Allele","Height"),'ce raw data'!$C$1:$CZ$1,0))),"-")</f>
        <v>-</v>
      </c>
      <c r="M22" s="8" t="str">
        <f>IFERROR(IF(INDEX('ce raw data'!$C$2:$CZ$3000,MATCH(1,INDEX(('ce raw data'!$A$2:$A$3000=C2)*('ce raw data'!$B$2:$B$3000=$B23),,),0),MATCH(SUBSTITUTE(M5,"Allele","Height"),'ce raw data'!$C$1:$CZ$1,0))="","-",INDEX('ce raw data'!$C$2:$CZ$3000,MATCH(1,INDEX(('ce raw data'!$A$2:$A$3000=C2)*('ce raw data'!$B$2:$B$3000=$B23),,),0),MATCH(SUBSTITUTE(M5,"Allele","Height"),'ce raw data'!$C$1:$CZ$1,0))),"-")</f>
        <v>-</v>
      </c>
      <c r="N22" s="8" t="str">
        <f>IFERROR(IF(INDEX('ce raw data'!$C$2:$CZ$3000,MATCH(1,INDEX(('ce raw data'!$A$2:$A$3000=C2)*('ce raw data'!$B$2:$B$3000=$B23),,),0),MATCH(SUBSTITUTE(N5,"Allele","Height"),'ce raw data'!$C$1:$CZ$1,0))="","-",INDEX('ce raw data'!$C$2:$CZ$3000,MATCH(1,INDEX(('ce raw data'!$A$2:$A$3000=C2)*('ce raw data'!$B$2:$B$3000=$B23),,),0),MATCH(SUBSTITUTE(N5,"Allele","Height"),'ce raw data'!$C$1:$CZ$1,0))),"-")</f>
        <v>-</v>
      </c>
    </row>
    <row r="23" spans="1:14" x14ac:dyDescent="0.4">
      <c r="B23" s="11" t="str">
        <f>'Allele Call Table'!$A$87</f>
        <v>D18S51</v>
      </c>
      <c r="C23" s="8" t="str">
        <f>IFERROR(IF(INDEX('ce raw data'!$C$2:$CZ$3000,MATCH(1,INDEX(('ce raw data'!$A$2:$A$3000=C2)*('ce raw data'!$B$2:$B$3000=$B23),,),0),MATCH(C5,'ce raw data'!$C$1:$CZ$1,0))="","-",INDEX('ce raw data'!$C$2:$CZ$3000,MATCH(1,INDEX(('ce raw data'!$A$2:$A$3000=C2)*('ce raw data'!$B$2:$B$3000=$B23),,),0),MATCH(C5,'ce raw data'!$C$1:$CZ$1,0))),"-")</f>
        <v>-</v>
      </c>
      <c r="D23" s="8" t="str">
        <f>IFERROR(IF(INDEX('ce raw data'!$C$2:$CZ$3000,MATCH(1,INDEX(('ce raw data'!$A$2:$A$3000=C2)*('ce raw data'!$B$2:$B$3000=$B23),,),0),MATCH(D5,'ce raw data'!$C$1:$CZ$1,0))="","-",INDEX('ce raw data'!$C$2:$CZ$3000,MATCH(1,INDEX(('ce raw data'!$A$2:$A$3000=C2)*('ce raw data'!$B$2:$B$3000=$B23),,),0),MATCH(D5,'ce raw data'!$C$1:$CZ$1,0))),"-")</f>
        <v>-</v>
      </c>
      <c r="E23" s="8" t="str">
        <f>IFERROR(IF(INDEX('ce raw data'!$C$2:$CZ$3000,MATCH(1,INDEX(('ce raw data'!$A$2:$A$3000=C2)*('ce raw data'!$B$2:$B$3000=$B23),,),0),MATCH(E5,'ce raw data'!$C$1:$CZ$1,0))="","-",INDEX('ce raw data'!$C$2:$CZ$3000,MATCH(1,INDEX(('ce raw data'!$A$2:$A$3000=C2)*('ce raw data'!$B$2:$B$3000=$B23),,),0),MATCH(E5,'ce raw data'!$C$1:$CZ$1,0))),"-")</f>
        <v>-</v>
      </c>
      <c r="F23" s="8" t="str">
        <f>IFERROR(IF(INDEX('ce raw data'!$C$2:$CZ$3000,MATCH(1,INDEX(('ce raw data'!$A$2:$A$3000=C2)*('ce raw data'!$B$2:$B$3000=$B23),,),0),MATCH(F5,'ce raw data'!$C$1:$CZ$1,0))="","-",INDEX('ce raw data'!$C$2:$CZ$3000,MATCH(1,INDEX(('ce raw data'!$A$2:$A$3000=C2)*('ce raw data'!$B$2:$B$3000=$B23),,),0),MATCH(F5,'ce raw data'!$C$1:$CZ$1,0))),"-")</f>
        <v>-</v>
      </c>
      <c r="G23" s="8" t="str">
        <f>IFERROR(IF(INDEX('ce raw data'!$C$2:$CZ$3000,MATCH(1,INDEX(('ce raw data'!$A$2:$A$3000=C2)*('ce raw data'!$B$2:$B$3000=$B23),,),0),MATCH(G5,'ce raw data'!$C$1:$CZ$1,0))="","-",INDEX('ce raw data'!$C$2:$CZ$3000,MATCH(1,INDEX(('ce raw data'!$A$2:$A$3000=C2)*('ce raw data'!$B$2:$B$3000=$B23),,),0),MATCH(G5,'ce raw data'!$C$1:$CZ$1,0))),"-")</f>
        <v>-</v>
      </c>
      <c r="H23" s="8" t="str">
        <f>IFERROR(IF(INDEX('ce raw data'!$C$2:$CZ$3000,MATCH(1,INDEX(('ce raw data'!$A$2:$A$3000=C2)*('ce raw data'!$B$2:$B$3000=$B23),,),0),MATCH(H5,'ce raw data'!$C$1:$CZ$1,0))="","-",INDEX('ce raw data'!$C$2:$CZ$3000,MATCH(1,INDEX(('ce raw data'!$A$2:$A$3000=C2)*('ce raw data'!$B$2:$B$3000=$B23),,),0),MATCH(H5,'ce raw data'!$C$1:$CZ$1,0))),"-")</f>
        <v>-</v>
      </c>
      <c r="I23" s="8" t="str">
        <f>IFERROR(IF(INDEX('ce raw data'!$C$2:$CZ$3000,MATCH(1,INDEX(('ce raw data'!$A$2:$A$3000=C2)*('ce raw data'!$B$2:$B$3000=$B23),,),0),MATCH(I5,'ce raw data'!$C$1:$CZ$1,0))="","-",INDEX('ce raw data'!$C$2:$CZ$3000,MATCH(1,INDEX(('ce raw data'!$A$2:$A$3000=C2)*('ce raw data'!$B$2:$B$3000=$B23),,),0),MATCH(I5,'ce raw data'!$C$1:$CZ$1,0))),"-")</f>
        <v>-</v>
      </c>
      <c r="J23" s="8" t="str">
        <f>IFERROR(IF(INDEX('ce raw data'!$C$2:$CZ$3000,MATCH(1,INDEX(('ce raw data'!$A$2:$A$3000=C2)*('ce raw data'!$B$2:$B$3000=$B23),,),0),MATCH(J5,'ce raw data'!$C$1:$CZ$1,0))="","-",INDEX('ce raw data'!$C$2:$CZ$3000,MATCH(1,INDEX(('ce raw data'!$A$2:$A$3000=C2)*('ce raw data'!$B$2:$B$3000=$B23),,),0),MATCH(J5,'ce raw data'!$C$1:$CZ$1,0))),"-")</f>
        <v>-</v>
      </c>
      <c r="K23" s="8" t="str">
        <f>IFERROR(IF(INDEX('ce raw data'!$C$2:$CZ$3000,MATCH(1,INDEX(('ce raw data'!$A$2:$A$3000=C2)*('ce raw data'!$B$2:$B$3000=$B23),,),0),MATCH(K5,'ce raw data'!$C$1:$CZ$1,0))="","-",INDEX('ce raw data'!$C$2:$CZ$3000,MATCH(1,INDEX(('ce raw data'!$A$2:$A$3000=C2)*('ce raw data'!$B$2:$B$3000=$B23),,),0),MATCH(K5,'ce raw data'!$C$1:$CZ$1,0))),"-")</f>
        <v>-</v>
      </c>
      <c r="L23" s="8" t="str">
        <f>IFERROR(IF(INDEX('ce raw data'!$C$2:$CZ$3000,MATCH(1,INDEX(('ce raw data'!$A$2:$A$3000=C2)*('ce raw data'!$B$2:$B$3000=$B23),,),0),MATCH(L5,'ce raw data'!$C$1:$CZ$1,0))="","-",INDEX('ce raw data'!$C$2:$CZ$3000,MATCH(1,INDEX(('ce raw data'!$A$2:$A$3000=C2)*('ce raw data'!$B$2:$B$3000=$B23),,),0),MATCH(L5,'ce raw data'!$C$1:$CZ$1,0))),"-")</f>
        <v>-</v>
      </c>
      <c r="M23" s="8" t="str">
        <f>IFERROR(IF(INDEX('ce raw data'!$C$2:$CZ$3000,MATCH(1,INDEX(('ce raw data'!$A$2:$A$3000=C2)*('ce raw data'!$B$2:$B$3000=$B23),,),0),MATCH(M5,'ce raw data'!$C$1:$CZ$1,0))="","-",INDEX('ce raw data'!$C$2:$CZ$3000,MATCH(1,INDEX(('ce raw data'!$A$2:$A$3000=C2)*('ce raw data'!$B$2:$B$3000=$B23),,),0),MATCH(M5,'ce raw data'!$C$1:$CZ$1,0))),"-")</f>
        <v>-</v>
      </c>
      <c r="N23" s="8" t="str">
        <f>IFERROR(IF(INDEX('ce raw data'!$C$2:$CZ$3000,MATCH(1,INDEX(('ce raw data'!$A$2:$A$3000=C2)*('ce raw data'!$B$2:$B$3000=$B23),,),0),MATCH(N5,'ce raw data'!$C$1:$CZ$1,0))="","-",INDEX('ce raw data'!$C$2:$CZ$3000,MATCH(1,INDEX(('ce raw data'!$A$2:$A$3000=C2)*('ce raw data'!$B$2:$B$3000=$B23),,),0),MATCH(N5,'ce raw data'!$C$1:$CZ$1,0))),"-")</f>
        <v>-</v>
      </c>
    </row>
    <row r="24" spans="1:14" hidden="1" x14ac:dyDescent="0.4">
      <c r="B24" s="11"/>
      <c r="C24" s="8" t="str">
        <f>IFERROR(IF(INDEX('ce raw data'!$C$2:$CZ$3000,MATCH(1,INDEX(('ce raw data'!$A$2:$A$3000=C2)*('ce raw data'!$B$2:$B$3000=$B25),,),0),MATCH(SUBSTITUTE(C5,"Allele","Height"),'ce raw data'!$C$1:$CZ$1,0))="","-",INDEX('ce raw data'!$C$2:$CZ$3000,MATCH(1,INDEX(('ce raw data'!$A$2:$A$3000=C2)*('ce raw data'!$B$2:$B$3000=$B25),,),0),MATCH(SUBSTITUTE(C5,"Allele","Height"),'ce raw data'!$C$1:$CZ$1,0))),"-")</f>
        <v>-</v>
      </c>
      <c r="D24" s="8" t="str">
        <f>IFERROR(IF(INDEX('ce raw data'!$C$2:$CZ$3000,MATCH(1,INDEX(('ce raw data'!$A$2:$A$3000=C2)*('ce raw data'!$B$2:$B$3000=$B25),,),0),MATCH(SUBSTITUTE(D5,"Allele","Height"),'ce raw data'!$C$1:$CZ$1,0))="","-",INDEX('ce raw data'!$C$2:$CZ$3000,MATCH(1,INDEX(('ce raw data'!$A$2:$A$3000=C2)*('ce raw data'!$B$2:$B$3000=$B25),,),0),MATCH(SUBSTITUTE(D5,"Allele","Height"),'ce raw data'!$C$1:$CZ$1,0))),"-")</f>
        <v>-</v>
      </c>
      <c r="E24" s="8" t="str">
        <f>IFERROR(IF(INDEX('ce raw data'!$C$2:$CZ$3000,MATCH(1,INDEX(('ce raw data'!$A$2:$A$3000=C2)*('ce raw data'!$B$2:$B$3000=$B25),,),0),MATCH(SUBSTITUTE(E5,"Allele","Height"),'ce raw data'!$C$1:$CZ$1,0))="","-",INDEX('ce raw data'!$C$2:$CZ$3000,MATCH(1,INDEX(('ce raw data'!$A$2:$A$3000=C2)*('ce raw data'!$B$2:$B$3000=$B25),,),0),MATCH(SUBSTITUTE(E5,"Allele","Height"),'ce raw data'!$C$1:$CZ$1,0))),"-")</f>
        <v>-</v>
      </c>
      <c r="F24" s="8" t="str">
        <f>IFERROR(IF(INDEX('ce raw data'!$C$2:$CZ$3000,MATCH(1,INDEX(('ce raw data'!$A$2:$A$3000=C2)*('ce raw data'!$B$2:$B$3000=$B25),,),0),MATCH(SUBSTITUTE(F5,"Allele","Height"),'ce raw data'!$C$1:$CZ$1,0))="","-",INDEX('ce raw data'!$C$2:$CZ$3000,MATCH(1,INDEX(('ce raw data'!$A$2:$A$3000=C2)*('ce raw data'!$B$2:$B$3000=$B25),,),0),MATCH(SUBSTITUTE(F5,"Allele","Height"),'ce raw data'!$C$1:$CZ$1,0))),"-")</f>
        <v>-</v>
      </c>
      <c r="G24" s="8" t="str">
        <f>IFERROR(IF(INDEX('ce raw data'!$C$2:$CZ$3000,MATCH(1,INDEX(('ce raw data'!$A$2:$A$3000=C2)*('ce raw data'!$B$2:$B$3000=$B25),,),0),MATCH(SUBSTITUTE(G5,"Allele","Height"),'ce raw data'!$C$1:$CZ$1,0))="","-",INDEX('ce raw data'!$C$2:$CZ$3000,MATCH(1,INDEX(('ce raw data'!$A$2:$A$3000=C2)*('ce raw data'!$B$2:$B$3000=$B25),,),0),MATCH(SUBSTITUTE(G5,"Allele","Height"),'ce raw data'!$C$1:$CZ$1,0))),"-")</f>
        <v>-</v>
      </c>
      <c r="H24" s="8" t="str">
        <f>IFERROR(IF(INDEX('ce raw data'!$C$2:$CZ$3000,MATCH(1,INDEX(('ce raw data'!$A$2:$A$3000=C2)*('ce raw data'!$B$2:$B$3000=$B25),,),0),MATCH(SUBSTITUTE(H5,"Allele","Height"),'ce raw data'!$C$1:$CZ$1,0))="","-",INDEX('ce raw data'!$C$2:$CZ$3000,MATCH(1,INDEX(('ce raw data'!$A$2:$A$3000=C2)*('ce raw data'!$B$2:$B$3000=$B25),,),0),MATCH(SUBSTITUTE(H5,"Allele","Height"),'ce raw data'!$C$1:$CZ$1,0))),"-")</f>
        <v>-</v>
      </c>
      <c r="I24" s="8" t="str">
        <f>IFERROR(IF(INDEX('ce raw data'!$C$2:$CZ$3000,MATCH(1,INDEX(('ce raw data'!$A$2:$A$3000=C2)*('ce raw data'!$B$2:$B$3000=$B25),,),0),MATCH(SUBSTITUTE(I5,"Allele","Height"),'ce raw data'!$C$1:$CZ$1,0))="","-",INDEX('ce raw data'!$C$2:$CZ$3000,MATCH(1,INDEX(('ce raw data'!$A$2:$A$3000=C2)*('ce raw data'!$B$2:$B$3000=$B25),,),0),MATCH(SUBSTITUTE(I5,"Allele","Height"),'ce raw data'!$C$1:$CZ$1,0))),"-")</f>
        <v>-</v>
      </c>
      <c r="J24" s="8" t="str">
        <f>IFERROR(IF(INDEX('ce raw data'!$C$2:$CZ$3000,MATCH(1,INDEX(('ce raw data'!$A$2:$A$3000=C2)*('ce raw data'!$B$2:$B$3000=$B25),,),0),MATCH(SUBSTITUTE(J5,"Allele","Height"),'ce raw data'!$C$1:$CZ$1,0))="","-",INDEX('ce raw data'!$C$2:$CZ$3000,MATCH(1,INDEX(('ce raw data'!$A$2:$A$3000=C2)*('ce raw data'!$B$2:$B$3000=$B25),,),0),MATCH(SUBSTITUTE(J5,"Allele","Height"),'ce raw data'!$C$1:$CZ$1,0))),"-")</f>
        <v>-</v>
      </c>
      <c r="K24" s="8" t="str">
        <f>IFERROR(IF(INDEX('ce raw data'!$C$2:$CZ$3000,MATCH(1,INDEX(('ce raw data'!$A$2:$A$3000=C2)*('ce raw data'!$B$2:$B$3000=$B25),,),0),MATCH(SUBSTITUTE(K5,"Allele","Height"),'ce raw data'!$C$1:$CZ$1,0))="","-",INDEX('ce raw data'!$C$2:$CZ$3000,MATCH(1,INDEX(('ce raw data'!$A$2:$A$3000=C2)*('ce raw data'!$B$2:$B$3000=$B25),,),0),MATCH(SUBSTITUTE(K5,"Allele","Height"),'ce raw data'!$C$1:$CZ$1,0))),"-")</f>
        <v>-</v>
      </c>
      <c r="L24" s="8" t="str">
        <f>IFERROR(IF(INDEX('ce raw data'!$C$2:$CZ$3000,MATCH(1,INDEX(('ce raw data'!$A$2:$A$3000=C2)*('ce raw data'!$B$2:$B$3000=$B25),,),0),MATCH(SUBSTITUTE(L5,"Allele","Height"),'ce raw data'!$C$1:$CZ$1,0))="","-",INDEX('ce raw data'!$C$2:$CZ$3000,MATCH(1,INDEX(('ce raw data'!$A$2:$A$3000=C2)*('ce raw data'!$B$2:$B$3000=$B25),,),0),MATCH(SUBSTITUTE(L5,"Allele","Height"),'ce raw data'!$C$1:$CZ$1,0))),"-")</f>
        <v>-</v>
      </c>
      <c r="M24" s="8" t="str">
        <f>IFERROR(IF(INDEX('ce raw data'!$C$2:$CZ$3000,MATCH(1,INDEX(('ce raw data'!$A$2:$A$3000=C2)*('ce raw data'!$B$2:$B$3000=$B25),,),0),MATCH(SUBSTITUTE(M5,"Allele","Height"),'ce raw data'!$C$1:$CZ$1,0))="","-",INDEX('ce raw data'!$C$2:$CZ$3000,MATCH(1,INDEX(('ce raw data'!$A$2:$A$3000=C2)*('ce raw data'!$B$2:$B$3000=$B25),,),0),MATCH(SUBSTITUTE(M5,"Allele","Height"),'ce raw data'!$C$1:$CZ$1,0))),"-")</f>
        <v>-</v>
      </c>
      <c r="N24" s="8" t="str">
        <f>IFERROR(IF(INDEX('ce raw data'!$C$2:$CZ$3000,MATCH(1,INDEX(('ce raw data'!$A$2:$A$3000=C2)*('ce raw data'!$B$2:$B$3000=$B25),,),0),MATCH(SUBSTITUTE(N5,"Allele","Height"),'ce raw data'!$C$1:$CZ$1,0))="","-",INDEX('ce raw data'!$C$2:$CZ$3000,MATCH(1,INDEX(('ce raw data'!$A$2:$A$3000=C2)*('ce raw data'!$B$2:$B$3000=$B25),,),0),MATCH(SUBSTITUTE(N5,"Allele","Height"),'ce raw data'!$C$1:$CZ$1,0))),"-")</f>
        <v>-</v>
      </c>
    </row>
    <row r="25" spans="1:14" x14ac:dyDescent="0.4">
      <c r="B25" s="11" t="str">
        <f>'Allele Call Table'!$A$89</f>
        <v>D2S1338</v>
      </c>
      <c r="C25" s="8" t="str">
        <f>IFERROR(IF(INDEX('ce raw data'!$C$2:$CZ$3000,MATCH(1,INDEX(('ce raw data'!$A$2:$A$3000=C2)*('ce raw data'!$B$2:$B$3000=$B25),,),0),MATCH(C5,'ce raw data'!$C$1:$CZ$1,0))="","-",INDEX('ce raw data'!$C$2:$CZ$3000,MATCH(1,INDEX(('ce raw data'!$A$2:$A$3000=C2)*('ce raw data'!$B$2:$B$3000=$B25),,),0),MATCH(C5,'ce raw data'!$C$1:$CZ$1,0))),"-")</f>
        <v>-</v>
      </c>
      <c r="D25" s="8" t="str">
        <f>IFERROR(IF(INDEX('ce raw data'!$C$2:$CZ$3000,MATCH(1,INDEX(('ce raw data'!$A$2:$A$3000=C2)*('ce raw data'!$B$2:$B$3000=$B25),,),0),MATCH(D5,'ce raw data'!$C$1:$CZ$1,0))="","-",INDEX('ce raw data'!$C$2:$CZ$3000,MATCH(1,INDEX(('ce raw data'!$A$2:$A$3000=C2)*('ce raw data'!$B$2:$B$3000=$B25),,),0),MATCH(D5,'ce raw data'!$C$1:$CZ$1,0))),"-")</f>
        <v>-</v>
      </c>
      <c r="E25" s="8" t="str">
        <f>IFERROR(IF(INDEX('ce raw data'!$C$2:$CZ$3000,MATCH(1,INDEX(('ce raw data'!$A$2:$A$3000=C2)*('ce raw data'!$B$2:$B$3000=$B25),,),0),MATCH(E5,'ce raw data'!$C$1:$CZ$1,0))="","-",INDEX('ce raw data'!$C$2:$CZ$3000,MATCH(1,INDEX(('ce raw data'!$A$2:$A$3000=C2)*('ce raw data'!$B$2:$B$3000=$B25),,),0),MATCH(E5,'ce raw data'!$C$1:$CZ$1,0))),"-")</f>
        <v>-</v>
      </c>
      <c r="F25" s="8" t="str">
        <f>IFERROR(IF(INDEX('ce raw data'!$C$2:$CZ$3000,MATCH(1,INDEX(('ce raw data'!$A$2:$A$3000=C2)*('ce raw data'!$B$2:$B$3000=$B25),,),0),MATCH(F5,'ce raw data'!$C$1:$CZ$1,0))="","-",INDEX('ce raw data'!$C$2:$CZ$3000,MATCH(1,INDEX(('ce raw data'!$A$2:$A$3000=C2)*('ce raw data'!$B$2:$B$3000=$B25),,),0),MATCH(F5,'ce raw data'!$C$1:$CZ$1,0))),"-")</f>
        <v>-</v>
      </c>
      <c r="G25" s="8" t="str">
        <f>IFERROR(IF(INDEX('ce raw data'!$C$2:$CZ$3000,MATCH(1,INDEX(('ce raw data'!$A$2:$A$3000=C2)*('ce raw data'!$B$2:$B$3000=$B25),,),0),MATCH(G5,'ce raw data'!$C$1:$CZ$1,0))="","-",INDEX('ce raw data'!$C$2:$CZ$3000,MATCH(1,INDEX(('ce raw data'!$A$2:$A$3000=C2)*('ce raw data'!$B$2:$B$3000=$B25),,),0),MATCH(G5,'ce raw data'!$C$1:$CZ$1,0))),"-")</f>
        <v>-</v>
      </c>
      <c r="H25" s="8" t="str">
        <f>IFERROR(IF(INDEX('ce raw data'!$C$2:$CZ$3000,MATCH(1,INDEX(('ce raw data'!$A$2:$A$3000=C2)*('ce raw data'!$B$2:$B$3000=$B25),,),0),MATCH(H5,'ce raw data'!$C$1:$CZ$1,0))="","-",INDEX('ce raw data'!$C$2:$CZ$3000,MATCH(1,INDEX(('ce raw data'!$A$2:$A$3000=C2)*('ce raw data'!$B$2:$B$3000=$B25),,),0),MATCH(H5,'ce raw data'!$C$1:$CZ$1,0))),"-")</f>
        <v>-</v>
      </c>
      <c r="I25" s="8" t="str">
        <f>IFERROR(IF(INDEX('ce raw data'!$C$2:$CZ$3000,MATCH(1,INDEX(('ce raw data'!$A$2:$A$3000=C2)*('ce raw data'!$B$2:$B$3000=$B25),,),0),MATCH(I5,'ce raw data'!$C$1:$CZ$1,0))="","-",INDEX('ce raw data'!$C$2:$CZ$3000,MATCH(1,INDEX(('ce raw data'!$A$2:$A$3000=C2)*('ce raw data'!$B$2:$B$3000=$B25),,),0),MATCH(I5,'ce raw data'!$C$1:$CZ$1,0))),"-")</f>
        <v>-</v>
      </c>
      <c r="J25" s="8" t="str">
        <f>IFERROR(IF(INDEX('ce raw data'!$C$2:$CZ$3000,MATCH(1,INDEX(('ce raw data'!$A$2:$A$3000=C2)*('ce raw data'!$B$2:$B$3000=$B25),,),0),MATCH(J5,'ce raw data'!$C$1:$CZ$1,0))="","-",INDEX('ce raw data'!$C$2:$CZ$3000,MATCH(1,INDEX(('ce raw data'!$A$2:$A$3000=C2)*('ce raw data'!$B$2:$B$3000=$B25),,),0),MATCH(J5,'ce raw data'!$C$1:$CZ$1,0))),"-")</f>
        <v>-</v>
      </c>
      <c r="K25" s="8" t="str">
        <f>IFERROR(IF(INDEX('ce raw data'!$C$2:$CZ$3000,MATCH(1,INDEX(('ce raw data'!$A$2:$A$3000=C2)*('ce raw data'!$B$2:$B$3000=$B25),,),0),MATCH(K5,'ce raw data'!$C$1:$CZ$1,0))="","-",INDEX('ce raw data'!$C$2:$CZ$3000,MATCH(1,INDEX(('ce raw data'!$A$2:$A$3000=C2)*('ce raw data'!$B$2:$B$3000=$B25),,),0),MATCH(K5,'ce raw data'!$C$1:$CZ$1,0))),"-")</f>
        <v>-</v>
      </c>
      <c r="L25" s="8" t="str">
        <f>IFERROR(IF(INDEX('ce raw data'!$C$2:$CZ$3000,MATCH(1,INDEX(('ce raw data'!$A$2:$A$3000=C2)*('ce raw data'!$B$2:$B$3000=$B25),,),0),MATCH(L5,'ce raw data'!$C$1:$CZ$1,0))="","-",INDEX('ce raw data'!$C$2:$CZ$3000,MATCH(1,INDEX(('ce raw data'!$A$2:$A$3000=C2)*('ce raw data'!$B$2:$B$3000=$B25),,),0),MATCH(L5,'ce raw data'!$C$1:$CZ$1,0))),"-")</f>
        <v>-</v>
      </c>
      <c r="M25" s="8" t="str">
        <f>IFERROR(IF(INDEX('ce raw data'!$C$2:$CZ$3000,MATCH(1,INDEX(('ce raw data'!$A$2:$A$3000=C2)*('ce raw data'!$B$2:$B$3000=$B25),,),0),MATCH(M5,'ce raw data'!$C$1:$CZ$1,0))="","-",INDEX('ce raw data'!$C$2:$CZ$3000,MATCH(1,INDEX(('ce raw data'!$A$2:$A$3000=C2)*('ce raw data'!$B$2:$B$3000=$B25),,),0),MATCH(M5,'ce raw data'!$C$1:$CZ$1,0))),"-")</f>
        <v>-</v>
      </c>
      <c r="N25" s="8" t="str">
        <f>IFERROR(IF(INDEX('ce raw data'!$C$2:$CZ$3000,MATCH(1,INDEX(('ce raw data'!$A$2:$A$3000=C2)*('ce raw data'!$B$2:$B$3000=$B25),,),0),MATCH(N5,'ce raw data'!$C$1:$CZ$1,0))="","-",INDEX('ce raw data'!$C$2:$CZ$3000,MATCH(1,INDEX(('ce raw data'!$A$2:$A$3000=C2)*('ce raw data'!$B$2:$B$3000=$B25),,),0),MATCH(N5,'ce raw data'!$C$1:$CZ$1,0))),"-")</f>
        <v>-</v>
      </c>
    </row>
    <row r="26" spans="1:14" hidden="1" x14ac:dyDescent="0.4">
      <c r="B26" s="11"/>
      <c r="C26" s="8" t="str">
        <f>IFERROR(IF(INDEX('ce raw data'!$C$2:$CZ$3000,MATCH(1,INDEX(('ce raw data'!$A$2:$A$3000=C2)*('ce raw data'!$B$2:$B$3000=$B27),,),0),MATCH(SUBSTITUTE(C5,"Allele","Height"),'ce raw data'!$C$1:$CZ$1,0))="","-",INDEX('ce raw data'!$C$2:$CZ$3000,MATCH(1,INDEX(('ce raw data'!$A$2:$A$3000=C2)*('ce raw data'!$B$2:$B$3000=$B27),,),0),MATCH(SUBSTITUTE(C5,"Allele","Height"),'ce raw data'!$C$1:$CZ$1,0))),"-")</f>
        <v>-</v>
      </c>
      <c r="D26" s="8" t="str">
        <f>IFERROR(IF(INDEX('ce raw data'!$C$2:$CZ$3000,MATCH(1,INDEX(('ce raw data'!$A$2:$A$3000=C2)*('ce raw data'!$B$2:$B$3000=$B27),,),0),MATCH(SUBSTITUTE(D5,"Allele","Height"),'ce raw data'!$C$1:$CZ$1,0))="","-",INDEX('ce raw data'!$C$2:$CZ$3000,MATCH(1,INDEX(('ce raw data'!$A$2:$A$3000=C2)*('ce raw data'!$B$2:$B$3000=$B27),,),0),MATCH(SUBSTITUTE(D5,"Allele","Height"),'ce raw data'!$C$1:$CZ$1,0))),"-")</f>
        <v>-</v>
      </c>
      <c r="E26" s="8" t="str">
        <f>IFERROR(IF(INDEX('ce raw data'!$C$2:$CZ$3000,MATCH(1,INDEX(('ce raw data'!$A$2:$A$3000=C2)*('ce raw data'!$B$2:$B$3000=$B27),,),0),MATCH(SUBSTITUTE(E5,"Allele","Height"),'ce raw data'!$C$1:$CZ$1,0))="","-",INDEX('ce raw data'!$C$2:$CZ$3000,MATCH(1,INDEX(('ce raw data'!$A$2:$A$3000=C2)*('ce raw data'!$B$2:$B$3000=$B27),,),0),MATCH(SUBSTITUTE(E5,"Allele","Height"),'ce raw data'!$C$1:$CZ$1,0))),"-")</f>
        <v>-</v>
      </c>
      <c r="F26" s="8" t="str">
        <f>IFERROR(IF(INDEX('ce raw data'!$C$2:$CZ$3000,MATCH(1,INDEX(('ce raw data'!$A$2:$A$3000=C2)*('ce raw data'!$B$2:$B$3000=$B27),,),0),MATCH(SUBSTITUTE(F5,"Allele","Height"),'ce raw data'!$C$1:$CZ$1,0))="","-",INDEX('ce raw data'!$C$2:$CZ$3000,MATCH(1,INDEX(('ce raw data'!$A$2:$A$3000=C2)*('ce raw data'!$B$2:$B$3000=$B27),,),0),MATCH(SUBSTITUTE(F5,"Allele","Height"),'ce raw data'!$C$1:$CZ$1,0))),"-")</f>
        <v>-</v>
      </c>
      <c r="G26" s="8" t="str">
        <f>IFERROR(IF(INDEX('ce raw data'!$C$2:$CZ$3000,MATCH(1,INDEX(('ce raw data'!$A$2:$A$3000=C2)*('ce raw data'!$B$2:$B$3000=$B27),,),0),MATCH(SUBSTITUTE(G5,"Allele","Height"),'ce raw data'!$C$1:$CZ$1,0))="","-",INDEX('ce raw data'!$C$2:$CZ$3000,MATCH(1,INDEX(('ce raw data'!$A$2:$A$3000=C2)*('ce raw data'!$B$2:$B$3000=$B27),,),0),MATCH(SUBSTITUTE(G5,"Allele","Height"),'ce raw data'!$C$1:$CZ$1,0))),"-")</f>
        <v>-</v>
      </c>
      <c r="H26" s="8" t="str">
        <f>IFERROR(IF(INDEX('ce raw data'!$C$2:$CZ$3000,MATCH(1,INDEX(('ce raw data'!$A$2:$A$3000=C2)*('ce raw data'!$B$2:$B$3000=$B27),,),0),MATCH(SUBSTITUTE(H5,"Allele","Height"),'ce raw data'!$C$1:$CZ$1,0))="","-",INDEX('ce raw data'!$C$2:$CZ$3000,MATCH(1,INDEX(('ce raw data'!$A$2:$A$3000=C2)*('ce raw data'!$B$2:$B$3000=$B27),,),0),MATCH(SUBSTITUTE(H5,"Allele","Height"),'ce raw data'!$C$1:$CZ$1,0))),"-")</f>
        <v>-</v>
      </c>
      <c r="I26" s="8" t="str">
        <f>IFERROR(IF(INDEX('ce raw data'!$C$2:$CZ$3000,MATCH(1,INDEX(('ce raw data'!$A$2:$A$3000=C2)*('ce raw data'!$B$2:$B$3000=$B27),,),0),MATCH(SUBSTITUTE(I5,"Allele","Height"),'ce raw data'!$C$1:$CZ$1,0))="","-",INDEX('ce raw data'!$C$2:$CZ$3000,MATCH(1,INDEX(('ce raw data'!$A$2:$A$3000=C2)*('ce raw data'!$B$2:$B$3000=$B27),,),0),MATCH(SUBSTITUTE(I5,"Allele","Height"),'ce raw data'!$C$1:$CZ$1,0))),"-")</f>
        <v>-</v>
      </c>
      <c r="J26" s="8" t="str">
        <f>IFERROR(IF(INDEX('ce raw data'!$C$2:$CZ$3000,MATCH(1,INDEX(('ce raw data'!$A$2:$A$3000=C2)*('ce raw data'!$B$2:$B$3000=$B27),,),0),MATCH(SUBSTITUTE(J5,"Allele","Height"),'ce raw data'!$C$1:$CZ$1,0))="","-",INDEX('ce raw data'!$C$2:$CZ$3000,MATCH(1,INDEX(('ce raw data'!$A$2:$A$3000=C2)*('ce raw data'!$B$2:$B$3000=$B27),,),0),MATCH(SUBSTITUTE(J5,"Allele","Height"),'ce raw data'!$C$1:$CZ$1,0))),"-")</f>
        <v>-</v>
      </c>
      <c r="K26" s="8" t="str">
        <f>IFERROR(IF(INDEX('ce raw data'!$C$2:$CZ$3000,MATCH(1,INDEX(('ce raw data'!$A$2:$A$3000=C2)*('ce raw data'!$B$2:$B$3000=$B27),,),0),MATCH(SUBSTITUTE(K5,"Allele","Height"),'ce raw data'!$C$1:$CZ$1,0))="","-",INDEX('ce raw data'!$C$2:$CZ$3000,MATCH(1,INDEX(('ce raw data'!$A$2:$A$3000=C2)*('ce raw data'!$B$2:$B$3000=$B27),,),0),MATCH(SUBSTITUTE(K5,"Allele","Height"),'ce raw data'!$C$1:$CZ$1,0))),"-")</f>
        <v>-</v>
      </c>
      <c r="L26" s="8" t="str">
        <f>IFERROR(IF(INDEX('ce raw data'!$C$2:$CZ$3000,MATCH(1,INDEX(('ce raw data'!$A$2:$A$3000=C2)*('ce raw data'!$B$2:$B$3000=$B27),,),0),MATCH(SUBSTITUTE(L5,"Allele","Height"),'ce raw data'!$C$1:$CZ$1,0))="","-",INDEX('ce raw data'!$C$2:$CZ$3000,MATCH(1,INDEX(('ce raw data'!$A$2:$A$3000=C2)*('ce raw data'!$B$2:$B$3000=$B27),,),0),MATCH(SUBSTITUTE(L5,"Allele","Height"),'ce raw data'!$C$1:$CZ$1,0))),"-")</f>
        <v>-</v>
      </c>
      <c r="M26" s="8" t="str">
        <f>IFERROR(IF(INDEX('ce raw data'!$C$2:$CZ$3000,MATCH(1,INDEX(('ce raw data'!$A$2:$A$3000=C2)*('ce raw data'!$B$2:$B$3000=$B27),,),0),MATCH(SUBSTITUTE(M5,"Allele","Height"),'ce raw data'!$C$1:$CZ$1,0))="","-",INDEX('ce raw data'!$C$2:$CZ$3000,MATCH(1,INDEX(('ce raw data'!$A$2:$A$3000=C2)*('ce raw data'!$B$2:$B$3000=$B27),,),0),MATCH(SUBSTITUTE(M5,"Allele","Height"),'ce raw data'!$C$1:$CZ$1,0))),"-")</f>
        <v>-</v>
      </c>
      <c r="N26" s="8" t="str">
        <f>IFERROR(IF(INDEX('ce raw data'!$C$2:$CZ$3000,MATCH(1,INDEX(('ce raw data'!$A$2:$A$3000=C2)*('ce raw data'!$B$2:$B$3000=$B27),,),0),MATCH(SUBSTITUTE(N5,"Allele","Height"),'ce raw data'!$C$1:$CZ$1,0))="","-",INDEX('ce raw data'!$C$2:$CZ$3000,MATCH(1,INDEX(('ce raw data'!$A$2:$A$3000=C2)*('ce raw data'!$B$2:$B$3000=$B27),,),0),MATCH(SUBSTITUTE(N5,"Allele","Height"),'ce raw data'!$C$1:$CZ$1,0))),"-")</f>
        <v>-</v>
      </c>
    </row>
    <row r="27" spans="1:14" x14ac:dyDescent="0.4">
      <c r="B27" s="11" t="str">
        <f>'Allele Call Table'!$A$91</f>
        <v>CSF1PO</v>
      </c>
      <c r="C27" s="8" t="str">
        <f>IFERROR(IF(INDEX('ce raw data'!$C$2:$CZ$3000,MATCH(1,INDEX(('ce raw data'!$A$2:$A$3000=C2)*('ce raw data'!$B$2:$B$3000=$B27),,),0),MATCH(C5,'ce raw data'!$C$1:$CZ$1,0))="","-",INDEX('ce raw data'!$C$2:$CZ$3000,MATCH(1,INDEX(('ce raw data'!$A$2:$A$3000=C2)*('ce raw data'!$B$2:$B$3000=$B27),,),0),MATCH(C5,'ce raw data'!$C$1:$CZ$1,0))),"-")</f>
        <v>-</v>
      </c>
      <c r="D27" s="8" t="str">
        <f>IFERROR(IF(INDEX('ce raw data'!$C$2:$CZ$3000,MATCH(1,INDEX(('ce raw data'!$A$2:$A$3000=C2)*('ce raw data'!$B$2:$B$3000=$B27),,),0),MATCH(D5,'ce raw data'!$C$1:$CZ$1,0))="","-",INDEX('ce raw data'!$C$2:$CZ$3000,MATCH(1,INDEX(('ce raw data'!$A$2:$A$3000=C2)*('ce raw data'!$B$2:$B$3000=$B27),,),0),MATCH(D5,'ce raw data'!$C$1:$CZ$1,0))),"-")</f>
        <v>-</v>
      </c>
      <c r="E27" s="8" t="str">
        <f>IFERROR(IF(INDEX('ce raw data'!$C$2:$CZ$3000,MATCH(1,INDEX(('ce raw data'!$A$2:$A$3000=C2)*('ce raw data'!$B$2:$B$3000=$B27),,),0),MATCH(E5,'ce raw data'!$C$1:$CZ$1,0))="","-",INDEX('ce raw data'!$C$2:$CZ$3000,MATCH(1,INDEX(('ce raw data'!$A$2:$A$3000=C2)*('ce raw data'!$B$2:$B$3000=$B27),,),0),MATCH(E5,'ce raw data'!$C$1:$CZ$1,0))),"-")</f>
        <v>-</v>
      </c>
      <c r="F27" s="8" t="str">
        <f>IFERROR(IF(INDEX('ce raw data'!$C$2:$CZ$3000,MATCH(1,INDEX(('ce raw data'!$A$2:$A$3000=C2)*('ce raw data'!$B$2:$B$3000=$B27),,),0),MATCH(F5,'ce raw data'!$C$1:$CZ$1,0))="","-",INDEX('ce raw data'!$C$2:$CZ$3000,MATCH(1,INDEX(('ce raw data'!$A$2:$A$3000=C2)*('ce raw data'!$B$2:$B$3000=$B27),,),0),MATCH(F5,'ce raw data'!$C$1:$CZ$1,0))),"-")</f>
        <v>-</v>
      </c>
      <c r="G27" s="8" t="str">
        <f>IFERROR(IF(INDEX('ce raw data'!$C$2:$CZ$3000,MATCH(1,INDEX(('ce raw data'!$A$2:$A$3000=C2)*('ce raw data'!$B$2:$B$3000=$B27),,),0),MATCH(G5,'ce raw data'!$C$1:$CZ$1,0))="","-",INDEX('ce raw data'!$C$2:$CZ$3000,MATCH(1,INDEX(('ce raw data'!$A$2:$A$3000=C2)*('ce raw data'!$B$2:$B$3000=$B27),,),0),MATCH(G5,'ce raw data'!$C$1:$CZ$1,0))),"-")</f>
        <v>-</v>
      </c>
      <c r="H27" s="8" t="str">
        <f>IFERROR(IF(INDEX('ce raw data'!$C$2:$CZ$3000,MATCH(1,INDEX(('ce raw data'!$A$2:$A$3000=C2)*('ce raw data'!$B$2:$B$3000=$B27),,),0),MATCH(H5,'ce raw data'!$C$1:$CZ$1,0))="","-",INDEX('ce raw data'!$C$2:$CZ$3000,MATCH(1,INDEX(('ce raw data'!$A$2:$A$3000=C2)*('ce raw data'!$B$2:$B$3000=$B27),,),0),MATCH(H5,'ce raw data'!$C$1:$CZ$1,0))),"-")</f>
        <v>-</v>
      </c>
      <c r="I27" s="8" t="str">
        <f>IFERROR(IF(INDEX('ce raw data'!$C$2:$CZ$3000,MATCH(1,INDEX(('ce raw data'!$A$2:$A$3000=C2)*('ce raw data'!$B$2:$B$3000=$B27),,),0),MATCH(I5,'ce raw data'!$C$1:$CZ$1,0))="","-",INDEX('ce raw data'!$C$2:$CZ$3000,MATCH(1,INDEX(('ce raw data'!$A$2:$A$3000=C2)*('ce raw data'!$B$2:$B$3000=$B27),,),0),MATCH(I5,'ce raw data'!$C$1:$CZ$1,0))),"-")</f>
        <v>-</v>
      </c>
      <c r="J27" s="8" t="str">
        <f>IFERROR(IF(INDEX('ce raw data'!$C$2:$CZ$3000,MATCH(1,INDEX(('ce raw data'!$A$2:$A$3000=C2)*('ce raw data'!$B$2:$B$3000=$B27),,),0),MATCH(J5,'ce raw data'!$C$1:$CZ$1,0))="","-",INDEX('ce raw data'!$C$2:$CZ$3000,MATCH(1,INDEX(('ce raw data'!$A$2:$A$3000=C2)*('ce raw data'!$B$2:$B$3000=$B27),,),0),MATCH(J5,'ce raw data'!$C$1:$CZ$1,0))),"-")</f>
        <v>-</v>
      </c>
      <c r="K27" s="8" t="str">
        <f>IFERROR(IF(INDEX('ce raw data'!$C$2:$CZ$3000,MATCH(1,INDEX(('ce raw data'!$A$2:$A$3000=C2)*('ce raw data'!$B$2:$B$3000=$B27),,),0),MATCH(K5,'ce raw data'!$C$1:$CZ$1,0))="","-",INDEX('ce raw data'!$C$2:$CZ$3000,MATCH(1,INDEX(('ce raw data'!$A$2:$A$3000=C2)*('ce raw data'!$B$2:$B$3000=$B27),,),0),MATCH(K5,'ce raw data'!$C$1:$CZ$1,0))),"-")</f>
        <v>-</v>
      </c>
      <c r="L27" s="8" t="str">
        <f>IFERROR(IF(INDEX('ce raw data'!$C$2:$CZ$3000,MATCH(1,INDEX(('ce raw data'!$A$2:$A$3000=C2)*('ce raw data'!$B$2:$B$3000=$B27),,),0),MATCH(L5,'ce raw data'!$C$1:$CZ$1,0))="","-",INDEX('ce raw data'!$C$2:$CZ$3000,MATCH(1,INDEX(('ce raw data'!$A$2:$A$3000=C2)*('ce raw data'!$B$2:$B$3000=$B27),,),0),MATCH(L5,'ce raw data'!$C$1:$CZ$1,0))),"-")</f>
        <v>-</v>
      </c>
      <c r="M27" s="8" t="str">
        <f>IFERROR(IF(INDEX('ce raw data'!$C$2:$CZ$3000,MATCH(1,INDEX(('ce raw data'!$A$2:$A$3000=C2)*('ce raw data'!$B$2:$B$3000=$B27),,),0),MATCH(M5,'ce raw data'!$C$1:$CZ$1,0))="","-",INDEX('ce raw data'!$C$2:$CZ$3000,MATCH(1,INDEX(('ce raw data'!$A$2:$A$3000=C2)*('ce raw data'!$B$2:$B$3000=$B27),,),0),MATCH(M5,'ce raw data'!$C$1:$CZ$1,0))),"-")</f>
        <v>-</v>
      </c>
      <c r="N27" s="8" t="str">
        <f>IFERROR(IF(INDEX('ce raw data'!$C$2:$CZ$3000,MATCH(1,INDEX(('ce raw data'!$A$2:$A$3000=C2)*('ce raw data'!$B$2:$B$3000=$B27),,),0),MATCH(N5,'ce raw data'!$C$1:$CZ$1,0))="","-",INDEX('ce raw data'!$C$2:$CZ$3000,MATCH(1,INDEX(('ce raw data'!$A$2:$A$3000=C2)*('ce raw data'!$B$2:$B$3000=$B27),,),0),MATCH(N5,'ce raw data'!$C$1:$CZ$1,0))),"-")</f>
        <v>-</v>
      </c>
    </row>
    <row r="28" spans="1:14" hidden="1" x14ac:dyDescent="0.4">
      <c r="B28" s="11"/>
      <c r="C28" s="8" t="str">
        <f>IFERROR(IF(INDEX('ce raw data'!$C$2:$CZ$3000,MATCH(1,INDEX(('ce raw data'!$A$2:$A$3000=C2)*('ce raw data'!$B$2:$B$3000=$B29),,),0),MATCH(SUBSTITUTE(C5,"Allele","Height"),'ce raw data'!$C$1:$CZ$1,0))="","-",INDEX('ce raw data'!$C$2:$CZ$3000,MATCH(1,INDEX(('ce raw data'!$A$2:$A$3000=C2)*('ce raw data'!$B$2:$B$3000=$B29),,),0),MATCH(SUBSTITUTE(C5,"Allele","Height"),'ce raw data'!$C$1:$CZ$1,0))),"-")</f>
        <v>-</v>
      </c>
      <c r="D28" s="8" t="str">
        <f>IFERROR(IF(INDEX('ce raw data'!$C$2:$CZ$3000,MATCH(1,INDEX(('ce raw data'!$A$2:$A$3000=C2)*('ce raw data'!$B$2:$B$3000=$B29),,),0),MATCH(SUBSTITUTE(D5,"Allele","Height"),'ce raw data'!$C$1:$CZ$1,0))="","-",INDEX('ce raw data'!$C$2:$CZ$3000,MATCH(1,INDEX(('ce raw data'!$A$2:$A$3000=C2)*('ce raw data'!$B$2:$B$3000=$B29),,),0),MATCH(SUBSTITUTE(D5,"Allele","Height"),'ce raw data'!$C$1:$CZ$1,0))),"-")</f>
        <v>-</v>
      </c>
      <c r="E28" s="8" t="str">
        <f>IFERROR(IF(INDEX('ce raw data'!$C$2:$CZ$3000,MATCH(1,INDEX(('ce raw data'!$A$2:$A$3000=C2)*('ce raw data'!$B$2:$B$3000=$B29),,),0),MATCH(SUBSTITUTE(E5,"Allele","Height"),'ce raw data'!$C$1:$CZ$1,0))="","-",INDEX('ce raw data'!$C$2:$CZ$3000,MATCH(1,INDEX(('ce raw data'!$A$2:$A$3000=C2)*('ce raw data'!$B$2:$B$3000=$B29),,),0),MATCH(SUBSTITUTE(E5,"Allele","Height"),'ce raw data'!$C$1:$CZ$1,0))),"-")</f>
        <v>-</v>
      </c>
      <c r="F28" s="8" t="str">
        <f>IFERROR(IF(INDEX('ce raw data'!$C$2:$CZ$3000,MATCH(1,INDEX(('ce raw data'!$A$2:$A$3000=C2)*('ce raw data'!$B$2:$B$3000=$B29),,),0),MATCH(SUBSTITUTE(F5,"Allele","Height"),'ce raw data'!$C$1:$CZ$1,0))="","-",INDEX('ce raw data'!$C$2:$CZ$3000,MATCH(1,INDEX(('ce raw data'!$A$2:$A$3000=C2)*('ce raw data'!$B$2:$B$3000=$B29),,),0),MATCH(SUBSTITUTE(F5,"Allele","Height"),'ce raw data'!$C$1:$CZ$1,0))),"-")</f>
        <v>-</v>
      </c>
      <c r="G28" s="8" t="str">
        <f>IFERROR(IF(INDEX('ce raw data'!$C$2:$CZ$3000,MATCH(1,INDEX(('ce raw data'!$A$2:$A$3000=C2)*('ce raw data'!$B$2:$B$3000=$B29),,),0),MATCH(SUBSTITUTE(G5,"Allele","Height"),'ce raw data'!$C$1:$CZ$1,0))="","-",INDEX('ce raw data'!$C$2:$CZ$3000,MATCH(1,INDEX(('ce raw data'!$A$2:$A$3000=C2)*('ce raw data'!$B$2:$B$3000=$B29),,),0),MATCH(SUBSTITUTE(G5,"Allele","Height"),'ce raw data'!$C$1:$CZ$1,0))),"-")</f>
        <v>-</v>
      </c>
      <c r="H28" s="8" t="str">
        <f>IFERROR(IF(INDEX('ce raw data'!$C$2:$CZ$3000,MATCH(1,INDEX(('ce raw data'!$A$2:$A$3000=C2)*('ce raw data'!$B$2:$B$3000=$B29),,),0),MATCH(SUBSTITUTE(H5,"Allele","Height"),'ce raw data'!$C$1:$CZ$1,0))="","-",INDEX('ce raw data'!$C$2:$CZ$3000,MATCH(1,INDEX(('ce raw data'!$A$2:$A$3000=C2)*('ce raw data'!$B$2:$B$3000=$B29),,),0),MATCH(SUBSTITUTE(H5,"Allele","Height"),'ce raw data'!$C$1:$CZ$1,0))),"-")</f>
        <v>-</v>
      </c>
      <c r="I28" s="8" t="str">
        <f>IFERROR(IF(INDEX('ce raw data'!$C$2:$CZ$3000,MATCH(1,INDEX(('ce raw data'!$A$2:$A$3000=C2)*('ce raw data'!$B$2:$B$3000=$B29),,),0),MATCH(SUBSTITUTE(I5,"Allele","Height"),'ce raw data'!$C$1:$CZ$1,0))="","-",INDEX('ce raw data'!$C$2:$CZ$3000,MATCH(1,INDEX(('ce raw data'!$A$2:$A$3000=C2)*('ce raw data'!$B$2:$B$3000=$B29),,),0),MATCH(SUBSTITUTE(I5,"Allele","Height"),'ce raw data'!$C$1:$CZ$1,0))),"-")</f>
        <v>-</v>
      </c>
      <c r="J28" s="8" t="str">
        <f>IFERROR(IF(INDEX('ce raw data'!$C$2:$CZ$3000,MATCH(1,INDEX(('ce raw data'!$A$2:$A$3000=C2)*('ce raw data'!$B$2:$B$3000=$B29),,),0),MATCH(SUBSTITUTE(J5,"Allele","Height"),'ce raw data'!$C$1:$CZ$1,0))="","-",INDEX('ce raw data'!$C$2:$CZ$3000,MATCH(1,INDEX(('ce raw data'!$A$2:$A$3000=C2)*('ce raw data'!$B$2:$B$3000=$B29),,),0),MATCH(SUBSTITUTE(J5,"Allele","Height"),'ce raw data'!$C$1:$CZ$1,0))),"-")</f>
        <v>-</v>
      </c>
      <c r="K28" s="8" t="str">
        <f>IFERROR(IF(INDEX('ce raw data'!$C$2:$CZ$3000,MATCH(1,INDEX(('ce raw data'!$A$2:$A$3000=C2)*('ce raw data'!$B$2:$B$3000=$B29),,),0),MATCH(SUBSTITUTE(K5,"Allele","Height"),'ce raw data'!$C$1:$CZ$1,0))="","-",INDEX('ce raw data'!$C$2:$CZ$3000,MATCH(1,INDEX(('ce raw data'!$A$2:$A$3000=C2)*('ce raw data'!$B$2:$B$3000=$B29),,),0),MATCH(SUBSTITUTE(K5,"Allele","Height"),'ce raw data'!$C$1:$CZ$1,0))),"-")</f>
        <v>-</v>
      </c>
      <c r="L28" s="8" t="str">
        <f>IFERROR(IF(INDEX('ce raw data'!$C$2:$CZ$3000,MATCH(1,INDEX(('ce raw data'!$A$2:$A$3000=C2)*('ce raw data'!$B$2:$B$3000=$B29),,),0),MATCH(SUBSTITUTE(L5,"Allele","Height"),'ce raw data'!$C$1:$CZ$1,0))="","-",INDEX('ce raw data'!$C$2:$CZ$3000,MATCH(1,INDEX(('ce raw data'!$A$2:$A$3000=C2)*('ce raw data'!$B$2:$B$3000=$B29),,),0),MATCH(SUBSTITUTE(L5,"Allele","Height"),'ce raw data'!$C$1:$CZ$1,0))),"-")</f>
        <v>-</v>
      </c>
      <c r="M28" s="8" t="str">
        <f>IFERROR(IF(INDEX('ce raw data'!$C$2:$CZ$3000,MATCH(1,INDEX(('ce raw data'!$A$2:$A$3000=C2)*('ce raw data'!$B$2:$B$3000=$B29),,),0),MATCH(SUBSTITUTE(M5,"Allele","Height"),'ce raw data'!$C$1:$CZ$1,0))="","-",INDEX('ce raw data'!$C$2:$CZ$3000,MATCH(1,INDEX(('ce raw data'!$A$2:$A$3000=C2)*('ce raw data'!$B$2:$B$3000=$B29),,),0),MATCH(SUBSTITUTE(M5,"Allele","Height"),'ce raw data'!$C$1:$CZ$1,0))),"-")</f>
        <v>-</v>
      </c>
      <c r="N28" s="8" t="str">
        <f>IFERROR(IF(INDEX('ce raw data'!$C$2:$CZ$3000,MATCH(1,INDEX(('ce raw data'!$A$2:$A$3000=C2)*('ce raw data'!$B$2:$B$3000=$B29),,),0),MATCH(SUBSTITUTE(N5,"Allele","Height"),'ce raw data'!$C$1:$CZ$1,0))="","-",INDEX('ce raw data'!$C$2:$CZ$3000,MATCH(1,INDEX(('ce raw data'!$A$2:$A$3000=C2)*('ce raw data'!$B$2:$B$3000=$B29),,),0),MATCH(SUBSTITUTE(N5,"Allele","Height"),'ce raw data'!$C$1:$CZ$1,0))),"-")</f>
        <v>-</v>
      </c>
    </row>
    <row r="29" spans="1:14" x14ac:dyDescent="0.4">
      <c r="B29" s="11" t="str">
        <f>'Allele Call Table'!$A$93</f>
        <v>Penta D</v>
      </c>
      <c r="C29" s="8" t="str">
        <f>IFERROR(IF(INDEX('ce raw data'!$C$2:$CZ$3000,MATCH(1,INDEX(('ce raw data'!$A$2:$A$3000=C2)*('ce raw data'!$B$2:$B$3000=$B29),,),0),MATCH(C5,'ce raw data'!$C$1:$CZ$1,0))="","-",INDEX('ce raw data'!$C$2:$CZ$3000,MATCH(1,INDEX(('ce raw data'!$A$2:$A$3000=C2)*('ce raw data'!$B$2:$B$3000=$B29),,),0),MATCH(C5,'ce raw data'!$C$1:$CZ$1,0))),"-")</f>
        <v>-</v>
      </c>
      <c r="D29" s="8" t="str">
        <f>IFERROR(IF(INDEX('ce raw data'!$C$2:$CZ$3000,MATCH(1,INDEX(('ce raw data'!$A$2:$A$3000=C2)*('ce raw data'!$B$2:$B$3000=$B29),,),0),MATCH(D5,'ce raw data'!$C$1:$CZ$1,0))="","-",INDEX('ce raw data'!$C$2:$CZ$3000,MATCH(1,INDEX(('ce raw data'!$A$2:$A$3000=C2)*('ce raw data'!$B$2:$B$3000=$B29),,),0),MATCH(D5,'ce raw data'!$C$1:$CZ$1,0))),"-")</f>
        <v>-</v>
      </c>
      <c r="E29" s="8" t="str">
        <f>IFERROR(IF(INDEX('ce raw data'!$C$2:$CZ$3000,MATCH(1,INDEX(('ce raw data'!$A$2:$A$3000=C2)*('ce raw data'!$B$2:$B$3000=$B29),,),0),MATCH(E5,'ce raw data'!$C$1:$CZ$1,0))="","-",INDEX('ce raw data'!$C$2:$CZ$3000,MATCH(1,INDEX(('ce raw data'!$A$2:$A$3000=C2)*('ce raw data'!$B$2:$B$3000=$B29),,),0),MATCH(E5,'ce raw data'!$C$1:$CZ$1,0))),"-")</f>
        <v>-</v>
      </c>
      <c r="F29" s="8" t="str">
        <f>IFERROR(IF(INDEX('ce raw data'!$C$2:$CZ$3000,MATCH(1,INDEX(('ce raw data'!$A$2:$A$3000=C2)*('ce raw data'!$B$2:$B$3000=$B29),,),0),MATCH(F5,'ce raw data'!$C$1:$CZ$1,0))="","-",INDEX('ce raw data'!$C$2:$CZ$3000,MATCH(1,INDEX(('ce raw data'!$A$2:$A$3000=C2)*('ce raw data'!$B$2:$B$3000=$B29),,),0),MATCH(F5,'ce raw data'!$C$1:$CZ$1,0))),"-")</f>
        <v>-</v>
      </c>
      <c r="G29" s="8" t="str">
        <f>IFERROR(IF(INDEX('ce raw data'!$C$2:$CZ$3000,MATCH(1,INDEX(('ce raw data'!$A$2:$A$3000=C2)*('ce raw data'!$B$2:$B$3000=$B29),,),0),MATCH(G5,'ce raw data'!$C$1:$CZ$1,0))="","-",INDEX('ce raw data'!$C$2:$CZ$3000,MATCH(1,INDEX(('ce raw data'!$A$2:$A$3000=C2)*('ce raw data'!$B$2:$B$3000=$B29),,),0),MATCH(G5,'ce raw data'!$C$1:$CZ$1,0))),"-")</f>
        <v>-</v>
      </c>
      <c r="H29" s="8" t="str">
        <f>IFERROR(IF(INDEX('ce raw data'!$C$2:$CZ$3000,MATCH(1,INDEX(('ce raw data'!$A$2:$A$3000=C2)*('ce raw data'!$B$2:$B$3000=$B29),,),0),MATCH(H5,'ce raw data'!$C$1:$CZ$1,0))="","-",INDEX('ce raw data'!$C$2:$CZ$3000,MATCH(1,INDEX(('ce raw data'!$A$2:$A$3000=C2)*('ce raw data'!$B$2:$B$3000=$B29),,),0),MATCH(H5,'ce raw data'!$C$1:$CZ$1,0))),"-")</f>
        <v>-</v>
      </c>
      <c r="I29" s="8" t="str">
        <f>IFERROR(IF(INDEX('ce raw data'!$C$2:$CZ$3000,MATCH(1,INDEX(('ce raw data'!$A$2:$A$3000=C2)*('ce raw data'!$B$2:$B$3000=$B29),,),0),MATCH(I5,'ce raw data'!$C$1:$CZ$1,0))="","-",INDEX('ce raw data'!$C$2:$CZ$3000,MATCH(1,INDEX(('ce raw data'!$A$2:$A$3000=C2)*('ce raw data'!$B$2:$B$3000=$B29),,),0),MATCH(I5,'ce raw data'!$C$1:$CZ$1,0))),"-")</f>
        <v>-</v>
      </c>
      <c r="J29" s="8" t="str">
        <f>IFERROR(IF(INDEX('ce raw data'!$C$2:$CZ$3000,MATCH(1,INDEX(('ce raw data'!$A$2:$A$3000=C2)*('ce raw data'!$B$2:$B$3000=$B29),,),0),MATCH(J5,'ce raw data'!$C$1:$CZ$1,0))="","-",INDEX('ce raw data'!$C$2:$CZ$3000,MATCH(1,INDEX(('ce raw data'!$A$2:$A$3000=C2)*('ce raw data'!$B$2:$B$3000=$B29),,),0),MATCH(J5,'ce raw data'!$C$1:$CZ$1,0))),"-")</f>
        <v>-</v>
      </c>
      <c r="K29" s="8" t="str">
        <f>IFERROR(IF(INDEX('ce raw data'!$C$2:$CZ$3000,MATCH(1,INDEX(('ce raw data'!$A$2:$A$3000=C2)*('ce raw data'!$B$2:$B$3000=$B29),,),0),MATCH(K5,'ce raw data'!$C$1:$CZ$1,0))="","-",INDEX('ce raw data'!$C$2:$CZ$3000,MATCH(1,INDEX(('ce raw data'!$A$2:$A$3000=C2)*('ce raw data'!$B$2:$B$3000=$B29),,),0),MATCH(K5,'ce raw data'!$C$1:$CZ$1,0))),"-")</f>
        <v>-</v>
      </c>
      <c r="L29" s="8" t="str">
        <f>IFERROR(IF(INDEX('ce raw data'!$C$2:$CZ$3000,MATCH(1,INDEX(('ce raw data'!$A$2:$A$3000=C2)*('ce raw data'!$B$2:$B$3000=$B29),,),0),MATCH(L5,'ce raw data'!$C$1:$CZ$1,0))="","-",INDEX('ce raw data'!$C$2:$CZ$3000,MATCH(1,INDEX(('ce raw data'!$A$2:$A$3000=C2)*('ce raw data'!$B$2:$B$3000=$B29),,),0),MATCH(L5,'ce raw data'!$C$1:$CZ$1,0))),"-")</f>
        <v>-</v>
      </c>
      <c r="M29" s="8" t="str">
        <f>IFERROR(IF(INDEX('ce raw data'!$C$2:$CZ$3000,MATCH(1,INDEX(('ce raw data'!$A$2:$A$3000=C2)*('ce raw data'!$B$2:$B$3000=$B29),,),0),MATCH(M5,'ce raw data'!$C$1:$CZ$1,0))="","-",INDEX('ce raw data'!$C$2:$CZ$3000,MATCH(1,INDEX(('ce raw data'!$A$2:$A$3000=C2)*('ce raw data'!$B$2:$B$3000=$B29),,),0),MATCH(M5,'ce raw data'!$C$1:$CZ$1,0))),"-")</f>
        <v>-</v>
      </c>
      <c r="N29" s="8" t="str">
        <f>IFERROR(IF(INDEX('ce raw data'!$C$2:$CZ$3000,MATCH(1,INDEX(('ce raw data'!$A$2:$A$3000=C2)*('ce raw data'!$B$2:$B$3000=$B29),,),0),MATCH(N5,'ce raw data'!$C$1:$CZ$1,0))="","-",INDEX('ce raw data'!$C$2:$CZ$3000,MATCH(1,INDEX(('ce raw data'!$A$2:$A$3000=C2)*('ce raw data'!$B$2:$B$3000=$B29),,),0),MATCH(N5,'ce raw data'!$C$1:$CZ$1,0))),"-")</f>
        <v>-</v>
      </c>
    </row>
    <row r="30" spans="1:14" hidden="1" x14ac:dyDescent="0.4">
      <c r="B30" s="10"/>
      <c r="C30" s="8" t="str">
        <f>IFERROR(IF(INDEX('ce raw data'!$C$2:$CZ$3000,MATCH(1,INDEX(('ce raw data'!$A$2:$A$3000=C2)*('ce raw data'!$B$2:$B$3000=$B31),,),0),MATCH(SUBSTITUTE(C5,"Allele","Height"),'ce raw data'!$C$1:$CZ$1,0))="","-",INDEX('ce raw data'!$C$2:$CZ$3000,MATCH(1,INDEX(('ce raw data'!$A$2:$A$3000=C2)*('ce raw data'!$B$2:$B$3000=$B31),,),0),MATCH(SUBSTITUTE(C5,"Allele","Height"),'ce raw data'!$C$1:$CZ$1,0))),"-")</f>
        <v>-</v>
      </c>
      <c r="D30" s="8" t="str">
        <f>IFERROR(IF(INDEX('ce raw data'!$C$2:$CZ$3000,MATCH(1,INDEX(('ce raw data'!$A$2:$A$3000=C2)*('ce raw data'!$B$2:$B$3000=$B31),,),0),MATCH(SUBSTITUTE(D5,"Allele","Height"),'ce raw data'!$C$1:$CZ$1,0))="","-",INDEX('ce raw data'!$C$2:$CZ$3000,MATCH(1,INDEX(('ce raw data'!$A$2:$A$3000=C2)*('ce raw data'!$B$2:$B$3000=$B31),,),0),MATCH(SUBSTITUTE(D5,"Allele","Height"),'ce raw data'!$C$1:$CZ$1,0))),"-")</f>
        <v>-</v>
      </c>
      <c r="E30" s="8" t="str">
        <f>IFERROR(IF(INDEX('ce raw data'!$C$2:$CZ$3000,MATCH(1,INDEX(('ce raw data'!$A$2:$A$3000=C2)*('ce raw data'!$B$2:$B$3000=$B31),,),0),MATCH(SUBSTITUTE(E5,"Allele","Height"),'ce raw data'!$C$1:$CZ$1,0))="","-",INDEX('ce raw data'!$C$2:$CZ$3000,MATCH(1,INDEX(('ce raw data'!$A$2:$A$3000=C2)*('ce raw data'!$B$2:$B$3000=$B31),,),0),MATCH(SUBSTITUTE(E5,"Allele","Height"),'ce raw data'!$C$1:$CZ$1,0))),"-")</f>
        <v>-</v>
      </c>
      <c r="F30" s="8" t="str">
        <f>IFERROR(IF(INDEX('ce raw data'!$C$2:$CZ$3000,MATCH(1,INDEX(('ce raw data'!$A$2:$A$3000=C2)*('ce raw data'!$B$2:$B$3000=$B31),,),0),MATCH(SUBSTITUTE(F5,"Allele","Height"),'ce raw data'!$C$1:$CZ$1,0))="","-",INDEX('ce raw data'!$C$2:$CZ$3000,MATCH(1,INDEX(('ce raw data'!$A$2:$A$3000=C2)*('ce raw data'!$B$2:$B$3000=$B31),,),0),MATCH(SUBSTITUTE(F5,"Allele","Height"),'ce raw data'!$C$1:$CZ$1,0))),"-")</f>
        <v>-</v>
      </c>
      <c r="G30" s="8" t="str">
        <f>IFERROR(IF(INDEX('ce raw data'!$C$2:$CZ$3000,MATCH(1,INDEX(('ce raw data'!$A$2:$A$3000=C2)*('ce raw data'!$B$2:$B$3000=$B31),,),0),MATCH(SUBSTITUTE(G5,"Allele","Height"),'ce raw data'!$C$1:$CZ$1,0))="","-",INDEX('ce raw data'!$C$2:$CZ$3000,MATCH(1,INDEX(('ce raw data'!$A$2:$A$3000=C2)*('ce raw data'!$B$2:$B$3000=$B31),,),0),MATCH(SUBSTITUTE(G5,"Allele","Height"),'ce raw data'!$C$1:$CZ$1,0))),"-")</f>
        <v>-</v>
      </c>
      <c r="H30" s="8" t="str">
        <f>IFERROR(IF(INDEX('ce raw data'!$C$2:$CZ$3000,MATCH(1,INDEX(('ce raw data'!$A$2:$A$3000=C2)*('ce raw data'!$B$2:$B$3000=$B31),,),0),MATCH(SUBSTITUTE(H5,"Allele","Height"),'ce raw data'!$C$1:$CZ$1,0))="","-",INDEX('ce raw data'!$C$2:$CZ$3000,MATCH(1,INDEX(('ce raw data'!$A$2:$A$3000=C2)*('ce raw data'!$B$2:$B$3000=$B31),,),0),MATCH(SUBSTITUTE(H5,"Allele","Height"),'ce raw data'!$C$1:$CZ$1,0))),"-")</f>
        <v>-</v>
      </c>
      <c r="I30" s="8" t="str">
        <f>IFERROR(IF(INDEX('ce raw data'!$C$2:$CZ$3000,MATCH(1,INDEX(('ce raw data'!$A$2:$A$3000=C2)*('ce raw data'!$B$2:$B$3000=$B31),,),0),MATCH(SUBSTITUTE(I5,"Allele","Height"),'ce raw data'!$C$1:$CZ$1,0))="","-",INDEX('ce raw data'!$C$2:$CZ$3000,MATCH(1,INDEX(('ce raw data'!$A$2:$A$3000=C2)*('ce raw data'!$B$2:$B$3000=$B31),,),0),MATCH(SUBSTITUTE(I5,"Allele","Height"),'ce raw data'!$C$1:$CZ$1,0))),"-")</f>
        <v>-</v>
      </c>
      <c r="J30" s="8" t="str">
        <f>IFERROR(IF(INDEX('ce raw data'!$C$2:$CZ$3000,MATCH(1,INDEX(('ce raw data'!$A$2:$A$3000=C2)*('ce raw data'!$B$2:$B$3000=$B31),,),0),MATCH(SUBSTITUTE(J5,"Allele","Height"),'ce raw data'!$C$1:$CZ$1,0))="","-",INDEX('ce raw data'!$C$2:$CZ$3000,MATCH(1,INDEX(('ce raw data'!$A$2:$A$3000=C2)*('ce raw data'!$B$2:$B$3000=$B31),,),0),MATCH(SUBSTITUTE(J5,"Allele","Height"),'ce raw data'!$C$1:$CZ$1,0))),"-")</f>
        <v>-</v>
      </c>
      <c r="K30" s="8" t="str">
        <f>IFERROR(IF(INDEX('ce raw data'!$C$2:$CZ$3000,MATCH(1,INDEX(('ce raw data'!$A$2:$A$3000=C2)*('ce raw data'!$B$2:$B$3000=$B31),,),0),MATCH(SUBSTITUTE(K5,"Allele","Height"),'ce raw data'!$C$1:$CZ$1,0))="","-",INDEX('ce raw data'!$C$2:$CZ$3000,MATCH(1,INDEX(('ce raw data'!$A$2:$A$3000=C2)*('ce raw data'!$B$2:$B$3000=$B31),,),0),MATCH(SUBSTITUTE(K5,"Allele","Height"),'ce raw data'!$C$1:$CZ$1,0))),"-")</f>
        <v>-</v>
      </c>
      <c r="L30" s="8" t="str">
        <f>IFERROR(IF(INDEX('ce raw data'!$C$2:$CZ$3000,MATCH(1,INDEX(('ce raw data'!$A$2:$A$3000=C2)*('ce raw data'!$B$2:$B$3000=$B31),,),0),MATCH(SUBSTITUTE(L5,"Allele","Height"),'ce raw data'!$C$1:$CZ$1,0))="","-",INDEX('ce raw data'!$C$2:$CZ$3000,MATCH(1,INDEX(('ce raw data'!$A$2:$A$3000=C2)*('ce raw data'!$B$2:$B$3000=$B31),,),0),MATCH(SUBSTITUTE(L5,"Allele","Height"),'ce raw data'!$C$1:$CZ$1,0))),"-")</f>
        <v>-</v>
      </c>
      <c r="M30" s="8" t="str">
        <f>IFERROR(IF(INDEX('ce raw data'!$C$2:$CZ$3000,MATCH(1,INDEX(('ce raw data'!$A$2:$A$3000=C2)*('ce raw data'!$B$2:$B$3000=$B31),,),0),MATCH(SUBSTITUTE(M5,"Allele","Height"),'ce raw data'!$C$1:$CZ$1,0))="","-",INDEX('ce raw data'!$C$2:$CZ$3000,MATCH(1,INDEX(('ce raw data'!$A$2:$A$3000=C2)*('ce raw data'!$B$2:$B$3000=$B31),,),0),MATCH(SUBSTITUTE(M5,"Allele","Height"),'ce raw data'!$C$1:$CZ$1,0))),"-")</f>
        <v>-</v>
      </c>
      <c r="N30" s="8" t="str">
        <f>IFERROR(IF(INDEX('ce raw data'!$C$2:$CZ$3000,MATCH(1,INDEX(('ce raw data'!$A$2:$A$3000=C2)*('ce raw data'!$B$2:$B$3000=$B31),,),0),MATCH(SUBSTITUTE(N5,"Allele","Height"),'ce raw data'!$C$1:$CZ$1,0))="","-",INDEX('ce raw data'!$C$2:$CZ$3000,MATCH(1,INDEX(('ce raw data'!$A$2:$A$3000=C2)*('ce raw data'!$B$2:$B$3000=$B31),,),0),MATCH(SUBSTITUTE(N5,"Allele","Height"),'ce raw data'!$C$1:$CZ$1,0))),"-")</f>
        <v>-</v>
      </c>
    </row>
    <row r="31" spans="1:14" x14ac:dyDescent="0.4">
      <c r="B31" s="14" t="str">
        <f>'Allele Call Table'!$A$95</f>
        <v>TH01</v>
      </c>
      <c r="C31" s="8" t="str">
        <f>IFERROR(IF(INDEX('ce raw data'!$C$2:$CZ$3000,MATCH(1,INDEX(('ce raw data'!$A$2:$A$3000=C2)*('ce raw data'!$B$2:$B$3000=$B31),,),0),MATCH(C5,'ce raw data'!$C$1:$CZ$1,0))="","-",INDEX('ce raw data'!$C$2:$CZ$3000,MATCH(1,INDEX(('ce raw data'!$A$2:$A$3000=C2)*('ce raw data'!$B$2:$B$3000=$B31),,),0),MATCH(C5,'ce raw data'!$C$1:$CZ$1,0))),"-")</f>
        <v>-</v>
      </c>
      <c r="D31" s="8" t="str">
        <f>IFERROR(IF(INDEX('ce raw data'!$C$2:$CZ$3000,MATCH(1,INDEX(('ce raw data'!$A$2:$A$3000=C2)*('ce raw data'!$B$2:$B$3000=$B31),,),0),MATCH(D5,'ce raw data'!$C$1:$CZ$1,0))="","-",INDEX('ce raw data'!$C$2:$CZ$3000,MATCH(1,INDEX(('ce raw data'!$A$2:$A$3000=C2)*('ce raw data'!$B$2:$B$3000=$B31),,),0),MATCH(D5,'ce raw data'!$C$1:$CZ$1,0))),"-")</f>
        <v>-</v>
      </c>
      <c r="E31" s="8" t="str">
        <f>IFERROR(IF(INDEX('ce raw data'!$C$2:$CZ$3000,MATCH(1,INDEX(('ce raw data'!$A$2:$A$3000=C2)*('ce raw data'!$B$2:$B$3000=$B31),,),0),MATCH(E5,'ce raw data'!$C$1:$CZ$1,0))="","-",INDEX('ce raw data'!$C$2:$CZ$3000,MATCH(1,INDEX(('ce raw data'!$A$2:$A$3000=C2)*('ce raw data'!$B$2:$B$3000=$B31),,),0),MATCH(E5,'ce raw data'!$C$1:$CZ$1,0))),"-")</f>
        <v>-</v>
      </c>
      <c r="F31" s="8" t="str">
        <f>IFERROR(IF(INDEX('ce raw data'!$C$2:$CZ$3000,MATCH(1,INDEX(('ce raw data'!$A$2:$A$3000=C2)*('ce raw data'!$B$2:$B$3000=$B31),,),0),MATCH(F5,'ce raw data'!$C$1:$CZ$1,0))="","-",INDEX('ce raw data'!$C$2:$CZ$3000,MATCH(1,INDEX(('ce raw data'!$A$2:$A$3000=C2)*('ce raw data'!$B$2:$B$3000=$B31),,),0),MATCH(F5,'ce raw data'!$C$1:$CZ$1,0))),"-")</f>
        <v>-</v>
      </c>
      <c r="G31" s="8" t="str">
        <f>IFERROR(IF(INDEX('ce raw data'!$C$2:$CZ$3000,MATCH(1,INDEX(('ce raw data'!$A$2:$A$3000=C2)*('ce raw data'!$B$2:$B$3000=$B31),,),0),MATCH(G5,'ce raw data'!$C$1:$CZ$1,0))="","-",INDEX('ce raw data'!$C$2:$CZ$3000,MATCH(1,INDEX(('ce raw data'!$A$2:$A$3000=C2)*('ce raw data'!$B$2:$B$3000=$B31),,),0),MATCH(G5,'ce raw data'!$C$1:$CZ$1,0))),"-")</f>
        <v>-</v>
      </c>
      <c r="H31" s="8" t="str">
        <f>IFERROR(IF(INDEX('ce raw data'!$C$2:$CZ$3000,MATCH(1,INDEX(('ce raw data'!$A$2:$A$3000=C2)*('ce raw data'!$B$2:$B$3000=$B31),,),0),MATCH(H5,'ce raw data'!$C$1:$CZ$1,0))="","-",INDEX('ce raw data'!$C$2:$CZ$3000,MATCH(1,INDEX(('ce raw data'!$A$2:$A$3000=C2)*('ce raw data'!$B$2:$B$3000=$B31),,),0),MATCH(H5,'ce raw data'!$C$1:$CZ$1,0))),"-")</f>
        <v>-</v>
      </c>
      <c r="I31" s="8" t="str">
        <f>IFERROR(IF(INDEX('ce raw data'!$C$2:$CZ$3000,MATCH(1,INDEX(('ce raw data'!$A$2:$A$3000=C2)*('ce raw data'!$B$2:$B$3000=$B31),,),0),MATCH(I5,'ce raw data'!$C$1:$CZ$1,0))="","-",INDEX('ce raw data'!$C$2:$CZ$3000,MATCH(1,INDEX(('ce raw data'!$A$2:$A$3000=C2)*('ce raw data'!$B$2:$B$3000=$B31),,),0),MATCH(I5,'ce raw data'!$C$1:$CZ$1,0))),"-")</f>
        <v>-</v>
      </c>
      <c r="J31" s="8" t="str">
        <f>IFERROR(IF(INDEX('ce raw data'!$C$2:$CZ$3000,MATCH(1,INDEX(('ce raw data'!$A$2:$A$3000=C2)*('ce raw data'!$B$2:$B$3000=$B31),,),0),MATCH(J5,'ce raw data'!$C$1:$CZ$1,0))="","-",INDEX('ce raw data'!$C$2:$CZ$3000,MATCH(1,INDEX(('ce raw data'!$A$2:$A$3000=C2)*('ce raw data'!$B$2:$B$3000=$B31),,),0),MATCH(J5,'ce raw data'!$C$1:$CZ$1,0))),"-")</f>
        <v>-</v>
      </c>
      <c r="K31" s="8" t="str">
        <f>IFERROR(IF(INDEX('ce raw data'!$C$2:$CZ$3000,MATCH(1,INDEX(('ce raw data'!$A$2:$A$3000=C2)*('ce raw data'!$B$2:$B$3000=$B31),,),0),MATCH(K5,'ce raw data'!$C$1:$CZ$1,0))="","-",INDEX('ce raw data'!$C$2:$CZ$3000,MATCH(1,INDEX(('ce raw data'!$A$2:$A$3000=C2)*('ce raw data'!$B$2:$B$3000=$B31),,),0),MATCH(K5,'ce raw data'!$C$1:$CZ$1,0))),"-")</f>
        <v>-</v>
      </c>
      <c r="L31" s="8" t="str">
        <f>IFERROR(IF(INDEX('ce raw data'!$C$2:$CZ$3000,MATCH(1,INDEX(('ce raw data'!$A$2:$A$3000=C2)*('ce raw data'!$B$2:$B$3000=$B31),,),0),MATCH(L5,'ce raw data'!$C$1:$CZ$1,0))="","-",INDEX('ce raw data'!$C$2:$CZ$3000,MATCH(1,INDEX(('ce raw data'!$A$2:$A$3000=C2)*('ce raw data'!$B$2:$B$3000=$B31),,),0),MATCH(L5,'ce raw data'!$C$1:$CZ$1,0))),"-")</f>
        <v>-</v>
      </c>
      <c r="M31" s="8" t="str">
        <f>IFERROR(IF(INDEX('ce raw data'!$C$2:$CZ$3000,MATCH(1,INDEX(('ce raw data'!$A$2:$A$3000=C2)*('ce raw data'!$B$2:$B$3000=$B31),,),0),MATCH(M5,'ce raw data'!$C$1:$CZ$1,0))="","-",INDEX('ce raw data'!$C$2:$CZ$3000,MATCH(1,INDEX(('ce raw data'!$A$2:$A$3000=C2)*('ce raw data'!$B$2:$B$3000=$B31),,),0),MATCH(M5,'ce raw data'!$C$1:$CZ$1,0))),"-")</f>
        <v>-</v>
      </c>
      <c r="N31" s="8" t="str">
        <f>IFERROR(IF(INDEX('ce raw data'!$C$2:$CZ$3000,MATCH(1,INDEX(('ce raw data'!$A$2:$A$3000=C2)*('ce raw data'!$B$2:$B$3000=$B31),,),0),MATCH(N5,'ce raw data'!$C$1:$CZ$1,0))="","-",INDEX('ce raw data'!$C$2:$CZ$3000,MATCH(1,INDEX(('ce raw data'!$A$2:$A$3000=C2)*('ce raw data'!$B$2:$B$3000=$B31),,),0),MATCH(N5,'ce raw data'!$C$1:$CZ$1,0))),"-")</f>
        <v>-</v>
      </c>
    </row>
    <row r="32" spans="1:14" hidden="1" x14ac:dyDescent="0.4">
      <c r="B32" s="14"/>
      <c r="C32" s="8" t="str">
        <f>IFERROR(IF(INDEX('ce raw data'!$C$2:$CZ$3000,MATCH(1,INDEX(('ce raw data'!$A$2:$A$3000=C2)*('ce raw data'!$B$2:$B$3000=$B33),,),0),MATCH(SUBSTITUTE(C5,"Allele","Height"),'ce raw data'!$C$1:$CZ$1,0))="","-",INDEX('ce raw data'!$C$2:$CZ$3000,MATCH(1,INDEX(('ce raw data'!$A$2:$A$3000=C2)*('ce raw data'!$B$2:$B$3000=$B33),,),0),MATCH(SUBSTITUTE(C5,"Allele","Height"),'ce raw data'!$C$1:$CZ$1,0))),"-")</f>
        <v>-</v>
      </c>
      <c r="D32" s="8" t="str">
        <f>IFERROR(IF(INDEX('ce raw data'!$C$2:$CZ$3000,MATCH(1,INDEX(('ce raw data'!$A$2:$A$3000=C2)*('ce raw data'!$B$2:$B$3000=$B33),,),0),MATCH(SUBSTITUTE(D5,"Allele","Height"),'ce raw data'!$C$1:$CZ$1,0))="","-",INDEX('ce raw data'!$C$2:$CZ$3000,MATCH(1,INDEX(('ce raw data'!$A$2:$A$3000=C2)*('ce raw data'!$B$2:$B$3000=$B33),,),0),MATCH(SUBSTITUTE(D5,"Allele","Height"),'ce raw data'!$C$1:$CZ$1,0))),"-")</f>
        <v>-</v>
      </c>
      <c r="E32" s="8" t="str">
        <f>IFERROR(IF(INDEX('ce raw data'!$C$2:$CZ$3000,MATCH(1,INDEX(('ce raw data'!$A$2:$A$3000=C2)*('ce raw data'!$B$2:$B$3000=$B33),,),0),MATCH(SUBSTITUTE(E5,"Allele","Height"),'ce raw data'!$C$1:$CZ$1,0))="","-",INDEX('ce raw data'!$C$2:$CZ$3000,MATCH(1,INDEX(('ce raw data'!$A$2:$A$3000=C2)*('ce raw data'!$B$2:$B$3000=$B33),,),0),MATCH(SUBSTITUTE(E5,"Allele","Height"),'ce raw data'!$C$1:$CZ$1,0))),"-")</f>
        <v>-</v>
      </c>
      <c r="F32" s="8" t="str">
        <f>IFERROR(IF(INDEX('ce raw data'!$C$2:$CZ$3000,MATCH(1,INDEX(('ce raw data'!$A$2:$A$3000=C2)*('ce raw data'!$B$2:$B$3000=$B33),,),0),MATCH(SUBSTITUTE(F5,"Allele","Height"),'ce raw data'!$C$1:$CZ$1,0))="","-",INDEX('ce raw data'!$C$2:$CZ$3000,MATCH(1,INDEX(('ce raw data'!$A$2:$A$3000=C2)*('ce raw data'!$B$2:$B$3000=$B33),,),0),MATCH(SUBSTITUTE(F5,"Allele","Height"),'ce raw data'!$C$1:$CZ$1,0))),"-")</f>
        <v>-</v>
      </c>
      <c r="G32" s="8" t="str">
        <f>IFERROR(IF(INDEX('ce raw data'!$C$2:$CZ$3000,MATCH(1,INDEX(('ce raw data'!$A$2:$A$3000=C2)*('ce raw data'!$B$2:$B$3000=$B33),,),0),MATCH(SUBSTITUTE(G5,"Allele","Height"),'ce raw data'!$C$1:$CZ$1,0))="","-",INDEX('ce raw data'!$C$2:$CZ$3000,MATCH(1,INDEX(('ce raw data'!$A$2:$A$3000=C2)*('ce raw data'!$B$2:$B$3000=$B33),,),0),MATCH(SUBSTITUTE(G5,"Allele","Height"),'ce raw data'!$C$1:$CZ$1,0))),"-")</f>
        <v>-</v>
      </c>
      <c r="H32" s="8" t="str">
        <f>IFERROR(IF(INDEX('ce raw data'!$C$2:$CZ$3000,MATCH(1,INDEX(('ce raw data'!$A$2:$A$3000=C2)*('ce raw data'!$B$2:$B$3000=$B33),,),0),MATCH(SUBSTITUTE(H5,"Allele","Height"),'ce raw data'!$C$1:$CZ$1,0))="","-",INDEX('ce raw data'!$C$2:$CZ$3000,MATCH(1,INDEX(('ce raw data'!$A$2:$A$3000=C2)*('ce raw data'!$B$2:$B$3000=$B33),,),0),MATCH(SUBSTITUTE(H5,"Allele","Height"),'ce raw data'!$C$1:$CZ$1,0))),"-")</f>
        <v>-</v>
      </c>
      <c r="I32" s="8" t="str">
        <f>IFERROR(IF(INDEX('ce raw data'!$C$2:$CZ$3000,MATCH(1,INDEX(('ce raw data'!$A$2:$A$3000=C2)*('ce raw data'!$B$2:$B$3000=$B33),,),0),MATCH(SUBSTITUTE(I5,"Allele","Height"),'ce raw data'!$C$1:$CZ$1,0))="","-",INDEX('ce raw data'!$C$2:$CZ$3000,MATCH(1,INDEX(('ce raw data'!$A$2:$A$3000=C2)*('ce raw data'!$B$2:$B$3000=$B33),,),0),MATCH(SUBSTITUTE(I5,"Allele","Height"),'ce raw data'!$C$1:$CZ$1,0))),"-")</f>
        <v>-</v>
      </c>
      <c r="J32" s="8" t="str">
        <f>IFERROR(IF(INDEX('ce raw data'!$C$2:$CZ$3000,MATCH(1,INDEX(('ce raw data'!$A$2:$A$3000=C2)*('ce raw data'!$B$2:$B$3000=$B33),,),0),MATCH(SUBSTITUTE(J5,"Allele","Height"),'ce raw data'!$C$1:$CZ$1,0))="","-",INDEX('ce raw data'!$C$2:$CZ$3000,MATCH(1,INDEX(('ce raw data'!$A$2:$A$3000=C2)*('ce raw data'!$B$2:$B$3000=$B33),,),0),MATCH(SUBSTITUTE(J5,"Allele","Height"),'ce raw data'!$C$1:$CZ$1,0))),"-")</f>
        <v>-</v>
      </c>
      <c r="K32" s="8" t="str">
        <f>IFERROR(IF(INDEX('ce raw data'!$C$2:$CZ$3000,MATCH(1,INDEX(('ce raw data'!$A$2:$A$3000=C2)*('ce raw data'!$B$2:$B$3000=$B33),,),0),MATCH(SUBSTITUTE(K5,"Allele","Height"),'ce raw data'!$C$1:$CZ$1,0))="","-",INDEX('ce raw data'!$C$2:$CZ$3000,MATCH(1,INDEX(('ce raw data'!$A$2:$A$3000=C2)*('ce raw data'!$B$2:$B$3000=$B33),,),0),MATCH(SUBSTITUTE(K5,"Allele","Height"),'ce raw data'!$C$1:$CZ$1,0))),"-")</f>
        <v>-</v>
      </c>
      <c r="L32" s="8" t="str">
        <f>IFERROR(IF(INDEX('ce raw data'!$C$2:$CZ$3000,MATCH(1,INDEX(('ce raw data'!$A$2:$A$3000=C2)*('ce raw data'!$B$2:$B$3000=$B33),,),0),MATCH(SUBSTITUTE(L5,"Allele","Height"),'ce raw data'!$C$1:$CZ$1,0))="","-",INDEX('ce raw data'!$C$2:$CZ$3000,MATCH(1,INDEX(('ce raw data'!$A$2:$A$3000=C2)*('ce raw data'!$B$2:$B$3000=$B33),,),0),MATCH(SUBSTITUTE(L5,"Allele","Height"),'ce raw data'!$C$1:$CZ$1,0))),"-")</f>
        <v>-</v>
      </c>
      <c r="M32" s="8" t="str">
        <f>IFERROR(IF(INDEX('ce raw data'!$C$2:$CZ$3000,MATCH(1,INDEX(('ce raw data'!$A$2:$A$3000=C2)*('ce raw data'!$B$2:$B$3000=$B33),,),0),MATCH(SUBSTITUTE(M5,"Allele","Height"),'ce raw data'!$C$1:$CZ$1,0))="","-",INDEX('ce raw data'!$C$2:$CZ$3000,MATCH(1,INDEX(('ce raw data'!$A$2:$A$3000=C2)*('ce raw data'!$B$2:$B$3000=$B33),,),0),MATCH(SUBSTITUTE(M5,"Allele","Height"),'ce raw data'!$C$1:$CZ$1,0))),"-")</f>
        <v>-</v>
      </c>
      <c r="N32" s="8" t="str">
        <f>IFERROR(IF(INDEX('ce raw data'!$C$2:$CZ$3000,MATCH(1,INDEX(('ce raw data'!$A$2:$A$3000=C2)*('ce raw data'!$B$2:$B$3000=$B33),,),0),MATCH(SUBSTITUTE(N5,"Allele","Height"),'ce raw data'!$C$1:$CZ$1,0))="","-",INDEX('ce raw data'!$C$2:$CZ$3000,MATCH(1,INDEX(('ce raw data'!$A$2:$A$3000=C2)*('ce raw data'!$B$2:$B$3000=$B33),,),0),MATCH(SUBSTITUTE(N5,"Allele","Height"),'ce raw data'!$C$1:$CZ$1,0))),"-")</f>
        <v>-</v>
      </c>
    </row>
    <row r="33" spans="2:14" x14ac:dyDescent="0.4">
      <c r="B33" s="14" t="str">
        <f>'Allele Call Table'!$A$97</f>
        <v>vWA</v>
      </c>
      <c r="C33" s="8" t="str">
        <f>IFERROR(IF(INDEX('ce raw data'!$C$2:$CZ$3000,MATCH(1,INDEX(('ce raw data'!$A$2:$A$3000=C2)*('ce raw data'!$B$2:$B$3000=$B33),,),0),MATCH(C5,'ce raw data'!$C$1:$CZ$1,0))="","-",INDEX('ce raw data'!$C$2:$CZ$3000,MATCH(1,INDEX(('ce raw data'!$A$2:$A$3000=C2)*('ce raw data'!$B$2:$B$3000=$B33),,),0),MATCH(C5,'ce raw data'!$C$1:$CZ$1,0))),"-")</f>
        <v>-</v>
      </c>
      <c r="D33" s="8" t="str">
        <f>IFERROR(IF(INDEX('ce raw data'!$C$2:$CZ$3000,MATCH(1,INDEX(('ce raw data'!$A$2:$A$3000=C2)*('ce raw data'!$B$2:$B$3000=$B33),,),0),MATCH(D5,'ce raw data'!$C$1:$CZ$1,0))="","-",INDEX('ce raw data'!$C$2:$CZ$3000,MATCH(1,INDEX(('ce raw data'!$A$2:$A$3000=C2)*('ce raw data'!$B$2:$B$3000=$B33),,),0),MATCH(D5,'ce raw data'!$C$1:$CZ$1,0))),"-")</f>
        <v>-</v>
      </c>
      <c r="E33" s="8" t="str">
        <f>IFERROR(IF(INDEX('ce raw data'!$C$2:$CZ$3000,MATCH(1,INDEX(('ce raw data'!$A$2:$A$3000=C2)*('ce raw data'!$B$2:$B$3000=$B33),,),0),MATCH(E5,'ce raw data'!$C$1:$CZ$1,0))="","-",INDEX('ce raw data'!$C$2:$CZ$3000,MATCH(1,INDEX(('ce raw data'!$A$2:$A$3000=C2)*('ce raw data'!$B$2:$B$3000=$B33),,),0),MATCH(E5,'ce raw data'!$C$1:$CZ$1,0))),"-")</f>
        <v>-</v>
      </c>
      <c r="F33" s="8" t="str">
        <f>IFERROR(IF(INDEX('ce raw data'!$C$2:$CZ$3000,MATCH(1,INDEX(('ce raw data'!$A$2:$A$3000=C2)*('ce raw data'!$B$2:$B$3000=$B33),,),0),MATCH(F5,'ce raw data'!$C$1:$CZ$1,0))="","-",INDEX('ce raw data'!$C$2:$CZ$3000,MATCH(1,INDEX(('ce raw data'!$A$2:$A$3000=C2)*('ce raw data'!$B$2:$B$3000=$B33),,),0),MATCH(F5,'ce raw data'!$C$1:$CZ$1,0))),"-")</f>
        <v>-</v>
      </c>
      <c r="G33" s="8" t="str">
        <f>IFERROR(IF(INDEX('ce raw data'!$C$2:$CZ$3000,MATCH(1,INDEX(('ce raw data'!$A$2:$A$3000=C2)*('ce raw data'!$B$2:$B$3000=$B33),,),0),MATCH(G5,'ce raw data'!$C$1:$CZ$1,0))="","-",INDEX('ce raw data'!$C$2:$CZ$3000,MATCH(1,INDEX(('ce raw data'!$A$2:$A$3000=C2)*('ce raw data'!$B$2:$B$3000=$B33),,),0),MATCH(G5,'ce raw data'!$C$1:$CZ$1,0))),"-")</f>
        <v>-</v>
      </c>
      <c r="H33" s="8" t="str">
        <f>IFERROR(IF(INDEX('ce raw data'!$C$2:$CZ$3000,MATCH(1,INDEX(('ce raw data'!$A$2:$A$3000=C2)*('ce raw data'!$B$2:$B$3000=$B33),,),0),MATCH(H5,'ce raw data'!$C$1:$CZ$1,0))="","-",INDEX('ce raw data'!$C$2:$CZ$3000,MATCH(1,INDEX(('ce raw data'!$A$2:$A$3000=C2)*('ce raw data'!$B$2:$B$3000=$B33),,),0),MATCH(H5,'ce raw data'!$C$1:$CZ$1,0))),"-")</f>
        <v>-</v>
      </c>
      <c r="I33" s="8" t="str">
        <f>IFERROR(IF(INDEX('ce raw data'!$C$2:$CZ$3000,MATCH(1,INDEX(('ce raw data'!$A$2:$A$3000=C2)*('ce raw data'!$B$2:$B$3000=$B33),,),0),MATCH(I5,'ce raw data'!$C$1:$CZ$1,0))="","-",INDEX('ce raw data'!$C$2:$CZ$3000,MATCH(1,INDEX(('ce raw data'!$A$2:$A$3000=C2)*('ce raw data'!$B$2:$B$3000=$B33),,),0),MATCH(I5,'ce raw data'!$C$1:$CZ$1,0))),"-")</f>
        <v>-</v>
      </c>
      <c r="J33" s="8" t="str">
        <f>IFERROR(IF(INDEX('ce raw data'!$C$2:$CZ$3000,MATCH(1,INDEX(('ce raw data'!$A$2:$A$3000=C2)*('ce raw data'!$B$2:$B$3000=$B33),,),0),MATCH(J5,'ce raw data'!$C$1:$CZ$1,0))="","-",INDEX('ce raw data'!$C$2:$CZ$3000,MATCH(1,INDEX(('ce raw data'!$A$2:$A$3000=C2)*('ce raw data'!$B$2:$B$3000=$B33),,),0),MATCH(J5,'ce raw data'!$C$1:$CZ$1,0))),"-")</f>
        <v>-</v>
      </c>
      <c r="K33" s="8" t="str">
        <f>IFERROR(IF(INDEX('ce raw data'!$C$2:$CZ$3000,MATCH(1,INDEX(('ce raw data'!$A$2:$A$3000=C2)*('ce raw data'!$B$2:$B$3000=$B33),,),0),MATCH(K5,'ce raw data'!$C$1:$CZ$1,0))="","-",INDEX('ce raw data'!$C$2:$CZ$3000,MATCH(1,INDEX(('ce raw data'!$A$2:$A$3000=C2)*('ce raw data'!$B$2:$B$3000=$B33),,),0),MATCH(K5,'ce raw data'!$C$1:$CZ$1,0))),"-")</f>
        <v>-</v>
      </c>
      <c r="L33" s="8" t="str">
        <f>IFERROR(IF(INDEX('ce raw data'!$C$2:$CZ$3000,MATCH(1,INDEX(('ce raw data'!$A$2:$A$3000=C2)*('ce raw data'!$B$2:$B$3000=$B33),,),0),MATCH(L5,'ce raw data'!$C$1:$CZ$1,0))="","-",INDEX('ce raw data'!$C$2:$CZ$3000,MATCH(1,INDEX(('ce raw data'!$A$2:$A$3000=C2)*('ce raw data'!$B$2:$B$3000=$B33),,),0),MATCH(L5,'ce raw data'!$C$1:$CZ$1,0))),"-")</f>
        <v>-</v>
      </c>
      <c r="M33" s="8" t="str">
        <f>IFERROR(IF(INDEX('ce raw data'!$C$2:$CZ$3000,MATCH(1,INDEX(('ce raw data'!$A$2:$A$3000=C2)*('ce raw data'!$B$2:$B$3000=$B33),,),0),MATCH(M5,'ce raw data'!$C$1:$CZ$1,0))="","-",INDEX('ce raw data'!$C$2:$CZ$3000,MATCH(1,INDEX(('ce raw data'!$A$2:$A$3000=C2)*('ce raw data'!$B$2:$B$3000=$B33),,),0),MATCH(M5,'ce raw data'!$C$1:$CZ$1,0))),"-")</f>
        <v>-</v>
      </c>
      <c r="N33" s="8" t="str">
        <f>IFERROR(IF(INDEX('ce raw data'!$C$2:$CZ$3000,MATCH(1,INDEX(('ce raw data'!$A$2:$A$3000=C2)*('ce raw data'!$B$2:$B$3000=$B33),,),0),MATCH(N5,'ce raw data'!$C$1:$CZ$1,0))="","-",INDEX('ce raw data'!$C$2:$CZ$3000,MATCH(1,INDEX(('ce raw data'!$A$2:$A$3000=C2)*('ce raw data'!$B$2:$B$3000=$B33),,),0),MATCH(N5,'ce raw data'!$C$1:$CZ$1,0))),"-")</f>
        <v>-</v>
      </c>
    </row>
    <row r="34" spans="2:14" hidden="1" x14ac:dyDescent="0.4">
      <c r="B34" s="14"/>
      <c r="C34" s="8" t="str">
        <f>IFERROR(IF(INDEX('ce raw data'!$C$2:$CZ$3000,MATCH(1,INDEX(('ce raw data'!$A$2:$A$3000=C2)*('ce raw data'!$B$2:$B$3000=$B35),,),0),MATCH(SUBSTITUTE(C5,"Allele","Height"),'ce raw data'!$C$1:$CZ$1,0))="","-",INDEX('ce raw data'!$C$2:$CZ$3000,MATCH(1,INDEX(('ce raw data'!$A$2:$A$3000=C2)*('ce raw data'!$B$2:$B$3000=$B35),,),0),MATCH(SUBSTITUTE(C5,"Allele","Height"),'ce raw data'!$C$1:$CZ$1,0))),"-")</f>
        <v>-</v>
      </c>
      <c r="D34" s="8" t="str">
        <f>IFERROR(IF(INDEX('ce raw data'!$C$2:$CZ$3000,MATCH(1,INDEX(('ce raw data'!$A$2:$A$3000=C2)*('ce raw data'!$B$2:$B$3000=$B35),,),0),MATCH(SUBSTITUTE(D5,"Allele","Height"),'ce raw data'!$C$1:$CZ$1,0))="","-",INDEX('ce raw data'!$C$2:$CZ$3000,MATCH(1,INDEX(('ce raw data'!$A$2:$A$3000=C2)*('ce raw data'!$B$2:$B$3000=$B35),,),0),MATCH(SUBSTITUTE(D5,"Allele","Height"),'ce raw data'!$C$1:$CZ$1,0))),"-")</f>
        <v>-</v>
      </c>
      <c r="E34" s="8" t="str">
        <f>IFERROR(IF(INDEX('ce raw data'!$C$2:$CZ$3000,MATCH(1,INDEX(('ce raw data'!$A$2:$A$3000=C2)*('ce raw data'!$B$2:$B$3000=$B35),,),0),MATCH(SUBSTITUTE(E5,"Allele","Height"),'ce raw data'!$C$1:$CZ$1,0))="","-",INDEX('ce raw data'!$C$2:$CZ$3000,MATCH(1,INDEX(('ce raw data'!$A$2:$A$3000=C2)*('ce raw data'!$B$2:$B$3000=$B35),,),0),MATCH(SUBSTITUTE(E5,"Allele","Height"),'ce raw data'!$C$1:$CZ$1,0))),"-")</f>
        <v>-</v>
      </c>
      <c r="F34" s="8" t="str">
        <f>IFERROR(IF(INDEX('ce raw data'!$C$2:$CZ$3000,MATCH(1,INDEX(('ce raw data'!$A$2:$A$3000=C2)*('ce raw data'!$B$2:$B$3000=$B35),,),0),MATCH(SUBSTITUTE(F5,"Allele","Height"),'ce raw data'!$C$1:$CZ$1,0))="","-",INDEX('ce raw data'!$C$2:$CZ$3000,MATCH(1,INDEX(('ce raw data'!$A$2:$A$3000=C2)*('ce raw data'!$B$2:$B$3000=$B35),,),0),MATCH(SUBSTITUTE(F5,"Allele","Height"),'ce raw data'!$C$1:$CZ$1,0))),"-")</f>
        <v>-</v>
      </c>
      <c r="G34" s="8" t="str">
        <f>IFERROR(IF(INDEX('ce raw data'!$C$2:$CZ$3000,MATCH(1,INDEX(('ce raw data'!$A$2:$A$3000=C2)*('ce raw data'!$B$2:$B$3000=$B35),,),0),MATCH(SUBSTITUTE(G5,"Allele","Height"),'ce raw data'!$C$1:$CZ$1,0))="","-",INDEX('ce raw data'!$C$2:$CZ$3000,MATCH(1,INDEX(('ce raw data'!$A$2:$A$3000=C2)*('ce raw data'!$B$2:$B$3000=$B35),,),0),MATCH(SUBSTITUTE(G5,"Allele","Height"),'ce raw data'!$C$1:$CZ$1,0))),"-")</f>
        <v>-</v>
      </c>
      <c r="H34" s="8" t="str">
        <f>IFERROR(IF(INDEX('ce raw data'!$C$2:$CZ$3000,MATCH(1,INDEX(('ce raw data'!$A$2:$A$3000=C2)*('ce raw data'!$B$2:$B$3000=$B35),,),0),MATCH(SUBSTITUTE(H5,"Allele","Height"),'ce raw data'!$C$1:$CZ$1,0))="","-",INDEX('ce raw data'!$C$2:$CZ$3000,MATCH(1,INDEX(('ce raw data'!$A$2:$A$3000=C2)*('ce raw data'!$B$2:$B$3000=$B35),,),0),MATCH(SUBSTITUTE(H5,"Allele","Height"),'ce raw data'!$C$1:$CZ$1,0))),"-")</f>
        <v>-</v>
      </c>
      <c r="I34" s="8" t="str">
        <f>IFERROR(IF(INDEX('ce raw data'!$C$2:$CZ$3000,MATCH(1,INDEX(('ce raw data'!$A$2:$A$3000=C2)*('ce raw data'!$B$2:$B$3000=$B35),,),0),MATCH(SUBSTITUTE(I5,"Allele","Height"),'ce raw data'!$C$1:$CZ$1,0))="","-",INDEX('ce raw data'!$C$2:$CZ$3000,MATCH(1,INDEX(('ce raw data'!$A$2:$A$3000=C2)*('ce raw data'!$B$2:$B$3000=$B35),,),0),MATCH(SUBSTITUTE(I5,"Allele","Height"),'ce raw data'!$C$1:$CZ$1,0))),"-")</f>
        <v>-</v>
      </c>
      <c r="J34" s="8" t="str">
        <f>IFERROR(IF(INDEX('ce raw data'!$C$2:$CZ$3000,MATCH(1,INDEX(('ce raw data'!$A$2:$A$3000=C2)*('ce raw data'!$B$2:$B$3000=$B35),,),0),MATCH(SUBSTITUTE(J5,"Allele","Height"),'ce raw data'!$C$1:$CZ$1,0))="","-",INDEX('ce raw data'!$C$2:$CZ$3000,MATCH(1,INDEX(('ce raw data'!$A$2:$A$3000=C2)*('ce raw data'!$B$2:$B$3000=$B35),,),0),MATCH(SUBSTITUTE(J5,"Allele","Height"),'ce raw data'!$C$1:$CZ$1,0))),"-")</f>
        <v>-</v>
      </c>
      <c r="K34" s="8" t="str">
        <f>IFERROR(IF(INDEX('ce raw data'!$C$2:$CZ$3000,MATCH(1,INDEX(('ce raw data'!$A$2:$A$3000=C2)*('ce raw data'!$B$2:$B$3000=$B35),,),0),MATCH(SUBSTITUTE(K5,"Allele","Height"),'ce raw data'!$C$1:$CZ$1,0))="","-",INDEX('ce raw data'!$C$2:$CZ$3000,MATCH(1,INDEX(('ce raw data'!$A$2:$A$3000=C2)*('ce raw data'!$B$2:$B$3000=$B35),,),0),MATCH(SUBSTITUTE(K5,"Allele","Height"),'ce raw data'!$C$1:$CZ$1,0))),"-")</f>
        <v>-</v>
      </c>
      <c r="L34" s="8" t="str">
        <f>IFERROR(IF(INDEX('ce raw data'!$C$2:$CZ$3000,MATCH(1,INDEX(('ce raw data'!$A$2:$A$3000=C2)*('ce raw data'!$B$2:$B$3000=$B35),,),0),MATCH(SUBSTITUTE(L5,"Allele","Height"),'ce raw data'!$C$1:$CZ$1,0))="","-",INDEX('ce raw data'!$C$2:$CZ$3000,MATCH(1,INDEX(('ce raw data'!$A$2:$A$3000=C2)*('ce raw data'!$B$2:$B$3000=$B35),,),0),MATCH(SUBSTITUTE(L5,"Allele","Height"),'ce raw data'!$C$1:$CZ$1,0))),"-")</f>
        <v>-</v>
      </c>
      <c r="M34" s="8" t="str">
        <f>IFERROR(IF(INDEX('ce raw data'!$C$2:$CZ$3000,MATCH(1,INDEX(('ce raw data'!$A$2:$A$3000=C2)*('ce raw data'!$B$2:$B$3000=$B35),,),0),MATCH(SUBSTITUTE(M5,"Allele","Height"),'ce raw data'!$C$1:$CZ$1,0))="","-",INDEX('ce raw data'!$C$2:$CZ$3000,MATCH(1,INDEX(('ce raw data'!$A$2:$A$3000=C2)*('ce raw data'!$B$2:$B$3000=$B35),,),0),MATCH(SUBSTITUTE(M5,"Allele","Height"),'ce raw data'!$C$1:$CZ$1,0))),"-")</f>
        <v>-</v>
      </c>
      <c r="N34" s="8" t="str">
        <f>IFERROR(IF(INDEX('ce raw data'!$C$2:$CZ$3000,MATCH(1,INDEX(('ce raw data'!$A$2:$A$3000=C2)*('ce raw data'!$B$2:$B$3000=$B35),,),0),MATCH(SUBSTITUTE(N5,"Allele","Height"),'ce raw data'!$C$1:$CZ$1,0))="","-",INDEX('ce raw data'!$C$2:$CZ$3000,MATCH(1,INDEX(('ce raw data'!$A$2:$A$3000=C2)*('ce raw data'!$B$2:$B$3000=$B35),,),0),MATCH(SUBSTITUTE(N5,"Allele","Height"),'ce raw data'!$C$1:$CZ$1,0))),"-")</f>
        <v>-</v>
      </c>
    </row>
    <row r="35" spans="2:14" x14ac:dyDescent="0.4">
      <c r="B35" s="14" t="str">
        <f>'Allele Call Table'!$A$99</f>
        <v>D21S11</v>
      </c>
      <c r="C35" s="8" t="str">
        <f>IFERROR(IF(INDEX('ce raw data'!$C$2:$CZ$3000,MATCH(1,INDEX(('ce raw data'!$A$2:$A$3000=C2)*('ce raw data'!$B$2:$B$3000=$B35),,),0),MATCH(C5,'ce raw data'!$C$1:$CZ$1,0))="","-",INDEX('ce raw data'!$C$2:$CZ$3000,MATCH(1,INDEX(('ce raw data'!$A$2:$A$3000=C2)*('ce raw data'!$B$2:$B$3000=$B35),,),0),MATCH(C5,'ce raw data'!$C$1:$CZ$1,0))),"-")</f>
        <v>-</v>
      </c>
      <c r="D35" s="8" t="str">
        <f>IFERROR(IF(INDEX('ce raw data'!$C$2:$CZ$3000,MATCH(1,INDEX(('ce raw data'!$A$2:$A$3000=C2)*('ce raw data'!$B$2:$B$3000=$B35),,),0),MATCH(D5,'ce raw data'!$C$1:$CZ$1,0))="","-",INDEX('ce raw data'!$C$2:$CZ$3000,MATCH(1,INDEX(('ce raw data'!$A$2:$A$3000=C2)*('ce raw data'!$B$2:$B$3000=$B35),,),0),MATCH(D5,'ce raw data'!$C$1:$CZ$1,0))),"-")</f>
        <v>-</v>
      </c>
      <c r="E35" s="8" t="str">
        <f>IFERROR(IF(INDEX('ce raw data'!$C$2:$CZ$3000,MATCH(1,INDEX(('ce raw data'!$A$2:$A$3000=C2)*('ce raw data'!$B$2:$B$3000=$B35),,),0),MATCH(E5,'ce raw data'!$C$1:$CZ$1,0))="","-",INDEX('ce raw data'!$C$2:$CZ$3000,MATCH(1,INDEX(('ce raw data'!$A$2:$A$3000=C2)*('ce raw data'!$B$2:$B$3000=$B35),,),0),MATCH(E5,'ce raw data'!$C$1:$CZ$1,0))),"-")</f>
        <v>-</v>
      </c>
      <c r="F35" s="8" t="str">
        <f>IFERROR(IF(INDEX('ce raw data'!$C$2:$CZ$3000,MATCH(1,INDEX(('ce raw data'!$A$2:$A$3000=C2)*('ce raw data'!$B$2:$B$3000=$B35),,),0),MATCH(F5,'ce raw data'!$C$1:$CZ$1,0))="","-",INDEX('ce raw data'!$C$2:$CZ$3000,MATCH(1,INDEX(('ce raw data'!$A$2:$A$3000=C2)*('ce raw data'!$B$2:$B$3000=$B35),,),0),MATCH(F5,'ce raw data'!$C$1:$CZ$1,0))),"-")</f>
        <v>-</v>
      </c>
      <c r="G35" s="8" t="str">
        <f>IFERROR(IF(INDEX('ce raw data'!$C$2:$CZ$3000,MATCH(1,INDEX(('ce raw data'!$A$2:$A$3000=C2)*('ce raw data'!$B$2:$B$3000=$B35),,),0),MATCH(G5,'ce raw data'!$C$1:$CZ$1,0))="","-",INDEX('ce raw data'!$C$2:$CZ$3000,MATCH(1,INDEX(('ce raw data'!$A$2:$A$3000=C2)*('ce raw data'!$B$2:$B$3000=$B35),,),0),MATCH(G5,'ce raw data'!$C$1:$CZ$1,0))),"-")</f>
        <v>-</v>
      </c>
      <c r="H35" s="8" t="str">
        <f>IFERROR(IF(INDEX('ce raw data'!$C$2:$CZ$3000,MATCH(1,INDEX(('ce raw data'!$A$2:$A$3000=C2)*('ce raw data'!$B$2:$B$3000=$B35),,),0),MATCH(H5,'ce raw data'!$C$1:$CZ$1,0))="","-",INDEX('ce raw data'!$C$2:$CZ$3000,MATCH(1,INDEX(('ce raw data'!$A$2:$A$3000=C2)*('ce raw data'!$B$2:$B$3000=$B35),,),0),MATCH(H5,'ce raw data'!$C$1:$CZ$1,0))),"-")</f>
        <v>-</v>
      </c>
      <c r="I35" s="8" t="str">
        <f>IFERROR(IF(INDEX('ce raw data'!$C$2:$CZ$3000,MATCH(1,INDEX(('ce raw data'!$A$2:$A$3000=C2)*('ce raw data'!$B$2:$B$3000=$B35),,),0),MATCH(I5,'ce raw data'!$C$1:$CZ$1,0))="","-",INDEX('ce raw data'!$C$2:$CZ$3000,MATCH(1,INDEX(('ce raw data'!$A$2:$A$3000=C2)*('ce raw data'!$B$2:$B$3000=$B35),,),0),MATCH(I5,'ce raw data'!$C$1:$CZ$1,0))),"-")</f>
        <v>-</v>
      </c>
      <c r="J35" s="8" t="str">
        <f>IFERROR(IF(INDEX('ce raw data'!$C$2:$CZ$3000,MATCH(1,INDEX(('ce raw data'!$A$2:$A$3000=C2)*('ce raw data'!$B$2:$B$3000=$B35),,),0),MATCH(J5,'ce raw data'!$C$1:$CZ$1,0))="","-",INDEX('ce raw data'!$C$2:$CZ$3000,MATCH(1,INDEX(('ce raw data'!$A$2:$A$3000=C2)*('ce raw data'!$B$2:$B$3000=$B35),,),0),MATCH(J5,'ce raw data'!$C$1:$CZ$1,0))),"-")</f>
        <v>-</v>
      </c>
      <c r="K35" s="8" t="str">
        <f>IFERROR(IF(INDEX('ce raw data'!$C$2:$CZ$3000,MATCH(1,INDEX(('ce raw data'!$A$2:$A$3000=C2)*('ce raw data'!$B$2:$B$3000=$B35),,),0),MATCH(K5,'ce raw data'!$C$1:$CZ$1,0))="","-",INDEX('ce raw data'!$C$2:$CZ$3000,MATCH(1,INDEX(('ce raw data'!$A$2:$A$3000=C2)*('ce raw data'!$B$2:$B$3000=$B35),,),0),MATCH(K5,'ce raw data'!$C$1:$CZ$1,0))),"-")</f>
        <v>-</v>
      </c>
      <c r="L35" s="8" t="str">
        <f>IFERROR(IF(INDEX('ce raw data'!$C$2:$CZ$3000,MATCH(1,INDEX(('ce raw data'!$A$2:$A$3000=C2)*('ce raw data'!$B$2:$B$3000=$B35),,),0),MATCH(L5,'ce raw data'!$C$1:$CZ$1,0))="","-",INDEX('ce raw data'!$C$2:$CZ$3000,MATCH(1,INDEX(('ce raw data'!$A$2:$A$3000=C2)*('ce raw data'!$B$2:$B$3000=$B35),,),0),MATCH(L5,'ce raw data'!$C$1:$CZ$1,0))),"-")</f>
        <v>-</v>
      </c>
      <c r="M35" s="8" t="str">
        <f>IFERROR(IF(INDEX('ce raw data'!$C$2:$CZ$3000,MATCH(1,INDEX(('ce raw data'!$A$2:$A$3000=C2)*('ce raw data'!$B$2:$B$3000=$B35),,),0),MATCH(M5,'ce raw data'!$C$1:$CZ$1,0))="","-",INDEX('ce raw data'!$C$2:$CZ$3000,MATCH(1,INDEX(('ce raw data'!$A$2:$A$3000=C2)*('ce raw data'!$B$2:$B$3000=$B35),,),0),MATCH(M5,'ce raw data'!$C$1:$CZ$1,0))),"-")</f>
        <v>-</v>
      </c>
      <c r="N35" s="8" t="str">
        <f>IFERROR(IF(INDEX('ce raw data'!$C$2:$CZ$3000,MATCH(1,INDEX(('ce raw data'!$A$2:$A$3000=C2)*('ce raw data'!$B$2:$B$3000=$B35),,),0),MATCH(N5,'ce raw data'!$C$1:$CZ$1,0))="","-",INDEX('ce raw data'!$C$2:$CZ$3000,MATCH(1,INDEX(('ce raw data'!$A$2:$A$3000=C2)*('ce raw data'!$B$2:$B$3000=$B35),,),0),MATCH(N5,'ce raw data'!$C$1:$CZ$1,0))),"-")</f>
        <v>-</v>
      </c>
    </row>
    <row r="36" spans="2:14" hidden="1" x14ac:dyDescent="0.4">
      <c r="B36" s="14"/>
      <c r="C36" s="8" t="str">
        <f>IFERROR(IF(INDEX('ce raw data'!$C$2:$CZ$3000,MATCH(1,INDEX(('ce raw data'!$A$2:$A$3000=C2)*('ce raw data'!$B$2:$B$3000=$B37),,),0),MATCH(SUBSTITUTE(C5,"Allele","Height"),'ce raw data'!$C$1:$CZ$1,0))="","-",INDEX('ce raw data'!$C$2:$CZ$3000,MATCH(1,INDEX(('ce raw data'!$A$2:$A$3000=C2)*('ce raw data'!$B$2:$B$3000=$B37),,),0),MATCH(SUBSTITUTE(C5,"Allele","Height"),'ce raw data'!$C$1:$CZ$1,0))),"-")</f>
        <v>-</v>
      </c>
      <c r="D36" s="8" t="str">
        <f>IFERROR(IF(INDEX('ce raw data'!$C$2:$CZ$3000,MATCH(1,INDEX(('ce raw data'!$A$2:$A$3000=C2)*('ce raw data'!$B$2:$B$3000=$B37),,),0),MATCH(SUBSTITUTE(D5,"Allele","Height"),'ce raw data'!$C$1:$CZ$1,0))="","-",INDEX('ce raw data'!$C$2:$CZ$3000,MATCH(1,INDEX(('ce raw data'!$A$2:$A$3000=C2)*('ce raw data'!$B$2:$B$3000=$B37),,),0),MATCH(SUBSTITUTE(D5,"Allele","Height"),'ce raw data'!$C$1:$CZ$1,0))),"-")</f>
        <v>-</v>
      </c>
      <c r="E36" s="8" t="str">
        <f>IFERROR(IF(INDEX('ce raw data'!$C$2:$CZ$3000,MATCH(1,INDEX(('ce raw data'!$A$2:$A$3000=C2)*('ce raw data'!$B$2:$B$3000=$B37),,),0),MATCH(SUBSTITUTE(E5,"Allele","Height"),'ce raw data'!$C$1:$CZ$1,0))="","-",INDEX('ce raw data'!$C$2:$CZ$3000,MATCH(1,INDEX(('ce raw data'!$A$2:$A$3000=C2)*('ce raw data'!$B$2:$B$3000=$B37),,),0),MATCH(SUBSTITUTE(E5,"Allele","Height"),'ce raw data'!$C$1:$CZ$1,0))),"-")</f>
        <v>-</v>
      </c>
      <c r="F36" s="8" t="str">
        <f>IFERROR(IF(INDEX('ce raw data'!$C$2:$CZ$3000,MATCH(1,INDEX(('ce raw data'!$A$2:$A$3000=C2)*('ce raw data'!$B$2:$B$3000=$B37),,),0),MATCH(SUBSTITUTE(F5,"Allele","Height"),'ce raw data'!$C$1:$CZ$1,0))="","-",INDEX('ce raw data'!$C$2:$CZ$3000,MATCH(1,INDEX(('ce raw data'!$A$2:$A$3000=C2)*('ce raw data'!$B$2:$B$3000=$B37),,),0),MATCH(SUBSTITUTE(F5,"Allele","Height"),'ce raw data'!$C$1:$CZ$1,0))),"-")</f>
        <v>-</v>
      </c>
      <c r="G36" s="8" t="str">
        <f>IFERROR(IF(INDEX('ce raw data'!$C$2:$CZ$3000,MATCH(1,INDEX(('ce raw data'!$A$2:$A$3000=C2)*('ce raw data'!$B$2:$B$3000=$B37),,),0),MATCH(SUBSTITUTE(G5,"Allele","Height"),'ce raw data'!$C$1:$CZ$1,0))="","-",INDEX('ce raw data'!$C$2:$CZ$3000,MATCH(1,INDEX(('ce raw data'!$A$2:$A$3000=C2)*('ce raw data'!$B$2:$B$3000=$B37),,),0),MATCH(SUBSTITUTE(G5,"Allele","Height"),'ce raw data'!$C$1:$CZ$1,0))),"-")</f>
        <v>-</v>
      </c>
      <c r="H36" s="8" t="str">
        <f>IFERROR(IF(INDEX('ce raw data'!$C$2:$CZ$3000,MATCH(1,INDEX(('ce raw data'!$A$2:$A$3000=C2)*('ce raw data'!$B$2:$B$3000=$B37),,),0),MATCH(SUBSTITUTE(H5,"Allele","Height"),'ce raw data'!$C$1:$CZ$1,0))="","-",INDEX('ce raw data'!$C$2:$CZ$3000,MATCH(1,INDEX(('ce raw data'!$A$2:$A$3000=C2)*('ce raw data'!$B$2:$B$3000=$B37),,),0),MATCH(SUBSTITUTE(H5,"Allele","Height"),'ce raw data'!$C$1:$CZ$1,0))),"-")</f>
        <v>-</v>
      </c>
      <c r="I36" s="8" t="str">
        <f>IFERROR(IF(INDEX('ce raw data'!$C$2:$CZ$3000,MATCH(1,INDEX(('ce raw data'!$A$2:$A$3000=C2)*('ce raw data'!$B$2:$B$3000=$B37),,),0),MATCH(SUBSTITUTE(I5,"Allele","Height"),'ce raw data'!$C$1:$CZ$1,0))="","-",INDEX('ce raw data'!$C$2:$CZ$3000,MATCH(1,INDEX(('ce raw data'!$A$2:$A$3000=C2)*('ce raw data'!$B$2:$B$3000=$B37),,),0),MATCH(SUBSTITUTE(I5,"Allele","Height"),'ce raw data'!$C$1:$CZ$1,0))),"-")</f>
        <v>-</v>
      </c>
      <c r="J36" s="8" t="str">
        <f>IFERROR(IF(INDEX('ce raw data'!$C$2:$CZ$3000,MATCH(1,INDEX(('ce raw data'!$A$2:$A$3000=C2)*('ce raw data'!$B$2:$B$3000=$B37),,),0),MATCH(SUBSTITUTE(J5,"Allele","Height"),'ce raw data'!$C$1:$CZ$1,0))="","-",INDEX('ce raw data'!$C$2:$CZ$3000,MATCH(1,INDEX(('ce raw data'!$A$2:$A$3000=C2)*('ce raw data'!$B$2:$B$3000=$B37),,),0),MATCH(SUBSTITUTE(J5,"Allele","Height"),'ce raw data'!$C$1:$CZ$1,0))),"-")</f>
        <v>-</v>
      </c>
      <c r="K36" s="8" t="str">
        <f>IFERROR(IF(INDEX('ce raw data'!$C$2:$CZ$3000,MATCH(1,INDEX(('ce raw data'!$A$2:$A$3000=C2)*('ce raw data'!$B$2:$B$3000=$B37),,),0),MATCH(SUBSTITUTE(K5,"Allele","Height"),'ce raw data'!$C$1:$CZ$1,0))="","-",INDEX('ce raw data'!$C$2:$CZ$3000,MATCH(1,INDEX(('ce raw data'!$A$2:$A$3000=C2)*('ce raw data'!$B$2:$B$3000=$B37),,),0),MATCH(SUBSTITUTE(K5,"Allele","Height"),'ce raw data'!$C$1:$CZ$1,0))),"-")</f>
        <v>-</v>
      </c>
      <c r="L36" s="8" t="str">
        <f>IFERROR(IF(INDEX('ce raw data'!$C$2:$CZ$3000,MATCH(1,INDEX(('ce raw data'!$A$2:$A$3000=C2)*('ce raw data'!$B$2:$B$3000=$B37),,),0),MATCH(SUBSTITUTE(L5,"Allele","Height"),'ce raw data'!$C$1:$CZ$1,0))="","-",INDEX('ce raw data'!$C$2:$CZ$3000,MATCH(1,INDEX(('ce raw data'!$A$2:$A$3000=C2)*('ce raw data'!$B$2:$B$3000=$B37),,),0),MATCH(SUBSTITUTE(L5,"Allele","Height"),'ce raw data'!$C$1:$CZ$1,0))),"-")</f>
        <v>-</v>
      </c>
      <c r="M36" s="8" t="str">
        <f>IFERROR(IF(INDEX('ce raw data'!$C$2:$CZ$3000,MATCH(1,INDEX(('ce raw data'!$A$2:$A$3000=C2)*('ce raw data'!$B$2:$B$3000=$B37),,),0),MATCH(SUBSTITUTE(M5,"Allele","Height"),'ce raw data'!$C$1:$CZ$1,0))="","-",INDEX('ce raw data'!$C$2:$CZ$3000,MATCH(1,INDEX(('ce raw data'!$A$2:$A$3000=C2)*('ce raw data'!$B$2:$B$3000=$B37),,),0),MATCH(SUBSTITUTE(M5,"Allele","Height"),'ce raw data'!$C$1:$CZ$1,0))),"-")</f>
        <v>-</v>
      </c>
      <c r="N36" s="8" t="str">
        <f>IFERROR(IF(INDEX('ce raw data'!$C$2:$CZ$3000,MATCH(1,INDEX(('ce raw data'!$A$2:$A$3000=C2)*('ce raw data'!$B$2:$B$3000=$B37),,),0),MATCH(SUBSTITUTE(N5,"Allele","Height"),'ce raw data'!$C$1:$CZ$1,0))="","-",INDEX('ce raw data'!$C$2:$CZ$3000,MATCH(1,INDEX(('ce raw data'!$A$2:$A$3000=C2)*('ce raw data'!$B$2:$B$3000=$B37),,),0),MATCH(SUBSTITUTE(N5,"Allele","Height"),'ce raw data'!$C$1:$CZ$1,0))),"-")</f>
        <v>-</v>
      </c>
    </row>
    <row r="37" spans="2:14" x14ac:dyDescent="0.4">
      <c r="B37" s="14" t="str">
        <f>'Allele Call Table'!$A$101</f>
        <v>D7S820</v>
      </c>
      <c r="C37" s="8" t="str">
        <f>IFERROR(IF(INDEX('ce raw data'!$C$2:$CZ$3000,MATCH(1,INDEX(('ce raw data'!$A$2:$A$3000=C2)*('ce raw data'!$B$2:$B$3000=$B37),,),0),MATCH(C5,'ce raw data'!$C$1:$CZ$1,0))="","-",INDEX('ce raw data'!$C$2:$CZ$3000,MATCH(1,INDEX(('ce raw data'!$A$2:$A$3000=C2)*('ce raw data'!$B$2:$B$3000=$B37),,),0),MATCH(C5,'ce raw data'!$C$1:$CZ$1,0))),"-")</f>
        <v>-</v>
      </c>
      <c r="D37" s="8" t="str">
        <f>IFERROR(IF(INDEX('ce raw data'!$C$2:$CZ$3000,MATCH(1,INDEX(('ce raw data'!$A$2:$A$3000=C2)*('ce raw data'!$B$2:$B$3000=$B37),,),0),MATCH(D5,'ce raw data'!$C$1:$CZ$1,0))="","-",INDEX('ce raw data'!$C$2:$CZ$3000,MATCH(1,INDEX(('ce raw data'!$A$2:$A$3000=C2)*('ce raw data'!$B$2:$B$3000=$B37),,),0),MATCH(D5,'ce raw data'!$C$1:$CZ$1,0))),"-")</f>
        <v>-</v>
      </c>
      <c r="E37" s="8" t="str">
        <f>IFERROR(IF(INDEX('ce raw data'!$C$2:$CZ$3000,MATCH(1,INDEX(('ce raw data'!$A$2:$A$3000=C2)*('ce raw data'!$B$2:$B$3000=$B37),,),0),MATCH(E5,'ce raw data'!$C$1:$CZ$1,0))="","-",INDEX('ce raw data'!$C$2:$CZ$3000,MATCH(1,INDEX(('ce raw data'!$A$2:$A$3000=C2)*('ce raw data'!$B$2:$B$3000=$B37),,),0),MATCH(E5,'ce raw data'!$C$1:$CZ$1,0))),"-")</f>
        <v>-</v>
      </c>
      <c r="F37" s="8" t="str">
        <f>IFERROR(IF(INDEX('ce raw data'!$C$2:$CZ$3000,MATCH(1,INDEX(('ce raw data'!$A$2:$A$3000=C2)*('ce raw data'!$B$2:$B$3000=$B37),,),0),MATCH(F5,'ce raw data'!$C$1:$CZ$1,0))="","-",INDEX('ce raw data'!$C$2:$CZ$3000,MATCH(1,INDEX(('ce raw data'!$A$2:$A$3000=C2)*('ce raw data'!$B$2:$B$3000=$B37),,),0),MATCH(F5,'ce raw data'!$C$1:$CZ$1,0))),"-")</f>
        <v>-</v>
      </c>
      <c r="G37" s="8" t="str">
        <f>IFERROR(IF(INDEX('ce raw data'!$C$2:$CZ$3000,MATCH(1,INDEX(('ce raw data'!$A$2:$A$3000=C2)*('ce raw data'!$B$2:$B$3000=$B37),,),0),MATCH(G5,'ce raw data'!$C$1:$CZ$1,0))="","-",INDEX('ce raw data'!$C$2:$CZ$3000,MATCH(1,INDEX(('ce raw data'!$A$2:$A$3000=C2)*('ce raw data'!$B$2:$B$3000=$B37),,),0),MATCH(G5,'ce raw data'!$C$1:$CZ$1,0))),"-")</f>
        <v>-</v>
      </c>
      <c r="H37" s="8" t="str">
        <f>IFERROR(IF(INDEX('ce raw data'!$C$2:$CZ$3000,MATCH(1,INDEX(('ce raw data'!$A$2:$A$3000=C2)*('ce raw data'!$B$2:$B$3000=$B37),,),0),MATCH(H5,'ce raw data'!$C$1:$CZ$1,0))="","-",INDEX('ce raw data'!$C$2:$CZ$3000,MATCH(1,INDEX(('ce raw data'!$A$2:$A$3000=C2)*('ce raw data'!$B$2:$B$3000=$B37),,),0),MATCH(H5,'ce raw data'!$C$1:$CZ$1,0))),"-")</f>
        <v>-</v>
      </c>
      <c r="I37" s="8" t="str">
        <f>IFERROR(IF(INDEX('ce raw data'!$C$2:$CZ$3000,MATCH(1,INDEX(('ce raw data'!$A$2:$A$3000=C2)*('ce raw data'!$B$2:$B$3000=$B37),,),0),MATCH(I5,'ce raw data'!$C$1:$CZ$1,0))="","-",INDEX('ce raw data'!$C$2:$CZ$3000,MATCH(1,INDEX(('ce raw data'!$A$2:$A$3000=C2)*('ce raw data'!$B$2:$B$3000=$B37),,),0),MATCH(I5,'ce raw data'!$C$1:$CZ$1,0))),"-")</f>
        <v>-</v>
      </c>
      <c r="J37" s="8" t="str">
        <f>IFERROR(IF(INDEX('ce raw data'!$C$2:$CZ$3000,MATCH(1,INDEX(('ce raw data'!$A$2:$A$3000=C2)*('ce raw data'!$B$2:$B$3000=$B37),,),0),MATCH(J5,'ce raw data'!$C$1:$CZ$1,0))="","-",INDEX('ce raw data'!$C$2:$CZ$3000,MATCH(1,INDEX(('ce raw data'!$A$2:$A$3000=C2)*('ce raw data'!$B$2:$B$3000=$B37),,),0),MATCH(J5,'ce raw data'!$C$1:$CZ$1,0))),"-")</f>
        <v>-</v>
      </c>
      <c r="K37" s="8" t="str">
        <f>IFERROR(IF(INDEX('ce raw data'!$C$2:$CZ$3000,MATCH(1,INDEX(('ce raw data'!$A$2:$A$3000=C2)*('ce raw data'!$B$2:$B$3000=$B37),,),0),MATCH(K5,'ce raw data'!$C$1:$CZ$1,0))="","-",INDEX('ce raw data'!$C$2:$CZ$3000,MATCH(1,INDEX(('ce raw data'!$A$2:$A$3000=C2)*('ce raw data'!$B$2:$B$3000=$B37),,),0),MATCH(K5,'ce raw data'!$C$1:$CZ$1,0))),"-")</f>
        <v>-</v>
      </c>
      <c r="L37" s="8" t="str">
        <f>IFERROR(IF(INDEX('ce raw data'!$C$2:$CZ$3000,MATCH(1,INDEX(('ce raw data'!$A$2:$A$3000=C2)*('ce raw data'!$B$2:$B$3000=$B37),,),0),MATCH(L5,'ce raw data'!$C$1:$CZ$1,0))="","-",INDEX('ce raw data'!$C$2:$CZ$3000,MATCH(1,INDEX(('ce raw data'!$A$2:$A$3000=C2)*('ce raw data'!$B$2:$B$3000=$B37),,),0),MATCH(L5,'ce raw data'!$C$1:$CZ$1,0))),"-")</f>
        <v>-</v>
      </c>
      <c r="M37" s="8" t="str">
        <f>IFERROR(IF(INDEX('ce raw data'!$C$2:$CZ$3000,MATCH(1,INDEX(('ce raw data'!$A$2:$A$3000=C2)*('ce raw data'!$B$2:$B$3000=$B37),,),0),MATCH(M5,'ce raw data'!$C$1:$CZ$1,0))="","-",INDEX('ce raw data'!$C$2:$CZ$3000,MATCH(1,INDEX(('ce raw data'!$A$2:$A$3000=C2)*('ce raw data'!$B$2:$B$3000=$B37),,),0),MATCH(M5,'ce raw data'!$C$1:$CZ$1,0))),"-")</f>
        <v>-</v>
      </c>
      <c r="N37" s="8" t="str">
        <f>IFERROR(IF(INDEX('ce raw data'!$C$2:$CZ$3000,MATCH(1,INDEX(('ce raw data'!$A$2:$A$3000=C2)*('ce raw data'!$B$2:$B$3000=$B37),,),0),MATCH(N5,'ce raw data'!$C$1:$CZ$1,0))="","-",INDEX('ce raw data'!$C$2:$CZ$3000,MATCH(1,INDEX(('ce raw data'!$A$2:$A$3000=C2)*('ce raw data'!$B$2:$B$3000=$B37),,),0),MATCH(N5,'ce raw data'!$C$1:$CZ$1,0))),"-")</f>
        <v>-</v>
      </c>
    </row>
    <row r="38" spans="2:14" hidden="1" x14ac:dyDescent="0.4">
      <c r="B38" s="14"/>
      <c r="C38" s="8" t="str">
        <f>IFERROR(IF(INDEX('ce raw data'!$C$2:$CZ$3000,MATCH(1,INDEX(('ce raw data'!$A$2:$A$3000=C2)*('ce raw data'!$B$2:$B$3000=$B39),,),0),MATCH(SUBSTITUTE(C5,"Allele","Height"),'ce raw data'!$C$1:$CZ$1,0))="","-",INDEX('ce raw data'!$C$2:$CZ$3000,MATCH(1,INDEX(('ce raw data'!$A$2:$A$3000=C2)*('ce raw data'!$B$2:$B$3000=$B39),,),0),MATCH(SUBSTITUTE(C5,"Allele","Height"),'ce raw data'!$C$1:$CZ$1,0))),"-")</f>
        <v>-</v>
      </c>
      <c r="D38" s="8" t="str">
        <f>IFERROR(IF(INDEX('ce raw data'!$C$2:$CZ$3000,MATCH(1,INDEX(('ce raw data'!$A$2:$A$3000=C2)*('ce raw data'!$B$2:$B$3000=$B39),,),0),MATCH(SUBSTITUTE(D5,"Allele","Height"),'ce raw data'!$C$1:$CZ$1,0))="","-",INDEX('ce raw data'!$C$2:$CZ$3000,MATCH(1,INDEX(('ce raw data'!$A$2:$A$3000=C2)*('ce raw data'!$B$2:$B$3000=$B39),,),0),MATCH(SUBSTITUTE(D5,"Allele","Height"),'ce raw data'!$C$1:$CZ$1,0))),"-")</f>
        <v>-</v>
      </c>
      <c r="E38" s="8" t="str">
        <f>IFERROR(IF(INDEX('ce raw data'!$C$2:$CZ$3000,MATCH(1,INDEX(('ce raw data'!$A$2:$A$3000=C2)*('ce raw data'!$B$2:$B$3000=$B39),,),0),MATCH(SUBSTITUTE(E5,"Allele","Height"),'ce raw data'!$C$1:$CZ$1,0))="","-",INDEX('ce raw data'!$C$2:$CZ$3000,MATCH(1,INDEX(('ce raw data'!$A$2:$A$3000=C2)*('ce raw data'!$B$2:$B$3000=$B39),,),0),MATCH(SUBSTITUTE(E5,"Allele","Height"),'ce raw data'!$C$1:$CZ$1,0))),"-")</f>
        <v>-</v>
      </c>
      <c r="F38" s="8" t="str">
        <f>IFERROR(IF(INDEX('ce raw data'!$C$2:$CZ$3000,MATCH(1,INDEX(('ce raw data'!$A$2:$A$3000=C2)*('ce raw data'!$B$2:$B$3000=$B39),,),0),MATCH(SUBSTITUTE(F5,"Allele","Height"),'ce raw data'!$C$1:$CZ$1,0))="","-",INDEX('ce raw data'!$C$2:$CZ$3000,MATCH(1,INDEX(('ce raw data'!$A$2:$A$3000=C2)*('ce raw data'!$B$2:$B$3000=$B39),,),0),MATCH(SUBSTITUTE(F5,"Allele","Height"),'ce raw data'!$C$1:$CZ$1,0))),"-")</f>
        <v>-</v>
      </c>
      <c r="G38" s="8" t="str">
        <f>IFERROR(IF(INDEX('ce raw data'!$C$2:$CZ$3000,MATCH(1,INDEX(('ce raw data'!$A$2:$A$3000=C2)*('ce raw data'!$B$2:$B$3000=$B39),,),0),MATCH(SUBSTITUTE(G5,"Allele","Height"),'ce raw data'!$C$1:$CZ$1,0))="","-",INDEX('ce raw data'!$C$2:$CZ$3000,MATCH(1,INDEX(('ce raw data'!$A$2:$A$3000=C2)*('ce raw data'!$B$2:$B$3000=$B39),,),0),MATCH(SUBSTITUTE(G5,"Allele","Height"),'ce raw data'!$C$1:$CZ$1,0))),"-")</f>
        <v>-</v>
      </c>
      <c r="H38" s="8" t="str">
        <f>IFERROR(IF(INDEX('ce raw data'!$C$2:$CZ$3000,MATCH(1,INDEX(('ce raw data'!$A$2:$A$3000=C2)*('ce raw data'!$B$2:$B$3000=$B39),,),0),MATCH(SUBSTITUTE(H5,"Allele","Height"),'ce raw data'!$C$1:$CZ$1,0))="","-",INDEX('ce raw data'!$C$2:$CZ$3000,MATCH(1,INDEX(('ce raw data'!$A$2:$A$3000=C2)*('ce raw data'!$B$2:$B$3000=$B39),,),0),MATCH(SUBSTITUTE(H5,"Allele","Height"),'ce raw data'!$C$1:$CZ$1,0))),"-")</f>
        <v>-</v>
      </c>
      <c r="I38" s="8" t="str">
        <f>IFERROR(IF(INDEX('ce raw data'!$C$2:$CZ$3000,MATCH(1,INDEX(('ce raw data'!$A$2:$A$3000=C2)*('ce raw data'!$B$2:$B$3000=$B39),,),0),MATCH(SUBSTITUTE(I5,"Allele","Height"),'ce raw data'!$C$1:$CZ$1,0))="","-",INDEX('ce raw data'!$C$2:$CZ$3000,MATCH(1,INDEX(('ce raw data'!$A$2:$A$3000=C2)*('ce raw data'!$B$2:$B$3000=$B39),,),0),MATCH(SUBSTITUTE(I5,"Allele","Height"),'ce raw data'!$C$1:$CZ$1,0))),"-")</f>
        <v>-</v>
      </c>
      <c r="J38" s="8" t="str">
        <f>IFERROR(IF(INDEX('ce raw data'!$C$2:$CZ$3000,MATCH(1,INDEX(('ce raw data'!$A$2:$A$3000=C2)*('ce raw data'!$B$2:$B$3000=$B39),,),0),MATCH(SUBSTITUTE(J5,"Allele","Height"),'ce raw data'!$C$1:$CZ$1,0))="","-",INDEX('ce raw data'!$C$2:$CZ$3000,MATCH(1,INDEX(('ce raw data'!$A$2:$A$3000=C2)*('ce raw data'!$B$2:$B$3000=$B39),,),0),MATCH(SUBSTITUTE(J5,"Allele","Height"),'ce raw data'!$C$1:$CZ$1,0))),"-")</f>
        <v>-</v>
      </c>
      <c r="K38" s="8" t="str">
        <f>IFERROR(IF(INDEX('ce raw data'!$C$2:$CZ$3000,MATCH(1,INDEX(('ce raw data'!$A$2:$A$3000=C2)*('ce raw data'!$B$2:$B$3000=$B39),,),0),MATCH(SUBSTITUTE(K5,"Allele","Height"),'ce raw data'!$C$1:$CZ$1,0))="","-",INDEX('ce raw data'!$C$2:$CZ$3000,MATCH(1,INDEX(('ce raw data'!$A$2:$A$3000=C2)*('ce raw data'!$B$2:$B$3000=$B39),,),0),MATCH(SUBSTITUTE(K5,"Allele","Height"),'ce raw data'!$C$1:$CZ$1,0))),"-")</f>
        <v>-</v>
      </c>
      <c r="L38" s="8" t="str">
        <f>IFERROR(IF(INDEX('ce raw data'!$C$2:$CZ$3000,MATCH(1,INDEX(('ce raw data'!$A$2:$A$3000=C2)*('ce raw data'!$B$2:$B$3000=$B39),,),0),MATCH(SUBSTITUTE(L5,"Allele","Height"),'ce raw data'!$C$1:$CZ$1,0))="","-",INDEX('ce raw data'!$C$2:$CZ$3000,MATCH(1,INDEX(('ce raw data'!$A$2:$A$3000=C2)*('ce raw data'!$B$2:$B$3000=$B39),,),0),MATCH(SUBSTITUTE(L5,"Allele","Height"),'ce raw data'!$C$1:$CZ$1,0))),"-")</f>
        <v>-</v>
      </c>
      <c r="M38" s="8" t="str">
        <f>IFERROR(IF(INDEX('ce raw data'!$C$2:$CZ$3000,MATCH(1,INDEX(('ce raw data'!$A$2:$A$3000=C2)*('ce raw data'!$B$2:$B$3000=$B39),,),0),MATCH(SUBSTITUTE(M5,"Allele","Height"),'ce raw data'!$C$1:$CZ$1,0))="","-",INDEX('ce raw data'!$C$2:$CZ$3000,MATCH(1,INDEX(('ce raw data'!$A$2:$A$3000=C2)*('ce raw data'!$B$2:$B$3000=$B39),,),0),MATCH(SUBSTITUTE(M5,"Allele","Height"),'ce raw data'!$C$1:$CZ$1,0))),"-")</f>
        <v>-</v>
      </c>
      <c r="N38" s="8" t="str">
        <f>IFERROR(IF(INDEX('ce raw data'!$C$2:$CZ$3000,MATCH(1,INDEX(('ce raw data'!$A$2:$A$3000=C2)*('ce raw data'!$B$2:$B$3000=$B39),,),0),MATCH(SUBSTITUTE(N5,"Allele","Height"),'ce raw data'!$C$1:$CZ$1,0))="","-",INDEX('ce raw data'!$C$2:$CZ$3000,MATCH(1,INDEX(('ce raw data'!$A$2:$A$3000=C2)*('ce raw data'!$B$2:$B$3000=$B39),,),0),MATCH(SUBSTITUTE(N5,"Allele","Height"),'ce raw data'!$C$1:$CZ$1,0))),"-")</f>
        <v>-</v>
      </c>
    </row>
    <row r="39" spans="2:14" x14ac:dyDescent="0.4">
      <c r="B39" s="14" t="str">
        <f>'Allele Call Table'!$A$103</f>
        <v>D5S818</v>
      </c>
      <c r="C39" s="8" t="str">
        <f>IFERROR(IF(INDEX('ce raw data'!$C$2:$CZ$3000,MATCH(1,INDEX(('ce raw data'!$A$2:$A$3000=C2)*('ce raw data'!$B$2:$B$3000=$B39),,),0),MATCH(C5,'ce raw data'!$C$1:$CZ$1,0))="","-",INDEX('ce raw data'!$C$2:$CZ$3000,MATCH(1,INDEX(('ce raw data'!$A$2:$A$3000=C2)*('ce raw data'!$B$2:$B$3000=$B39),,),0),MATCH(C5,'ce raw data'!$C$1:$CZ$1,0))),"-")</f>
        <v>-</v>
      </c>
      <c r="D39" s="8" t="str">
        <f>IFERROR(IF(INDEX('ce raw data'!$C$2:$CZ$3000,MATCH(1,INDEX(('ce raw data'!$A$2:$A$3000=C2)*('ce raw data'!$B$2:$B$3000=$B39),,),0),MATCH(D5,'ce raw data'!$C$1:$CZ$1,0))="","-",INDEX('ce raw data'!$C$2:$CZ$3000,MATCH(1,INDEX(('ce raw data'!$A$2:$A$3000=C2)*('ce raw data'!$B$2:$B$3000=$B39),,),0),MATCH(D5,'ce raw data'!$C$1:$CZ$1,0))),"-")</f>
        <v>-</v>
      </c>
      <c r="E39" s="8" t="str">
        <f>IFERROR(IF(INDEX('ce raw data'!$C$2:$CZ$3000,MATCH(1,INDEX(('ce raw data'!$A$2:$A$3000=C2)*('ce raw data'!$B$2:$B$3000=$B39),,),0),MATCH(E5,'ce raw data'!$C$1:$CZ$1,0))="","-",INDEX('ce raw data'!$C$2:$CZ$3000,MATCH(1,INDEX(('ce raw data'!$A$2:$A$3000=C2)*('ce raw data'!$B$2:$B$3000=$B39),,),0),MATCH(E5,'ce raw data'!$C$1:$CZ$1,0))),"-")</f>
        <v>-</v>
      </c>
      <c r="F39" s="8" t="str">
        <f>IFERROR(IF(INDEX('ce raw data'!$C$2:$CZ$3000,MATCH(1,INDEX(('ce raw data'!$A$2:$A$3000=C2)*('ce raw data'!$B$2:$B$3000=$B39),,),0),MATCH(F5,'ce raw data'!$C$1:$CZ$1,0))="","-",INDEX('ce raw data'!$C$2:$CZ$3000,MATCH(1,INDEX(('ce raw data'!$A$2:$A$3000=C2)*('ce raw data'!$B$2:$B$3000=$B39),,),0),MATCH(F5,'ce raw data'!$C$1:$CZ$1,0))),"-")</f>
        <v>-</v>
      </c>
      <c r="G39" s="8" t="str">
        <f>IFERROR(IF(INDEX('ce raw data'!$C$2:$CZ$3000,MATCH(1,INDEX(('ce raw data'!$A$2:$A$3000=C2)*('ce raw data'!$B$2:$B$3000=$B39),,),0),MATCH(G5,'ce raw data'!$C$1:$CZ$1,0))="","-",INDEX('ce raw data'!$C$2:$CZ$3000,MATCH(1,INDEX(('ce raw data'!$A$2:$A$3000=C2)*('ce raw data'!$B$2:$B$3000=$B39),,),0),MATCH(G5,'ce raw data'!$C$1:$CZ$1,0))),"-")</f>
        <v>-</v>
      </c>
      <c r="H39" s="8" t="str">
        <f>IFERROR(IF(INDEX('ce raw data'!$C$2:$CZ$3000,MATCH(1,INDEX(('ce raw data'!$A$2:$A$3000=C2)*('ce raw data'!$B$2:$B$3000=$B39),,),0),MATCH(H5,'ce raw data'!$C$1:$CZ$1,0))="","-",INDEX('ce raw data'!$C$2:$CZ$3000,MATCH(1,INDEX(('ce raw data'!$A$2:$A$3000=C2)*('ce raw data'!$B$2:$B$3000=$B39),,),0),MATCH(H5,'ce raw data'!$C$1:$CZ$1,0))),"-")</f>
        <v>-</v>
      </c>
      <c r="I39" s="8" t="str">
        <f>IFERROR(IF(INDEX('ce raw data'!$C$2:$CZ$3000,MATCH(1,INDEX(('ce raw data'!$A$2:$A$3000=C2)*('ce raw data'!$B$2:$B$3000=$B39),,),0),MATCH(I5,'ce raw data'!$C$1:$CZ$1,0))="","-",INDEX('ce raw data'!$C$2:$CZ$3000,MATCH(1,INDEX(('ce raw data'!$A$2:$A$3000=C2)*('ce raw data'!$B$2:$B$3000=$B39),,),0),MATCH(I5,'ce raw data'!$C$1:$CZ$1,0))),"-")</f>
        <v>-</v>
      </c>
      <c r="J39" s="8" t="str">
        <f>IFERROR(IF(INDEX('ce raw data'!$C$2:$CZ$3000,MATCH(1,INDEX(('ce raw data'!$A$2:$A$3000=C2)*('ce raw data'!$B$2:$B$3000=$B39),,),0),MATCH(J5,'ce raw data'!$C$1:$CZ$1,0))="","-",INDEX('ce raw data'!$C$2:$CZ$3000,MATCH(1,INDEX(('ce raw data'!$A$2:$A$3000=C2)*('ce raw data'!$B$2:$B$3000=$B39),,),0),MATCH(J5,'ce raw data'!$C$1:$CZ$1,0))),"-")</f>
        <v>-</v>
      </c>
      <c r="K39" s="8" t="str">
        <f>IFERROR(IF(INDEX('ce raw data'!$C$2:$CZ$3000,MATCH(1,INDEX(('ce raw data'!$A$2:$A$3000=C2)*('ce raw data'!$B$2:$B$3000=$B39),,),0),MATCH(K5,'ce raw data'!$C$1:$CZ$1,0))="","-",INDEX('ce raw data'!$C$2:$CZ$3000,MATCH(1,INDEX(('ce raw data'!$A$2:$A$3000=C2)*('ce raw data'!$B$2:$B$3000=$B39),,),0),MATCH(K5,'ce raw data'!$C$1:$CZ$1,0))),"-")</f>
        <v>-</v>
      </c>
      <c r="L39" s="8" t="str">
        <f>IFERROR(IF(INDEX('ce raw data'!$C$2:$CZ$3000,MATCH(1,INDEX(('ce raw data'!$A$2:$A$3000=C2)*('ce raw data'!$B$2:$B$3000=$B39),,),0),MATCH(L5,'ce raw data'!$C$1:$CZ$1,0))="","-",INDEX('ce raw data'!$C$2:$CZ$3000,MATCH(1,INDEX(('ce raw data'!$A$2:$A$3000=C2)*('ce raw data'!$B$2:$B$3000=$B39),,),0),MATCH(L5,'ce raw data'!$C$1:$CZ$1,0))),"-")</f>
        <v>-</v>
      </c>
      <c r="M39" s="8" t="str">
        <f>IFERROR(IF(INDEX('ce raw data'!$C$2:$CZ$3000,MATCH(1,INDEX(('ce raw data'!$A$2:$A$3000=C2)*('ce raw data'!$B$2:$B$3000=$B39),,),0),MATCH(M5,'ce raw data'!$C$1:$CZ$1,0))="","-",INDEX('ce raw data'!$C$2:$CZ$3000,MATCH(1,INDEX(('ce raw data'!$A$2:$A$3000=C2)*('ce raw data'!$B$2:$B$3000=$B39),,),0),MATCH(M5,'ce raw data'!$C$1:$CZ$1,0))),"-")</f>
        <v>-</v>
      </c>
      <c r="N39" s="8" t="str">
        <f>IFERROR(IF(INDEX('ce raw data'!$C$2:$CZ$3000,MATCH(1,INDEX(('ce raw data'!$A$2:$A$3000=C2)*('ce raw data'!$B$2:$B$3000=$B39),,),0),MATCH(N5,'ce raw data'!$C$1:$CZ$1,0))="","-",INDEX('ce raw data'!$C$2:$CZ$3000,MATCH(1,INDEX(('ce raw data'!$A$2:$A$3000=C2)*('ce raw data'!$B$2:$B$3000=$B39),,),0),MATCH(N5,'ce raw data'!$C$1:$CZ$1,0))),"-")</f>
        <v>-</v>
      </c>
    </row>
    <row r="40" spans="2:14" hidden="1" x14ac:dyDescent="0.4">
      <c r="B40" s="14"/>
      <c r="C40" s="8" t="str">
        <f>IFERROR(IF(INDEX('ce raw data'!$C$2:$CZ$3000,MATCH(1,INDEX(('ce raw data'!$A$2:$A$3000=C2)*('ce raw data'!$B$2:$B$3000=$B41),,),0),MATCH(SUBSTITUTE(C5,"Allele","Height"),'ce raw data'!$C$1:$CZ$1,0))="","-",INDEX('ce raw data'!$C$2:$CZ$3000,MATCH(1,INDEX(('ce raw data'!$A$2:$A$3000=C2)*('ce raw data'!$B$2:$B$3000=$B41),,),0),MATCH(SUBSTITUTE(C5,"Allele","Height"),'ce raw data'!$C$1:$CZ$1,0))),"-")</f>
        <v>-</v>
      </c>
      <c r="D40" s="8" t="str">
        <f>IFERROR(IF(INDEX('ce raw data'!$C$2:$CZ$3000,MATCH(1,INDEX(('ce raw data'!$A$2:$A$3000=C2)*('ce raw data'!$B$2:$B$3000=$B41),,),0),MATCH(SUBSTITUTE(D5,"Allele","Height"),'ce raw data'!$C$1:$CZ$1,0))="","-",INDEX('ce raw data'!$C$2:$CZ$3000,MATCH(1,INDEX(('ce raw data'!$A$2:$A$3000=C2)*('ce raw data'!$B$2:$B$3000=$B41),,),0),MATCH(SUBSTITUTE(D5,"Allele","Height"),'ce raw data'!$C$1:$CZ$1,0))),"-")</f>
        <v>-</v>
      </c>
      <c r="E40" s="8" t="str">
        <f>IFERROR(IF(INDEX('ce raw data'!$C$2:$CZ$3000,MATCH(1,INDEX(('ce raw data'!$A$2:$A$3000=C2)*('ce raw data'!$B$2:$B$3000=$B41),,),0),MATCH(SUBSTITUTE(E5,"Allele","Height"),'ce raw data'!$C$1:$CZ$1,0))="","-",INDEX('ce raw data'!$C$2:$CZ$3000,MATCH(1,INDEX(('ce raw data'!$A$2:$A$3000=C2)*('ce raw data'!$B$2:$B$3000=$B41),,),0),MATCH(SUBSTITUTE(E5,"Allele","Height"),'ce raw data'!$C$1:$CZ$1,0))),"-")</f>
        <v>-</v>
      </c>
      <c r="F40" s="8" t="str">
        <f>IFERROR(IF(INDEX('ce raw data'!$C$2:$CZ$3000,MATCH(1,INDEX(('ce raw data'!$A$2:$A$3000=C2)*('ce raw data'!$B$2:$B$3000=$B41),,),0),MATCH(SUBSTITUTE(F5,"Allele","Height"),'ce raw data'!$C$1:$CZ$1,0))="","-",INDEX('ce raw data'!$C$2:$CZ$3000,MATCH(1,INDEX(('ce raw data'!$A$2:$A$3000=C2)*('ce raw data'!$B$2:$B$3000=$B41),,),0),MATCH(SUBSTITUTE(F5,"Allele","Height"),'ce raw data'!$C$1:$CZ$1,0))),"-")</f>
        <v>-</v>
      </c>
      <c r="G40" s="8" t="str">
        <f>IFERROR(IF(INDEX('ce raw data'!$C$2:$CZ$3000,MATCH(1,INDEX(('ce raw data'!$A$2:$A$3000=C2)*('ce raw data'!$B$2:$B$3000=$B41),,),0),MATCH(SUBSTITUTE(G5,"Allele","Height"),'ce raw data'!$C$1:$CZ$1,0))="","-",INDEX('ce raw data'!$C$2:$CZ$3000,MATCH(1,INDEX(('ce raw data'!$A$2:$A$3000=C2)*('ce raw data'!$B$2:$B$3000=$B41),,),0),MATCH(SUBSTITUTE(G5,"Allele","Height"),'ce raw data'!$C$1:$CZ$1,0))),"-")</f>
        <v>-</v>
      </c>
      <c r="H40" s="8" t="str">
        <f>IFERROR(IF(INDEX('ce raw data'!$C$2:$CZ$3000,MATCH(1,INDEX(('ce raw data'!$A$2:$A$3000=C2)*('ce raw data'!$B$2:$B$3000=$B41),,),0),MATCH(SUBSTITUTE(H5,"Allele","Height"),'ce raw data'!$C$1:$CZ$1,0))="","-",INDEX('ce raw data'!$C$2:$CZ$3000,MATCH(1,INDEX(('ce raw data'!$A$2:$A$3000=C2)*('ce raw data'!$B$2:$B$3000=$B41),,),0),MATCH(SUBSTITUTE(H5,"Allele","Height"),'ce raw data'!$C$1:$CZ$1,0))),"-")</f>
        <v>-</v>
      </c>
      <c r="I40" s="8" t="str">
        <f>IFERROR(IF(INDEX('ce raw data'!$C$2:$CZ$3000,MATCH(1,INDEX(('ce raw data'!$A$2:$A$3000=C2)*('ce raw data'!$B$2:$B$3000=$B41),,),0),MATCH(SUBSTITUTE(I5,"Allele","Height"),'ce raw data'!$C$1:$CZ$1,0))="","-",INDEX('ce raw data'!$C$2:$CZ$3000,MATCH(1,INDEX(('ce raw data'!$A$2:$A$3000=C2)*('ce raw data'!$B$2:$B$3000=$B41),,),0),MATCH(SUBSTITUTE(I5,"Allele","Height"),'ce raw data'!$C$1:$CZ$1,0))),"-")</f>
        <v>-</v>
      </c>
      <c r="J40" s="8" t="str">
        <f>IFERROR(IF(INDEX('ce raw data'!$C$2:$CZ$3000,MATCH(1,INDEX(('ce raw data'!$A$2:$A$3000=C2)*('ce raw data'!$B$2:$B$3000=$B41),,),0),MATCH(SUBSTITUTE(J5,"Allele","Height"),'ce raw data'!$C$1:$CZ$1,0))="","-",INDEX('ce raw data'!$C$2:$CZ$3000,MATCH(1,INDEX(('ce raw data'!$A$2:$A$3000=C2)*('ce raw data'!$B$2:$B$3000=$B41),,),0),MATCH(SUBSTITUTE(J5,"Allele","Height"),'ce raw data'!$C$1:$CZ$1,0))),"-")</f>
        <v>-</v>
      </c>
      <c r="K40" s="8" t="str">
        <f>IFERROR(IF(INDEX('ce raw data'!$C$2:$CZ$3000,MATCH(1,INDEX(('ce raw data'!$A$2:$A$3000=C2)*('ce raw data'!$B$2:$B$3000=$B41),,),0),MATCH(SUBSTITUTE(K5,"Allele","Height"),'ce raw data'!$C$1:$CZ$1,0))="","-",INDEX('ce raw data'!$C$2:$CZ$3000,MATCH(1,INDEX(('ce raw data'!$A$2:$A$3000=C2)*('ce raw data'!$B$2:$B$3000=$B41),,),0),MATCH(SUBSTITUTE(K5,"Allele","Height"),'ce raw data'!$C$1:$CZ$1,0))),"-")</f>
        <v>-</v>
      </c>
      <c r="L40" s="8" t="str">
        <f>IFERROR(IF(INDEX('ce raw data'!$C$2:$CZ$3000,MATCH(1,INDEX(('ce raw data'!$A$2:$A$3000=C2)*('ce raw data'!$B$2:$B$3000=$B41),,),0),MATCH(SUBSTITUTE(L5,"Allele","Height"),'ce raw data'!$C$1:$CZ$1,0))="","-",INDEX('ce raw data'!$C$2:$CZ$3000,MATCH(1,INDEX(('ce raw data'!$A$2:$A$3000=C2)*('ce raw data'!$B$2:$B$3000=$B41),,),0),MATCH(SUBSTITUTE(L5,"Allele","Height"),'ce raw data'!$C$1:$CZ$1,0))),"-")</f>
        <v>-</v>
      </c>
      <c r="M40" s="8" t="str">
        <f>IFERROR(IF(INDEX('ce raw data'!$C$2:$CZ$3000,MATCH(1,INDEX(('ce raw data'!$A$2:$A$3000=C2)*('ce raw data'!$B$2:$B$3000=$B41),,),0),MATCH(SUBSTITUTE(M5,"Allele","Height"),'ce raw data'!$C$1:$CZ$1,0))="","-",INDEX('ce raw data'!$C$2:$CZ$3000,MATCH(1,INDEX(('ce raw data'!$A$2:$A$3000=C2)*('ce raw data'!$B$2:$B$3000=$B41),,),0),MATCH(SUBSTITUTE(M5,"Allele","Height"),'ce raw data'!$C$1:$CZ$1,0))),"-")</f>
        <v>-</v>
      </c>
      <c r="N40" s="8" t="str">
        <f>IFERROR(IF(INDEX('ce raw data'!$C$2:$CZ$3000,MATCH(1,INDEX(('ce raw data'!$A$2:$A$3000=C2)*('ce raw data'!$B$2:$B$3000=$B41),,),0),MATCH(SUBSTITUTE(N5,"Allele","Height"),'ce raw data'!$C$1:$CZ$1,0))="","-",INDEX('ce raw data'!$C$2:$CZ$3000,MATCH(1,INDEX(('ce raw data'!$A$2:$A$3000=C2)*('ce raw data'!$B$2:$B$3000=$B41),,),0),MATCH(SUBSTITUTE(N5,"Allele","Height"),'ce raw data'!$C$1:$CZ$1,0))),"-")</f>
        <v>-</v>
      </c>
    </row>
    <row r="41" spans="2:14" x14ac:dyDescent="0.4">
      <c r="B41" s="14" t="str">
        <f>'Allele Call Table'!$A$105</f>
        <v>TPOX</v>
      </c>
      <c r="C41" s="8" t="str">
        <f>IFERROR(IF(INDEX('ce raw data'!$C$2:$CZ$3000,MATCH(1,INDEX(('ce raw data'!$A$2:$A$3000=C2)*('ce raw data'!$B$2:$B$3000=$B41),,),0),MATCH(C5,'ce raw data'!$C$1:$CZ$1,0))="","-",INDEX('ce raw data'!$C$2:$CZ$3000,MATCH(1,INDEX(('ce raw data'!$A$2:$A$3000=C2)*('ce raw data'!$B$2:$B$3000=$B41),,),0),MATCH(C5,'ce raw data'!$C$1:$CZ$1,0))),"-")</f>
        <v>-</v>
      </c>
      <c r="D41" s="8" t="str">
        <f>IFERROR(IF(INDEX('ce raw data'!$C$2:$CZ$3000,MATCH(1,INDEX(('ce raw data'!$A$2:$A$3000=C2)*('ce raw data'!$B$2:$B$3000=$B41),,),0),MATCH(D5,'ce raw data'!$C$1:$CZ$1,0))="","-",INDEX('ce raw data'!$C$2:$CZ$3000,MATCH(1,INDEX(('ce raw data'!$A$2:$A$3000=C2)*('ce raw data'!$B$2:$B$3000=$B41),,),0),MATCH(D5,'ce raw data'!$C$1:$CZ$1,0))),"-")</f>
        <v>-</v>
      </c>
      <c r="E41" s="8" t="str">
        <f>IFERROR(IF(INDEX('ce raw data'!$C$2:$CZ$3000,MATCH(1,INDEX(('ce raw data'!$A$2:$A$3000=C2)*('ce raw data'!$B$2:$B$3000=$B41),,),0),MATCH(E5,'ce raw data'!$C$1:$CZ$1,0))="","-",INDEX('ce raw data'!$C$2:$CZ$3000,MATCH(1,INDEX(('ce raw data'!$A$2:$A$3000=C2)*('ce raw data'!$B$2:$B$3000=$B41),,),0),MATCH(E5,'ce raw data'!$C$1:$CZ$1,0))),"-")</f>
        <v>-</v>
      </c>
      <c r="F41" s="8" t="str">
        <f>IFERROR(IF(INDEX('ce raw data'!$C$2:$CZ$3000,MATCH(1,INDEX(('ce raw data'!$A$2:$A$3000=C2)*('ce raw data'!$B$2:$B$3000=$B41),,),0),MATCH(F5,'ce raw data'!$C$1:$CZ$1,0))="","-",INDEX('ce raw data'!$C$2:$CZ$3000,MATCH(1,INDEX(('ce raw data'!$A$2:$A$3000=C2)*('ce raw data'!$B$2:$B$3000=$B41),,),0),MATCH(F5,'ce raw data'!$C$1:$CZ$1,0))),"-")</f>
        <v>-</v>
      </c>
      <c r="G41" s="8" t="str">
        <f>IFERROR(IF(INDEX('ce raw data'!$C$2:$CZ$3000,MATCH(1,INDEX(('ce raw data'!$A$2:$A$3000=C2)*('ce raw data'!$B$2:$B$3000=$B41),,),0),MATCH(G5,'ce raw data'!$C$1:$CZ$1,0))="","-",INDEX('ce raw data'!$C$2:$CZ$3000,MATCH(1,INDEX(('ce raw data'!$A$2:$A$3000=C2)*('ce raw data'!$B$2:$B$3000=$B41),,),0),MATCH(G5,'ce raw data'!$C$1:$CZ$1,0))),"-")</f>
        <v>-</v>
      </c>
      <c r="H41" s="8" t="str">
        <f>IFERROR(IF(INDEX('ce raw data'!$C$2:$CZ$3000,MATCH(1,INDEX(('ce raw data'!$A$2:$A$3000=C2)*('ce raw data'!$B$2:$B$3000=$B41),,),0),MATCH(H5,'ce raw data'!$C$1:$CZ$1,0))="","-",INDEX('ce raw data'!$C$2:$CZ$3000,MATCH(1,INDEX(('ce raw data'!$A$2:$A$3000=C2)*('ce raw data'!$B$2:$B$3000=$B41),,),0),MATCH(H5,'ce raw data'!$C$1:$CZ$1,0))),"-")</f>
        <v>-</v>
      </c>
      <c r="I41" s="8" t="str">
        <f>IFERROR(IF(INDEX('ce raw data'!$C$2:$CZ$3000,MATCH(1,INDEX(('ce raw data'!$A$2:$A$3000=C2)*('ce raw data'!$B$2:$B$3000=$B41),,),0),MATCH(I5,'ce raw data'!$C$1:$CZ$1,0))="","-",INDEX('ce raw data'!$C$2:$CZ$3000,MATCH(1,INDEX(('ce raw data'!$A$2:$A$3000=C2)*('ce raw data'!$B$2:$B$3000=$B41),,),0),MATCH(I5,'ce raw data'!$C$1:$CZ$1,0))),"-")</f>
        <v>-</v>
      </c>
      <c r="J41" s="8" t="str">
        <f>IFERROR(IF(INDEX('ce raw data'!$C$2:$CZ$3000,MATCH(1,INDEX(('ce raw data'!$A$2:$A$3000=C2)*('ce raw data'!$B$2:$B$3000=$B41),,),0),MATCH(J5,'ce raw data'!$C$1:$CZ$1,0))="","-",INDEX('ce raw data'!$C$2:$CZ$3000,MATCH(1,INDEX(('ce raw data'!$A$2:$A$3000=C2)*('ce raw data'!$B$2:$B$3000=$B41),,),0),MATCH(J5,'ce raw data'!$C$1:$CZ$1,0))),"-")</f>
        <v>-</v>
      </c>
      <c r="K41" s="8" t="str">
        <f>IFERROR(IF(INDEX('ce raw data'!$C$2:$CZ$3000,MATCH(1,INDEX(('ce raw data'!$A$2:$A$3000=C2)*('ce raw data'!$B$2:$B$3000=$B41),,),0),MATCH(K5,'ce raw data'!$C$1:$CZ$1,0))="","-",INDEX('ce raw data'!$C$2:$CZ$3000,MATCH(1,INDEX(('ce raw data'!$A$2:$A$3000=C2)*('ce raw data'!$B$2:$B$3000=$B41),,),0),MATCH(K5,'ce raw data'!$C$1:$CZ$1,0))),"-")</f>
        <v>-</v>
      </c>
      <c r="L41" s="8" t="str">
        <f>IFERROR(IF(INDEX('ce raw data'!$C$2:$CZ$3000,MATCH(1,INDEX(('ce raw data'!$A$2:$A$3000=C2)*('ce raw data'!$B$2:$B$3000=$B41),,),0),MATCH(L5,'ce raw data'!$C$1:$CZ$1,0))="","-",INDEX('ce raw data'!$C$2:$CZ$3000,MATCH(1,INDEX(('ce raw data'!$A$2:$A$3000=C2)*('ce raw data'!$B$2:$B$3000=$B41),,),0),MATCH(L5,'ce raw data'!$C$1:$CZ$1,0))),"-")</f>
        <v>-</v>
      </c>
      <c r="M41" s="8" t="str">
        <f>IFERROR(IF(INDEX('ce raw data'!$C$2:$CZ$3000,MATCH(1,INDEX(('ce raw data'!$A$2:$A$3000=C2)*('ce raw data'!$B$2:$B$3000=$B41),,),0),MATCH(M5,'ce raw data'!$C$1:$CZ$1,0))="","-",INDEX('ce raw data'!$C$2:$CZ$3000,MATCH(1,INDEX(('ce raw data'!$A$2:$A$3000=C2)*('ce raw data'!$B$2:$B$3000=$B41),,),0),MATCH(M5,'ce raw data'!$C$1:$CZ$1,0))),"-")</f>
        <v>-</v>
      </c>
      <c r="N41" s="8" t="str">
        <f>IFERROR(IF(INDEX('ce raw data'!$C$2:$CZ$3000,MATCH(1,INDEX(('ce raw data'!$A$2:$A$3000=C2)*('ce raw data'!$B$2:$B$3000=$B41),,),0),MATCH(N5,'ce raw data'!$C$1:$CZ$1,0))="","-",INDEX('ce raw data'!$C$2:$CZ$3000,MATCH(1,INDEX(('ce raw data'!$A$2:$A$3000=C2)*('ce raw data'!$B$2:$B$3000=$B41),,),0),MATCH(N5,'ce raw data'!$C$1:$CZ$1,0))),"-")</f>
        <v>-</v>
      </c>
    </row>
    <row r="42" spans="2:14" hidden="1" x14ac:dyDescent="0.4">
      <c r="B42" s="10"/>
      <c r="C42" s="8" t="str">
        <f>IFERROR(IF(INDEX('ce raw data'!$C$2:$CZ$3000,MATCH(1,INDEX(('ce raw data'!$A$2:$A$3000=C2)*('ce raw data'!$B$2:$B$3000=$B43),,),0),MATCH(SUBSTITUTE(C5,"Allele","Height"),'ce raw data'!$C$1:$CZ$1,0))="","-",INDEX('ce raw data'!$C$2:$CZ$3000,MATCH(1,INDEX(('ce raw data'!$A$2:$A$3000=C2)*('ce raw data'!$B$2:$B$3000=$B43),,),0),MATCH(SUBSTITUTE(C5,"Allele","Height"),'ce raw data'!$C$1:$CZ$1,0))),"-")</f>
        <v>-</v>
      </c>
      <c r="D42" s="8" t="str">
        <f>IFERROR(IF(INDEX('ce raw data'!$C$2:$CZ$3000,MATCH(1,INDEX(('ce raw data'!$A$2:$A$3000=C2)*('ce raw data'!$B$2:$B$3000=$B43),,),0),MATCH(SUBSTITUTE(D5,"Allele","Height"),'ce raw data'!$C$1:$CZ$1,0))="","-",INDEX('ce raw data'!$C$2:$CZ$3000,MATCH(1,INDEX(('ce raw data'!$A$2:$A$3000=C2)*('ce raw data'!$B$2:$B$3000=$B43),,),0),MATCH(SUBSTITUTE(D5,"Allele","Height"),'ce raw data'!$C$1:$CZ$1,0))),"-")</f>
        <v>-</v>
      </c>
      <c r="E42" s="8" t="str">
        <f>IFERROR(IF(INDEX('ce raw data'!$C$2:$CZ$3000,MATCH(1,INDEX(('ce raw data'!$A$2:$A$3000=C2)*('ce raw data'!$B$2:$B$3000=$B43),,),0),MATCH(SUBSTITUTE(E5,"Allele","Height"),'ce raw data'!$C$1:$CZ$1,0))="","-",INDEX('ce raw data'!$C$2:$CZ$3000,MATCH(1,INDEX(('ce raw data'!$A$2:$A$3000=C2)*('ce raw data'!$B$2:$B$3000=$B43),,),0),MATCH(SUBSTITUTE(E5,"Allele","Height"),'ce raw data'!$C$1:$CZ$1,0))),"-")</f>
        <v>-</v>
      </c>
      <c r="F42" s="8" t="str">
        <f>IFERROR(IF(INDEX('ce raw data'!$C$2:$CZ$3000,MATCH(1,INDEX(('ce raw data'!$A$2:$A$3000=C2)*('ce raw data'!$B$2:$B$3000=$B43),,),0),MATCH(SUBSTITUTE(F5,"Allele","Height"),'ce raw data'!$C$1:$CZ$1,0))="","-",INDEX('ce raw data'!$C$2:$CZ$3000,MATCH(1,INDEX(('ce raw data'!$A$2:$A$3000=C2)*('ce raw data'!$B$2:$B$3000=$B43),,),0),MATCH(SUBSTITUTE(F5,"Allele","Height"),'ce raw data'!$C$1:$CZ$1,0))),"-")</f>
        <v>-</v>
      </c>
      <c r="G42" s="8" t="str">
        <f>IFERROR(IF(INDEX('ce raw data'!$C$2:$CZ$3000,MATCH(1,INDEX(('ce raw data'!$A$2:$A$3000=C2)*('ce raw data'!$B$2:$B$3000=$B43),,),0),MATCH(SUBSTITUTE(G5,"Allele","Height"),'ce raw data'!$C$1:$CZ$1,0))="","-",INDEX('ce raw data'!$C$2:$CZ$3000,MATCH(1,INDEX(('ce raw data'!$A$2:$A$3000=C2)*('ce raw data'!$B$2:$B$3000=$B43),,),0),MATCH(SUBSTITUTE(G5,"Allele","Height"),'ce raw data'!$C$1:$CZ$1,0))),"-")</f>
        <v>-</v>
      </c>
      <c r="H42" s="8" t="str">
        <f>IFERROR(IF(INDEX('ce raw data'!$C$2:$CZ$3000,MATCH(1,INDEX(('ce raw data'!$A$2:$A$3000=C2)*('ce raw data'!$B$2:$B$3000=$B43),,),0),MATCH(SUBSTITUTE(H5,"Allele","Height"),'ce raw data'!$C$1:$CZ$1,0))="","-",INDEX('ce raw data'!$C$2:$CZ$3000,MATCH(1,INDEX(('ce raw data'!$A$2:$A$3000=C2)*('ce raw data'!$B$2:$B$3000=$B43),,),0),MATCH(SUBSTITUTE(H5,"Allele","Height"),'ce raw data'!$C$1:$CZ$1,0))),"-")</f>
        <v>-</v>
      </c>
      <c r="I42" s="8" t="str">
        <f>IFERROR(IF(INDEX('ce raw data'!$C$2:$CZ$3000,MATCH(1,INDEX(('ce raw data'!$A$2:$A$3000=C2)*('ce raw data'!$B$2:$B$3000=$B43),,),0),MATCH(SUBSTITUTE(I5,"Allele","Height"),'ce raw data'!$C$1:$CZ$1,0))="","-",INDEX('ce raw data'!$C$2:$CZ$3000,MATCH(1,INDEX(('ce raw data'!$A$2:$A$3000=C2)*('ce raw data'!$B$2:$B$3000=$B43),,),0),MATCH(SUBSTITUTE(I5,"Allele","Height"),'ce raw data'!$C$1:$CZ$1,0))),"-")</f>
        <v>-</v>
      </c>
      <c r="J42" s="8" t="str">
        <f>IFERROR(IF(INDEX('ce raw data'!$C$2:$CZ$3000,MATCH(1,INDEX(('ce raw data'!$A$2:$A$3000=C2)*('ce raw data'!$B$2:$B$3000=$B43),,),0),MATCH(SUBSTITUTE(J5,"Allele","Height"),'ce raw data'!$C$1:$CZ$1,0))="","-",INDEX('ce raw data'!$C$2:$CZ$3000,MATCH(1,INDEX(('ce raw data'!$A$2:$A$3000=C2)*('ce raw data'!$B$2:$B$3000=$B43),,),0),MATCH(SUBSTITUTE(J5,"Allele","Height"),'ce raw data'!$C$1:$CZ$1,0))),"-")</f>
        <v>-</v>
      </c>
      <c r="K42" s="8" t="str">
        <f>IFERROR(IF(INDEX('ce raw data'!$C$2:$CZ$3000,MATCH(1,INDEX(('ce raw data'!$A$2:$A$3000=C2)*('ce raw data'!$B$2:$B$3000=$B43),,),0),MATCH(SUBSTITUTE(K5,"Allele","Height"),'ce raw data'!$C$1:$CZ$1,0))="","-",INDEX('ce raw data'!$C$2:$CZ$3000,MATCH(1,INDEX(('ce raw data'!$A$2:$A$3000=C2)*('ce raw data'!$B$2:$B$3000=$B43),,),0),MATCH(SUBSTITUTE(K5,"Allele","Height"),'ce raw data'!$C$1:$CZ$1,0))),"-")</f>
        <v>-</v>
      </c>
      <c r="L42" s="8" t="str">
        <f>IFERROR(IF(INDEX('ce raw data'!$C$2:$CZ$3000,MATCH(1,INDEX(('ce raw data'!$A$2:$A$3000=C2)*('ce raw data'!$B$2:$B$3000=$B43),,),0),MATCH(SUBSTITUTE(L5,"Allele","Height"),'ce raw data'!$C$1:$CZ$1,0))="","-",INDEX('ce raw data'!$C$2:$CZ$3000,MATCH(1,INDEX(('ce raw data'!$A$2:$A$3000=C2)*('ce raw data'!$B$2:$B$3000=$B43),,),0),MATCH(SUBSTITUTE(L5,"Allele","Height"),'ce raw data'!$C$1:$CZ$1,0))),"-")</f>
        <v>-</v>
      </c>
      <c r="M42" s="8" t="str">
        <f>IFERROR(IF(INDEX('ce raw data'!$C$2:$CZ$3000,MATCH(1,INDEX(('ce raw data'!$A$2:$A$3000=C2)*('ce raw data'!$B$2:$B$3000=$B43),,),0),MATCH(SUBSTITUTE(M5,"Allele","Height"),'ce raw data'!$C$1:$CZ$1,0))="","-",INDEX('ce raw data'!$C$2:$CZ$3000,MATCH(1,INDEX(('ce raw data'!$A$2:$A$3000=C2)*('ce raw data'!$B$2:$B$3000=$B43),,),0),MATCH(SUBSTITUTE(M5,"Allele","Height"),'ce raw data'!$C$1:$CZ$1,0))),"-")</f>
        <v>-</v>
      </c>
      <c r="N42" s="8" t="str">
        <f>IFERROR(IF(INDEX('ce raw data'!$C$2:$CZ$3000,MATCH(1,INDEX(('ce raw data'!$A$2:$A$3000=C2)*('ce raw data'!$B$2:$B$3000=$B43),,),0),MATCH(SUBSTITUTE(N5,"Allele","Height"),'ce raw data'!$C$1:$CZ$1,0))="","-",INDEX('ce raw data'!$C$2:$CZ$3000,MATCH(1,INDEX(('ce raw data'!$A$2:$A$3000=C2)*('ce raw data'!$B$2:$B$3000=$B43),,),0),MATCH(SUBSTITUTE(N5,"Allele","Height"),'ce raw data'!$C$1:$CZ$1,0))),"-")</f>
        <v>-</v>
      </c>
    </row>
    <row r="43" spans="2:14" x14ac:dyDescent="0.4">
      <c r="B43" s="12" t="str">
        <f>'Allele Call Table'!$A$107</f>
        <v>D8S1179</v>
      </c>
      <c r="C43" s="8" t="str">
        <f>IFERROR(IF(INDEX('ce raw data'!$C$2:$CZ$3000,MATCH(1,INDEX(('ce raw data'!$A$2:$A$3000=C2)*('ce raw data'!$B$2:$B$3000=$B43),,),0),MATCH(C5,'ce raw data'!$C$1:$CZ$1,0))="","-",INDEX('ce raw data'!$C$2:$CZ$3000,MATCH(1,INDEX(('ce raw data'!$A$2:$A$3000=C2)*('ce raw data'!$B$2:$B$3000=$B43),,),0),MATCH(C5,'ce raw data'!$C$1:$CZ$1,0))),"-")</f>
        <v>-</v>
      </c>
      <c r="D43" s="8" t="str">
        <f>IFERROR(IF(INDEX('ce raw data'!$C$2:$CZ$3000,MATCH(1,INDEX(('ce raw data'!$A$2:$A$3000=C2)*('ce raw data'!$B$2:$B$3000=$B43),,),0),MATCH(D5,'ce raw data'!$C$1:$CZ$1,0))="","-",INDEX('ce raw data'!$C$2:$CZ$3000,MATCH(1,INDEX(('ce raw data'!$A$2:$A$3000=C2)*('ce raw data'!$B$2:$B$3000=$B43),,),0),MATCH(D5,'ce raw data'!$C$1:$CZ$1,0))),"-")</f>
        <v>-</v>
      </c>
      <c r="E43" s="8" t="str">
        <f>IFERROR(IF(INDEX('ce raw data'!$C$2:$CZ$3000,MATCH(1,INDEX(('ce raw data'!$A$2:$A$3000=C2)*('ce raw data'!$B$2:$B$3000=$B43),,),0),MATCH(E5,'ce raw data'!$C$1:$CZ$1,0))="","-",INDEX('ce raw data'!$C$2:$CZ$3000,MATCH(1,INDEX(('ce raw data'!$A$2:$A$3000=C2)*('ce raw data'!$B$2:$B$3000=$B43),,),0),MATCH(E5,'ce raw data'!$C$1:$CZ$1,0))),"-")</f>
        <v>-</v>
      </c>
      <c r="F43" s="8" t="str">
        <f>IFERROR(IF(INDEX('ce raw data'!$C$2:$CZ$3000,MATCH(1,INDEX(('ce raw data'!$A$2:$A$3000=C2)*('ce raw data'!$B$2:$B$3000=$B43),,),0),MATCH(F5,'ce raw data'!$C$1:$CZ$1,0))="","-",INDEX('ce raw data'!$C$2:$CZ$3000,MATCH(1,INDEX(('ce raw data'!$A$2:$A$3000=C2)*('ce raw data'!$B$2:$B$3000=$B43),,),0),MATCH(F5,'ce raw data'!$C$1:$CZ$1,0))),"-")</f>
        <v>-</v>
      </c>
      <c r="G43" s="8" t="str">
        <f>IFERROR(IF(INDEX('ce raw data'!$C$2:$CZ$3000,MATCH(1,INDEX(('ce raw data'!$A$2:$A$3000=C2)*('ce raw data'!$B$2:$B$3000=$B43),,),0),MATCH(G5,'ce raw data'!$C$1:$CZ$1,0))="","-",INDEX('ce raw data'!$C$2:$CZ$3000,MATCH(1,INDEX(('ce raw data'!$A$2:$A$3000=C2)*('ce raw data'!$B$2:$B$3000=$B43),,),0),MATCH(G5,'ce raw data'!$C$1:$CZ$1,0))),"-")</f>
        <v>-</v>
      </c>
      <c r="H43" s="8" t="str">
        <f>IFERROR(IF(INDEX('ce raw data'!$C$2:$CZ$3000,MATCH(1,INDEX(('ce raw data'!$A$2:$A$3000=C2)*('ce raw data'!$B$2:$B$3000=$B43),,),0),MATCH(H5,'ce raw data'!$C$1:$CZ$1,0))="","-",INDEX('ce raw data'!$C$2:$CZ$3000,MATCH(1,INDEX(('ce raw data'!$A$2:$A$3000=C2)*('ce raw data'!$B$2:$B$3000=$B43),,),0),MATCH(H5,'ce raw data'!$C$1:$CZ$1,0))),"-")</f>
        <v>-</v>
      </c>
      <c r="I43" s="8" t="str">
        <f>IFERROR(IF(INDEX('ce raw data'!$C$2:$CZ$3000,MATCH(1,INDEX(('ce raw data'!$A$2:$A$3000=C2)*('ce raw data'!$B$2:$B$3000=$B43),,),0),MATCH(I5,'ce raw data'!$C$1:$CZ$1,0))="","-",INDEX('ce raw data'!$C$2:$CZ$3000,MATCH(1,INDEX(('ce raw data'!$A$2:$A$3000=C2)*('ce raw data'!$B$2:$B$3000=$B43),,),0),MATCH(I5,'ce raw data'!$C$1:$CZ$1,0))),"-")</f>
        <v>-</v>
      </c>
      <c r="J43" s="8" t="str">
        <f>IFERROR(IF(INDEX('ce raw data'!$C$2:$CZ$3000,MATCH(1,INDEX(('ce raw data'!$A$2:$A$3000=C2)*('ce raw data'!$B$2:$B$3000=$B43),,),0),MATCH(J5,'ce raw data'!$C$1:$CZ$1,0))="","-",INDEX('ce raw data'!$C$2:$CZ$3000,MATCH(1,INDEX(('ce raw data'!$A$2:$A$3000=C2)*('ce raw data'!$B$2:$B$3000=$B43),,),0),MATCH(J5,'ce raw data'!$C$1:$CZ$1,0))),"-")</f>
        <v>-</v>
      </c>
      <c r="K43" s="8" t="str">
        <f>IFERROR(IF(INDEX('ce raw data'!$C$2:$CZ$3000,MATCH(1,INDEX(('ce raw data'!$A$2:$A$3000=C2)*('ce raw data'!$B$2:$B$3000=$B43),,),0),MATCH(K5,'ce raw data'!$C$1:$CZ$1,0))="","-",INDEX('ce raw data'!$C$2:$CZ$3000,MATCH(1,INDEX(('ce raw data'!$A$2:$A$3000=C2)*('ce raw data'!$B$2:$B$3000=$B43),,),0),MATCH(K5,'ce raw data'!$C$1:$CZ$1,0))),"-")</f>
        <v>-</v>
      </c>
      <c r="L43" s="8" t="str">
        <f>IFERROR(IF(INDEX('ce raw data'!$C$2:$CZ$3000,MATCH(1,INDEX(('ce raw data'!$A$2:$A$3000=C2)*('ce raw data'!$B$2:$B$3000=$B43),,),0),MATCH(L5,'ce raw data'!$C$1:$CZ$1,0))="","-",INDEX('ce raw data'!$C$2:$CZ$3000,MATCH(1,INDEX(('ce raw data'!$A$2:$A$3000=C2)*('ce raw data'!$B$2:$B$3000=$B43),,),0),MATCH(L5,'ce raw data'!$C$1:$CZ$1,0))),"-")</f>
        <v>-</v>
      </c>
      <c r="M43" s="8" t="str">
        <f>IFERROR(IF(INDEX('ce raw data'!$C$2:$CZ$3000,MATCH(1,INDEX(('ce raw data'!$A$2:$A$3000=C2)*('ce raw data'!$B$2:$B$3000=$B43),,),0),MATCH(M5,'ce raw data'!$C$1:$CZ$1,0))="","-",INDEX('ce raw data'!$C$2:$CZ$3000,MATCH(1,INDEX(('ce raw data'!$A$2:$A$3000=C2)*('ce raw data'!$B$2:$B$3000=$B43),,),0),MATCH(M5,'ce raw data'!$C$1:$CZ$1,0))),"-")</f>
        <v>-</v>
      </c>
      <c r="N43" s="8" t="str">
        <f>IFERROR(IF(INDEX('ce raw data'!$C$2:$CZ$3000,MATCH(1,INDEX(('ce raw data'!$A$2:$A$3000=C2)*('ce raw data'!$B$2:$B$3000=$B43),,),0),MATCH(N5,'ce raw data'!$C$1:$CZ$1,0))="","-",INDEX('ce raw data'!$C$2:$CZ$3000,MATCH(1,INDEX(('ce raw data'!$A$2:$A$3000=C2)*('ce raw data'!$B$2:$B$3000=$B43),,),0),MATCH(N5,'ce raw data'!$C$1:$CZ$1,0))),"-")</f>
        <v>-</v>
      </c>
    </row>
    <row r="44" spans="2:14" hidden="1" x14ac:dyDescent="0.4">
      <c r="B44" s="12"/>
      <c r="C44" s="8" t="str">
        <f>IFERROR(IF(INDEX('ce raw data'!$C$2:$CZ$3000,MATCH(1,INDEX(('ce raw data'!$A$2:$A$3000=C2)*('ce raw data'!$B$2:$B$3000=$B45),,),0),MATCH(SUBSTITUTE(C5,"Allele","Height"),'ce raw data'!$C$1:$CZ$1,0))="","-",INDEX('ce raw data'!$C$2:$CZ$3000,MATCH(1,INDEX(('ce raw data'!$A$2:$A$3000=C2)*('ce raw data'!$B$2:$B$3000=$B45),,),0),MATCH(SUBSTITUTE(C5,"Allele","Height"),'ce raw data'!$C$1:$CZ$1,0))),"-")</f>
        <v>-</v>
      </c>
      <c r="D44" s="8" t="str">
        <f>IFERROR(IF(INDEX('ce raw data'!$C$2:$CZ$3000,MATCH(1,INDEX(('ce raw data'!$A$2:$A$3000=C2)*('ce raw data'!$B$2:$B$3000=$B45),,),0),MATCH(SUBSTITUTE(D5,"Allele","Height"),'ce raw data'!$C$1:$CZ$1,0))="","-",INDEX('ce raw data'!$C$2:$CZ$3000,MATCH(1,INDEX(('ce raw data'!$A$2:$A$3000=C2)*('ce raw data'!$B$2:$B$3000=$B45),,),0),MATCH(SUBSTITUTE(D5,"Allele","Height"),'ce raw data'!$C$1:$CZ$1,0))),"-")</f>
        <v>-</v>
      </c>
      <c r="E44" s="8" t="str">
        <f>IFERROR(IF(INDEX('ce raw data'!$C$2:$CZ$3000,MATCH(1,INDEX(('ce raw data'!$A$2:$A$3000=C2)*('ce raw data'!$B$2:$B$3000=$B45),,),0),MATCH(SUBSTITUTE(E5,"Allele","Height"),'ce raw data'!$C$1:$CZ$1,0))="","-",INDEX('ce raw data'!$C$2:$CZ$3000,MATCH(1,INDEX(('ce raw data'!$A$2:$A$3000=C2)*('ce raw data'!$B$2:$B$3000=$B45),,),0),MATCH(SUBSTITUTE(E5,"Allele","Height"),'ce raw data'!$C$1:$CZ$1,0))),"-")</f>
        <v>-</v>
      </c>
      <c r="F44" s="8" t="str">
        <f>IFERROR(IF(INDEX('ce raw data'!$C$2:$CZ$3000,MATCH(1,INDEX(('ce raw data'!$A$2:$A$3000=C2)*('ce raw data'!$B$2:$B$3000=$B45),,),0),MATCH(SUBSTITUTE(F5,"Allele","Height"),'ce raw data'!$C$1:$CZ$1,0))="","-",INDEX('ce raw data'!$C$2:$CZ$3000,MATCH(1,INDEX(('ce raw data'!$A$2:$A$3000=C2)*('ce raw data'!$B$2:$B$3000=$B45),,),0),MATCH(SUBSTITUTE(F5,"Allele","Height"),'ce raw data'!$C$1:$CZ$1,0))),"-")</f>
        <v>-</v>
      </c>
      <c r="G44" s="8" t="str">
        <f>IFERROR(IF(INDEX('ce raw data'!$C$2:$CZ$3000,MATCH(1,INDEX(('ce raw data'!$A$2:$A$3000=C2)*('ce raw data'!$B$2:$B$3000=$B45),,),0),MATCH(SUBSTITUTE(G5,"Allele","Height"),'ce raw data'!$C$1:$CZ$1,0))="","-",INDEX('ce raw data'!$C$2:$CZ$3000,MATCH(1,INDEX(('ce raw data'!$A$2:$A$3000=C2)*('ce raw data'!$B$2:$B$3000=$B45),,),0),MATCH(SUBSTITUTE(G5,"Allele","Height"),'ce raw data'!$C$1:$CZ$1,0))),"-")</f>
        <v>-</v>
      </c>
      <c r="H44" s="8" t="str">
        <f>IFERROR(IF(INDEX('ce raw data'!$C$2:$CZ$3000,MATCH(1,INDEX(('ce raw data'!$A$2:$A$3000=C2)*('ce raw data'!$B$2:$B$3000=$B45),,),0),MATCH(SUBSTITUTE(H5,"Allele","Height"),'ce raw data'!$C$1:$CZ$1,0))="","-",INDEX('ce raw data'!$C$2:$CZ$3000,MATCH(1,INDEX(('ce raw data'!$A$2:$A$3000=C2)*('ce raw data'!$B$2:$B$3000=$B45),,),0),MATCH(SUBSTITUTE(H5,"Allele","Height"),'ce raw data'!$C$1:$CZ$1,0))),"-")</f>
        <v>-</v>
      </c>
      <c r="I44" s="8" t="str">
        <f>IFERROR(IF(INDEX('ce raw data'!$C$2:$CZ$3000,MATCH(1,INDEX(('ce raw data'!$A$2:$A$3000=C2)*('ce raw data'!$B$2:$B$3000=$B45),,),0),MATCH(SUBSTITUTE(I5,"Allele","Height"),'ce raw data'!$C$1:$CZ$1,0))="","-",INDEX('ce raw data'!$C$2:$CZ$3000,MATCH(1,INDEX(('ce raw data'!$A$2:$A$3000=C2)*('ce raw data'!$B$2:$B$3000=$B45),,),0),MATCH(SUBSTITUTE(I5,"Allele","Height"),'ce raw data'!$C$1:$CZ$1,0))),"-")</f>
        <v>-</v>
      </c>
      <c r="J44" s="8" t="str">
        <f>IFERROR(IF(INDEX('ce raw data'!$C$2:$CZ$3000,MATCH(1,INDEX(('ce raw data'!$A$2:$A$3000=C2)*('ce raw data'!$B$2:$B$3000=$B45),,),0),MATCH(SUBSTITUTE(J5,"Allele","Height"),'ce raw data'!$C$1:$CZ$1,0))="","-",INDEX('ce raw data'!$C$2:$CZ$3000,MATCH(1,INDEX(('ce raw data'!$A$2:$A$3000=C2)*('ce raw data'!$B$2:$B$3000=$B45),,),0),MATCH(SUBSTITUTE(J5,"Allele","Height"),'ce raw data'!$C$1:$CZ$1,0))),"-")</f>
        <v>-</v>
      </c>
      <c r="K44" s="8" t="str">
        <f>IFERROR(IF(INDEX('ce raw data'!$C$2:$CZ$3000,MATCH(1,INDEX(('ce raw data'!$A$2:$A$3000=C2)*('ce raw data'!$B$2:$B$3000=$B45),,),0),MATCH(SUBSTITUTE(K5,"Allele","Height"),'ce raw data'!$C$1:$CZ$1,0))="","-",INDEX('ce raw data'!$C$2:$CZ$3000,MATCH(1,INDEX(('ce raw data'!$A$2:$A$3000=C2)*('ce raw data'!$B$2:$B$3000=$B45),,),0),MATCH(SUBSTITUTE(K5,"Allele","Height"),'ce raw data'!$C$1:$CZ$1,0))),"-")</f>
        <v>-</v>
      </c>
      <c r="L44" s="8" t="str">
        <f>IFERROR(IF(INDEX('ce raw data'!$C$2:$CZ$3000,MATCH(1,INDEX(('ce raw data'!$A$2:$A$3000=C2)*('ce raw data'!$B$2:$B$3000=$B45),,),0),MATCH(SUBSTITUTE(L5,"Allele","Height"),'ce raw data'!$C$1:$CZ$1,0))="","-",INDEX('ce raw data'!$C$2:$CZ$3000,MATCH(1,INDEX(('ce raw data'!$A$2:$A$3000=C2)*('ce raw data'!$B$2:$B$3000=$B45),,),0),MATCH(SUBSTITUTE(L5,"Allele","Height"),'ce raw data'!$C$1:$CZ$1,0))),"-")</f>
        <v>-</v>
      </c>
      <c r="M44" s="8" t="str">
        <f>IFERROR(IF(INDEX('ce raw data'!$C$2:$CZ$3000,MATCH(1,INDEX(('ce raw data'!$A$2:$A$3000=C2)*('ce raw data'!$B$2:$B$3000=$B45),,),0),MATCH(SUBSTITUTE(M5,"Allele","Height"),'ce raw data'!$C$1:$CZ$1,0))="","-",INDEX('ce raw data'!$C$2:$CZ$3000,MATCH(1,INDEX(('ce raw data'!$A$2:$A$3000=C2)*('ce raw data'!$B$2:$B$3000=$B45),,),0),MATCH(SUBSTITUTE(M5,"Allele","Height"),'ce raw data'!$C$1:$CZ$1,0))),"-")</f>
        <v>-</v>
      </c>
      <c r="N44" s="8" t="str">
        <f>IFERROR(IF(INDEX('ce raw data'!$C$2:$CZ$3000,MATCH(1,INDEX(('ce raw data'!$A$2:$A$3000=C2)*('ce raw data'!$B$2:$B$3000=$B45),,),0),MATCH(SUBSTITUTE(N5,"Allele","Height"),'ce raw data'!$C$1:$CZ$1,0))="","-",INDEX('ce raw data'!$C$2:$CZ$3000,MATCH(1,INDEX(('ce raw data'!$A$2:$A$3000=C2)*('ce raw data'!$B$2:$B$3000=$B45),,),0),MATCH(SUBSTITUTE(N5,"Allele","Height"),'ce raw data'!$C$1:$CZ$1,0))),"-")</f>
        <v>-</v>
      </c>
    </row>
    <row r="45" spans="2:14" x14ac:dyDescent="0.4">
      <c r="B45" s="12" t="str">
        <f>'Allele Call Table'!$A$109</f>
        <v>D12S391</v>
      </c>
      <c r="C45" s="8" t="str">
        <f>IFERROR(IF(INDEX('ce raw data'!$C$2:$CZ$3000,MATCH(1,INDEX(('ce raw data'!$A$2:$A$3000=C2)*('ce raw data'!$B$2:$B$3000=$B45),,),0),MATCH(C5,'ce raw data'!$C$1:$CZ$1,0))="","-",INDEX('ce raw data'!$C$2:$CZ$3000,MATCH(1,INDEX(('ce raw data'!$A$2:$A$3000=C2)*('ce raw data'!$B$2:$B$3000=$B45),,),0),MATCH(C5,'ce raw data'!$C$1:$CZ$1,0))),"-")</f>
        <v>-</v>
      </c>
      <c r="D45" s="8" t="str">
        <f>IFERROR(IF(INDEX('ce raw data'!$C$2:$CZ$3000,MATCH(1,INDEX(('ce raw data'!$A$2:$A$3000=C2)*('ce raw data'!$B$2:$B$3000=$B45),,),0),MATCH(D5,'ce raw data'!$C$1:$CZ$1,0))="","-",INDEX('ce raw data'!$C$2:$CZ$3000,MATCH(1,INDEX(('ce raw data'!$A$2:$A$3000=C2)*('ce raw data'!$B$2:$B$3000=$B45),,),0),MATCH(D5,'ce raw data'!$C$1:$CZ$1,0))),"-")</f>
        <v>-</v>
      </c>
      <c r="E45" s="8" t="str">
        <f>IFERROR(IF(INDEX('ce raw data'!$C$2:$CZ$3000,MATCH(1,INDEX(('ce raw data'!$A$2:$A$3000=C2)*('ce raw data'!$B$2:$B$3000=$B45),,),0),MATCH(E5,'ce raw data'!$C$1:$CZ$1,0))="","-",INDEX('ce raw data'!$C$2:$CZ$3000,MATCH(1,INDEX(('ce raw data'!$A$2:$A$3000=C2)*('ce raw data'!$B$2:$B$3000=$B45),,),0),MATCH(E5,'ce raw data'!$C$1:$CZ$1,0))),"-")</f>
        <v>-</v>
      </c>
      <c r="F45" s="8" t="str">
        <f>IFERROR(IF(INDEX('ce raw data'!$C$2:$CZ$3000,MATCH(1,INDEX(('ce raw data'!$A$2:$A$3000=C2)*('ce raw data'!$B$2:$B$3000=$B45),,),0),MATCH(F5,'ce raw data'!$C$1:$CZ$1,0))="","-",INDEX('ce raw data'!$C$2:$CZ$3000,MATCH(1,INDEX(('ce raw data'!$A$2:$A$3000=C2)*('ce raw data'!$B$2:$B$3000=$B45),,),0),MATCH(F5,'ce raw data'!$C$1:$CZ$1,0))),"-")</f>
        <v>-</v>
      </c>
      <c r="G45" s="8" t="str">
        <f>IFERROR(IF(INDEX('ce raw data'!$C$2:$CZ$3000,MATCH(1,INDEX(('ce raw data'!$A$2:$A$3000=C2)*('ce raw data'!$B$2:$B$3000=$B45),,),0),MATCH(G5,'ce raw data'!$C$1:$CZ$1,0))="","-",INDEX('ce raw data'!$C$2:$CZ$3000,MATCH(1,INDEX(('ce raw data'!$A$2:$A$3000=C2)*('ce raw data'!$B$2:$B$3000=$B45),,),0),MATCH(G5,'ce raw data'!$C$1:$CZ$1,0))),"-")</f>
        <v>-</v>
      </c>
      <c r="H45" s="8" t="str">
        <f>IFERROR(IF(INDEX('ce raw data'!$C$2:$CZ$3000,MATCH(1,INDEX(('ce raw data'!$A$2:$A$3000=C2)*('ce raw data'!$B$2:$B$3000=$B45),,),0),MATCH(H5,'ce raw data'!$C$1:$CZ$1,0))="","-",INDEX('ce raw data'!$C$2:$CZ$3000,MATCH(1,INDEX(('ce raw data'!$A$2:$A$3000=C2)*('ce raw data'!$B$2:$B$3000=$B45),,),0),MATCH(H5,'ce raw data'!$C$1:$CZ$1,0))),"-")</f>
        <v>-</v>
      </c>
      <c r="I45" s="8" t="str">
        <f>IFERROR(IF(INDEX('ce raw data'!$C$2:$CZ$3000,MATCH(1,INDEX(('ce raw data'!$A$2:$A$3000=C2)*('ce raw data'!$B$2:$B$3000=$B45),,),0),MATCH(I5,'ce raw data'!$C$1:$CZ$1,0))="","-",INDEX('ce raw data'!$C$2:$CZ$3000,MATCH(1,INDEX(('ce raw data'!$A$2:$A$3000=C2)*('ce raw data'!$B$2:$B$3000=$B45),,),0),MATCH(I5,'ce raw data'!$C$1:$CZ$1,0))),"-")</f>
        <v>-</v>
      </c>
      <c r="J45" s="8" t="str">
        <f>IFERROR(IF(INDEX('ce raw data'!$C$2:$CZ$3000,MATCH(1,INDEX(('ce raw data'!$A$2:$A$3000=C2)*('ce raw data'!$B$2:$B$3000=$B45),,),0),MATCH(J5,'ce raw data'!$C$1:$CZ$1,0))="","-",INDEX('ce raw data'!$C$2:$CZ$3000,MATCH(1,INDEX(('ce raw data'!$A$2:$A$3000=C2)*('ce raw data'!$B$2:$B$3000=$B45),,),0),MATCH(J5,'ce raw data'!$C$1:$CZ$1,0))),"-")</f>
        <v>-</v>
      </c>
      <c r="K45" s="8" t="str">
        <f>IFERROR(IF(INDEX('ce raw data'!$C$2:$CZ$3000,MATCH(1,INDEX(('ce raw data'!$A$2:$A$3000=C2)*('ce raw data'!$B$2:$B$3000=$B45),,),0),MATCH(K5,'ce raw data'!$C$1:$CZ$1,0))="","-",INDEX('ce raw data'!$C$2:$CZ$3000,MATCH(1,INDEX(('ce raw data'!$A$2:$A$3000=C2)*('ce raw data'!$B$2:$B$3000=$B45),,),0),MATCH(K5,'ce raw data'!$C$1:$CZ$1,0))),"-")</f>
        <v>-</v>
      </c>
      <c r="L45" s="8" t="str">
        <f>IFERROR(IF(INDEX('ce raw data'!$C$2:$CZ$3000,MATCH(1,INDEX(('ce raw data'!$A$2:$A$3000=C2)*('ce raw data'!$B$2:$B$3000=$B45),,),0),MATCH(L5,'ce raw data'!$C$1:$CZ$1,0))="","-",INDEX('ce raw data'!$C$2:$CZ$3000,MATCH(1,INDEX(('ce raw data'!$A$2:$A$3000=C2)*('ce raw data'!$B$2:$B$3000=$B45),,),0),MATCH(L5,'ce raw data'!$C$1:$CZ$1,0))),"-")</f>
        <v>-</v>
      </c>
      <c r="M45" s="8" t="str">
        <f>IFERROR(IF(INDEX('ce raw data'!$C$2:$CZ$3000,MATCH(1,INDEX(('ce raw data'!$A$2:$A$3000=C2)*('ce raw data'!$B$2:$B$3000=$B45),,),0),MATCH(M5,'ce raw data'!$C$1:$CZ$1,0))="","-",INDEX('ce raw data'!$C$2:$CZ$3000,MATCH(1,INDEX(('ce raw data'!$A$2:$A$3000=C2)*('ce raw data'!$B$2:$B$3000=$B45),,),0),MATCH(M5,'ce raw data'!$C$1:$CZ$1,0))),"-")</f>
        <v>-</v>
      </c>
      <c r="N45" s="8" t="str">
        <f>IFERROR(IF(INDEX('ce raw data'!$C$2:$CZ$3000,MATCH(1,INDEX(('ce raw data'!$A$2:$A$3000=C2)*('ce raw data'!$B$2:$B$3000=$B45),,),0),MATCH(N5,'ce raw data'!$C$1:$CZ$1,0))="","-",INDEX('ce raw data'!$C$2:$CZ$3000,MATCH(1,INDEX(('ce raw data'!$A$2:$A$3000=C2)*('ce raw data'!$B$2:$B$3000=$B45),,),0),MATCH(N5,'ce raw data'!$C$1:$CZ$1,0))),"-")</f>
        <v>-</v>
      </c>
    </row>
    <row r="46" spans="2:14" hidden="1" x14ac:dyDescent="0.4">
      <c r="B46" s="12"/>
      <c r="C46" s="8" t="str">
        <f>IFERROR(IF(INDEX('ce raw data'!$C$2:$CZ$3000,MATCH(1,INDEX(('ce raw data'!$A$2:$A$3000=C2)*('ce raw data'!$B$2:$B$3000=$B47),,),0),MATCH(SUBSTITUTE(C5,"Allele","Height"),'ce raw data'!$C$1:$CZ$1,0))="","-",INDEX('ce raw data'!$C$2:$CZ$3000,MATCH(1,INDEX(('ce raw data'!$A$2:$A$3000=C2)*('ce raw data'!$B$2:$B$3000=$B47),,),0),MATCH(SUBSTITUTE(C5,"Allele","Height"),'ce raw data'!$C$1:$CZ$1,0))),"-")</f>
        <v>-</v>
      </c>
      <c r="D46" s="8" t="str">
        <f>IFERROR(IF(INDEX('ce raw data'!$C$2:$CZ$3000,MATCH(1,INDEX(('ce raw data'!$A$2:$A$3000=C2)*('ce raw data'!$B$2:$B$3000=$B47),,),0),MATCH(SUBSTITUTE(D5,"Allele","Height"),'ce raw data'!$C$1:$CZ$1,0))="","-",INDEX('ce raw data'!$C$2:$CZ$3000,MATCH(1,INDEX(('ce raw data'!$A$2:$A$3000=C2)*('ce raw data'!$B$2:$B$3000=$B47),,),0),MATCH(SUBSTITUTE(D5,"Allele","Height"),'ce raw data'!$C$1:$CZ$1,0))),"-")</f>
        <v>-</v>
      </c>
      <c r="E46" s="8" t="str">
        <f>IFERROR(IF(INDEX('ce raw data'!$C$2:$CZ$3000,MATCH(1,INDEX(('ce raw data'!$A$2:$A$3000=C2)*('ce raw data'!$B$2:$B$3000=$B47),,),0),MATCH(SUBSTITUTE(E5,"Allele","Height"),'ce raw data'!$C$1:$CZ$1,0))="","-",INDEX('ce raw data'!$C$2:$CZ$3000,MATCH(1,INDEX(('ce raw data'!$A$2:$A$3000=C2)*('ce raw data'!$B$2:$B$3000=$B47),,),0),MATCH(SUBSTITUTE(E5,"Allele","Height"),'ce raw data'!$C$1:$CZ$1,0))),"-")</f>
        <v>-</v>
      </c>
      <c r="F46" s="8" t="str">
        <f>IFERROR(IF(INDEX('ce raw data'!$C$2:$CZ$3000,MATCH(1,INDEX(('ce raw data'!$A$2:$A$3000=C2)*('ce raw data'!$B$2:$B$3000=$B47),,),0),MATCH(SUBSTITUTE(F5,"Allele","Height"),'ce raw data'!$C$1:$CZ$1,0))="","-",INDEX('ce raw data'!$C$2:$CZ$3000,MATCH(1,INDEX(('ce raw data'!$A$2:$A$3000=C2)*('ce raw data'!$B$2:$B$3000=$B47),,),0),MATCH(SUBSTITUTE(F5,"Allele","Height"),'ce raw data'!$C$1:$CZ$1,0))),"-")</f>
        <v>-</v>
      </c>
      <c r="G46" s="8" t="str">
        <f>IFERROR(IF(INDEX('ce raw data'!$C$2:$CZ$3000,MATCH(1,INDEX(('ce raw data'!$A$2:$A$3000=C2)*('ce raw data'!$B$2:$B$3000=$B47),,),0),MATCH(SUBSTITUTE(G5,"Allele","Height"),'ce raw data'!$C$1:$CZ$1,0))="","-",INDEX('ce raw data'!$C$2:$CZ$3000,MATCH(1,INDEX(('ce raw data'!$A$2:$A$3000=C2)*('ce raw data'!$B$2:$B$3000=$B47),,),0),MATCH(SUBSTITUTE(G5,"Allele","Height"),'ce raw data'!$C$1:$CZ$1,0))),"-")</f>
        <v>-</v>
      </c>
      <c r="H46" s="8" t="str">
        <f>IFERROR(IF(INDEX('ce raw data'!$C$2:$CZ$3000,MATCH(1,INDEX(('ce raw data'!$A$2:$A$3000=C2)*('ce raw data'!$B$2:$B$3000=$B47),,),0),MATCH(SUBSTITUTE(H5,"Allele","Height"),'ce raw data'!$C$1:$CZ$1,0))="","-",INDEX('ce raw data'!$C$2:$CZ$3000,MATCH(1,INDEX(('ce raw data'!$A$2:$A$3000=C2)*('ce raw data'!$B$2:$B$3000=$B47),,),0),MATCH(SUBSTITUTE(H5,"Allele","Height"),'ce raw data'!$C$1:$CZ$1,0))),"-")</f>
        <v>-</v>
      </c>
      <c r="I46" s="8" t="str">
        <f>IFERROR(IF(INDEX('ce raw data'!$C$2:$CZ$3000,MATCH(1,INDEX(('ce raw data'!$A$2:$A$3000=C2)*('ce raw data'!$B$2:$B$3000=$B47),,),0),MATCH(SUBSTITUTE(I5,"Allele","Height"),'ce raw data'!$C$1:$CZ$1,0))="","-",INDEX('ce raw data'!$C$2:$CZ$3000,MATCH(1,INDEX(('ce raw data'!$A$2:$A$3000=C2)*('ce raw data'!$B$2:$B$3000=$B47),,),0),MATCH(SUBSTITUTE(I5,"Allele","Height"),'ce raw data'!$C$1:$CZ$1,0))),"-")</f>
        <v>-</v>
      </c>
      <c r="J46" s="8" t="str">
        <f>IFERROR(IF(INDEX('ce raw data'!$C$2:$CZ$3000,MATCH(1,INDEX(('ce raw data'!$A$2:$A$3000=C2)*('ce raw data'!$B$2:$B$3000=$B47),,),0),MATCH(SUBSTITUTE(J5,"Allele","Height"),'ce raw data'!$C$1:$CZ$1,0))="","-",INDEX('ce raw data'!$C$2:$CZ$3000,MATCH(1,INDEX(('ce raw data'!$A$2:$A$3000=C2)*('ce raw data'!$B$2:$B$3000=$B47),,),0),MATCH(SUBSTITUTE(J5,"Allele","Height"),'ce raw data'!$C$1:$CZ$1,0))),"-")</f>
        <v>-</v>
      </c>
      <c r="K46" s="8" t="str">
        <f>IFERROR(IF(INDEX('ce raw data'!$C$2:$CZ$3000,MATCH(1,INDEX(('ce raw data'!$A$2:$A$3000=C2)*('ce raw data'!$B$2:$B$3000=$B47),,),0),MATCH(SUBSTITUTE(K5,"Allele","Height"),'ce raw data'!$C$1:$CZ$1,0))="","-",INDEX('ce raw data'!$C$2:$CZ$3000,MATCH(1,INDEX(('ce raw data'!$A$2:$A$3000=C2)*('ce raw data'!$B$2:$B$3000=$B47),,),0),MATCH(SUBSTITUTE(K5,"Allele","Height"),'ce raw data'!$C$1:$CZ$1,0))),"-")</f>
        <v>-</v>
      </c>
      <c r="L46" s="8" t="str">
        <f>IFERROR(IF(INDEX('ce raw data'!$C$2:$CZ$3000,MATCH(1,INDEX(('ce raw data'!$A$2:$A$3000=C2)*('ce raw data'!$B$2:$B$3000=$B47),,),0),MATCH(SUBSTITUTE(L5,"Allele","Height"),'ce raw data'!$C$1:$CZ$1,0))="","-",INDEX('ce raw data'!$C$2:$CZ$3000,MATCH(1,INDEX(('ce raw data'!$A$2:$A$3000=C2)*('ce raw data'!$B$2:$B$3000=$B47),,),0),MATCH(SUBSTITUTE(L5,"Allele","Height"),'ce raw data'!$C$1:$CZ$1,0))),"-")</f>
        <v>-</v>
      </c>
      <c r="M46" s="8" t="str">
        <f>IFERROR(IF(INDEX('ce raw data'!$C$2:$CZ$3000,MATCH(1,INDEX(('ce raw data'!$A$2:$A$3000=C2)*('ce raw data'!$B$2:$B$3000=$B47),,),0),MATCH(SUBSTITUTE(M5,"Allele","Height"),'ce raw data'!$C$1:$CZ$1,0))="","-",INDEX('ce raw data'!$C$2:$CZ$3000,MATCH(1,INDEX(('ce raw data'!$A$2:$A$3000=C2)*('ce raw data'!$B$2:$B$3000=$B47),,),0),MATCH(SUBSTITUTE(M5,"Allele","Height"),'ce raw data'!$C$1:$CZ$1,0))),"-")</f>
        <v>-</v>
      </c>
      <c r="N46" s="8" t="str">
        <f>IFERROR(IF(INDEX('ce raw data'!$C$2:$CZ$3000,MATCH(1,INDEX(('ce raw data'!$A$2:$A$3000=C2)*('ce raw data'!$B$2:$B$3000=$B47),,),0),MATCH(SUBSTITUTE(N5,"Allele","Height"),'ce raw data'!$C$1:$CZ$1,0))="","-",INDEX('ce raw data'!$C$2:$CZ$3000,MATCH(1,INDEX(('ce raw data'!$A$2:$A$3000=C2)*('ce raw data'!$B$2:$B$3000=$B47),,),0),MATCH(SUBSTITUTE(N5,"Allele","Height"),'ce raw data'!$C$1:$CZ$1,0))),"-")</f>
        <v>-</v>
      </c>
    </row>
    <row r="47" spans="2:14" x14ac:dyDescent="0.4">
      <c r="B47" s="12" t="str">
        <f>'Allele Call Table'!$A$111</f>
        <v>D19S433</v>
      </c>
      <c r="C47" s="8" t="str">
        <f>IFERROR(IF(INDEX('ce raw data'!$C$2:$CZ$3000,MATCH(1,INDEX(('ce raw data'!$A$2:$A$3000=C2)*('ce raw data'!$B$2:$B$3000=$B47),,),0),MATCH(C5,'ce raw data'!$C$1:$CZ$1,0))="","-",INDEX('ce raw data'!$C$2:$CZ$3000,MATCH(1,INDEX(('ce raw data'!$A$2:$A$3000=C2)*('ce raw data'!$B$2:$B$3000=$B47),,),0),MATCH(C5,'ce raw data'!$C$1:$CZ$1,0))),"-")</f>
        <v>-</v>
      </c>
      <c r="D47" s="8" t="str">
        <f>IFERROR(IF(INDEX('ce raw data'!$C$2:$CZ$3000,MATCH(1,INDEX(('ce raw data'!$A$2:$A$3000=C2)*('ce raw data'!$B$2:$B$3000=$B47),,),0),MATCH(D5,'ce raw data'!$C$1:$CZ$1,0))="","-",INDEX('ce raw data'!$C$2:$CZ$3000,MATCH(1,INDEX(('ce raw data'!$A$2:$A$3000=C2)*('ce raw data'!$B$2:$B$3000=$B47),,),0),MATCH(D5,'ce raw data'!$C$1:$CZ$1,0))),"-")</f>
        <v>-</v>
      </c>
      <c r="E47" s="8" t="str">
        <f>IFERROR(IF(INDEX('ce raw data'!$C$2:$CZ$3000,MATCH(1,INDEX(('ce raw data'!$A$2:$A$3000=C2)*('ce raw data'!$B$2:$B$3000=$B47),,),0),MATCH(E5,'ce raw data'!$C$1:$CZ$1,0))="","-",INDEX('ce raw data'!$C$2:$CZ$3000,MATCH(1,INDEX(('ce raw data'!$A$2:$A$3000=C2)*('ce raw data'!$B$2:$B$3000=$B47),,),0),MATCH(E5,'ce raw data'!$C$1:$CZ$1,0))),"-")</f>
        <v>-</v>
      </c>
      <c r="F47" s="8" t="str">
        <f>IFERROR(IF(INDEX('ce raw data'!$C$2:$CZ$3000,MATCH(1,INDEX(('ce raw data'!$A$2:$A$3000=C2)*('ce raw data'!$B$2:$B$3000=$B47),,),0),MATCH(F5,'ce raw data'!$C$1:$CZ$1,0))="","-",INDEX('ce raw data'!$C$2:$CZ$3000,MATCH(1,INDEX(('ce raw data'!$A$2:$A$3000=C2)*('ce raw data'!$B$2:$B$3000=$B47),,),0),MATCH(F5,'ce raw data'!$C$1:$CZ$1,0))),"-")</f>
        <v>-</v>
      </c>
      <c r="G47" s="8" t="str">
        <f>IFERROR(IF(INDEX('ce raw data'!$C$2:$CZ$3000,MATCH(1,INDEX(('ce raw data'!$A$2:$A$3000=C2)*('ce raw data'!$B$2:$B$3000=$B47),,),0),MATCH(G5,'ce raw data'!$C$1:$CZ$1,0))="","-",INDEX('ce raw data'!$C$2:$CZ$3000,MATCH(1,INDEX(('ce raw data'!$A$2:$A$3000=C2)*('ce raw data'!$B$2:$B$3000=$B47),,),0),MATCH(G5,'ce raw data'!$C$1:$CZ$1,0))),"-")</f>
        <v>-</v>
      </c>
      <c r="H47" s="8" t="str">
        <f>IFERROR(IF(INDEX('ce raw data'!$C$2:$CZ$3000,MATCH(1,INDEX(('ce raw data'!$A$2:$A$3000=C2)*('ce raw data'!$B$2:$B$3000=$B47),,),0),MATCH(H5,'ce raw data'!$C$1:$CZ$1,0))="","-",INDEX('ce raw data'!$C$2:$CZ$3000,MATCH(1,INDEX(('ce raw data'!$A$2:$A$3000=C2)*('ce raw data'!$B$2:$B$3000=$B47),,),0),MATCH(H5,'ce raw data'!$C$1:$CZ$1,0))),"-")</f>
        <v>-</v>
      </c>
      <c r="I47" s="8" t="str">
        <f>IFERROR(IF(INDEX('ce raw data'!$C$2:$CZ$3000,MATCH(1,INDEX(('ce raw data'!$A$2:$A$3000=C2)*('ce raw data'!$B$2:$B$3000=$B47),,),0),MATCH(I5,'ce raw data'!$C$1:$CZ$1,0))="","-",INDEX('ce raw data'!$C$2:$CZ$3000,MATCH(1,INDEX(('ce raw data'!$A$2:$A$3000=C2)*('ce raw data'!$B$2:$B$3000=$B47),,),0),MATCH(I5,'ce raw data'!$C$1:$CZ$1,0))),"-")</f>
        <v>-</v>
      </c>
      <c r="J47" s="8" t="str">
        <f>IFERROR(IF(INDEX('ce raw data'!$C$2:$CZ$3000,MATCH(1,INDEX(('ce raw data'!$A$2:$A$3000=C2)*('ce raw data'!$B$2:$B$3000=$B47),,),0),MATCH(J5,'ce raw data'!$C$1:$CZ$1,0))="","-",INDEX('ce raw data'!$C$2:$CZ$3000,MATCH(1,INDEX(('ce raw data'!$A$2:$A$3000=C2)*('ce raw data'!$B$2:$B$3000=$B47),,),0),MATCH(J5,'ce raw data'!$C$1:$CZ$1,0))),"-")</f>
        <v>-</v>
      </c>
      <c r="K47" s="8" t="str">
        <f>IFERROR(IF(INDEX('ce raw data'!$C$2:$CZ$3000,MATCH(1,INDEX(('ce raw data'!$A$2:$A$3000=C2)*('ce raw data'!$B$2:$B$3000=$B47),,),0),MATCH(K5,'ce raw data'!$C$1:$CZ$1,0))="","-",INDEX('ce raw data'!$C$2:$CZ$3000,MATCH(1,INDEX(('ce raw data'!$A$2:$A$3000=C2)*('ce raw data'!$B$2:$B$3000=$B47),,),0),MATCH(K5,'ce raw data'!$C$1:$CZ$1,0))),"-")</f>
        <v>-</v>
      </c>
      <c r="L47" s="8" t="str">
        <f>IFERROR(IF(INDEX('ce raw data'!$C$2:$CZ$3000,MATCH(1,INDEX(('ce raw data'!$A$2:$A$3000=C2)*('ce raw data'!$B$2:$B$3000=$B47),,),0),MATCH(L5,'ce raw data'!$C$1:$CZ$1,0))="","-",INDEX('ce raw data'!$C$2:$CZ$3000,MATCH(1,INDEX(('ce raw data'!$A$2:$A$3000=C2)*('ce raw data'!$B$2:$B$3000=$B47),,),0),MATCH(L5,'ce raw data'!$C$1:$CZ$1,0))),"-")</f>
        <v>-</v>
      </c>
      <c r="M47" s="8" t="str">
        <f>IFERROR(IF(INDEX('ce raw data'!$C$2:$CZ$3000,MATCH(1,INDEX(('ce raw data'!$A$2:$A$3000=C2)*('ce raw data'!$B$2:$B$3000=$B47),,),0),MATCH(M5,'ce raw data'!$C$1:$CZ$1,0))="","-",INDEX('ce raw data'!$C$2:$CZ$3000,MATCH(1,INDEX(('ce raw data'!$A$2:$A$3000=C2)*('ce raw data'!$B$2:$B$3000=$B47),,),0),MATCH(M5,'ce raw data'!$C$1:$CZ$1,0))),"-")</f>
        <v>-</v>
      </c>
      <c r="N47" s="8" t="str">
        <f>IFERROR(IF(INDEX('ce raw data'!$C$2:$CZ$3000,MATCH(1,INDEX(('ce raw data'!$A$2:$A$3000=C2)*('ce raw data'!$B$2:$B$3000=$B47),,),0),MATCH(N5,'ce raw data'!$C$1:$CZ$1,0))="","-",INDEX('ce raw data'!$C$2:$CZ$3000,MATCH(1,INDEX(('ce raw data'!$A$2:$A$3000=C2)*('ce raw data'!$B$2:$B$3000=$B47),,),0),MATCH(N5,'ce raw data'!$C$1:$CZ$1,0))),"-")</f>
        <v>-</v>
      </c>
    </row>
    <row r="48" spans="2:14" hidden="1" x14ac:dyDescent="0.4">
      <c r="B48" s="12"/>
      <c r="C48" s="8" t="str">
        <f>IFERROR(IF(INDEX('ce raw data'!$C$2:$CZ$3000,MATCH(1,INDEX(('ce raw data'!$A$2:$A$3000=C2)*('ce raw data'!$B$2:$B$3000=$B49),,),0),MATCH(SUBSTITUTE(C5,"Allele","Height"),'ce raw data'!$C$1:$CZ$1,0))="","-",INDEX('ce raw data'!$C$2:$CZ$3000,MATCH(1,INDEX(('ce raw data'!$A$2:$A$3000=C2)*('ce raw data'!$B$2:$B$3000=$B49),,),0),MATCH(SUBSTITUTE(C5,"Allele","Height"),'ce raw data'!$C$1:$CZ$1,0))),"-")</f>
        <v>-</v>
      </c>
      <c r="D48" s="8" t="str">
        <f>IFERROR(IF(INDEX('ce raw data'!$C$2:$CZ$3000,MATCH(1,INDEX(('ce raw data'!$A$2:$A$3000=C2)*('ce raw data'!$B$2:$B$3000=$B49),,),0),MATCH(SUBSTITUTE(D5,"Allele","Height"),'ce raw data'!$C$1:$CZ$1,0))="","-",INDEX('ce raw data'!$C$2:$CZ$3000,MATCH(1,INDEX(('ce raw data'!$A$2:$A$3000=C2)*('ce raw data'!$B$2:$B$3000=$B49),,),0),MATCH(SUBSTITUTE(D5,"Allele","Height"),'ce raw data'!$C$1:$CZ$1,0))),"-")</f>
        <v>-</v>
      </c>
      <c r="E48" s="8" t="str">
        <f>IFERROR(IF(INDEX('ce raw data'!$C$2:$CZ$3000,MATCH(1,INDEX(('ce raw data'!$A$2:$A$3000=C2)*('ce raw data'!$B$2:$B$3000=$B49),,),0),MATCH(SUBSTITUTE(E5,"Allele","Height"),'ce raw data'!$C$1:$CZ$1,0))="","-",INDEX('ce raw data'!$C$2:$CZ$3000,MATCH(1,INDEX(('ce raw data'!$A$2:$A$3000=C2)*('ce raw data'!$B$2:$B$3000=$B49),,),0),MATCH(SUBSTITUTE(E5,"Allele","Height"),'ce raw data'!$C$1:$CZ$1,0))),"-")</f>
        <v>-</v>
      </c>
      <c r="F48" s="8" t="str">
        <f>IFERROR(IF(INDEX('ce raw data'!$C$2:$CZ$3000,MATCH(1,INDEX(('ce raw data'!$A$2:$A$3000=C2)*('ce raw data'!$B$2:$B$3000=$B49),,),0),MATCH(SUBSTITUTE(F5,"Allele","Height"),'ce raw data'!$C$1:$CZ$1,0))="","-",INDEX('ce raw data'!$C$2:$CZ$3000,MATCH(1,INDEX(('ce raw data'!$A$2:$A$3000=C2)*('ce raw data'!$B$2:$B$3000=$B49),,),0),MATCH(SUBSTITUTE(F5,"Allele","Height"),'ce raw data'!$C$1:$CZ$1,0))),"-")</f>
        <v>-</v>
      </c>
      <c r="G48" s="8" t="str">
        <f>IFERROR(IF(INDEX('ce raw data'!$C$2:$CZ$3000,MATCH(1,INDEX(('ce raw data'!$A$2:$A$3000=C2)*('ce raw data'!$B$2:$B$3000=$B49),,),0),MATCH(SUBSTITUTE(G5,"Allele","Height"),'ce raw data'!$C$1:$CZ$1,0))="","-",INDEX('ce raw data'!$C$2:$CZ$3000,MATCH(1,INDEX(('ce raw data'!$A$2:$A$3000=C2)*('ce raw data'!$B$2:$B$3000=$B49),,),0),MATCH(SUBSTITUTE(G5,"Allele","Height"),'ce raw data'!$C$1:$CZ$1,0))),"-")</f>
        <v>-</v>
      </c>
      <c r="H48" s="8" t="str">
        <f>IFERROR(IF(INDEX('ce raw data'!$C$2:$CZ$3000,MATCH(1,INDEX(('ce raw data'!$A$2:$A$3000=C2)*('ce raw data'!$B$2:$B$3000=$B49),,),0),MATCH(SUBSTITUTE(H5,"Allele","Height"),'ce raw data'!$C$1:$CZ$1,0))="","-",INDEX('ce raw data'!$C$2:$CZ$3000,MATCH(1,INDEX(('ce raw data'!$A$2:$A$3000=C2)*('ce raw data'!$B$2:$B$3000=$B49),,),0),MATCH(SUBSTITUTE(H5,"Allele","Height"),'ce raw data'!$C$1:$CZ$1,0))),"-")</f>
        <v>-</v>
      </c>
      <c r="I48" s="8" t="str">
        <f>IFERROR(IF(INDEX('ce raw data'!$C$2:$CZ$3000,MATCH(1,INDEX(('ce raw data'!$A$2:$A$3000=C2)*('ce raw data'!$B$2:$B$3000=$B49),,),0),MATCH(SUBSTITUTE(I5,"Allele","Height"),'ce raw data'!$C$1:$CZ$1,0))="","-",INDEX('ce raw data'!$C$2:$CZ$3000,MATCH(1,INDEX(('ce raw data'!$A$2:$A$3000=C2)*('ce raw data'!$B$2:$B$3000=$B49),,),0),MATCH(SUBSTITUTE(I5,"Allele","Height"),'ce raw data'!$C$1:$CZ$1,0))),"-")</f>
        <v>-</v>
      </c>
      <c r="J48" s="8" t="str">
        <f>IFERROR(IF(INDEX('ce raw data'!$C$2:$CZ$3000,MATCH(1,INDEX(('ce raw data'!$A$2:$A$3000=C2)*('ce raw data'!$B$2:$B$3000=$B49),,),0),MATCH(SUBSTITUTE(J5,"Allele","Height"),'ce raw data'!$C$1:$CZ$1,0))="","-",INDEX('ce raw data'!$C$2:$CZ$3000,MATCH(1,INDEX(('ce raw data'!$A$2:$A$3000=C2)*('ce raw data'!$B$2:$B$3000=$B49),,),0),MATCH(SUBSTITUTE(J5,"Allele","Height"),'ce raw data'!$C$1:$CZ$1,0))),"-")</f>
        <v>-</v>
      </c>
      <c r="K48" s="8" t="str">
        <f>IFERROR(IF(INDEX('ce raw data'!$C$2:$CZ$3000,MATCH(1,INDEX(('ce raw data'!$A$2:$A$3000=C2)*('ce raw data'!$B$2:$B$3000=$B49),,),0),MATCH(SUBSTITUTE(K5,"Allele","Height"),'ce raw data'!$C$1:$CZ$1,0))="","-",INDEX('ce raw data'!$C$2:$CZ$3000,MATCH(1,INDEX(('ce raw data'!$A$2:$A$3000=C2)*('ce raw data'!$B$2:$B$3000=$B49),,),0),MATCH(SUBSTITUTE(K5,"Allele","Height"),'ce raw data'!$C$1:$CZ$1,0))),"-")</f>
        <v>-</v>
      </c>
      <c r="L48" s="8" t="str">
        <f>IFERROR(IF(INDEX('ce raw data'!$C$2:$CZ$3000,MATCH(1,INDEX(('ce raw data'!$A$2:$A$3000=C2)*('ce raw data'!$B$2:$B$3000=$B49),,),0),MATCH(SUBSTITUTE(L5,"Allele","Height"),'ce raw data'!$C$1:$CZ$1,0))="","-",INDEX('ce raw data'!$C$2:$CZ$3000,MATCH(1,INDEX(('ce raw data'!$A$2:$A$3000=C2)*('ce raw data'!$B$2:$B$3000=$B49),,),0),MATCH(SUBSTITUTE(L5,"Allele","Height"),'ce raw data'!$C$1:$CZ$1,0))),"-")</f>
        <v>-</v>
      </c>
      <c r="M48" s="8" t="str">
        <f>IFERROR(IF(INDEX('ce raw data'!$C$2:$CZ$3000,MATCH(1,INDEX(('ce raw data'!$A$2:$A$3000=C2)*('ce raw data'!$B$2:$B$3000=$B49),,),0),MATCH(SUBSTITUTE(M5,"Allele","Height"),'ce raw data'!$C$1:$CZ$1,0))="","-",INDEX('ce raw data'!$C$2:$CZ$3000,MATCH(1,INDEX(('ce raw data'!$A$2:$A$3000=C2)*('ce raw data'!$B$2:$B$3000=$B49),,),0),MATCH(SUBSTITUTE(M5,"Allele","Height"),'ce raw data'!$C$1:$CZ$1,0))),"-")</f>
        <v>-</v>
      </c>
      <c r="N48" s="8" t="str">
        <f>IFERROR(IF(INDEX('ce raw data'!$C$2:$CZ$3000,MATCH(1,INDEX(('ce raw data'!$A$2:$A$3000=C2)*('ce raw data'!$B$2:$B$3000=$B49),,),0),MATCH(SUBSTITUTE(N5,"Allele","Height"),'ce raw data'!$C$1:$CZ$1,0))="","-",INDEX('ce raw data'!$C$2:$CZ$3000,MATCH(1,INDEX(('ce raw data'!$A$2:$A$3000=C2)*('ce raw data'!$B$2:$B$3000=$B49),,),0),MATCH(SUBSTITUTE(N5,"Allele","Height"),'ce raw data'!$C$1:$CZ$1,0))),"-")</f>
        <v>-</v>
      </c>
    </row>
    <row r="49" spans="2:14" x14ac:dyDescent="0.4">
      <c r="B49" s="12" t="str">
        <f>'Allele Call Table'!$A$113</f>
        <v>SE33</v>
      </c>
      <c r="C49" s="8" t="str">
        <f>IFERROR(IF(INDEX('ce raw data'!$C$2:$CZ$3000,MATCH(1,INDEX(('ce raw data'!$A$2:$A$3000=C2)*('ce raw data'!$B$2:$B$3000=$B49),,),0),MATCH(C5,'ce raw data'!$C$1:$CZ$1,0))="","-",INDEX('ce raw data'!$C$2:$CZ$3000,MATCH(1,INDEX(('ce raw data'!$A$2:$A$3000=C2)*('ce raw data'!$B$2:$B$3000=$B49),,),0),MATCH(C5,'ce raw data'!$C$1:$CZ$1,0))),"-")</f>
        <v>-</v>
      </c>
      <c r="D49" s="8" t="str">
        <f>IFERROR(IF(INDEX('ce raw data'!$C$2:$CZ$3000,MATCH(1,INDEX(('ce raw data'!$A$2:$A$3000=C2)*('ce raw data'!$B$2:$B$3000=$B49),,),0),MATCH(D5,'ce raw data'!$C$1:$CZ$1,0))="","-",INDEX('ce raw data'!$C$2:$CZ$3000,MATCH(1,INDEX(('ce raw data'!$A$2:$A$3000=C2)*('ce raw data'!$B$2:$B$3000=$B49),,),0),MATCH(D5,'ce raw data'!$C$1:$CZ$1,0))),"-")</f>
        <v>-</v>
      </c>
      <c r="E49" s="8" t="str">
        <f>IFERROR(IF(INDEX('ce raw data'!$C$2:$CZ$3000,MATCH(1,INDEX(('ce raw data'!$A$2:$A$3000=C2)*('ce raw data'!$B$2:$B$3000=$B49),,),0),MATCH(E5,'ce raw data'!$C$1:$CZ$1,0))="","-",INDEX('ce raw data'!$C$2:$CZ$3000,MATCH(1,INDEX(('ce raw data'!$A$2:$A$3000=C2)*('ce raw data'!$B$2:$B$3000=$B49),,),0),MATCH(E5,'ce raw data'!$C$1:$CZ$1,0))),"-")</f>
        <v>-</v>
      </c>
      <c r="F49" s="8" t="str">
        <f>IFERROR(IF(INDEX('ce raw data'!$C$2:$CZ$3000,MATCH(1,INDEX(('ce raw data'!$A$2:$A$3000=C2)*('ce raw data'!$B$2:$B$3000=$B49),,),0),MATCH(F5,'ce raw data'!$C$1:$CZ$1,0))="","-",INDEX('ce raw data'!$C$2:$CZ$3000,MATCH(1,INDEX(('ce raw data'!$A$2:$A$3000=C2)*('ce raw data'!$B$2:$B$3000=$B49),,),0),MATCH(F5,'ce raw data'!$C$1:$CZ$1,0))),"-")</f>
        <v>-</v>
      </c>
      <c r="G49" s="8" t="str">
        <f>IFERROR(IF(INDEX('ce raw data'!$C$2:$CZ$3000,MATCH(1,INDEX(('ce raw data'!$A$2:$A$3000=C2)*('ce raw data'!$B$2:$B$3000=$B49),,),0),MATCH(G5,'ce raw data'!$C$1:$CZ$1,0))="","-",INDEX('ce raw data'!$C$2:$CZ$3000,MATCH(1,INDEX(('ce raw data'!$A$2:$A$3000=C2)*('ce raw data'!$B$2:$B$3000=$B49),,),0),MATCH(G5,'ce raw data'!$C$1:$CZ$1,0))),"-")</f>
        <v>-</v>
      </c>
      <c r="H49" s="8" t="str">
        <f>IFERROR(IF(INDEX('ce raw data'!$C$2:$CZ$3000,MATCH(1,INDEX(('ce raw data'!$A$2:$A$3000=C2)*('ce raw data'!$B$2:$B$3000=$B49),,),0),MATCH(H5,'ce raw data'!$C$1:$CZ$1,0))="","-",INDEX('ce raw data'!$C$2:$CZ$3000,MATCH(1,INDEX(('ce raw data'!$A$2:$A$3000=C2)*('ce raw data'!$B$2:$B$3000=$B49),,),0),MATCH(H5,'ce raw data'!$C$1:$CZ$1,0))),"-")</f>
        <v>-</v>
      </c>
      <c r="I49" s="8" t="str">
        <f>IFERROR(IF(INDEX('ce raw data'!$C$2:$CZ$3000,MATCH(1,INDEX(('ce raw data'!$A$2:$A$3000=C2)*('ce raw data'!$B$2:$B$3000=$B49),,),0),MATCH(I5,'ce raw data'!$C$1:$CZ$1,0))="","-",INDEX('ce raw data'!$C$2:$CZ$3000,MATCH(1,INDEX(('ce raw data'!$A$2:$A$3000=C2)*('ce raw data'!$B$2:$B$3000=$B49),,),0),MATCH(I5,'ce raw data'!$C$1:$CZ$1,0))),"-")</f>
        <v>-</v>
      </c>
      <c r="J49" s="8" t="str">
        <f>IFERROR(IF(INDEX('ce raw data'!$C$2:$CZ$3000,MATCH(1,INDEX(('ce raw data'!$A$2:$A$3000=C2)*('ce raw data'!$B$2:$B$3000=$B49),,),0),MATCH(J5,'ce raw data'!$C$1:$CZ$1,0))="","-",INDEX('ce raw data'!$C$2:$CZ$3000,MATCH(1,INDEX(('ce raw data'!$A$2:$A$3000=C2)*('ce raw data'!$B$2:$B$3000=$B49),,),0),MATCH(J5,'ce raw data'!$C$1:$CZ$1,0))),"-")</f>
        <v>-</v>
      </c>
      <c r="K49" s="8" t="str">
        <f>IFERROR(IF(INDEX('ce raw data'!$C$2:$CZ$3000,MATCH(1,INDEX(('ce raw data'!$A$2:$A$3000=C2)*('ce raw data'!$B$2:$B$3000=$B49),,),0),MATCH(K5,'ce raw data'!$C$1:$CZ$1,0))="","-",INDEX('ce raw data'!$C$2:$CZ$3000,MATCH(1,INDEX(('ce raw data'!$A$2:$A$3000=C2)*('ce raw data'!$B$2:$B$3000=$B49),,),0),MATCH(K5,'ce raw data'!$C$1:$CZ$1,0))),"-")</f>
        <v>-</v>
      </c>
      <c r="L49" s="8" t="str">
        <f>IFERROR(IF(INDEX('ce raw data'!$C$2:$CZ$3000,MATCH(1,INDEX(('ce raw data'!$A$2:$A$3000=C2)*('ce raw data'!$B$2:$B$3000=$B49),,),0),MATCH(L5,'ce raw data'!$C$1:$CZ$1,0))="","-",INDEX('ce raw data'!$C$2:$CZ$3000,MATCH(1,INDEX(('ce raw data'!$A$2:$A$3000=C2)*('ce raw data'!$B$2:$B$3000=$B49),,),0),MATCH(L5,'ce raw data'!$C$1:$CZ$1,0))),"-")</f>
        <v>-</v>
      </c>
      <c r="M49" s="8" t="str">
        <f>IFERROR(IF(INDEX('ce raw data'!$C$2:$CZ$3000,MATCH(1,INDEX(('ce raw data'!$A$2:$A$3000=C2)*('ce raw data'!$B$2:$B$3000=$B49),,),0),MATCH(M5,'ce raw data'!$C$1:$CZ$1,0))="","-",INDEX('ce raw data'!$C$2:$CZ$3000,MATCH(1,INDEX(('ce raw data'!$A$2:$A$3000=C2)*('ce raw data'!$B$2:$B$3000=$B49),,),0),MATCH(M5,'ce raw data'!$C$1:$CZ$1,0))),"-")</f>
        <v>-</v>
      </c>
      <c r="N49" s="8" t="str">
        <f>IFERROR(IF(INDEX('ce raw data'!$C$2:$CZ$3000,MATCH(1,INDEX(('ce raw data'!$A$2:$A$3000=C2)*('ce raw data'!$B$2:$B$3000=$B49),,),0),MATCH(N5,'ce raw data'!$C$1:$CZ$1,0))="","-",INDEX('ce raw data'!$C$2:$CZ$3000,MATCH(1,INDEX(('ce raw data'!$A$2:$A$3000=C2)*('ce raw data'!$B$2:$B$3000=$B49),,),0),MATCH(N5,'ce raw data'!$C$1:$CZ$1,0))),"-")</f>
        <v>-</v>
      </c>
    </row>
    <row r="50" spans="2:14" hidden="1" x14ac:dyDescent="0.4">
      <c r="B50" s="12"/>
      <c r="C50" s="8" t="str">
        <f>IFERROR(IF(INDEX('ce raw data'!$C$2:$CZ$3000,MATCH(1,INDEX(('ce raw data'!$A$2:$A$3000=C2)*('ce raw data'!$B$2:$B$3000=$B51),,),0),MATCH(SUBSTITUTE(C5,"Allele","Height"),'ce raw data'!$C$1:$CZ$1,0))="","-",INDEX('ce raw data'!$C$2:$CZ$3000,MATCH(1,INDEX(('ce raw data'!$A$2:$A$3000=C2)*('ce raw data'!$B$2:$B$3000=$B51),,),0),MATCH(SUBSTITUTE(C5,"Allele","Height"),'ce raw data'!$C$1:$CZ$1,0))),"-")</f>
        <v>-</v>
      </c>
      <c r="D50" s="8" t="str">
        <f>IFERROR(IF(INDEX('ce raw data'!$C$2:$CZ$3000,MATCH(1,INDEX(('ce raw data'!$A$2:$A$3000=C2)*('ce raw data'!$B$2:$B$3000=$B51),,),0),MATCH(SUBSTITUTE(D5,"Allele","Height"),'ce raw data'!$C$1:$CZ$1,0))="","-",INDEX('ce raw data'!$C$2:$CZ$3000,MATCH(1,INDEX(('ce raw data'!$A$2:$A$3000=C2)*('ce raw data'!$B$2:$B$3000=$B51),,),0),MATCH(SUBSTITUTE(D5,"Allele","Height"),'ce raw data'!$C$1:$CZ$1,0))),"-")</f>
        <v>-</v>
      </c>
      <c r="E50" s="8" t="str">
        <f>IFERROR(IF(INDEX('ce raw data'!$C$2:$CZ$3000,MATCH(1,INDEX(('ce raw data'!$A$2:$A$3000=C2)*('ce raw data'!$B$2:$B$3000=$B51),,),0),MATCH(SUBSTITUTE(E5,"Allele","Height"),'ce raw data'!$C$1:$CZ$1,0))="","-",INDEX('ce raw data'!$C$2:$CZ$3000,MATCH(1,INDEX(('ce raw data'!$A$2:$A$3000=C2)*('ce raw data'!$B$2:$B$3000=$B51),,),0),MATCH(SUBSTITUTE(E5,"Allele","Height"),'ce raw data'!$C$1:$CZ$1,0))),"-")</f>
        <v>-</v>
      </c>
      <c r="F50" s="8" t="str">
        <f>IFERROR(IF(INDEX('ce raw data'!$C$2:$CZ$3000,MATCH(1,INDEX(('ce raw data'!$A$2:$A$3000=C2)*('ce raw data'!$B$2:$B$3000=$B51),,),0),MATCH(SUBSTITUTE(F5,"Allele","Height"),'ce raw data'!$C$1:$CZ$1,0))="","-",INDEX('ce raw data'!$C$2:$CZ$3000,MATCH(1,INDEX(('ce raw data'!$A$2:$A$3000=C2)*('ce raw data'!$B$2:$B$3000=$B51),,),0),MATCH(SUBSTITUTE(F5,"Allele","Height"),'ce raw data'!$C$1:$CZ$1,0))),"-")</f>
        <v>-</v>
      </c>
      <c r="G50" s="8" t="str">
        <f>IFERROR(IF(INDEX('ce raw data'!$C$2:$CZ$3000,MATCH(1,INDEX(('ce raw data'!$A$2:$A$3000=C2)*('ce raw data'!$B$2:$B$3000=$B51),,),0),MATCH(SUBSTITUTE(G5,"Allele","Height"),'ce raw data'!$C$1:$CZ$1,0))="","-",INDEX('ce raw data'!$C$2:$CZ$3000,MATCH(1,INDEX(('ce raw data'!$A$2:$A$3000=C2)*('ce raw data'!$B$2:$B$3000=$B51),,),0),MATCH(SUBSTITUTE(G5,"Allele","Height"),'ce raw data'!$C$1:$CZ$1,0))),"-")</f>
        <v>-</v>
      </c>
      <c r="H50" s="8" t="str">
        <f>IFERROR(IF(INDEX('ce raw data'!$C$2:$CZ$3000,MATCH(1,INDEX(('ce raw data'!$A$2:$A$3000=C2)*('ce raw data'!$B$2:$B$3000=$B51),,),0),MATCH(SUBSTITUTE(H5,"Allele","Height"),'ce raw data'!$C$1:$CZ$1,0))="","-",INDEX('ce raw data'!$C$2:$CZ$3000,MATCH(1,INDEX(('ce raw data'!$A$2:$A$3000=C2)*('ce raw data'!$B$2:$B$3000=$B51),,),0),MATCH(SUBSTITUTE(H5,"Allele","Height"),'ce raw data'!$C$1:$CZ$1,0))),"-")</f>
        <v>-</v>
      </c>
      <c r="I50" s="8" t="str">
        <f>IFERROR(IF(INDEX('ce raw data'!$C$2:$CZ$3000,MATCH(1,INDEX(('ce raw data'!$A$2:$A$3000=C2)*('ce raw data'!$B$2:$B$3000=$B51),,),0),MATCH(SUBSTITUTE(I5,"Allele","Height"),'ce raw data'!$C$1:$CZ$1,0))="","-",INDEX('ce raw data'!$C$2:$CZ$3000,MATCH(1,INDEX(('ce raw data'!$A$2:$A$3000=C2)*('ce raw data'!$B$2:$B$3000=$B51),,),0),MATCH(SUBSTITUTE(I5,"Allele","Height"),'ce raw data'!$C$1:$CZ$1,0))),"-")</f>
        <v>-</v>
      </c>
      <c r="J50" s="8" t="str">
        <f>IFERROR(IF(INDEX('ce raw data'!$C$2:$CZ$3000,MATCH(1,INDEX(('ce raw data'!$A$2:$A$3000=C2)*('ce raw data'!$B$2:$B$3000=$B51),,),0),MATCH(SUBSTITUTE(J5,"Allele","Height"),'ce raw data'!$C$1:$CZ$1,0))="","-",INDEX('ce raw data'!$C$2:$CZ$3000,MATCH(1,INDEX(('ce raw data'!$A$2:$A$3000=C2)*('ce raw data'!$B$2:$B$3000=$B51),,),0),MATCH(SUBSTITUTE(J5,"Allele","Height"),'ce raw data'!$C$1:$CZ$1,0))),"-")</f>
        <v>-</v>
      </c>
      <c r="K50" s="8" t="str">
        <f>IFERROR(IF(INDEX('ce raw data'!$C$2:$CZ$3000,MATCH(1,INDEX(('ce raw data'!$A$2:$A$3000=C2)*('ce raw data'!$B$2:$B$3000=$B51),,),0),MATCH(SUBSTITUTE(K5,"Allele","Height"),'ce raw data'!$C$1:$CZ$1,0))="","-",INDEX('ce raw data'!$C$2:$CZ$3000,MATCH(1,INDEX(('ce raw data'!$A$2:$A$3000=C2)*('ce raw data'!$B$2:$B$3000=$B51),,),0),MATCH(SUBSTITUTE(K5,"Allele","Height"),'ce raw data'!$C$1:$CZ$1,0))),"-")</f>
        <v>-</v>
      </c>
      <c r="L50" s="8" t="str">
        <f>IFERROR(IF(INDEX('ce raw data'!$C$2:$CZ$3000,MATCH(1,INDEX(('ce raw data'!$A$2:$A$3000=C2)*('ce raw data'!$B$2:$B$3000=$B51),,),0),MATCH(SUBSTITUTE(L5,"Allele","Height"),'ce raw data'!$C$1:$CZ$1,0))="","-",INDEX('ce raw data'!$C$2:$CZ$3000,MATCH(1,INDEX(('ce raw data'!$A$2:$A$3000=C2)*('ce raw data'!$B$2:$B$3000=$B51),,),0),MATCH(SUBSTITUTE(L5,"Allele","Height"),'ce raw data'!$C$1:$CZ$1,0))),"-")</f>
        <v>-</v>
      </c>
      <c r="M50" s="8" t="str">
        <f>IFERROR(IF(INDEX('ce raw data'!$C$2:$CZ$3000,MATCH(1,INDEX(('ce raw data'!$A$2:$A$3000=C2)*('ce raw data'!$B$2:$B$3000=$B51),,),0),MATCH(SUBSTITUTE(M5,"Allele","Height"),'ce raw data'!$C$1:$CZ$1,0))="","-",INDEX('ce raw data'!$C$2:$CZ$3000,MATCH(1,INDEX(('ce raw data'!$A$2:$A$3000=C2)*('ce raw data'!$B$2:$B$3000=$B51),,),0),MATCH(SUBSTITUTE(M5,"Allele","Height"),'ce raw data'!$C$1:$CZ$1,0))),"-")</f>
        <v>-</v>
      </c>
      <c r="N50" s="8" t="str">
        <f>IFERROR(IF(INDEX('ce raw data'!$C$2:$CZ$3000,MATCH(1,INDEX(('ce raw data'!$A$2:$A$3000=C2)*('ce raw data'!$B$2:$B$3000=$B51),,),0),MATCH(SUBSTITUTE(N5,"Allele","Height"),'ce raw data'!$C$1:$CZ$1,0))="","-",INDEX('ce raw data'!$C$2:$CZ$3000,MATCH(1,INDEX(('ce raw data'!$A$2:$A$3000=C2)*('ce raw data'!$B$2:$B$3000=$B51),,),0),MATCH(SUBSTITUTE(N5,"Allele","Height"),'ce raw data'!$C$1:$CZ$1,0))),"-")</f>
        <v>-</v>
      </c>
    </row>
    <row r="51" spans="2:14" x14ac:dyDescent="0.4">
      <c r="B51" s="12" t="str">
        <f>'Allele Call Table'!$A$115</f>
        <v>D22S1045</v>
      </c>
      <c r="C51" s="8" t="str">
        <f>IFERROR(IF(INDEX('ce raw data'!$C$2:$CZ$3000,MATCH(1,INDEX(('ce raw data'!$A$2:$A$3000=C2)*('ce raw data'!$B$2:$B$3000=$B51),,),0),MATCH(C5,'ce raw data'!$C$1:$CZ$1,0))="","-",INDEX('ce raw data'!$C$2:$CZ$3000,MATCH(1,INDEX(('ce raw data'!$A$2:$A$3000=C2)*('ce raw data'!$B$2:$B$3000=$B51),,),0),MATCH(C5,'ce raw data'!$C$1:$CZ$1,0))),"-")</f>
        <v>-</v>
      </c>
      <c r="D51" s="8" t="str">
        <f>IFERROR(IF(INDEX('ce raw data'!$C$2:$CZ$3000,MATCH(1,INDEX(('ce raw data'!$A$2:$A$3000=C2)*('ce raw data'!$B$2:$B$3000=$B51),,),0),MATCH(D5,'ce raw data'!$C$1:$CZ$1,0))="","-",INDEX('ce raw data'!$C$2:$CZ$3000,MATCH(1,INDEX(('ce raw data'!$A$2:$A$3000=C2)*('ce raw data'!$B$2:$B$3000=$B51),,),0),MATCH(D5,'ce raw data'!$C$1:$CZ$1,0))),"-")</f>
        <v>-</v>
      </c>
      <c r="E51" s="8" t="str">
        <f>IFERROR(IF(INDEX('ce raw data'!$C$2:$CZ$3000,MATCH(1,INDEX(('ce raw data'!$A$2:$A$3000=C2)*('ce raw data'!$B$2:$B$3000=$B51),,),0),MATCH(E5,'ce raw data'!$C$1:$CZ$1,0))="","-",INDEX('ce raw data'!$C$2:$CZ$3000,MATCH(1,INDEX(('ce raw data'!$A$2:$A$3000=C2)*('ce raw data'!$B$2:$B$3000=$B51),,),0),MATCH(E5,'ce raw data'!$C$1:$CZ$1,0))),"-")</f>
        <v>-</v>
      </c>
      <c r="F51" s="8" t="str">
        <f>IFERROR(IF(INDEX('ce raw data'!$C$2:$CZ$3000,MATCH(1,INDEX(('ce raw data'!$A$2:$A$3000=C2)*('ce raw data'!$B$2:$B$3000=$B51),,),0),MATCH(F5,'ce raw data'!$C$1:$CZ$1,0))="","-",INDEX('ce raw data'!$C$2:$CZ$3000,MATCH(1,INDEX(('ce raw data'!$A$2:$A$3000=C2)*('ce raw data'!$B$2:$B$3000=$B51),,),0),MATCH(F5,'ce raw data'!$C$1:$CZ$1,0))),"-")</f>
        <v>-</v>
      </c>
      <c r="G51" s="8" t="str">
        <f>IFERROR(IF(INDEX('ce raw data'!$C$2:$CZ$3000,MATCH(1,INDEX(('ce raw data'!$A$2:$A$3000=C2)*('ce raw data'!$B$2:$B$3000=$B51),,),0),MATCH(G5,'ce raw data'!$C$1:$CZ$1,0))="","-",INDEX('ce raw data'!$C$2:$CZ$3000,MATCH(1,INDEX(('ce raw data'!$A$2:$A$3000=C2)*('ce raw data'!$B$2:$B$3000=$B51),,),0),MATCH(G5,'ce raw data'!$C$1:$CZ$1,0))),"-")</f>
        <v>-</v>
      </c>
      <c r="H51" s="8" t="str">
        <f>IFERROR(IF(INDEX('ce raw data'!$C$2:$CZ$3000,MATCH(1,INDEX(('ce raw data'!$A$2:$A$3000=C2)*('ce raw data'!$B$2:$B$3000=$B51),,),0),MATCH(H5,'ce raw data'!$C$1:$CZ$1,0))="","-",INDEX('ce raw data'!$C$2:$CZ$3000,MATCH(1,INDEX(('ce raw data'!$A$2:$A$3000=C2)*('ce raw data'!$B$2:$B$3000=$B51),,),0),MATCH(H5,'ce raw data'!$C$1:$CZ$1,0))),"-")</f>
        <v>-</v>
      </c>
      <c r="I51" s="8" t="str">
        <f>IFERROR(IF(INDEX('ce raw data'!$C$2:$CZ$3000,MATCH(1,INDEX(('ce raw data'!$A$2:$A$3000=C2)*('ce raw data'!$B$2:$B$3000=$B51),,),0),MATCH(I5,'ce raw data'!$C$1:$CZ$1,0))="","-",INDEX('ce raw data'!$C$2:$CZ$3000,MATCH(1,INDEX(('ce raw data'!$A$2:$A$3000=C2)*('ce raw data'!$B$2:$B$3000=$B51),,),0),MATCH(I5,'ce raw data'!$C$1:$CZ$1,0))),"-")</f>
        <v>-</v>
      </c>
      <c r="J51" s="8" t="str">
        <f>IFERROR(IF(INDEX('ce raw data'!$C$2:$CZ$3000,MATCH(1,INDEX(('ce raw data'!$A$2:$A$3000=C2)*('ce raw data'!$B$2:$B$3000=$B51),,),0),MATCH(J5,'ce raw data'!$C$1:$CZ$1,0))="","-",INDEX('ce raw data'!$C$2:$CZ$3000,MATCH(1,INDEX(('ce raw data'!$A$2:$A$3000=C2)*('ce raw data'!$B$2:$B$3000=$B51),,),0),MATCH(J5,'ce raw data'!$C$1:$CZ$1,0))),"-")</f>
        <v>-</v>
      </c>
      <c r="K51" s="8" t="str">
        <f>IFERROR(IF(INDEX('ce raw data'!$C$2:$CZ$3000,MATCH(1,INDEX(('ce raw data'!$A$2:$A$3000=C2)*('ce raw data'!$B$2:$B$3000=$B51),,),0),MATCH(K5,'ce raw data'!$C$1:$CZ$1,0))="","-",INDEX('ce raw data'!$C$2:$CZ$3000,MATCH(1,INDEX(('ce raw data'!$A$2:$A$3000=C2)*('ce raw data'!$B$2:$B$3000=$B51),,),0),MATCH(K5,'ce raw data'!$C$1:$CZ$1,0))),"-")</f>
        <v>-</v>
      </c>
      <c r="L51" s="8" t="str">
        <f>IFERROR(IF(INDEX('ce raw data'!$C$2:$CZ$3000,MATCH(1,INDEX(('ce raw data'!$A$2:$A$3000=C2)*('ce raw data'!$B$2:$B$3000=$B51),,),0),MATCH(L5,'ce raw data'!$C$1:$CZ$1,0))="","-",INDEX('ce raw data'!$C$2:$CZ$3000,MATCH(1,INDEX(('ce raw data'!$A$2:$A$3000=C2)*('ce raw data'!$B$2:$B$3000=$B51),,),0),MATCH(L5,'ce raw data'!$C$1:$CZ$1,0))),"-")</f>
        <v>-</v>
      </c>
      <c r="M51" s="8" t="str">
        <f>IFERROR(IF(INDEX('ce raw data'!$C$2:$CZ$3000,MATCH(1,INDEX(('ce raw data'!$A$2:$A$3000=C2)*('ce raw data'!$B$2:$B$3000=$B51),,),0),MATCH(M5,'ce raw data'!$C$1:$CZ$1,0))="","-",INDEX('ce raw data'!$C$2:$CZ$3000,MATCH(1,INDEX(('ce raw data'!$A$2:$A$3000=C2)*('ce raw data'!$B$2:$B$3000=$B51),,),0),MATCH(M5,'ce raw data'!$C$1:$CZ$1,0))),"-")</f>
        <v>-</v>
      </c>
      <c r="N51" s="8" t="str">
        <f>IFERROR(IF(INDEX('ce raw data'!$C$2:$CZ$3000,MATCH(1,INDEX(('ce raw data'!$A$2:$A$3000=C2)*('ce raw data'!$B$2:$B$3000=$B51),,),0),MATCH(N5,'ce raw data'!$C$1:$CZ$1,0))="","-",INDEX('ce raw data'!$C$2:$CZ$3000,MATCH(1,INDEX(('ce raw data'!$A$2:$A$3000=C2)*('ce raw data'!$B$2:$B$3000=$B51),,),0),MATCH(N5,'ce raw data'!$C$1:$CZ$1,0))),"-")</f>
        <v>-</v>
      </c>
    </row>
    <row r="52" spans="2:14" hidden="1" x14ac:dyDescent="0.4">
      <c r="B52" s="10"/>
      <c r="C52" s="8" t="str">
        <f>IFERROR(IF(INDEX('ce raw data'!$C$2:$CZ$3000,MATCH(1,INDEX(('ce raw data'!$A$2:$A$3000=C2)*('ce raw data'!$B$2:$B$3000=$B53),,),0),MATCH(SUBSTITUTE(C5,"Allele","Height"),'ce raw data'!$C$1:$CZ$1,0))="","-",INDEX('ce raw data'!$C$2:$CZ$3000,MATCH(1,INDEX(('ce raw data'!$A$2:$A$3000=C2)*('ce raw data'!$B$2:$B$3000=$B53),,),0),MATCH(SUBSTITUTE(C5,"Allele","Height"),'ce raw data'!$C$1:$CZ$1,0))),"-")</f>
        <v>-</v>
      </c>
      <c r="D52" s="8" t="str">
        <f>IFERROR(IF(INDEX('ce raw data'!$C$2:$CZ$3000,MATCH(1,INDEX(('ce raw data'!$A$2:$A$3000=C2)*('ce raw data'!$B$2:$B$3000=$B53),,),0),MATCH(SUBSTITUTE(D5,"Allele","Height"),'ce raw data'!$C$1:$CZ$1,0))="","-",INDEX('ce raw data'!$C$2:$CZ$3000,MATCH(1,INDEX(('ce raw data'!$A$2:$A$3000=C2)*('ce raw data'!$B$2:$B$3000=$B53),,),0),MATCH(SUBSTITUTE(D5,"Allele","Height"),'ce raw data'!$C$1:$CZ$1,0))),"-")</f>
        <v>-</v>
      </c>
      <c r="E52" s="8" t="str">
        <f>IFERROR(IF(INDEX('ce raw data'!$C$2:$CZ$3000,MATCH(1,INDEX(('ce raw data'!$A$2:$A$3000=C2)*('ce raw data'!$B$2:$B$3000=$B53),,),0),MATCH(SUBSTITUTE(E5,"Allele","Height"),'ce raw data'!$C$1:$CZ$1,0))="","-",INDEX('ce raw data'!$C$2:$CZ$3000,MATCH(1,INDEX(('ce raw data'!$A$2:$A$3000=C2)*('ce raw data'!$B$2:$B$3000=$B53),,),0),MATCH(SUBSTITUTE(E5,"Allele","Height"),'ce raw data'!$C$1:$CZ$1,0))),"-")</f>
        <v>-</v>
      </c>
      <c r="F52" s="8" t="str">
        <f>IFERROR(IF(INDEX('ce raw data'!$C$2:$CZ$3000,MATCH(1,INDEX(('ce raw data'!$A$2:$A$3000=C2)*('ce raw data'!$B$2:$B$3000=$B53),,),0),MATCH(SUBSTITUTE(F5,"Allele","Height"),'ce raw data'!$C$1:$CZ$1,0))="","-",INDEX('ce raw data'!$C$2:$CZ$3000,MATCH(1,INDEX(('ce raw data'!$A$2:$A$3000=C2)*('ce raw data'!$B$2:$B$3000=$B53),,),0),MATCH(SUBSTITUTE(F5,"Allele","Height"),'ce raw data'!$C$1:$CZ$1,0))),"-")</f>
        <v>-</v>
      </c>
      <c r="G52" s="8" t="str">
        <f>IFERROR(IF(INDEX('ce raw data'!$C$2:$CZ$3000,MATCH(1,INDEX(('ce raw data'!$A$2:$A$3000=C2)*('ce raw data'!$B$2:$B$3000=$B53),,),0),MATCH(SUBSTITUTE(G5,"Allele","Height"),'ce raw data'!$C$1:$CZ$1,0))="","-",INDEX('ce raw data'!$C$2:$CZ$3000,MATCH(1,INDEX(('ce raw data'!$A$2:$A$3000=C2)*('ce raw data'!$B$2:$B$3000=$B53),,),0),MATCH(SUBSTITUTE(G5,"Allele","Height"),'ce raw data'!$C$1:$CZ$1,0))),"-")</f>
        <v>-</v>
      </c>
      <c r="H52" s="8" t="str">
        <f>IFERROR(IF(INDEX('ce raw data'!$C$2:$CZ$3000,MATCH(1,INDEX(('ce raw data'!$A$2:$A$3000=C2)*('ce raw data'!$B$2:$B$3000=$B53),,),0),MATCH(SUBSTITUTE(H5,"Allele","Height"),'ce raw data'!$C$1:$CZ$1,0))="","-",INDEX('ce raw data'!$C$2:$CZ$3000,MATCH(1,INDEX(('ce raw data'!$A$2:$A$3000=C2)*('ce raw data'!$B$2:$B$3000=$B53),,),0),MATCH(SUBSTITUTE(H5,"Allele","Height"),'ce raw data'!$C$1:$CZ$1,0))),"-")</f>
        <v>-</v>
      </c>
      <c r="I52" s="8" t="str">
        <f>IFERROR(IF(INDEX('ce raw data'!$C$2:$CZ$3000,MATCH(1,INDEX(('ce raw data'!$A$2:$A$3000=C2)*('ce raw data'!$B$2:$B$3000=$B53),,),0),MATCH(SUBSTITUTE(I5,"Allele","Height"),'ce raw data'!$C$1:$CZ$1,0))="","-",INDEX('ce raw data'!$C$2:$CZ$3000,MATCH(1,INDEX(('ce raw data'!$A$2:$A$3000=C2)*('ce raw data'!$B$2:$B$3000=$B53),,),0),MATCH(SUBSTITUTE(I5,"Allele","Height"),'ce raw data'!$C$1:$CZ$1,0))),"-")</f>
        <v>-</v>
      </c>
      <c r="J52" s="8" t="str">
        <f>IFERROR(IF(INDEX('ce raw data'!$C$2:$CZ$3000,MATCH(1,INDEX(('ce raw data'!$A$2:$A$3000=C2)*('ce raw data'!$B$2:$B$3000=$B53),,),0),MATCH(SUBSTITUTE(J5,"Allele","Height"),'ce raw data'!$C$1:$CZ$1,0))="","-",INDEX('ce raw data'!$C$2:$CZ$3000,MATCH(1,INDEX(('ce raw data'!$A$2:$A$3000=C2)*('ce raw data'!$B$2:$B$3000=$B53),,),0),MATCH(SUBSTITUTE(J5,"Allele","Height"),'ce raw data'!$C$1:$CZ$1,0))),"-")</f>
        <v>-</v>
      </c>
      <c r="K52" s="8" t="str">
        <f>IFERROR(IF(INDEX('ce raw data'!$C$2:$CZ$3000,MATCH(1,INDEX(('ce raw data'!$A$2:$A$3000=C2)*('ce raw data'!$B$2:$B$3000=$B53),,),0),MATCH(SUBSTITUTE(K5,"Allele","Height"),'ce raw data'!$C$1:$CZ$1,0))="","-",INDEX('ce raw data'!$C$2:$CZ$3000,MATCH(1,INDEX(('ce raw data'!$A$2:$A$3000=C2)*('ce raw data'!$B$2:$B$3000=$B53),,),0),MATCH(SUBSTITUTE(K5,"Allele","Height"),'ce raw data'!$C$1:$CZ$1,0))),"-")</f>
        <v>-</v>
      </c>
      <c r="L52" s="8" t="str">
        <f>IFERROR(IF(INDEX('ce raw data'!$C$2:$CZ$3000,MATCH(1,INDEX(('ce raw data'!$A$2:$A$3000=C2)*('ce raw data'!$B$2:$B$3000=$B53),,),0),MATCH(SUBSTITUTE(L5,"Allele","Height"),'ce raw data'!$C$1:$CZ$1,0))="","-",INDEX('ce raw data'!$C$2:$CZ$3000,MATCH(1,INDEX(('ce raw data'!$A$2:$A$3000=C2)*('ce raw data'!$B$2:$B$3000=$B53),,),0),MATCH(SUBSTITUTE(L5,"Allele","Height"),'ce raw data'!$C$1:$CZ$1,0))),"-")</f>
        <v>-</v>
      </c>
      <c r="M52" s="8" t="str">
        <f>IFERROR(IF(INDEX('ce raw data'!$C$2:$CZ$3000,MATCH(1,INDEX(('ce raw data'!$A$2:$A$3000=C2)*('ce raw data'!$B$2:$B$3000=$B53),,),0),MATCH(SUBSTITUTE(M5,"Allele","Height"),'ce raw data'!$C$1:$CZ$1,0))="","-",INDEX('ce raw data'!$C$2:$CZ$3000,MATCH(1,INDEX(('ce raw data'!$A$2:$A$3000=C2)*('ce raw data'!$B$2:$B$3000=$B53),,),0),MATCH(SUBSTITUTE(M5,"Allele","Height"),'ce raw data'!$C$1:$CZ$1,0))),"-")</f>
        <v>-</v>
      </c>
      <c r="N52" s="8" t="str">
        <f>IFERROR(IF(INDEX('ce raw data'!$C$2:$CZ$3000,MATCH(1,INDEX(('ce raw data'!$A$2:$A$3000=C2)*('ce raw data'!$B$2:$B$3000=$B53),,),0),MATCH(SUBSTITUTE(N5,"Allele","Height"),'ce raw data'!$C$1:$CZ$1,0))="","-",INDEX('ce raw data'!$C$2:$CZ$3000,MATCH(1,INDEX(('ce raw data'!$A$2:$A$3000=C2)*('ce raw data'!$B$2:$B$3000=$B53),,),0),MATCH(SUBSTITUTE(N5,"Allele","Height"),'ce raw data'!$C$1:$CZ$1,0))),"-")</f>
        <v>-</v>
      </c>
    </row>
    <row r="53" spans="2:14" x14ac:dyDescent="0.4">
      <c r="B53" s="13" t="str">
        <f>'Allele Call Table'!$A$117</f>
        <v>DYS391</v>
      </c>
      <c r="C53" s="8" t="str">
        <f>IFERROR(IF(INDEX('ce raw data'!$C$2:$CZ$3000,MATCH(1,INDEX(('ce raw data'!$A$2:$A$3000=C2)*('ce raw data'!$B$2:$B$3000=$B53),,),0),MATCH(C5,'ce raw data'!$C$1:$CZ$1,0))="","-",INDEX('ce raw data'!$C$2:$CZ$3000,MATCH(1,INDEX(('ce raw data'!$A$2:$A$3000=C2)*('ce raw data'!$B$2:$B$3000=$B53),,),0),MATCH(C5,'ce raw data'!$C$1:$CZ$1,0))),"-")</f>
        <v>-</v>
      </c>
      <c r="D53" s="8" t="str">
        <f>IFERROR(IF(INDEX('ce raw data'!$C$2:$CZ$3000,MATCH(1,INDEX(('ce raw data'!$A$2:$A$3000=C2)*('ce raw data'!$B$2:$B$3000=$B53),,),0),MATCH(D5,'ce raw data'!$C$1:$CZ$1,0))="","-",INDEX('ce raw data'!$C$2:$CZ$3000,MATCH(1,INDEX(('ce raw data'!$A$2:$A$3000=C2)*('ce raw data'!$B$2:$B$3000=$B53),,),0),MATCH(D5,'ce raw data'!$C$1:$CZ$1,0))),"-")</f>
        <v>-</v>
      </c>
      <c r="E53" s="8" t="str">
        <f>IFERROR(IF(INDEX('ce raw data'!$C$2:$CZ$3000,MATCH(1,INDEX(('ce raw data'!$A$2:$A$3000=C2)*('ce raw data'!$B$2:$B$3000=$B53),,),0),MATCH(E5,'ce raw data'!$C$1:$CZ$1,0))="","-",INDEX('ce raw data'!$C$2:$CZ$3000,MATCH(1,INDEX(('ce raw data'!$A$2:$A$3000=C2)*('ce raw data'!$B$2:$B$3000=$B53),,),0),MATCH(E5,'ce raw data'!$C$1:$CZ$1,0))),"-")</f>
        <v>-</v>
      </c>
      <c r="F53" s="8" t="str">
        <f>IFERROR(IF(INDEX('ce raw data'!$C$2:$CZ$3000,MATCH(1,INDEX(('ce raw data'!$A$2:$A$3000=C2)*('ce raw data'!$B$2:$B$3000=$B53),,),0),MATCH(F5,'ce raw data'!$C$1:$CZ$1,0))="","-",INDEX('ce raw data'!$C$2:$CZ$3000,MATCH(1,INDEX(('ce raw data'!$A$2:$A$3000=C2)*('ce raw data'!$B$2:$B$3000=$B53),,),0),MATCH(F5,'ce raw data'!$C$1:$CZ$1,0))),"-")</f>
        <v>-</v>
      </c>
      <c r="G53" s="8" t="str">
        <f>IFERROR(IF(INDEX('ce raw data'!$C$2:$CZ$3000,MATCH(1,INDEX(('ce raw data'!$A$2:$A$3000=C2)*('ce raw data'!$B$2:$B$3000=$B53),,),0),MATCH(G5,'ce raw data'!$C$1:$CZ$1,0))="","-",INDEX('ce raw data'!$C$2:$CZ$3000,MATCH(1,INDEX(('ce raw data'!$A$2:$A$3000=C2)*('ce raw data'!$B$2:$B$3000=$B53),,),0),MATCH(G5,'ce raw data'!$C$1:$CZ$1,0))),"-")</f>
        <v>-</v>
      </c>
      <c r="H53" s="8" t="str">
        <f>IFERROR(IF(INDEX('ce raw data'!$C$2:$CZ$3000,MATCH(1,INDEX(('ce raw data'!$A$2:$A$3000=C2)*('ce raw data'!$B$2:$B$3000=$B53),,),0),MATCH(H5,'ce raw data'!$C$1:$CZ$1,0))="","-",INDEX('ce raw data'!$C$2:$CZ$3000,MATCH(1,INDEX(('ce raw data'!$A$2:$A$3000=C2)*('ce raw data'!$B$2:$B$3000=$B53),,),0),MATCH(H5,'ce raw data'!$C$1:$CZ$1,0))),"-")</f>
        <v>-</v>
      </c>
      <c r="I53" s="8" t="str">
        <f>IFERROR(IF(INDEX('ce raw data'!$C$2:$CZ$3000,MATCH(1,INDEX(('ce raw data'!$A$2:$A$3000=C2)*('ce raw data'!$B$2:$B$3000=$B53),,),0),MATCH(I5,'ce raw data'!$C$1:$CZ$1,0))="","-",INDEX('ce raw data'!$C$2:$CZ$3000,MATCH(1,INDEX(('ce raw data'!$A$2:$A$3000=C2)*('ce raw data'!$B$2:$B$3000=$B53),,),0),MATCH(I5,'ce raw data'!$C$1:$CZ$1,0))),"-")</f>
        <v>-</v>
      </c>
      <c r="J53" s="8" t="str">
        <f>IFERROR(IF(INDEX('ce raw data'!$C$2:$CZ$3000,MATCH(1,INDEX(('ce raw data'!$A$2:$A$3000=C2)*('ce raw data'!$B$2:$B$3000=$B53),,),0),MATCH(J5,'ce raw data'!$C$1:$CZ$1,0))="","-",INDEX('ce raw data'!$C$2:$CZ$3000,MATCH(1,INDEX(('ce raw data'!$A$2:$A$3000=C2)*('ce raw data'!$B$2:$B$3000=$B53),,),0),MATCH(J5,'ce raw data'!$C$1:$CZ$1,0))),"-")</f>
        <v>-</v>
      </c>
      <c r="K53" s="8" t="str">
        <f>IFERROR(IF(INDEX('ce raw data'!$C$2:$CZ$3000,MATCH(1,INDEX(('ce raw data'!$A$2:$A$3000=C2)*('ce raw data'!$B$2:$B$3000=$B53),,),0),MATCH(K5,'ce raw data'!$C$1:$CZ$1,0))="","-",INDEX('ce raw data'!$C$2:$CZ$3000,MATCH(1,INDEX(('ce raw data'!$A$2:$A$3000=C2)*('ce raw data'!$B$2:$B$3000=$B53),,),0),MATCH(K5,'ce raw data'!$C$1:$CZ$1,0))),"-")</f>
        <v>-</v>
      </c>
      <c r="L53" s="8" t="str">
        <f>IFERROR(IF(INDEX('ce raw data'!$C$2:$CZ$3000,MATCH(1,INDEX(('ce raw data'!$A$2:$A$3000=C2)*('ce raw data'!$B$2:$B$3000=$B53),,),0),MATCH(L5,'ce raw data'!$C$1:$CZ$1,0))="","-",INDEX('ce raw data'!$C$2:$CZ$3000,MATCH(1,INDEX(('ce raw data'!$A$2:$A$3000=C2)*('ce raw data'!$B$2:$B$3000=$B53),,),0),MATCH(L5,'ce raw data'!$C$1:$CZ$1,0))),"-")</f>
        <v>-</v>
      </c>
      <c r="M53" s="8" t="str">
        <f>IFERROR(IF(INDEX('ce raw data'!$C$2:$CZ$3000,MATCH(1,INDEX(('ce raw data'!$A$2:$A$3000=C2)*('ce raw data'!$B$2:$B$3000=$B53),,),0),MATCH(M5,'ce raw data'!$C$1:$CZ$1,0))="","-",INDEX('ce raw data'!$C$2:$CZ$3000,MATCH(1,INDEX(('ce raw data'!$A$2:$A$3000=C2)*('ce raw data'!$B$2:$B$3000=$B53),,),0),MATCH(M5,'ce raw data'!$C$1:$CZ$1,0))),"-")</f>
        <v>-</v>
      </c>
      <c r="N53" s="8" t="str">
        <f>IFERROR(IF(INDEX('ce raw data'!$C$2:$CZ$3000,MATCH(1,INDEX(('ce raw data'!$A$2:$A$3000=C2)*('ce raw data'!$B$2:$B$3000=$B53),,),0),MATCH(N5,'ce raw data'!$C$1:$CZ$1,0))="","-",INDEX('ce raw data'!$C$2:$CZ$3000,MATCH(1,INDEX(('ce raw data'!$A$2:$A$3000=C2)*('ce raw data'!$B$2:$B$3000=$B53),,),0),MATCH(N5,'ce raw data'!$C$1:$CZ$1,0))),"-")</f>
        <v>-</v>
      </c>
    </row>
    <row r="54" spans="2:14" hidden="1" x14ac:dyDescent="0.4">
      <c r="B54" s="13"/>
      <c r="C54" s="8" t="str">
        <f>IFERROR(IF(INDEX('ce raw data'!$C$2:$CZ$3000,MATCH(1,INDEX(('ce raw data'!$A$2:$A$3000=C2)*('ce raw data'!$B$2:$B$3000=$B55),,),0),MATCH(SUBSTITUTE(C5,"Allele","Height"),'ce raw data'!$C$1:$CZ$1,0))="","-",INDEX('ce raw data'!$C$2:$CZ$3000,MATCH(1,INDEX(('ce raw data'!$A$2:$A$3000=C2)*('ce raw data'!$B$2:$B$3000=$B55),,),0),MATCH(SUBSTITUTE(C5,"Allele","Height"),'ce raw data'!$C$1:$CZ$1,0))),"-")</f>
        <v>-</v>
      </c>
      <c r="D54" s="8" t="str">
        <f>IFERROR(IF(INDEX('ce raw data'!$C$2:$CZ$3000,MATCH(1,INDEX(('ce raw data'!$A$2:$A$3000=C2)*('ce raw data'!$B$2:$B$3000=$B55),,),0),MATCH(SUBSTITUTE(D5,"Allele","Height"),'ce raw data'!$C$1:$CZ$1,0))="","-",INDEX('ce raw data'!$C$2:$CZ$3000,MATCH(1,INDEX(('ce raw data'!$A$2:$A$3000=C2)*('ce raw data'!$B$2:$B$3000=$B55),,),0),MATCH(SUBSTITUTE(D5,"Allele","Height"),'ce raw data'!$C$1:$CZ$1,0))),"-")</f>
        <v>-</v>
      </c>
      <c r="E54" s="8" t="str">
        <f>IFERROR(IF(INDEX('ce raw data'!$C$2:$CZ$3000,MATCH(1,INDEX(('ce raw data'!$A$2:$A$3000=C2)*('ce raw data'!$B$2:$B$3000=$B55),,),0),MATCH(SUBSTITUTE(E5,"Allele","Height"),'ce raw data'!$C$1:$CZ$1,0))="","-",INDEX('ce raw data'!$C$2:$CZ$3000,MATCH(1,INDEX(('ce raw data'!$A$2:$A$3000=C2)*('ce raw data'!$B$2:$B$3000=$B55),,),0),MATCH(SUBSTITUTE(E5,"Allele","Height"),'ce raw data'!$C$1:$CZ$1,0))),"-")</f>
        <v>-</v>
      </c>
      <c r="F54" s="8" t="str">
        <f>IFERROR(IF(INDEX('ce raw data'!$C$2:$CZ$3000,MATCH(1,INDEX(('ce raw data'!$A$2:$A$3000=C2)*('ce raw data'!$B$2:$B$3000=$B55),,),0),MATCH(SUBSTITUTE(F5,"Allele","Height"),'ce raw data'!$C$1:$CZ$1,0))="","-",INDEX('ce raw data'!$C$2:$CZ$3000,MATCH(1,INDEX(('ce raw data'!$A$2:$A$3000=C2)*('ce raw data'!$B$2:$B$3000=$B55),,),0),MATCH(SUBSTITUTE(F5,"Allele","Height"),'ce raw data'!$C$1:$CZ$1,0))),"-")</f>
        <v>-</v>
      </c>
      <c r="G54" s="8" t="str">
        <f>IFERROR(IF(INDEX('ce raw data'!$C$2:$CZ$3000,MATCH(1,INDEX(('ce raw data'!$A$2:$A$3000=C2)*('ce raw data'!$B$2:$B$3000=$B55),,),0),MATCH(SUBSTITUTE(G5,"Allele","Height"),'ce raw data'!$C$1:$CZ$1,0))="","-",INDEX('ce raw data'!$C$2:$CZ$3000,MATCH(1,INDEX(('ce raw data'!$A$2:$A$3000=C2)*('ce raw data'!$B$2:$B$3000=$B55),,),0),MATCH(SUBSTITUTE(G5,"Allele","Height"),'ce raw data'!$C$1:$CZ$1,0))),"-")</f>
        <v>-</v>
      </c>
      <c r="H54" s="8" t="str">
        <f>IFERROR(IF(INDEX('ce raw data'!$C$2:$CZ$3000,MATCH(1,INDEX(('ce raw data'!$A$2:$A$3000=C2)*('ce raw data'!$B$2:$B$3000=$B55),,),0),MATCH(SUBSTITUTE(H5,"Allele","Height"),'ce raw data'!$C$1:$CZ$1,0))="","-",INDEX('ce raw data'!$C$2:$CZ$3000,MATCH(1,INDEX(('ce raw data'!$A$2:$A$3000=C2)*('ce raw data'!$B$2:$B$3000=$B55),,),0),MATCH(SUBSTITUTE(H5,"Allele","Height"),'ce raw data'!$C$1:$CZ$1,0))),"-")</f>
        <v>-</v>
      </c>
      <c r="I54" s="8" t="str">
        <f>IFERROR(IF(INDEX('ce raw data'!$C$2:$CZ$3000,MATCH(1,INDEX(('ce raw data'!$A$2:$A$3000=C2)*('ce raw data'!$B$2:$B$3000=$B55),,),0),MATCH(SUBSTITUTE(I5,"Allele","Height"),'ce raw data'!$C$1:$CZ$1,0))="","-",INDEX('ce raw data'!$C$2:$CZ$3000,MATCH(1,INDEX(('ce raw data'!$A$2:$A$3000=C2)*('ce raw data'!$B$2:$B$3000=$B55),,),0),MATCH(SUBSTITUTE(I5,"Allele","Height"),'ce raw data'!$C$1:$CZ$1,0))),"-")</f>
        <v>-</v>
      </c>
      <c r="J54" s="8" t="str">
        <f>IFERROR(IF(INDEX('ce raw data'!$C$2:$CZ$3000,MATCH(1,INDEX(('ce raw data'!$A$2:$A$3000=C2)*('ce raw data'!$B$2:$B$3000=$B55),,),0),MATCH(SUBSTITUTE(J5,"Allele","Height"),'ce raw data'!$C$1:$CZ$1,0))="","-",INDEX('ce raw data'!$C$2:$CZ$3000,MATCH(1,INDEX(('ce raw data'!$A$2:$A$3000=C2)*('ce raw data'!$B$2:$B$3000=$B55),,),0),MATCH(SUBSTITUTE(J5,"Allele","Height"),'ce raw data'!$C$1:$CZ$1,0))),"-")</f>
        <v>-</v>
      </c>
      <c r="K54" s="8" t="str">
        <f>IFERROR(IF(INDEX('ce raw data'!$C$2:$CZ$3000,MATCH(1,INDEX(('ce raw data'!$A$2:$A$3000=C2)*('ce raw data'!$B$2:$B$3000=$B55),,),0),MATCH(SUBSTITUTE(K5,"Allele","Height"),'ce raw data'!$C$1:$CZ$1,0))="","-",INDEX('ce raw data'!$C$2:$CZ$3000,MATCH(1,INDEX(('ce raw data'!$A$2:$A$3000=C2)*('ce raw data'!$B$2:$B$3000=$B55),,),0),MATCH(SUBSTITUTE(K5,"Allele","Height"),'ce raw data'!$C$1:$CZ$1,0))),"-")</f>
        <v>-</v>
      </c>
      <c r="L54" s="8" t="str">
        <f>IFERROR(IF(INDEX('ce raw data'!$C$2:$CZ$3000,MATCH(1,INDEX(('ce raw data'!$A$2:$A$3000=C2)*('ce raw data'!$B$2:$B$3000=$B55),,),0),MATCH(SUBSTITUTE(L5,"Allele","Height"),'ce raw data'!$C$1:$CZ$1,0))="","-",INDEX('ce raw data'!$C$2:$CZ$3000,MATCH(1,INDEX(('ce raw data'!$A$2:$A$3000=C2)*('ce raw data'!$B$2:$B$3000=$B55),,),0),MATCH(SUBSTITUTE(L5,"Allele","Height"),'ce raw data'!$C$1:$CZ$1,0))),"-")</f>
        <v>-</v>
      </c>
      <c r="M54" s="8" t="str">
        <f>IFERROR(IF(INDEX('ce raw data'!$C$2:$CZ$3000,MATCH(1,INDEX(('ce raw data'!$A$2:$A$3000=C2)*('ce raw data'!$B$2:$B$3000=$B55),,),0),MATCH(SUBSTITUTE(M5,"Allele","Height"),'ce raw data'!$C$1:$CZ$1,0))="","-",INDEX('ce raw data'!$C$2:$CZ$3000,MATCH(1,INDEX(('ce raw data'!$A$2:$A$3000=C2)*('ce raw data'!$B$2:$B$3000=$B55),,),0),MATCH(SUBSTITUTE(M5,"Allele","Height"),'ce raw data'!$C$1:$CZ$1,0))),"-")</f>
        <v>-</v>
      </c>
      <c r="N54" s="8" t="str">
        <f>IFERROR(IF(INDEX('ce raw data'!$C$2:$CZ$3000,MATCH(1,INDEX(('ce raw data'!$A$2:$A$3000=C2)*('ce raw data'!$B$2:$B$3000=$B55),,),0),MATCH(SUBSTITUTE(N5,"Allele","Height"),'ce raw data'!$C$1:$CZ$1,0))="","-",INDEX('ce raw data'!$C$2:$CZ$3000,MATCH(1,INDEX(('ce raw data'!$A$2:$A$3000=C2)*('ce raw data'!$B$2:$B$3000=$B55),,),0),MATCH(SUBSTITUTE(N5,"Allele","Height"),'ce raw data'!$C$1:$CZ$1,0))),"-")</f>
        <v>-</v>
      </c>
    </row>
    <row r="55" spans="2:14" x14ac:dyDescent="0.4">
      <c r="B55" s="13" t="str">
        <f>'Allele Call Table'!$A$119</f>
        <v>FGA</v>
      </c>
      <c r="C55" s="8" t="str">
        <f>IFERROR(IF(INDEX('ce raw data'!$C$2:$CZ$3000,MATCH(1,INDEX(('ce raw data'!$A$2:$A$3000=C2)*('ce raw data'!$B$2:$B$3000=$B55),,),0),MATCH(C5,'ce raw data'!$C$1:$CZ$1,0))="","-",INDEX('ce raw data'!$C$2:$CZ$3000,MATCH(1,INDEX(('ce raw data'!$A$2:$A$3000=C2)*('ce raw data'!$B$2:$B$3000=$B55),,),0),MATCH(C5,'ce raw data'!$C$1:$CZ$1,0))),"-")</f>
        <v>-</v>
      </c>
      <c r="D55" s="8" t="str">
        <f>IFERROR(IF(INDEX('ce raw data'!$C$2:$CZ$3000,MATCH(1,INDEX(('ce raw data'!$A$2:$A$3000=C2)*('ce raw data'!$B$2:$B$3000=$B55),,),0),MATCH(D5,'ce raw data'!$C$1:$CZ$1,0))="","-",INDEX('ce raw data'!$C$2:$CZ$3000,MATCH(1,INDEX(('ce raw data'!$A$2:$A$3000=C2)*('ce raw data'!$B$2:$B$3000=$B55),,),0),MATCH(D5,'ce raw data'!$C$1:$CZ$1,0))),"-")</f>
        <v>-</v>
      </c>
      <c r="E55" s="8" t="str">
        <f>IFERROR(IF(INDEX('ce raw data'!$C$2:$CZ$3000,MATCH(1,INDEX(('ce raw data'!$A$2:$A$3000=C2)*('ce raw data'!$B$2:$B$3000=$B55),,),0),MATCH(E5,'ce raw data'!$C$1:$CZ$1,0))="","-",INDEX('ce raw data'!$C$2:$CZ$3000,MATCH(1,INDEX(('ce raw data'!$A$2:$A$3000=C2)*('ce raw data'!$B$2:$B$3000=$B55),,),0),MATCH(E5,'ce raw data'!$C$1:$CZ$1,0))),"-")</f>
        <v>-</v>
      </c>
      <c r="F55" s="8" t="str">
        <f>IFERROR(IF(INDEX('ce raw data'!$C$2:$CZ$3000,MATCH(1,INDEX(('ce raw data'!$A$2:$A$3000=C2)*('ce raw data'!$B$2:$B$3000=$B55),,),0),MATCH(F5,'ce raw data'!$C$1:$CZ$1,0))="","-",INDEX('ce raw data'!$C$2:$CZ$3000,MATCH(1,INDEX(('ce raw data'!$A$2:$A$3000=C2)*('ce raw data'!$B$2:$B$3000=$B55),,),0),MATCH(F5,'ce raw data'!$C$1:$CZ$1,0))),"-")</f>
        <v>-</v>
      </c>
      <c r="G55" s="8" t="str">
        <f>IFERROR(IF(INDEX('ce raw data'!$C$2:$CZ$3000,MATCH(1,INDEX(('ce raw data'!$A$2:$A$3000=C2)*('ce raw data'!$B$2:$B$3000=$B55),,),0),MATCH(G5,'ce raw data'!$C$1:$CZ$1,0))="","-",INDEX('ce raw data'!$C$2:$CZ$3000,MATCH(1,INDEX(('ce raw data'!$A$2:$A$3000=C2)*('ce raw data'!$B$2:$B$3000=$B55),,),0),MATCH(G5,'ce raw data'!$C$1:$CZ$1,0))),"-")</f>
        <v>-</v>
      </c>
      <c r="H55" s="8" t="str">
        <f>IFERROR(IF(INDEX('ce raw data'!$C$2:$CZ$3000,MATCH(1,INDEX(('ce raw data'!$A$2:$A$3000=C2)*('ce raw data'!$B$2:$B$3000=$B55),,),0),MATCH(H5,'ce raw data'!$C$1:$CZ$1,0))="","-",INDEX('ce raw data'!$C$2:$CZ$3000,MATCH(1,INDEX(('ce raw data'!$A$2:$A$3000=C2)*('ce raw data'!$B$2:$B$3000=$B55),,),0),MATCH(H5,'ce raw data'!$C$1:$CZ$1,0))),"-")</f>
        <v>-</v>
      </c>
      <c r="I55" s="8" t="str">
        <f>IFERROR(IF(INDEX('ce raw data'!$C$2:$CZ$3000,MATCH(1,INDEX(('ce raw data'!$A$2:$A$3000=C2)*('ce raw data'!$B$2:$B$3000=$B55),,),0),MATCH(I5,'ce raw data'!$C$1:$CZ$1,0))="","-",INDEX('ce raw data'!$C$2:$CZ$3000,MATCH(1,INDEX(('ce raw data'!$A$2:$A$3000=C2)*('ce raw data'!$B$2:$B$3000=$B55),,),0),MATCH(I5,'ce raw data'!$C$1:$CZ$1,0))),"-")</f>
        <v>-</v>
      </c>
      <c r="J55" s="8" t="str">
        <f>IFERROR(IF(INDEX('ce raw data'!$C$2:$CZ$3000,MATCH(1,INDEX(('ce raw data'!$A$2:$A$3000=C2)*('ce raw data'!$B$2:$B$3000=$B55),,),0),MATCH(J5,'ce raw data'!$C$1:$CZ$1,0))="","-",INDEX('ce raw data'!$C$2:$CZ$3000,MATCH(1,INDEX(('ce raw data'!$A$2:$A$3000=C2)*('ce raw data'!$B$2:$B$3000=$B55),,),0),MATCH(J5,'ce raw data'!$C$1:$CZ$1,0))),"-")</f>
        <v>-</v>
      </c>
      <c r="K55" s="8" t="str">
        <f>IFERROR(IF(INDEX('ce raw data'!$C$2:$CZ$3000,MATCH(1,INDEX(('ce raw data'!$A$2:$A$3000=C2)*('ce raw data'!$B$2:$B$3000=$B55),,),0),MATCH(K5,'ce raw data'!$C$1:$CZ$1,0))="","-",INDEX('ce raw data'!$C$2:$CZ$3000,MATCH(1,INDEX(('ce raw data'!$A$2:$A$3000=C2)*('ce raw data'!$B$2:$B$3000=$B55),,),0),MATCH(K5,'ce raw data'!$C$1:$CZ$1,0))),"-")</f>
        <v>-</v>
      </c>
      <c r="L55" s="8" t="str">
        <f>IFERROR(IF(INDEX('ce raw data'!$C$2:$CZ$3000,MATCH(1,INDEX(('ce raw data'!$A$2:$A$3000=C2)*('ce raw data'!$B$2:$B$3000=$B55),,),0),MATCH(L5,'ce raw data'!$C$1:$CZ$1,0))="","-",INDEX('ce raw data'!$C$2:$CZ$3000,MATCH(1,INDEX(('ce raw data'!$A$2:$A$3000=C2)*('ce raw data'!$B$2:$B$3000=$B55),,),0),MATCH(L5,'ce raw data'!$C$1:$CZ$1,0))),"-")</f>
        <v>-</v>
      </c>
      <c r="M55" s="8" t="str">
        <f>IFERROR(IF(INDEX('ce raw data'!$C$2:$CZ$3000,MATCH(1,INDEX(('ce raw data'!$A$2:$A$3000=C2)*('ce raw data'!$B$2:$B$3000=$B55),,),0),MATCH(M5,'ce raw data'!$C$1:$CZ$1,0))="","-",INDEX('ce raw data'!$C$2:$CZ$3000,MATCH(1,INDEX(('ce raw data'!$A$2:$A$3000=C2)*('ce raw data'!$B$2:$B$3000=$B55),,),0),MATCH(M5,'ce raw data'!$C$1:$CZ$1,0))),"-")</f>
        <v>-</v>
      </c>
      <c r="N55" s="8" t="str">
        <f>IFERROR(IF(INDEX('ce raw data'!$C$2:$CZ$3000,MATCH(1,INDEX(('ce raw data'!$A$2:$A$3000=C2)*('ce raw data'!$B$2:$B$3000=$B55),,),0),MATCH(N5,'ce raw data'!$C$1:$CZ$1,0))="","-",INDEX('ce raw data'!$C$2:$CZ$3000,MATCH(1,INDEX(('ce raw data'!$A$2:$A$3000=C2)*('ce raw data'!$B$2:$B$3000=$B55),,),0),MATCH(N5,'ce raw data'!$C$1:$CZ$1,0))),"-")</f>
        <v>-</v>
      </c>
    </row>
    <row r="56" spans="2:14" hidden="1" x14ac:dyDescent="0.4">
      <c r="B56" s="13"/>
      <c r="C56" s="8" t="str">
        <f>IFERROR(IF(INDEX('ce raw data'!$C$2:$CZ$3000,MATCH(1,INDEX(('ce raw data'!$A$2:$A$3000=C2)*('ce raw data'!$B$2:$B$3000=$B57),,),0),MATCH(SUBSTITUTE(C5,"Allele","Height"),'ce raw data'!$C$1:$CZ$1,0))="","-",INDEX('ce raw data'!$C$2:$CZ$3000,MATCH(1,INDEX(('ce raw data'!$A$2:$A$3000=C2)*('ce raw data'!$B$2:$B$3000=$B57),,),0),MATCH(SUBSTITUTE(C5,"Allele","Height"),'ce raw data'!$C$1:$CZ$1,0))),"-")</f>
        <v>-</v>
      </c>
      <c r="D56" s="8" t="str">
        <f>IFERROR(IF(INDEX('ce raw data'!$C$2:$CZ$3000,MATCH(1,INDEX(('ce raw data'!$A$2:$A$3000=C2)*('ce raw data'!$B$2:$B$3000=$B57),,),0),MATCH(SUBSTITUTE(D5,"Allele","Height"),'ce raw data'!$C$1:$CZ$1,0))="","-",INDEX('ce raw data'!$C$2:$CZ$3000,MATCH(1,INDEX(('ce raw data'!$A$2:$A$3000=C2)*('ce raw data'!$B$2:$B$3000=$B57),,),0),MATCH(SUBSTITUTE(D5,"Allele","Height"),'ce raw data'!$C$1:$CZ$1,0))),"-")</f>
        <v>-</v>
      </c>
      <c r="E56" s="8" t="str">
        <f>IFERROR(IF(INDEX('ce raw data'!$C$2:$CZ$3000,MATCH(1,INDEX(('ce raw data'!$A$2:$A$3000=C2)*('ce raw data'!$B$2:$B$3000=$B57),,),0),MATCH(SUBSTITUTE(E5,"Allele","Height"),'ce raw data'!$C$1:$CZ$1,0))="","-",INDEX('ce raw data'!$C$2:$CZ$3000,MATCH(1,INDEX(('ce raw data'!$A$2:$A$3000=C2)*('ce raw data'!$B$2:$B$3000=$B57),,),0),MATCH(SUBSTITUTE(E5,"Allele","Height"),'ce raw data'!$C$1:$CZ$1,0))),"-")</f>
        <v>-</v>
      </c>
      <c r="F56" s="8" t="str">
        <f>IFERROR(IF(INDEX('ce raw data'!$C$2:$CZ$3000,MATCH(1,INDEX(('ce raw data'!$A$2:$A$3000=C2)*('ce raw data'!$B$2:$B$3000=$B57),,),0),MATCH(SUBSTITUTE(F5,"Allele","Height"),'ce raw data'!$C$1:$CZ$1,0))="","-",INDEX('ce raw data'!$C$2:$CZ$3000,MATCH(1,INDEX(('ce raw data'!$A$2:$A$3000=C2)*('ce raw data'!$B$2:$B$3000=$B57),,),0),MATCH(SUBSTITUTE(F5,"Allele","Height"),'ce raw data'!$C$1:$CZ$1,0))),"-")</f>
        <v>-</v>
      </c>
      <c r="G56" s="8" t="str">
        <f>IFERROR(IF(INDEX('ce raw data'!$C$2:$CZ$3000,MATCH(1,INDEX(('ce raw data'!$A$2:$A$3000=C2)*('ce raw data'!$B$2:$B$3000=$B57),,),0),MATCH(SUBSTITUTE(G5,"Allele","Height"),'ce raw data'!$C$1:$CZ$1,0))="","-",INDEX('ce raw data'!$C$2:$CZ$3000,MATCH(1,INDEX(('ce raw data'!$A$2:$A$3000=C2)*('ce raw data'!$B$2:$B$3000=$B57),,),0),MATCH(SUBSTITUTE(G5,"Allele","Height"),'ce raw data'!$C$1:$CZ$1,0))),"-")</f>
        <v>-</v>
      </c>
      <c r="H56" s="8" t="str">
        <f>IFERROR(IF(INDEX('ce raw data'!$C$2:$CZ$3000,MATCH(1,INDEX(('ce raw data'!$A$2:$A$3000=C2)*('ce raw data'!$B$2:$B$3000=$B57),,),0),MATCH(SUBSTITUTE(H5,"Allele","Height"),'ce raw data'!$C$1:$CZ$1,0))="","-",INDEX('ce raw data'!$C$2:$CZ$3000,MATCH(1,INDEX(('ce raw data'!$A$2:$A$3000=C2)*('ce raw data'!$B$2:$B$3000=$B57),,),0),MATCH(SUBSTITUTE(H5,"Allele","Height"),'ce raw data'!$C$1:$CZ$1,0))),"-")</f>
        <v>-</v>
      </c>
      <c r="I56" s="8" t="str">
        <f>IFERROR(IF(INDEX('ce raw data'!$C$2:$CZ$3000,MATCH(1,INDEX(('ce raw data'!$A$2:$A$3000=C2)*('ce raw data'!$B$2:$B$3000=$B57),,),0),MATCH(SUBSTITUTE(I5,"Allele","Height"),'ce raw data'!$C$1:$CZ$1,0))="","-",INDEX('ce raw data'!$C$2:$CZ$3000,MATCH(1,INDEX(('ce raw data'!$A$2:$A$3000=C2)*('ce raw data'!$B$2:$B$3000=$B57),,),0),MATCH(SUBSTITUTE(I5,"Allele","Height"),'ce raw data'!$C$1:$CZ$1,0))),"-")</f>
        <v>-</v>
      </c>
      <c r="J56" s="8" t="str">
        <f>IFERROR(IF(INDEX('ce raw data'!$C$2:$CZ$3000,MATCH(1,INDEX(('ce raw data'!$A$2:$A$3000=C2)*('ce raw data'!$B$2:$B$3000=$B57),,),0),MATCH(SUBSTITUTE(J5,"Allele","Height"),'ce raw data'!$C$1:$CZ$1,0))="","-",INDEX('ce raw data'!$C$2:$CZ$3000,MATCH(1,INDEX(('ce raw data'!$A$2:$A$3000=C2)*('ce raw data'!$B$2:$B$3000=$B57),,),0),MATCH(SUBSTITUTE(J5,"Allele","Height"),'ce raw data'!$C$1:$CZ$1,0))),"-")</f>
        <v>-</v>
      </c>
      <c r="K56" s="8" t="str">
        <f>IFERROR(IF(INDEX('ce raw data'!$C$2:$CZ$3000,MATCH(1,INDEX(('ce raw data'!$A$2:$A$3000=C2)*('ce raw data'!$B$2:$B$3000=$B57),,),0),MATCH(SUBSTITUTE(K5,"Allele","Height"),'ce raw data'!$C$1:$CZ$1,0))="","-",INDEX('ce raw data'!$C$2:$CZ$3000,MATCH(1,INDEX(('ce raw data'!$A$2:$A$3000=C2)*('ce raw data'!$B$2:$B$3000=$B57),,),0),MATCH(SUBSTITUTE(K5,"Allele","Height"),'ce raw data'!$C$1:$CZ$1,0))),"-")</f>
        <v>-</v>
      </c>
      <c r="L56" s="8" t="str">
        <f>IFERROR(IF(INDEX('ce raw data'!$C$2:$CZ$3000,MATCH(1,INDEX(('ce raw data'!$A$2:$A$3000=C2)*('ce raw data'!$B$2:$B$3000=$B57),,),0),MATCH(SUBSTITUTE(L5,"Allele","Height"),'ce raw data'!$C$1:$CZ$1,0))="","-",INDEX('ce raw data'!$C$2:$CZ$3000,MATCH(1,INDEX(('ce raw data'!$A$2:$A$3000=C2)*('ce raw data'!$B$2:$B$3000=$B57),,),0),MATCH(SUBSTITUTE(L5,"Allele","Height"),'ce raw data'!$C$1:$CZ$1,0))),"-")</f>
        <v>-</v>
      </c>
      <c r="M56" s="8" t="str">
        <f>IFERROR(IF(INDEX('ce raw data'!$C$2:$CZ$3000,MATCH(1,INDEX(('ce raw data'!$A$2:$A$3000=C2)*('ce raw data'!$B$2:$B$3000=$B57),,),0),MATCH(SUBSTITUTE(M5,"Allele","Height"),'ce raw data'!$C$1:$CZ$1,0))="","-",INDEX('ce raw data'!$C$2:$CZ$3000,MATCH(1,INDEX(('ce raw data'!$A$2:$A$3000=C2)*('ce raw data'!$B$2:$B$3000=$B57),,),0),MATCH(SUBSTITUTE(M5,"Allele","Height"),'ce raw data'!$C$1:$CZ$1,0))),"-")</f>
        <v>-</v>
      </c>
      <c r="N56" s="8" t="str">
        <f>IFERROR(IF(INDEX('ce raw data'!$C$2:$CZ$3000,MATCH(1,INDEX(('ce raw data'!$A$2:$A$3000=C2)*('ce raw data'!$B$2:$B$3000=$B57),,),0),MATCH(SUBSTITUTE(N5,"Allele","Height"),'ce raw data'!$C$1:$CZ$1,0))="","-",INDEX('ce raw data'!$C$2:$CZ$3000,MATCH(1,INDEX(('ce raw data'!$A$2:$A$3000=C2)*('ce raw data'!$B$2:$B$3000=$B57),,),0),MATCH(SUBSTITUTE(N5,"Allele","Height"),'ce raw data'!$C$1:$CZ$1,0))),"-")</f>
        <v>-</v>
      </c>
    </row>
    <row r="57" spans="2:14" x14ac:dyDescent="0.4">
      <c r="B57" s="13" t="str">
        <f>'Allele Call Table'!$A$121</f>
        <v>DYS576</v>
      </c>
      <c r="C57" s="8" t="str">
        <f>IFERROR(IF(INDEX('ce raw data'!$C$2:$CZ$3000,MATCH(1,INDEX(('ce raw data'!$A$2:$A$3000=C2)*('ce raw data'!$B$2:$B$3000=$B57),,),0),MATCH(C5,'ce raw data'!$C$1:$CZ$1,0))="","-",INDEX('ce raw data'!$C$2:$CZ$3000,MATCH(1,INDEX(('ce raw data'!$A$2:$A$3000=C2)*('ce raw data'!$B$2:$B$3000=$B57),,),0),MATCH(C5,'ce raw data'!$C$1:$CZ$1,0))),"-")</f>
        <v>-</v>
      </c>
      <c r="D57" s="8" t="str">
        <f>IFERROR(IF(INDEX('ce raw data'!$C$2:$CZ$3000,MATCH(1,INDEX(('ce raw data'!$A$2:$A$3000=C2)*('ce raw data'!$B$2:$B$3000=$B57),,),0),MATCH(D5,'ce raw data'!$C$1:$CZ$1,0))="","-",INDEX('ce raw data'!$C$2:$CZ$3000,MATCH(1,INDEX(('ce raw data'!$A$2:$A$3000=C2)*('ce raw data'!$B$2:$B$3000=$B57),,),0),MATCH(D5,'ce raw data'!$C$1:$CZ$1,0))),"-")</f>
        <v>-</v>
      </c>
      <c r="E57" s="8" t="str">
        <f>IFERROR(IF(INDEX('ce raw data'!$C$2:$CZ$3000,MATCH(1,INDEX(('ce raw data'!$A$2:$A$3000=C2)*('ce raw data'!$B$2:$B$3000=$B57),,),0),MATCH(E5,'ce raw data'!$C$1:$CZ$1,0))="","-",INDEX('ce raw data'!$C$2:$CZ$3000,MATCH(1,INDEX(('ce raw data'!$A$2:$A$3000=C2)*('ce raw data'!$B$2:$B$3000=$B57),,),0),MATCH(E5,'ce raw data'!$C$1:$CZ$1,0))),"-")</f>
        <v>-</v>
      </c>
      <c r="F57" s="8" t="str">
        <f>IFERROR(IF(INDEX('ce raw data'!$C$2:$CZ$3000,MATCH(1,INDEX(('ce raw data'!$A$2:$A$3000=C2)*('ce raw data'!$B$2:$B$3000=$B57),,),0),MATCH(F5,'ce raw data'!$C$1:$CZ$1,0))="","-",INDEX('ce raw data'!$C$2:$CZ$3000,MATCH(1,INDEX(('ce raw data'!$A$2:$A$3000=C2)*('ce raw data'!$B$2:$B$3000=$B57),,),0),MATCH(F5,'ce raw data'!$C$1:$CZ$1,0))),"-")</f>
        <v>-</v>
      </c>
      <c r="G57" s="8" t="str">
        <f>IFERROR(IF(INDEX('ce raw data'!$C$2:$CZ$3000,MATCH(1,INDEX(('ce raw data'!$A$2:$A$3000=C2)*('ce raw data'!$B$2:$B$3000=$B57),,),0),MATCH(G5,'ce raw data'!$C$1:$CZ$1,0))="","-",INDEX('ce raw data'!$C$2:$CZ$3000,MATCH(1,INDEX(('ce raw data'!$A$2:$A$3000=C2)*('ce raw data'!$B$2:$B$3000=$B57),,),0),MATCH(G5,'ce raw data'!$C$1:$CZ$1,0))),"-")</f>
        <v>-</v>
      </c>
      <c r="H57" s="8" t="str">
        <f>IFERROR(IF(INDEX('ce raw data'!$C$2:$CZ$3000,MATCH(1,INDEX(('ce raw data'!$A$2:$A$3000=C2)*('ce raw data'!$B$2:$B$3000=$B57),,),0),MATCH(H5,'ce raw data'!$C$1:$CZ$1,0))="","-",INDEX('ce raw data'!$C$2:$CZ$3000,MATCH(1,INDEX(('ce raw data'!$A$2:$A$3000=C2)*('ce raw data'!$B$2:$B$3000=$B57),,),0),MATCH(H5,'ce raw data'!$C$1:$CZ$1,0))),"-")</f>
        <v>-</v>
      </c>
      <c r="I57" s="8" t="str">
        <f>IFERROR(IF(INDEX('ce raw data'!$C$2:$CZ$3000,MATCH(1,INDEX(('ce raw data'!$A$2:$A$3000=C2)*('ce raw data'!$B$2:$B$3000=$B57),,),0),MATCH(I5,'ce raw data'!$C$1:$CZ$1,0))="","-",INDEX('ce raw data'!$C$2:$CZ$3000,MATCH(1,INDEX(('ce raw data'!$A$2:$A$3000=C2)*('ce raw data'!$B$2:$B$3000=$B57),,),0),MATCH(I5,'ce raw data'!$C$1:$CZ$1,0))),"-")</f>
        <v>-</v>
      </c>
      <c r="J57" s="8" t="str">
        <f>IFERROR(IF(INDEX('ce raw data'!$C$2:$CZ$3000,MATCH(1,INDEX(('ce raw data'!$A$2:$A$3000=C2)*('ce raw data'!$B$2:$B$3000=$B57),,),0),MATCH(J5,'ce raw data'!$C$1:$CZ$1,0))="","-",INDEX('ce raw data'!$C$2:$CZ$3000,MATCH(1,INDEX(('ce raw data'!$A$2:$A$3000=C2)*('ce raw data'!$B$2:$B$3000=$B57),,),0),MATCH(J5,'ce raw data'!$C$1:$CZ$1,0))),"-")</f>
        <v>-</v>
      </c>
      <c r="K57" s="8" t="str">
        <f>IFERROR(IF(INDEX('ce raw data'!$C$2:$CZ$3000,MATCH(1,INDEX(('ce raw data'!$A$2:$A$3000=C2)*('ce raw data'!$B$2:$B$3000=$B57),,),0),MATCH(K5,'ce raw data'!$C$1:$CZ$1,0))="","-",INDEX('ce raw data'!$C$2:$CZ$3000,MATCH(1,INDEX(('ce raw data'!$A$2:$A$3000=C2)*('ce raw data'!$B$2:$B$3000=$B57),,),0),MATCH(K5,'ce raw data'!$C$1:$CZ$1,0))),"-")</f>
        <v>-</v>
      </c>
      <c r="L57" s="8" t="str">
        <f>IFERROR(IF(INDEX('ce raw data'!$C$2:$CZ$3000,MATCH(1,INDEX(('ce raw data'!$A$2:$A$3000=C2)*('ce raw data'!$B$2:$B$3000=$B57),,),0),MATCH(L5,'ce raw data'!$C$1:$CZ$1,0))="","-",INDEX('ce raw data'!$C$2:$CZ$3000,MATCH(1,INDEX(('ce raw data'!$A$2:$A$3000=C2)*('ce raw data'!$B$2:$B$3000=$B57),,),0),MATCH(L5,'ce raw data'!$C$1:$CZ$1,0))),"-")</f>
        <v>-</v>
      </c>
      <c r="M57" s="8" t="str">
        <f>IFERROR(IF(INDEX('ce raw data'!$C$2:$CZ$3000,MATCH(1,INDEX(('ce raw data'!$A$2:$A$3000=C2)*('ce raw data'!$B$2:$B$3000=$B57),,),0),MATCH(M5,'ce raw data'!$C$1:$CZ$1,0))="","-",INDEX('ce raw data'!$C$2:$CZ$3000,MATCH(1,INDEX(('ce raw data'!$A$2:$A$3000=C2)*('ce raw data'!$B$2:$B$3000=$B57),,),0),MATCH(M5,'ce raw data'!$C$1:$CZ$1,0))),"-")</f>
        <v>-</v>
      </c>
      <c r="N57" s="8" t="str">
        <f>IFERROR(IF(INDEX('ce raw data'!$C$2:$CZ$3000,MATCH(1,INDEX(('ce raw data'!$A$2:$A$3000=C2)*('ce raw data'!$B$2:$B$3000=$B57),,),0),MATCH(N5,'ce raw data'!$C$1:$CZ$1,0))="","-",INDEX('ce raw data'!$C$2:$CZ$3000,MATCH(1,INDEX(('ce raw data'!$A$2:$A$3000=C2)*('ce raw data'!$B$2:$B$3000=$B57),,),0),MATCH(N5,'ce raw data'!$C$1:$CZ$1,0))),"-")</f>
        <v>-</v>
      </c>
    </row>
    <row r="58" spans="2:14" hidden="1" x14ac:dyDescent="0.4">
      <c r="B58" s="13"/>
      <c r="C58" s="8" t="str">
        <f>IFERROR(IF(INDEX('ce raw data'!$C$2:$CZ$3000,MATCH(1,INDEX(('ce raw data'!$A$2:$A$3000=C2)*('ce raw data'!$B$2:$B$3000=$B59),,),0),MATCH(SUBSTITUTE(C5,"Allele","Height"),'ce raw data'!$C$1:$CZ$1,0))="","-",INDEX('ce raw data'!$C$2:$CZ$3000,MATCH(1,INDEX(('ce raw data'!$A$2:$A$3000=C2)*('ce raw data'!$B$2:$B$3000=$B59),,),0),MATCH(SUBSTITUTE(C5,"Allele","Height"),'ce raw data'!$C$1:$CZ$1,0))),"-")</f>
        <v>-</v>
      </c>
      <c r="D58" s="8" t="str">
        <f>IFERROR(IF(INDEX('ce raw data'!$C$2:$CZ$3000,MATCH(1,INDEX(('ce raw data'!$A$2:$A$3000=C2)*('ce raw data'!$B$2:$B$3000=$B59),,),0),MATCH(SUBSTITUTE(D5,"Allele","Height"),'ce raw data'!$C$1:$CZ$1,0))="","-",INDEX('ce raw data'!$C$2:$CZ$3000,MATCH(1,INDEX(('ce raw data'!$A$2:$A$3000=C2)*('ce raw data'!$B$2:$B$3000=$B59),,),0),MATCH(SUBSTITUTE(D5,"Allele","Height"),'ce raw data'!$C$1:$CZ$1,0))),"-")</f>
        <v>-</v>
      </c>
      <c r="E58" s="8" t="str">
        <f>IFERROR(IF(INDEX('ce raw data'!$C$2:$CZ$3000,MATCH(1,INDEX(('ce raw data'!$A$2:$A$3000=C2)*('ce raw data'!$B$2:$B$3000=$B59),,),0),MATCH(SUBSTITUTE(E5,"Allele","Height"),'ce raw data'!$C$1:$CZ$1,0))="","-",INDEX('ce raw data'!$C$2:$CZ$3000,MATCH(1,INDEX(('ce raw data'!$A$2:$A$3000=C2)*('ce raw data'!$B$2:$B$3000=$B59),,),0),MATCH(SUBSTITUTE(E5,"Allele","Height"),'ce raw data'!$C$1:$CZ$1,0))),"-")</f>
        <v>-</v>
      </c>
      <c r="F58" s="8" t="str">
        <f>IFERROR(IF(INDEX('ce raw data'!$C$2:$CZ$3000,MATCH(1,INDEX(('ce raw data'!$A$2:$A$3000=C2)*('ce raw data'!$B$2:$B$3000=$B59),,),0),MATCH(SUBSTITUTE(F5,"Allele","Height"),'ce raw data'!$C$1:$CZ$1,0))="","-",INDEX('ce raw data'!$C$2:$CZ$3000,MATCH(1,INDEX(('ce raw data'!$A$2:$A$3000=C2)*('ce raw data'!$B$2:$B$3000=$B59),,),0),MATCH(SUBSTITUTE(F5,"Allele","Height"),'ce raw data'!$C$1:$CZ$1,0))),"-")</f>
        <v>-</v>
      </c>
      <c r="G58" s="8" t="str">
        <f>IFERROR(IF(INDEX('ce raw data'!$C$2:$CZ$3000,MATCH(1,INDEX(('ce raw data'!$A$2:$A$3000=C2)*('ce raw data'!$B$2:$B$3000=$B59),,),0),MATCH(SUBSTITUTE(G5,"Allele","Height"),'ce raw data'!$C$1:$CZ$1,0))="","-",INDEX('ce raw data'!$C$2:$CZ$3000,MATCH(1,INDEX(('ce raw data'!$A$2:$A$3000=C2)*('ce raw data'!$B$2:$B$3000=$B59),,),0),MATCH(SUBSTITUTE(G5,"Allele","Height"),'ce raw data'!$C$1:$CZ$1,0))),"-")</f>
        <v>-</v>
      </c>
      <c r="H58" s="8" t="str">
        <f>IFERROR(IF(INDEX('ce raw data'!$C$2:$CZ$3000,MATCH(1,INDEX(('ce raw data'!$A$2:$A$3000=C2)*('ce raw data'!$B$2:$B$3000=$B59),,),0),MATCH(SUBSTITUTE(H5,"Allele","Height"),'ce raw data'!$C$1:$CZ$1,0))="","-",INDEX('ce raw data'!$C$2:$CZ$3000,MATCH(1,INDEX(('ce raw data'!$A$2:$A$3000=C2)*('ce raw data'!$B$2:$B$3000=$B59),,),0),MATCH(SUBSTITUTE(H5,"Allele","Height"),'ce raw data'!$C$1:$CZ$1,0))),"-")</f>
        <v>-</v>
      </c>
      <c r="I58" s="8" t="str">
        <f>IFERROR(IF(INDEX('ce raw data'!$C$2:$CZ$3000,MATCH(1,INDEX(('ce raw data'!$A$2:$A$3000=C2)*('ce raw data'!$B$2:$B$3000=$B59),,),0),MATCH(SUBSTITUTE(I5,"Allele","Height"),'ce raw data'!$C$1:$CZ$1,0))="","-",INDEX('ce raw data'!$C$2:$CZ$3000,MATCH(1,INDEX(('ce raw data'!$A$2:$A$3000=C2)*('ce raw data'!$B$2:$B$3000=$B59),,),0),MATCH(SUBSTITUTE(I5,"Allele","Height"),'ce raw data'!$C$1:$CZ$1,0))),"-")</f>
        <v>-</v>
      </c>
      <c r="J58" s="8" t="str">
        <f>IFERROR(IF(INDEX('ce raw data'!$C$2:$CZ$3000,MATCH(1,INDEX(('ce raw data'!$A$2:$A$3000=C2)*('ce raw data'!$B$2:$B$3000=$B59),,),0),MATCH(SUBSTITUTE(J5,"Allele","Height"),'ce raw data'!$C$1:$CZ$1,0))="","-",INDEX('ce raw data'!$C$2:$CZ$3000,MATCH(1,INDEX(('ce raw data'!$A$2:$A$3000=C2)*('ce raw data'!$B$2:$B$3000=$B59),,),0),MATCH(SUBSTITUTE(J5,"Allele","Height"),'ce raw data'!$C$1:$CZ$1,0))),"-")</f>
        <v>-</v>
      </c>
      <c r="K58" s="8" t="str">
        <f>IFERROR(IF(INDEX('ce raw data'!$C$2:$CZ$3000,MATCH(1,INDEX(('ce raw data'!$A$2:$A$3000=C2)*('ce raw data'!$B$2:$B$3000=$B59),,),0),MATCH(SUBSTITUTE(K5,"Allele","Height"),'ce raw data'!$C$1:$CZ$1,0))="","-",INDEX('ce raw data'!$C$2:$CZ$3000,MATCH(1,INDEX(('ce raw data'!$A$2:$A$3000=C2)*('ce raw data'!$B$2:$B$3000=$B59),,),0),MATCH(SUBSTITUTE(K5,"Allele","Height"),'ce raw data'!$C$1:$CZ$1,0))),"-")</f>
        <v>-</v>
      </c>
      <c r="L58" s="8" t="str">
        <f>IFERROR(IF(INDEX('ce raw data'!$C$2:$CZ$3000,MATCH(1,INDEX(('ce raw data'!$A$2:$A$3000=C2)*('ce raw data'!$B$2:$B$3000=$B59),,),0),MATCH(SUBSTITUTE(L5,"Allele","Height"),'ce raw data'!$C$1:$CZ$1,0))="","-",INDEX('ce raw data'!$C$2:$CZ$3000,MATCH(1,INDEX(('ce raw data'!$A$2:$A$3000=C2)*('ce raw data'!$B$2:$B$3000=$B59),,),0),MATCH(SUBSTITUTE(L5,"Allele","Height"),'ce raw data'!$C$1:$CZ$1,0))),"-")</f>
        <v>-</v>
      </c>
      <c r="M58" s="8" t="str">
        <f>IFERROR(IF(INDEX('ce raw data'!$C$2:$CZ$3000,MATCH(1,INDEX(('ce raw data'!$A$2:$A$3000=C2)*('ce raw data'!$B$2:$B$3000=$B59),,),0),MATCH(SUBSTITUTE(M5,"Allele","Height"),'ce raw data'!$C$1:$CZ$1,0))="","-",INDEX('ce raw data'!$C$2:$CZ$3000,MATCH(1,INDEX(('ce raw data'!$A$2:$A$3000=C2)*('ce raw data'!$B$2:$B$3000=$B59),,),0),MATCH(SUBSTITUTE(M5,"Allele","Height"),'ce raw data'!$C$1:$CZ$1,0))),"-")</f>
        <v>-</v>
      </c>
      <c r="N58" s="8" t="str">
        <f>IFERROR(IF(INDEX('ce raw data'!$C$2:$CZ$3000,MATCH(1,INDEX(('ce raw data'!$A$2:$A$3000=C2)*('ce raw data'!$B$2:$B$3000=$B59),,),0),MATCH(SUBSTITUTE(N5,"Allele","Height"),'ce raw data'!$C$1:$CZ$1,0))="","-",INDEX('ce raw data'!$C$2:$CZ$3000,MATCH(1,INDEX(('ce raw data'!$A$2:$A$3000=C2)*('ce raw data'!$B$2:$B$3000=$B59),,),0),MATCH(SUBSTITUTE(N5,"Allele","Height"),'ce raw data'!$C$1:$CZ$1,0))),"-")</f>
        <v>-</v>
      </c>
    </row>
    <row r="59" spans="2:14" x14ac:dyDescent="0.4">
      <c r="B59" s="13" t="str">
        <f>'Allele Call Table'!$A$123</f>
        <v>DYS570</v>
      </c>
      <c r="C59" s="8" t="str">
        <f>IFERROR(IF(INDEX('ce raw data'!$C$2:$CZ$3000,MATCH(1,INDEX(('ce raw data'!$A$2:$A$3000=C2)*('ce raw data'!$B$2:$B$3000=$B59),,),0),MATCH(C5,'ce raw data'!$C$1:$CZ$1,0))="","-",INDEX('ce raw data'!$C$2:$CZ$3000,MATCH(1,INDEX(('ce raw data'!$A$2:$A$3000=C2)*('ce raw data'!$B$2:$B$3000=$B59),,),0),MATCH(C5,'ce raw data'!$C$1:$CZ$1,0))),"-")</f>
        <v>-</v>
      </c>
      <c r="D59" s="8" t="str">
        <f>IFERROR(IF(INDEX('ce raw data'!$C$2:$CZ$3000,MATCH(1,INDEX(('ce raw data'!$A$2:$A$3000=C2)*('ce raw data'!$B$2:$B$3000=$B59),,),0),MATCH(D5,'ce raw data'!$C$1:$CZ$1,0))="","-",INDEX('ce raw data'!$C$2:$CZ$3000,MATCH(1,INDEX(('ce raw data'!$A$2:$A$3000=C2)*('ce raw data'!$B$2:$B$3000=$B59),,),0),MATCH(D5,'ce raw data'!$C$1:$CZ$1,0))),"-")</f>
        <v>-</v>
      </c>
      <c r="E59" s="8" t="str">
        <f>IFERROR(IF(INDEX('ce raw data'!$C$2:$CZ$3000,MATCH(1,INDEX(('ce raw data'!$A$2:$A$3000=C2)*('ce raw data'!$B$2:$B$3000=$B59),,),0),MATCH(E5,'ce raw data'!$C$1:$CZ$1,0))="","-",INDEX('ce raw data'!$C$2:$CZ$3000,MATCH(1,INDEX(('ce raw data'!$A$2:$A$3000=C2)*('ce raw data'!$B$2:$B$3000=$B59),,),0),MATCH(E5,'ce raw data'!$C$1:$CZ$1,0))),"-")</f>
        <v>-</v>
      </c>
      <c r="F59" s="8" t="str">
        <f>IFERROR(IF(INDEX('ce raw data'!$C$2:$CZ$3000,MATCH(1,INDEX(('ce raw data'!$A$2:$A$3000=C2)*('ce raw data'!$B$2:$B$3000=$B59),,),0),MATCH(F5,'ce raw data'!$C$1:$CZ$1,0))="","-",INDEX('ce raw data'!$C$2:$CZ$3000,MATCH(1,INDEX(('ce raw data'!$A$2:$A$3000=C2)*('ce raw data'!$B$2:$B$3000=$B59),,),0),MATCH(F5,'ce raw data'!$C$1:$CZ$1,0))),"-")</f>
        <v>-</v>
      </c>
      <c r="G59" s="8" t="str">
        <f>IFERROR(IF(INDEX('ce raw data'!$C$2:$CZ$3000,MATCH(1,INDEX(('ce raw data'!$A$2:$A$3000=C2)*('ce raw data'!$B$2:$B$3000=$B59),,),0),MATCH(G5,'ce raw data'!$C$1:$CZ$1,0))="","-",INDEX('ce raw data'!$C$2:$CZ$3000,MATCH(1,INDEX(('ce raw data'!$A$2:$A$3000=C2)*('ce raw data'!$B$2:$B$3000=$B59),,),0),MATCH(G5,'ce raw data'!$C$1:$CZ$1,0))),"-")</f>
        <v>-</v>
      </c>
      <c r="H59" s="8" t="str">
        <f>IFERROR(IF(INDEX('ce raw data'!$C$2:$CZ$3000,MATCH(1,INDEX(('ce raw data'!$A$2:$A$3000=C2)*('ce raw data'!$B$2:$B$3000=$B59),,),0),MATCH(H5,'ce raw data'!$C$1:$CZ$1,0))="","-",INDEX('ce raw data'!$C$2:$CZ$3000,MATCH(1,INDEX(('ce raw data'!$A$2:$A$3000=C2)*('ce raw data'!$B$2:$B$3000=$B59),,),0),MATCH(H5,'ce raw data'!$C$1:$CZ$1,0))),"-")</f>
        <v>-</v>
      </c>
      <c r="I59" s="8" t="str">
        <f>IFERROR(IF(INDEX('ce raw data'!$C$2:$CZ$3000,MATCH(1,INDEX(('ce raw data'!$A$2:$A$3000=C2)*('ce raw data'!$B$2:$B$3000=$B59),,),0),MATCH(I5,'ce raw data'!$C$1:$CZ$1,0))="","-",INDEX('ce raw data'!$C$2:$CZ$3000,MATCH(1,INDEX(('ce raw data'!$A$2:$A$3000=C2)*('ce raw data'!$B$2:$B$3000=$B59),,),0),MATCH(I5,'ce raw data'!$C$1:$CZ$1,0))),"-")</f>
        <v>-</v>
      </c>
      <c r="J59" s="8" t="str">
        <f>IFERROR(IF(INDEX('ce raw data'!$C$2:$CZ$3000,MATCH(1,INDEX(('ce raw data'!$A$2:$A$3000=C2)*('ce raw data'!$B$2:$B$3000=$B59),,),0),MATCH(J5,'ce raw data'!$C$1:$CZ$1,0))="","-",INDEX('ce raw data'!$C$2:$CZ$3000,MATCH(1,INDEX(('ce raw data'!$A$2:$A$3000=C2)*('ce raw data'!$B$2:$B$3000=$B59),,),0),MATCH(J5,'ce raw data'!$C$1:$CZ$1,0))),"-")</f>
        <v>-</v>
      </c>
      <c r="K59" s="8" t="str">
        <f>IFERROR(IF(INDEX('ce raw data'!$C$2:$CZ$3000,MATCH(1,INDEX(('ce raw data'!$A$2:$A$3000=C2)*('ce raw data'!$B$2:$B$3000=$B59),,),0),MATCH(K5,'ce raw data'!$C$1:$CZ$1,0))="","-",INDEX('ce raw data'!$C$2:$CZ$3000,MATCH(1,INDEX(('ce raw data'!$A$2:$A$3000=C2)*('ce raw data'!$B$2:$B$3000=$B59),,),0),MATCH(K5,'ce raw data'!$C$1:$CZ$1,0))),"-")</f>
        <v>-</v>
      </c>
      <c r="L59" s="8" t="str">
        <f>IFERROR(IF(INDEX('ce raw data'!$C$2:$CZ$3000,MATCH(1,INDEX(('ce raw data'!$A$2:$A$3000=C2)*('ce raw data'!$B$2:$B$3000=$B59),,),0),MATCH(L5,'ce raw data'!$C$1:$CZ$1,0))="","-",INDEX('ce raw data'!$C$2:$CZ$3000,MATCH(1,INDEX(('ce raw data'!$A$2:$A$3000=C2)*('ce raw data'!$B$2:$B$3000=$B59),,),0),MATCH(L5,'ce raw data'!$C$1:$CZ$1,0))),"-")</f>
        <v>-</v>
      </c>
      <c r="M59" s="8" t="str">
        <f>IFERROR(IF(INDEX('ce raw data'!$C$2:$CZ$3000,MATCH(1,INDEX(('ce raw data'!$A$2:$A$3000=C2)*('ce raw data'!$B$2:$B$3000=$B59),,),0),MATCH(M5,'ce raw data'!$C$1:$CZ$1,0))="","-",INDEX('ce raw data'!$C$2:$CZ$3000,MATCH(1,INDEX(('ce raw data'!$A$2:$A$3000=C2)*('ce raw data'!$B$2:$B$3000=$B59),,),0),MATCH(M5,'ce raw data'!$C$1:$CZ$1,0))),"-")</f>
        <v>-</v>
      </c>
      <c r="N59" s="8" t="str">
        <f>IFERROR(IF(INDEX('ce raw data'!$C$2:$CZ$3000,MATCH(1,INDEX(('ce raw data'!$A$2:$A$3000=C2)*('ce raw data'!$B$2:$B$3000=$B59),,),0),MATCH(N5,'ce raw data'!$C$1:$CZ$1,0))="","-",INDEX('ce raw data'!$C$2:$CZ$3000,MATCH(1,INDEX(('ce raw data'!$A$2:$A$3000=C2)*('ce raw data'!$B$2:$B$3000=$B59),,),0),MATCH(N5,'ce raw data'!$C$1:$CZ$1,0))),"-")</f>
        <v>-</v>
      </c>
    </row>
    <row r="60" spans="2:14" x14ac:dyDescent="0.4">
      <c r="B60" s="24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2:14" x14ac:dyDescent="0.4">
      <c r="B61" s="24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2:14" x14ac:dyDescent="0.4">
      <c r="B62" s="24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2:14" x14ac:dyDescent="0.4">
      <c r="B63" s="24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</row>
    <row r="64" spans="2:14" x14ac:dyDescent="0.4">
      <c r="B64" s="27" t="s">
        <v>1</v>
      </c>
      <c r="C64" s="23">
        <f ca="1">TODAY()</f>
        <v>44028</v>
      </c>
      <c r="F64" s="31" t="s">
        <v>2</v>
      </c>
      <c r="G64" s="31"/>
      <c r="H64" s="4" t="str">
        <f>$H$1</f>
        <v/>
      </c>
      <c r="N64" s="1"/>
    </row>
    <row r="65" spans="2:14" x14ac:dyDescent="0.4">
      <c r="B65" s="5" t="s">
        <v>4</v>
      </c>
      <c r="C65" s="36" t="str">
        <f>IF(INDEX('ce raw data'!$A:$A,2+27)="","blank",INDEX('ce raw data'!$A:$A,2+27))</f>
        <v>blank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</row>
    <row r="66" spans="2:14" ht="24.6" x14ac:dyDescent="0.4">
      <c r="B66" s="6" t="s">
        <v>5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</row>
    <row r="67" spans="2:14" x14ac:dyDescent="0.4">
      <c r="B67" s="7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</row>
    <row r="68" spans="2:14" x14ac:dyDescent="0.4">
      <c r="B68" s="5" t="s">
        <v>7</v>
      </c>
      <c r="C68" s="21" t="s">
        <v>8</v>
      </c>
      <c r="D68" s="21" t="s">
        <v>9</v>
      </c>
      <c r="E68" s="21" t="s">
        <v>40</v>
      </c>
      <c r="F68" s="21" t="s">
        <v>41</v>
      </c>
      <c r="G68" s="21" t="s">
        <v>42</v>
      </c>
      <c r="H68" s="21" t="s">
        <v>43</v>
      </c>
      <c r="I68" s="21" t="s">
        <v>44</v>
      </c>
      <c r="J68" s="21" t="s">
        <v>45</v>
      </c>
      <c r="K68" s="21" t="s">
        <v>46</v>
      </c>
      <c r="L68" s="21" t="s">
        <v>47</v>
      </c>
      <c r="M68" s="21" t="s">
        <v>48</v>
      </c>
      <c r="N68" s="21" t="s">
        <v>49</v>
      </c>
    </row>
    <row r="69" spans="2:14" hidden="1" x14ac:dyDescent="0.4">
      <c r="B69" s="28"/>
      <c r="C69" s="28" t="str">
        <f>IFERROR(IF(INDEX('ce raw data'!$C$2:$CZ$3000,MATCH(1,INDEX(('ce raw data'!$A$2:$A$3000=C65)*('ce raw data'!$B$2:$B$3000=$B70),,),0),MATCH(SUBSTITUTE(C68,"Allele","Height"),'ce raw data'!$C$1:$CZ$1,0))="","-",INDEX('ce raw data'!$C$2:$CZ$3000,MATCH(1,INDEX(('ce raw data'!$A$2:$A$3000=C65)*('ce raw data'!$B$2:$B$3000=$B70),,),0),MATCH(SUBSTITUTE(C68,"Allele","Height"),'ce raw data'!$C$1:$CZ$1,0))),"-")</f>
        <v>-</v>
      </c>
      <c r="D69" s="28" t="str">
        <f>IFERROR(IF(INDEX('ce raw data'!$C$2:$CZ$3000,MATCH(1,INDEX(('ce raw data'!$A$2:$A$3000=C65)*('ce raw data'!$B$2:$B$3000=$B70),,),0),MATCH(SUBSTITUTE(D68,"Allele","Height"),'ce raw data'!$C$1:$CZ$1,0))="","-",INDEX('ce raw data'!$C$2:$CZ$3000,MATCH(1,INDEX(('ce raw data'!$A$2:$A$3000=C65)*('ce raw data'!$B$2:$B$3000=$B70),,),0),MATCH(SUBSTITUTE(D68,"Allele","Height"),'ce raw data'!$C$1:$CZ$1,0))),"-")</f>
        <v>-</v>
      </c>
      <c r="E69" s="28" t="str">
        <f>IFERROR(IF(INDEX('ce raw data'!$C$2:$CZ$3000,MATCH(1,INDEX(('ce raw data'!$A$2:$A$3000=C65)*('ce raw data'!$B$2:$B$3000=$B70),,),0),MATCH(SUBSTITUTE(E68,"Allele","Height"),'ce raw data'!$C$1:$CZ$1,0))="","-",INDEX('ce raw data'!$C$2:$CZ$3000,MATCH(1,INDEX(('ce raw data'!$A$2:$A$3000=C65)*('ce raw data'!$B$2:$B$3000=$B70),,),0),MATCH(SUBSTITUTE(E68,"Allele","Height"),'ce raw data'!$C$1:$CZ$1,0))),"-")</f>
        <v>-</v>
      </c>
      <c r="F69" s="28" t="str">
        <f>IFERROR(IF(INDEX('ce raw data'!$C$2:$CZ$3000,MATCH(1,INDEX(('ce raw data'!$A$2:$A$3000=C65)*('ce raw data'!$B$2:$B$3000=$B70),,),0),MATCH(SUBSTITUTE(F68,"Allele","Height"),'ce raw data'!$C$1:$CZ$1,0))="","-",INDEX('ce raw data'!$C$2:$CZ$3000,MATCH(1,INDEX(('ce raw data'!$A$2:$A$3000=C65)*('ce raw data'!$B$2:$B$3000=$B70),,),0),MATCH(SUBSTITUTE(F68,"Allele","Height"),'ce raw data'!$C$1:$CZ$1,0))),"-")</f>
        <v>-</v>
      </c>
      <c r="G69" s="28" t="str">
        <f>IFERROR(IF(INDEX('ce raw data'!$C$2:$CZ$3000,MATCH(1,INDEX(('ce raw data'!$A$2:$A$3000=C65)*('ce raw data'!$B$2:$B$3000=$B70),,),0),MATCH(SUBSTITUTE(G68,"Allele","Height"),'ce raw data'!$C$1:$CZ$1,0))="","-",INDEX('ce raw data'!$C$2:$CZ$3000,MATCH(1,INDEX(('ce raw data'!$A$2:$A$3000=C65)*('ce raw data'!$B$2:$B$3000=$B70),,),0),MATCH(SUBSTITUTE(G68,"Allele","Height"),'ce raw data'!$C$1:$CZ$1,0))),"-")</f>
        <v>-</v>
      </c>
      <c r="H69" s="28" t="str">
        <f>IFERROR(IF(INDEX('ce raw data'!$C$2:$CZ$3000,MATCH(1,INDEX(('ce raw data'!$A$2:$A$3000=C65)*('ce raw data'!$B$2:$B$3000=$B70),,),0),MATCH(SUBSTITUTE(H68,"Allele","Height"),'ce raw data'!$C$1:$CZ$1,0))="","-",INDEX('ce raw data'!$C$2:$CZ$3000,MATCH(1,INDEX(('ce raw data'!$A$2:$A$3000=C65)*('ce raw data'!$B$2:$B$3000=$B70),,),0),MATCH(SUBSTITUTE(H68,"Allele","Height"),'ce raw data'!$C$1:$CZ$1,0))),"-")</f>
        <v>-</v>
      </c>
      <c r="I69" s="28" t="str">
        <f>IFERROR(IF(INDEX('ce raw data'!$C$2:$CZ$3000,MATCH(1,INDEX(('ce raw data'!$A$2:$A$3000=C65)*('ce raw data'!$B$2:$B$3000=$B70),,),0),MATCH(SUBSTITUTE(I68,"Allele","Height"),'ce raw data'!$C$1:$CZ$1,0))="","-",INDEX('ce raw data'!$C$2:$CZ$3000,MATCH(1,INDEX(('ce raw data'!$A$2:$A$3000=C65)*('ce raw data'!$B$2:$B$3000=$B70),,),0),MATCH(SUBSTITUTE(I68,"Allele","Height"),'ce raw data'!$C$1:$CZ$1,0))),"-")</f>
        <v>-</v>
      </c>
      <c r="J69" s="28" t="str">
        <f>IFERROR(IF(INDEX('ce raw data'!$C$2:$CZ$3000,MATCH(1,INDEX(('ce raw data'!$A$2:$A$3000=C65)*('ce raw data'!$B$2:$B$3000=$B70),,),0),MATCH(SUBSTITUTE(J68,"Allele","Height"),'ce raw data'!$C$1:$CZ$1,0))="","-",INDEX('ce raw data'!$C$2:$CZ$3000,MATCH(1,INDEX(('ce raw data'!$A$2:$A$3000=C65)*('ce raw data'!$B$2:$B$3000=$B70),,),0),MATCH(SUBSTITUTE(J68,"Allele","Height"),'ce raw data'!$C$1:$CZ$1,0))),"-")</f>
        <v>-</v>
      </c>
      <c r="K69" s="28" t="str">
        <f>IFERROR(IF(INDEX('ce raw data'!$C$2:$CZ$3000,MATCH(1,INDEX(('ce raw data'!$A$2:$A$3000=C65)*('ce raw data'!$B$2:$B$3000=$B70),,),0),MATCH(SUBSTITUTE(K68,"Allele","Height"),'ce raw data'!$C$1:$CZ$1,0))="","-",INDEX('ce raw data'!$C$2:$CZ$3000,MATCH(1,INDEX(('ce raw data'!$A$2:$A$3000=C65)*('ce raw data'!$B$2:$B$3000=$B70),,),0),MATCH(SUBSTITUTE(K68,"Allele","Height"),'ce raw data'!$C$1:$CZ$1,0))),"-")</f>
        <v>-</v>
      </c>
      <c r="L69" s="28" t="str">
        <f>IFERROR(IF(INDEX('ce raw data'!$C$2:$CZ$3000,MATCH(1,INDEX(('ce raw data'!$A$2:$A$3000=C65)*('ce raw data'!$B$2:$B$3000=$B70),,),0),MATCH(SUBSTITUTE(L68,"Allele","Height"),'ce raw data'!$C$1:$CZ$1,0))="","-",INDEX('ce raw data'!$C$2:$CZ$3000,MATCH(1,INDEX(('ce raw data'!$A$2:$A$3000=C65)*('ce raw data'!$B$2:$B$3000=$B70),,),0),MATCH(SUBSTITUTE(L68,"Allele","Height"),'ce raw data'!$C$1:$CZ$1,0))),"-")</f>
        <v>-</v>
      </c>
      <c r="M69" s="28" t="str">
        <f>IFERROR(IF(INDEX('ce raw data'!$C$2:$CZ$3000,MATCH(1,INDEX(('ce raw data'!$A$2:$A$3000=C65)*('ce raw data'!$B$2:$B$3000=$B70),,),0),MATCH(SUBSTITUTE(M68,"Allele","Height"),'ce raw data'!$C$1:$CZ$1,0))="","-",INDEX('ce raw data'!$C$2:$CZ$3000,MATCH(1,INDEX(('ce raw data'!$A$2:$A$3000=C65)*('ce raw data'!$B$2:$B$3000=$B70),,),0),MATCH(SUBSTITUTE(M68,"Allele","Height"),'ce raw data'!$C$1:$CZ$1,0))),"-")</f>
        <v>-</v>
      </c>
      <c r="N69" s="28" t="str">
        <f>IFERROR(IF(INDEX('ce raw data'!$C$2:$CZ$3000,MATCH(1,INDEX(('ce raw data'!$A$2:$A$3000=C65)*('ce raw data'!$B$2:$B$3000=$B70),,),0),MATCH(SUBSTITUTE(N68,"Allele","Height"),'ce raw data'!$C$1:$CZ$1,0))="","-",INDEX('ce raw data'!$C$2:$CZ$3000,MATCH(1,INDEX(('ce raw data'!$A$2:$A$3000=C65)*('ce raw data'!$B$2:$B$3000=$B70),,),0),MATCH(SUBSTITUTE(N68,"Allele","Height"),'ce raw data'!$C$1:$CZ$1,0))),"-")</f>
        <v>-</v>
      </c>
    </row>
    <row r="70" spans="2:14" x14ac:dyDescent="0.4">
      <c r="B70" s="10" t="str">
        <f>'Allele Call Table'!$A$71</f>
        <v>AMEL</v>
      </c>
      <c r="C70" s="8" t="str">
        <f>IFERROR(IF(INDEX('ce raw data'!$C$2:$CZ$3000,MATCH(1,INDEX(('ce raw data'!$A$2:$A$3000=C65)*('ce raw data'!$B$2:$B$3000=$B70),,),0),MATCH(C68,'ce raw data'!$C$1:$CZ$1,0))="","-",INDEX('ce raw data'!$C$2:$CZ$3000,MATCH(1,INDEX(('ce raw data'!$A$2:$A$3000=C65)*('ce raw data'!$B$2:$B$3000=$B70),,),0),MATCH(C68,'ce raw data'!$C$1:$CZ$1,0))),"-")</f>
        <v>-</v>
      </c>
      <c r="D70" s="8" t="str">
        <f>IFERROR(IF(INDEX('ce raw data'!$C$2:$CZ$3000,MATCH(1,INDEX(('ce raw data'!$A$2:$A$3000=C65)*('ce raw data'!$B$2:$B$3000=$B70),,),0),MATCH(D68,'ce raw data'!$C$1:$CZ$1,0))="","-",INDEX('ce raw data'!$C$2:$CZ$3000,MATCH(1,INDEX(('ce raw data'!$A$2:$A$3000=C65)*('ce raw data'!$B$2:$B$3000=$B70),,),0),MATCH(D68,'ce raw data'!$C$1:$CZ$1,0))),"-")</f>
        <v>-</v>
      </c>
      <c r="E70" s="8" t="str">
        <f>IFERROR(IF(INDEX('ce raw data'!$C$2:$CZ$3000,MATCH(1,INDEX(('ce raw data'!$A$2:$A$3000=C65)*('ce raw data'!$B$2:$B$3000=$B70),,),0),MATCH(E68,'ce raw data'!$C$1:$CZ$1,0))="","-",INDEX('ce raw data'!$C$2:$CZ$3000,MATCH(1,INDEX(('ce raw data'!$A$2:$A$3000=C65)*('ce raw data'!$B$2:$B$3000=$B70),,),0),MATCH(E68,'ce raw data'!$C$1:$CZ$1,0))),"-")</f>
        <v>-</v>
      </c>
      <c r="F70" s="8" t="str">
        <f>IFERROR(IF(INDEX('ce raw data'!$C$2:$CZ$3000,MATCH(1,INDEX(('ce raw data'!$A$2:$A$3000=C65)*('ce raw data'!$B$2:$B$3000=$B70),,),0),MATCH(F68,'ce raw data'!$C$1:$CZ$1,0))="","-",INDEX('ce raw data'!$C$2:$CZ$3000,MATCH(1,INDEX(('ce raw data'!$A$2:$A$3000=C65)*('ce raw data'!$B$2:$B$3000=$B70),,),0),MATCH(F68,'ce raw data'!$C$1:$CZ$1,0))),"-")</f>
        <v>-</v>
      </c>
      <c r="G70" s="8" t="str">
        <f>IFERROR(IF(INDEX('ce raw data'!$C$2:$CZ$3000,MATCH(1,INDEX(('ce raw data'!$A$2:$A$3000=C65)*('ce raw data'!$B$2:$B$3000=$B70),,),0),MATCH(G68,'ce raw data'!$C$1:$CZ$1,0))="","-",INDEX('ce raw data'!$C$2:$CZ$3000,MATCH(1,INDEX(('ce raw data'!$A$2:$A$3000=C65)*('ce raw data'!$B$2:$B$3000=$B70),,),0),MATCH(G68,'ce raw data'!$C$1:$CZ$1,0))),"-")</f>
        <v>-</v>
      </c>
      <c r="H70" s="8" t="str">
        <f>IFERROR(IF(INDEX('ce raw data'!$C$2:$CZ$3000,MATCH(1,INDEX(('ce raw data'!$A$2:$A$3000=C65)*('ce raw data'!$B$2:$B$3000=$B70),,),0),MATCH(H68,'ce raw data'!$C$1:$CZ$1,0))="","-",INDEX('ce raw data'!$C$2:$CZ$3000,MATCH(1,INDEX(('ce raw data'!$A$2:$A$3000=C65)*('ce raw data'!$B$2:$B$3000=$B70),,),0),MATCH(H68,'ce raw data'!$C$1:$CZ$1,0))),"-")</f>
        <v>-</v>
      </c>
      <c r="I70" s="8" t="str">
        <f>IFERROR(IF(INDEX('ce raw data'!$C$2:$CZ$3000,MATCH(1,INDEX(('ce raw data'!$A$2:$A$3000=C65)*('ce raw data'!$B$2:$B$3000=$B70),,),0),MATCH(I68,'ce raw data'!$C$1:$CZ$1,0))="","-",INDEX('ce raw data'!$C$2:$CZ$3000,MATCH(1,INDEX(('ce raw data'!$A$2:$A$3000=C65)*('ce raw data'!$B$2:$B$3000=$B70),,),0),MATCH(I68,'ce raw data'!$C$1:$CZ$1,0))),"-")</f>
        <v>-</v>
      </c>
      <c r="J70" s="8" t="str">
        <f>IFERROR(IF(INDEX('ce raw data'!$C$2:$CZ$3000,MATCH(1,INDEX(('ce raw data'!$A$2:$A$3000=C65)*('ce raw data'!$B$2:$B$3000=$B70),,),0),MATCH(J68,'ce raw data'!$C$1:$CZ$1,0))="","-",INDEX('ce raw data'!$C$2:$CZ$3000,MATCH(1,INDEX(('ce raw data'!$A$2:$A$3000=C65)*('ce raw data'!$B$2:$B$3000=$B70),,),0),MATCH(J68,'ce raw data'!$C$1:$CZ$1,0))),"-")</f>
        <v>-</v>
      </c>
      <c r="K70" s="8" t="str">
        <f>IFERROR(IF(INDEX('ce raw data'!$C$2:$CZ$3000,MATCH(1,INDEX(('ce raw data'!$A$2:$A$3000=C65)*('ce raw data'!$B$2:$B$3000=$B70),,),0),MATCH(K68,'ce raw data'!$C$1:$CZ$1,0))="","-",INDEX('ce raw data'!$C$2:$CZ$3000,MATCH(1,INDEX(('ce raw data'!$A$2:$A$3000=C65)*('ce raw data'!$B$2:$B$3000=$B70),,),0),MATCH(K68,'ce raw data'!$C$1:$CZ$1,0))),"-")</f>
        <v>-</v>
      </c>
      <c r="L70" s="8" t="str">
        <f>IFERROR(IF(INDEX('ce raw data'!$C$2:$CZ$3000,MATCH(1,INDEX(('ce raw data'!$A$2:$A$3000=C65)*('ce raw data'!$B$2:$B$3000=$B70),,),0),MATCH(L68,'ce raw data'!$C$1:$CZ$1,0))="","-",INDEX('ce raw data'!$C$2:$CZ$3000,MATCH(1,INDEX(('ce raw data'!$A$2:$A$3000=C65)*('ce raw data'!$B$2:$B$3000=$B70),,),0),MATCH(L68,'ce raw data'!$C$1:$CZ$1,0))),"-")</f>
        <v>-</v>
      </c>
      <c r="M70" s="8" t="str">
        <f>IFERROR(IF(INDEX('ce raw data'!$C$2:$CZ$3000,MATCH(1,INDEX(('ce raw data'!$A$2:$A$3000=C65)*('ce raw data'!$B$2:$B$3000=$B70),,),0),MATCH(M68,'ce raw data'!$C$1:$CZ$1,0))="","-",INDEX('ce raw data'!$C$2:$CZ$3000,MATCH(1,INDEX(('ce raw data'!$A$2:$A$3000=C65)*('ce raw data'!$B$2:$B$3000=$B70),,),0),MATCH(M68,'ce raw data'!$C$1:$CZ$1,0))),"-")</f>
        <v>-</v>
      </c>
      <c r="N70" s="8" t="str">
        <f>IFERROR(IF(INDEX('ce raw data'!$C$2:$CZ$3000,MATCH(1,INDEX(('ce raw data'!$A$2:$A$3000=C65)*('ce raw data'!$B$2:$B$3000=$B70),,),0),MATCH(N68,'ce raw data'!$C$1:$CZ$1,0))="","-",INDEX('ce raw data'!$C$2:$CZ$3000,MATCH(1,INDEX(('ce raw data'!$A$2:$A$3000=C65)*('ce raw data'!$B$2:$B$3000=$B70),,),0),MATCH(N68,'ce raw data'!$C$1:$CZ$1,0))),"-")</f>
        <v>-</v>
      </c>
    </row>
    <row r="71" spans="2:14" hidden="1" x14ac:dyDescent="0.4">
      <c r="B71" s="10"/>
      <c r="C71" s="8" t="str">
        <f>IFERROR(IF(INDEX('ce raw data'!$C$2:$CZ$3000,MATCH(1,INDEX(('ce raw data'!$A$2:$A$3000=C65)*('ce raw data'!$B$2:$B$3000=$B72),,),0),MATCH(SUBSTITUTE(C68,"Allele","Height"),'ce raw data'!$C$1:$CZ$1,0))="","-",INDEX('ce raw data'!$C$2:$CZ$3000,MATCH(1,INDEX(('ce raw data'!$A$2:$A$3000=C65)*('ce raw data'!$B$2:$B$3000=$B72),,),0),MATCH(SUBSTITUTE(C68,"Allele","Height"),'ce raw data'!$C$1:$CZ$1,0))),"-")</f>
        <v>-</v>
      </c>
      <c r="D71" s="8" t="str">
        <f>IFERROR(IF(INDEX('ce raw data'!$C$2:$CZ$3000,MATCH(1,INDEX(('ce raw data'!$A$2:$A$3000=C65)*('ce raw data'!$B$2:$B$3000=$B72),,),0),MATCH(SUBSTITUTE(D68,"Allele","Height"),'ce raw data'!$C$1:$CZ$1,0))="","-",INDEX('ce raw data'!$C$2:$CZ$3000,MATCH(1,INDEX(('ce raw data'!$A$2:$A$3000=C65)*('ce raw data'!$B$2:$B$3000=$B72),,),0),MATCH(SUBSTITUTE(D68,"Allele","Height"),'ce raw data'!$C$1:$CZ$1,0))),"-")</f>
        <v>-</v>
      </c>
      <c r="E71" s="8" t="str">
        <f>IFERROR(IF(INDEX('ce raw data'!$C$2:$CZ$3000,MATCH(1,INDEX(('ce raw data'!$A$2:$A$3000=C65)*('ce raw data'!$B$2:$B$3000=$B72),,),0),MATCH(SUBSTITUTE(E68,"Allele","Height"),'ce raw data'!$C$1:$CZ$1,0))="","-",INDEX('ce raw data'!$C$2:$CZ$3000,MATCH(1,INDEX(('ce raw data'!$A$2:$A$3000=C65)*('ce raw data'!$B$2:$B$3000=$B72),,),0),MATCH(SUBSTITUTE(E68,"Allele","Height"),'ce raw data'!$C$1:$CZ$1,0))),"-")</f>
        <v>-</v>
      </c>
      <c r="F71" s="8" t="str">
        <f>IFERROR(IF(INDEX('ce raw data'!$C$2:$CZ$3000,MATCH(1,INDEX(('ce raw data'!$A$2:$A$3000=C65)*('ce raw data'!$B$2:$B$3000=$B72),,),0),MATCH(SUBSTITUTE(F68,"Allele","Height"),'ce raw data'!$C$1:$CZ$1,0))="","-",INDEX('ce raw data'!$C$2:$CZ$3000,MATCH(1,INDEX(('ce raw data'!$A$2:$A$3000=C65)*('ce raw data'!$B$2:$B$3000=$B72),,),0),MATCH(SUBSTITUTE(F68,"Allele","Height"),'ce raw data'!$C$1:$CZ$1,0))),"-")</f>
        <v>-</v>
      </c>
      <c r="G71" s="8" t="str">
        <f>IFERROR(IF(INDEX('ce raw data'!$C$2:$CZ$3000,MATCH(1,INDEX(('ce raw data'!$A$2:$A$3000=C65)*('ce raw data'!$B$2:$B$3000=$B72),,),0),MATCH(SUBSTITUTE(G68,"Allele","Height"),'ce raw data'!$C$1:$CZ$1,0))="","-",INDEX('ce raw data'!$C$2:$CZ$3000,MATCH(1,INDEX(('ce raw data'!$A$2:$A$3000=C65)*('ce raw data'!$B$2:$B$3000=$B72),,),0),MATCH(SUBSTITUTE(G68,"Allele","Height"),'ce raw data'!$C$1:$CZ$1,0))),"-")</f>
        <v>-</v>
      </c>
      <c r="H71" s="8" t="str">
        <f>IFERROR(IF(INDEX('ce raw data'!$C$2:$CZ$3000,MATCH(1,INDEX(('ce raw data'!$A$2:$A$3000=C65)*('ce raw data'!$B$2:$B$3000=$B72),,),0),MATCH(SUBSTITUTE(H68,"Allele","Height"),'ce raw data'!$C$1:$CZ$1,0))="","-",INDEX('ce raw data'!$C$2:$CZ$3000,MATCH(1,INDEX(('ce raw data'!$A$2:$A$3000=C65)*('ce raw data'!$B$2:$B$3000=$B72),,),0),MATCH(SUBSTITUTE(H68,"Allele","Height"),'ce raw data'!$C$1:$CZ$1,0))),"-")</f>
        <v>-</v>
      </c>
      <c r="I71" s="8" t="str">
        <f>IFERROR(IF(INDEX('ce raw data'!$C$2:$CZ$3000,MATCH(1,INDEX(('ce raw data'!$A$2:$A$3000=C65)*('ce raw data'!$B$2:$B$3000=$B72),,),0),MATCH(SUBSTITUTE(I68,"Allele","Height"),'ce raw data'!$C$1:$CZ$1,0))="","-",INDEX('ce raw data'!$C$2:$CZ$3000,MATCH(1,INDEX(('ce raw data'!$A$2:$A$3000=C65)*('ce raw data'!$B$2:$B$3000=$B72),,),0),MATCH(SUBSTITUTE(I68,"Allele","Height"),'ce raw data'!$C$1:$CZ$1,0))),"-")</f>
        <v>-</v>
      </c>
      <c r="J71" s="8" t="str">
        <f>IFERROR(IF(INDEX('ce raw data'!$C$2:$CZ$3000,MATCH(1,INDEX(('ce raw data'!$A$2:$A$3000=C65)*('ce raw data'!$B$2:$B$3000=$B72),,),0),MATCH(SUBSTITUTE(J68,"Allele","Height"),'ce raw data'!$C$1:$CZ$1,0))="","-",INDEX('ce raw data'!$C$2:$CZ$3000,MATCH(1,INDEX(('ce raw data'!$A$2:$A$3000=C65)*('ce raw data'!$B$2:$B$3000=$B72),,),0),MATCH(SUBSTITUTE(J68,"Allele","Height"),'ce raw data'!$C$1:$CZ$1,0))),"-")</f>
        <v>-</v>
      </c>
      <c r="K71" s="8" t="str">
        <f>IFERROR(IF(INDEX('ce raw data'!$C$2:$CZ$3000,MATCH(1,INDEX(('ce raw data'!$A$2:$A$3000=C65)*('ce raw data'!$B$2:$B$3000=$B72),,),0),MATCH(SUBSTITUTE(K68,"Allele","Height"),'ce raw data'!$C$1:$CZ$1,0))="","-",INDEX('ce raw data'!$C$2:$CZ$3000,MATCH(1,INDEX(('ce raw data'!$A$2:$A$3000=C65)*('ce raw data'!$B$2:$B$3000=$B72),,),0),MATCH(SUBSTITUTE(K68,"Allele","Height"),'ce raw data'!$C$1:$CZ$1,0))),"-")</f>
        <v>-</v>
      </c>
      <c r="L71" s="8" t="str">
        <f>IFERROR(IF(INDEX('ce raw data'!$C$2:$CZ$3000,MATCH(1,INDEX(('ce raw data'!$A$2:$A$3000=C65)*('ce raw data'!$B$2:$B$3000=$B72),,),0),MATCH(SUBSTITUTE(L68,"Allele","Height"),'ce raw data'!$C$1:$CZ$1,0))="","-",INDEX('ce raw data'!$C$2:$CZ$3000,MATCH(1,INDEX(('ce raw data'!$A$2:$A$3000=C65)*('ce raw data'!$B$2:$B$3000=$B72),,),0),MATCH(SUBSTITUTE(L68,"Allele","Height"),'ce raw data'!$C$1:$CZ$1,0))),"-")</f>
        <v>-</v>
      </c>
      <c r="M71" s="8" t="str">
        <f>IFERROR(IF(INDEX('ce raw data'!$C$2:$CZ$3000,MATCH(1,INDEX(('ce raw data'!$A$2:$A$3000=C65)*('ce raw data'!$B$2:$B$3000=$B72),,),0),MATCH(SUBSTITUTE(M68,"Allele","Height"),'ce raw data'!$C$1:$CZ$1,0))="","-",INDEX('ce raw data'!$C$2:$CZ$3000,MATCH(1,INDEX(('ce raw data'!$A$2:$A$3000=C65)*('ce raw data'!$B$2:$B$3000=$B72),,),0),MATCH(SUBSTITUTE(M68,"Allele","Height"),'ce raw data'!$C$1:$CZ$1,0))),"-")</f>
        <v>-</v>
      </c>
      <c r="N71" s="8" t="str">
        <f>IFERROR(IF(INDEX('ce raw data'!$C$2:$CZ$3000,MATCH(1,INDEX(('ce raw data'!$A$2:$A$3000=C65)*('ce raw data'!$B$2:$B$3000=$B72),,),0),MATCH(SUBSTITUTE(N68,"Allele","Height"),'ce raw data'!$C$1:$CZ$1,0))="","-",INDEX('ce raw data'!$C$2:$CZ$3000,MATCH(1,INDEX(('ce raw data'!$A$2:$A$3000=C65)*('ce raw data'!$B$2:$B$3000=$B72),,),0),MATCH(SUBSTITUTE(N68,"Allele","Height"),'ce raw data'!$C$1:$CZ$1,0))),"-")</f>
        <v>-</v>
      </c>
    </row>
    <row r="72" spans="2:14" x14ac:dyDescent="0.4">
      <c r="B72" s="10" t="str">
        <f>'Allele Call Table'!$A$73</f>
        <v>D3S1358</v>
      </c>
      <c r="C72" s="8" t="str">
        <f>IFERROR(IF(INDEX('ce raw data'!$C$2:$CZ$3000,MATCH(1,INDEX(('ce raw data'!$A$2:$A$3000=C65)*('ce raw data'!$B$2:$B$3000=$B72),,),0),MATCH(C68,'ce raw data'!$C$1:$CZ$1,0))="","-",INDEX('ce raw data'!$C$2:$CZ$3000,MATCH(1,INDEX(('ce raw data'!$A$2:$A$3000=C65)*('ce raw data'!$B$2:$B$3000=$B72),,),0),MATCH(C68,'ce raw data'!$C$1:$CZ$1,0))),"-")</f>
        <v>-</v>
      </c>
      <c r="D72" s="8" t="str">
        <f>IFERROR(IF(INDEX('ce raw data'!$C$2:$CZ$3000,MATCH(1,INDEX(('ce raw data'!$A$2:$A$3000=C65)*('ce raw data'!$B$2:$B$3000=$B72),,),0),MATCH(D68,'ce raw data'!$C$1:$CZ$1,0))="","-",INDEX('ce raw data'!$C$2:$CZ$3000,MATCH(1,INDEX(('ce raw data'!$A$2:$A$3000=C65)*('ce raw data'!$B$2:$B$3000=$B72),,),0),MATCH(D68,'ce raw data'!$C$1:$CZ$1,0))),"-")</f>
        <v>-</v>
      </c>
      <c r="E72" s="8" t="str">
        <f>IFERROR(IF(INDEX('ce raw data'!$C$2:$CZ$3000,MATCH(1,INDEX(('ce raw data'!$A$2:$A$3000=C65)*('ce raw data'!$B$2:$B$3000=$B72),,),0),MATCH(E68,'ce raw data'!$C$1:$CZ$1,0))="","-",INDEX('ce raw data'!$C$2:$CZ$3000,MATCH(1,INDEX(('ce raw data'!$A$2:$A$3000=C65)*('ce raw data'!$B$2:$B$3000=$B72),,),0),MATCH(E68,'ce raw data'!$C$1:$CZ$1,0))),"-")</f>
        <v>-</v>
      </c>
      <c r="F72" s="8" t="str">
        <f>IFERROR(IF(INDEX('ce raw data'!$C$2:$CZ$3000,MATCH(1,INDEX(('ce raw data'!$A$2:$A$3000=C65)*('ce raw data'!$B$2:$B$3000=$B72),,),0),MATCH(F68,'ce raw data'!$C$1:$CZ$1,0))="","-",INDEX('ce raw data'!$C$2:$CZ$3000,MATCH(1,INDEX(('ce raw data'!$A$2:$A$3000=C65)*('ce raw data'!$B$2:$B$3000=$B72),,),0),MATCH(F68,'ce raw data'!$C$1:$CZ$1,0))),"-")</f>
        <v>-</v>
      </c>
      <c r="G72" s="8" t="str">
        <f>IFERROR(IF(INDEX('ce raw data'!$C$2:$CZ$3000,MATCH(1,INDEX(('ce raw data'!$A$2:$A$3000=C65)*('ce raw data'!$B$2:$B$3000=$B72),,),0),MATCH(G68,'ce raw data'!$C$1:$CZ$1,0))="","-",INDEX('ce raw data'!$C$2:$CZ$3000,MATCH(1,INDEX(('ce raw data'!$A$2:$A$3000=C65)*('ce raw data'!$B$2:$B$3000=$B72),,),0),MATCH(G68,'ce raw data'!$C$1:$CZ$1,0))),"-")</f>
        <v>-</v>
      </c>
      <c r="H72" s="8" t="str">
        <f>IFERROR(IF(INDEX('ce raw data'!$C$2:$CZ$3000,MATCH(1,INDEX(('ce raw data'!$A$2:$A$3000=C65)*('ce raw data'!$B$2:$B$3000=$B72),,),0),MATCH(H68,'ce raw data'!$C$1:$CZ$1,0))="","-",INDEX('ce raw data'!$C$2:$CZ$3000,MATCH(1,INDEX(('ce raw data'!$A$2:$A$3000=C65)*('ce raw data'!$B$2:$B$3000=$B72),,),0),MATCH(H68,'ce raw data'!$C$1:$CZ$1,0))),"-")</f>
        <v>-</v>
      </c>
      <c r="I72" s="8" t="str">
        <f>IFERROR(IF(INDEX('ce raw data'!$C$2:$CZ$3000,MATCH(1,INDEX(('ce raw data'!$A$2:$A$3000=C65)*('ce raw data'!$B$2:$B$3000=$B72),,),0),MATCH(I68,'ce raw data'!$C$1:$CZ$1,0))="","-",INDEX('ce raw data'!$C$2:$CZ$3000,MATCH(1,INDEX(('ce raw data'!$A$2:$A$3000=C65)*('ce raw data'!$B$2:$B$3000=$B72),,),0),MATCH(I68,'ce raw data'!$C$1:$CZ$1,0))),"-")</f>
        <v>-</v>
      </c>
      <c r="J72" s="8" t="str">
        <f>IFERROR(IF(INDEX('ce raw data'!$C$2:$CZ$3000,MATCH(1,INDEX(('ce raw data'!$A$2:$A$3000=C65)*('ce raw data'!$B$2:$B$3000=$B72),,),0),MATCH(J68,'ce raw data'!$C$1:$CZ$1,0))="","-",INDEX('ce raw data'!$C$2:$CZ$3000,MATCH(1,INDEX(('ce raw data'!$A$2:$A$3000=C65)*('ce raw data'!$B$2:$B$3000=$B72),,),0),MATCH(J68,'ce raw data'!$C$1:$CZ$1,0))),"-")</f>
        <v>-</v>
      </c>
      <c r="K72" s="8" t="str">
        <f>IFERROR(IF(INDEX('ce raw data'!$C$2:$CZ$3000,MATCH(1,INDEX(('ce raw data'!$A$2:$A$3000=C65)*('ce raw data'!$B$2:$B$3000=$B72),,),0),MATCH(K68,'ce raw data'!$C$1:$CZ$1,0))="","-",INDEX('ce raw data'!$C$2:$CZ$3000,MATCH(1,INDEX(('ce raw data'!$A$2:$A$3000=C65)*('ce raw data'!$B$2:$B$3000=$B72),,),0),MATCH(K68,'ce raw data'!$C$1:$CZ$1,0))),"-")</f>
        <v>-</v>
      </c>
      <c r="L72" s="8" t="str">
        <f>IFERROR(IF(INDEX('ce raw data'!$C$2:$CZ$3000,MATCH(1,INDEX(('ce raw data'!$A$2:$A$3000=C65)*('ce raw data'!$B$2:$B$3000=$B72),,),0),MATCH(L68,'ce raw data'!$C$1:$CZ$1,0))="","-",INDEX('ce raw data'!$C$2:$CZ$3000,MATCH(1,INDEX(('ce raw data'!$A$2:$A$3000=C65)*('ce raw data'!$B$2:$B$3000=$B72),,),0),MATCH(L68,'ce raw data'!$C$1:$CZ$1,0))),"-")</f>
        <v>-</v>
      </c>
      <c r="M72" s="8" t="str">
        <f>IFERROR(IF(INDEX('ce raw data'!$C$2:$CZ$3000,MATCH(1,INDEX(('ce raw data'!$A$2:$A$3000=C65)*('ce raw data'!$B$2:$B$3000=$B72),,),0),MATCH(M68,'ce raw data'!$C$1:$CZ$1,0))="","-",INDEX('ce raw data'!$C$2:$CZ$3000,MATCH(1,INDEX(('ce raw data'!$A$2:$A$3000=C65)*('ce raw data'!$B$2:$B$3000=$B72),,),0),MATCH(M68,'ce raw data'!$C$1:$CZ$1,0))),"-")</f>
        <v>-</v>
      </c>
      <c r="N72" s="8" t="str">
        <f>IFERROR(IF(INDEX('ce raw data'!$C$2:$CZ$3000,MATCH(1,INDEX(('ce raw data'!$A$2:$A$3000=C65)*('ce raw data'!$B$2:$B$3000=$B72),,),0),MATCH(N68,'ce raw data'!$C$1:$CZ$1,0))="","-",INDEX('ce raw data'!$C$2:$CZ$3000,MATCH(1,INDEX(('ce raw data'!$A$2:$A$3000=C65)*('ce raw data'!$B$2:$B$3000=$B72),,),0),MATCH(N68,'ce raw data'!$C$1:$CZ$1,0))),"-")</f>
        <v>-</v>
      </c>
    </row>
    <row r="73" spans="2:14" hidden="1" x14ac:dyDescent="0.4">
      <c r="B73" s="10"/>
      <c r="C73" s="8" t="str">
        <f>IFERROR(IF(INDEX('ce raw data'!$C$2:$CZ$3000,MATCH(1,INDEX(('ce raw data'!$A$2:$A$3000=C65)*('ce raw data'!$B$2:$B$3000=$B74),,),0),MATCH(SUBSTITUTE(C68,"Allele","Height"),'ce raw data'!$C$1:$CZ$1,0))="","-",INDEX('ce raw data'!$C$2:$CZ$3000,MATCH(1,INDEX(('ce raw data'!$A$2:$A$3000=C65)*('ce raw data'!$B$2:$B$3000=$B74),,),0),MATCH(SUBSTITUTE(C68,"Allele","Height"),'ce raw data'!$C$1:$CZ$1,0))),"-")</f>
        <v>-</v>
      </c>
      <c r="D73" s="8" t="str">
        <f>IFERROR(IF(INDEX('ce raw data'!$C$2:$CZ$3000,MATCH(1,INDEX(('ce raw data'!$A$2:$A$3000=C65)*('ce raw data'!$B$2:$B$3000=$B74),,),0),MATCH(SUBSTITUTE(D68,"Allele","Height"),'ce raw data'!$C$1:$CZ$1,0))="","-",INDEX('ce raw data'!$C$2:$CZ$3000,MATCH(1,INDEX(('ce raw data'!$A$2:$A$3000=C65)*('ce raw data'!$B$2:$B$3000=$B74),,),0),MATCH(SUBSTITUTE(D68,"Allele","Height"),'ce raw data'!$C$1:$CZ$1,0))),"-")</f>
        <v>-</v>
      </c>
      <c r="E73" s="8" t="str">
        <f>IFERROR(IF(INDEX('ce raw data'!$C$2:$CZ$3000,MATCH(1,INDEX(('ce raw data'!$A$2:$A$3000=C65)*('ce raw data'!$B$2:$B$3000=$B74),,),0),MATCH(SUBSTITUTE(E68,"Allele","Height"),'ce raw data'!$C$1:$CZ$1,0))="","-",INDEX('ce raw data'!$C$2:$CZ$3000,MATCH(1,INDEX(('ce raw data'!$A$2:$A$3000=C65)*('ce raw data'!$B$2:$B$3000=$B74),,),0),MATCH(SUBSTITUTE(E68,"Allele","Height"),'ce raw data'!$C$1:$CZ$1,0))),"-")</f>
        <v>-</v>
      </c>
      <c r="F73" s="8" t="str">
        <f>IFERROR(IF(INDEX('ce raw data'!$C$2:$CZ$3000,MATCH(1,INDEX(('ce raw data'!$A$2:$A$3000=C65)*('ce raw data'!$B$2:$B$3000=$B74),,),0),MATCH(SUBSTITUTE(F68,"Allele","Height"),'ce raw data'!$C$1:$CZ$1,0))="","-",INDEX('ce raw data'!$C$2:$CZ$3000,MATCH(1,INDEX(('ce raw data'!$A$2:$A$3000=C65)*('ce raw data'!$B$2:$B$3000=$B74),,),0),MATCH(SUBSTITUTE(F68,"Allele","Height"),'ce raw data'!$C$1:$CZ$1,0))),"-")</f>
        <v>-</v>
      </c>
      <c r="G73" s="8" t="str">
        <f>IFERROR(IF(INDEX('ce raw data'!$C$2:$CZ$3000,MATCH(1,INDEX(('ce raw data'!$A$2:$A$3000=C65)*('ce raw data'!$B$2:$B$3000=$B74),,),0),MATCH(SUBSTITUTE(G68,"Allele","Height"),'ce raw data'!$C$1:$CZ$1,0))="","-",INDEX('ce raw data'!$C$2:$CZ$3000,MATCH(1,INDEX(('ce raw data'!$A$2:$A$3000=C65)*('ce raw data'!$B$2:$B$3000=$B74),,),0),MATCH(SUBSTITUTE(G68,"Allele","Height"),'ce raw data'!$C$1:$CZ$1,0))),"-")</f>
        <v>-</v>
      </c>
      <c r="H73" s="8" t="str">
        <f>IFERROR(IF(INDEX('ce raw data'!$C$2:$CZ$3000,MATCH(1,INDEX(('ce raw data'!$A$2:$A$3000=C65)*('ce raw data'!$B$2:$B$3000=$B74),,),0),MATCH(SUBSTITUTE(H68,"Allele","Height"),'ce raw data'!$C$1:$CZ$1,0))="","-",INDEX('ce raw data'!$C$2:$CZ$3000,MATCH(1,INDEX(('ce raw data'!$A$2:$A$3000=C65)*('ce raw data'!$B$2:$B$3000=$B74),,),0),MATCH(SUBSTITUTE(H68,"Allele","Height"),'ce raw data'!$C$1:$CZ$1,0))),"-")</f>
        <v>-</v>
      </c>
      <c r="I73" s="8" t="str">
        <f>IFERROR(IF(INDEX('ce raw data'!$C$2:$CZ$3000,MATCH(1,INDEX(('ce raw data'!$A$2:$A$3000=C65)*('ce raw data'!$B$2:$B$3000=$B74),,),0),MATCH(SUBSTITUTE(I68,"Allele","Height"),'ce raw data'!$C$1:$CZ$1,0))="","-",INDEX('ce raw data'!$C$2:$CZ$3000,MATCH(1,INDEX(('ce raw data'!$A$2:$A$3000=C65)*('ce raw data'!$B$2:$B$3000=$B74),,),0),MATCH(SUBSTITUTE(I68,"Allele","Height"),'ce raw data'!$C$1:$CZ$1,0))),"-")</f>
        <v>-</v>
      </c>
      <c r="J73" s="8" t="str">
        <f>IFERROR(IF(INDEX('ce raw data'!$C$2:$CZ$3000,MATCH(1,INDEX(('ce raw data'!$A$2:$A$3000=C65)*('ce raw data'!$B$2:$B$3000=$B74),,),0),MATCH(SUBSTITUTE(J68,"Allele","Height"),'ce raw data'!$C$1:$CZ$1,0))="","-",INDEX('ce raw data'!$C$2:$CZ$3000,MATCH(1,INDEX(('ce raw data'!$A$2:$A$3000=C65)*('ce raw data'!$B$2:$B$3000=$B74),,),0),MATCH(SUBSTITUTE(J68,"Allele","Height"),'ce raw data'!$C$1:$CZ$1,0))),"-")</f>
        <v>-</v>
      </c>
      <c r="K73" s="8" t="str">
        <f>IFERROR(IF(INDEX('ce raw data'!$C$2:$CZ$3000,MATCH(1,INDEX(('ce raw data'!$A$2:$A$3000=C65)*('ce raw data'!$B$2:$B$3000=$B74),,),0),MATCH(SUBSTITUTE(K68,"Allele","Height"),'ce raw data'!$C$1:$CZ$1,0))="","-",INDEX('ce raw data'!$C$2:$CZ$3000,MATCH(1,INDEX(('ce raw data'!$A$2:$A$3000=C65)*('ce raw data'!$B$2:$B$3000=$B74),,),0),MATCH(SUBSTITUTE(K68,"Allele","Height"),'ce raw data'!$C$1:$CZ$1,0))),"-")</f>
        <v>-</v>
      </c>
      <c r="L73" s="8" t="str">
        <f>IFERROR(IF(INDEX('ce raw data'!$C$2:$CZ$3000,MATCH(1,INDEX(('ce raw data'!$A$2:$A$3000=C65)*('ce raw data'!$B$2:$B$3000=$B74),,),0),MATCH(SUBSTITUTE(L68,"Allele","Height"),'ce raw data'!$C$1:$CZ$1,0))="","-",INDEX('ce raw data'!$C$2:$CZ$3000,MATCH(1,INDEX(('ce raw data'!$A$2:$A$3000=C65)*('ce raw data'!$B$2:$B$3000=$B74),,),0),MATCH(SUBSTITUTE(L68,"Allele","Height"),'ce raw data'!$C$1:$CZ$1,0))),"-")</f>
        <v>-</v>
      </c>
      <c r="M73" s="8" t="str">
        <f>IFERROR(IF(INDEX('ce raw data'!$C$2:$CZ$3000,MATCH(1,INDEX(('ce raw data'!$A$2:$A$3000=C65)*('ce raw data'!$B$2:$B$3000=$B74),,),0),MATCH(SUBSTITUTE(M68,"Allele","Height"),'ce raw data'!$C$1:$CZ$1,0))="","-",INDEX('ce raw data'!$C$2:$CZ$3000,MATCH(1,INDEX(('ce raw data'!$A$2:$A$3000=C65)*('ce raw data'!$B$2:$B$3000=$B74),,),0),MATCH(SUBSTITUTE(M68,"Allele","Height"),'ce raw data'!$C$1:$CZ$1,0))),"-")</f>
        <v>-</v>
      </c>
      <c r="N73" s="8" t="str">
        <f>IFERROR(IF(INDEX('ce raw data'!$C$2:$CZ$3000,MATCH(1,INDEX(('ce raw data'!$A$2:$A$3000=C65)*('ce raw data'!$B$2:$B$3000=$B74),,),0),MATCH(SUBSTITUTE(N68,"Allele","Height"),'ce raw data'!$C$1:$CZ$1,0))="","-",INDEX('ce raw data'!$C$2:$CZ$3000,MATCH(1,INDEX(('ce raw data'!$A$2:$A$3000=C65)*('ce raw data'!$B$2:$B$3000=$B74),,),0),MATCH(SUBSTITUTE(N68,"Allele","Height"),'ce raw data'!$C$1:$CZ$1,0))),"-")</f>
        <v>-</v>
      </c>
    </row>
    <row r="74" spans="2:14" x14ac:dyDescent="0.4">
      <c r="B74" s="10" t="str">
        <f>'Allele Call Table'!$A$75</f>
        <v>D1S1656</v>
      </c>
      <c r="C74" s="8" t="str">
        <f>IFERROR(IF(INDEX('ce raw data'!$C$2:$CZ$3000,MATCH(1,INDEX(('ce raw data'!$A$2:$A$3000=C65)*('ce raw data'!$B$2:$B$3000=$B74),,),0),MATCH(C68,'ce raw data'!$C$1:$CZ$1,0))="","-",INDEX('ce raw data'!$C$2:$CZ$3000,MATCH(1,INDEX(('ce raw data'!$A$2:$A$3000=C65)*('ce raw data'!$B$2:$B$3000=$B74),,),0),MATCH(C68,'ce raw data'!$C$1:$CZ$1,0))),"-")</f>
        <v>-</v>
      </c>
      <c r="D74" s="8" t="str">
        <f>IFERROR(IF(INDEX('ce raw data'!$C$2:$CZ$3000,MATCH(1,INDEX(('ce raw data'!$A$2:$A$3000=C65)*('ce raw data'!$B$2:$B$3000=$B74),,),0),MATCH(D68,'ce raw data'!$C$1:$CZ$1,0))="","-",INDEX('ce raw data'!$C$2:$CZ$3000,MATCH(1,INDEX(('ce raw data'!$A$2:$A$3000=C65)*('ce raw data'!$B$2:$B$3000=$B74),,),0),MATCH(D68,'ce raw data'!$C$1:$CZ$1,0))),"-")</f>
        <v>-</v>
      </c>
      <c r="E74" s="8" t="str">
        <f>IFERROR(IF(INDEX('ce raw data'!$C$2:$CZ$3000,MATCH(1,INDEX(('ce raw data'!$A$2:$A$3000=C65)*('ce raw data'!$B$2:$B$3000=$B74),,),0),MATCH(E68,'ce raw data'!$C$1:$CZ$1,0))="","-",INDEX('ce raw data'!$C$2:$CZ$3000,MATCH(1,INDEX(('ce raw data'!$A$2:$A$3000=C65)*('ce raw data'!$B$2:$B$3000=$B74),,),0),MATCH(E68,'ce raw data'!$C$1:$CZ$1,0))),"-")</f>
        <v>-</v>
      </c>
      <c r="F74" s="8" t="str">
        <f>IFERROR(IF(INDEX('ce raw data'!$C$2:$CZ$3000,MATCH(1,INDEX(('ce raw data'!$A$2:$A$3000=C65)*('ce raw data'!$B$2:$B$3000=$B74),,),0),MATCH(F68,'ce raw data'!$C$1:$CZ$1,0))="","-",INDEX('ce raw data'!$C$2:$CZ$3000,MATCH(1,INDEX(('ce raw data'!$A$2:$A$3000=C65)*('ce raw data'!$B$2:$B$3000=$B74),,),0),MATCH(F68,'ce raw data'!$C$1:$CZ$1,0))),"-")</f>
        <v>-</v>
      </c>
      <c r="G74" s="8" t="str">
        <f>IFERROR(IF(INDEX('ce raw data'!$C$2:$CZ$3000,MATCH(1,INDEX(('ce raw data'!$A$2:$A$3000=C65)*('ce raw data'!$B$2:$B$3000=$B74),,),0),MATCH(G68,'ce raw data'!$C$1:$CZ$1,0))="","-",INDEX('ce raw data'!$C$2:$CZ$3000,MATCH(1,INDEX(('ce raw data'!$A$2:$A$3000=C65)*('ce raw data'!$B$2:$B$3000=$B74),,),0),MATCH(G68,'ce raw data'!$C$1:$CZ$1,0))),"-")</f>
        <v>-</v>
      </c>
      <c r="H74" s="8" t="str">
        <f>IFERROR(IF(INDEX('ce raw data'!$C$2:$CZ$3000,MATCH(1,INDEX(('ce raw data'!$A$2:$A$3000=C65)*('ce raw data'!$B$2:$B$3000=$B74),,),0),MATCH(H68,'ce raw data'!$C$1:$CZ$1,0))="","-",INDEX('ce raw data'!$C$2:$CZ$3000,MATCH(1,INDEX(('ce raw data'!$A$2:$A$3000=C65)*('ce raw data'!$B$2:$B$3000=$B74),,),0),MATCH(H68,'ce raw data'!$C$1:$CZ$1,0))),"-")</f>
        <v>-</v>
      </c>
      <c r="I74" s="8" t="str">
        <f>IFERROR(IF(INDEX('ce raw data'!$C$2:$CZ$3000,MATCH(1,INDEX(('ce raw data'!$A$2:$A$3000=C65)*('ce raw data'!$B$2:$B$3000=$B74),,),0),MATCH(I68,'ce raw data'!$C$1:$CZ$1,0))="","-",INDEX('ce raw data'!$C$2:$CZ$3000,MATCH(1,INDEX(('ce raw data'!$A$2:$A$3000=C65)*('ce raw data'!$B$2:$B$3000=$B74),,),0),MATCH(I68,'ce raw data'!$C$1:$CZ$1,0))),"-")</f>
        <v>-</v>
      </c>
      <c r="J74" s="8" t="str">
        <f>IFERROR(IF(INDEX('ce raw data'!$C$2:$CZ$3000,MATCH(1,INDEX(('ce raw data'!$A$2:$A$3000=C65)*('ce raw data'!$B$2:$B$3000=$B74),,),0),MATCH(J68,'ce raw data'!$C$1:$CZ$1,0))="","-",INDEX('ce raw data'!$C$2:$CZ$3000,MATCH(1,INDEX(('ce raw data'!$A$2:$A$3000=C65)*('ce raw data'!$B$2:$B$3000=$B74),,),0),MATCH(J68,'ce raw data'!$C$1:$CZ$1,0))),"-")</f>
        <v>-</v>
      </c>
      <c r="K74" s="8" t="str">
        <f>IFERROR(IF(INDEX('ce raw data'!$C$2:$CZ$3000,MATCH(1,INDEX(('ce raw data'!$A$2:$A$3000=C65)*('ce raw data'!$B$2:$B$3000=$B74),,),0),MATCH(K68,'ce raw data'!$C$1:$CZ$1,0))="","-",INDEX('ce raw data'!$C$2:$CZ$3000,MATCH(1,INDEX(('ce raw data'!$A$2:$A$3000=C65)*('ce raw data'!$B$2:$B$3000=$B74),,),0),MATCH(K68,'ce raw data'!$C$1:$CZ$1,0))),"-")</f>
        <v>-</v>
      </c>
      <c r="L74" s="8" t="str">
        <f>IFERROR(IF(INDEX('ce raw data'!$C$2:$CZ$3000,MATCH(1,INDEX(('ce raw data'!$A$2:$A$3000=C65)*('ce raw data'!$B$2:$B$3000=$B74),,),0),MATCH(L68,'ce raw data'!$C$1:$CZ$1,0))="","-",INDEX('ce raw data'!$C$2:$CZ$3000,MATCH(1,INDEX(('ce raw data'!$A$2:$A$3000=C65)*('ce raw data'!$B$2:$B$3000=$B74),,),0),MATCH(L68,'ce raw data'!$C$1:$CZ$1,0))),"-")</f>
        <v>-</v>
      </c>
      <c r="M74" s="8" t="str">
        <f>IFERROR(IF(INDEX('ce raw data'!$C$2:$CZ$3000,MATCH(1,INDEX(('ce raw data'!$A$2:$A$3000=C65)*('ce raw data'!$B$2:$B$3000=$B74),,),0),MATCH(M68,'ce raw data'!$C$1:$CZ$1,0))="","-",INDEX('ce raw data'!$C$2:$CZ$3000,MATCH(1,INDEX(('ce raw data'!$A$2:$A$3000=C65)*('ce raw data'!$B$2:$B$3000=$B74),,),0),MATCH(M68,'ce raw data'!$C$1:$CZ$1,0))),"-")</f>
        <v>-</v>
      </c>
      <c r="N74" s="8" t="str">
        <f>IFERROR(IF(INDEX('ce raw data'!$C$2:$CZ$3000,MATCH(1,INDEX(('ce raw data'!$A$2:$A$3000=C65)*('ce raw data'!$B$2:$B$3000=$B74),,),0),MATCH(N68,'ce raw data'!$C$1:$CZ$1,0))="","-",INDEX('ce raw data'!$C$2:$CZ$3000,MATCH(1,INDEX(('ce raw data'!$A$2:$A$3000=C65)*('ce raw data'!$B$2:$B$3000=$B74),,),0),MATCH(N68,'ce raw data'!$C$1:$CZ$1,0))),"-")</f>
        <v>-</v>
      </c>
    </row>
    <row r="75" spans="2:14" hidden="1" x14ac:dyDescent="0.4">
      <c r="B75" s="10"/>
      <c r="C75" s="8" t="str">
        <f>IFERROR(IF(INDEX('ce raw data'!$C$2:$CZ$3000,MATCH(1,INDEX(('ce raw data'!$A$2:$A$3000=C65)*('ce raw data'!$B$2:$B$3000=$B76),,),0),MATCH(SUBSTITUTE(C68,"Allele","Height"),'ce raw data'!$C$1:$CZ$1,0))="","-",INDEX('ce raw data'!$C$2:$CZ$3000,MATCH(1,INDEX(('ce raw data'!$A$2:$A$3000=C65)*('ce raw data'!$B$2:$B$3000=$B76),,),0),MATCH(SUBSTITUTE(C68,"Allele","Height"),'ce raw data'!$C$1:$CZ$1,0))),"-")</f>
        <v>-</v>
      </c>
      <c r="D75" s="8" t="str">
        <f>IFERROR(IF(INDEX('ce raw data'!$C$2:$CZ$3000,MATCH(1,INDEX(('ce raw data'!$A$2:$A$3000=C65)*('ce raw data'!$B$2:$B$3000=$B76),,),0),MATCH(SUBSTITUTE(D68,"Allele","Height"),'ce raw data'!$C$1:$CZ$1,0))="","-",INDEX('ce raw data'!$C$2:$CZ$3000,MATCH(1,INDEX(('ce raw data'!$A$2:$A$3000=C65)*('ce raw data'!$B$2:$B$3000=$B76),,),0),MATCH(SUBSTITUTE(D68,"Allele","Height"),'ce raw data'!$C$1:$CZ$1,0))),"-")</f>
        <v>-</v>
      </c>
      <c r="E75" s="8" t="str">
        <f>IFERROR(IF(INDEX('ce raw data'!$C$2:$CZ$3000,MATCH(1,INDEX(('ce raw data'!$A$2:$A$3000=C65)*('ce raw data'!$B$2:$B$3000=$B76),,),0),MATCH(SUBSTITUTE(E68,"Allele","Height"),'ce raw data'!$C$1:$CZ$1,0))="","-",INDEX('ce raw data'!$C$2:$CZ$3000,MATCH(1,INDEX(('ce raw data'!$A$2:$A$3000=C65)*('ce raw data'!$B$2:$B$3000=$B76),,),0),MATCH(SUBSTITUTE(E68,"Allele","Height"),'ce raw data'!$C$1:$CZ$1,0))),"-")</f>
        <v>-</v>
      </c>
      <c r="F75" s="8" t="str">
        <f>IFERROR(IF(INDEX('ce raw data'!$C$2:$CZ$3000,MATCH(1,INDEX(('ce raw data'!$A$2:$A$3000=C65)*('ce raw data'!$B$2:$B$3000=$B76),,),0),MATCH(SUBSTITUTE(F68,"Allele","Height"),'ce raw data'!$C$1:$CZ$1,0))="","-",INDEX('ce raw data'!$C$2:$CZ$3000,MATCH(1,INDEX(('ce raw data'!$A$2:$A$3000=C65)*('ce raw data'!$B$2:$B$3000=$B76),,),0),MATCH(SUBSTITUTE(F68,"Allele","Height"),'ce raw data'!$C$1:$CZ$1,0))),"-")</f>
        <v>-</v>
      </c>
      <c r="G75" s="8" t="str">
        <f>IFERROR(IF(INDEX('ce raw data'!$C$2:$CZ$3000,MATCH(1,INDEX(('ce raw data'!$A$2:$A$3000=C65)*('ce raw data'!$B$2:$B$3000=$B76),,),0),MATCH(SUBSTITUTE(G68,"Allele","Height"),'ce raw data'!$C$1:$CZ$1,0))="","-",INDEX('ce raw data'!$C$2:$CZ$3000,MATCH(1,INDEX(('ce raw data'!$A$2:$A$3000=C65)*('ce raw data'!$B$2:$B$3000=$B76),,),0),MATCH(SUBSTITUTE(G68,"Allele","Height"),'ce raw data'!$C$1:$CZ$1,0))),"-")</f>
        <v>-</v>
      </c>
      <c r="H75" s="8" t="str">
        <f>IFERROR(IF(INDEX('ce raw data'!$C$2:$CZ$3000,MATCH(1,INDEX(('ce raw data'!$A$2:$A$3000=C65)*('ce raw data'!$B$2:$B$3000=$B76),,),0),MATCH(SUBSTITUTE(H68,"Allele","Height"),'ce raw data'!$C$1:$CZ$1,0))="","-",INDEX('ce raw data'!$C$2:$CZ$3000,MATCH(1,INDEX(('ce raw data'!$A$2:$A$3000=C65)*('ce raw data'!$B$2:$B$3000=$B76),,),0),MATCH(SUBSTITUTE(H68,"Allele","Height"),'ce raw data'!$C$1:$CZ$1,0))),"-")</f>
        <v>-</v>
      </c>
      <c r="I75" s="8" t="str">
        <f>IFERROR(IF(INDEX('ce raw data'!$C$2:$CZ$3000,MATCH(1,INDEX(('ce raw data'!$A$2:$A$3000=C65)*('ce raw data'!$B$2:$B$3000=$B76),,),0),MATCH(SUBSTITUTE(I68,"Allele","Height"),'ce raw data'!$C$1:$CZ$1,0))="","-",INDEX('ce raw data'!$C$2:$CZ$3000,MATCH(1,INDEX(('ce raw data'!$A$2:$A$3000=C65)*('ce raw data'!$B$2:$B$3000=$B76),,),0),MATCH(SUBSTITUTE(I68,"Allele","Height"),'ce raw data'!$C$1:$CZ$1,0))),"-")</f>
        <v>-</v>
      </c>
      <c r="J75" s="8" t="str">
        <f>IFERROR(IF(INDEX('ce raw data'!$C$2:$CZ$3000,MATCH(1,INDEX(('ce raw data'!$A$2:$A$3000=C65)*('ce raw data'!$B$2:$B$3000=$B76),,),0),MATCH(SUBSTITUTE(J68,"Allele","Height"),'ce raw data'!$C$1:$CZ$1,0))="","-",INDEX('ce raw data'!$C$2:$CZ$3000,MATCH(1,INDEX(('ce raw data'!$A$2:$A$3000=C65)*('ce raw data'!$B$2:$B$3000=$B76),,),0),MATCH(SUBSTITUTE(J68,"Allele","Height"),'ce raw data'!$C$1:$CZ$1,0))),"-")</f>
        <v>-</v>
      </c>
      <c r="K75" s="8" t="str">
        <f>IFERROR(IF(INDEX('ce raw data'!$C$2:$CZ$3000,MATCH(1,INDEX(('ce raw data'!$A$2:$A$3000=C65)*('ce raw data'!$B$2:$B$3000=$B76),,),0),MATCH(SUBSTITUTE(K68,"Allele","Height"),'ce raw data'!$C$1:$CZ$1,0))="","-",INDEX('ce raw data'!$C$2:$CZ$3000,MATCH(1,INDEX(('ce raw data'!$A$2:$A$3000=C65)*('ce raw data'!$B$2:$B$3000=$B76),,),0),MATCH(SUBSTITUTE(K68,"Allele","Height"),'ce raw data'!$C$1:$CZ$1,0))),"-")</f>
        <v>-</v>
      </c>
      <c r="L75" s="8" t="str">
        <f>IFERROR(IF(INDEX('ce raw data'!$C$2:$CZ$3000,MATCH(1,INDEX(('ce raw data'!$A$2:$A$3000=C65)*('ce raw data'!$B$2:$B$3000=$B76),,),0),MATCH(SUBSTITUTE(L68,"Allele","Height"),'ce raw data'!$C$1:$CZ$1,0))="","-",INDEX('ce raw data'!$C$2:$CZ$3000,MATCH(1,INDEX(('ce raw data'!$A$2:$A$3000=C65)*('ce raw data'!$B$2:$B$3000=$B76),,),0),MATCH(SUBSTITUTE(L68,"Allele","Height"),'ce raw data'!$C$1:$CZ$1,0))),"-")</f>
        <v>-</v>
      </c>
      <c r="M75" s="8" t="str">
        <f>IFERROR(IF(INDEX('ce raw data'!$C$2:$CZ$3000,MATCH(1,INDEX(('ce raw data'!$A$2:$A$3000=C65)*('ce raw data'!$B$2:$B$3000=$B76),,),0),MATCH(SUBSTITUTE(M68,"Allele","Height"),'ce raw data'!$C$1:$CZ$1,0))="","-",INDEX('ce raw data'!$C$2:$CZ$3000,MATCH(1,INDEX(('ce raw data'!$A$2:$A$3000=C65)*('ce raw data'!$B$2:$B$3000=$B76),,),0),MATCH(SUBSTITUTE(M68,"Allele","Height"),'ce raw data'!$C$1:$CZ$1,0))),"-")</f>
        <v>-</v>
      </c>
      <c r="N75" s="8" t="str">
        <f>IFERROR(IF(INDEX('ce raw data'!$C$2:$CZ$3000,MATCH(1,INDEX(('ce raw data'!$A$2:$A$3000=C65)*('ce raw data'!$B$2:$B$3000=$B76),,),0),MATCH(SUBSTITUTE(N68,"Allele","Height"),'ce raw data'!$C$1:$CZ$1,0))="","-",INDEX('ce raw data'!$C$2:$CZ$3000,MATCH(1,INDEX(('ce raw data'!$A$2:$A$3000=C65)*('ce raw data'!$B$2:$B$3000=$B76),,),0),MATCH(SUBSTITUTE(N68,"Allele","Height"),'ce raw data'!$C$1:$CZ$1,0))),"-")</f>
        <v>-</v>
      </c>
    </row>
    <row r="76" spans="2:14" x14ac:dyDescent="0.4">
      <c r="B76" s="10" t="str">
        <f>'Allele Call Table'!$A$77</f>
        <v>D2S441</v>
      </c>
      <c r="C76" s="8" t="str">
        <f>IFERROR(IF(INDEX('ce raw data'!$C$2:$CZ$3000,MATCH(1,INDEX(('ce raw data'!$A$2:$A$3000=C65)*('ce raw data'!$B$2:$B$3000=$B76),,),0),MATCH(C68,'ce raw data'!$C$1:$CZ$1,0))="","-",INDEX('ce raw data'!$C$2:$CZ$3000,MATCH(1,INDEX(('ce raw data'!$A$2:$A$3000=C65)*('ce raw data'!$B$2:$B$3000=$B76),,),0),MATCH(C68,'ce raw data'!$C$1:$CZ$1,0))),"-")</f>
        <v>-</v>
      </c>
      <c r="D76" s="8" t="str">
        <f>IFERROR(IF(INDEX('ce raw data'!$C$2:$CZ$3000,MATCH(1,INDEX(('ce raw data'!$A$2:$A$3000=C65)*('ce raw data'!$B$2:$B$3000=$B76),,),0),MATCH(D68,'ce raw data'!$C$1:$CZ$1,0))="","-",INDEX('ce raw data'!$C$2:$CZ$3000,MATCH(1,INDEX(('ce raw data'!$A$2:$A$3000=C65)*('ce raw data'!$B$2:$B$3000=$B76),,),0),MATCH(D68,'ce raw data'!$C$1:$CZ$1,0))),"-")</f>
        <v>-</v>
      </c>
      <c r="E76" s="8" t="str">
        <f>IFERROR(IF(INDEX('ce raw data'!$C$2:$CZ$3000,MATCH(1,INDEX(('ce raw data'!$A$2:$A$3000=C65)*('ce raw data'!$B$2:$B$3000=$B76),,),0),MATCH(E68,'ce raw data'!$C$1:$CZ$1,0))="","-",INDEX('ce raw data'!$C$2:$CZ$3000,MATCH(1,INDEX(('ce raw data'!$A$2:$A$3000=C65)*('ce raw data'!$B$2:$B$3000=$B76),,),0),MATCH(E68,'ce raw data'!$C$1:$CZ$1,0))),"-")</f>
        <v>-</v>
      </c>
      <c r="F76" s="8" t="str">
        <f>IFERROR(IF(INDEX('ce raw data'!$C$2:$CZ$3000,MATCH(1,INDEX(('ce raw data'!$A$2:$A$3000=C65)*('ce raw data'!$B$2:$B$3000=$B76),,),0),MATCH(F68,'ce raw data'!$C$1:$CZ$1,0))="","-",INDEX('ce raw data'!$C$2:$CZ$3000,MATCH(1,INDEX(('ce raw data'!$A$2:$A$3000=C65)*('ce raw data'!$B$2:$B$3000=$B76),,),0),MATCH(F68,'ce raw data'!$C$1:$CZ$1,0))),"-")</f>
        <v>-</v>
      </c>
      <c r="G76" s="8" t="str">
        <f>IFERROR(IF(INDEX('ce raw data'!$C$2:$CZ$3000,MATCH(1,INDEX(('ce raw data'!$A$2:$A$3000=C65)*('ce raw data'!$B$2:$B$3000=$B76),,),0),MATCH(G68,'ce raw data'!$C$1:$CZ$1,0))="","-",INDEX('ce raw data'!$C$2:$CZ$3000,MATCH(1,INDEX(('ce raw data'!$A$2:$A$3000=C65)*('ce raw data'!$B$2:$B$3000=$B76),,),0),MATCH(G68,'ce raw data'!$C$1:$CZ$1,0))),"-")</f>
        <v>-</v>
      </c>
      <c r="H76" s="8" t="str">
        <f>IFERROR(IF(INDEX('ce raw data'!$C$2:$CZ$3000,MATCH(1,INDEX(('ce raw data'!$A$2:$A$3000=C65)*('ce raw data'!$B$2:$B$3000=$B76),,),0),MATCH(H68,'ce raw data'!$C$1:$CZ$1,0))="","-",INDEX('ce raw data'!$C$2:$CZ$3000,MATCH(1,INDEX(('ce raw data'!$A$2:$A$3000=C65)*('ce raw data'!$B$2:$B$3000=$B76),,),0),MATCH(H68,'ce raw data'!$C$1:$CZ$1,0))),"-")</f>
        <v>-</v>
      </c>
      <c r="I76" s="8" t="str">
        <f>IFERROR(IF(INDEX('ce raw data'!$C$2:$CZ$3000,MATCH(1,INDEX(('ce raw data'!$A$2:$A$3000=C65)*('ce raw data'!$B$2:$B$3000=$B76),,),0),MATCH(I68,'ce raw data'!$C$1:$CZ$1,0))="","-",INDEX('ce raw data'!$C$2:$CZ$3000,MATCH(1,INDEX(('ce raw data'!$A$2:$A$3000=C65)*('ce raw data'!$B$2:$B$3000=$B76),,),0),MATCH(I68,'ce raw data'!$C$1:$CZ$1,0))),"-")</f>
        <v>-</v>
      </c>
      <c r="J76" s="8" t="str">
        <f>IFERROR(IF(INDEX('ce raw data'!$C$2:$CZ$3000,MATCH(1,INDEX(('ce raw data'!$A$2:$A$3000=C65)*('ce raw data'!$B$2:$B$3000=$B76),,),0),MATCH(J68,'ce raw data'!$C$1:$CZ$1,0))="","-",INDEX('ce raw data'!$C$2:$CZ$3000,MATCH(1,INDEX(('ce raw data'!$A$2:$A$3000=C65)*('ce raw data'!$B$2:$B$3000=$B76),,),0),MATCH(J68,'ce raw data'!$C$1:$CZ$1,0))),"-")</f>
        <v>-</v>
      </c>
      <c r="K76" s="8" t="str">
        <f>IFERROR(IF(INDEX('ce raw data'!$C$2:$CZ$3000,MATCH(1,INDEX(('ce raw data'!$A$2:$A$3000=C65)*('ce raw data'!$B$2:$B$3000=$B76),,),0),MATCH(K68,'ce raw data'!$C$1:$CZ$1,0))="","-",INDEX('ce raw data'!$C$2:$CZ$3000,MATCH(1,INDEX(('ce raw data'!$A$2:$A$3000=C65)*('ce raw data'!$B$2:$B$3000=$B76),,),0),MATCH(K68,'ce raw data'!$C$1:$CZ$1,0))),"-")</f>
        <v>-</v>
      </c>
      <c r="L76" s="8" t="str">
        <f>IFERROR(IF(INDEX('ce raw data'!$C$2:$CZ$3000,MATCH(1,INDEX(('ce raw data'!$A$2:$A$3000=C65)*('ce raw data'!$B$2:$B$3000=$B76),,),0),MATCH(L68,'ce raw data'!$C$1:$CZ$1,0))="","-",INDEX('ce raw data'!$C$2:$CZ$3000,MATCH(1,INDEX(('ce raw data'!$A$2:$A$3000=C65)*('ce raw data'!$B$2:$B$3000=$B76),,),0),MATCH(L68,'ce raw data'!$C$1:$CZ$1,0))),"-")</f>
        <v>-</v>
      </c>
      <c r="M76" s="8" t="str">
        <f>IFERROR(IF(INDEX('ce raw data'!$C$2:$CZ$3000,MATCH(1,INDEX(('ce raw data'!$A$2:$A$3000=C65)*('ce raw data'!$B$2:$B$3000=$B76),,),0),MATCH(M68,'ce raw data'!$C$1:$CZ$1,0))="","-",INDEX('ce raw data'!$C$2:$CZ$3000,MATCH(1,INDEX(('ce raw data'!$A$2:$A$3000=C65)*('ce raw data'!$B$2:$B$3000=$B76),,),0),MATCH(M68,'ce raw data'!$C$1:$CZ$1,0))),"-")</f>
        <v>-</v>
      </c>
      <c r="N76" s="8" t="str">
        <f>IFERROR(IF(INDEX('ce raw data'!$C$2:$CZ$3000,MATCH(1,INDEX(('ce raw data'!$A$2:$A$3000=C65)*('ce raw data'!$B$2:$B$3000=$B76),,),0),MATCH(N68,'ce raw data'!$C$1:$CZ$1,0))="","-",INDEX('ce raw data'!$C$2:$CZ$3000,MATCH(1,INDEX(('ce raw data'!$A$2:$A$3000=C65)*('ce raw data'!$B$2:$B$3000=$B76),,),0),MATCH(N68,'ce raw data'!$C$1:$CZ$1,0))),"-")</f>
        <v>-</v>
      </c>
    </row>
    <row r="77" spans="2:14" hidden="1" x14ac:dyDescent="0.4">
      <c r="B77" s="10"/>
      <c r="C77" s="8" t="str">
        <f>IFERROR(IF(INDEX('ce raw data'!$C$2:$CZ$3000,MATCH(1,INDEX(('ce raw data'!$A$2:$A$3000=C65)*('ce raw data'!$B$2:$B$3000=$B78),,),0),MATCH(SUBSTITUTE(C68,"Allele","Height"),'ce raw data'!$C$1:$CZ$1,0))="","-",INDEX('ce raw data'!$C$2:$CZ$3000,MATCH(1,INDEX(('ce raw data'!$A$2:$A$3000=C65)*('ce raw data'!$B$2:$B$3000=$B78),,),0),MATCH(SUBSTITUTE(C68,"Allele","Height"),'ce raw data'!$C$1:$CZ$1,0))),"-")</f>
        <v>-</v>
      </c>
      <c r="D77" s="8" t="str">
        <f>IFERROR(IF(INDEX('ce raw data'!$C$2:$CZ$3000,MATCH(1,INDEX(('ce raw data'!$A$2:$A$3000=C65)*('ce raw data'!$B$2:$B$3000=$B78),,),0),MATCH(SUBSTITUTE(D68,"Allele","Height"),'ce raw data'!$C$1:$CZ$1,0))="","-",INDEX('ce raw data'!$C$2:$CZ$3000,MATCH(1,INDEX(('ce raw data'!$A$2:$A$3000=C65)*('ce raw data'!$B$2:$B$3000=$B78),,),0),MATCH(SUBSTITUTE(D68,"Allele","Height"),'ce raw data'!$C$1:$CZ$1,0))),"-")</f>
        <v>-</v>
      </c>
      <c r="E77" s="8" t="str">
        <f>IFERROR(IF(INDEX('ce raw data'!$C$2:$CZ$3000,MATCH(1,INDEX(('ce raw data'!$A$2:$A$3000=C65)*('ce raw data'!$B$2:$B$3000=$B78),,),0),MATCH(SUBSTITUTE(E68,"Allele","Height"),'ce raw data'!$C$1:$CZ$1,0))="","-",INDEX('ce raw data'!$C$2:$CZ$3000,MATCH(1,INDEX(('ce raw data'!$A$2:$A$3000=C65)*('ce raw data'!$B$2:$B$3000=$B78),,),0),MATCH(SUBSTITUTE(E68,"Allele","Height"),'ce raw data'!$C$1:$CZ$1,0))),"-")</f>
        <v>-</v>
      </c>
      <c r="F77" s="8" t="str">
        <f>IFERROR(IF(INDEX('ce raw data'!$C$2:$CZ$3000,MATCH(1,INDEX(('ce raw data'!$A$2:$A$3000=C65)*('ce raw data'!$B$2:$B$3000=$B78),,),0),MATCH(SUBSTITUTE(F68,"Allele","Height"),'ce raw data'!$C$1:$CZ$1,0))="","-",INDEX('ce raw data'!$C$2:$CZ$3000,MATCH(1,INDEX(('ce raw data'!$A$2:$A$3000=C65)*('ce raw data'!$B$2:$B$3000=$B78),,),0),MATCH(SUBSTITUTE(F68,"Allele","Height"),'ce raw data'!$C$1:$CZ$1,0))),"-")</f>
        <v>-</v>
      </c>
      <c r="G77" s="8" t="str">
        <f>IFERROR(IF(INDEX('ce raw data'!$C$2:$CZ$3000,MATCH(1,INDEX(('ce raw data'!$A$2:$A$3000=C65)*('ce raw data'!$B$2:$B$3000=$B78),,),0),MATCH(SUBSTITUTE(G68,"Allele","Height"),'ce raw data'!$C$1:$CZ$1,0))="","-",INDEX('ce raw data'!$C$2:$CZ$3000,MATCH(1,INDEX(('ce raw data'!$A$2:$A$3000=C65)*('ce raw data'!$B$2:$B$3000=$B78),,),0),MATCH(SUBSTITUTE(G68,"Allele","Height"),'ce raw data'!$C$1:$CZ$1,0))),"-")</f>
        <v>-</v>
      </c>
      <c r="H77" s="8" t="str">
        <f>IFERROR(IF(INDEX('ce raw data'!$C$2:$CZ$3000,MATCH(1,INDEX(('ce raw data'!$A$2:$A$3000=C65)*('ce raw data'!$B$2:$B$3000=$B78),,),0),MATCH(SUBSTITUTE(H68,"Allele","Height"),'ce raw data'!$C$1:$CZ$1,0))="","-",INDEX('ce raw data'!$C$2:$CZ$3000,MATCH(1,INDEX(('ce raw data'!$A$2:$A$3000=C65)*('ce raw data'!$B$2:$B$3000=$B78),,),0),MATCH(SUBSTITUTE(H68,"Allele","Height"),'ce raw data'!$C$1:$CZ$1,0))),"-")</f>
        <v>-</v>
      </c>
      <c r="I77" s="8" t="str">
        <f>IFERROR(IF(INDEX('ce raw data'!$C$2:$CZ$3000,MATCH(1,INDEX(('ce raw data'!$A$2:$A$3000=C65)*('ce raw data'!$B$2:$B$3000=$B78),,),0),MATCH(SUBSTITUTE(I68,"Allele","Height"),'ce raw data'!$C$1:$CZ$1,0))="","-",INDEX('ce raw data'!$C$2:$CZ$3000,MATCH(1,INDEX(('ce raw data'!$A$2:$A$3000=C65)*('ce raw data'!$B$2:$B$3000=$B78),,),0),MATCH(SUBSTITUTE(I68,"Allele","Height"),'ce raw data'!$C$1:$CZ$1,0))),"-")</f>
        <v>-</v>
      </c>
      <c r="J77" s="8" t="str">
        <f>IFERROR(IF(INDEX('ce raw data'!$C$2:$CZ$3000,MATCH(1,INDEX(('ce raw data'!$A$2:$A$3000=C65)*('ce raw data'!$B$2:$B$3000=$B78),,),0),MATCH(SUBSTITUTE(J68,"Allele","Height"),'ce raw data'!$C$1:$CZ$1,0))="","-",INDEX('ce raw data'!$C$2:$CZ$3000,MATCH(1,INDEX(('ce raw data'!$A$2:$A$3000=C65)*('ce raw data'!$B$2:$B$3000=$B78),,),0),MATCH(SUBSTITUTE(J68,"Allele","Height"),'ce raw data'!$C$1:$CZ$1,0))),"-")</f>
        <v>-</v>
      </c>
      <c r="K77" s="8" t="str">
        <f>IFERROR(IF(INDEX('ce raw data'!$C$2:$CZ$3000,MATCH(1,INDEX(('ce raw data'!$A$2:$A$3000=C65)*('ce raw data'!$B$2:$B$3000=$B78),,),0),MATCH(SUBSTITUTE(K68,"Allele","Height"),'ce raw data'!$C$1:$CZ$1,0))="","-",INDEX('ce raw data'!$C$2:$CZ$3000,MATCH(1,INDEX(('ce raw data'!$A$2:$A$3000=C65)*('ce raw data'!$B$2:$B$3000=$B78),,),0),MATCH(SUBSTITUTE(K68,"Allele","Height"),'ce raw data'!$C$1:$CZ$1,0))),"-")</f>
        <v>-</v>
      </c>
      <c r="L77" s="8" t="str">
        <f>IFERROR(IF(INDEX('ce raw data'!$C$2:$CZ$3000,MATCH(1,INDEX(('ce raw data'!$A$2:$A$3000=C65)*('ce raw data'!$B$2:$B$3000=$B78),,),0),MATCH(SUBSTITUTE(L68,"Allele","Height"),'ce raw data'!$C$1:$CZ$1,0))="","-",INDEX('ce raw data'!$C$2:$CZ$3000,MATCH(1,INDEX(('ce raw data'!$A$2:$A$3000=C65)*('ce raw data'!$B$2:$B$3000=$B78),,),0),MATCH(SUBSTITUTE(L68,"Allele","Height"),'ce raw data'!$C$1:$CZ$1,0))),"-")</f>
        <v>-</v>
      </c>
      <c r="M77" s="8" t="str">
        <f>IFERROR(IF(INDEX('ce raw data'!$C$2:$CZ$3000,MATCH(1,INDEX(('ce raw data'!$A$2:$A$3000=C65)*('ce raw data'!$B$2:$B$3000=$B78),,),0),MATCH(SUBSTITUTE(M68,"Allele","Height"),'ce raw data'!$C$1:$CZ$1,0))="","-",INDEX('ce raw data'!$C$2:$CZ$3000,MATCH(1,INDEX(('ce raw data'!$A$2:$A$3000=C65)*('ce raw data'!$B$2:$B$3000=$B78),,),0),MATCH(SUBSTITUTE(M68,"Allele","Height"),'ce raw data'!$C$1:$CZ$1,0))),"-")</f>
        <v>-</v>
      </c>
      <c r="N77" s="8" t="str">
        <f>IFERROR(IF(INDEX('ce raw data'!$C$2:$CZ$3000,MATCH(1,INDEX(('ce raw data'!$A$2:$A$3000=C65)*('ce raw data'!$B$2:$B$3000=$B78),,),0),MATCH(SUBSTITUTE(N68,"Allele","Height"),'ce raw data'!$C$1:$CZ$1,0))="","-",INDEX('ce raw data'!$C$2:$CZ$3000,MATCH(1,INDEX(('ce raw data'!$A$2:$A$3000=C65)*('ce raw data'!$B$2:$B$3000=$B78),,),0),MATCH(SUBSTITUTE(N68,"Allele","Height"),'ce raw data'!$C$1:$CZ$1,0))),"-")</f>
        <v>-</v>
      </c>
    </row>
    <row r="78" spans="2:14" x14ac:dyDescent="0.4">
      <c r="B78" s="10" t="str">
        <f>'Allele Call Table'!$A$79</f>
        <v>D10S1248</v>
      </c>
      <c r="C78" s="8" t="str">
        <f>IFERROR(IF(INDEX('ce raw data'!$C$2:$CZ$3000,MATCH(1,INDEX(('ce raw data'!$A$2:$A$3000=C65)*('ce raw data'!$B$2:$B$3000=$B78),,),0),MATCH(C68,'ce raw data'!$C$1:$CZ$1,0))="","-",INDEX('ce raw data'!$C$2:$CZ$3000,MATCH(1,INDEX(('ce raw data'!$A$2:$A$3000=C65)*('ce raw data'!$B$2:$B$3000=$B78),,),0),MATCH(C68,'ce raw data'!$C$1:$CZ$1,0))),"-")</f>
        <v>-</v>
      </c>
      <c r="D78" s="8" t="str">
        <f>IFERROR(IF(INDEX('ce raw data'!$C$2:$CZ$3000,MATCH(1,INDEX(('ce raw data'!$A$2:$A$3000=C65)*('ce raw data'!$B$2:$B$3000=$B78),,),0),MATCH(D68,'ce raw data'!$C$1:$CZ$1,0))="","-",INDEX('ce raw data'!$C$2:$CZ$3000,MATCH(1,INDEX(('ce raw data'!$A$2:$A$3000=C65)*('ce raw data'!$B$2:$B$3000=$B78),,),0),MATCH(D68,'ce raw data'!$C$1:$CZ$1,0))),"-")</f>
        <v>-</v>
      </c>
      <c r="E78" s="8" t="str">
        <f>IFERROR(IF(INDEX('ce raw data'!$C$2:$CZ$3000,MATCH(1,INDEX(('ce raw data'!$A$2:$A$3000=C65)*('ce raw data'!$B$2:$B$3000=$B78),,),0),MATCH(E68,'ce raw data'!$C$1:$CZ$1,0))="","-",INDEX('ce raw data'!$C$2:$CZ$3000,MATCH(1,INDEX(('ce raw data'!$A$2:$A$3000=C65)*('ce raw data'!$B$2:$B$3000=$B78),,),0),MATCH(E68,'ce raw data'!$C$1:$CZ$1,0))),"-")</f>
        <v>-</v>
      </c>
      <c r="F78" s="8" t="str">
        <f>IFERROR(IF(INDEX('ce raw data'!$C$2:$CZ$3000,MATCH(1,INDEX(('ce raw data'!$A$2:$A$3000=C65)*('ce raw data'!$B$2:$B$3000=$B78),,),0),MATCH(F68,'ce raw data'!$C$1:$CZ$1,0))="","-",INDEX('ce raw data'!$C$2:$CZ$3000,MATCH(1,INDEX(('ce raw data'!$A$2:$A$3000=C65)*('ce raw data'!$B$2:$B$3000=$B78),,),0),MATCH(F68,'ce raw data'!$C$1:$CZ$1,0))),"-")</f>
        <v>-</v>
      </c>
      <c r="G78" s="8" t="str">
        <f>IFERROR(IF(INDEX('ce raw data'!$C$2:$CZ$3000,MATCH(1,INDEX(('ce raw data'!$A$2:$A$3000=C65)*('ce raw data'!$B$2:$B$3000=$B78),,),0),MATCH(G68,'ce raw data'!$C$1:$CZ$1,0))="","-",INDEX('ce raw data'!$C$2:$CZ$3000,MATCH(1,INDEX(('ce raw data'!$A$2:$A$3000=C65)*('ce raw data'!$B$2:$B$3000=$B78),,),0),MATCH(G68,'ce raw data'!$C$1:$CZ$1,0))),"-")</f>
        <v>-</v>
      </c>
      <c r="H78" s="8" t="str">
        <f>IFERROR(IF(INDEX('ce raw data'!$C$2:$CZ$3000,MATCH(1,INDEX(('ce raw data'!$A$2:$A$3000=C65)*('ce raw data'!$B$2:$B$3000=$B78),,),0),MATCH(H68,'ce raw data'!$C$1:$CZ$1,0))="","-",INDEX('ce raw data'!$C$2:$CZ$3000,MATCH(1,INDEX(('ce raw data'!$A$2:$A$3000=C65)*('ce raw data'!$B$2:$B$3000=$B78),,),0),MATCH(H68,'ce raw data'!$C$1:$CZ$1,0))),"-")</f>
        <v>-</v>
      </c>
      <c r="I78" s="8" t="str">
        <f>IFERROR(IF(INDEX('ce raw data'!$C$2:$CZ$3000,MATCH(1,INDEX(('ce raw data'!$A$2:$A$3000=C65)*('ce raw data'!$B$2:$B$3000=$B78),,),0),MATCH(I68,'ce raw data'!$C$1:$CZ$1,0))="","-",INDEX('ce raw data'!$C$2:$CZ$3000,MATCH(1,INDEX(('ce raw data'!$A$2:$A$3000=C65)*('ce raw data'!$B$2:$B$3000=$B78),,),0),MATCH(I68,'ce raw data'!$C$1:$CZ$1,0))),"-")</f>
        <v>-</v>
      </c>
      <c r="J78" s="8" t="str">
        <f>IFERROR(IF(INDEX('ce raw data'!$C$2:$CZ$3000,MATCH(1,INDEX(('ce raw data'!$A$2:$A$3000=C65)*('ce raw data'!$B$2:$B$3000=$B78),,),0),MATCH(J68,'ce raw data'!$C$1:$CZ$1,0))="","-",INDEX('ce raw data'!$C$2:$CZ$3000,MATCH(1,INDEX(('ce raw data'!$A$2:$A$3000=C65)*('ce raw data'!$B$2:$B$3000=$B78),,),0),MATCH(J68,'ce raw data'!$C$1:$CZ$1,0))),"-")</f>
        <v>-</v>
      </c>
      <c r="K78" s="8" t="str">
        <f>IFERROR(IF(INDEX('ce raw data'!$C$2:$CZ$3000,MATCH(1,INDEX(('ce raw data'!$A$2:$A$3000=C65)*('ce raw data'!$B$2:$B$3000=$B78),,),0),MATCH(K68,'ce raw data'!$C$1:$CZ$1,0))="","-",INDEX('ce raw data'!$C$2:$CZ$3000,MATCH(1,INDEX(('ce raw data'!$A$2:$A$3000=C65)*('ce raw data'!$B$2:$B$3000=$B78),,),0),MATCH(K68,'ce raw data'!$C$1:$CZ$1,0))),"-")</f>
        <v>-</v>
      </c>
      <c r="L78" s="8" t="str">
        <f>IFERROR(IF(INDEX('ce raw data'!$C$2:$CZ$3000,MATCH(1,INDEX(('ce raw data'!$A$2:$A$3000=C65)*('ce raw data'!$B$2:$B$3000=$B78),,),0),MATCH(L68,'ce raw data'!$C$1:$CZ$1,0))="","-",INDEX('ce raw data'!$C$2:$CZ$3000,MATCH(1,INDEX(('ce raw data'!$A$2:$A$3000=C65)*('ce raw data'!$B$2:$B$3000=$B78),,),0),MATCH(L68,'ce raw data'!$C$1:$CZ$1,0))),"-")</f>
        <v>-</v>
      </c>
      <c r="M78" s="8" t="str">
        <f>IFERROR(IF(INDEX('ce raw data'!$C$2:$CZ$3000,MATCH(1,INDEX(('ce raw data'!$A$2:$A$3000=C65)*('ce raw data'!$B$2:$B$3000=$B78),,),0),MATCH(M68,'ce raw data'!$C$1:$CZ$1,0))="","-",INDEX('ce raw data'!$C$2:$CZ$3000,MATCH(1,INDEX(('ce raw data'!$A$2:$A$3000=C65)*('ce raw data'!$B$2:$B$3000=$B78),,),0),MATCH(M68,'ce raw data'!$C$1:$CZ$1,0))),"-")</f>
        <v>-</v>
      </c>
      <c r="N78" s="8" t="str">
        <f>IFERROR(IF(INDEX('ce raw data'!$C$2:$CZ$3000,MATCH(1,INDEX(('ce raw data'!$A$2:$A$3000=C65)*('ce raw data'!$B$2:$B$3000=$B78),,),0),MATCH(N68,'ce raw data'!$C$1:$CZ$1,0))="","-",INDEX('ce raw data'!$C$2:$CZ$3000,MATCH(1,INDEX(('ce raw data'!$A$2:$A$3000=C65)*('ce raw data'!$B$2:$B$3000=$B78),,),0),MATCH(N68,'ce raw data'!$C$1:$CZ$1,0))),"-")</f>
        <v>-</v>
      </c>
    </row>
    <row r="79" spans="2:14" hidden="1" x14ac:dyDescent="0.4">
      <c r="B79" s="10"/>
      <c r="C79" s="8" t="str">
        <f>IFERROR(IF(INDEX('ce raw data'!$C$2:$CZ$3000,MATCH(1,INDEX(('ce raw data'!$A$2:$A$3000=C65)*('ce raw data'!$B$2:$B$3000=$B80),,),0),MATCH(SUBSTITUTE(C68,"Allele","Height"),'ce raw data'!$C$1:$CZ$1,0))="","-",INDEX('ce raw data'!$C$2:$CZ$3000,MATCH(1,INDEX(('ce raw data'!$A$2:$A$3000=C65)*('ce raw data'!$B$2:$B$3000=$B80),,),0),MATCH(SUBSTITUTE(C68,"Allele","Height"),'ce raw data'!$C$1:$CZ$1,0))),"-")</f>
        <v>-</v>
      </c>
      <c r="D79" s="8" t="str">
        <f>IFERROR(IF(INDEX('ce raw data'!$C$2:$CZ$3000,MATCH(1,INDEX(('ce raw data'!$A$2:$A$3000=C65)*('ce raw data'!$B$2:$B$3000=$B80),,),0),MATCH(SUBSTITUTE(D68,"Allele","Height"),'ce raw data'!$C$1:$CZ$1,0))="","-",INDEX('ce raw data'!$C$2:$CZ$3000,MATCH(1,INDEX(('ce raw data'!$A$2:$A$3000=C65)*('ce raw data'!$B$2:$B$3000=$B80),,),0),MATCH(SUBSTITUTE(D68,"Allele","Height"),'ce raw data'!$C$1:$CZ$1,0))),"-")</f>
        <v>-</v>
      </c>
      <c r="E79" s="8" t="str">
        <f>IFERROR(IF(INDEX('ce raw data'!$C$2:$CZ$3000,MATCH(1,INDEX(('ce raw data'!$A$2:$A$3000=C65)*('ce raw data'!$B$2:$B$3000=$B80),,),0),MATCH(SUBSTITUTE(E68,"Allele","Height"),'ce raw data'!$C$1:$CZ$1,0))="","-",INDEX('ce raw data'!$C$2:$CZ$3000,MATCH(1,INDEX(('ce raw data'!$A$2:$A$3000=C65)*('ce raw data'!$B$2:$B$3000=$B80),,),0),MATCH(SUBSTITUTE(E68,"Allele","Height"),'ce raw data'!$C$1:$CZ$1,0))),"-")</f>
        <v>-</v>
      </c>
      <c r="F79" s="8" t="str">
        <f>IFERROR(IF(INDEX('ce raw data'!$C$2:$CZ$3000,MATCH(1,INDEX(('ce raw data'!$A$2:$A$3000=C65)*('ce raw data'!$B$2:$B$3000=$B80),,),0),MATCH(SUBSTITUTE(F68,"Allele","Height"),'ce raw data'!$C$1:$CZ$1,0))="","-",INDEX('ce raw data'!$C$2:$CZ$3000,MATCH(1,INDEX(('ce raw data'!$A$2:$A$3000=C65)*('ce raw data'!$B$2:$B$3000=$B80),,),0),MATCH(SUBSTITUTE(F68,"Allele","Height"),'ce raw data'!$C$1:$CZ$1,0))),"-")</f>
        <v>-</v>
      </c>
      <c r="G79" s="8" t="str">
        <f>IFERROR(IF(INDEX('ce raw data'!$C$2:$CZ$3000,MATCH(1,INDEX(('ce raw data'!$A$2:$A$3000=C65)*('ce raw data'!$B$2:$B$3000=$B80),,),0),MATCH(SUBSTITUTE(G68,"Allele","Height"),'ce raw data'!$C$1:$CZ$1,0))="","-",INDEX('ce raw data'!$C$2:$CZ$3000,MATCH(1,INDEX(('ce raw data'!$A$2:$A$3000=C65)*('ce raw data'!$B$2:$B$3000=$B80),,),0),MATCH(SUBSTITUTE(G68,"Allele","Height"),'ce raw data'!$C$1:$CZ$1,0))),"-")</f>
        <v>-</v>
      </c>
      <c r="H79" s="8" t="str">
        <f>IFERROR(IF(INDEX('ce raw data'!$C$2:$CZ$3000,MATCH(1,INDEX(('ce raw data'!$A$2:$A$3000=C65)*('ce raw data'!$B$2:$B$3000=$B80),,),0),MATCH(SUBSTITUTE(H68,"Allele","Height"),'ce raw data'!$C$1:$CZ$1,0))="","-",INDEX('ce raw data'!$C$2:$CZ$3000,MATCH(1,INDEX(('ce raw data'!$A$2:$A$3000=C65)*('ce raw data'!$B$2:$B$3000=$B80),,),0),MATCH(SUBSTITUTE(H68,"Allele","Height"),'ce raw data'!$C$1:$CZ$1,0))),"-")</f>
        <v>-</v>
      </c>
      <c r="I79" s="8" t="str">
        <f>IFERROR(IF(INDEX('ce raw data'!$C$2:$CZ$3000,MATCH(1,INDEX(('ce raw data'!$A$2:$A$3000=C65)*('ce raw data'!$B$2:$B$3000=$B80),,),0),MATCH(SUBSTITUTE(I68,"Allele","Height"),'ce raw data'!$C$1:$CZ$1,0))="","-",INDEX('ce raw data'!$C$2:$CZ$3000,MATCH(1,INDEX(('ce raw data'!$A$2:$A$3000=C65)*('ce raw data'!$B$2:$B$3000=$B80),,),0),MATCH(SUBSTITUTE(I68,"Allele","Height"),'ce raw data'!$C$1:$CZ$1,0))),"-")</f>
        <v>-</v>
      </c>
      <c r="J79" s="8" t="str">
        <f>IFERROR(IF(INDEX('ce raw data'!$C$2:$CZ$3000,MATCH(1,INDEX(('ce raw data'!$A$2:$A$3000=C65)*('ce raw data'!$B$2:$B$3000=$B80),,),0),MATCH(SUBSTITUTE(J68,"Allele","Height"),'ce raw data'!$C$1:$CZ$1,0))="","-",INDEX('ce raw data'!$C$2:$CZ$3000,MATCH(1,INDEX(('ce raw data'!$A$2:$A$3000=C65)*('ce raw data'!$B$2:$B$3000=$B80),,),0),MATCH(SUBSTITUTE(J68,"Allele","Height"),'ce raw data'!$C$1:$CZ$1,0))),"-")</f>
        <v>-</v>
      </c>
      <c r="K79" s="8" t="str">
        <f>IFERROR(IF(INDEX('ce raw data'!$C$2:$CZ$3000,MATCH(1,INDEX(('ce raw data'!$A$2:$A$3000=C65)*('ce raw data'!$B$2:$B$3000=$B80),,),0),MATCH(SUBSTITUTE(K68,"Allele","Height"),'ce raw data'!$C$1:$CZ$1,0))="","-",INDEX('ce raw data'!$C$2:$CZ$3000,MATCH(1,INDEX(('ce raw data'!$A$2:$A$3000=C65)*('ce raw data'!$B$2:$B$3000=$B80),,),0),MATCH(SUBSTITUTE(K68,"Allele","Height"),'ce raw data'!$C$1:$CZ$1,0))),"-")</f>
        <v>-</v>
      </c>
      <c r="L79" s="8" t="str">
        <f>IFERROR(IF(INDEX('ce raw data'!$C$2:$CZ$3000,MATCH(1,INDEX(('ce raw data'!$A$2:$A$3000=C65)*('ce raw data'!$B$2:$B$3000=$B80),,),0),MATCH(SUBSTITUTE(L68,"Allele","Height"),'ce raw data'!$C$1:$CZ$1,0))="","-",INDEX('ce raw data'!$C$2:$CZ$3000,MATCH(1,INDEX(('ce raw data'!$A$2:$A$3000=C65)*('ce raw data'!$B$2:$B$3000=$B80),,),0),MATCH(SUBSTITUTE(L68,"Allele","Height"),'ce raw data'!$C$1:$CZ$1,0))),"-")</f>
        <v>-</v>
      </c>
      <c r="M79" s="8" t="str">
        <f>IFERROR(IF(INDEX('ce raw data'!$C$2:$CZ$3000,MATCH(1,INDEX(('ce raw data'!$A$2:$A$3000=C65)*('ce raw data'!$B$2:$B$3000=$B80),,),0),MATCH(SUBSTITUTE(M68,"Allele","Height"),'ce raw data'!$C$1:$CZ$1,0))="","-",INDEX('ce raw data'!$C$2:$CZ$3000,MATCH(1,INDEX(('ce raw data'!$A$2:$A$3000=C65)*('ce raw data'!$B$2:$B$3000=$B80),,),0),MATCH(SUBSTITUTE(M68,"Allele","Height"),'ce raw data'!$C$1:$CZ$1,0))),"-")</f>
        <v>-</v>
      </c>
      <c r="N79" s="8" t="str">
        <f>IFERROR(IF(INDEX('ce raw data'!$C$2:$CZ$3000,MATCH(1,INDEX(('ce raw data'!$A$2:$A$3000=C65)*('ce raw data'!$B$2:$B$3000=$B80),,),0),MATCH(SUBSTITUTE(N68,"Allele","Height"),'ce raw data'!$C$1:$CZ$1,0))="","-",INDEX('ce raw data'!$C$2:$CZ$3000,MATCH(1,INDEX(('ce raw data'!$A$2:$A$3000=C65)*('ce raw data'!$B$2:$B$3000=$B80),,),0),MATCH(SUBSTITUTE(N68,"Allele","Height"),'ce raw data'!$C$1:$CZ$1,0))),"-")</f>
        <v>-</v>
      </c>
    </row>
    <row r="80" spans="2:14" x14ac:dyDescent="0.4">
      <c r="B80" s="10" t="str">
        <f>'Allele Call Table'!$A$81</f>
        <v>D13S317</v>
      </c>
      <c r="C80" s="8" t="str">
        <f>IFERROR(IF(INDEX('ce raw data'!$C$2:$CZ$3000,MATCH(1,INDEX(('ce raw data'!$A$2:$A$3000=C65)*('ce raw data'!$B$2:$B$3000=$B80),,),0),MATCH(C68,'ce raw data'!$C$1:$CZ$1,0))="","-",INDEX('ce raw data'!$C$2:$CZ$3000,MATCH(1,INDEX(('ce raw data'!$A$2:$A$3000=C65)*('ce raw data'!$B$2:$B$3000=$B80),,),0),MATCH(C68,'ce raw data'!$C$1:$CZ$1,0))),"-")</f>
        <v>-</v>
      </c>
      <c r="D80" s="8" t="str">
        <f>IFERROR(IF(INDEX('ce raw data'!$C$2:$CZ$3000,MATCH(1,INDEX(('ce raw data'!$A$2:$A$3000=C65)*('ce raw data'!$B$2:$B$3000=$B80),,),0),MATCH(D68,'ce raw data'!$C$1:$CZ$1,0))="","-",INDEX('ce raw data'!$C$2:$CZ$3000,MATCH(1,INDEX(('ce raw data'!$A$2:$A$3000=C65)*('ce raw data'!$B$2:$B$3000=$B80),,),0),MATCH(D68,'ce raw data'!$C$1:$CZ$1,0))),"-")</f>
        <v>-</v>
      </c>
      <c r="E80" s="8" t="str">
        <f>IFERROR(IF(INDEX('ce raw data'!$C$2:$CZ$3000,MATCH(1,INDEX(('ce raw data'!$A$2:$A$3000=C65)*('ce raw data'!$B$2:$B$3000=$B80),,),0),MATCH(E68,'ce raw data'!$C$1:$CZ$1,0))="","-",INDEX('ce raw data'!$C$2:$CZ$3000,MATCH(1,INDEX(('ce raw data'!$A$2:$A$3000=C65)*('ce raw data'!$B$2:$B$3000=$B80),,),0),MATCH(E68,'ce raw data'!$C$1:$CZ$1,0))),"-")</f>
        <v>-</v>
      </c>
      <c r="F80" s="8" t="str">
        <f>IFERROR(IF(INDEX('ce raw data'!$C$2:$CZ$3000,MATCH(1,INDEX(('ce raw data'!$A$2:$A$3000=C65)*('ce raw data'!$B$2:$B$3000=$B80),,),0),MATCH(F68,'ce raw data'!$C$1:$CZ$1,0))="","-",INDEX('ce raw data'!$C$2:$CZ$3000,MATCH(1,INDEX(('ce raw data'!$A$2:$A$3000=C65)*('ce raw data'!$B$2:$B$3000=$B80),,),0),MATCH(F68,'ce raw data'!$C$1:$CZ$1,0))),"-")</f>
        <v>-</v>
      </c>
      <c r="G80" s="8" t="str">
        <f>IFERROR(IF(INDEX('ce raw data'!$C$2:$CZ$3000,MATCH(1,INDEX(('ce raw data'!$A$2:$A$3000=C65)*('ce raw data'!$B$2:$B$3000=$B80),,),0),MATCH(G68,'ce raw data'!$C$1:$CZ$1,0))="","-",INDEX('ce raw data'!$C$2:$CZ$3000,MATCH(1,INDEX(('ce raw data'!$A$2:$A$3000=C65)*('ce raw data'!$B$2:$B$3000=$B80),,),0),MATCH(G68,'ce raw data'!$C$1:$CZ$1,0))),"-")</f>
        <v>-</v>
      </c>
      <c r="H80" s="8" t="str">
        <f>IFERROR(IF(INDEX('ce raw data'!$C$2:$CZ$3000,MATCH(1,INDEX(('ce raw data'!$A$2:$A$3000=C65)*('ce raw data'!$B$2:$B$3000=$B80),,),0),MATCH(H68,'ce raw data'!$C$1:$CZ$1,0))="","-",INDEX('ce raw data'!$C$2:$CZ$3000,MATCH(1,INDEX(('ce raw data'!$A$2:$A$3000=C65)*('ce raw data'!$B$2:$B$3000=$B80),,),0),MATCH(H68,'ce raw data'!$C$1:$CZ$1,0))),"-")</f>
        <v>-</v>
      </c>
      <c r="I80" s="8" t="str">
        <f>IFERROR(IF(INDEX('ce raw data'!$C$2:$CZ$3000,MATCH(1,INDEX(('ce raw data'!$A$2:$A$3000=C65)*('ce raw data'!$B$2:$B$3000=$B80),,),0),MATCH(I68,'ce raw data'!$C$1:$CZ$1,0))="","-",INDEX('ce raw data'!$C$2:$CZ$3000,MATCH(1,INDEX(('ce raw data'!$A$2:$A$3000=C65)*('ce raw data'!$B$2:$B$3000=$B80),,),0),MATCH(I68,'ce raw data'!$C$1:$CZ$1,0))),"-")</f>
        <v>-</v>
      </c>
      <c r="J80" s="8" t="str">
        <f>IFERROR(IF(INDEX('ce raw data'!$C$2:$CZ$3000,MATCH(1,INDEX(('ce raw data'!$A$2:$A$3000=C65)*('ce raw data'!$B$2:$B$3000=$B80),,),0),MATCH(J68,'ce raw data'!$C$1:$CZ$1,0))="","-",INDEX('ce raw data'!$C$2:$CZ$3000,MATCH(1,INDEX(('ce raw data'!$A$2:$A$3000=C65)*('ce raw data'!$B$2:$B$3000=$B80),,),0),MATCH(J68,'ce raw data'!$C$1:$CZ$1,0))),"-")</f>
        <v>-</v>
      </c>
      <c r="K80" s="8" t="str">
        <f>IFERROR(IF(INDEX('ce raw data'!$C$2:$CZ$3000,MATCH(1,INDEX(('ce raw data'!$A$2:$A$3000=C65)*('ce raw data'!$B$2:$B$3000=$B80),,),0),MATCH(K68,'ce raw data'!$C$1:$CZ$1,0))="","-",INDEX('ce raw data'!$C$2:$CZ$3000,MATCH(1,INDEX(('ce raw data'!$A$2:$A$3000=C65)*('ce raw data'!$B$2:$B$3000=$B80),,),0),MATCH(K68,'ce raw data'!$C$1:$CZ$1,0))),"-")</f>
        <v>-</v>
      </c>
      <c r="L80" s="8" t="str">
        <f>IFERROR(IF(INDEX('ce raw data'!$C$2:$CZ$3000,MATCH(1,INDEX(('ce raw data'!$A$2:$A$3000=C65)*('ce raw data'!$B$2:$B$3000=$B80),,),0),MATCH(L68,'ce raw data'!$C$1:$CZ$1,0))="","-",INDEX('ce raw data'!$C$2:$CZ$3000,MATCH(1,INDEX(('ce raw data'!$A$2:$A$3000=C65)*('ce raw data'!$B$2:$B$3000=$B80),,),0),MATCH(L68,'ce raw data'!$C$1:$CZ$1,0))),"-")</f>
        <v>-</v>
      </c>
      <c r="M80" s="8" t="str">
        <f>IFERROR(IF(INDEX('ce raw data'!$C$2:$CZ$3000,MATCH(1,INDEX(('ce raw data'!$A$2:$A$3000=C65)*('ce raw data'!$B$2:$B$3000=$B80),,),0),MATCH(M68,'ce raw data'!$C$1:$CZ$1,0))="","-",INDEX('ce raw data'!$C$2:$CZ$3000,MATCH(1,INDEX(('ce raw data'!$A$2:$A$3000=C65)*('ce raw data'!$B$2:$B$3000=$B80),,),0),MATCH(M68,'ce raw data'!$C$1:$CZ$1,0))),"-")</f>
        <v>-</v>
      </c>
      <c r="N80" s="8" t="str">
        <f>IFERROR(IF(INDEX('ce raw data'!$C$2:$CZ$3000,MATCH(1,INDEX(('ce raw data'!$A$2:$A$3000=C65)*('ce raw data'!$B$2:$B$3000=$B80),,),0),MATCH(N68,'ce raw data'!$C$1:$CZ$1,0))="","-",INDEX('ce raw data'!$C$2:$CZ$3000,MATCH(1,INDEX(('ce raw data'!$A$2:$A$3000=C65)*('ce raw data'!$B$2:$B$3000=$B80),,),0),MATCH(N68,'ce raw data'!$C$1:$CZ$1,0))),"-")</f>
        <v>-</v>
      </c>
    </row>
    <row r="81" spans="2:14" ht="20.25" hidden="1" customHeight="1" x14ac:dyDescent="0.4">
      <c r="B81" s="10"/>
      <c r="C81" s="8" t="str">
        <f>IFERROR(IF(INDEX('ce raw data'!$C$2:$CZ$3000,MATCH(1,INDEX(('ce raw data'!$A$2:$A$3000=C65)*('ce raw data'!$B$2:$B$3000=$B82),,),0),MATCH(SUBSTITUTE(C68,"Allele","Height"),'ce raw data'!$C$1:$CZ$1,0))="","-",INDEX('ce raw data'!$C$2:$CZ$3000,MATCH(1,INDEX(('ce raw data'!$A$2:$A$3000=C65)*('ce raw data'!$B$2:$B$3000=$B82),,),0),MATCH(SUBSTITUTE(C68,"Allele","Height"),'ce raw data'!$C$1:$CZ$1,0))),"-")</f>
        <v>-</v>
      </c>
      <c r="D81" s="8" t="str">
        <f>IFERROR(IF(INDEX('ce raw data'!$C$2:$CZ$3000,MATCH(1,INDEX(('ce raw data'!$A$2:$A$3000=C65)*('ce raw data'!$B$2:$B$3000=$B82),,),0),MATCH(SUBSTITUTE(D68,"Allele","Height"),'ce raw data'!$C$1:$CZ$1,0))="","-",INDEX('ce raw data'!$C$2:$CZ$3000,MATCH(1,INDEX(('ce raw data'!$A$2:$A$3000=C65)*('ce raw data'!$B$2:$B$3000=$B82),,),0),MATCH(SUBSTITUTE(D68,"Allele","Height"),'ce raw data'!$C$1:$CZ$1,0))),"-")</f>
        <v>-</v>
      </c>
      <c r="E81" s="8" t="str">
        <f>IFERROR(IF(INDEX('ce raw data'!$C$2:$CZ$3000,MATCH(1,INDEX(('ce raw data'!$A$2:$A$3000=C65)*('ce raw data'!$B$2:$B$3000=$B82),,),0),MATCH(SUBSTITUTE(E68,"Allele","Height"),'ce raw data'!$C$1:$CZ$1,0))="","-",INDEX('ce raw data'!$C$2:$CZ$3000,MATCH(1,INDEX(('ce raw data'!$A$2:$A$3000=C65)*('ce raw data'!$B$2:$B$3000=$B82),,),0),MATCH(SUBSTITUTE(E68,"Allele","Height"),'ce raw data'!$C$1:$CZ$1,0))),"-")</f>
        <v>-</v>
      </c>
      <c r="F81" s="8" t="str">
        <f>IFERROR(IF(INDEX('ce raw data'!$C$2:$CZ$3000,MATCH(1,INDEX(('ce raw data'!$A$2:$A$3000=C65)*('ce raw data'!$B$2:$B$3000=$B82),,),0),MATCH(SUBSTITUTE(F68,"Allele","Height"),'ce raw data'!$C$1:$CZ$1,0))="","-",INDEX('ce raw data'!$C$2:$CZ$3000,MATCH(1,INDEX(('ce raw data'!$A$2:$A$3000=C65)*('ce raw data'!$B$2:$B$3000=$B82),,),0),MATCH(SUBSTITUTE(F68,"Allele","Height"),'ce raw data'!$C$1:$CZ$1,0))),"-")</f>
        <v>-</v>
      </c>
      <c r="G81" s="8" t="str">
        <f>IFERROR(IF(INDEX('ce raw data'!$C$2:$CZ$3000,MATCH(1,INDEX(('ce raw data'!$A$2:$A$3000=C65)*('ce raw data'!$B$2:$B$3000=$B82),,),0),MATCH(SUBSTITUTE(G68,"Allele","Height"),'ce raw data'!$C$1:$CZ$1,0))="","-",INDEX('ce raw data'!$C$2:$CZ$3000,MATCH(1,INDEX(('ce raw data'!$A$2:$A$3000=C65)*('ce raw data'!$B$2:$B$3000=$B82),,),0),MATCH(SUBSTITUTE(G68,"Allele","Height"),'ce raw data'!$C$1:$CZ$1,0))),"-")</f>
        <v>-</v>
      </c>
      <c r="H81" s="8" t="str">
        <f>IFERROR(IF(INDEX('ce raw data'!$C$2:$CZ$3000,MATCH(1,INDEX(('ce raw data'!$A$2:$A$3000=C65)*('ce raw data'!$B$2:$B$3000=$B82),,),0),MATCH(SUBSTITUTE(H68,"Allele","Height"),'ce raw data'!$C$1:$CZ$1,0))="","-",INDEX('ce raw data'!$C$2:$CZ$3000,MATCH(1,INDEX(('ce raw data'!$A$2:$A$3000=C65)*('ce raw data'!$B$2:$B$3000=$B82),,),0),MATCH(SUBSTITUTE(H68,"Allele","Height"),'ce raw data'!$C$1:$CZ$1,0))),"-")</f>
        <v>-</v>
      </c>
      <c r="I81" s="8" t="str">
        <f>IFERROR(IF(INDEX('ce raw data'!$C$2:$CZ$3000,MATCH(1,INDEX(('ce raw data'!$A$2:$A$3000=C65)*('ce raw data'!$B$2:$B$3000=$B82),,),0),MATCH(SUBSTITUTE(I68,"Allele","Height"),'ce raw data'!$C$1:$CZ$1,0))="","-",INDEX('ce raw data'!$C$2:$CZ$3000,MATCH(1,INDEX(('ce raw data'!$A$2:$A$3000=C65)*('ce raw data'!$B$2:$B$3000=$B82),,),0),MATCH(SUBSTITUTE(I68,"Allele","Height"),'ce raw data'!$C$1:$CZ$1,0))),"-")</f>
        <v>-</v>
      </c>
      <c r="J81" s="8" t="str">
        <f>IFERROR(IF(INDEX('ce raw data'!$C$2:$CZ$3000,MATCH(1,INDEX(('ce raw data'!$A$2:$A$3000=C65)*('ce raw data'!$B$2:$B$3000=$B82),,),0),MATCH(SUBSTITUTE(J68,"Allele","Height"),'ce raw data'!$C$1:$CZ$1,0))="","-",INDEX('ce raw data'!$C$2:$CZ$3000,MATCH(1,INDEX(('ce raw data'!$A$2:$A$3000=C65)*('ce raw data'!$B$2:$B$3000=$B82),,),0),MATCH(SUBSTITUTE(J68,"Allele","Height"),'ce raw data'!$C$1:$CZ$1,0))),"-")</f>
        <v>-</v>
      </c>
      <c r="K81" s="8" t="str">
        <f>IFERROR(IF(INDEX('ce raw data'!$C$2:$CZ$3000,MATCH(1,INDEX(('ce raw data'!$A$2:$A$3000=C65)*('ce raw data'!$B$2:$B$3000=$B82),,),0),MATCH(SUBSTITUTE(K68,"Allele","Height"),'ce raw data'!$C$1:$CZ$1,0))="","-",INDEX('ce raw data'!$C$2:$CZ$3000,MATCH(1,INDEX(('ce raw data'!$A$2:$A$3000=C65)*('ce raw data'!$B$2:$B$3000=$B82),,),0),MATCH(SUBSTITUTE(K68,"Allele","Height"),'ce raw data'!$C$1:$CZ$1,0))),"-")</f>
        <v>-</v>
      </c>
      <c r="L81" s="8" t="str">
        <f>IFERROR(IF(INDEX('ce raw data'!$C$2:$CZ$3000,MATCH(1,INDEX(('ce raw data'!$A$2:$A$3000=C65)*('ce raw data'!$B$2:$B$3000=$B82),,),0),MATCH(SUBSTITUTE(L68,"Allele","Height"),'ce raw data'!$C$1:$CZ$1,0))="","-",INDEX('ce raw data'!$C$2:$CZ$3000,MATCH(1,INDEX(('ce raw data'!$A$2:$A$3000=C65)*('ce raw data'!$B$2:$B$3000=$B82),,),0),MATCH(SUBSTITUTE(L68,"Allele","Height"),'ce raw data'!$C$1:$CZ$1,0))),"-")</f>
        <v>-</v>
      </c>
      <c r="M81" s="8" t="str">
        <f>IFERROR(IF(INDEX('ce raw data'!$C$2:$CZ$3000,MATCH(1,INDEX(('ce raw data'!$A$2:$A$3000=C65)*('ce raw data'!$B$2:$B$3000=$B82),,),0),MATCH(SUBSTITUTE(M68,"Allele","Height"),'ce raw data'!$C$1:$CZ$1,0))="","-",INDEX('ce raw data'!$C$2:$CZ$3000,MATCH(1,INDEX(('ce raw data'!$A$2:$A$3000=C65)*('ce raw data'!$B$2:$B$3000=$B82),,),0),MATCH(SUBSTITUTE(M68,"Allele","Height"),'ce raw data'!$C$1:$CZ$1,0))),"-")</f>
        <v>-</v>
      </c>
      <c r="N81" s="8" t="str">
        <f>IFERROR(IF(INDEX('ce raw data'!$C$2:$CZ$3000,MATCH(1,INDEX(('ce raw data'!$A$2:$A$3000=C65)*('ce raw data'!$B$2:$B$3000=$B82),,),0),MATCH(SUBSTITUTE(N68,"Allele","Height"),'ce raw data'!$C$1:$CZ$1,0))="","-",INDEX('ce raw data'!$C$2:$CZ$3000,MATCH(1,INDEX(('ce raw data'!$A$2:$A$3000=C65)*('ce raw data'!$B$2:$B$3000=$B82),,),0),MATCH(SUBSTITUTE(N68,"Allele","Height"),'ce raw data'!$C$1:$CZ$1,0))),"-")</f>
        <v>-</v>
      </c>
    </row>
    <row r="82" spans="2:14" x14ac:dyDescent="0.4">
      <c r="B82" s="10" t="str">
        <f>'Allele Call Table'!$A$83</f>
        <v>Penta E</v>
      </c>
      <c r="C82" s="8" t="str">
        <f>IFERROR(IF(INDEX('ce raw data'!$C$2:$CZ$3000,MATCH(1,INDEX(('ce raw data'!$A$2:$A$3000=C65)*('ce raw data'!$B$2:$B$3000=$B82),,),0),MATCH(C68,'ce raw data'!$C$1:$CZ$1,0))="","-",INDEX('ce raw data'!$C$2:$CZ$3000,MATCH(1,INDEX(('ce raw data'!$A$2:$A$3000=C65)*('ce raw data'!$B$2:$B$3000=$B82),,),0),MATCH(C68,'ce raw data'!$C$1:$CZ$1,0))),"-")</f>
        <v>-</v>
      </c>
      <c r="D82" s="8" t="str">
        <f>IFERROR(IF(INDEX('ce raw data'!$C$2:$CZ$3000,MATCH(1,INDEX(('ce raw data'!$A$2:$A$3000=C65)*('ce raw data'!$B$2:$B$3000=$B82),,),0),MATCH(D68,'ce raw data'!$C$1:$CZ$1,0))="","-",INDEX('ce raw data'!$C$2:$CZ$3000,MATCH(1,INDEX(('ce raw data'!$A$2:$A$3000=C65)*('ce raw data'!$B$2:$B$3000=$B82),,),0),MATCH(D68,'ce raw data'!$C$1:$CZ$1,0))),"-")</f>
        <v>-</v>
      </c>
      <c r="E82" s="8" t="str">
        <f>IFERROR(IF(INDEX('ce raw data'!$C$2:$CZ$3000,MATCH(1,INDEX(('ce raw data'!$A$2:$A$3000=C65)*('ce raw data'!$B$2:$B$3000=$B82),,),0),MATCH(E68,'ce raw data'!$C$1:$CZ$1,0))="","-",INDEX('ce raw data'!$C$2:$CZ$3000,MATCH(1,INDEX(('ce raw data'!$A$2:$A$3000=C65)*('ce raw data'!$B$2:$B$3000=$B82),,),0),MATCH(E68,'ce raw data'!$C$1:$CZ$1,0))),"-")</f>
        <v>-</v>
      </c>
      <c r="F82" s="8" t="str">
        <f>IFERROR(IF(INDEX('ce raw data'!$C$2:$CZ$3000,MATCH(1,INDEX(('ce raw data'!$A$2:$A$3000=C65)*('ce raw data'!$B$2:$B$3000=$B82),,),0),MATCH(F68,'ce raw data'!$C$1:$CZ$1,0))="","-",INDEX('ce raw data'!$C$2:$CZ$3000,MATCH(1,INDEX(('ce raw data'!$A$2:$A$3000=C65)*('ce raw data'!$B$2:$B$3000=$B82),,),0),MATCH(F68,'ce raw data'!$C$1:$CZ$1,0))),"-")</f>
        <v>-</v>
      </c>
      <c r="G82" s="8" t="str">
        <f>IFERROR(IF(INDEX('ce raw data'!$C$2:$CZ$3000,MATCH(1,INDEX(('ce raw data'!$A$2:$A$3000=C65)*('ce raw data'!$B$2:$B$3000=$B82),,),0),MATCH(G68,'ce raw data'!$C$1:$CZ$1,0))="","-",INDEX('ce raw data'!$C$2:$CZ$3000,MATCH(1,INDEX(('ce raw data'!$A$2:$A$3000=C65)*('ce raw data'!$B$2:$B$3000=$B82),,),0),MATCH(G68,'ce raw data'!$C$1:$CZ$1,0))),"-")</f>
        <v>-</v>
      </c>
      <c r="H82" s="8" t="str">
        <f>IFERROR(IF(INDEX('ce raw data'!$C$2:$CZ$3000,MATCH(1,INDEX(('ce raw data'!$A$2:$A$3000=C65)*('ce raw data'!$B$2:$B$3000=$B82),,),0),MATCH(H68,'ce raw data'!$C$1:$CZ$1,0))="","-",INDEX('ce raw data'!$C$2:$CZ$3000,MATCH(1,INDEX(('ce raw data'!$A$2:$A$3000=C65)*('ce raw data'!$B$2:$B$3000=$B82),,),0),MATCH(H68,'ce raw data'!$C$1:$CZ$1,0))),"-")</f>
        <v>-</v>
      </c>
      <c r="I82" s="8" t="str">
        <f>IFERROR(IF(INDEX('ce raw data'!$C$2:$CZ$3000,MATCH(1,INDEX(('ce raw data'!$A$2:$A$3000=C65)*('ce raw data'!$B$2:$B$3000=$B82),,),0),MATCH(I68,'ce raw data'!$C$1:$CZ$1,0))="","-",INDEX('ce raw data'!$C$2:$CZ$3000,MATCH(1,INDEX(('ce raw data'!$A$2:$A$3000=C65)*('ce raw data'!$B$2:$B$3000=$B82),,),0),MATCH(I68,'ce raw data'!$C$1:$CZ$1,0))),"-")</f>
        <v>-</v>
      </c>
      <c r="J82" s="8" t="str">
        <f>IFERROR(IF(INDEX('ce raw data'!$C$2:$CZ$3000,MATCH(1,INDEX(('ce raw data'!$A$2:$A$3000=C65)*('ce raw data'!$B$2:$B$3000=$B82),,),0),MATCH(J68,'ce raw data'!$C$1:$CZ$1,0))="","-",INDEX('ce raw data'!$C$2:$CZ$3000,MATCH(1,INDEX(('ce raw data'!$A$2:$A$3000=C65)*('ce raw data'!$B$2:$B$3000=$B82),,),0),MATCH(J68,'ce raw data'!$C$1:$CZ$1,0))),"-")</f>
        <v>-</v>
      </c>
      <c r="K82" s="8" t="str">
        <f>IFERROR(IF(INDEX('ce raw data'!$C$2:$CZ$3000,MATCH(1,INDEX(('ce raw data'!$A$2:$A$3000=C65)*('ce raw data'!$B$2:$B$3000=$B82),,),0),MATCH(K68,'ce raw data'!$C$1:$CZ$1,0))="","-",INDEX('ce raw data'!$C$2:$CZ$3000,MATCH(1,INDEX(('ce raw data'!$A$2:$A$3000=C65)*('ce raw data'!$B$2:$B$3000=$B82),,),0),MATCH(K68,'ce raw data'!$C$1:$CZ$1,0))),"-")</f>
        <v>-</v>
      </c>
      <c r="L82" s="8" t="str">
        <f>IFERROR(IF(INDEX('ce raw data'!$C$2:$CZ$3000,MATCH(1,INDEX(('ce raw data'!$A$2:$A$3000=C65)*('ce raw data'!$B$2:$B$3000=$B82),,),0),MATCH(L68,'ce raw data'!$C$1:$CZ$1,0))="","-",INDEX('ce raw data'!$C$2:$CZ$3000,MATCH(1,INDEX(('ce raw data'!$A$2:$A$3000=C65)*('ce raw data'!$B$2:$B$3000=$B82),,),0),MATCH(L68,'ce raw data'!$C$1:$CZ$1,0))),"-")</f>
        <v>-</v>
      </c>
      <c r="M82" s="8" t="str">
        <f>IFERROR(IF(INDEX('ce raw data'!$C$2:$CZ$3000,MATCH(1,INDEX(('ce raw data'!$A$2:$A$3000=C65)*('ce raw data'!$B$2:$B$3000=$B82),,),0),MATCH(M68,'ce raw data'!$C$1:$CZ$1,0))="","-",INDEX('ce raw data'!$C$2:$CZ$3000,MATCH(1,INDEX(('ce raw data'!$A$2:$A$3000=C65)*('ce raw data'!$B$2:$B$3000=$B82),,),0),MATCH(M68,'ce raw data'!$C$1:$CZ$1,0))),"-")</f>
        <v>-</v>
      </c>
      <c r="N82" s="8" t="str">
        <f>IFERROR(IF(INDEX('ce raw data'!$C$2:$CZ$3000,MATCH(1,INDEX(('ce raw data'!$A$2:$A$3000=C65)*('ce raw data'!$B$2:$B$3000=$B82),,),0),MATCH(N68,'ce raw data'!$C$1:$CZ$1,0))="","-",INDEX('ce raw data'!$C$2:$CZ$3000,MATCH(1,INDEX(('ce raw data'!$A$2:$A$3000=C65)*('ce raw data'!$B$2:$B$3000=$B82),,),0),MATCH(N68,'ce raw data'!$C$1:$CZ$1,0))),"-")</f>
        <v>-</v>
      </c>
    </row>
    <row r="83" spans="2:14" ht="20.25" hidden="1" customHeight="1" x14ac:dyDescent="0.4">
      <c r="B83" s="10"/>
      <c r="C83" s="8" t="str">
        <f>IFERROR(IF(INDEX('ce raw data'!$C$2:$CZ$3000,MATCH(1,INDEX(('ce raw data'!$A$2:$A$3000=C65)*('ce raw data'!$B$2:$B$3000=$B84),,),0),MATCH(SUBSTITUTE(C68,"Allele","Height"),'ce raw data'!$C$1:$CZ$1,0))="","-",INDEX('ce raw data'!$C$2:$CZ$3000,MATCH(1,INDEX(('ce raw data'!$A$2:$A$3000=C65)*('ce raw data'!$B$2:$B$3000=$B84),,),0),MATCH(SUBSTITUTE(C68,"Allele","Height"),'ce raw data'!$C$1:$CZ$1,0))),"-")</f>
        <v>-</v>
      </c>
      <c r="D83" s="8" t="str">
        <f>IFERROR(IF(INDEX('ce raw data'!$C$2:$CZ$3000,MATCH(1,INDEX(('ce raw data'!$A$2:$A$3000=C65)*('ce raw data'!$B$2:$B$3000=$B84),,),0),MATCH(SUBSTITUTE(D68,"Allele","Height"),'ce raw data'!$C$1:$CZ$1,0))="","-",INDEX('ce raw data'!$C$2:$CZ$3000,MATCH(1,INDEX(('ce raw data'!$A$2:$A$3000=C65)*('ce raw data'!$B$2:$B$3000=$B84),,),0),MATCH(SUBSTITUTE(D68,"Allele","Height"),'ce raw data'!$C$1:$CZ$1,0))),"-")</f>
        <v>-</v>
      </c>
      <c r="E83" s="8" t="str">
        <f>IFERROR(IF(INDEX('ce raw data'!$C$2:$CZ$3000,MATCH(1,INDEX(('ce raw data'!$A$2:$A$3000=C65)*('ce raw data'!$B$2:$B$3000=$B84),,),0),MATCH(SUBSTITUTE(E68,"Allele","Height"),'ce raw data'!$C$1:$CZ$1,0))="","-",INDEX('ce raw data'!$C$2:$CZ$3000,MATCH(1,INDEX(('ce raw data'!$A$2:$A$3000=C65)*('ce raw data'!$B$2:$B$3000=$B84),,),0),MATCH(SUBSTITUTE(E68,"Allele","Height"),'ce raw data'!$C$1:$CZ$1,0))),"-")</f>
        <v>-</v>
      </c>
      <c r="F83" s="8" t="str">
        <f>IFERROR(IF(INDEX('ce raw data'!$C$2:$CZ$3000,MATCH(1,INDEX(('ce raw data'!$A$2:$A$3000=C65)*('ce raw data'!$B$2:$B$3000=$B84),,),0),MATCH(SUBSTITUTE(F68,"Allele","Height"),'ce raw data'!$C$1:$CZ$1,0))="","-",INDEX('ce raw data'!$C$2:$CZ$3000,MATCH(1,INDEX(('ce raw data'!$A$2:$A$3000=C65)*('ce raw data'!$B$2:$B$3000=$B84),,),0),MATCH(SUBSTITUTE(F68,"Allele","Height"),'ce raw data'!$C$1:$CZ$1,0))),"-")</f>
        <v>-</v>
      </c>
      <c r="G83" s="8" t="str">
        <f>IFERROR(IF(INDEX('ce raw data'!$C$2:$CZ$3000,MATCH(1,INDEX(('ce raw data'!$A$2:$A$3000=C65)*('ce raw data'!$B$2:$B$3000=$B84),,),0),MATCH(SUBSTITUTE(G68,"Allele","Height"),'ce raw data'!$C$1:$CZ$1,0))="","-",INDEX('ce raw data'!$C$2:$CZ$3000,MATCH(1,INDEX(('ce raw data'!$A$2:$A$3000=C65)*('ce raw data'!$B$2:$B$3000=$B84),,),0),MATCH(SUBSTITUTE(G68,"Allele","Height"),'ce raw data'!$C$1:$CZ$1,0))),"-")</f>
        <v>-</v>
      </c>
      <c r="H83" s="8" t="str">
        <f>IFERROR(IF(INDEX('ce raw data'!$C$2:$CZ$3000,MATCH(1,INDEX(('ce raw data'!$A$2:$A$3000=C65)*('ce raw data'!$B$2:$B$3000=$B84),,),0),MATCH(SUBSTITUTE(H68,"Allele","Height"),'ce raw data'!$C$1:$CZ$1,0))="","-",INDEX('ce raw data'!$C$2:$CZ$3000,MATCH(1,INDEX(('ce raw data'!$A$2:$A$3000=C65)*('ce raw data'!$B$2:$B$3000=$B84),,),0),MATCH(SUBSTITUTE(H68,"Allele","Height"),'ce raw data'!$C$1:$CZ$1,0))),"-")</f>
        <v>-</v>
      </c>
      <c r="I83" s="8" t="str">
        <f>IFERROR(IF(INDEX('ce raw data'!$C$2:$CZ$3000,MATCH(1,INDEX(('ce raw data'!$A$2:$A$3000=C65)*('ce raw data'!$B$2:$B$3000=$B84),,),0),MATCH(SUBSTITUTE(I68,"Allele","Height"),'ce raw data'!$C$1:$CZ$1,0))="","-",INDEX('ce raw data'!$C$2:$CZ$3000,MATCH(1,INDEX(('ce raw data'!$A$2:$A$3000=C65)*('ce raw data'!$B$2:$B$3000=$B84),,),0),MATCH(SUBSTITUTE(I68,"Allele","Height"),'ce raw data'!$C$1:$CZ$1,0))),"-")</f>
        <v>-</v>
      </c>
      <c r="J83" s="8" t="str">
        <f>IFERROR(IF(INDEX('ce raw data'!$C$2:$CZ$3000,MATCH(1,INDEX(('ce raw data'!$A$2:$A$3000=C65)*('ce raw data'!$B$2:$B$3000=$B84),,),0),MATCH(SUBSTITUTE(J68,"Allele","Height"),'ce raw data'!$C$1:$CZ$1,0))="","-",INDEX('ce raw data'!$C$2:$CZ$3000,MATCH(1,INDEX(('ce raw data'!$A$2:$A$3000=C65)*('ce raw data'!$B$2:$B$3000=$B84),,),0),MATCH(SUBSTITUTE(J68,"Allele","Height"),'ce raw data'!$C$1:$CZ$1,0))),"-")</f>
        <v>-</v>
      </c>
      <c r="K83" s="8" t="str">
        <f>IFERROR(IF(INDEX('ce raw data'!$C$2:$CZ$3000,MATCH(1,INDEX(('ce raw data'!$A$2:$A$3000=C65)*('ce raw data'!$B$2:$B$3000=$B84),,),0),MATCH(SUBSTITUTE(K68,"Allele","Height"),'ce raw data'!$C$1:$CZ$1,0))="","-",INDEX('ce raw data'!$C$2:$CZ$3000,MATCH(1,INDEX(('ce raw data'!$A$2:$A$3000=C65)*('ce raw data'!$B$2:$B$3000=$B84),,),0),MATCH(SUBSTITUTE(K68,"Allele","Height"),'ce raw data'!$C$1:$CZ$1,0))),"-")</f>
        <v>-</v>
      </c>
      <c r="L83" s="8" t="str">
        <f>IFERROR(IF(INDEX('ce raw data'!$C$2:$CZ$3000,MATCH(1,INDEX(('ce raw data'!$A$2:$A$3000=C65)*('ce raw data'!$B$2:$B$3000=$B84),,),0),MATCH(SUBSTITUTE(L68,"Allele","Height"),'ce raw data'!$C$1:$CZ$1,0))="","-",INDEX('ce raw data'!$C$2:$CZ$3000,MATCH(1,INDEX(('ce raw data'!$A$2:$A$3000=C65)*('ce raw data'!$B$2:$B$3000=$B84),,),0),MATCH(SUBSTITUTE(L68,"Allele","Height"),'ce raw data'!$C$1:$CZ$1,0))),"-")</f>
        <v>-</v>
      </c>
      <c r="M83" s="8" t="str">
        <f>IFERROR(IF(INDEX('ce raw data'!$C$2:$CZ$3000,MATCH(1,INDEX(('ce raw data'!$A$2:$A$3000=C65)*('ce raw data'!$B$2:$B$3000=$B84),,),0),MATCH(SUBSTITUTE(M68,"Allele","Height"),'ce raw data'!$C$1:$CZ$1,0))="","-",INDEX('ce raw data'!$C$2:$CZ$3000,MATCH(1,INDEX(('ce raw data'!$A$2:$A$3000=C65)*('ce raw data'!$B$2:$B$3000=$B84),,),0),MATCH(SUBSTITUTE(M68,"Allele","Height"),'ce raw data'!$C$1:$CZ$1,0))),"-")</f>
        <v>-</v>
      </c>
      <c r="N83" s="8" t="str">
        <f>IFERROR(IF(INDEX('ce raw data'!$C$2:$CZ$3000,MATCH(1,INDEX(('ce raw data'!$A$2:$A$3000=C65)*('ce raw data'!$B$2:$B$3000=$B84),,),0),MATCH(SUBSTITUTE(N68,"Allele","Height"),'ce raw data'!$C$1:$CZ$1,0))="","-",INDEX('ce raw data'!$C$2:$CZ$3000,MATCH(1,INDEX(('ce raw data'!$A$2:$A$3000=C65)*('ce raw data'!$B$2:$B$3000=$B84),,),0),MATCH(SUBSTITUTE(N68,"Allele","Height"),'ce raw data'!$C$1:$CZ$1,0))),"-")</f>
        <v>-</v>
      </c>
    </row>
    <row r="84" spans="2:14" x14ac:dyDescent="0.4">
      <c r="B84" s="11" t="str">
        <f>'Allele Call Table'!$A$85</f>
        <v>D16S539</v>
      </c>
      <c r="C84" s="8" t="str">
        <f>IFERROR(IF(INDEX('ce raw data'!$C$2:$CZ$3000,MATCH(1,INDEX(('ce raw data'!$A$2:$A$3000=C65)*('ce raw data'!$B$2:$B$3000=$B84),,),0),MATCH(C68,'ce raw data'!$C$1:$CZ$1,0))="","-",INDEX('ce raw data'!$C$2:$CZ$3000,MATCH(1,INDEX(('ce raw data'!$A$2:$A$3000=C65)*('ce raw data'!$B$2:$B$3000=$B84),,),0),MATCH(C68,'ce raw data'!$C$1:$CZ$1,0))),"-")</f>
        <v>-</v>
      </c>
      <c r="D84" s="8" t="str">
        <f>IFERROR(IF(INDEX('ce raw data'!$C$2:$CZ$3000,MATCH(1,INDEX(('ce raw data'!$A$2:$A$3000=C65)*('ce raw data'!$B$2:$B$3000=$B84),,),0),MATCH(D68,'ce raw data'!$C$1:$CZ$1,0))="","-",INDEX('ce raw data'!$C$2:$CZ$3000,MATCH(1,INDEX(('ce raw data'!$A$2:$A$3000=C65)*('ce raw data'!$B$2:$B$3000=$B84),,),0),MATCH(D68,'ce raw data'!$C$1:$CZ$1,0))),"-")</f>
        <v>-</v>
      </c>
      <c r="E84" s="8" t="str">
        <f>IFERROR(IF(INDEX('ce raw data'!$C$2:$CZ$3000,MATCH(1,INDEX(('ce raw data'!$A$2:$A$3000=C65)*('ce raw data'!$B$2:$B$3000=$B84),,),0),MATCH(E68,'ce raw data'!$C$1:$CZ$1,0))="","-",INDEX('ce raw data'!$C$2:$CZ$3000,MATCH(1,INDEX(('ce raw data'!$A$2:$A$3000=C65)*('ce raw data'!$B$2:$B$3000=$B84),,),0),MATCH(E68,'ce raw data'!$C$1:$CZ$1,0))),"-")</f>
        <v>-</v>
      </c>
      <c r="F84" s="8" t="str">
        <f>IFERROR(IF(INDEX('ce raw data'!$C$2:$CZ$3000,MATCH(1,INDEX(('ce raw data'!$A$2:$A$3000=C65)*('ce raw data'!$B$2:$B$3000=$B84),,),0),MATCH(F68,'ce raw data'!$C$1:$CZ$1,0))="","-",INDEX('ce raw data'!$C$2:$CZ$3000,MATCH(1,INDEX(('ce raw data'!$A$2:$A$3000=C65)*('ce raw data'!$B$2:$B$3000=$B84),,),0),MATCH(F68,'ce raw data'!$C$1:$CZ$1,0))),"-")</f>
        <v>-</v>
      </c>
      <c r="G84" s="8" t="str">
        <f>IFERROR(IF(INDEX('ce raw data'!$C$2:$CZ$3000,MATCH(1,INDEX(('ce raw data'!$A$2:$A$3000=C65)*('ce raw data'!$B$2:$B$3000=$B84),,),0),MATCH(G68,'ce raw data'!$C$1:$CZ$1,0))="","-",INDEX('ce raw data'!$C$2:$CZ$3000,MATCH(1,INDEX(('ce raw data'!$A$2:$A$3000=C65)*('ce raw data'!$B$2:$B$3000=$B84),,),0),MATCH(G68,'ce raw data'!$C$1:$CZ$1,0))),"-")</f>
        <v>-</v>
      </c>
      <c r="H84" s="8" t="str">
        <f>IFERROR(IF(INDEX('ce raw data'!$C$2:$CZ$3000,MATCH(1,INDEX(('ce raw data'!$A$2:$A$3000=C65)*('ce raw data'!$B$2:$B$3000=$B84),,),0),MATCH(H68,'ce raw data'!$C$1:$CZ$1,0))="","-",INDEX('ce raw data'!$C$2:$CZ$3000,MATCH(1,INDEX(('ce raw data'!$A$2:$A$3000=C65)*('ce raw data'!$B$2:$B$3000=$B84),,),0),MATCH(H68,'ce raw data'!$C$1:$CZ$1,0))),"-")</f>
        <v>-</v>
      </c>
      <c r="I84" s="8" t="str">
        <f>IFERROR(IF(INDEX('ce raw data'!$C$2:$CZ$3000,MATCH(1,INDEX(('ce raw data'!$A$2:$A$3000=C65)*('ce raw data'!$B$2:$B$3000=$B84),,),0),MATCH(I68,'ce raw data'!$C$1:$CZ$1,0))="","-",INDEX('ce raw data'!$C$2:$CZ$3000,MATCH(1,INDEX(('ce raw data'!$A$2:$A$3000=C65)*('ce raw data'!$B$2:$B$3000=$B84),,),0),MATCH(I68,'ce raw data'!$C$1:$CZ$1,0))),"-")</f>
        <v>-</v>
      </c>
      <c r="J84" s="8" t="str">
        <f>IFERROR(IF(INDEX('ce raw data'!$C$2:$CZ$3000,MATCH(1,INDEX(('ce raw data'!$A$2:$A$3000=C65)*('ce raw data'!$B$2:$B$3000=$B84),,),0),MATCH(J68,'ce raw data'!$C$1:$CZ$1,0))="","-",INDEX('ce raw data'!$C$2:$CZ$3000,MATCH(1,INDEX(('ce raw data'!$A$2:$A$3000=C65)*('ce raw data'!$B$2:$B$3000=$B84),,),0),MATCH(J68,'ce raw data'!$C$1:$CZ$1,0))),"-")</f>
        <v>-</v>
      </c>
      <c r="K84" s="8" t="str">
        <f>IFERROR(IF(INDEX('ce raw data'!$C$2:$CZ$3000,MATCH(1,INDEX(('ce raw data'!$A$2:$A$3000=C65)*('ce raw data'!$B$2:$B$3000=$B84),,),0),MATCH(K68,'ce raw data'!$C$1:$CZ$1,0))="","-",INDEX('ce raw data'!$C$2:$CZ$3000,MATCH(1,INDEX(('ce raw data'!$A$2:$A$3000=C65)*('ce raw data'!$B$2:$B$3000=$B84),,),0),MATCH(K68,'ce raw data'!$C$1:$CZ$1,0))),"-")</f>
        <v>-</v>
      </c>
      <c r="L84" s="8" t="str">
        <f>IFERROR(IF(INDEX('ce raw data'!$C$2:$CZ$3000,MATCH(1,INDEX(('ce raw data'!$A$2:$A$3000=C65)*('ce raw data'!$B$2:$B$3000=$B84),,),0),MATCH(L68,'ce raw data'!$C$1:$CZ$1,0))="","-",INDEX('ce raw data'!$C$2:$CZ$3000,MATCH(1,INDEX(('ce raw data'!$A$2:$A$3000=C65)*('ce raw data'!$B$2:$B$3000=$B84),,),0),MATCH(L68,'ce raw data'!$C$1:$CZ$1,0))),"-")</f>
        <v>-</v>
      </c>
      <c r="M84" s="8" t="str">
        <f>IFERROR(IF(INDEX('ce raw data'!$C$2:$CZ$3000,MATCH(1,INDEX(('ce raw data'!$A$2:$A$3000=C65)*('ce raw data'!$B$2:$B$3000=$B84),,),0),MATCH(M68,'ce raw data'!$C$1:$CZ$1,0))="","-",INDEX('ce raw data'!$C$2:$CZ$3000,MATCH(1,INDEX(('ce raw data'!$A$2:$A$3000=C65)*('ce raw data'!$B$2:$B$3000=$B84),,),0),MATCH(M68,'ce raw data'!$C$1:$CZ$1,0))),"-")</f>
        <v>-</v>
      </c>
      <c r="N84" s="8" t="str">
        <f>IFERROR(IF(INDEX('ce raw data'!$C$2:$CZ$3000,MATCH(1,INDEX(('ce raw data'!$A$2:$A$3000=C65)*('ce raw data'!$B$2:$B$3000=$B84),,),0),MATCH(N68,'ce raw data'!$C$1:$CZ$1,0))="","-",INDEX('ce raw data'!$C$2:$CZ$3000,MATCH(1,INDEX(('ce raw data'!$A$2:$A$3000=C65)*('ce raw data'!$B$2:$B$3000=$B84),,),0),MATCH(N68,'ce raw data'!$C$1:$CZ$1,0))),"-")</f>
        <v>-</v>
      </c>
    </row>
    <row r="85" spans="2:14" ht="20.25" hidden="1" customHeight="1" x14ac:dyDescent="0.4">
      <c r="B85" s="11"/>
      <c r="C85" s="8" t="str">
        <f>IFERROR(IF(INDEX('ce raw data'!$C$2:$CZ$3000,MATCH(1,INDEX(('ce raw data'!$A$2:$A$3000=C65)*('ce raw data'!$B$2:$B$3000=$B86),,),0),MATCH(SUBSTITUTE(C68,"Allele","Height"),'ce raw data'!$C$1:$CZ$1,0))="","-",INDEX('ce raw data'!$C$2:$CZ$3000,MATCH(1,INDEX(('ce raw data'!$A$2:$A$3000=C65)*('ce raw data'!$B$2:$B$3000=$B86),,),0),MATCH(SUBSTITUTE(C68,"Allele","Height"),'ce raw data'!$C$1:$CZ$1,0))),"-")</f>
        <v>-</v>
      </c>
      <c r="D85" s="8" t="str">
        <f>IFERROR(IF(INDEX('ce raw data'!$C$2:$CZ$3000,MATCH(1,INDEX(('ce raw data'!$A$2:$A$3000=C65)*('ce raw data'!$B$2:$B$3000=$B86),,),0),MATCH(SUBSTITUTE(D68,"Allele","Height"),'ce raw data'!$C$1:$CZ$1,0))="","-",INDEX('ce raw data'!$C$2:$CZ$3000,MATCH(1,INDEX(('ce raw data'!$A$2:$A$3000=C65)*('ce raw data'!$B$2:$B$3000=$B86),,),0),MATCH(SUBSTITUTE(D68,"Allele","Height"),'ce raw data'!$C$1:$CZ$1,0))),"-")</f>
        <v>-</v>
      </c>
      <c r="E85" s="8" t="str">
        <f>IFERROR(IF(INDEX('ce raw data'!$C$2:$CZ$3000,MATCH(1,INDEX(('ce raw data'!$A$2:$A$3000=C65)*('ce raw data'!$B$2:$B$3000=$B86),,),0),MATCH(SUBSTITUTE(E68,"Allele","Height"),'ce raw data'!$C$1:$CZ$1,0))="","-",INDEX('ce raw data'!$C$2:$CZ$3000,MATCH(1,INDEX(('ce raw data'!$A$2:$A$3000=C65)*('ce raw data'!$B$2:$B$3000=$B86),,),0),MATCH(SUBSTITUTE(E68,"Allele","Height"),'ce raw data'!$C$1:$CZ$1,0))),"-")</f>
        <v>-</v>
      </c>
      <c r="F85" s="8" t="str">
        <f>IFERROR(IF(INDEX('ce raw data'!$C$2:$CZ$3000,MATCH(1,INDEX(('ce raw data'!$A$2:$A$3000=C65)*('ce raw data'!$B$2:$B$3000=$B86),,),0),MATCH(SUBSTITUTE(F68,"Allele","Height"),'ce raw data'!$C$1:$CZ$1,0))="","-",INDEX('ce raw data'!$C$2:$CZ$3000,MATCH(1,INDEX(('ce raw data'!$A$2:$A$3000=C65)*('ce raw data'!$B$2:$B$3000=$B86),,),0),MATCH(SUBSTITUTE(F68,"Allele","Height"),'ce raw data'!$C$1:$CZ$1,0))),"-")</f>
        <v>-</v>
      </c>
      <c r="G85" s="8" t="str">
        <f>IFERROR(IF(INDEX('ce raw data'!$C$2:$CZ$3000,MATCH(1,INDEX(('ce raw data'!$A$2:$A$3000=C65)*('ce raw data'!$B$2:$B$3000=$B86),,),0),MATCH(SUBSTITUTE(G68,"Allele","Height"),'ce raw data'!$C$1:$CZ$1,0))="","-",INDEX('ce raw data'!$C$2:$CZ$3000,MATCH(1,INDEX(('ce raw data'!$A$2:$A$3000=C65)*('ce raw data'!$B$2:$B$3000=$B86),,),0),MATCH(SUBSTITUTE(G68,"Allele","Height"),'ce raw data'!$C$1:$CZ$1,0))),"-")</f>
        <v>-</v>
      </c>
      <c r="H85" s="8" t="str">
        <f>IFERROR(IF(INDEX('ce raw data'!$C$2:$CZ$3000,MATCH(1,INDEX(('ce raw data'!$A$2:$A$3000=C65)*('ce raw data'!$B$2:$B$3000=$B86),,),0),MATCH(SUBSTITUTE(H68,"Allele","Height"),'ce raw data'!$C$1:$CZ$1,0))="","-",INDEX('ce raw data'!$C$2:$CZ$3000,MATCH(1,INDEX(('ce raw data'!$A$2:$A$3000=C65)*('ce raw data'!$B$2:$B$3000=$B86),,),0),MATCH(SUBSTITUTE(H68,"Allele","Height"),'ce raw data'!$C$1:$CZ$1,0))),"-")</f>
        <v>-</v>
      </c>
      <c r="I85" s="8" t="str">
        <f>IFERROR(IF(INDEX('ce raw data'!$C$2:$CZ$3000,MATCH(1,INDEX(('ce raw data'!$A$2:$A$3000=C65)*('ce raw data'!$B$2:$B$3000=$B86),,),0),MATCH(SUBSTITUTE(I68,"Allele","Height"),'ce raw data'!$C$1:$CZ$1,0))="","-",INDEX('ce raw data'!$C$2:$CZ$3000,MATCH(1,INDEX(('ce raw data'!$A$2:$A$3000=C65)*('ce raw data'!$B$2:$B$3000=$B86),,),0),MATCH(SUBSTITUTE(I68,"Allele","Height"),'ce raw data'!$C$1:$CZ$1,0))),"-")</f>
        <v>-</v>
      </c>
      <c r="J85" s="8" t="str">
        <f>IFERROR(IF(INDEX('ce raw data'!$C$2:$CZ$3000,MATCH(1,INDEX(('ce raw data'!$A$2:$A$3000=C65)*('ce raw data'!$B$2:$B$3000=$B86),,),0),MATCH(SUBSTITUTE(J68,"Allele","Height"),'ce raw data'!$C$1:$CZ$1,0))="","-",INDEX('ce raw data'!$C$2:$CZ$3000,MATCH(1,INDEX(('ce raw data'!$A$2:$A$3000=C65)*('ce raw data'!$B$2:$B$3000=$B86),,),0),MATCH(SUBSTITUTE(J68,"Allele","Height"),'ce raw data'!$C$1:$CZ$1,0))),"-")</f>
        <v>-</v>
      </c>
      <c r="K85" s="8" t="str">
        <f>IFERROR(IF(INDEX('ce raw data'!$C$2:$CZ$3000,MATCH(1,INDEX(('ce raw data'!$A$2:$A$3000=C65)*('ce raw data'!$B$2:$B$3000=$B86),,),0),MATCH(SUBSTITUTE(K68,"Allele","Height"),'ce raw data'!$C$1:$CZ$1,0))="","-",INDEX('ce raw data'!$C$2:$CZ$3000,MATCH(1,INDEX(('ce raw data'!$A$2:$A$3000=C65)*('ce raw data'!$B$2:$B$3000=$B86),,),0),MATCH(SUBSTITUTE(K68,"Allele","Height"),'ce raw data'!$C$1:$CZ$1,0))),"-")</f>
        <v>-</v>
      </c>
      <c r="L85" s="8" t="str">
        <f>IFERROR(IF(INDEX('ce raw data'!$C$2:$CZ$3000,MATCH(1,INDEX(('ce raw data'!$A$2:$A$3000=C65)*('ce raw data'!$B$2:$B$3000=$B86),,),0),MATCH(SUBSTITUTE(L68,"Allele","Height"),'ce raw data'!$C$1:$CZ$1,0))="","-",INDEX('ce raw data'!$C$2:$CZ$3000,MATCH(1,INDEX(('ce raw data'!$A$2:$A$3000=C65)*('ce raw data'!$B$2:$B$3000=$B86),,),0),MATCH(SUBSTITUTE(L68,"Allele","Height"),'ce raw data'!$C$1:$CZ$1,0))),"-")</f>
        <v>-</v>
      </c>
      <c r="M85" s="8" t="str">
        <f>IFERROR(IF(INDEX('ce raw data'!$C$2:$CZ$3000,MATCH(1,INDEX(('ce raw data'!$A$2:$A$3000=C65)*('ce raw data'!$B$2:$B$3000=$B86),,),0),MATCH(SUBSTITUTE(M68,"Allele","Height"),'ce raw data'!$C$1:$CZ$1,0))="","-",INDEX('ce raw data'!$C$2:$CZ$3000,MATCH(1,INDEX(('ce raw data'!$A$2:$A$3000=C65)*('ce raw data'!$B$2:$B$3000=$B86),,),0),MATCH(SUBSTITUTE(M68,"Allele","Height"),'ce raw data'!$C$1:$CZ$1,0))),"-")</f>
        <v>-</v>
      </c>
      <c r="N85" s="8" t="str">
        <f>IFERROR(IF(INDEX('ce raw data'!$C$2:$CZ$3000,MATCH(1,INDEX(('ce raw data'!$A$2:$A$3000=C65)*('ce raw data'!$B$2:$B$3000=$B86),,),0),MATCH(SUBSTITUTE(N68,"Allele","Height"),'ce raw data'!$C$1:$CZ$1,0))="","-",INDEX('ce raw data'!$C$2:$CZ$3000,MATCH(1,INDEX(('ce raw data'!$A$2:$A$3000=C65)*('ce raw data'!$B$2:$B$3000=$B86),,),0),MATCH(SUBSTITUTE(N68,"Allele","Height"),'ce raw data'!$C$1:$CZ$1,0))),"-")</f>
        <v>-</v>
      </c>
    </row>
    <row r="86" spans="2:14" x14ac:dyDescent="0.4">
      <c r="B86" s="11" t="str">
        <f>'Allele Call Table'!$A$87</f>
        <v>D18S51</v>
      </c>
      <c r="C86" s="8" t="str">
        <f>IFERROR(IF(INDEX('ce raw data'!$C$2:$CZ$3000,MATCH(1,INDEX(('ce raw data'!$A$2:$A$3000=C65)*('ce raw data'!$B$2:$B$3000=$B86),,),0),MATCH(C68,'ce raw data'!$C$1:$CZ$1,0))="","-",INDEX('ce raw data'!$C$2:$CZ$3000,MATCH(1,INDEX(('ce raw data'!$A$2:$A$3000=C65)*('ce raw data'!$B$2:$B$3000=$B86),,),0),MATCH(C68,'ce raw data'!$C$1:$CZ$1,0))),"-")</f>
        <v>-</v>
      </c>
      <c r="D86" s="8" t="str">
        <f>IFERROR(IF(INDEX('ce raw data'!$C$2:$CZ$3000,MATCH(1,INDEX(('ce raw data'!$A$2:$A$3000=C65)*('ce raw data'!$B$2:$B$3000=$B86),,),0),MATCH(D68,'ce raw data'!$C$1:$CZ$1,0))="","-",INDEX('ce raw data'!$C$2:$CZ$3000,MATCH(1,INDEX(('ce raw data'!$A$2:$A$3000=C65)*('ce raw data'!$B$2:$B$3000=$B86),,),0),MATCH(D68,'ce raw data'!$C$1:$CZ$1,0))),"-")</f>
        <v>-</v>
      </c>
      <c r="E86" s="8" t="str">
        <f>IFERROR(IF(INDEX('ce raw data'!$C$2:$CZ$3000,MATCH(1,INDEX(('ce raw data'!$A$2:$A$3000=C65)*('ce raw data'!$B$2:$B$3000=$B86),,),0),MATCH(E68,'ce raw data'!$C$1:$CZ$1,0))="","-",INDEX('ce raw data'!$C$2:$CZ$3000,MATCH(1,INDEX(('ce raw data'!$A$2:$A$3000=C65)*('ce raw data'!$B$2:$B$3000=$B86),,),0),MATCH(E68,'ce raw data'!$C$1:$CZ$1,0))),"-")</f>
        <v>-</v>
      </c>
      <c r="F86" s="8" t="str">
        <f>IFERROR(IF(INDEX('ce raw data'!$C$2:$CZ$3000,MATCH(1,INDEX(('ce raw data'!$A$2:$A$3000=C65)*('ce raw data'!$B$2:$B$3000=$B86),,),0),MATCH(F68,'ce raw data'!$C$1:$CZ$1,0))="","-",INDEX('ce raw data'!$C$2:$CZ$3000,MATCH(1,INDEX(('ce raw data'!$A$2:$A$3000=C65)*('ce raw data'!$B$2:$B$3000=$B86),,),0),MATCH(F68,'ce raw data'!$C$1:$CZ$1,0))),"-")</f>
        <v>-</v>
      </c>
      <c r="G86" s="8" t="str">
        <f>IFERROR(IF(INDEX('ce raw data'!$C$2:$CZ$3000,MATCH(1,INDEX(('ce raw data'!$A$2:$A$3000=C65)*('ce raw data'!$B$2:$B$3000=$B86),,),0),MATCH(G68,'ce raw data'!$C$1:$CZ$1,0))="","-",INDEX('ce raw data'!$C$2:$CZ$3000,MATCH(1,INDEX(('ce raw data'!$A$2:$A$3000=C65)*('ce raw data'!$B$2:$B$3000=$B86),,),0),MATCH(G68,'ce raw data'!$C$1:$CZ$1,0))),"-")</f>
        <v>-</v>
      </c>
      <c r="H86" s="8" t="str">
        <f>IFERROR(IF(INDEX('ce raw data'!$C$2:$CZ$3000,MATCH(1,INDEX(('ce raw data'!$A$2:$A$3000=C65)*('ce raw data'!$B$2:$B$3000=$B86),,),0),MATCH(H68,'ce raw data'!$C$1:$CZ$1,0))="","-",INDEX('ce raw data'!$C$2:$CZ$3000,MATCH(1,INDEX(('ce raw data'!$A$2:$A$3000=C65)*('ce raw data'!$B$2:$B$3000=$B86),,),0),MATCH(H68,'ce raw data'!$C$1:$CZ$1,0))),"-")</f>
        <v>-</v>
      </c>
      <c r="I86" s="8" t="str">
        <f>IFERROR(IF(INDEX('ce raw data'!$C$2:$CZ$3000,MATCH(1,INDEX(('ce raw data'!$A$2:$A$3000=C65)*('ce raw data'!$B$2:$B$3000=$B86),,),0),MATCH(I68,'ce raw data'!$C$1:$CZ$1,0))="","-",INDEX('ce raw data'!$C$2:$CZ$3000,MATCH(1,INDEX(('ce raw data'!$A$2:$A$3000=C65)*('ce raw data'!$B$2:$B$3000=$B86),,),0),MATCH(I68,'ce raw data'!$C$1:$CZ$1,0))),"-")</f>
        <v>-</v>
      </c>
      <c r="J86" s="8" t="str">
        <f>IFERROR(IF(INDEX('ce raw data'!$C$2:$CZ$3000,MATCH(1,INDEX(('ce raw data'!$A$2:$A$3000=C65)*('ce raw data'!$B$2:$B$3000=$B86),,),0),MATCH(J68,'ce raw data'!$C$1:$CZ$1,0))="","-",INDEX('ce raw data'!$C$2:$CZ$3000,MATCH(1,INDEX(('ce raw data'!$A$2:$A$3000=C65)*('ce raw data'!$B$2:$B$3000=$B86),,),0),MATCH(J68,'ce raw data'!$C$1:$CZ$1,0))),"-")</f>
        <v>-</v>
      </c>
      <c r="K86" s="8" t="str">
        <f>IFERROR(IF(INDEX('ce raw data'!$C$2:$CZ$3000,MATCH(1,INDEX(('ce raw data'!$A$2:$A$3000=C65)*('ce raw data'!$B$2:$B$3000=$B86),,),0),MATCH(K68,'ce raw data'!$C$1:$CZ$1,0))="","-",INDEX('ce raw data'!$C$2:$CZ$3000,MATCH(1,INDEX(('ce raw data'!$A$2:$A$3000=C65)*('ce raw data'!$B$2:$B$3000=$B86),,),0),MATCH(K68,'ce raw data'!$C$1:$CZ$1,0))),"-")</f>
        <v>-</v>
      </c>
      <c r="L86" s="8" t="str">
        <f>IFERROR(IF(INDEX('ce raw data'!$C$2:$CZ$3000,MATCH(1,INDEX(('ce raw data'!$A$2:$A$3000=C65)*('ce raw data'!$B$2:$B$3000=$B86),,),0),MATCH(L68,'ce raw data'!$C$1:$CZ$1,0))="","-",INDEX('ce raw data'!$C$2:$CZ$3000,MATCH(1,INDEX(('ce raw data'!$A$2:$A$3000=C65)*('ce raw data'!$B$2:$B$3000=$B86),,),0),MATCH(L68,'ce raw data'!$C$1:$CZ$1,0))),"-")</f>
        <v>-</v>
      </c>
      <c r="M86" s="8" t="str">
        <f>IFERROR(IF(INDEX('ce raw data'!$C$2:$CZ$3000,MATCH(1,INDEX(('ce raw data'!$A$2:$A$3000=C65)*('ce raw data'!$B$2:$B$3000=$B86),,),0),MATCH(M68,'ce raw data'!$C$1:$CZ$1,0))="","-",INDEX('ce raw data'!$C$2:$CZ$3000,MATCH(1,INDEX(('ce raw data'!$A$2:$A$3000=C65)*('ce raw data'!$B$2:$B$3000=$B86),,),0),MATCH(M68,'ce raw data'!$C$1:$CZ$1,0))),"-")</f>
        <v>-</v>
      </c>
      <c r="N86" s="8" t="str">
        <f>IFERROR(IF(INDEX('ce raw data'!$C$2:$CZ$3000,MATCH(1,INDEX(('ce raw data'!$A$2:$A$3000=C65)*('ce raw data'!$B$2:$B$3000=$B86),,),0),MATCH(N68,'ce raw data'!$C$1:$CZ$1,0))="","-",INDEX('ce raw data'!$C$2:$CZ$3000,MATCH(1,INDEX(('ce raw data'!$A$2:$A$3000=C65)*('ce raw data'!$B$2:$B$3000=$B86),,),0),MATCH(N68,'ce raw data'!$C$1:$CZ$1,0))),"-")</f>
        <v>-</v>
      </c>
    </row>
    <row r="87" spans="2:14" ht="20.25" hidden="1" customHeight="1" x14ac:dyDescent="0.4">
      <c r="B87" s="11"/>
      <c r="C87" s="8" t="str">
        <f>IFERROR(IF(INDEX('ce raw data'!$C$2:$CZ$3000,MATCH(1,INDEX(('ce raw data'!$A$2:$A$3000=C65)*('ce raw data'!$B$2:$B$3000=$B88),,),0),MATCH(SUBSTITUTE(C68,"Allele","Height"),'ce raw data'!$C$1:$CZ$1,0))="","-",INDEX('ce raw data'!$C$2:$CZ$3000,MATCH(1,INDEX(('ce raw data'!$A$2:$A$3000=C65)*('ce raw data'!$B$2:$B$3000=$B88),,),0),MATCH(SUBSTITUTE(C68,"Allele","Height"),'ce raw data'!$C$1:$CZ$1,0))),"-")</f>
        <v>-</v>
      </c>
      <c r="D87" s="8" t="str">
        <f>IFERROR(IF(INDEX('ce raw data'!$C$2:$CZ$3000,MATCH(1,INDEX(('ce raw data'!$A$2:$A$3000=C65)*('ce raw data'!$B$2:$B$3000=$B88),,),0),MATCH(SUBSTITUTE(D68,"Allele","Height"),'ce raw data'!$C$1:$CZ$1,0))="","-",INDEX('ce raw data'!$C$2:$CZ$3000,MATCH(1,INDEX(('ce raw data'!$A$2:$A$3000=C65)*('ce raw data'!$B$2:$B$3000=$B88),,),0),MATCH(SUBSTITUTE(D68,"Allele","Height"),'ce raw data'!$C$1:$CZ$1,0))),"-")</f>
        <v>-</v>
      </c>
      <c r="E87" s="8" t="str">
        <f>IFERROR(IF(INDEX('ce raw data'!$C$2:$CZ$3000,MATCH(1,INDEX(('ce raw data'!$A$2:$A$3000=C65)*('ce raw data'!$B$2:$B$3000=$B88),,),0),MATCH(SUBSTITUTE(E68,"Allele","Height"),'ce raw data'!$C$1:$CZ$1,0))="","-",INDEX('ce raw data'!$C$2:$CZ$3000,MATCH(1,INDEX(('ce raw data'!$A$2:$A$3000=C65)*('ce raw data'!$B$2:$B$3000=$B88),,),0),MATCH(SUBSTITUTE(E68,"Allele","Height"),'ce raw data'!$C$1:$CZ$1,0))),"-")</f>
        <v>-</v>
      </c>
      <c r="F87" s="8" t="str">
        <f>IFERROR(IF(INDEX('ce raw data'!$C$2:$CZ$3000,MATCH(1,INDEX(('ce raw data'!$A$2:$A$3000=C65)*('ce raw data'!$B$2:$B$3000=$B88),,),0),MATCH(SUBSTITUTE(F68,"Allele","Height"),'ce raw data'!$C$1:$CZ$1,0))="","-",INDEX('ce raw data'!$C$2:$CZ$3000,MATCH(1,INDEX(('ce raw data'!$A$2:$A$3000=C65)*('ce raw data'!$B$2:$B$3000=$B88),,),0),MATCH(SUBSTITUTE(F68,"Allele","Height"),'ce raw data'!$C$1:$CZ$1,0))),"-")</f>
        <v>-</v>
      </c>
      <c r="G87" s="8" t="str">
        <f>IFERROR(IF(INDEX('ce raw data'!$C$2:$CZ$3000,MATCH(1,INDEX(('ce raw data'!$A$2:$A$3000=C65)*('ce raw data'!$B$2:$B$3000=$B88),,),0),MATCH(SUBSTITUTE(G68,"Allele","Height"),'ce raw data'!$C$1:$CZ$1,0))="","-",INDEX('ce raw data'!$C$2:$CZ$3000,MATCH(1,INDEX(('ce raw data'!$A$2:$A$3000=C65)*('ce raw data'!$B$2:$B$3000=$B88),,),0),MATCH(SUBSTITUTE(G68,"Allele","Height"),'ce raw data'!$C$1:$CZ$1,0))),"-")</f>
        <v>-</v>
      </c>
      <c r="H87" s="8" t="str">
        <f>IFERROR(IF(INDEX('ce raw data'!$C$2:$CZ$3000,MATCH(1,INDEX(('ce raw data'!$A$2:$A$3000=C65)*('ce raw data'!$B$2:$B$3000=$B88),,),0),MATCH(SUBSTITUTE(H68,"Allele","Height"),'ce raw data'!$C$1:$CZ$1,0))="","-",INDEX('ce raw data'!$C$2:$CZ$3000,MATCH(1,INDEX(('ce raw data'!$A$2:$A$3000=C65)*('ce raw data'!$B$2:$B$3000=$B88),,),0),MATCH(SUBSTITUTE(H68,"Allele","Height"),'ce raw data'!$C$1:$CZ$1,0))),"-")</f>
        <v>-</v>
      </c>
      <c r="I87" s="8" t="str">
        <f>IFERROR(IF(INDEX('ce raw data'!$C$2:$CZ$3000,MATCH(1,INDEX(('ce raw data'!$A$2:$A$3000=C65)*('ce raw data'!$B$2:$B$3000=$B88),,),0),MATCH(SUBSTITUTE(I68,"Allele","Height"),'ce raw data'!$C$1:$CZ$1,0))="","-",INDEX('ce raw data'!$C$2:$CZ$3000,MATCH(1,INDEX(('ce raw data'!$A$2:$A$3000=C65)*('ce raw data'!$B$2:$B$3000=$B88),,),0),MATCH(SUBSTITUTE(I68,"Allele","Height"),'ce raw data'!$C$1:$CZ$1,0))),"-")</f>
        <v>-</v>
      </c>
      <c r="J87" s="8" t="str">
        <f>IFERROR(IF(INDEX('ce raw data'!$C$2:$CZ$3000,MATCH(1,INDEX(('ce raw data'!$A$2:$A$3000=C65)*('ce raw data'!$B$2:$B$3000=$B88),,),0),MATCH(SUBSTITUTE(J68,"Allele","Height"),'ce raw data'!$C$1:$CZ$1,0))="","-",INDEX('ce raw data'!$C$2:$CZ$3000,MATCH(1,INDEX(('ce raw data'!$A$2:$A$3000=C65)*('ce raw data'!$B$2:$B$3000=$B88),,),0),MATCH(SUBSTITUTE(J68,"Allele","Height"),'ce raw data'!$C$1:$CZ$1,0))),"-")</f>
        <v>-</v>
      </c>
      <c r="K87" s="8" t="str">
        <f>IFERROR(IF(INDEX('ce raw data'!$C$2:$CZ$3000,MATCH(1,INDEX(('ce raw data'!$A$2:$A$3000=C65)*('ce raw data'!$B$2:$B$3000=$B88),,),0),MATCH(SUBSTITUTE(K68,"Allele","Height"),'ce raw data'!$C$1:$CZ$1,0))="","-",INDEX('ce raw data'!$C$2:$CZ$3000,MATCH(1,INDEX(('ce raw data'!$A$2:$A$3000=C65)*('ce raw data'!$B$2:$B$3000=$B88),,),0),MATCH(SUBSTITUTE(K68,"Allele","Height"),'ce raw data'!$C$1:$CZ$1,0))),"-")</f>
        <v>-</v>
      </c>
      <c r="L87" s="8" t="str">
        <f>IFERROR(IF(INDEX('ce raw data'!$C$2:$CZ$3000,MATCH(1,INDEX(('ce raw data'!$A$2:$A$3000=C65)*('ce raw data'!$B$2:$B$3000=$B88),,),0),MATCH(SUBSTITUTE(L68,"Allele","Height"),'ce raw data'!$C$1:$CZ$1,0))="","-",INDEX('ce raw data'!$C$2:$CZ$3000,MATCH(1,INDEX(('ce raw data'!$A$2:$A$3000=C65)*('ce raw data'!$B$2:$B$3000=$B88),,),0),MATCH(SUBSTITUTE(L68,"Allele","Height"),'ce raw data'!$C$1:$CZ$1,0))),"-")</f>
        <v>-</v>
      </c>
      <c r="M87" s="8" t="str">
        <f>IFERROR(IF(INDEX('ce raw data'!$C$2:$CZ$3000,MATCH(1,INDEX(('ce raw data'!$A$2:$A$3000=C65)*('ce raw data'!$B$2:$B$3000=$B88),,),0),MATCH(SUBSTITUTE(M68,"Allele","Height"),'ce raw data'!$C$1:$CZ$1,0))="","-",INDEX('ce raw data'!$C$2:$CZ$3000,MATCH(1,INDEX(('ce raw data'!$A$2:$A$3000=C65)*('ce raw data'!$B$2:$B$3000=$B88),,),0),MATCH(SUBSTITUTE(M68,"Allele","Height"),'ce raw data'!$C$1:$CZ$1,0))),"-")</f>
        <v>-</v>
      </c>
      <c r="N87" s="8" t="str">
        <f>IFERROR(IF(INDEX('ce raw data'!$C$2:$CZ$3000,MATCH(1,INDEX(('ce raw data'!$A$2:$A$3000=C65)*('ce raw data'!$B$2:$B$3000=$B88),,),0),MATCH(SUBSTITUTE(N68,"Allele","Height"),'ce raw data'!$C$1:$CZ$1,0))="","-",INDEX('ce raw data'!$C$2:$CZ$3000,MATCH(1,INDEX(('ce raw data'!$A$2:$A$3000=C65)*('ce raw data'!$B$2:$B$3000=$B88),,),0),MATCH(SUBSTITUTE(N68,"Allele","Height"),'ce raw data'!$C$1:$CZ$1,0))),"-")</f>
        <v>-</v>
      </c>
    </row>
    <row r="88" spans="2:14" x14ac:dyDescent="0.4">
      <c r="B88" s="11" t="str">
        <f>'Allele Call Table'!$A$89</f>
        <v>D2S1338</v>
      </c>
      <c r="C88" s="8" t="str">
        <f>IFERROR(IF(INDEX('ce raw data'!$C$2:$CZ$3000,MATCH(1,INDEX(('ce raw data'!$A$2:$A$3000=C65)*('ce raw data'!$B$2:$B$3000=$B88),,),0),MATCH(C68,'ce raw data'!$C$1:$CZ$1,0))="","-",INDEX('ce raw data'!$C$2:$CZ$3000,MATCH(1,INDEX(('ce raw data'!$A$2:$A$3000=C65)*('ce raw data'!$B$2:$B$3000=$B88),,),0),MATCH(C68,'ce raw data'!$C$1:$CZ$1,0))),"-")</f>
        <v>-</v>
      </c>
      <c r="D88" s="8" t="str">
        <f>IFERROR(IF(INDEX('ce raw data'!$C$2:$CZ$3000,MATCH(1,INDEX(('ce raw data'!$A$2:$A$3000=C65)*('ce raw data'!$B$2:$B$3000=$B88),,),0),MATCH(D68,'ce raw data'!$C$1:$CZ$1,0))="","-",INDEX('ce raw data'!$C$2:$CZ$3000,MATCH(1,INDEX(('ce raw data'!$A$2:$A$3000=C65)*('ce raw data'!$B$2:$B$3000=$B88),,),0),MATCH(D68,'ce raw data'!$C$1:$CZ$1,0))),"-")</f>
        <v>-</v>
      </c>
      <c r="E88" s="8" t="str">
        <f>IFERROR(IF(INDEX('ce raw data'!$C$2:$CZ$3000,MATCH(1,INDEX(('ce raw data'!$A$2:$A$3000=C65)*('ce raw data'!$B$2:$B$3000=$B88),,),0),MATCH(E68,'ce raw data'!$C$1:$CZ$1,0))="","-",INDEX('ce raw data'!$C$2:$CZ$3000,MATCH(1,INDEX(('ce raw data'!$A$2:$A$3000=C65)*('ce raw data'!$B$2:$B$3000=$B88),,),0),MATCH(E68,'ce raw data'!$C$1:$CZ$1,0))),"-")</f>
        <v>-</v>
      </c>
      <c r="F88" s="8" t="str">
        <f>IFERROR(IF(INDEX('ce raw data'!$C$2:$CZ$3000,MATCH(1,INDEX(('ce raw data'!$A$2:$A$3000=C65)*('ce raw data'!$B$2:$B$3000=$B88),,),0),MATCH(F68,'ce raw data'!$C$1:$CZ$1,0))="","-",INDEX('ce raw data'!$C$2:$CZ$3000,MATCH(1,INDEX(('ce raw data'!$A$2:$A$3000=C65)*('ce raw data'!$B$2:$B$3000=$B88),,),0),MATCH(F68,'ce raw data'!$C$1:$CZ$1,0))),"-")</f>
        <v>-</v>
      </c>
      <c r="G88" s="8" t="str">
        <f>IFERROR(IF(INDEX('ce raw data'!$C$2:$CZ$3000,MATCH(1,INDEX(('ce raw data'!$A$2:$A$3000=C65)*('ce raw data'!$B$2:$B$3000=$B88),,),0),MATCH(G68,'ce raw data'!$C$1:$CZ$1,0))="","-",INDEX('ce raw data'!$C$2:$CZ$3000,MATCH(1,INDEX(('ce raw data'!$A$2:$A$3000=C65)*('ce raw data'!$B$2:$B$3000=$B88),,),0),MATCH(G68,'ce raw data'!$C$1:$CZ$1,0))),"-")</f>
        <v>-</v>
      </c>
      <c r="H88" s="8" t="str">
        <f>IFERROR(IF(INDEX('ce raw data'!$C$2:$CZ$3000,MATCH(1,INDEX(('ce raw data'!$A$2:$A$3000=C65)*('ce raw data'!$B$2:$B$3000=$B88),,),0),MATCH(H68,'ce raw data'!$C$1:$CZ$1,0))="","-",INDEX('ce raw data'!$C$2:$CZ$3000,MATCH(1,INDEX(('ce raw data'!$A$2:$A$3000=C65)*('ce raw data'!$B$2:$B$3000=$B88),,),0),MATCH(H68,'ce raw data'!$C$1:$CZ$1,0))),"-")</f>
        <v>-</v>
      </c>
      <c r="I88" s="8" t="str">
        <f>IFERROR(IF(INDEX('ce raw data'!$C$2:$CZ$3000,MATCH(1,INDEX(('ce raw data'!$A$2:$A$3000=C65)*('ce raw data'!$B$2:$B$3000=$B88),,),0),MATCH(I68,'ce raw data'!$C$1:$CZ$1,0))="","-",INDEX('ce raw data'!$C$2:$CZ$3000,MATCH(1,INDEX(('ce raw data'!$A$2:$A$3000=C65)*('ce raw data'!$B$2:$B$3000=$B88),,),0),MATCH(I68,'ce raw data'!$C$1:$CZ$1,0))),"-")</f>
        <v>-</v>
      </c>
      <c r="J88" s="8" t="str">
        <f>IFERROR(IF(INDEX('ce raw data'!$C$2:$CZ$3000,MATCH(1,INDEX(('ce raw data'!$A$2:$A$3000=C65)*('ce raw data'!$B$2:$B$3000=$B88),,),0),MATCH(J68,'ce raw data'!$C$1:$CZ$1,0))="","-",INDEX('ce raw data'!$C$2:$CZ$3000,MATCH(1,INDEX(('ce raw data'!$A$2:$A$3000=C65)*('ce raw data'!$B$2:$B$3000=$B88),,),0),MATCH(J68,'ce raw data'!$C$1:$CZ$1,0))),"-")</f>
        <v>-</v>
      </c>
      <c r="K88" s="8" t="str">
        <f>IFERROR(IF(INDEX('ce raw data'!$C$2:$CZ$3000,MATCH(1,INDEX(('ce raw data'!$A$2:$A$3000=C65)*('ce raw data'!$B$2:$B$3000=$B88),,),0),MATCH(K68,'ce raw data'!$C$1:$CZ$1,0))="","-",INDEX('ce raw data'!$C$2:$CZ$3000,MATCH(1,INDEX(('ce raw data'!$A$2:$A$3000=C65)*('ce raw data'!$B$2:$B$3000=$B88),,),0),MATCH(K68,'ce raw data'!$C$1:$CZ$1,0))),"-")</f>
        <v>-</v>
      </c>
      <c r="L88" s="8" t="str">
        <f>IFERROR(IF(INDEX('ce raw data'!$C$2:$CZ$3000,MATCH(1,INDEX(('ce raw data'!$A$2:$A$3000=C65)*('ce raw data'!$B$2:$B$3000=$B88),,),0),MATCH(L68,'ce raw data'!$C$1:$CZ$1,0))="","-",INDEX('ce raw data'!$C$2:$CZ$3000,MATCH(1,INDEX(('ce raw data'!$A$2:$A$3000=C65)*('ce raw data'!$B$2:$B$3000=$B88),,),0),MATCH(L68,'ce raw data'!$C$1:$CZ$1,0))),"-")</f>
        <v>-</v>
      </c>
      <c r="M88" s="8" t="str">
        <f>IFERROR(IF(INDEX('ce raw data'!$C$2:$CZ$3000,MATCH(1,INDEX(('ce raw data'!$A$2:$A$3000=C65)*('ce raw data'!$B$2:$B$3000=$B88),,),0),MATCH(M68,'ce raw data'!$C$1:$CZ$1,0))="","-",INDEX('ce raw data'!$C$2:$CZ$3000,MATCH(1,INDEX(('ce raw data'!$A$2:$A$3000=C65)*('ce raw data'!$B$2:$B$3000=$B88),,),0),MATCH(M68,'ce raw data'!$C$1:$CZ$1,0))),"-")</f>
        <v>-</v>
      </c>
      <c r="N88" s="8" t="str">
        <f>IFERROR(IF(INDEX('ce raw data'!$C$2:$CZ$3000,MATCH(1,INDEX(('ce raw data'!$A$2:$A$3000=C65)*('ce raw data'!$B$2:$B$3000=$B88),,),0),MATCH(N68,'ce raw data'!$C$1:$CZ$1,0))="","-",INDEX('ce raw data'!$C$2:$CZ$3000,MATCH(1,INDEX(('ce raw data'!$A$2:$A$3000=C65)*('ce raw data'!$B$2:$B$3000=$B88),,),0),MATCH(N68,'ce raw data'!$C$1:$CZ$1,0))),"-")</f>
        <v>-</v>
      </c>
    </row>
    <row r="89" spans="2:14" ht="20.25" hidden="1" customHeight="1" x14ac:dyDescent="0.4">
      <c r="B89" s="11"/>
      <c r="C89" s="8" t="str">
        <f>IFERROR(IF(INDEX('ce raw data'!$C$2:$CZ$3000,MATCH(1,INDEX(('ce raw data'!$A$2:$A$3000=C65)*('ce raw data'!$B$2:$B$3000=$B90),,),0),MATCH(SUBSTITUTE(C68,"Allele","Height"),'ce raw data'!$C$1:$CZ$1,0))="","-",INDEX('ce raw data'!$C$2:$CZ$3000,MATCH(1,INDEX(('ce raw data'!$A$2:$A$3000=C65)*('ce raw data'!$B$2:$B$3000=$B90),,),0),MATCH(SUBSTITUTE(C68,"Allele","Height"),'ce raw data'!$C$1:$CZ$1,0))),"-")</f>
        <v>-</v>
      </c>
      <c r="D89" s="8" t="str">
        <f>IFERROR(IF(INDEX('ce raw data'!$C$2:$CZ$3000,MATCH(1,INDEX(('ce raw data'!$A$2:$A$3000=C65)*('ce raw data'!$B$2:$B$3000=$B90),,),0),MATCH(SUBSTITUTE(D68,"Allele","Height"),'ce raw data'!$C$1:$CZ$1,0))="","-",INDEX('ce raw data'!$C$2:$CZ$3000,MATCH(1,INDEX(('ce raw data'!$A$2:$A$3000=C65)*('ce raw data'!$B$2:$B$3000=$B90),,),0),MATCH(SUBSTITUTE(D68,"Allele","Height"),'ce raw data'!$C$1:$CZ$1,0))),"-")</f>
        <v>-</v>
      </c>
      <c r="E89" s="8" t="str">
        <f>IFERROR(IF(INDEX('ce raw data'!$C$2:$CZ$3000,MATCH(1,INDEX(('ce raw data'!$A$2:$A$3000=C65)*('ce raw data'!$B$2:$B$3000=$B90),,),0),MATCH(SUBSTITUTE(E68,"Allele","Height"),'ce raw data'!$C$1:$CZ$1,0))="","-",INDEX('ce raw data'!$C$2:$CZ$3000,MATCH(1,INDEX(('ce raw data'!$A$2:$A$3000=C65)*('ce raw data'!$B$2:$B$3000=$B90),,),0),MATCH(SUBSTITUTE(E68,"Allele","Height"),'ce raw data'!$C$1:$CZ$1,0))),"-")</f>
        <v>-</v>
      </c>
      <c r="F89" s="8" t="str">
        <f>IFERROR(IF(INDEX('ce raw data'!$C$2:$CZ$3000,MATCH(1,INDEX(('ce raw data'!$A$2:$A$3000=C65)*('ce raw data'!$B$2:$B$3000=$B90),,),0),MATCH(SUBSTITUTE(F68,"Allele","Height"),'ce raw data'!$C$1:$CZ$1,0))="","-",INDEX('ce raw data'!$C$2:$CZ$3000,MATCH(1,INDEX(('ce raw data'!$A$2:$A$3000=C65)*('ce raw data'!$B$2:$B$3000=$B90),,),0),MATCH(SUBSTITUTE(F68,"Allele","Height"),'ce raw data'!$C$1:$CZ$1,0))),"-")</f>
        <v>-</v>
      </c>
      <c r="G89" s="8" t="str">
        <f>IFERROR(IF(INDEX('ce raw data'!$C$2:$CZ$3000,MATCH(1,INDEX(('ce raw data'!$A$2:$A$3000=C65)*('ce raw data'!$B$2:$B$3000=$B90),,),0),MATCH(SUBSTITUTE(G68,"Allele","Height"),'ce raw data'!$C$1:$CZ$1,0))="","-",INDEX('ce raw data'!$C$2:$CZ$3000,MATCH(1,INDEX(('ce raw data'!$A$2:$A$3000=C65)*('ce raw data'!$B$2:$B$3000=$B90),,),0),MATCH(SUBSTITUTE(G68,"Allele","Height"),'ce raw data'!$C$1:$CZ$1,0))),"-")</f>
        <v>-</v>
      </c>
      <c r="H89" s="8" t="str">
        <f>IFERROR(IF(INDEX('ce raw data'!$C$2:$CZ$3000,MATCH(1,INDEX(('ce raw data'!$A$2:$A$3000=C65)*('ce raw data'!$B$2:$B$3000=$B90),,),0),MATCH(SUBSTITUTE(H68,"Allele","Height"),'ce raw data'!$C$1:$CZ$1,0))="","-",INDEX('ce raw data'!$C$2:$CZ$3000,MATCH(1,INDEX(('ce raw data'!$A$2:$A$3000=C65)*('ce raw data'!$B$2:$B$3000=$B90),,),0),MATCH(SUBSTITUTE(H68,"Allele","Height"),'ce raw data'!$C$1:$CZ$1,0))),"-")</f>
        <v>-</v>
      </c>
      <c r="I89" s="8" t="str">
        <f>IFERROR(IF(INDEX('ce raw data'!$C$2:$CZ$3000,MATCH(1,INDEX(('ce raw data'!$A$2:$A$3000=C65)*('ce raw data'!$B$2:$B$3000=$B90),,),0),MATCH(SUBSTITUTE(I68,"Allele","Height"),'ce raw data'!$C$1:$CZ$1,0))="","-",INDEX('ce raw data'!$C$2:$CZ$3000,MATCH(1,INDEX(('ce raw data'!$A$2:$A$3000=C65)*('ce raw data'!$B$2:$B$3000=$B90),,),0),MATCH(SUBSTITUTE(I68,"Allele","Height"),'ce raw data'!$C$1:$CZ$1,0))),"-")</f>
        <v>-</v>
      </c>
      <c r="J89" s="8" t="str">
        <f>IFERROR(IF(INDEX('ce raw data'!$C$2:$CZ$3000,MATCH(1,INDEX(('ce raw data'!$A$2:$A$3000=C65)*('ce raw data'!$B$2:$B$3000=$B90),,),0),MATCH(SUBSTITUTE(J68,"Allele","Height"),'ce raw data'!$C$1:$CZ$1,0))="","-",INDEX('ce raw data'!$C$2:$CZ$3000,MATCH(1,INDEX(('ce raw data'!$A$2:$A$3000=C65)*('ce raw data'!$B$2:$B$3000=$B90),,),0),MATCH(SUBSTITUTE(J68,"Allele","Height"),'ce raw data'!$C$1:$CZ$1,0))),"-")</f>
        <v>-</v>
      </c>
      <c r="K89" s="8" t="str">
        <f>IFERROR(IF(INDEX('ce raw data'!$C$2:$CZ$3000,MATCH(1,INDEX(('ce raw data'!$A$2:$A$3000=C65)*('ce raw data'!$B$2:$B$3000=$B90),,),0),MATCH(SUBSTITUTE(K68,"Allele","Height"),'ce raw data'!$C$1:$CZ$1,0))="","-",INDEX('ce raw data'!$C$2:$CZ$3000,MATCH(1,INDEX(('ce raw data'!$A$2:$A$3000=C65)*('ce raw data'!$B$2:$B$3000=$B90),,),0),MATCH(SUBSTITUTE(K68,"Allele","Height"),'ce raw data'!$C$1:$CZ$1,0))),"-")</f>
        <v>-</v>
      </c>
      <c r="L89" s="8" t="str">
        <f>IFERROR(IF(INDEX('ce raw data'!$C$2:$CZ$3000,MATCH(1,INDEX(('ce raw data'!$A$2:$A$3000=C65)*('ce raw data'!$B$2:$B$3000=$B90),,),0),MATCH(SUBSTITUTE(L68,"Allele","Height"),'ce raw data'!$C$1:$CZ$1,0))="","-",INDEX('ce raw data'!$C$2:$CZ$3000,MATCH(1,INDEX(('ce raw data'!$A$2:$A$3000=C65)*('ce raw data'!$B$2:$B$3000=$B90),,),0),MATCH(SUBSTITUTE(L68,"Allele","Height"),'ce raw data'!$C$1:$CZ$1,0))),"-")</f>
        <v>-</v>
      </c>
      <c r="M89" s="8" t="str">
        <f>IFERROR(IF(INDEX('ce raw data'!$C$2:$CZ$3000,MATCH(1,INDEX(('ce raw data'!$A$2:$A$3000=C65)*('ce raw data'!$B$2:$B$3000=$B90),,),0),MATCH(SUBSTITUTE(M68,"Allele","Height"),'ce raw data'!$C$1:$CZ$1,0))="","-",INDEX('ce raw data'!$C$2:$CZ$3000,MATCH(1,INDEX(('ce raw data'!$A$2:$A$3000=C65)*('ce raw data'!$B$2:$B$3000=$B90),,),0),MATCH(SUBSTITUTE(M68,"Allele","Height"),'ce raw data'!$C$1:$CZ$1,0))),"-")</f>
        <v>-</v>
      </c>
      <c r="N89" s="8" t="str">
        <f>IFERROR(IF(INDEX('ce raw data'!$C$2:$CZ$3000,MATCH(1,INDEX(('ce raw data'!$A$2:$A$3000=C65)*('ce raw data'!$B$2:$B$3000=$B90),,),0),MATCH(SUBSTITUTE(N68,"Allele","Height"),'ce raw data'!$C$1:$CZ$1,0))="","-",INDEX('ce raw data'!$C$2:$CZ$3000,MATCH(1,INDEX(('ce raw data'!$A$2:$A$3000=C65)*('ce raw data'!$B$2:$B$3000=$B90),,),0),MATCH(SUBSTITUTE(N68,"Allele","Height"),'ce raw data'!$C$1:$CZ$1,0))),"-")</f>
        <v>-</v>
      </c>
    </row>
    <row r="90" spans="2:14" x14ac:dyDescent="0.4">
      <c r="B90" s="11" t="str">
        <f>'Allele Call Table'!$A$91</f>
        <v>CSF1PO</v>
      </c>
      <c r="C90" s="8" t="str">
        <f>IFERROR(IF(INDEX('ce raw data'!$C$2:$CZ$3000,MATCH(1,INDEX(('ce raw data'!$A$2:$A$3000=C65)*('ce raw data'!$B$2:$B$3000=$B90),,),0),MATCH(C68,'ce raw data'!$C$1:$CZ$1,0))="","-",INDEX('ce raw data'!$C$2:$CZ$3000,MATCH(1,INDEX(('ce raw data'!$A$2:$A$3000=C65)*('ce raw data'!$B$2:$B$3000=$B90),,),0),MATCH(C68,'ce raw data'!$C$1:$CZ$1,0))),"-")</f>
        <v>-</v>
      </c>
      <c r="D90" s="8" t="str">
        <f>IFERROR(IF(INDEX('ce raw data'!$C$2:$CZ$3000,MATCH(1,INDEX(('ce raw data'!$A$2:$A$3000=C65)*('ce raw data'!$B$2:$B$3000=$B90),,),0),MATCH(D68,'ce raw data'!$C$1:$CZ$1,0))="","-",INDEX('ce raw data'!$C$2:$CZ$3000,MATCH(1,INDEX(('ce raw data'!$A$2:$A$3000=C65)*('ce raw data'!$B$2:$B$3000=$B90),,),0),MATCH(D68,'ce raw data'!$C$1:$CZ$1,0))),"-")</f>
        <v>-</v>
      </c>
      <c r="E90" s="8" t="str">
        <f>IFERROR(IF(INDEX('ce raw data'!$C$2:$CZ$3000,MATCH(1,INDEX(('ce raw data'!$A$2:$A$3000=C65)*('ce raw data'!$B$2:$B$3000=$B90),,),0),MATCH(E68,'ce raw data'!$C$1:$CZ$1,0))="","-",INDEX('ce raw data'!$C$2:$CZ$3000,MATCH(1,INDEX(('ce raw data'!$A$2:$A$3000=C65)*('ce raw data'!$B$2:$B$3000=$B90),,),0),MATCH(E68,'ce raw data'!$C$1:$CZ$1,0))),"-")</f>
        <v>-</v>
      </c>
      <c r="F90" s="8" t="str">
        <f>IFERROR(IF(INDEX('ce raw data'!$C$2:$CZ$3000,MATCH(1,INDEX(('ce raw data'!$A$2:$A$3000=C65)*('ce raw data'!$B$2:$B$3000=$B90),,),0),MATCH(F68,'ce raw data'!$C$1:$CZ$1,0))="","-",INDEX('ce raw data'!$C$2:$CZ$3000,MATCH(1,INDEX(('ce raw data'!$A$2:$A$3000=C65)*('ce raw data'!$B$2:$B$3000=$B90),,),0),MATCH(F68,'ce raw data'!$C$1:$CZ$1,0))),"-")</f>
        <v>-</v>
      </c>
      <c r="G90" s="8" t="str">
        <f>IFERROR(IF(INDEX('ce raw data'!$C$2:$CZ$3000,MATCH(1,INDEX(('ce raw data'!$A$2:$A$3000=C65)*('ce raw data'!$B$2:$B$3000=$B90),,),0),MATCH(G68,'ce raw data'!$C$1:$CZ$1,0))="","-",INDEX('ce raw data'!$C$2:$CZ$3000,MATCH(1,INDEX(('ce raw data'!$A$2:$A$3000=C65)*('ce raw data'!$B$2:$B$3000=$B90),,),0),MATCH(G68,'ce raw data'!$C$1:$CZ$1,0))),"-")</f>
        <v>-</v>
      </c>
      <c r="H90" s="8" t="str">
        <f>IFERROR(IF(INDEX('ce raw data'!$C$2:$CZ$3000,MATCH(1,INDEX(('ce raw data'!$A$2:$A$3000=C65)*('ce raw data'!$B$2:$B$3000=$B90),,),0),MATCH(H68,'ce raw data'!$C$1:$CZ$1,0))="","-",INDEX('ce raw data'!$C$2:$CZ$3000,MATCH(1,INDEX(('ce raw data'!$A$2:$A$3000=C65)*('ce raw data'!$B$2:$B$3000=$B90),,),0),MATCH(H68,'ce raw data'!$C$1:$CZ$1,0))),"-")</f>
        <v>-</v>
      </c>
      <c r="I90" s="8" t="str">
        <f>IFERROR(IF(INDEX('ce raw data'!$C$2:$CZ$3000,MATCH(1,INDEX(('ce raw data'!$A$2:$A$3000=C65)*('ce raw data'!$B$2:$B$3000=$B90),,),0),MATCH(I68,'ce raw data'!$C$1:$CZ$1,0))="","-",INDEX('ce raw data'!$C$2:$CZ$3000,MATCH(1,INDEX(('ce raw data'!$A$2:$A$3000=C65)*('ce raw data'!$B$2:$B$3000=$B90),,),0),MATCH(I68,'ce raw data'!$C$1:$CZ$1,0))),"-")</f>
        <v>-</v>
      </c>
      <c r="J90" s="8" t="str">
        <f>IFERROR(IF(INDEX('ce raw data'!$C$2:$CZ$3000,MATCH(1,INDEX(('ce raw data'!$A$2:$A$3000=C65)*('ce raw data'!$B$2:$B$3000=$B90),,),0),MATCH(J68,'ce raw data'!$C$1:$CZ$1,0))="","-",INDEX('ce raw data'!$C$2:$CZ$3000,MATCH(1,INDEX(('ce raw data'!$A$2:$A$3000=C65)*('ce raw data'!$B$2:$B$3000=$B90),,),0),MATCH(J68,'ce raw data'!$C$1:$CZ$1,0))),"-")</f>
        <v>-</v>
      </c>
      <c r="K90" s="8" t="str">
        <f>IFERROR(IF(INDEX('ce raw data'!$C$2:$CZ$3000,MATCH(1,INDEX(('ce raw data'!$A$2:$A$3000=C65)*('ce raw data'!$B$2:$B$3000=$B90),,),0),MATCH(K68,'ce raw data'!$C$1:$CZ$1,0))="","-",INDEX('ce raw data'!$C$2:$CZ$3000,MATCH(1,INDEX(('ce raw data'!$A$2:$A$3000=C65)*('ce raw data'!$B$2:$B$3000=$B90),,),0),MATCH(K68,'ce raw data'!$C$1:$CZ$1,0))),"-")</f>
        <v>-</v>
      </c>
      <c r="L90" s="8" t="str">
        <f>IFERROR(IF(INDEX('ce raw data'!$C$2:$CZ$3000,MATCH(1,INDEX(('ce raw data'!$A$2:$A$3000=C65)*('ce raw data'!$B$2:$B$3000=$B90),,),0),MATCH(L68,'ce raw data'!$C$1:$CZ$1,0))="","-",INDEX('ce raw data'!$C$2:$CZ$3000,MATCH(1,INDEX(('ce raw data'!$A$2:$A$3000=C65)*('ce raw data'!$B$2:$B$3000=$B90),,),0),MATCH(L68,'ce raw data'!$C$1:$CZ$1,0))),"-")</f>
        <v>-</v>
      </c>
      <c r="M90" s="8" t="str">
        <f>IFERROR(IF(INDEX('ce raw data'!$C$2:$CZ$3000,MATCH(1,INDEX(('ce raw data'!$A$2:$A$3000=C65)*('ce raw data'!$B$2:$B$3000=$B90),,),0),MATCH(M68,'ce raw data'!$C$1:$CZ$1,0))="","-",INDEX('ce raw data'!$C$2:$CZ$3000,MATCH(1,INDEX(('ce raw data'!$A$2:$A$3000=C65)*('ce raw data'!$B$2:$B$3000=$B90),,),0),MATCH(M68,'ce raw data'!$C$1:$CZ$1,0))),"-")</f>
        <v>-</v>
      </c>
      <c r="N90" s="8" t="str">
        <f>IFERROR(IF(INDEX('ce raw data'!$C$2:$CZ$3000,MATCH(1,INDEX(('ce raw data'!$A$2:$A$3000=C65)*('ce raw data'!$B$2:$B$3000=$B90),,),0),MATCH(N68,'ce raw data'!$C$1:$CZ$1,0))="","-",INDEX('ce raw data'!$C$2:$CZ$3000,MATCH(1,INDEX(('ce raw data'!$A$2:$A$3000=C65)*('ce raw data'!$B$2:$B$3000=$B90),,),0),MATCH(N68,'ce raw data'!$C$1:$CZ$1,0))),"-")</f>
        <v>-</v>
      </c>
    </row>
    <row r="91" spans="2:14" ht="20.25" hidden="1" customHeight="1" x14ac:dyDescent="0.4">
      <c r="B91" s="11"/>
      <c r="C91" s="8" t="str">
        <f>IFERROR(IF(INDEX('ce raw data'!$C$2:$CZ$3000,MATCH(1,INDEX(('ce raw data'!$A$2:$A$3000=C65)*('ce raw data'!$B$2:$B$3000=$B92),,),0),MATCH(SUBSTITUTE(C68,"Allele","Height"),'ce raw data'!$C$1:$CZ$1,0))="","-",INDEX('ce raw data'!$C$2:$CZ$3000,MATCH(1,INDEX(('ce raw data'!$A$2:$A$3000=C65)*('ce raw data'!$B$2:$B$3000=$B92),,),0),MATCH(SUBSTITUTE(C68,"Allele","Height"),'ce raw data'!$C$1:$CZ$1,0))),"-")</f>
        <v>-</v>
      </c>
      <c r="D91" s="8" t="str">
        <f>IFERROR(IF(INDEX('ce raw data'!$C$2:$CZ$3000,MATCH(1,INDEX(('ce raw data'!$A$2:$A$3000=C65)*('ce raw data'!$B$2:$B$3000=$B92),,),0),MATCH(SUBSTITUTE(D68,"Allele","Height"),'ce raw data'!$C$1:$CZ$1,0))="","-",INDEX('ce raw data'!$C$2:$CZ$3000,MATCH(1,INDEX(('ce raw data'!$A$2:$A$3000=C65)*('ce raw data'!$B$2:$B$3000=$B92),,),0),MATCH(SUBSTITUTE(D68,"Allele","Height"),'ce raw data'!$C$1:$CZ$1,0))),"-")</f>
        <v>-</v>
      </c>
      <c r="E91" s="8" t="str">
        <f>IFERROR(IF(INDEX('ce raw data'!$C$2:$CZ$3000,MATCH(1,INDEX(('ce raw data'!$A$2:$A$3000=C65)*('ce raw data'!$B$2:$B$3000=$B92),,),0),MATCH(SUBSTITUTE(E68,"Allele","Height"),'ce raw data'!$C$1:$CZ$1,0))="","-",INDEX('ce raw data'!$C$2:$CZ$3000,MATCH(1,INDEX(('ce raw data'!$A$2:$A$3000=C65)*('ce raw data'!$B$2:$B$3000=$B92),,),0),MATCH(SUBSTITUTE(E68,"Allele","Height"),'ce raw data'!$C$1:$CZ$1,0))),"-")</f>
        <v>-</v>
      </c>
      <c r="F91" s="8" t="str">
        <f>IFERROR(IF(INDEX('ce raw data'!$C$2:$CZ$3000,MATCH(1,INDEX(('ce raw data'!$A$2:$A$3000=C65)*('ce raw data'!$B$2:$B$3000=$B92),,),0),MATCH(SUBSTITUTE(F68,"Allele","Height"),'ce raw data'!$C$1:$CZ$1,0))="","-",INDEX('ce raw data'!$C$2:$CZ$3000,MATCH(1,INDEX(('ce raw data'!$A$2:$A$3000=C65)*('ce raw data'!$B$2:$B$3000=$B92),,),0),MATCH(SUBSTITUTE(F68,"Allele","Height"),'ce raw data'!$C$1:$CZ$1,0))),"-")</f>
        <v>-</v>
      </c>
      <c r="G91" s="8" t="str">
        <f>IFERROR(IF(INDEX('ce raw data'!$C$2:$CZ$3000,MATCH(1,INDEX(('ce raw data'!$A$2:$A$3000=C65)*('ce raw data'!$B$2:$B$3000=$B92),,),0),MATCH(SUBSTITUTE(G68,"Allele","Height"),'ce raw data'!$C$1:$CZ$1,0))="","-",INDEX('ce raw data'!$C$2:$CZ$3000,MATCH(1,INDEX(('ce raw data'!$A$2:$A$3000=C65)*('ce raw data'!$B$2:$B$3000=$B92),,),0),MATCH(SUBSTITUTE(G68,"Allele","Height"),'ce raw data'!$C$1:$CZ$1,0))),"-")</f>
        <v>-</v>
      </c>
      <c r="H91" s="8" t="str">
        <f>IFERROR(IF(INDEX('ce raw data'!$C$2:$CZ$3000,MATCH(1,INDEX(('ce raw data'!$A$2:$A$3000=C65)*('ce raw data'!$B$2:$B$3000=$B92),,),0),MATCH(SUBSTITUTE(H68,"Allele","Height"),'ce raw data'!$C$1:$CZ$1,0))="","-",INDEX('ce raw data'!$C$2:$CZ$3000,MATCH(1,INDEX(('ce raw data'!$A$2:$A$3000=C65)*('ce raw data'!$B$2:$B$3000=$B92),,),0),MATCH(SUBSTITUTE(H68,"Allele","Height"),'ce raw data'!$C$1:$CZ$1,0))),"-")</f>
        <v>-</v>
      </c>
      <c r="I91" s="8" t="str">
        <f>IFERROR(IF(INDEX('ce raw data'!$C$2:$CZ$3000,MATCH(1,INDEX(('ce raw data'!$A$2:$A$3000=C65)*('ce raw data'!$B$2:$B$3000=$B92),,),0),MATCH(SUBSTITUTE(I68,"Allele","Height"),'ce raw data'!$C$1:$CZ$1,0))="","-",INDEX('ce raw data'!$C$2:$CZ$3000,MATCH(1,INDEX(('ce raw data'!$A$2:$A$3000=C65)*('ce raw data'!$B$2:$B$3000=$B92),,),0),MATCH(SUBSTITUTE(I68,"Allele","Height"),'ce raw data'!$C$1:$CZ$1,0))),"-")</f>
        <v>-</v>
      </c>
      <c r="J91" s="8" t="str">
        <f>IFERROR(IF(INDEX('ce raw data'!$C$2:$CZ$3000,MATCH(1,INDEX(('ce raw data'!$A$2:$A$3000=C65)*('ce raw data'!$B$2:$B$3000=$B92),,),0),MATCH(SUBSTITUTE(J68,"Allele","Height"),'ce raw data'!$C$1:$CZ$1,0))="","-",INDEX('ce raw data'!$C$2:$CZ$3000,MATCH(1,INDEX(('ce raw data'!$A$2:$A$3000=C65)*('ce raw data'!$B$2:$B$3000=$B92),,),0),MATCH(SUBSTITUTE(J68,"Allele","Height"),'ce raw data'!$C$1:$CZ$1,0))),"-")</f>
        <v>-</v>
      </c>
      <c r="K91" s="8" t="str">
        <f>IFERROR(IF(INDEX('ce raw data'!$C$2:$CZ$3000,MATCH(1,INDEX(('ce raw data'!$A$2:$A$3000=C65)*('ce raw data'!$B$2:$B$3000=$B92),,),0),MATCH(SUBSTITUTE(K68,"Allele","Height"),'ce raw data'!$C$1:$CZ$1,0))="","-",INDEX('ce raw data'!$C$2:$CZ$3000,MATCH(1,INDEX(('ce raw data'!$A$2:$A$3000=C65)*('ce raw data'!$B$2:$B$3000=$B92),,),0),MATCH(SUBSTITUTE(K68,"Allele","Height"),'ce raw data'!$C$1:$CZ$1,0))),"-")</f>
        <v>-</v>
      </c>
      <c r="L91" s="8" t="str">
        <f>IFERROR(IF(INDEX('ce raw data'!$C$2:$CZ$3000,MATCH(1,INDEX(('ce raw data'!$A$2:$A$3000=C65)*('ce raw data'!$B$2:$B$3000=$B92),,),0),MATCH(SUBSTITUTE(L68,"Allele","Height"),'ce raw data'!$C$1:$CZ$1,0))="","-",INDEX('ce raw data'!$C$2:$CZ$3000,MATCH(1,INDEX(('ce raw data'!$A$2:$A$3000=C65)*('ce raw data'!$B$2:$B$3000=$B92),,),0),MATCH(SUBSTITUTE(L68,"Allele","Height"),'ce raw data'!$C$1:$CZ$1,0))),"-")</f>
        <v>-</v>
      </c>
      <c r="M91" s="8" t="str">
        <f>IFERROR(IF(INDEX('ce raw data'!$C$2:$CZ$3000,MATCH(1,INDEX(('ce raw data'!$A$2:$A$3000=C65)*('ce raw data'!$B$2:$B$3000=$B92),,),0),MATCH(SUBSTITUTE(M68,"Allele","Height"),'ce raw data'!$C$1:$CZ$1,0))="","-",INDEX('ce raw data'!$C$2:$CZ$3000,MATCH(1,INDEX(('ce raw data'!$A$2:$A$3000=C65)*('ce raw data'!$B$2:$B$3000=$B92),,),0),MATCH(SUBSTITUTE(M68,"Allele","Height"),'ce raw data'!$C$1:$CZ$1,0))),"-")</f>
        <v>-</v>
      </c>
      <c r="N91" s="8" t="str">
        <f>IFERROR(IF(INDEX('ce raw data'!$C$2:$CZ$3000,MATCH(1,INDEX(('ce raw data'!$A$2:$A$3000=C65)*('ce raw data'!$B$2:$B$3000=$B92),,),0),MATCH(SUBSTITUTE(N68,"Allele","Height"),'ce raw data'!$C$1:$CZ$1,0))="","-",INDEX('ce raw data'!$C$2:$CZ$3000,MATCH(1,INDEX(('ce raw data'!$A$2:$A$3000=C65)*('ce raw data'!$B$2:$B$3000=$B92),,),0),MATCH(SUBSTITUTE(N68,"Allele","Height"),'ce raw data'!$C$1:$CZ$1,0))),"-")</f>
        <v>-</v>
      </c>
    </row>
    <row r="92" spans="2:14" x14ac:dyDescent="0.4">
      <c r="B92" s="11" t="str">
        <f>'Allele Call Table'!$A$93</f>
        <v>Penta D</v>
      </c>
      <c r="C92" s="8" t="str">
        <f>IFERROR(IF(INDEX('ce raw data'!$C$2:$CZ$3000,MATCH(1,INDEX(('ce raw data'!$A$2:$A$3000=C65)*('ce raw data'!$B$2:$B$3000=$B92),,),0),MATCH(C68,'ce raw data'!$C$1:$CZ$1,0))="","-",INDEX('ce raw data'!$C$2:$CZ$3000,MATCH(1,INDEX(('ce raw data'!$A$2:$A$3000=C65)*('ce raw data'!$B$2:$B$3000=$B92),,),0),MATCH(C68,'ce raw data'!$C$1:$CZ$1,0))),"-")</f>
        <v>-</v>
      </c>
      <c r="D92" s="8" t="str">
        <f>IFERROR(IF(INDEX('ce raw data'!$C$2:$CZ$3000,MATCH(1,INDEX(('ce raw data'!$A$2:$A$3000=C65)*('ce raw data'!$B$2:$B$3000=$B92),,),0),MATCH(D68,'ce raw data'!$C$1:$CZ$1,0))="","-",INDEX('ce raw data'!$C$2:$CZ$3000,MATCH(1,INDEX(('ce raw data'!$A$2:$A$3000=C65)*('ce raw data'!$B$2:$B$3000=$B92),,),0),MATCH(D68,'ce raw data'!$C$1:$CZ$1,0))),"-")</f>
        <v>-</v>
      </c>
      <c r="E92" s="8" t="str">
        <f>IFERROR(IF(INDEX('ce raw data'!$C$2:$CZ$3000,MATCH(1,INDEX(('ce raw data'!$A$2:$A$3000=C65)*('ce raw data'!$B$2:$B$3000=$B92),,),0),MATCH(E68,'ce raw data'!$C$1:$CZ$1,0))="","-",INDEX('ce raw data'!$C$2:$CZ$3000,MATCH(1,INDEX(('ce raw data'!$A$2:$A$3000=C65)*('ce raw data'!$B$2:$B$3000=$B92),,),0),MATCH(E68,'ce raw data'!$C$1:$CZ$1,0))),"-")</f>
        <v>-</v>
      </c>
      <c r="F92" s="8" t="str">
        <f>IFERROR(IF(INDEX('ce raw data'!$C$2:$CZ$3000,MATCH(1,INDEX(('ce raw data'!$A$2:$A$3000=C65)*('ce raw data'!$B$2:$B$3000=$B92),,),0),MATCH(F68,'ce raw data'!$C$1:$CZ$1,0))="","-",INDEX('ce raw data'!$C$2:$CZ$3000,MATCH(1,INDEX(('ce raw data'!$A$2:$A$3000=C65)*('ce raw data'!$B$2:$B$3000=$B92),,),0),MATCH(F68,'ce raw data'!$C$1:$CZ$1,0))),"-")</f>
        <v>-</v>
      </c>
      <c r="G92" s="8" t="str">
        <f>IFERROR(IF(INDEX('ce raw data'!$C$2:$CZ$3000,MATCH(1,INDEX(('ce raw data'!$A$2:$A$3000=C65)*('ce raw data'!$B$2:$B$3000=$B92),,),0),MATCH(G68,'ce raw data'!$C$1:$CZ$1,0))="","-",INDEX('ce raw data'!$C$2:$CZ$3000,MATCH(1,INDEX(('ce raw data'!$A$2:$A$3000=C65)*('ce raw data'!$B$2:$B$3000=$B92),,),0),MATCH(G68,'ce raw data'!$C$1:$CZ$1,0))),"-")</f>
        <v>-</v>
      </c>
      <c r="H92" s="8" t="str">
        <f>IFERROR(IF(INDEX('ce raw data'!$C$2:$CZ$3000,MATCH(1,INDEX(('ce raw data'!$A$2:$A$3000=C65)*('ce raw data'!$B$2:$B$3000=$B92),,),0),MATCH(H68,'ce raw data'!$C$1:$CZ$1,0))="","-",INDEX('ce raw data'!$C$2:$CZ$3000,MATCH(1,INDEX(('ce raw data'!$A$2:$A$3000=C65)*('ce raw data'!$B$2:$B$3000=$B92),,),0),MATCH(H68,'ce raw data'!$C$1:$CZ$1,0))),"-")</f>
        <v>-</v>
      </c>
      <c r="I92" s="8" t="str">
        <f>IFERROR(IF(INDEX('ce raw data'!$C$2:$CZ$3000,MATCH(1,INDEX(('ce raw data'!$A$2:$A$3000=C65)*('ce raw data'!$B$2:$B$3000=$B92),,),0),MATCH(I68,'ce raw data'!$C$1:$CZ$1,0))="","-",INDEX('ce raw data'!$C$2:$CZ$3000,MATCH(1,INDEX(('ce raw data'!$A$2:$A$3000=C65)*('ce raw data'!$B$2:$B$3000=$B92),,),0),MATCH(I68,'ce raw data'!$C$1:$CZ$1,0))),"-")</f>
        <v>-</v>
      </c>
      <c r="J92" s="8" t="str">
        <f>IFERROR(IF(INDEX('ce raw data'!$C$2:$CZ$3000,MATCH(1,INDEX(('ce raw data'!$A$2:$A$3000=C65)*('ce raw data'!$B$2:$B$3000=$B92),,),0),MATCH(J68,'ce raw data'!$C$1:$CZ$1,0))="","-",INDEX('ce raw data'!$C$2:$CZ$3000,MATCH(1,INDEX(('ce raw data'!$A$2:$A$3000=C65)*('ce raw data'!$B$2:$B$3000=$B92),,),0),MATCH(J68,'ce raw data'!$C$1:$CZ$1,0))),"-")</f>
        <v>-</v>
      </c>
      <c r="K92" s="8" t="str">
        <f>IFERROR(IF(INDEX('ce raw data'!$C$2:$CZ$3000,MATCH(1,INDEX(('ce raw data'!$A$2:$A$3000=C65)*('ce raw data'!$B$2:$B$3000=$B92),,),0),MATCH(K68,'ce raw data'!$C$1:$CZ$1,0))="","-",INDEX('ce raw data'!$C$2:$CZ$3000,MATCH(1,INDEX(('ce raw data'!$A$2:$A$3000=C65)*('ce raw data'!$B$2:$B$3000=$B92),,),0),MATCH(K68,'ce raw data'!$C$1:$CZ$1,0))),"-")</f>
        <v>-</v>
      </c>
      <c r="L92" s="8" t="str">
        <f>IFERROR(IF(INDEX('ce raw data'!$C$2:$CZ$3000,MATCH(1,INDEX(('ce raw data'!$A$2:$A$3000=C65)*('ce raw data'!$B$2:$B$3000=$B92),,),0),MATCH(L68,'ce raw data'!$C$1:$CZ$1,0))="","-",INDEX('ce raw data'!$C$2:$CZ$3000,MATCH(1,INDEX(('ce raw data'!$A$2:$A$3000=C65)*('ce raw data'!$B$2:$B$3000=$B92),,),0),MATCH(L68,'ce raw data'!$C$1:$CZ$1,0))),"-")</f>
        <v>-</v>
      </c>
      <c r="M92" s="8" t="str">
        <f>IFERROR(IF(INDEX('ce raw data'!$C$2:$CZ$3000,MATCH(1,INDEX(('ce raw data'!$A$2:$A$3000=C65)*('ce raw data'!$B$2:$B$3000=$B92),,),0),MATCH(M68,'ce raw data'!$C$1:$CZ$1,0))="","-",INDEX('ce raw data'!$C$2:$CZ$3000,MATCH(1,INDEX(('ce raw data'!$A$2:$A$3000=C65)*('ce raw data'!$B$2:$B$3000=$B92),,),0),MATCH(M68,'ce raw data'!$C$1:$CZ$1,0))),"-")</f>
        <v>-</v>
      </c>
      <c r="N92" s="8" t="str">
        <f>IFERROR(IF(INDEX('ce raw data'!$C$2:$CZ$3000,MATCH(1,INDEX(('ce raw data'!$A$2:$A$3000=C65)*('ce raw data'!$B$2:$B$3000=$B92),,),0),MATCH(N68,'ce raw data'!$C$1:$CZ$1,0))="","-",INDEX('ce raw data'!$C$2:$CZ$3000,MATCH(1,INDEX(('ce raw data'!$A$2:$A$3000=C65)*('ce raw data'!$B$2:$B$3000=$B92),,),0),MATCH(N68,'ce raw data'!$C$1:$CZ$1,0))),"-")</f>
        <v>-</v>
      </c>
    </row>
    <row r="93" spans="2:14" ht="20.25" hidden="1" customHeight="1" x14ac:dyDescent="0.4">
      <c r="B93" s="10"/>
      <c r="C93" s="8" t="str">
        <f>IFERROR(IF(INDEX('ce raw data'!$C$2:$CZ$3000,MATCH(1,INDEX(('ce raw data'!$A$2:$A$3000=C65)*('ce raw data'!$B$2:$B$3000=$B94),,),0),MATCH(SUBSTITUTE(C68,"Allele","Height"),'ce raw data'!$C$1:$CZ$1,0))="","-",INDEX('ce raw data'!$C$2:$CZ$3000,MATCH(1,INDEX(('ce raw data'!$A$2:$A$3000=C65)*('ce raw data'!$B$2:$B$3000=$B94),,),0),MATCH(SUBSTITUTE(C68,"Allele","Height"),'ce raw data'!$C$1:$CZ$1,0))),"-")</f>
        <v>-</v>
      </c>
      <c r="D93" s="8" t="str">
        <f>IFERROR(IF(INDEX('ce raw data'!$C$2:$CZ$3000,MATCH(1,INDEX(('ce raw data'!$A$2:$A$3000=C65)*('ce raw data'!$B$2:$B$3000=$B94),,),0),MATCH(SUBSTITUTE(D68,"Allele","Height"),'ce raw data'!$C$1:$CZ$1,0))="","-",INDEX('ce raw data'!$C$2:$CZ$3000,MATCH(1,INDEX(('ce raw data'!$A$2:$A$3000=C65)*('ce raw data'!$B$2:$B$3000=$B94),,),0),MATCH(SUBSTITUTE(D68,"Allele","Height"),'ce raw data'!$C$1:$CZ$1,0))),"-")</f>
        <v>-</v>
      </c>
      <c r="E93" s="8" t="str">
        <f>IFERROR(IF(INDEX('ce raw data'!$C$2:$CZ$3000,MATCH(1,INDEX(('ce raw data'!$A$2:$A$3000=C65)*('ce raw data'!$B$2:$B$3000=$B94),,),0),MATCH(SUBSTITUTE(E68,"Allele","Height"),'ce raw data'!$C$1:$CZ$1,0))="","-",INDEX('ce raw data'!$C$2:$CZ$3000,MATCH(1,INDEX(('ce raw data'!$A$2:$A$3000=C65)*('ce raw data'!$B$2:$B$3000=$B94),,),0),MATCH(SUBSTITUTE(E68,"Allele","Height"),'ce raw data'!$C$1:$CZ$1,0))),"-")</f>
        <v>-</v>
      </c>
      <c r="F93" s="8" t="str">
        <f>IFERROR(IF(INDEX('ce raw data'!$C$2:$CZ$3000,MATCH(1,INDEX(('ce raw data'!$A$2:$A$3000=C65)*('ce raw data'!$B$2:$B$3000=$B94),,),0),MATCH(SUBSTITUTE(F68,"Allele","Height"),'ce raw data'!$C$1:$CZ$1,0))="","-",INDEX('ce raw data'!$C$2:$CZ$3000,MATCH(1,INDEX(('ce raw data'!$A$2:$A$3000=C65)*('ce raw data'!$B$2:$B$3000=$B94),,),0),MATCH(SUBSTITUTE(F68,"Allele","Height"),'ce raw data'!$C$1:$CZ$1,0))),"-")</f>
        <v>-</v>
      </c>
      <c r="G93" s="8" t="str">
        <f>IFERROR(IF(INDEX('ce raw data'!$C$2:$CZ$3000,MATCH(1,INDEX(('ce raw data'!$A$2:$A$3000=C65)*('ce raw data'!$B$2:$B$3000=$B94),,),0),MATCH(SUBSTITUTE(G68,"Allele","Height"),'ce raw data'!$C$1:$CZ$1,0))="","-",INDEX('ce raw data'!$C$2:$CZ$3000,MATCH(1,INDEX(('ce raw data'!$A$2:$A$3000=C65)*('ce raw data'!$B$2:$B$3000=$B94),,),0),MATCH(SUBSTITUTE(G68,"Allele","Height"),'ce raw data'!$C$1:$CZ$1,0))),"-")</f>
        <v>-</v>
      </c>
      <c r="H93" s="8" t="str">
        <f>IFERROR(IF(INDEX('ce raw data'!$C$2:$CZ$3000,MATCH(1,INDEX(('ce raw data'!$A$2:$A$3000=C65)*('ce raw data'!$B$2:$B$3000=$B94),,),0),MATCH(SUBSTITUTE(H68,"Allele","Height"),'ce raw data'!$C$1:$CZ$1,0))="","-",INDEX('ce raw data'!$C$2:$CZ$3000,MATCH(1,INDEX(('ce raw data'!$A$2:$A$3000=C65)*('ce raw data'!$B$2:$B$3000=$B94),,),0),MATCH(SUBSTITUTE(H68,"Allele","Height"),'ce raw data'!$C$1:$CZ$1,0))),"-")</f>
        <v>-</v>
      </c>
      <c r="I93" s="8" t="str">
        <f>IFERROR(IF(INDEX('ce raw data'!$C$2:$CZ$3000,MATCH(1,INDEX(('ce raw data'!$A$2:$A$3000=C65)*('ce raw data'!$B$2:$B$3000=$B94),,),0),MATCH(SUBSTITUTE(I68,"Allele","Height"),'ce raw data'!$C$1:$CZ$1,0))="","-",INDEX('ce raw data'!$C$2:$CZ$3000,MATCH(1,INDEX(('ce raw data'!$A$2:$A$3000=C65)*('ce raw data'!$B$2:$B$3000=$B94),,),0),MATCH(SUBSTITUTE(I68,"Allele","Height"),'ce raw data'!$C$1:$CZ$1,0))),"-")</f>
        <v>-</v>
      </c>
      <c r="J93" s="8" t="str">
        <f>IFERROR(IF(INDEX('ce raw data'!$C$2:$CZ$3000,MATCH(1,INDEX(('ce raw data'!$A$2:$A$3000=C65)*('ce raw data'!$B$2:$B$3000=$B94),,),0),MATCH(SUBSTITUTE(J68,"Allele","Height"),'ce raw data'!$C$1:$CZ$1,0))="","-",INDEX('ce raw data'!$C$2:$CZ$3000,MATCH(1,INDEX(('ce raw data'!$A$2:$A$3000=C65)*('ce raw data'!$B$2:$B$3000=$B94),,),0),MATCH(SUBSTITUTE(J68,"Allele","Height"),'ce raw data'!$C$1:$CZ$1,0))),"-")</f>
        <v>-</v>
      </c>
      <c r="K93" s="8" t="str">
        <f>IFERROR(IF(INDEX('ce raw data'!$C$2:$CZ$3000,MATCH(1,INDEX(('ce raw data'!$A$2:$A$3000=C65)*('ce raw data'!$B$2:$B$3000=$B94),,),0),MATCH(SUBSTITUTE(K68,"Allele","Height"),'ce raw data'!$C$1:$CZ$1,0))="","-",INDEX('ce raw data'!$C$2:$CZ$3000,MATCH(1,INDEX(('ce raw data'!$A$2:$A$3000=C65)*('ce raw data'!$B$2:$B$3000=$B94),,),0),MATCH(SUBSTITUTE(K68,"Allele","Height"),'ce raw data'!$C$1:$CZ$1,0))),"-")</f>
        <v>-</v>
      </c>
      <c r="L93" s="8" t="str">
        <f>IFERROR(IF(INDEX('ce raw data'!$C$2:$CZ$3000,MATCH(1,INDEX(('ce raw data'!$A$2:$A$3000=C65)*('ce raw data'!$B$2:$B$3000=$B94),,),0),MATCH(SUBSTITUTE(L68,"Allele","Height"),'ce raw data'!$C$1:$CZ$1,0))="","-",INDEX('ce raw data'!$C$2:$CZ$3000,MATCH(1,INDEX(('ce raw data'!$A$2:$A$3000=C65)*('ce raw data'!$B$2:$B$3000=$B94),,),0),MATCH(SUBSTITUTE(L68,"Allele","Height"),'ce raw data'!$C$1:$CZ$1,0))),"-")</f>
        <v>-</v>
      </c>
      <c r="M93" s="8" t="str">
        <f>IFERROR(IF(INDEX('ce raw data'!$C$2:$CZ$3000,MATCH(1,INDEX(('ce raw data'!$A$2:$A$3000=C65)*('ce raw data'!$B$2:$B$3000=$B94),,),0),MATCH(SUBSTITUTE(M68,"Allele","Height"),'ce raw data'!$C$1:$CZ$1,0))="","-",INDEX('ce raw data'!$C$2:$CZ$3000,MATCH(1,INDEX(('ce raw data'!$A$2:$A$3000=C65)*('ce raw data'!$B$2:$B$3000=$B94),,),0),MATCH(SUBSTITUTE(M68,"Allele","Height"),'ce raw data'!$C$1:$CZ$1,0))),"-")</f>
        <v>-</v>
      </c>
      <c r="N93" s="8" t="str">
        <f>IFERROR(IF(INDEX('ce raw data'!$C$2:$CZ$3000,MATCH(1,INDEX(('ce raw data'!$A$2:$A$3000=C65)*('ce raw data'!$B$2:$B$3000=$B94),,),0),MATCH(SUBSTITUTE(N68,"Allele","Height"),'ce raw data'!$C$1:$CZ$1,0))="","-",INDEX('ce raw data'!$C$2:$CZ$3000,MATCH(1,INDEX(('ce raw data'!$A$2:$A$3000=C65)*('ce raw data'!$B$2:$B$3000=$B94),,),0),MATCH(SUBSTITUTE(N68,"Allele","Height"),'ce raw data'!$C$1:$CZ$1,0))),"-")</f>
        <v>-</v>
      </c>
    </row>
    <row r="94" spans="2:14" x14ac:dyDescent="0.4">
      <c r="B94" s="14" t="str">
        <f>'Allele Call Table'!$A$95</f>
        <v>TH01</v>
      </c>
      <c r="C94" s="8" t="str">
        <f>IFERROR(IF(INDEX('ce raw data'!$C$2:$CZ$3000,MATCH(1,INDEX(('ce raw data'!$A$2:$A$3000=C65)*('ce raw data'!$B$2:$B$3000=$B94),,),0),MATCH(C68,'ce raw data'!$C$1:$CZ$1,0))="","-",INDEX('ce raw data'!$C$2:$CZ$3000,MATCH(1,INDEX(('ce raw data'!$A$2:$A$3000=C65)*('ce raw data'!$B$2:$B$3000=$B94),,),0),MATCH(C68,'ce raw data'!$C$1:$CZ$1,0))),"-")</f>
        <v>-</v>
      </c>
      <c r="D94" s="8" t="str">
        <f>IFERROR(IF(INDEX('ce raw data'!$C$2:$CZ$3000,MATCH(1,INDEX(('ce raw data'!$A$2:$A$3000=C65)*('ce raw data'!$B$2:$B$3000=$B94),,),0),MATCH(D68,'ce raw data'!$C$1:$CZ$1,0))="","-",INDEX('ce raw data'!$C$2:$CZ$3000,MATCH(1,INDEX(('ce raw data'!$A$2:$A$3000=C65)*('ce raw data'!$B$2:$B$3000=$B94),,),0),MATCH(D68,'ce raw data'!$C$1:$CZ$1,0))),"-")</f>
        <v>-</v>
      </c>
      <c r="E94" s="8" t="str">
        <f>IFERROR(IF(INDEX('ce raw data'!$C$2:$CZ$3000,MATCH(1,INDEX(('ce raw data'!$A$2:$A$3000=C65)*('ce raw data'!$B$2:$B$3000=$B94),,),0),MATCH(E68,'ce raw data'!$C$1:$CZ$1,0))="","-",INDEX('ce raw data'!$C$2:$CZ$3000,MATCH(1,INDEX(('ce raw data'!$A$2:$A$3000=C65)*('ce raw data'!$B$2:$B$3000=$B94),,),0),MATCH(E68,'ce raw data'!$C$1:$CZ$1,0))),"-")</f>
        <v>-</v>
      </c>
      <c r="F94" s="8" t="str">
        <f>IFERROR(IF(INDEX('ce raw data'!$C$2:$CZ$3000,MATCH(1,INDEX(('ce raw data'!$A$2:$A$3000=C65)*('ce raw data'!$B$2:$B$3000=$B94),,),0),MATCH(F68,'ce raw data'!$C$1:$CZ$1,0))="","-",INDEX('ce raw data'!$C$2:$CZ$3000,MATCH(1,INDEX(('ce raw data'!$A$2:$A$3000=C65)*('ce raw data'!$B$2:$B$3000=$B94),,),0),MATCH(F68,'ce raw data'!$C$1:$CZ$1,0))),"-")</f>
        <v>-</v>
      </c>
      <c r="G94" s="8" t="str">
        <f>IFERROR(IF(INDEX('ce raw data'!$C$2:$CZ$3000,MATCH(1,INDEX(('ce raw data'!$A$2:$A$3000=C65)*('ce raw data'!$B$2:$B$3000=$B94),,),0),MATCH(G68,'ce raw data'!$C$1:$CZ$1,0))="","-",INDEX('ce raw data'!$C$2:$CZ$3000,MATCH(1,INDEX(('ce raw data'!$A$2:$A$3000=C65)*('ce raw data'!$B$2:$B$3000=$B94),,),0),MATCH(G68,'ce raw data'!$C$1:$CZ$1,0))),"-")</f>
        <v>-</v>
      </c>
      <c r="H94" s="8" t="str">
        <f>IFERROR(IF(INDEX('ce raw data'!$C$2:$CZ$3000,MATCH(1,INDEX(('ce raw data'!$A$2:$A$3000=C65)*('ce raw data'!$B$2:$B$3000=$B94),,),0),MATCH(H68,'ce raw data'!$C$1:$CZ$1,0))="","-",INDEX('ce raw data'!$C$2:$CZ$3000,MATCH(1,INDEX(('ce raw data'!$A$2:$A$3000=C65)*('ce raw data'!$B$2:$B$3000=$B94),,),0),MATCH(H68,'ce raw data'!$C$1:$CZ$1,0))),"-")</f>
        <v>-</v>
      </c>
      <c r="I94" s="8" t="str">
        <f>IFERROR(IF(INDEX('ce raw data'!$C$2:$CZ$3000,MATCH(1,INDEX(('ce raw data'!$A$2:$A$3000=C65)*('ce raw data'!$B$2:$B$3000=$B94),,),0),MATCH(I68,'ce raw data'!$C$1:$CZ$1,0))="","-",INDEX('ce raw data'!$C$2:$CZ$3000,MATCH(1,INDEX(('ce raw data'!$A$2:$A$3000=C65)*('ce raw data'!$B$2:$B$3000=$B94),,),0),MATCH(I68,'ce raw data'!$C$1:$CZ$1,0))),"-")</f>
        <v>-</v>
      </c>
      <c r="J94" s="8" t="str">
        <f>IFERROR(IF(INDEX('ce raw data'!$C$2:$CZ$3000,MATCH(1,INDEX(('ce raw data'!$A$2:$A$3000=C65)*('ce raw data'!$B$2:$B$3000=$B94),,),0),MATCH(J68,'ce raw data'!$C$1:$CZ$1,0))="","-",INDEX('ce raw data'!$C$2:$CZ$3000,MATCH(1,INDEX(('ce raw data'!$A$2:$A$3000=C65)*('ce raw data'!$B$2:$B$3000=$B94),,),0),MATCH(J68,'ce raw data'!$C$1:$CZ$1,0))),"-")</f>
        <v>-</v>
      </c>
      <c r="K94" s="8" t="str">
        <f>IFERROR(IF(INDEX('ce raw data'!$C$2:$CZ$3000,MATCH(1,INDEX(('ce raw data'!$A$2:$A$3000=C65)*('ce raw data'!$B$2:$B$3000=$B94),,),0),MATCH(K68,'ce raw data'!$C$1:$CZ$1,0))="","-",INDEX('ce raw data'!$C$2:$CZ$3000,MATCH(1,INDEX(('ce raw data'!$A$2:$A$3000=C65)*('ce raw data'!$B$2:$B$3000=$B94),,),0),MATCH(K68,'ce raw data'!$C$1:$CZ$1,0))),"-")</f>
        <v>-</v>
      </c>
      <c r="L94" s="8" t="str">
        <f>IFERROR(IF(INDEX('ce raw data'!$C$2:$CZ$3000,MATCH(1,INDEX(('ce raw data'!$A$2:$A$3000=C65)*('ce raw data'!$B$2:$B$3000=$B94),,),0),MATCH(L68,'ce raw data'!$C$1:$CZ$1,0))="","-",INDEX('ce raw data'!$C$2:$CZ$3000,MATCH(1,INDEX(('ce raw data'!$A$2:$A$3000=C65)*('ce raw data'!$B$2:$B$3000=$B94),,),0),MATCH(L68,'ce raw data'!$C$1:$CZ$1,0))),"-")</f>
        <v>-</v>
      </c>
      <c r="M94" s="8" t="str">
        <f>IFERROR(IF(INDEX('ce raw data'!$C$2:$CZ$3000,MATCH(1,INDEX(('ce raw data'!$A$2:$A$3000=C65)*('ce raw data'!$B$2:$B$3000=$B94),,),0),MATCH(M68,'ce raw data'!$C$1:$CZ$1,0))="","-",INDEX('ce raw data'!$C$2:$CZ$3000,MATCH(1,INDEX(('ce raw data'!$A$2:$A$3000=C65)*('ce raw data'!$B$2:$B$3000=$B94),,),0),MATCH(M68,'ce raw data'!$C$1:$CZ$1,0))),"-")</f>
        <v>-</v>
      </c>
      <c r="N94" s="8" t="str">
        <f>IFERROR(IF(INDEX('ce raw data'!$C$2:$CZ$3000,MATCH(1,INDEX(('ce raw data'!$A$2:$A$3000=C65)*('ce raw data'!$B$2:$B$3000=$B94),,),0),MATCH(N68,'ce raw data'!$C$1:$CZ$1,0))="","-",INDEX('ce raw data'!$C$2:$CZ$3000,MATCH(1,INDEX(('ce raw data'!$A$2:$A$3000=C65)*('ce raw data'!$B$2:$B$3000=$B94),,),0),MATCH(N68,'ce raw data'!$C$1:$CZ$1,0))),"-")</f>
        <v>-</v>
      </c>
    </row>
    <row r="95" spans="2:14" ht="20.25" hidden="1" customHeight="1" x14ac:dyDescent="0.4">
      <c r="B95" s="14"/>
      <c r="C95" s="8" t="str">
        <f>IFERROR(IF(INDEX('ce raw data'!$C$2:$CZ$3000,MATCH(1,INDEX(('ce raw data'!$A$2:$A$3000=C65)*('ce raw data'!$B$2:$B$3000=$B96),,),0),MATCH(SUBSTITUTE(C68,"Allele","Height"),'ce raw data'!$C$1:$CZ$1,0))="","-",INDEX('ce raw data'!$C$2:$CZ$3000,MATCH(1,INDEX(('ce raw data'!$A$2:$A$3000=C65)*('ce raw data'!$B$2:$B$3000=$B96),,),0),MATCH(SUBSTITUTE(C68,"Allele","Height"),'ce raw data'!$C$1:$CZ$1,0))),"-")</f>
        <v>-</v>
      </c>
      <c r="D95" s="8" t="str">
        <f>IFERROR(IF(INDEX('ce raw data'!$C$2:$CZ$3000,MATCH(1,INDEX(('ce raw data'!$A$2:$A$3000=C65)*('ce raw data'!$B$2:$B$3000=$B96),,),0),MATCH(SUBSTITUTE(D68,"Allele","Height"),'ce raw data'!$C$1:$CZ$1,0))="","-",INDEX('ce raw data'!$C$2:$CZ$3000,MATCH(1,INDEX(('ce raw data'!$A$2:$A$3000=C65)*('ce raw data'!$B$2:$B$3000=$B96),,),0),MATCH(SUBSTITUTE(D68,"Allele","Height"),'ce raw data'!$C$1:$CZ$1,0))),"-")</f>
        <v>-</v>
      </c>
      <c r="E95" s="8" t="str">
        <f>IFERROR(IF(INDEX('ce raw data'!$C$2:$CZ$3000,MATCH(1,INDEX(('ce raw data'!$A$2:$A$3000=C65)*('ce raw data'!$B$2:$B$3000=$B96),,),0),MATCH(SUBSTITUTE(E68,"Allele","Height"),'ce raw data'!$C$1:$CZ$1,0))="","-",INDEX('ce raw data'!$C$2:$CZ$3000,MATCH(1,INDEX(('ce raw data'!$A$2:$A$3000=C65)*('ce raw data'!$B$2:$B$3000=$B96),,),0),MATCH(SUBSTITUTE(E68,"Allele","Height"),'ce raw data'!$C$1:$CZ$1,0))),"-")</f>
        <v>-</v>
      </c>
      <c r="F95" s="8" t="str">
        <f>IFERROR(IF(INDEX('ce raw data'!$C$2:$CZ$3000,MATCH(1,INDEX(('ce raw data'!$A$2:$A$3000=C65)*('ce raw data'!$B$2:$B$3000=$B96),,),0),MATCH(SUBSTITUTE(F68,"Allele","Height"),'ce raw data'!$C$1:$CZ$1,0))="","-",INDEX('ce raw data'!$C$2:$CZ$3000,MATCH(1,INDEX(('ce raw data'!$A$2:$A$3000=C65)*('ce raw data'!$B$2:$B$3000=$B96),,),0),MATCH(SUBSTITUTE(F68,"Allele","Height"),'ce raw data'!$C$1:$CZ$1,0))),"-")</f>
        <v>-</v>
      </c>
      <c r="G95" s="8" t="str">
        <f>IFERROR(IF(INDEX('ce raw data'!$C$2:$CZ$3000,MATCH(1,INDEX(('ce raw data'!$A$2:$A$3000=C65)*('ce raw data'!$B$2:$B$3000=$B96),,),0),MATCH(SUBSTITUTE(G68,"Allele","Height"),'ce raw data'!$C$1:$CZ$1,0))="","-",INDEX('ce raw data'!$C$2:$CZ$3000,MATCH(1,INDEX(('ce raw data'!$A$2:$A$3000=C65)*('ce raw data'!$B$2:$B$3000=$B96),,),0),MATCH(SUBSTITUTE(G68,"Allele","Height"),'ce raw data'!$C$1:$CZ$1,0))),"-")</f>
        <v>-</v>
      </c>
      <c r="H95" s="8" t="str">
        <f>IFERROR(IF(INDEX('ce raw data'!$C$2:$CZ$3000,MATCH(1,INDEX(('ce raw data'!$A$2:$A$3000=C65)*('ce raw data'!$B$2:$B$3000=$B96),,),0),MATCH(SUBSTITUTE(H68,"Allele","Height"),'ce raw data'!$C$1:$CZ$1,0))="","-",INDEX('ce raw data'!$C$2:$CZ$3000,MATCH(1,INDEX(('ce raw data'!$A$2:$A$3000=C65)*('ce raw data'!$B$2:$B$3000=$B96),,),0),MATCH(SUBSTITUTE(H68,"Allele","Height"),'ce raw data'!$C$1:$CZ$1,0))),"-")</f>
        <v>-</v>
      </c>
      <c r="I95" s="8" t="str">
        <f>IFERROR(IF(INDEX('ce raw data'!$C$2:$CZ$3000,MATCH(1,INDEX(('ce raw data'!$A$2:$A$3000=C65)*('ce raw data'!$B$2:$B$3000=$B96),,),0),MATCH(SUBSTITUTE(I68,"Allele","Height"),'ce raw data'!$C$1:$CZ$1,0))="","-",INDEX('ce raw data'!$C$2:$CZ$3000,MATCH(1,INDEX(('ce raw data'!$A$2:$A$3000=C65)*('ce raw data'!$B$2:$B$3000=$B96),,),0),MATCH(SUBSTITUTE(I68,"Allele","Height"),'ce raw data'!$C$1:$CZ$1,0))),"-")</f>
        <v>-</v>
      </c>
      <c r="J95" s="8" t="str">
        <f>IFERROR(IF(INDEX('ce raw data'!$C$2:$CZ$3000,MATCH(1,INDEX(('ce raw data'!$A$2:$A$3000=C65)*('ce raw data'!$B$2:$B$3000=$B96),,),0),MATCH(SUBSTITUTE(J68,"Allele","Height"),'ce raw data'!$C$1:$CZ$1,0))="","-",INDEX('ce raw data'!$C$2:$CZ$3000,MATCH(1,INDEX(('ce raw data'!$A$2:$A$3000=C65)*('ce raw data'!$B$2:$B$3000=$B96),,),0),MATCH(SUBSTITUTE(J68,"Allele","Height"),'ce raw data'!$C$1:$CZ$1,0))),"-")</f>
        <v>-</v>
      </c>
      <c r="K95" s="8" t="str">
        <f>IFERROR(IF(INDEX('ce raw data'!$C$2:$CZ$3000,MATCH(1,INDEX(('ce raw data'!$A$2:$A$3000=C65)*('ce raw data'!$B$2:$B$3000=$B96),,),0),MATCH(SUBSTITUTE(K68,"Allele","Height"),'ce raw data'!$C$1:$CZ$1,0))="","-",INDEX('ce raw data'!$C$2:$CZ$3000,MATCH(1,INDEX(('ce raw data'!$A$2:$A$3000=C65)*('ce raw data'!$B$2:$B$3000=$B96),,),0),MATCH(SUBSTITUTE(K68,"Allele","Height"),'ce raw data'!$C$1:$CZ$1,0))),"-")</f>
        <v>-</v>
      </c>
      <c r="L95" s="8" t="str">
        <f>IFERROR(IF(INDEX('ce raw data'!$C$2:$CZ$3000,MATCH(1,INDEX(('ce raw data'!$A$2:$A$3000=C65)*('ce raw data'!$B$2:$B$3000=$B96),,),0),MATCH(SUBSTITUTE(L68,"Allele","Height"),'ce raw data'!$C$1:$CZ$1,0))="","-",INDEX('ce raw data'!$C$2:$CZ$3000,MATCH(1,INDEX(('ce raw data'!$A$2:$A$3000=C65)*('ce raw data'!$B$2:$B$3000=$B96),,),0),MATCH(SUBSTITUTE(L68,"Allele","Height"),'ce raw data'!$C$1:$CZ$1,0))),"-")</f>
        <v>-</v>
      </c>
      <c r="M95" s="8" t="str">
        <f>IFERROR(IF(INDEX('ce raw data'!$C$2:$CZ$3000,MATCH(1,INDEX(('ce raw data'!$A$2:$A$3000=C65)*('ce raw data'!$B$2:$B$3000=$B96),,),0),MATCH(SUBSTITUTE(M68,"Allele","Height"),'ce raw data'!$C$1:$CZ$1,0))="","-",INDEX('ce raw data'!$C$2:$CZ$3000,MATCH(1,INDEX(('ce raw data'!$A$2:$A$3000=C65)*('ce raw data'!$B$2:$B$3000=$B96),,),0),MATCH(SUBSTITUTE(M68,"Allele","Height"),'ce raw data'!$C$1:$CZ$1,0))),"-")</f>
        <v>-</v>
      </c>
      <c r="N95" s="8" t="str">
        <f>IFERROR(IF(INDEX('ce raw data'!$C$2:$CZ$3000,MATCH(1,INDEX(('ce raw data'!$A$2:$A$3000=C65)*('ce raw data'!$B$2:$B$3000=$B96),,),0),MATCH(SUBSTITUTE(N68,"Allele","Height"),'ce raw data'!$C$1:$CZ$1,0))="","-",INDEX('ce raw data'!$C$2:$CZ$3000,MATCH(1,INDEX(('ce raw data'!$A$2:$A$3000=C65)*('ce raw data'!$B$2:$B$3000=$B96),,),0),MATCH(SUBSTITUTE(N68,"Allele","Height"),'ce raw data'!$C$1:$CZ$1,0))),"-")</f>
        <v>-</v>
      </c>
    </row>
    <row r="96" spans="2:14" x14ac:dyDescent="0.4">
      <c r="B96" s="14" t="str">
        <f>'Allele Call Table'!$A$97</f>
        <v>vWA</v>
      </c>
      <c r="C96" s="8" t="str">
        <f>IFERROR(IF(INDEX('ce raw data'!$C$2:$CZ$3000,MATCH(1,INDEX(('ce raw data'!$A$2:$A$3000=C65)*('ce raw data'!$B$2:$B$3000=$B96),,),0),MATCH(C68,'ce raw data'!$C$1:$CZ$1,0))="","-",INDEX('ce raw data'!$C$2:$CZ$3000,MATCH(1,INDEX(('ce raw data'!$A$2:$A$3000=C65)*('ce raw data'!$B$2:$B$3000=$B96),,),0),MATCH(C68,'ce raw data'!$C$1:$CZ$1,0))),"-")</f>
        <v>-</v>
      </c>
      <c r="D96" s="8" t="str">
        <f>IFERROR(IF(INDEX('ce raw data'!$C$2:$CZ$3000,MATCH(1,INDEX(('ce raw data'!$A$2:$A$3000=C65)*('ce raw data'!$B$2:$B$3000=$B96),,),0),MATCH(D68,'ce raw data'!$C$1:$CZ$1,0))="","-",INDEX('ce raw data'!$C$2:$CZ$3000,MATCH(1,INDEX(('ce raw data'!$A$2:$A$3000=C65)*('ce raw data'!$B$2:$B$3000=$B96),,),0),MATCH(D68,'ce raw data'!$C$1:$CZ$1,0))),"-")</f>
        <v>-</v>
      </c>
      <c r="E96" s="8" t="str">
        <f>IFERROR(IF(INDEX('ce raw data'!$C$2:$CZ$3000,MATCH(1,INDEX(('ce raw data'!$A$2:$A$3000=C65)*('ce raw data'!$B$2:$B$3000=$B96),,),0),MATCH(E68,'ce raw data'!$C$1:$CZ$1,0))="","-",INDEX('ce raw data'!$C$2:$CZ$3000,MATCH(1,INDEX(('ce raw data'!$A$2:$A$3000=C65)*('ce raw data'!$B$2:$B$3000=$B96),,),0),MATCH(E68,'ce raw data'!$C$1:$CZ$1,0))),"-")</f>
        <v>-</v>
      </c>
      <c r="F96" s="8" t="str">
        <f>IFERROR(IF(INDEX('ce raw data'!$C$2:$CZ$3000,MATCH(1,INDEX(('ce raw data'!$A$2:$A$3000=C65)*('ce raw data'!$B$2:$B$3000=$B96),,),0),MATCH(F68,'ce raw data'!$C$1:$CZ$1,0))="","-",INDEX('ce raw data'!$C$2:$CZ$3000,MATCH(1,INDEX(('ce raw data'!$A$2:$A$3000=C65)*('ce raw data'!$B$2:$B$3000=$B96),,),0),MATCH(F68,'ce raw data'!$C$1:$CZ$1,0))),"-")</f>
        <v>-</v>
      </c>
      <c r="G96" s="8" t="str">
        <f>IFERROR(IF(INDEX('ce raw data'!$C$2:$CZ$3000,MATCH(1,INDEX(('ce raw data'!$A$2:$A$3000=C65)*('ce raw data'!$B$2:$B$3000=$B96),,),0),MATCH(G68,'ce raw data'!$C$1:$CZ$1,0))="","-",INDEX('ce raw data'!$C$2:$CZ$3000,MATCH(1,INDEX(('ce raw data'!$A$2:$A$3000=C65)*('ce raw data'!$B$2:$B$3000=$B96),,),0),MATCH(G68,'ce raw data'!$C$1:$CZ$1,0))),"-")</f>
        <v>-</v>
      </c>
      <c r="H96" s="8" t="str">
        <f>IFERROR(IF(INDEX('ce raw data'!$C$2:$CZ$3000,MATCH(1,INDEX(('ce raw data'!$A$2:$A$3000=C65)*('ce raw data'!$B$2:$B$3000=$B96),,),0),MATCH(H68,'ce raw data'!$C$1:$CZ$1,0))="","-",INDEX('ce raw data'!$C$2:$CZ$3000,MATCH(1,INDEX(('ce raw data'!$A$2:$A$3000=C65)*('ce raw data'!$B$2:$B$3000=$B96),,),0),MATCH(H68,'ce raw data'!$C$1:$CZ$1,0))),"-")</f>
        <v>-</v>
      </c>
      <c r="I96" s="8" t="str">
        <f>IFERROR(IF(INDEX('ce raw data'!$C$2:$CZ$3000,MATCH(1,INDEX(('ce raw data'!$A$2:$A$3000=C65)*('ce raw data'!$B$2:$B$3000=$B96),,),0),MATCH(I68,'ce raw data'!$C$1:$CZ$1,0))="","-",INDEX('ce raw data'!$C$2:$CZ$3000,MATCH(1,INDEX(('ce raw data'!$A$2:$A$3000=C65)*('ce raw data'!$B$2:$B$3000=$B96),,),0),MATCH(I68,'ce raw data'!$C$1:$CZ$1,0))),"-")</f>
        <v>-</v>
      </c>
      <c r="J96" s="8" t="str">
        <f>IFERROR(IF(INDEX('ce raw data'!$C$2:$CZ$3000,MATCH(1,INDEX(('ce raw data'!$A$2:$A$3000=C65)*('ce raw data'!$B$2:$B$3000=$B96),,),0),MATCH(J68,'ce raw data'!$C$1:$CZ$1,0))="","-",INDEX('ce raw data'!$C$2:$CZ$3000,MATCH(1,INDEX(('ce raw data'!$A$2:$A$3000=C65)*('ce raw data'!$B$2:$B$3000=$B96),,),0),MATCH(J68,'ce raw data'!$C$1:$CZ$1,0))),"-")</f>
        <v>-</v>
      </c>
      <c r="K96" s="8" t="str">
        <f>IFERROR(IF(INDEX('ce raw data'!$C$2:$CZ$3000,MATCH(1,INDEX(('ce raw data'!$A$2:$A$3000=C65)*('ce raw data'!$B$2:$B$3000=$B96),,),0),MATCH(K68,'ce raw data'!$C$1:$CZ$1,0))="","-",INDEX('ce raw data'!$C$2:$CZ$3000,MATCH(1,INDEX(('ce raw data'!$A$2:$A$3000=C65)*('ce raw data'!$B$2:$B$3000=$B96),,),0),MATCH(K68,'ce raw data'!$C$1:$CZ$1,0))),"-")</f>
        <v>-</v>
      </c>
      <c r="L96" s="8" t="str">
        <f>IFERROR(IF(INDEX('ce raw data'!$C$2:$CZ$3000,MATCH(1,INDEX(('ce raw data'!$A$2:$A$3000=C65)*('ce raw data'!$B$2:$B$3000=$B96),,),0),MATCH(L68,'ce raw data'!$C$1:$CZ$1,0))="","-",INDEX('ce raw data'!$C$2:$CZ$3000,MATCH(1,INDEX(('ce raw data'!$A$2:$A$3000=C65)*('ce raw data'!$B$2:$B$3000=$B96),,),0),MATCH(L68,'ce raw data'!$C$1:$CZ$1,0))),"-")</f>
        <v>-</v>
      </c>
      <c r="M96" s="8" t="str">
        <f>IFERROR(IF(INDEX('ce raw data'!$C$2:$CZ$3000,MATCH(1,INDEX(('ce raw data'!$A$2:$A$3000=C65)*('ce raw data'!$B$2:$B$3000=$B96),,),0),MATCH(M68,'ce raw data'!$C$1:$CZ$1,0))="","-",INDEX('ce raw data'!$C$2:$CZ$3000,MATCH(1,INDEX(('ce raw data'!$A$2:$A$3000=C65)*('ce raw data'!$B$2:$B$3000=$B96),,),0),MATCH(M68,'ce raw data'!$C$1:$CZ$1,0))),"-")</f>
        <v>-</v>
      </c>
      <c r="N96" s="8" t="str">
        <f>IFERROR(IF(INDEX('ce raw data'!$C$2:$CZ$3000,MATCH(1,INDEX(('ce raw data'!$A$2:$A$3000=C65)*('ce raw data'!$B$2:$B$3000=$B96),,),0),MATCH(N68,'ce raw data'!$C$1:$CZ$1,0))="","-",INDEX('ce raw data'!$C$2:$CZ$3000,MATCH(1,INDEX(('ce raw data'!$A$2:$A$3000=C65)*('ce raw data'!$B$2:$B$3000=$B96),,),0),MATCH(N68,'ce raw data'!$C$1:$CZ$1,0))),"-")</f>
        <v>-</v>
      </c>
    </row>
    <row r="97" spans="2:14" ht="20.25" hidden="1" customHeight="1" x14ac:dyDescent="0.4">
      <c r="B97" s="14"/>
      <c r="C97" s="8" t="str">
        <f>IFERROR(IF(INDEX('ce raw data'!$C$2:$CZ$3000,MATCH(1,INDEX(('ce raw data'!$A$2:$A$3000=C65)*('ce raw data'!$B$2:$B$3000=$B98),,),0),MATCH(SUBSTITUTE(C68,"Allele","Height"),'ce raw data'!$C$1:$CZ$1,0))="","-",INDEX('ce raw data'!$C$2:$CZ$3000,MATCH(1,INDEX(('ce raw data'!$A$2:$A$3000=C65)*('ce raw data'!$B$2:$B$3000=$B98),,),0),MATCH(SUBSTITUTE(C68,"Allele","Height"),'ce raw data'!$C$1:$CZ$1,0))),"-")</f>
        <v>-</v>
      </c>
      <c r="D97" s="8" t="str">
        <f>IFERROR(IF(INDEX('ce raw data'!$C$2:$CZ$3000,MATCH(1,INDEX(('ce raw data'!$A$2:$A$3000=C65)*('ce raw data'!$B$2:$B$3000=$B98),,),0),MATCH(SUBSTITUTE(D68,"Allele","Height"),'ce raw data'!$C$1:$CZ$1,0))="","-",INDEX('ce raw data'!$C$2:$CZ$3000,MATCH(1,INDEX(('ce raw data'!$A$2:$A$3000=C65)*('ce raw data'!$B$2:$B$3000=$B98),,),0),MATCH(SUBSTITUTE(D68,"Allele","Height"),'ce raw data'!$C$1:$CZ$1,0))),"-")</f>
        <v>-</v>
      </c>
      <c r="E97" s="8" t="str">
        <f>IFERROR(IF(INDEX('ce raw data'!$C$2:$CZ$3000,MATCH(1,INDEX(('ce raw data'!$A$2:$A$3000=C65)*('ce raw data'!$B$2:$B$3000=$B98),,),0),MATCH(SUBSTITUTE(E68,"Allele","Height"),'ce raw data'!$C$1:$CZ$1,0))="","-",INDEX('ce raw data'!$C$2:$CZ$3000,MATCH(1,INDEX(('ce raw data'!$A$2:$A$3000=C65)*('ce raw data'!$B$2:$B$3000=$B98),,),0),MATCH(SUBSTITUTE(E68,"Allele","Height"),'ce raw data'!$C$1:$CZ$1,0))),"-")</f>
        <v>-</v>
      </c>
      <c r="F97" s="8" t="str">
        <f>IFERROR(IF(INDEX('ce raw data'!$C$2:$CZ$3000,MATCH(1,INDEX(('ce raw data'!$A$2:$A$3000=C65)*('ce raw data'!$B$2:$B$3000=$B98),,),0),MATCH(SUBSTITUTE(F68,"Allele","Height"),'ce raw data'!$C$1:$CZ$1,0))="","-",INDEX('ce raw data'!$C$2:$CZ$3000,MATCH(1,INDEX(('ce raw data'!$A$2:$A$3000=C65)*('ce raw data'!$B$2:$B$3000=$B98),,),0),MATCH(SUBSTITUTE(F68,"Allele","Height"),'ce raw data'!$C$1:$CZ$1,0))),"-")</f>
        <v>-</v>
      </c>
      <c r="G97" s="8" t="str">
        <f>IFERROR(IF(INDEX('ce raw data'!$C$2:$CZ$3000,MATCH(1,INDEX(('ce raw data'!$A$2:$A$3000=C65)*('ce raw data'!$B$2:$B$3000=$B98),,),0),MATCH(SUBSTITUTE(G68,"Allele","Height"),'ce raw data'!$C$1:$CZ$1,0))="","-",INDEX('ce raw data'!$C$2:$CZ$3000,MATCH(1,INDEX(('ce raw data'!$A$2:$A$3000=C65)*('ce raw data'!$B$2:$B$3000=$B98),,),0),MATCH(SUBSTITUTE(G68,"Allele","Height"),'ce raw data'!$C$1:$CZ$1,0))),"-")</f>
        <v>-</v>
      </c>
      <c r="H97" s="8" t="str">
        <f>IFERROR(IF(INDEX('ce raw data'!$C$2:$CZ$3000,MATCH(1,INDEX(('ce raw data'!$A$2:$A$3000=C65)*('ce raw data'!$B$2:$B$3000=$B98),,),0),MATCH(SUBSTITUTE(H68,"Allele","Height"),'ce raw data'!$C$1:$CZ$1,0))="","-",INDEX('ce raw data'!$C$2:$CZ$3000,MATCH(1,INDEX(('ce raw data'!$A$2:$A$3000=C65)*('ce raw data'!$B$2:$B$3000=$B98),,),0),MATCH(SUBSTITUTE(H68,"Allele","Height"),'ce raw data'!$C$1:$CZ$1,0))),"-")</f>
        <v>-</v>
      </c>
      <c r="I97" s="8" t="str">
        <f>IFERROR(IF(INDEX('ce raw data'!$C$2:$CZ$3000,MATCH(1,INDEX(('ce raw data'!$A$2:$A$3000=C65)*('ce raw data'!$B$2:$B$3000=$B98),,),0),MATCH(SUBSTITUTE(I68,"Allele","Height"),'ce raw data'!$C$1:$CZ$1,0))="","-",INDEX('ce raw data'!$C$2:$CZ$3000,MATCH(1,INDEX(('ce raw data'!$A$2:$A$3000=C65)*('ce raw data'!$B$2:$B$3000=$B98),,),0),MATCH(SUBSTITUTE(I68,"Allele","Height"),'ce raw data'!$C$1:$CZ$1,0))),"-")</f>
        <v>-</v>
      </c>
      <c r="J97" s="8" t="str">
        <f>IFERROR(IF(INDEX('ce raw data'!$C$2:$CZ$3000,MATCH(1,INDEX(('ce raw data'!$A$2:$A$3000=C65)*('ce raw data'!$B$2:$B$3000=$B98),,),0),MATCH(SUBSTITUTE(J68,"Allele","Height"),'ce raw data'!$C$1:$CZ$1,0))="","-",INDEX('ce raw data'!$C$2:$CZ$3000,MATCH(1,INDEX(('ce raw data'!$A$2:$A$3000=C65)*('ce raw data'!$B$2:$B$3000=$B98),,),0),MATCH(SUBSTITUTE(J68,"Allele","Height"),'ce raw data'!$C$1:$CZ$1,0))),"-")</f>
        <v>-</v>
      </c>
      <c r="K97" s="8" t="str">
        <f>IFERROR(IF(INDEX('ce raw data'!$C$2:$CZ$3000,MATCH(1,INDEX(('ce raw data'!$A$2:$A$3000=C65)*('ce raw data'!$B$2:$B$3000=$B98),,),0),MATCH(SUBSTITUTE(K68,"Allele","Height"),'ce raw data'!$C$1:$CZ$1,0))="","-",INDEX('ce raw data'!$C$2:$CZ$3000,MATCH(1,INDEX(('ce raw data'!$A$2:$A$3000=C65)*('ce raw data'!$B$2:$B$3000=$B98),,),0),MATCH(SUBSTITUTE(K68,"Allele","Height"),'ce raw data'!$C$1:$CZ$1,0))),"-")</f>
        <v>-</v>
      </c>
      <c r="L97" s="8" t="str">
        <f>IFERROR(IF(INDEX('ce raw data'!$C$2:$CZ$3000,MATCH(1,INDEX(('ce raw data'!$A$2:$A$3000=C65)*('ce raw data'!$B$2:$B$3000=$B98),,),0),MATCH(SUBSTITUTE(L68,"Allele","Height"),'ce raw data'!$C$1:$CZ$1,0))="","-",INDEX('ce raw data'!$C$2:$CZ$3000,MATCH(1,INDEX(('ce raw data'!$A$2:$A$3000=C65)*('ce raw data'!$B$2:$B$3000=$B98),,),0),MATCH(SUBSTITUTE(L68,"Allele","Height"),'ce raw data'!$C$1:$CZ$1,0))),"-")</f>
        <v>-</v>
      </c>
      <c r="M97" s="8" t="str">
        <f>IFERROR(IF(INDEX('ce raw data'!$C$2:$CZ$3000,MATCH(1,INDEX(('ce raw data'!$A$2:$A$3000=C65)*('ce raw data'!$B$2:$B$3000=$B98),,),0),MATCH(SUBSTITUTE(M68,"Allele","Height"),'ce raw data'!$C$1:$CZ$1,0))="","-",INDEX('ce raw data'!$C$2:$CZ$3000,MATCH(1,INDEX(('ce raw data'!$A$2:$A$3000=C65)*('ce raw data'!$B$2:$B$3000=$B98),,),0),MATCH(SUBSTITUTE(M68,"Allele","Height"),'ce raw data'!$C$1:$CZ$1,0))),"-")</f>
        <v>-</v>
      </c>
      <c r="N97" s="8" t="str">
        <f>IFERROR(IF(INDEX('ce raw data'!$C$2:$CZ$3000,MATCH(1,INDEX(('ce raw data'!$A$2:$A$3000=C65)*('ce raw data'!$B$2:$B$3000=$B98),,),0),MATCH(SUBSTITUTE(N68,"Allele","Height"),'ce raw data'!$C$1:$CZ$1,0))="","-",INDEX('ce raw data'!$C$2:$CZ$3000,MATCH(1,INDEX(('ce raw data'!$A$2:$A$3000=C65)*('ce raw data'!$B$2:$B$3000=$B98),,),0),MATCH(SUBSTITUTE(N68,"Allele","Height"),'ce raw data'!$C$1:$CZ$1,0))),"-")</f>
        <v>-</v>
      </c>
    </row>
    <row r="98" spans="2:14" x14ac:dyDescent="0.4">
      <c r="B98" s="14" t="str">
        <f>'Allele Call Table'!$A$99</f>
        <v>D21S11</v>
      </c>
      <c r="C98" s="8" t="str">
        <f>IFERROR(IF(INDEX('ce raw data'!$C$2:$CZ$3000,MATCH(1,INDEX(('ce raw data'!$A$2:$A$3000=C65)*('ce raw data'!$B$2:$B$3000=$B98),,),0),MATCH(C68,'ce raw data'!$C$1:$CZ$1,0))="","-",INDEX('ce raw data'!$C$2:$CZ$3000,MATCH(1,INDEX(('ce raw data'!$A$2:$A$3000=C65)*('ce raw data'!$B$2:$B$3000=$B98),,),0),MATCH(C68,'ce raw data'!$C$1:$CZ$1,0))),"-")</f>
        <v>-</v>
      </c>
      <c r="D98" s="8" t="str">
        <f>IFERROR(IF(INDEX('ce raw data'!$C$2:$CZ$3000,MATCH(1,INDEX(('ce raw data'!$A$2:$A$3000=C65)*('ce raw data'!$B$2:$B$3000=$B98),,),0),MATCH(D68,'ce raw data'!$C$1:$CZ$1,0))="","-",INDEX('ce raw data'!$C$2:$CZ$3000,MATCH(1,INDEX(('ce raw data'!$A$2:$A$3000=C65)*('ce raw data'!$B$2:$B$3000=$B98),,),0),MATCH(D68,'ce raw data'!$C$1:$CZ$1,0))),"-")</f>
        <v>-</v>
      </c>
      <c r="E98" s="8" t="str">
        <f>IFERROR(IF(INDEX('ce raw data'!$C$2:$CZ$3000,MATCH(1,INDEX(('ce raw data'!$A$2:$A$3000=C65)*('ce raw data'!$B$2:$B$3000=$B98),,),0),MATCH(E68,'ce raw data'!$C$1:$CZ$1,0))="","-",INDEX('ce raw data'!$C$2:$CZ$3000,MATCH(1,INDEX(('ce raw data'!$A$2:$A$3000=C65)*('ce raw data'!$B$2:$B$3000=$B98),,),0),MATCH(E68,'ce raw data'!$C$1:$CZ$1,0))),"-")</f>
        <v>-</v>
      </c>
      <c r="F98" s="8" t="str">
        <f>IFERROR(IF(INDEX('ce raw data'!$C$2:$CZ$3000,MATCH(1,INDEX(('ce raw data'!$A$2:$A$3000=C65)*('ce raw data'!$B$2:$B$3000=$B98),,),0),MATCH(F68,'ce raw data'!$C$1:$CZ$1,0))="","-",INDEX('ce raw data'!$C$2:$CZ$3000,MATCH(1,INDEX(('ce raw data'!$A$2:$A$3000=C65)*('ce raw data'!$B$2:$B$3000=$B98),,),0),MATCH(F68,'ce raw data'!$C$1:$CZ$1,0))),"-")</f>
        <v>-</v>
      </c>
      <c r="G98" s="8" t="str">
        <f>IFERROR(IF(INDEX('ce raw data'!$C$2:$CZ$3000,MATCH(1,INDEX(('ce raw data'!$A$2:$A$3000=C65)*('ce raw data'!$B$2:$B$3000=$B98),,),0),MATCH(G68,'ce raw data'!$C$1:$CZ$1,0))="","-",INDEX('ce raw data'!$C$2:$CZ$3000,MATCH(1,INDEX(('ce raw data'!$A$2:$A$3000=C65)*('ce raw data'!$B$2:$B$3000=$B98),,),0),MATCH(G68,'ce raw data'!$C$1:$CZ$1,0))),"-")</f>
        <v>-</v>
      </c>
      <c r="H98" s="8" t="str">
        <f>IFERROR(IF(INDEX('ce raw data'!$C$2:$CZ$3000,MATCH(1,INDEX(('ce raw data'!$A$2:$A$3000=C65)*('ce raw data'!$B$2:$B$3000=$B98),,),0),MATCH(H68,'ce raw data'!$C$1:$CZ$1,0))="","-",INDEX('ce raw data'!$C$2:$CZ$3000,MATCH(1,INDEX(('ce raw data'!$A$2:$A$3000=C65)*('ce raw data'!$B$2:$B$3000=$B98),,),0),MATCH(H68,'ce raw data'!$C$1:$CZ$1,0))),"-")</f>
        <v>-</v>
      </c>
      <c r="I98" s="8" t="str">
        <f>IFERROR(IF(INDEX('ce raw data'!$C$2:$CZ$3000,MATCH(1,INDEX(('ce raw data'!$A$2:$A$3000=C65)*('ce raw data'!$B$2:$B$3000=$B98),,),0),MATCH(I68,'ce raw data'!$C$1:$CZ$1,0))="","-",INDEX('ce raw data'!$C$2:$CZ$3000,MATCH(1,INDEX(('ce raw data'!$A$2:$A$3000=C65)*('ce raw data'!$B$2:$B$3000=$B98),,),0),MATCH(I68,'ce raw data'!$C$1:$CZ$1,0))),"-")</f>
        <v>-</v>
      </c>
      <c r="J98" s="8" t="str">
        <f>IFERROR(IF(INDEX('ce raw data'!$C$2:$CZ$3000,MATCH(1,INDEX(('ce raw data'!$A$2:$A$3000=C65)*('ce raw data'!$B$2:$B$3000=$B98),,),0),MATCH(J68,'ce raw data'!$C$1:$CZ$1,0))="","-",INDEX('ce raw data'!$C$2:$CZ$3000,MATCH(1,INDEX(('ce raw data'!$A$2:$A$3000=C65)*('ce raw data'!$B$2:$B$3000=$B98),,),0),MATCH(J68,'ce raw data'!$C$1:$CZ$1,0))),"-")</f>
        <v>-</v>
      </c>
      <c r="K98" s="8" t="str">
        <f>IFERROR(IF(INDEX('ce raw data'!$C$2:$CZ$3000,MATCH(1,INDEX(('ce raw data'!$A$2:$A$3000=C65)*('ce raw data'!$B$2:$B$3000=$B98),,),0),MATCH(K68,'ce raw data'!$C$1:$CZ$1,0))="","-",INDEX('ce raw data'!$C$2:$CZ$3000,MATCH(1,INDEX(('ce raw data'!$A$2:$A$3000=C65)*('ce raw data'!$B$2:$B$3000=$B98),,),0),MATCH(K68,'ce raw data'!$C$1:$CZ$1,0))),"-")</f>
        <v>-</v>
      </c>
      <c r="L98" s="8" t="str">
        <f>IFERROR(IF(INDEX('ce raw data'!$C$2:$CZ$3000,MATCH(1,INDEX(('ce raw data'!$A$2:$A$3000=C65)*('ce raw data'!$B$2:$B$3000=$B98),,),0),MATCH(L68,'ce raw data'!$C$1:$CZ$1,0))="","-",INDEX('ce raw data'!$C$2:$CZ$3000,MATCH(1,INDEX(('ce raw data'!$A$2:$A$3000=C65)*('ce raw data'!$B$2:$B$3000=$B98),,),0),MATCH(L68,'ce raw data'!$C$1:$CZ$1,0))),"-")</f>
        <v>-</v>
      </c>
      <c r="M98" s="8" t="str">
        <f>IFERROR(IF(INDEX('ce raw data'!$C$2:$CZ$3000,MATCH(1,INDEX(('ce raw data'!$A$2:$A$3000=C65)*('ce raw data'!$B$2:$B$3000=$B98),,),0),MATCH(M68,'ce raw data'!$C$1:$CZ$1,0))="","-",INDEX('ce raw data'!$C$2:$CZ$3000,MATCH(1,INDEX(('ce raw data'!$A$2:$A$3000=C65)*('ce raw data'!$B$2:$B$3000=$B98),,),0),MATCH(M68,'ce raw data'!$C$1:$CZ$1,0))),"-")</f>
        <v>-</v>
      </c>
      <c r="N98" s="8" t="str">
        <f>IFERROR(IF(INDEX('ce raw data'!$C$2:$CZ$3000,MATCH(1,INDEX(('ce raw data'!$A$2:$A$3000=C65)*('ce raw data'!$B$2:$B$3000=$B98),,),0),MATCH(N68,'ce raw data'!$C$1:$CZ$1,0))="","-",INDEX('ce raw data'!$C$2:$CZ$3000,MATCH(1,INDEX(('ce raw data'!$A$2:$A$3000=C65)*('ce raw data'!$B$2:$B$3000=$B98),,),0),MATCH(N68,'ce raw data'!$C$1:$CZ$1,0))),"-")</f>
        <v>-</v>
      </c>
    </row>
    <row r="99" spans="2:14" ht="20.25" hidden="1" customHeight="1" x14ac:dyDescent="0.4">
      <c r="B99" s="14"/>
      <c r="C99" s="8" t="str">
        <f>IFERROR(IF(INDEX('ce raw data'!$C$2:$CZ$3000,MATCH(1,INDEX(('ce raw data'!$A$2:$A$3000=C65)*('ce raw data'!$B$2:$B$3000=$B100),,),0),MATCH(SUBSTITUTE(C68,"Allele","Height"),'ce raw data'!$C$1:$CZ$1,0))="","-",INDEX('ce raw data'!$C$2:$CZ$3000,MATCH(1,INDEX(('ce raw data'!$A$2:$A$3000=C65)*('ce raw data'!$B$2:$B$3000=$B100),,),0),MATCH(SUBSTITUTE(C68,"Allele","Height"),'ce raw data'!$C$1:$CZ$1,0))),"-")</f>
        <v>-</v>
      </c>
      <c r="D99" s="8" t="str">
        <f>IFERROR(IF(INDEX('ce raw data'!$C$2:$CZ$3000,MATCH(1,INDEX(('ce raw data'!$A$2:$A$3000=C65)*('ce raw data'!$B$2:$B$3000=$B100),,),0),MATCH(SUBSTITUTE(D68,"Allele","Height"),'ce raw data'!$C$1:$CZ$1,0))="","-",INDEX('ce raw data'!$C$2:$CZ$3000,MATCH(1,INDEX(('ce raw data'!$A$2:$A$3000=C65)*('ce raw data'!$B$2:$B$3000=$B100),,),0),MATCH(SUBSTITUTE(D68,"Allele","Height"),'ce raw data'!$C$1:$CZ$1,0))),"-")</f>
        <v>-</v>
      </c>
      <c r="E99" s="8" t="str">
        <f>IFERROR(IF(INDEX('ce raw data'!$C$2:$CZ$3000,MATCH(1,INDEX(('ce raw data'!$A$2:$A$3000=C65)*('ce raw data'!$B$2:$B$3000=$B100),,),0),MATCH(SUBSTITUTE(E68,"Allele","Height"),'ce raw data'!$C$1:$CZ$1,0))="","-",INDEX('ce raw data'!$C$2:$CZ$3000,MATCH(1,INDEX(('ce raw data'!$A$2:$A$3000=C65)*('ce raw data'!$B$2:$B$3000=$B100),,),0),MATCH(SUBSTITUTE(E68,"Allele","Height"),'ce raw data'!$C$1:$CZ$1,0))),"-")</f>
        <v>-</v>
      </c>
      <c r="F99" s="8" t="str">
        <f>IFERROR(IF(INDEX('ce raw data'!$C$2:$CZ$3000,MATCH(1,INDEX(('ce raw data'!$A$2:$A$3000=C65)*('ce raw data'!$B$2:$B$3000=$B100),,),0),MATCH(SUBSTITUTE(F68,"Allele","Height"),'ce raw data'!$C$1:$CZ$1,0))="","-",INDEX('ce raw data'!$C$2:$CZ$3000,MATCH(1,INDEX(('ce raw data'!$A$2:$A$3000=C65)*('ce raw data'!$B$2:$B$3000=$B100),,),0),MATCH(SUBSTITUTE(F68,"Allele","Height"),'ce raw data'!$C$1:$CZ$1,0))),"-")</f>
        <v>-</v>
      </c>
      <c r="G99" s="8" t="str">
        <f>IFERROR(IF(INDEX('ce raw data'!$C$2:$CZ$3000,MATCH(1,INDEX(('ce raw data'!$A$2:$A$3000=C65)*('ce raw data'!$B$2:$B$3000=$B100),,),0),MATCH(SUBSTITUTE(G68,"Allele","Height"),'ce raw data'!$C$1:$CZ$1,0))="","-",INDEX('ce raw data'!$C$2:$CZ$3000,MATCH(1,INDEX(('ce raw data'!$A$2:$A$3000=C65)*('ce raw data'!$B$2:$B$3000=$B100),,),0),MATCH(SUBSTITUTE(G68,"Allele","Height"),'ce raw data'!$C$1:$CZ$1,0))),"-")</f>
        <v>-</v>
      </c>
      <c r="H99" s="8" t="str">
        <f>IFERROR(IF(INDEX('ce raw data'!$C$2:$CZ$3000,MATCH(1,INDEX(('ce raw data'!$A$2:$A$3000=C65)*('ce raw data'!$B$2:$B$3000=$B100),,),0),MATCH(SUBSTITUTE(H68,"Allele","Height"),'ce raw data'!$C$1:$CZ$1,0))="","-",INDEX('ce raw data'!$C$2:$CZ$3000,MATCH(1,INDEX(('ce raw data'!$A$2:$A$3000=C65)*('ce raw data'!$B$2:$B$3000=$B100),,),0),MATCH(SUBSTITUTE(H68,"Allele","Height"),'ce raw data'!$C$1:$CZ$1,0))),"-")</f>
        <v>-</v>
      </c>
      <c r="I99" s="8" t="str">
        <f>IFERROR(IF(INDEX('ce raw data'!$C$2:$CZ$3000,MATCH(1,INDEX(('ce raw data'!$A$2:$A$3000=C65)*('ce raw data'!$B$2:$B$3000=$B100),,),0),MATCH(SUBSTITUTE(I68,"Allele","Height"),'ce raw data'!$C$1:$CZ$1,0))="","-",INDEX('ce raw data'!$C$2:$CZ$3000,MATCH(1,INDEX(('ce raw data'!$A$2:$A$3000=C65)*('ce raw data'!$B$2:$B$3000=$B100),,),0),MATCH(SUBSTITUTE(I68,"Allele","Height"),'ce raw data'!$C$1:$CZ$1,0))),"-")</f>
        <v>-</v>
      </c>
      <c r="J99" s="8" t="str">
        <f>IFERROR(IF(INDEX('ce raw data'!$C$2:$CZ$3000,MATCH(1,INDEX(('ce raw data'!$A$2:$A$3000=C65)*('ce raw data'!$B$2:$B$3000=$B100),,),0),MATCH(SUBSTITUTE(J68,"Allele","Height"),'ce raw data'!$C$1:$CZ$1,0))="","-",INDEX('ce raw data'!$C$2:$CZ$3000,MATCH(1,INDEX(('ce raw data'!$A$2:$A$3000=C65)*('ce raw data'!$B$2:$B$3000=$B100),,),0),MATCH(SUBSTITUTE(J68,"Allele","Height"),'ce raw data'!$C$1:$CZ$1,0))),"-")</f>
        <v>-</v>
      </c>
      <c r="K99" s="8" t="str">
        <f>IFERROR(IF(INDEX('ce raw data'!$C$2:$CZ$3000,MATCH(1,INDEX(('ce raw data'!$A$2:$A$3000=C65)*('ce raw data'!$B$2:$B$3000=$B100),,),0),MATCH(SUBSTITUTE(K68,"Allele","Height"),'ce raw data'!$C$1:$CZ$1,0))="","-",INDEX('ce raw data'!$C$2:$CZ$3000,MATCH(1,INDEX(('ce raw data'!$A$2:$A$3000=C65)*('ce raw data'!$B$2:$B$3000=$B100),,),0),MATCH(SUBSTITUTE(K68,"Allele","Height"),'ce raw data'!$C$1:$CZ$1,0))),"-")</f>
        <v>-</v>
      </c>
      <c r="L99" s="8" t="str">
        <f>IFERROR(IF(INDEX('ce raw data'!$C$2:$CZ$3000,MATCH(1,INDEX(('ce raw data'!$A$2:$A$3000=C65)*('ce raw data'!$B$2:$B$3000=$B100),,),0),MATCH(SUBSTITUTE(L68,"Allele","Height"),'ce raw data'!$C$1:$CZ$1,0))="","-",INDEX('ce raw data'!$C$2:$CZ$3000,MATCH(1,INDEX(('ce raw data'!$A$2:$A$3000=C65)*('ce raw data'!$B$2:$B$3000=$B100),,),0),MATCH(SUBSTITUTE(L68,"Allele","Height"),'ce raw data'!$C$1:$CZ$1,0))),"-")</f>
        <v>-</v>
      </c>
      <c r="M99" s="8" t="str">
        <f>IFERROR(IF(INDEX('ce raw data'!$C$2:$CZ$3000,MATCH(1,INDEX(('ce raw data'!$A$2:$A$3000=C65)*('ce raw data'!$B$2:$B$3000=$B100),,),0),MATCH(SUBSTITUTE(M68,"Allele","Height"),'ce raw data'!$C$1:$CZ$1,0))="","-",INDEX('ce raw data'!$C$2:$CZ$3000,MATCH(1,INDEX(('ce raw data'!$A$2:$A$3000=C65)*('ce raw data'!$B$2:$B$3000=$B100),,),0),MATCH(SUBSTITUTE(M68,"Allele","Height"),'ce raw data'!$C$1:$CZ$1,0))),"-")</f>
        <v>-</v>
      </c>
      <c r="N99" s="8" t="str">
        <f>IFERROR(IF(INDEX('ce raw data'!$C$2:$CZ$3000,MATCH(1,INDEX(('ce raw data'!$A$2:$A$3000=C65)*('ce raw data'!$B$2:$B$3000=$B100),,),0),MATCH(SUBSTITUTE(N68,"Allele","Height"),'ce raw data'!$C$1:$CZ$1,0))="","-",INDEX('ce raw data'!$C$2:$CZ$3000,MATCH(1,INDEX(('ce raw data'!$A$2:$A$3000=C65)*('ce raw data'!$B$2:$B$3000=$B100),,),0),MATCH(SUBSTITUTE(N68,"Allele","Height"),'ce raw data'!$C$1:$CZ$1,0))),"-")</f>
        <v>-</v>
      </c>
    </row>
    <row r="100" spans="2:14" x14ac:dyDescent="0.4">
      <c r="B100" s="14" t="str">
        <f>'Allele Call Table'!$A$101</f>
        <v>D7S820</v>
      </c>
      <c r="C100" s="8" t="str">
        <f>IFERROR(IF(INDEX('ce raw data'!$C$2:$CZ$3000,MATCH(1,INDEX(('ce raw data'!$A$2:$A$3000=C65)*('ce raw data'!$B$2:$B$3000=$B100),,),0),MATCH(C68,'ce raw data'!$C$1:$CZ$1,0))="","-",INDEX('ce raw data'!$C$2:$CZ$3000,MATCH(1,INDEX(('ce raw data'!$A$2:$A$3000=C65)*('ce raw data'!$B$2:$B$3000=$B100),,),0),MATCH(C68,'ce raw data'!$C$1:$CZ$1,0))),"-")</f>
        <v>-</v>
      </c>
      <c r="D100" s="8" t="str">
        <f>IFERROR(IF(INDEX('ce raw data'!$C$2:$CZ$3000,MATCH(1,INDEX(('ce raw data'!$A$2:$A$3000=C65)*('ce raw data'!$B$2:$B$3000=$B100),,),0),MATCH(D68,'ce raw data'!$C$1:$CZ$1,0))="","-",INDEX('ce raw data'!$C$2:$CZ$3000,MATCH(1,INDEX(('ce raw data'!$A$2:$A$3000=C65)*('ce raw data'!$B$2:$B$3000=$B100),,),0),MATCH(D68,'ce raw data'!$C$1:$CZ$1,0))),"-")</f>
        <v>-</v>
      </c>
      <c r="E100" s="8" t="str">
        <f>IFERROR(IF(INDEX('ce raw data'!$C$2:$CZ$3000,MATCH(1,INDEX(('ce raw data'!$A$2:$A$3000=C65)*('ce raw data'!$B$2:$B$3000=$B100),,),0),MATCH(E68,'ce raw data'!$C$1:$CZ$1,0))="","-",INDEX('ce raw data'!$C$2:$CZ$3000,MATCH(1,INDEX(('ce raw data'!$A$2:$A$3000=C65)*('ce raw data'!$B$2:$B$3000=$B100),,),0),MATCH(E68,'ce raw data'!$C$1:$CZ$1,0))),"-")</f>
        <v>-</v>
      </c>
      <c r="F100" s="8" t="str">
        <f>IFERROR(IF(INDEX('ce raw data'!$C$2:$CZ$3000,MATCH(1,INDEX(('ce raw data'!$A$2:$A$3000=C65)*('ce raw data'!$B$2:$B$3000=$B100),,),0),MATCH(F68,'ce raw data'!$C$1:$CZ$1,0))="","-",INDEX('ce raw data'!$C$2:$CZ$3000,MATCH(1,INDEX(('ce raw data'!$A$2:$A$3000=C65)*('ce raw data'!$B$2:$B$3000=$B100),,),0),MATCH(F68,'ce raw data'!$C$1:$CZ$1,0))),"-")</f>
        <v>-</v>
      </c>
      <c r="G100" s="8" t="str">
        <f>IFERROR(IF(INDEX('ce raw data'!$C$2:$CZ$3000,MATCH(1,INDEX(('ce raw data'!$A$2:$A$3000=C65)*('ce raw data'!$B$2:$B$3000=$B100),,),0),MATCH(G68,'ce raw data'!$C$1:$CZ$1,0))="","-",INDEX('ce raw data'!$C$2:$CZ$3000,MATCH(1,INDEX(('ce raw data'!$A$2:$A$3000=C65)*('ce raw data'!$B$2:$B$3000=$B100),,),0),MATCH(G68,'ce raw data'!$C$1:$CZ$1,0))),"-")</f>
        <v>-</v>
      </c>
      <c r="H100" s="8" t="str">
        <f>IFERROR(IF(INDEX('ce raw data'!$C$2:$CZ$3000,MATCH(1,INDEX(('ce raw data'!$A$2:$A$3000=C65)*('ce raw data'!$B$2:$B$3000=$B100),,),0),MATCH(H68,'ce raw data'!$C$1:$CZ$1,0))="","-",INDEX('ce raw data'!$C$2:$CZ$3000,MATCH(1,INDEX(('ce raw data'!$A$2:$A$3000=C65)*('ce raw data'!$B$2:$B$3000=$B100),,),0),MATCH(H68,'ce raw data'!$C$1:$CZ$1,0))),"-")</f>
        <v>-</v>
      </c>
      <c r="I100" s="8" t="str">
        <f>IFERROR(IF(INDEX('ce raw data'!$C$2:$CZ$3000,MATCH(1,INDEX(('ce raw data'!$A$2:$A$3000=C65)*('ce raw data'!$B$2:$B$3000=$B100),,),0),MATCH(I68,'ce raw data'!$C$1:$CZ$1,0))="","-",INDEX('ce raw data'!$C$2:$CZ$3000,MATCH(1,INDEX(('ce raw data'!$A$2:$A$3000=C65)*('ce raw data'!$B$2:$B$3000=$B100),,),0),MATCH(I68,'ce raw data'!$C$1:$CZ$1,0))),"-")</f>
        <v>-</v>
      </c>
      <c r="J100" s="8" t="str">
        <f>IFERROR(IF(INDEX('ce raw data'!$C$2:$CZ$3000,MATCH(1,INDEX(('ce raw data'!$A$2:$A$3000=C65)*('ce raw data'!$B$2:$B$3000=$B100),,),0),MATCH(J68,'ce raw data'!$C$1:$CZ$1,0))="","-",INDEX('ce raw data'!$C$2:$CZ$3000,MATCH(1,INDEX(('ce raw data'!$A$2:$A$3000=C65)*('ce raw data'!$B$2:$B$3000=$B100),,),0),MATCH(J68,'ce raw data'!$C$1:$CZ$1,0))),"-")</f>
        <v>-</v>
      </c>
      <c r="K100" s="8" t="str">
        <f>IFERROR(IF(INDEX('ce raw data'!$C$2:$CZ$3000,MATCH(1,INDEX(('ce raw data'!$A$2:$A$3000=C65)*('ce raw data'!$B$2:$B$3000=$B100),,),0),MATCH(K68,'ce raw data'!$C$1:$CZ$1,0))="","-",INDEX('ce raw data'!$C$2:$CZ$3000,MATCH(1,INDEX(('ce raw data'!$A$2:$A$3000=C65)*('ce raw data'!$B$2:$B$3000=$B100),,),0),MATCH(K68,'ce raw data'!$C$1:$CZ$1,0))),"-")</f>
        <v>-</v>
      </c>
      <c r="L100" s="8" t="str">
        <f>IFERROR(IF(INDEX('ce raw data'!$C$2:$CZ$3000,MATCH(1,INDEX(('ce raw data'!$A$2:$A$3000=C65)*('ce raw data'!$B$2:$B$3000=$B100),,),0),MATCH(L68,'ce raw data'!$C$1:$CZ$1,0))="","-",INDEX('ce raw data'!$C$2:$CZ$3000,MATCH(1,INDEX(('ce raw data'!$A$2:$A$3000=C65)*('ce raw data'!$B$2:$B$3000=$B100),,),0),MATCH(L68,'ce raw data'!$C$1:$CZ$1,0))),"-")</f>
        <v>-</v>
      </c>
      <c r="M100" s="8" t="str">
        <f>IFERROR(IF(INDEX('ce raw data'!$C$2:$CZ$3000,MATCH(1,INDEX(('ce raw data'!$A$2:$A$3000=C65)*('ce raw data'!$B$2:$B$3000=$B100),,),0),MATCH(M68,'ce raw data'!$C$1:$CZ$1,0))="","-",INDEX('ce raw data'!$C$2:$CZ$3000,MATCH(1,INDEX(('ce raw data'!$A$2:$A$3000=C65)*('ce raw data'!$B$2:$B$3000=$B100),,),0),MATCH(M68,'ce raw data'!$C$1:$CZ$1,0))),"-")</f>
        <v>-</v>
      </c>
      <c r="N100" s="8" t="str">
        <f>IFERROR(IF(INDEX('ce raw data'!$C$2:$CZ$3000,MATCH(1,INDEX(('ce raw data'!$A$2:$A$3000=C65)*('ce raw data'!$B$2:$B$3000=$B100),,),0),MATCH(N68,'ce raw data'!$C$1:$CZ$1,0))="","-",INDEX('ce raw data'!$C$2:$CZ$3000,MATCH(1,INDEX(('ce raw data'!$A$2:$A$3000=C65)*('ce raw data'!$B$2:$B$3000=$B100),,),0),MATCH(N68,'ce raw data'!$C$1:$CZ$1,0))),"-")</f>
        <v>-</v>
      </c>
    </row>
    <row r="101" spans="2:14" ht="20.25" hidden="1" customHeight="1" x14ac:dyDescent="0.4">
      <c r="B101" s="14"/>
      <c r="C101" s="8" t="str">
        <f>IFERROR(IF(INDEX('ce raw data'!$C$2:$CZ$3000,MATCH(1,INDEX(('ce raw data'!$A$2:$A$3000=C65)*('ce raw data'!$B$2:$B$3000=$B102),,),0),MATCH(SUBSTITUTE(C68,"Allele","Height"),'ce raw data'!$C$1:$CZ$1,0))="","-",INDEX('ce raw data'!$C$2:$CZ$3000,MATCH(1,INDEX(('ce raw data'!$A$2:$A$3000=C65)*('ce raw data'!$B$2:$B$3000=$B102),,),0),MATCH(SUBSTITUTE(C68,"Allele","Height"),'ce raw data'!$C$1:$CZ$1,0))),"-")</f>
        <v>-</v>
      </c>
      <c r="D101" s="8" t="str">
        <f>IFERROR(IF(INDEX('ce raw data'!$C$2:$CZ$3000,MATCH(1,INDEX(('ce raw data'!$A$2:$A$3000=C65)*('ce raw data'!$B$2:$B$3000=$B102),,),0),MATCH(SUBSTITUTE(D68,"Allele","Height"),'ce raw data'!$C$1:$CZ$1,0))="","-",INDEX('ce raw data'!$C$2:$CZ$3000,MATCH(1,INDEX(('ce raw data'!$A$2:$A$3000=C65)*('ce raw data'!$B$2:$B$3000=$B102),,),0),MATCH(SUBSTITUTE(D68,"Allele","Height"),'ce raw data'!$C$1:$CZ$1,0))),"-")</f>
        <v>-</v>
      </c>
      <c r="E101" s="8" t="str">
        <f>IFERROR(IF(INDEX('ce raw data'!$C$2:$CZ$3000,MATCH(1,INDEX(('ce raw data'!$A$2:$A$3000=C65)*('ce raw data'!$B$2:$B$3000=$B102),,),0),MATCH(SUBSTITUTE(E68,"Allele","Height"),'ce raw data'!$C$1:$CZ$1,0))="","-",INDEX('ce raw data'!$C$2:$CZ$3000,MATCH(1,INDEX(('ce raw data'!$A$2:$A$3000=C65)*('ce raw data'!$B$2:$B$3000=$B102),,),0),MATCH(SUBSTITUTE(E68,"Allele","Height"),'ce raw data'!$C$1:$CZ$1,0))),"-")</f>
        <v>-</v>
      </c>
      <c r="F101" s="8" t="str">
        <f>IFERROR(IF(INDEX('ce raw data'!$C$2:$CZ$3000,MATCH(1,INDEX(('ce raw data'!$A$2:$A$3000=C65)*('ce raw data'!$B$2:$B$3000=$B102),,),0),MATCH(SUBSTITUTE(F68,"Allele","Height"),'ce raw data'!$C$1:$CZ$1,0))="","-",INDEX('ce raw data'!$C$2:$CZ$3000,MATCH(1,INDEX(('ce raw data'!$A$2:$A$3000=C65)*('ce raw data'!$B$2:$B$3000=$B102),,),0),MATCH(SUBSTITUTE(F68,"Allele","Height"),'ce raw data'!$C$1:$CZ$1,0))),"-")</f>
        <v>-</v>
      </c>
      <c r="G101" s="8" t="str">
        <f>IFERROR(IF(INDEX('ce raw data'!$C$2:$CZ$3000,MATCH(1,INDEX(('ce raw data'!$A$2:$A$3000=C65)*('ce raw data'!$B$2:$B$3000=$B102),,),0),MATCH(SUBSTITUTE(G68,"Allele","Height"),'ce raw data'!$C$1:$CZ$1,0))="","-",INDEX('ce raw data'!$C$2:$CZ$3000,MATCH(1,INDEX(('ce raw data'!$A$2:$A$3000=C65)*('ce raw data'!$B$2:$B$3000=$B102),,),0),MATCH(SUBSTITUTE(G68,"Allele","Height"),'ce raw data'!$C$1:$CZ$1,0))),"-")</f>
        <v>-</v>
      </c>
      <c r="H101" s="8" t="str">
        <f>IFERROR(IF(INDEX('ce raw data'!$C$2:$CZ$3000,MATCH(1,INDEX(('ce raw data'!$A$2:$A$3000=C65)*('ce raw data'!$B$2:$B$3000=$B102),,),0),MATCH(SUBSTITUTE(H68,"Allele","Height"),'ce raw data'!$C$1:$CZ$1,0))="","-",INDEX('ce raw data'!$C$2:$CZ$3000,MATCH(1,INDEX(('ce raw data'!$A$2:$A$3000=C65)*('ce raw data'!$B$2:$B$3000=$B102),,),0),MATCH(SUBSTITUTE(H68,"Allele","Height"),'ce raw data'!$C$1:$CZ$1,0))),"-")</f>
        <v>-</v>
      </c>
      <c r="I101" s="8" t="str">
        <f>IFERROR(IF(INDEX('ce raw data'!$C$2:$CZ$3000,MATCH(1,INDEX(('ce raw data'!$A$2:$A$3000=C65)*('ce raw data'!$B$2:$B$3000=$B102),,),0),MATCH(SUBSTITUTE(I68,"Allele","Height"),'ce raw data'!$C$1:$CZ$1,0))="","-",INDEX('ce raw data'!$C$2:$CZ$3000,MATCH(1,INDEX(('ce raw data'!$A$2:$A$3000=C65)*('ce raw data'!$B$2:$B$3000=$B102),,),0),MATCH(SUBSTITUTE(I68,"Allele","Height"),'ce raw data'!$C$1:$CZ$1,0))),"-")</f>
        <v>-</v>
      </c>
      <c r="J101" s="8" t="str">
        <f>IFERROR(IF(INDEX('ce raw data'!$C$2:$CZ$3000,MATCH(1,INDEX(('ce raw data'!$A$2:$A$3000=C65)*('ce raw data'!$B$2:$B$3000=$B102),,),0),MATCH(SUBSTITUTE(J68,"Allele","Height"),'ce raw data'!$C$1:$CZ$1,0))="","-",INDEX('ce raw data'!$C$2:$CZ$3000,MATCH(1,INDEX(('ce raw data'!$A$2:$A$3000=C65)*('ce raw data'!$B$2:$B$3000=$B102),,),0),MATCH(SUBSTITUTE(J68,"Allele","Height"),'ce raw data'!$C$1:$CZ$1,0))),"-")</f>
        <v>-</v>
      </c>
      <c r="K101" s="8" t="str">
        <f>IFERROR(IF(INDEX('ce raw data'!$C$2:$CZ$3000,MATCH(1,INDEX(('ce raw data'!$A$2:$A$3000=C65)*('ce raw data'!$B$2:$B$3000=$B102),,),0),MATCH(SUBSTITUTE(K68,"Allele","Height"),'ce raw data'!$C$1:$CZ$1,0))="","-",INDEX('ce raw data'!$C$2:$CZ$3000,MATCH(1,INDEX(('ce raw data'!$A$2:$A$3000=C65)*('ce raw data'!$B$2:$B$3000=$B102),,),0),MATCH(SUBSTITUTE(K68,"Allele","Height"),'ce raw data'!$C$1:$CZ$1,0))),"-")</f>
        <v>-</v>
      </c>
      <c r="L101" s="8" t="str">
        <f>IFERROR(IF(INDEX('ce raw data'!$C$2:$CZ$3000,MATCH(1,INDEX(('ce raw data'!$A$2:$A$3000=C65)*('ce raw data'!$B$2:$B$3000=$B102),,),0),MATCH(SUBSTITUTE(L68,"Allele","Height"),'ce raw data'!$C$1:$CZ$1,0))="","-",INDEX('ce raw data'!$C$2:$CZ$3000,MATCH(1,INDEX(('ce raw data'!$A$2:$A$3000=C65)*('ce raw data'!$B$2:$B$3000=$B102),,),0),MATCH(SUBSTITUTE(L68,"Allele","Height"),'ce raw data'!$C$1:$CZ$1,0))),"-")</f>
        <v>-</v>
      </c>
      <c r="M101" s="8" t="str">
        <f>IFERROR(IF(INDEX('ce raw data'!$C$2:$CZ$3000,MATCH(1,INDEX(('ce raw data'!$A$2:$A$3000=C65)*('ce raw data'!$B$2:$B$3000=$B102),,),0),MATCH(SUBSTITUTE(M68,"Allele","Height"),'ce raw data'!$C$1:$CZ$1,0))="","-",INDEX('ce raw data'!$C$2:$CZ$3000,MATCH(1,INDEX(('ce raw data'!$A$2:$A$3000=C65)*('ce raw data'!$B$2:$B$3000=$B102),,),0),MATCH(SUBSTITUTE(M68,"Allele","Height"),'ce raw data'!$C$1:$CZ$1,0))),"-")</f>
        <v>-</v>
      </c>
      <c r="N101" s="8" t="str">
        <f>IFERROR(IF(INDEX('ce raw data'!$C$2:$CZ$3000,MATCH(1,INDEX(('ce raw data'!$A$2:$A$3000=C65)*('ce raw data'!$B$2:$B$3000=$B102),,),0),MATCH(SUBSTITUTE(N68,"Allele","Height"),'ce raw data'!$C$1:$CZ$1,0))="","-",INDEX('ce raw data'!$C$2:$CZ$3000,MATCH(1,INDEX(('ce raw data'!$A$2:$A$3000=C65)*('ce raw data'!$B$2:$B$3000=$B102),,),0),MATCH(SUBSTITUTE(N68,"Allele","Height"),'ce raw data'!$C$1:$CZ$1,0))),"-")</f>
        <v>-</v>
      </c>
    </row>
    <row r="102" spans="2:14" x14ac:dyDescent="0.4">
      <c r="B102" s="14" t="str">
        <f>'Allele Call Table'!$A$103</f>
        <v>D5S818</v>
      </c>
      <c r="C102" s="8" t="str">
        <f>IFERROR(IF(INDEX('ce raw data'!$C$2:$CZ$3000,MATCH(1,INDEX(('ce raw data'!$A$2:$A$3000=C65)*('ce raw data'!$B$2:$B$3000=$B102),,),0),MATCH(C68,'ce raw data'!$C$1:$CZ$1,0))="","-",INDEX('ce raw data'!$C$2:$CZ$3000,MATCH(1,INDEX(('ce raw data'!$A$2:$A$3000=C65)*('ce raw data'!$B$2:$B$3000=$B102),,),0),MATCH(C68,'ce raw data'!$C$1:$CZ$1,0))),"-")</f>
        <v>-</v>
      </c>
      <c r="D102" s="8" t="str">
        <f>IFERROR(IF(INDEX('ce raw data'!$C$2:$CZ$3000,MATCH(1,INDEX(('ce raw data'!$A$2:$A$3000=C65)*('ce raw data'!$B$2:$B$3000=$B102),,),0),MATCH(D68,'ce raw data'!$C$1:$CZ$1,0))="","-",INDEX('ce raw data'!$C$2:$CZ$3000,MATCH(1,INDEX(('ce raw data'!$A$2:$A$3000=C65)*('ce raw data'!$B$2:$B$3000=$B102),,),0),MATCH(D68,'ce raw data'!$C$1:$CZ$1,0))),"-")</f>
        <v>-</v>
      </c>
      <c r="E102" s="8" t="str">
        <f>IFERROR(IF(INDEX('ce raw data'!$C$2:$CZ$3000,MATCH(1,INDEX(('ce raw data'!$A$2:$A$3000=C65)*('ce raw data'!$B$2:$B$3000=$B102),,),0),MATCH(E68,'ce raw data'!$C$1:$CZ$1,0))="","-",INDEX('ce raw data'!$C$2:$CZ$3000,MATCH(1,INDEX(('ce raw data'!$A$2:$A$3000=C65)*('ce raw data'!$B$2:$B$3000=$B102),,),0),MATCH(E68,'ce raw data'!$C$1:$CZ$1,0))),"-")</f>
        <v>-</v>
      </c>
      <c r="F102" s="8" t="str">
        <f>IFERROR(IF(INDEX('ce raw data'!$C$2:$CZ$3000,MATCH(1,INDEX(('ce raw data'!$A$2:$A$3000=C65)*('ce raw data'!$B$2:$B$3000=$B102),,),0),MATCH(F68,'ce raw data'!$C$1:$CZ$1,0))="","-",INDEX('ce raw data'!$C$2:$CZ$3000,MATCH(1,INDEX(('ce raw data'!$A$2:$A$3000=C65)*('ce raw data'!$B$2:$B$3000=$B102),,),0),MATCH(F68,'ce raw data'!$C$1:$CZ$1,0))),"-")</f>
        <v>-</v>
      </c>
      <c r="G102" s="8" t="str">
        <f>IFERROR(IF(INDEX('ce raw data'!$C$2:$CZ$3000,MATCH(1,INDEX(('ce raw data'!$A$2:$A$3000=C65)*('ce raw data'!$B$2:$B$3000=$B102),,),0),MATCH(G68,'ce raw data'!$C$1:$CZ$1,0))="","-",INDEX('ce raw data'!$C$2:$CZ$3000,MATCH(1,INDEX(('ce raw data'!$A$2:$A$3000=C65)*('ce raw data'!$B$2:$B$3000=$B102),,),0),MATCH(G68,'ce raw data'!$C$1:$CZ$1,0))),"-")</f>
        <v>-</v>
      </c>
      <c r="H102" s="8" t="str">
        <f>IFERROR(IF(INDEX('ce raw data'!$C$2:$CZ$3000,MATCH(1,INDEX(('ce raw data'!$A$2:$A$3000=C65)*('ce raw data'!$B$2:$B$3000=$B102),,),0),MATCH(H68,'ce raw data'!$C$1:$CZ$1,0))="","-",INDEX('ce raw data'!$C$2:$CZ$3000,MATCH(1,INDEX(('ce raw data'!$A$2:$A$3000=C65)*('ce raw data'!$B$2:$B$3000=$B102),,),0),MATCH(H68,'ce raw data'!$C$1:$CZ$1,0))),"-")</f>
        <v>-</v>
      </c>
      <c r="I102" s="8" t="str">
        <f>IFERROR(IF(INDEX('ce raw data'!$C$2:$CZ$3000,MATCH(1,INDEX(('ce raw data'!$A$2:$A$3000=C65)*('ce raw data'!$B$2:$B$3000=$B102),,),0),MATCH(I68,'ce raw data'!$C$1:$CZ$1,0))="","-",INDEX('ce raw data'!$C$2:$CZ$3000,MATCH(1,INDEX(('ce raw data'!$A$2:$A$3000=C65)*('ce raw data'!$B$2:$B$3000=$B102),,),0),MATCH(I68,'ce raw data'!$C$1:$CZ$1,0))),"-")</f>
        <v>-</v>
      </c>
      <c r="J102" s="8" t="str">
        <f>IFERROR(IF(INDEX('ce raw data'!$C$2:$CZ$3000,MATCH(1,INDEX(('ce raw data'!$A$2:$A$3000=C65)*('ce raw data'!$B$2:$B$3000=$B102),,),0),MATCH(J68,'ce raw data'!$C$1:$CZ$1,0))="","-",INDEX('ce raw data'!$C$2:$CZ$3000,MATCH(1,INDEX(('ce raw data'!$A$2:$A$3000=C65)*('ce raw data'!$B$2:$B$3000=$B102),,),0),MATCH(J68,'ce raw data'!$C$1:$CZ$1,0))),"-")</f>
        <v>-</v>
      </c>
      <c r="K102" s="8" t="str">
        <f>IFERROR(IF(INDEX('ce raw data'!$C$2:$CZ$3000,MATCH(1,INDEX(('ce raw data'!$A$2:$A$3000=C65)*('ce raw data'!$B$2:$B$3000=$B102),,),0),MATCH(K68,'ce raw data'!$C$1:$CZ$1,0))="","-",INDEX('ce raw data'!$C$2:$CZ$3000,MATCH(1,INDEX(('ce raw data'!$A$2:$A$3000=C65)*('ce raw data'!$B$2:$B$3000=$B102),,),0),MATCH(K68,'ce raw data'!$C$1:$CZ$1,0))),"-")</f>
        <v>-</v>
      </c>
      <c r="L102" s="8" t="str">
        <f>IFERROR(IF(INDEX('ce raw data'!$C$2:$CZ$3000,MATCH(1,INDEX(('ce raw data'!$A$2:$A$3000=C65)*('ce raw data'!$B$2:$B$3000=$B102),,),0),MATCH(L68,'ce raw data'!$C$1:$CZ$1,0))="","-",INDEX('ce raw data'!$C$2:$CZ$3000,MATCH(1,INDEX(('ce raw data'!$A$2:$A$3000=C65)*('ce raw data'!$B$2:$B$3000=$B102),,),0),MATCH(L68,'ce raw data'!$C$1:$CZ$1,0))),"-")</f>
        <v>-</v>
      </c>
      <c r="M102" s="8" t="str">
        <f>IFERROR(IF(INDEX('ce raw data'!$C$2:$CZ$3000,MATCH(1,INDEX(('ce raw data'!$A$2:$A$3000=C65)*('ce raw data'!$B$2:$B$3000=$B102),,),0),MATCH(M68,'ce raw data'!$C$1:$CZ$1,0))="","-",INDEX('ce raw data'!$C$2:$CZ$3000,MATCH(1,INDEX(('ce raw data'!$A$2:$A$3000=C65)*('ce raw data'!$B$2:$B$3000=$B102),,),0),MATCH(M68,'ce raw data'!$C$1:$CZ$1,0))),"-")</f>
        <v>-</v>
      </c>
      <c r="N102" s="8" t="str">
        <f>IFERROR(IF(INDEX('ce raw data'!$C$2:$CZ$3000,MATCH(1,INDEX(('ce raw data'!$A$2:$A$3000=C65)*('ce raw data'!$B$2:$B$3000=$B102),,),0),MATCH(N68,'ce raw data'!$C$1:$CZ$1,0))="","-",INDEX('ce raw data'!$C$2:$CZ$3000,MATCH(1,INDEX(('ce raw data'!$A$2:$A$3000=C65)*('ce raw data'!$B$2:$B$3000=$B102),,),0),MATCH(N68,'ce raw data'!$C$1:$CZ$1,0))),"-")</f>
        <v>-</v>
      </c>
    </row>
    <row r="103" spans="2:14" ht="20.25" hidden="1" customHeight="1" x14ac:dyDescent="0.4">
      <c r="B103" s="14"/>
      <c r="C103" s="8" t="str">
        <f>IFERROR(IF(INDEX('ce raw data'!$C$2:$CZ$3000,MATCH(1,INDEX(('ce raw data'!$A$2:$A$3000=C65)*('ce raw data'!$B$2:$B$3000=$B104),,),0),MATCH(SUBSTITUTE(C68,"Allele","Height"),'ce raw data'!$C$1:$CZ$1,0))="","-",INDEX('ce raw data'!$C$2:$CZ$3000,MATCH(1,INDEX(('ce raw data'!$A$2:$A$3000=C65)*('ce raw data'!$B$2:$B$3000=$B104),,),0),MATCH(SUBSTITUTE(C68,"Allele","Height"),'ce raw data'!$C$1:$CZ$1,0))),"-")</f>
        <v>-</v>
      </c>
      <c r="D103" s="8" t="str">
        <f>IFERROR(IF(INDEX('ce raw data'!$C$2:$CZ$3000,MATCH(1,INDEX(('ce raw data'!$A$2:$A$3000=C65)*('ce raw data'!$B$2:$B$3000=$B104),,),0),MATCH(SUBSTITUTE(D68,"Allele","Height"),'ce raw data'!$C$1:$CZ$1,0))="","-",INDEX('ce raw data'!$C$2:$CZ$3000,MATCH(1,INDEX(('ce raw data'!$A$2:$A$3000=C65)*('ce raw data'!$B$2:$B$3000=$B104),,),0),MATCH(SUBSTITUTE(D68,"Allele","Height"),'ce raw data'!$C$1:$CZ$1,0))),"-")</f>
        <v>-</v>
      </c>
      <c r="E103" s="8" t="str">
        <f>IFERROR(IF(INDEX('ce raw data'!$C$2:$CZ$3000,MATCH(1,INDEX(('ce raw data'!$A$2:$A$3000=C65)*('ce raw data'!$B$2:$B$3000=$B104),,),0),MATCH(SUBSTITUTE(E68,"Allele","Height"),'ce raw data'!$C$1:$CZ$1,0))="","-",INDEX('ce raw data'!$C$2:$CZ$3000,MATCH(1,INDEX(('ce raw data'!$A$2:$A$3000=C65)*('ce raw data'!$B$2:$B$3000=$B104),,),0),MATCH(SUBSTITUTE(E68,"Allele","Height"),'ce raw data'!$C$1:$CZ$1,0))),"-")</f>
        <v>-</v>
      </c>
      <c r="F103" s="8" t="str">
        <f>IFERROR(IF(INDEX('ce raw data'!$C$2:$CZ$3000,MATCH(1,INDEX(('ce raw data'!$A$2:$A$3000=C65)*('ce raw data'!$B$2:$B$3000=$B104),,),0),MATCH(SUBSTITUTE(F68,"Allele","Height"),'ce raw data'!$C$1:$CZ$1,0))="","-",INDEX('ce raw data'!$C$2:$CZ$3000,MATCH(1,INDEX(('ce raw data'!$A$2:$A$3000=C65)*('ce raw data'!$B$2:$B$3000=$B104),,),0),MATCH(SUBSTITUTE(F68,"Allele","Height"),'ce raw data'!$C$1:$CZ$1,0))),"-")</f>
        <v>-</v>
      </c>
      <c r="G103" s="8" t="str">
        <f>IFERROR(IF(INDEX('ce raw data'!$C$2:$CZ$3000,MATCH(1,INDEX(('ce raw data'!$A$2:$A$3000=C65)*('ce raw data'!$B$2:$B$3000=$B104),,),0),MATCH(SUBSTITUTE(G68,"Allele","Height"),'ce raw data'!$C$1:$CZ$1,0))="","-",INDEX('ce raw data'!$C$2:$CZ$3000,MATCH(1,INDEX(('ce raw data'!$A$2:$A$3000=C65)*('ce raw data'!$B$2:$B$3000=$B104),,),0),MATCH(SUBSTITUTE(G68,"Allele","Height"),'ce raw data'!$C$1:$CZ$1,0))),"-")</f>
        <v>-</v>
      </c>
      <c r="H103" s="8" t="str">
        <f>IFERROR(IF(INDEX('ce raw data'!$C$2:$CZ$3000,MATCH(1,INDEX(('ce raw data'!$A$2:$A$3000=C65)*('ce raw data'!$B$2:$B$3000=$B104),,),0),MATCH(SUBSTITUTE(H68,"Allele","Height"),'ce raw data'!$C$1:$CZ$1,0))="","-",INDEX('ce raw data'!$C$2:$CZ$3000,MATCH(1,INDEX(('ce raw data'!$A$2:$A$3000=C65)*('ce raw data'!$B$2:$B$3000=$B104),,),0),MATCH(SUBSTITUTE(H68,"Allele","Height"),'ce raw data'!$C$1:$CZ$1,0))),"-")</f>
        <v>-</v>
      </c>
      <c r="I103" s="8" t="str">
        <f>IFERROR(IF(INDEX('ce raw data'!$C$2:$CZ$3000,MATCH(1,INDEX(('ce raw data'!$A$2:$A$3000=C65)*('ce raw data'!$B$2:$B$3000=$B104),,),0),MATCH(SUBSTITUTE(I68,"Allele","Height"),'ce raw data'!$C$1:$CZ$1,0))="","-",INDEX('ce raw data'!$C$2:$CZ$3000,MATCH(1,INDEX(('ce raw data'!$A$2:$A$3000=C65)*('ce raw data'!$B$2:$B$3000=$B104),,),0),MATCH(SUBSTITUTE(I68,"Allele","Height"),'ce raw data'!$C$1:$CZ$1,0))),"-")</f>
        <v>-</v>
      </c>
      <c r="J103" s="8" t="str">
        <f>IFERROR(IF(INDEX('ce raw data'!$C$2:$CZ$3000,MATCH(1,INDEX(('ce raw data'!$A$2:$A$3000=C65)*('ce raw data'!$B$2:$B$3000=$B104),,),0),MATCH(SUBSTITUTE(J68,"Allele","Height"),'ce raw data'!$C$1:$CZ$1,0))="","-",INDEX('ce raw data'!$C$2:$CZ$3000,MATCH(1,INDEX(('ce raw data'!$A$2:$A$3000=C65)*('ce raw data'!$B$2:$B$3000=$B104),,),0),MATCH(SUBSTITUTE(J68,"Allele","Height"),'ce raw data'!$C$1:$CZ$1,0))),"-")</f>
        <v>-</v>
      </c>
      <c r="K103" s="8" t="str">
        <f>IFERROR(IF(INDEX('ce raw data'!$C$2:$CZ$3000,MATCH(1,INDEX(('ce raw data'!$A$2:$A$3000=C65)*('ce raw data'!$B$2:$B$3000=$B104),,),0),MATCH(SUBSTITUTE(K68,"Allele","Height"),'ce raw data'!$C$1:$CZ$1,0))="","-",INDEX('ce raw data'!$C$2:$CZ$3000,MATCH(1,INDEX(('ce raw data'!$A$2:$A$3000=C65)*('ce raw data'!$B$2:$B$3000=$B104),,),0),MATCH(SUBSTITUTE(K68,"Allele","Height"),'ce raw data'!$C$1:$CZ$1,0))),"-")</f>
        <v>-</v>
      </c>
      <c r="L103" s="8" t="str">
        <f>IFERROR(IF(INDEX('ce raw data'!$C$2:$CZ$3000,MATCH(1,INDEX(('ce raw data'!$A$2:$A$3000=C65)*('ce raw data'!$B$2:$B$3000=$B104),,),0),MATCH(SUBSTITUTE(L68,"Allele","Height"),'ce raw data'!$C$1:$CZ$1,0))="","-",INDEX('ce raw data'!$C$2:$CZ$3000,MATCH(1,INDEX(('ce raw data'!$A$2:$A$3000=C65)*('ce raw data'!$B$2:$B$3000=$B104),,),0),MATCH(SUBSTITUTE(L68,"Allele","Height"),'ce raw data'!$C$1:$CZ$1,0))),"-")</f>
        <v>-</v>
      </c>
      <c r="M103" s="8" t="str">
        <f>IFERROR(IF(INDEX('ce raw data'!$C$2:$CZ$3000,MATCH(1,INDEX(('ce raw data'!$A$2:$A$3000=C65)*('ce raw data'!$B$2:$B$3000=$B104),,),0),MATCH(SUBSTITUTE(M68,"Allele","Height"),'ce raw data'!$C$1:$CZ$1,0))="","-",INDEX('ce raw data'!$C$2:$CZ$3000,MATCH(1,INDEX(('ce raw data'!$A$2:$A$3000=C65)*('ce raw data'!$B$2:$B$3000=$B104),,),0),MATCH(SUBSTITUTE(M68,"Allele","Height"),'ce raw data'!$C$1:$CZ$1,0))),"-")</f>
        <v>-</v>
      </c>
      <c r="N103" s="8" t="str">
        <f>IFERROR(IF(INDEX('ce raw data'!$C$2:$CZ$3000,MATCH(1,INDEX(('ce raw data'!$A$2:$A$3000=C65)*('ce raw data'!$B$2:$B$3000=$B104),,),0),MATCH(SUBSTITUTE(N68,"Allele","Height"),'ce raw data'!$C$1:$CZ$1,0))="","-",INDEX('ce raw data'!$C$2:$CZ$3000,MATCH(1,INDEX(('ce raw data'!$A$2:$A$3000=C65)*('ce raw data'!$B$2:$B$3000=$B104),,),0),MATCH(SUBSTITUTE(N68,"Allele","Height"),'ce raw data'!$C$1:$CZ$1,0))),"-")</f>
        <v>-</v>
      </c>
    </row>
    <row r="104" spans="2:14" x14ac:dyDescent="0.4">
      <c r="B104" s="14" t="str">
        <f>'Allele Call Table'!$A$105</f>
        <v>TPOX</v>
      </c>
      <c r="C104" s="8" t="str">
        <f>IFERROR(IF(INDEX('ce raw data'!$C$2:$CZ$3000,MATCH(1,INDEX(('ce raw data'!$A$2:$A$3000=C65)*('ce raw data'!$B$2:$B$3000=$B104),,),0),MATCH(C68,'ce raw data'!$C$1:$CZ$1,0))="","-",INDEX('ce raw data'!$C$2:$CZ$3000,MATCH(1,INDEX(('ce raw data'!$A$2:$A$3000=C65)*('ce raw data'!$B$2:$B$3000=$B104),,),0),MATCH(C68,'ce raw data'!$C$1:$CZ$1,0))),"-")</f>
        <v>-</v>
      </c>
      <c r="D104" s="8" t="str">
        <f>IFERROR(IF(INDEX('ce raw data'!$C$2:$CZ$3000,MATCH(1,INDEX(('ce raw data'!$A$2:$A$3000=C65)*('ce raw data'!$B$2:$B$3000=$B104),,),0),MATCH(D68,'ce raw data'!$C$1:$CZ$1,0))="","-",INDEX('ce raw data'!$C$2:$CZ$3000,MATCH(1,INDEX(('ce raw data'!$A$2:$A$3000=C65)*('ce raw data'!$B$2:$B$3000=$B104),,),0),MATCH(D68,'ce raw data'!$C$1:$CZ$1,0))),"-")</f>
        <v>-</v>
      </c>
      <c r="E104" s="8" t="str">
        <f>IFERROR(IF(INDEX('ce raw data'!$C$2:$CZ$3000,MATCH(1,INDEX(('ce raw data'!$A$2:$A$3000=C65)*('ce raw data'!$B$2:$B$3000=$B104),,),0),MATCH(E68,'ce raw data'!$C$1:$CZ$1,0))="","-",INDEX('ce raw data'!$C$2:$CZ$3000,MATCH(1,INDEX(('ce raw data'!$A$2:$A$3000=C65)*('ce raw data'!$B$2:$B$3000=$B104),,),0),MATCH(E68,'ce raw data'!$C$1:$CZ$1,0))),"-")</f>
        <v>-</v>
      </c>
      <c r="F104" s="8" t="str">
        <f>IFERROR(IF(INDEX('ce raw data'!$C$2:$CZ$3000,MATCH(1,INDEX(('ce raw data'!$A$2:$A$3000=C65)*('ce raw data'!$B$2:$B$3000=$B104),,),0),MATCH(F68,'ce raw data'!$C$1:$CZ$1,0))="","-",INDEX('ce raw data'!$C$2:$CZ$3000,MATCH(1,INDEX(('ce raw data'!$A$2:$A$3000=C65)*('ce raw data'!$B$2:$B$3000=$B104),,),0),MATCH(F68,'ce raw data'!$C$1:$CZ$1,0))),"-")</f>
        <v>-</v>
      </c>
      <c r="G104" s="8" t="str">
        <f>IFERROR(IF(INDEX('ce raw data'!$C$2:$CZ$3000,MATCH(1,INDEX(('ce raw data'!$A$2:$A$3000=C65)*('ce raw data'!$B$2:$B$3000=$B104),,),0),MATCH(G68,'ce raw data'!$C$1:$CZ$1,0))="","-",INDEX('ce raw data'!$C$2:$CZ$3000,MATCH(1,INDEX(('ce raw data'!$A$2:$A$3000=C65)*('ce raw data'!$B$2:$B$3000=$B104),,),0),MATCH(G68,'ce raw data'!$C$1:$CZ$1,0))),"-")</f>
        <v>-</v>
      </c>
      <c r="H104" s="8" t="str">
        <f>IFERROR(IF(INDEX('ce raw data'!$C$2:$CZ$3000,MATCH(1,INDEX(('ce raw data'!$A$2:$A$3000=C65)*('ce raw data'!$B$2:$B$3000=$B104),,),0),MATCH(H68,'ce raw data'!$C$1:$CZ$1,0))="","-",INDEX('ce raw data'!$C$2:$CZ$3000,MATCH(1,INDEX(('ce raw data'!$A$2:$A$3000=C65)*('ce raw data'!$B$2:$B$3000=$B104),,),0),MATCH(H68,'ce raw data'!$C$1:$CZ$1,0))),"-")</f>
        <v>-</v>
      </c>
      <c r="I104" s="8" t="str">
        <f>IFERROR(IF(INDEX('ce raw data'!$C$2:$CZ$3000,MATCH(1,INDEX(('ce raw data'!$A$2:$A$3000=C65)*('ce raw data'!$B$2:$B$3000=$B104),,),0),MATCH(I68,'ce raw data'!$C$1:$CZ$1,0))="","-",INDEX('ce raw data'!$C$2:$CZ$3000,MATCH(1,INDEX(('ce raw data'!$A$2:$A$3000=C65)*('ce raw data'!$B$2:$B$3000=$B104),,),0),MATCH(I68,'ce raw data'!$C$1:$CZ$1,0))),"-")</f>
        <v>-</v>
      </c>
      <c r="J104" s="8" t="str">
        <f>IFERROR(IF(INDEX('ce raw data'!$C$2:$CZ$3000,MATCH(1,INDEX(('ce raw data'!$A$2:$A$3000=C65)*('ce raw data'!$B$2:$B$3000=$B104),,),0),MATCH(J68,'ce raw data'!$C$1:$CZ$1,0))="","-",INDEX('ce raw data'!$C$2:$CZ$3000,MATCH(1,INDEX(('ce raw data'!$A$2:$A$3000=C65)*('ce raw data'!$B$2:$B$3000=$B104),,),0),MATCH(J68,'ce raw data'!$C$1:$CZ$1,0))),"-")</f>
        <v>-</v>
      </c>
      <c r="K104" s="8" t="str">
        <f>IFERROR(IF(INDEX('ce raw data'!$C$2:$CZ$3000,MATCH(1,INDEX(('ce raw data'!$A$2:$A$3000=C65)*('ce raw data'!$B$2:$B$3000=$B104),,),0),MATCH(K68,'ce raw data'!$C$1:$CZ$1,0))="","-",INDEX('ce raw data'!$C$2:$CZ$3000,MATCH(1,INDEX(('ce raw data'!$A$2:$A$3000=C65)*('ce raw data'!$B$2:$B$3000=$B104),,),0),MATCH(K68,'ce raw data'!$C$1:$CZ$1,0))),"-")</f>
        <v>-</v>
      </c>
      <c r="L104" s="8" t="str">
        <f>IFERROR(IF(INDEX('ce raw data'!$C$2:$CZ$3000,MATCH(1,INDEX(('ce raw data'!$A$2:$A$3000=C65)*('ce raw data'!$B$2:$B$3000=$B104),,),0),MATCH(L68,'ce raw data'!$C$1:$CZ$1,0))="","-",INDEX('ce raw data'!$C$2:$CZ$3000,MATCH(1,INDEX(('ce raw data'!$A$2:$A$3000=C65)*('ce raw data'!$B$2:$B$3000=$B104),,),0),MATCH(L68,'ce raw data'!$C$1:$CZ$1,0))),"-")</f>
        <v>-</v>
      </c>
      <c r="M104" s="8" t="str">
        <f>IFERROR(IF(INDEX('ce raw data'!$C$2:$CZ$3000,MATCH(1,INDEX(('ce raw data'!$A$2:$A$3000=C65)*('ce raw data'!$B$2:$B$3000=$B104),,),0),MATCH(M68,'ce raw data'!$C$1:$CZ$1,0))="","-",INDEX('ce raw data'!$C$2:$CZ$3000,MATCH(1,INDEX(('ce raw data'!$A$2:$A$3000=C65)*('ce raw data'!$B$2:$B$3000=$B104),,),0),MATCH(M68,'ce raw data'!$C$1:$CZ$1,0))),"-")</f>
        <v>-</v>
      </c>
      <c r="N104" s="8" t="str">
        <f>IFERROR(IF(INDEX('ce raw data'!$C$2:$CZ$3000,MATCH(1,INDEX(('ce raw data'!$A$2:$A$3000=C65)*('ce raw data'!$B$2:$B$3000=$B104),,),0),MATCH(N68,'ce raw data'!$C$1:$CZ$1,0))="","-",INDEX('ce raw data'!$C$2:$CZ$3000,MATCH(1,INDEX(('ce raw data'!$A$2:$A$3000=C65)*('ce raw data'!$B$2:$B$3000=$B104),,),0),MATCH(N68,'ce raw data'!$C$1:$CZ$1,0))),"-")</f>
        <v>-</v>
      </c>
    </row>
    <row r="105" spans="2:14" ht="20.25" hidden="1" customHeight="1" x14ac:dyDescent="0.4">
      <c r="B105" s="10"/>
      <c r="C105" s="8" t="str">
        <f>IFERROR(IF(INDEX('ce raw data'!$C$2:$CZ$3000,MATCH(1,INDEX(('ce raw data'!$A$2:$A$3000=C65)*('ce raw data'!$B$2:$B$3000=$B106),,),0),MATCH(SUBSTITUTE(C68,"Allele","Height"),'ce raw data'!$C$1:$CZ$1,0))="","-",INDEX('ce raw data'!$C$2:$CZ$3000,MATCH(1,INDEX(('ce raw data'!$A$2:$A$3000=C65)*('ce raw data'!$B$2:$B$3000=$B106),,),0),MATCH(SUBSTITUTE(C68,"Allele","Height"),'ce raw data'!$C$1:$CZ$1,0))),"-")</f>
        <v>-</v>
      </c>
      <c r="D105" s="8" t="str">
        <f>IFERROR(IF(INDEX('ce raw data'!$C$2:$CZ$3000,MATCH(1,INDEX(('ce raw data'!$A$2:$A$3000=C65)*('ce raw data'!$B$2:$B$3000=$B106),,),0),MATCH(SUBSTITUTE(D68,"Allele","Height"),'ce raw data'!$C$1:$CZ$1,0))="","-",INDEX('ce raw data'!$C$2:$CZ$3000,MATCH(1,INDEX(('ce raw data'!$A$2:$A$3000=C65)*('ce raw data'!$B$2:$B$3000=$B106),,),0),MATCH(SUBSTITUTE(D68,"Allele","Height"),'ce raw data'!$C$1:$CZ$1,0))),"-")</f>
        <v>-</v>
      </c>
      <c r="E105" s="8" t="str">
        <f>IFERROR(IF(INDEX('ce raw data'!$C$2:$CZ$3000,MATCH(1,INDEX(('ce raw data'!$A$2:$A$3000=C65)*('ce raw data'!$B$2:$B$3000=$B106),,),0),MATCH(SUBSTITUTE(E68,"Allele","Height"),'ce raw data'!$C$1:$CZ$1,0))="","-",INDEX('ce raw data'!$C$2:$CZ$3000,MATCH(1,INDEX(('ce raw data'!$A$2:$A$3000=C65)*('ce raw data'!$B$2:$B$3000=$B106),,),0),MATCH(SUBSTITUTE(E68,"Allele","Height"),'ce raw data'!$C$1:$CZ$1,0))),"-")</f>
        <v>-</v>
      </c>
      <c r="F105" s="8" t="str">
        <f>IFERROR(IF(INDEX('ce raw data'!$C$2:$CZ$3000,MATCH(1,INDEX(('ce raw data'!$A$2:$A$3000=C65)*('ce raw data'!$B$2:$B$3000=$B106),,),0),MATCH(SUBSTITUTE(F68,"Allele","Height"),'ce raw data'!$C$1:$CZ$1,0))="","-",INDEX('ce raw data'!$C$2:$CZ$3000,MATCH(1,INDEX(('ce raw data'!$A$2:$A$3000=C65)*('ce raw data'!$B$2:$B$3000=$B106),,),0),MATCH(SUBSTITUTE(F68,"Allele","Height"),'ce raw data'!$C$1:$CZ$1,0))),"-")</f>
        <v>-</v>
      </c>
      <c r="G105" s="8" t="str">
        <f>IFERROR(IF(INDEX('ce raw data'!$C$2:$CZ$3000,MATCH(1,INDEX(('ce raw data'!$A$2:$A$3000=C65)*('ce raw data'!$B$2:$B$3000=$B106),,),0),MATCH(SUBSTITUTE(G68,"Allele","Height"),'ce raw data'!$C$1:$CZ$1,0))="","-",INDEX('ce raw data'!$C$2:$CZ$3000,MATCH(1,INDEX(('ce raw data'!$A$2:$A$3000=C65)*('ce raw data'!$B$2:$B$3000=$B106),,),0),MATCH(SUBSTITUTE(G68,"Allele","Height"),'ce raw data'!$C$1:$CZ$1,0))),"-")</f>
        <v>-</v>
      </c>
      <c r="H105" s="8" t="str">
        <f>IFERROR(IF(INDEX('ce raw data'!$C$2:$CZ$3000,MATCH(1,INDEX(('ce raw data'!$A$2:$A$3000=C65)*('ce raw data'!$B$2:$B$3000=$B106),,),0),MATCH(SUBSTITUTE(H68,"Allele","Height"),'ce raw data'!$C$1:$CZ$1,0))="","-",INDEX('ce raw data'!$C$2:$CZ$3000,MATCH(1,INDEX(('ce raw data'!$A$2:$A$3000=C65)*('ce raw data'!$B$2:$B$3000=$B106),,),0),MATCH(SUBSTITUTE(H68,"Allele","Height"),'ce raw data'!$C$1:$CZ$1,0))),"-")</f>
        <v>-</v>
      </c>
      <c r="I105" s="8" t="str">
        <f>IFERROR(IF(INDEX('ce raw data'!$C$2:$CZ$3000,MATCH(1,INDEX(('ce raw data'!$A$2:$A$3000=C65)*('ce raw data'!$B$2:$B$3000=$B106),,),0),MATCH(SUBSTITUTE(I68,"Allele","Height"),'ce raw data'!$C$1:$CZ$1,0))="","-",INDEX('ce raw data'!$C$2:$CZ$3000,MATCH(1,INDEX(('ce raw data'!$A$2:$A$3000=C65)*('ce raw data'!$B$2:$B$3000=$B106),,),0),MATCH(SUBSTITUTE(I68,"Allele","Height"),'ce raw data'!$C$1:$CZ$1,0))),"-")</f>
        <v>-</v>
      </c>
      <c r="J105" s="8" t="str">
        <f>IFERROR(IF(INDEX('ce raw data'!$C$2:$CZ$3000,MATCH(1,INDEX(('ce raw data'!$A$2:$A$3000=C65)*('ce raw data'!$B$2:$B$3000=$B106),,),0),MATCH(SUBSTITUTE(J68,"Allele","Height"),'ce raw data'!$C$1:$CZ$1,0))="","-",INDEX('ce raw data'!$C$2:$CZ$3000,MATCH(1,INDEX(('ce raw data'!$A$2:$A$3000=C65)*('ce raw data'!$B$2:$B$3000=$B106),,),0),MATCH(SUBSTITUTE(J68,"Allele","Height"),'ce raw data'!$C$1:$CZ$1,0))),"-")</f>
        <v>-</v>
      </c>
      <c r="K105" s="8" t="str">
        <f>IFERROR(IF(INDEX('ce raw data'!$C$2:$CZ$3000,MATCH(1,INDEX(('ce raw data'!$A$2:$A$3000=C65)*('ce raw data'!$B$2:$B$3000=$B106),,),0),MATCH(SUBSTITUTE(K68,"Allele","Height"),'ce raw data'!$C$1:$CZ$1,0))="","-",INDEX('ce raw data'!$C$2:$CZ$3000,MATCH(1,INDEX(('ce raw data'!$A$2:$A$3000=C65)*('ce raw data'!$B$2:$B$3000=$B106),,),0),MATCH(SUBSTITUTE(K68,"Allele","Height"),'ce raw data'!$C$1:$CZ$1,0))),"-")</f>
        <v>-</v>
      </c>
      <c r="L105" s="8" t="str">
        <f>IFERROR(IF(INDEX('ce raw data'!$C$2:$CZ$3000,MATCH(1,INDEX(('ce raw data'!$A$2:$A$3000=C65)*('ce raw data'!$B$2:$B$3000=$B106),,),0),MATCH(SUBSTITUTE(L68,"Allele","Height"),'ce raw data'!$C$1:$CZ$1,0))="","-",INDEX('ce raw data'!$C$2:$CZ$3000,MATCH(1,INDEX(('ce raw data'!$A$2:$A$3000=C65)*('ce raw data'!$B$2:$B$3000=$B106),,),0),MATCH(SUBSTITUTE(L68,"Allele","Height"),'ce raw data'!$C$1:$CZ$1,0))),"-")</f>
        <v>-</v>
      </c>
      <c r="M105" s="8" t="str">
        <f>IFERROR(IF(INDEX('ce raw data'!$C$2:$CZ$3000,MATCH(1,INDEX(('ce raw data'!$A$2:$A$3000=C65)*('ce raw data'!$B$2:$B$3000=$B106),,),0),MATCH(SUBSTITUTE(M68,"Allele","Height"),'ce raw data'!$C$1:$CZ$1,0))="","-",INDEX('ce raw data'!$C$2:$CZ$3000,MATCH(1,INDEX(('ce raw data'!$A$2:$A$3000=C65)*('ce raw data'!$B$2:$B$3000=$B106),,),0),MATCH(SUBSTITUTE(M68,"Allele","Height"),'ce raw data'!$C$1:$CZ$1,0))),"-")</f>
        <v>-</v>
      </c>
      <c r="N105" s="8" t="str">
        <f>IFERROR(IF(INDEX('ce raw data'!$C$2:$CZ$3000,MATCH(1,INDEX(('ce raw data'!$A$2:$A$3000=C65)*('ce raw data'!$B$2:$B$3000=$B106),,),0),MATCH(SUBSTITUTE(N68,"Allele","Height"),'ce raw data'!$C$1:$CZ$1,0))="","-",INDEX('ce raw data'!$C$2:$CZ$3000,MATCH(1,INDEX(('ce raw data'!$A$2:$A$3000=C65)*('ce raw data'!$B$2:$B$3000=$B106),,),0),MATCH(SUBSTITUTE(N68,"Allele","Height"),'ce raw data'!$C$1:$CZ$1,0))),"-")</f>
        <v>-</v>
      </c>
    </row>
    <row r="106" spans="2:14" x14ac:dyDescent="0.4">
      <c r="B106" s="12" t="str">
        <f>'Allele Call Table'!$A$107</f>
        <v>D8S1179</v>
      </c>
      <c r="C106" s="8" t="str">
        <f>IFERROR(IF(INDEX('ce raw data'!$C$2:$CZ$3000,MATCH(1,INDEX(('ce raw data'!$A$2:$A$3000=C65)*('ce raw data'!$B$2:$B$3000=$B106),,),0),MATCH(C68,'ce raw data'!$C$1:$CZ$1,0))="","-",INDEX('ce raw data'!$C$2:$CZ$3000,MATCH(1,INDEX(('ce raw data'!$A$2:$A$3000=C65)*('ce raw data'!$B$2:$B$3000=$B106),,),0),MATCH(C68,'ce raw data'!$C$1:$CZ$1,0))),"-")</f>
        <v>-</v>
      </c>
      <c r="D106" s="8" t="str">
        <f>IFERROR(IF(INDEX('ce raw data'!$C$2:$CZ$3000,MATCH(1,INDEX(('ce raw data'!$A$2:$A$3000=C65)*('ce raw data'!$B$2:$B$3000=$B106),,),0),MATCH(D68,'ce raw data'!$C$1:$CZ$1,0))="","-",INDEX('ce raw data'!$C$2:$CZ$3000,MATCH(1,INDEX(('ce raw data'!$A$2:$A$3000=C65)*('ce raw data'!$B$2:$B$3000=$B106),,),0),MATCH(D68,'ce raw data'!$C$1:$CZ$1,0))),"-")</f>
        <v>-</v>
      </c>
      <c r="E106" s="8" t="str">
        <f>IFERROR(IF(INDEX('ce raw data'!$C$2:$CZ$3000,MATCH(1,INDEX(('ce raw data'!$A$2:$A$3000=C65)*('ce raw data'!$B$2:$B$3000=$B106),,),0),MATCH(E68,'ce raw data'!$C$1:$CZ$1,0))="","-",INDEX('ce raw data'!$C$2:$CZ$3000,MATCH(1,INDEX(('ce raw data'!$A$2:$A$3000=C65)*('ce raw data'!$B$2:$B$3000=$B106),,),0),MATCH(E68,'ce raw data'!$C$1:$CZ$1,0))),"-")</f>
        <v>-</v>
      </c>
      <c r="F106" s="8" t="str">
        <f>IFERROR(IF(INDEX('ce raw data'!$C$2:$CZ$3000,MATCH(1,INDEX(('ce raw data'!$A$2:$A$3000=C65)*('ce raw data'!$B$2:$B$3000=$B106),,),0),MATCH(F68,'ce raw data'!$C$1:$CZ$1,0))="","-",INDEX('ce raw data'!$C$2:$CZ$3000,MATCH(1,INDEX(('ce raw data'!$A$2:$A$3000=C65)*('ce raw data'!$B$2:$B$3000=$B106),,),0),MATCH(F68,'ce raw data'!$C$1:$CZ$1,0))),"-")</f>
        <v>-</v>
      </c>
      <c r="G106" s="8" t="str">
        <f>IFERROR(IF(INDEX('ce raw data'!$C$2:$CZ$3000,MATCH(1,INDEX(('ce raw data'!$A$2:$A$3000=C65)*('ce raw data'!$B$2:$B$3000=$B106),,),0),MATCH(G68,'ce raw data'!$C$1:$CZ$1,0))="","-",INDEX('ce raw data'!$C$2:$CZ$3000,MATCH(1,INDEX(('ce raw data'!$A$2:$A$3000=C65)*('ce raw data'!$B$2:$B$3000=$B106),,),0),MATCH(G68,'ce raw data'!$C$1:$CZ$1,0))),"-")</f>
        <v>-</v>
      </c>
      <c r="H106" s="8" t="str">
        <f>IFERROR(IF(INDEX('ce raw data'!$C$2:$CZ$3000,MATCH(1,INDEX(('ce raw data'!$A$2:$A$3000=C65)*('ce raw data'!$B$2:$B$3000=$B106),,),0),MATCH(H68,'ce raw data'!$C$1:$CZ$1,0))="","-",INDEX('ce raw data'!$C$2:$CZ$3000,MATCH(1,INDEX(('ce raw data'!$A$2:$A$3000=C65)*('ce raw data'!$B$2:$B$3000=$B106),,),0),MATCH(H68,'ce raw data'!$C$1:$CZ$1,0))),"-")</f>
        <v>-</v>
      </c>
      <c r="I106" s="8" t="str">
        <f>IFERROR(IF(INDEX('ce raw data'!$C$2:$CZ$3000,MATCH(1,INDEX(('ce raw data'!$A$2:$A$3000=C65)*('ce raw data'!$B$2:$B$3000=$B106),,),0),MATCH(I68,'ce raw data'!$C$1:$CZ$1,0))="","-",INDEX('ce raw data'!$C$2:$CZ$3000,MATCH(1,INDEX(('ce raw data'!$A$2:$A$3000=C65)*('ce raw data'!$B$2:$B$3000=$B106),,),0),MATCH(I68,'ce raw data'!$C$1:$CZ$1,0))),"-")</f>
        <v>-</v>
      </c>
      <c r="J106" s="8" t="str">
        <f>IFERROR(IF(INDEX('ce raw data'!$C$2:$CZ$3000,MATCH(1,INDEX(('ce raw data'!$A$2:$A$3000=C65)*('ce raw data'!$B$2:$B$3000=$B106),,),0),MATCH(J68,'ce raw data'!$C$1:$CZ$1,0))="","-",INDEX('ce raw data'!$C$2:$CZ$3000,MATCH(1,INDEX(('ce raw data'!$A$2:$A$3000=C65)*('ce raw data'!$B$2:$B$3000=$B106),,),0),MATCH(J68,'ce raw data'!$C$1:$CZ$1,0))),"-")</f>
        <v>-</v>
      </c>
      <c r="K106" s="8" t="str">
        <f>IFERROR(IF(INDEX('ce raw data'!$C$2:$CZ$3000,MATCH(1,INDEX(('ce raw data'!$A$2:$A$3000=C65)*('ce raw data'!$B$2:$B$3000=$B106),,),0),MATCH(K68,'ce raw data'!$C$1:$CZ$1,0))="","-",INDEX('ce raw data'!$C$2:$CZ$3000,MATCH(1,INDEX(('ce raw data'!$A$2:$A$3000=C65)*('ce raw data'!$B$2:$B$3000=$B106),,),0),MATCH(K68,'ce raw data'!$C$1:$CZ$1,0))),"-")</f>
        <v>-</v>
      </c>
      <c r="L106" s="8" t="str">
        <f>IFERROR(IF(INDEX('ce raw data'!$C$2:$CZ$3000,MATCH(1,INDEX(('ce raw data'!$A$2:$A$3000=C65)*('ce raw data'!$B$2:$B$3000=$B106),,),0),MATCH(L68,'ce raw data'!$C$1:$CZ$1,0))="","-",INDEX('ce raw data'!$C$2:$CZ$3000,MATCH(1,INDEX(('ce raw data'!$A$2:$A$3000=C65)*('ce raw data'!$B$2:$B$3000=$B106),,),0),MATCH(L68,'ce raw data'!$C$1:$CZ$1,0))),"-")</f>
        <v>-</v>
      </c>
      <c r="M106" s="8" t="str">
        <f>IFERROR(IF(INDEX('ce raw data'!$C$2:$CZ$3000,MATCH(1,INDEX(('ce raw data'!$A$2:$A$3000=C65)*('ce raw data'!$B$2:$B$3000=$B106),,),0),MATCH(M68,'ce raw data'!$C$1:$CZ$1,0))="","-",INDEX('ce raw data'!$C$2:$CZ$3000,MATCH(1,INDEX(('ce raw data'!$A$2:$A$3000=C65)*('ce raw data'!$B$2:$B$3000=$B106),,),0),MATCH(M68,'ce raw data'!$C$1:$CZ$1,0))),"-")</f>
        <v>-</v>
      </c>
      <c r="N106" s="8" t="str">
        <f>IFERROR(IF(INDEX('ce raw data'!$C$2:$CZ$3000,MATCH(1,INDEX(('ce raw data'!$A$2:$A$3000=C65)*('ce raw data'!$B$2:$B$3000=$B106),,),0),MATCH(N68,'ce raw data'!$C$1:$CZ$1,0))="","-",INDEX('ce raw data'!$C$2:$CZ$3000,MATCH(1,INDEX(('ce raw data'!$A$2:$A$3000=C65)*('ce raw data'!$B$2:$B$3000=$B106),,),0),MATCH(N68,'ce raw data'!$C$1:$CZ$1,0))),"-")</f>
        <v>-</v>
      </c>
    </row>
    <row r="107" spans="2:14" ht="20.25" hidden="1" customHeight="1" x14ac:dyDescent="0.4">
      <c r="B107" s="12"/>
      <c r="C107" s="8" t="str">
        <f>IFERROR(IF(INDEX('ce raw data'!$C$2:$CZ$3000,MATCH(1,INDEX(('ce raw data'!$A$2:$A$3000=C65)*('ce raw data'!$B$2:$B$3000=$B108),,),0),MATCH(SUBSTITUTE(C68,"Allele","Height"),'ce raw data'!$C$1:$CZ$1,0))="","-",INDEX('ce raw data'!$C$2:$CZ$3000,MATCH(1,INDEX(('ce raw data'!$A$2:$A$3000=C65)*('ce raw data'!$B$2:$B$3000=$B108),,),0),MATCH(SUBSTITUTE(C68,"Allele","Height"),'ce raw data'!$C$1:$CZ$1,0))),"-")</f>
        <v>-</v>
      </c>
      <c r="D107" s="8" t="str">
        <f>IFERROR(IF(INDEX('ce raw data'!$C$2:$CZ$3000,MATCH(1,INDEX(('ce raw data'!$A$2:$A$3000=C65)*('ce raw data'!$B$2:$B$3000=$B108),,),0),MATCH(SUBSTITUTE(D68,"Allele","Height"),'ce raw data'!$C$1:$CZ$1,0))="","-",INDEX('ce raw data'!$C$2:$CZ$3000,MATCH(1,INDEX(('ce raw data'!$A$2:$A$3000=C65)*('ce raw data'!$B$2:$B$3000=$B108),,),0),MATCH(SUBSTITUTE(D68,"Allele","Height"),'ce raw data'!$C$1:$CZ$1,0))),"-")</f>
        <v>-</v>
      </c>
      <c r="E107" s="8" t="str">
        <f>IFERROR(IF(INDEX('ce raw data'!$C$2:$CZ$3000,MATCH(1,INDEX(('ce raw data'!$A$2:$A$3000=C65)*('ce raw data'!$B$2:$B$3000=$B108),,),0),MATCH(SUBSTITUTE(E68,"Allele","Height"),'ce raw data'!$C$1:$CZ$1,0))="","-",INDEX('ce raw data'!$C$2:$CZ$3000,MATCH(1,INDEX(('ce raw data'!$A$2:$A$3000=C65)*('ce raw data'!$B$2:$B$3000=$B108),,),0),MATCH(SUBSTITUTE(E68,"Allele","Height"),'ce raw data'!$C$1:$CZ$1,0))),"-")</f>
        <v>-</v>
      </c>
      <c r="F107" s="8" t="str">
        <f>IFERROR(IF(INDEX('ce raw data'!$C$2:$CZ$3000,MATCH(1,INDEX(('ce raw data'!$A$2:$A$3000=C65)*('ce raw data'!$B$2:$B$3000=$B108),,),0),MATCH(SUBSTITUTE(F68,"Allele","Height"),'ce raw data'!$C$1:$CZ$1,0))="","-",INDEX('ce raw data'!$C$2:$CZ$3000,MATCH(1,INDEX(('ce raw data'!$A$2:$A$3000=C65)*('ce raw data'!$B$2:$B$3000=$B108),,),0),MATCH(SUBSTITUTE(F68,"Allele","Height"),'ce raw data'!$C$1:$CZ$1,0))),"-")</f>
        <v>-</v>
      </c>
      <c r="G107" s="8" t="str">
        <f>IFERROR(IF(INDEX('ce raw data'!$C$2:$CZ$3000,MATCH(1,INDEX(('ce raw data'!$A$2:$A$3000=C65)*('ce raw data'!$B$2:$B$3000=$B108),,),0),MATCH(SUBSTITUTE(G68,"Allele","Height"),'ce raw data'!$C$1:$CZ$1,0))="","-",INDEX('ce raw data'!$C$2:$CZ$3000,MATCH(1,INDEX(('ce raw data'!$A$2:$A$3000=C65)*('ce raw data'!$B$2:$B$3000=$B108),,),0),MATCH(SUBSTITUTE(G68,"Allele","Height"),'ce raw data'!$C$1:$CZ$1,0))),"-")</f>
        <v>-</v>
      </c>
      <c r="H107" s="8" t="str">
        <f>IFERROR(IF(INDEX('ce raw data'!$C$2:$CZ$3000,MATCH(1,INDEX(('ce raw data'!$A$2:$A$3000=C65)*('ce raw data'!$B$2:$B$3000=$B108),,),0),MATCH(SUBSTITUTE(H68,"Allele","Height"),'ce raw data'!$C$1:$CZ$1,0))="","-",INDEX('ce raw data'!$C$2:$CZ$3000,MATCH(1,INDEX(('ce raw data'!$A$2:$A$3000=C65)*('ce raw data'!$B$2:$B$3000=$B108),,),0),MATCH(SUBSTITUTE(H68,"Allele","Height"),'ce raw data'!$C$1:$CZ$1,0))),"-")</f>
        <v>-</v>
      </c>
      <c r="I107" s="8" t="str">
        <f>IFERROR(IF(INDEX('ce raw data'!$C$2:$CZ$3000,MATCH(1,INDEX(('ce raw data'!$A$2:$A$3000=C65)*('ce raw data'!$B$2:$B$3000=$B108),,),0),MATCH(SUBSTITUTE(I68,"Allele","Height"),'ce raw data'!$C$1:$CZ$1,0))="","-",INDEX('ce raw data'!$C$2:$CZ$3000,MATCH(1,INDEX(('ce raw data'!$A$2:$A$3000=C65)*('ce raw data'!$B$2:$B$3000=$B108),,),0),MATCH(SUBSTITUTE(I68,"Allele","Height"),'ce raw data'!$C$1:$CZ$1,0))),"-")</f>
        <v>-</v>
      </c>
      <c r="J107" s="8" t="str">
        <f>IFERROR(IF(INDEX('ce raw data'!$C$2:$CZ$3000,MATCH(1,INDEX(('ce raw data'!$A$2:$A$3000=C65)*('ce raw data'!$B$2:$B$3000=$B108),,),0),MATCH(SUBSTITUTE(J68,"Allele","Height"),'ce raw data'!$C$1:$CZ$1,0))="","-",INDEX('ce raw data'!$C$2:$CZ$3000,MATCH(1,INDEX(('ce raw data'!$A$2:$A$3000=C65)*('ce raw data'!$B$2:$B$3000=$B108),,),0),MATCH(SUBSTITUTE(J68,"Allele","Height"),'ce raw data'!$C$1:$CZ$1,0))),"-")</f>
        <v>-</v>
      </c>
      <c r="K107" s="8" t="str">
        <f>IFERROR(IF(INDEX('ce raw data'!$C$2:$CZ$3000,MATCH(1,INDEX(('ce raw data'!$A$2:$A$3000=C65)*('ce raw data'!$B$2:$B$3000=$B108),,),0),MATCH(SUBSTITUTE(K68,"Allele","Height"),'ce raw data'!$C$1:$CZ$1,0))="","-",INDEX('ce raw data'!$C$2:$CZ$3000,MATCH(1,INDEX(('ce raw data'!$A$2:$A$3000=C65)*('ce raw data'!$B$2:$B$3000=$B108),,),0),MATCH(SUBSTITUTE(K68,"Allele","Height"),'ce raw data'!$C$1:$CZ$1,0))),"-")</f>
        <v>-</v>
      </c>
      <c r="L107" s="8" t="str">
        <f>IFERROR(IF(INDEX('ce raw data'!$C$2:$CZ$3000,MATCH(1,INDEX(('ce raw data'!$A$2:$A$3000=C65)*('ce raw data'!$B$2:$B$3000=$B108),,),0),MATCH(SUBSTITUTE(L68,"Allele","Height"),'ce raw data'!$C$1:$CZ$1,0))="","-",INDEX('ce raw data'!$C$2:$CZ$3000,MATCH(1,INDEX(('ce raw data'!$A$2:$A$3000=C65)*('ce raw data'!$B$2:$B$3000=$B108),,),0),MATCH(SUBSTITUTE(L68,"Allele","Height"),'ce raw data'!$C$1:$CZ$1,0))),"-")</f>
        <v>-</v>
      </c>
      <c r="M107" s="8" t="str">
        <f>IFERROR(IF(INDEX('ce raw data'!$C$2:$CZ$3000,MATCH(1,INDEX(('ce raw data'!$A$2:$A$3000=C65)*('ce raw data'!$B$2:$B$3000=$B108),,),0),MATCH(SUBSTITUTE(M68,"Allele","Height"),'ce raw data'!$C$1:$CZ$1,0))="","-",INDEX('ce raw data'!$C$2:$CZ$3000,MATCH(1,INDEX(('ce raw data'!$A$2:$A$3000=C65)*('ce raw data'!$B$2:$B$3000=$B108),,),0),MATCH(SUBSTITUTE(M68,"Allele","Height"),'ce raw data'!$C$1:$CZ$1,0))),"-")</f>
        <v>-</v>
      </c>
      <c r="N107" s="8" t="str">
        <f>IFERROR(IF(INDEX('ce raw data'!$C$2:$CZ$3000,MATCH(1,INDEX(('ce raw data'!$A$2:$A$3000=C65)*('ce raw data'!$B$2:$B$3000=$B108),,),0),MATCH(SUBSTITUTE(N68,"Allele","Height"),'ce raw data'!$C$1:$CZ$1,0))="","-",INDEX('ce raw data'!$C$2:$CZ$3000,MATCH(1,INDEX(('ce raw data'!$A$2:$A$3000=C65)*('ce raw data'!$B$2:$B$3000=$B108),,),0),MATCH(SUBSTITUTE(N68,"Allele","Height"),'ce raw data'!$C$1:$CZ$1,0))),"-")</f>
        <v>-</v>
      </c>
    </row>
    <row r="108" spans="2:14" x14ac:dyDescent="0.4">
      <c r="B108" s="12" t="str">
        <f>'Allele Call Table'!$A$109</f>
        <v>D12S391</v>
      </c>
      <c r="C108" s="8" t="str">
        <f>IFERROR(IF(INDEX('ce raw data'!$C$2:$CZ$3000,MATCH(1,INDEX(('ce raw data'!$A$2:$A$3000=C65)*('ce raw data'!$B$2:$B$3000=$B108),,),0),MATCH(C68,'ce raw data'!$C$1:$CZ$1,0))="","-",INDEX('ce raw data'!$C$2:$CZ$3000,MATCH(1,INDEX(('ce raw data'!$A$2:$A$3000=C65)*('ce raw data'!$B$2:$B$3000=$B108),,),0),MATCH(C68,'ce raw data'!$C$1:$CZ$1,0))),"-")</f>
        <v>-</v>
      </c>
      <c r="D108" s="8" t="str">
        <f>IFERROR(IF(INDEX('ce raw data'!$C$2:$CZ$3000,MATCH(1,INDEX(('ce raw data'!$A$2:$A$3000=C65)*('ce raw data'!$B$2:$B$3000=$B108),,),0),MATCH(D68,'ce raw data'!$C$1:$CZ$1,0))="","-",INDEX('ce raw data'!$C$2:$CZ$3000,MATCH(1,INDEX(('ce raw data'!$A$2:$A$3000=C65)*('ce raw data'!$B$2:$B$3000=$B108),,),0),MATCH(D68,'ce raw data'!$C$1:$CZ$1,0))),"-")</f>
        <v>-</v>
      </c>
      <c r="E108" s="8" t="str">
        <f>IFERROR(IF(INDEX('ce raw data'!$C$2:$CZ$3000,MATCH(1,INDEX(('ce raw data'!$A$2:$A$3000=C65)*('ce raw data'!$B$2:$B$3000=$B108),,),0),MATCH(E68,'ce raw data'!$C$1:$CZ$1,0))="","-",INDEX('ce raw data'!$C$2:$CZ$3000,MATCH(1,INDEX(('ce raw data'!$A$2:$A$3000=C65)*('ce raw data'!$B$2:$B$3000=$B108),,),0),MATCH(E68,'ce raw data'!$C$1:$CZ$1,0))),"-")</f>
        <v>-</v>
      </c>
      <c r="F108" s="8" t="str">
        <f>IFERROR(IF(INDEX('ce raw data'!$C$2:$CZ$3000,MATCH(1,INDEX(('ce raw data'!$A$2:$A$3000=C65)*('ce raw data'!$B$2:$B$3000=$B108),,),0),MATCH(F68,'ce raw data'!$C$1:$CZ$1,0))="","-",INDEX('ce raw data'!$C$2:$CZ$3000,MATCH(1,INDEX(('ce raw data'!$A$2:$A$3000=C65)*('ce raw data'!$B$2:$B$3000=$B108),,),0),MATCH(F68,'ce raw data'!$C$1:$CZ$1,0))),"-")</f>
        <v>-</v>
      </c>
      <c r="G108" s="8" t="str">
        <f>IFERROR(IF(INDEX('ce raw data'!$C$2:$CZ$3000,MATCH(1,INDEX(('ce raw data'!$A$2:$A$3000=C65)*('ce raw data'!$B$2:$B$3000=$B108),,),0),MATCH(G68,'ce raw data'!$C$1:$CZ$1,0))="","-",INDEX('ce raw data'!$C$2:$CZ$3000,MATCH(1,INDEX(('ce raw data'!$A$2:$A$3000=C65)*('ce raw data'!$B$2:$B$3000=$B108),,),0),MATCH(G68,'ce raw data'!$C$1:$CZ$1,0))),"-")</f>
        <v>-</v>
      </c>
      <c r="H108" s="8" t="str">
        <f>IFERROR(IF(INDEX('ce raw data'!$C$2:$CZ$3000,MATCH(1,INDEX(('ce raw data'!$A$2:$A$3000=C65)*('ce raw data'!$B$2:$B$3000=$B108),,),0),MATCH(H68,'ce raw data'!$C$1:$CZ$1,0))="","-",INDEX('ce raw data'!$C$2:$CZ$3000,MATCH(1,INDEX(('ce raw data'!$A$2:$A$3000=C65)*('ce raw data'!$B$2:$B$3000=$B108),,),0),MATCH(H68,'ce raw data'!$C$1:$CZ$1,0))),"-")</f>
        <v>-</v>
      </c>
      <c r="I108" s="8" t="str">
        <f>IFERROR(IF(INDEX('ce raw data'!$C$2:$CZ$3000,MATCH(1,INDEX(('ce raw data'!$A$2:$A$3000=C65)*('ce raw data'!$B$2:$B$3000=$B108),,),0),MATCH(I68,'ce raw data'!$C$1:$CZ$1,0))="","-",INDEX('ce raw data'!$C$2:$CZ$3000,MATCH(1,INDEX(('ce raw data'!$A$2:$A$3000=C65)*('ce raw data'!$B$2:$B$3000=$B108),,),0),MATCH(I68,'ce raw data'!$C$1:$CZ$1,0))),"-")</f>
        <v>-</v>
      </c>
      <c r="J108" s="8" t="str">
        <f>IFERROR(IF(INDEX('ce raw data'!$C$2:$CZ$3000,MATCH(1,INDEX(('ce raw data'!$A$2:$A$3000=C65)*('ce raw data'!$B$2:$B$3000=$B108),,),0),MATCH(J68,'ce raw data'!$C$1:$CZ$1,0))="","-",INDEX('ce raw data'!$C$2:$CZ$3000,MATCH(1,INDEX(('ce raw data'!$A$2:$A$3000=C65)*('ce raw data'!$B$2:$B$3000=$B108),,),0),MATCH(J68,'ce raw data'!$C$1:$CZ$1,0))),"-")</f>
        <v>-</v>
      </c>
      <c r="K108" s="8" t="str">
        <f>IFERROR(IF(INDEX('ce raw data'!$C$2:$CZ$3000,MATCH(1,INDEX(('ce raw data'!$A$2:$A$3000=C65)*('ce raw data'!$B$2:$B$3000=$B108),,),0),MATCH(K68,'ce raw data'!$C$1:$CZ$1,0))="","-",INDEX('ce raw data'!$C$2:$CZ$3000,MATCH(1,INDEX(('ce raw data'!$A$2:$A$3000=C65)*('ce raw data'!$B$2:$B$3000=$B108),,),0),MATCH(K68,'ce raw data'!$C$1:$CZ$1,0))),"-")</f>
        <v>-</v>
      </c>
      <c r="L108" s="8" t="str">
        <f>IFERROR(IF(INDEX('ce raw data'!$C$2:$CZ$3000,MATCH(1,INDEX(('ce raw data'!$A$2:$A$3000=C65)*('ce raw data'!$B$2:$B$3000=$B108),,),0),MATCH(L68,'ce raw data'!$C$1:$CZ$1,0))="","-",INDEX('ce raw data'!$C$2:$CZ$3000,MATCH(1,INDEX(('ce raw data'!$A$2:$A$3000=C65)*('ce raw data'!$B$2:$B$3000=$B108),,),0),MATCH(L68,'ce raw data'!$C$1:$CZ$1,0))),"-")</f>
        <v>-</v>
      </c>
      <c r="M108" s="8" t="str">
        <f>IFERROR(IF(INDEX('ce raw data'!$C$2:$CZ$3000,MATCH(1,INDEX(('ce raw data'!$A$2:$A$3000=C65)*('ce raw data'!$B$2:$B$3000=$B108),,),0),MATCH(M68,'ce raw data'!$C$1:$CZ$1,0))="","-",INDEX('ce raw data'!$C$2:$CZ$3000,MATCH(1,INDEX(('ce raw data'!$A$2:$A$3000=C65)*('ce raw data'!$B$2:$B$3000=$B108),,),0),MATCH(M68,'ce raw data'!$C$1:$CZ$1,0))),"-")</f>
        <v>-</v>
      </c>
      <c r="N108" s="8" t="str">
        <f>IFERROR(IF(INDEX('ce raw data'!$C$2:$CZ$3000,MATCH(1,INDEX(('ce raw data'!$A$2:$A$3000=C65)*('ce raw data'!$B$2:$B$3000=$B108),,),0),MATCH(N68,'ce raw data'!$C$1:$CZ$1,0))="","-",INDEX('ce raw data'!$C$2:$CZ$3000,MATCH(1,INDEX(('ce raw data'!$A$2:$A$3000=C65)*('ce raw data'!$B$2:$B$3000=$B108),,),0),MATCH(N68,'ce raw data'!$C$1:$CZ$1,0))),"-")</f>
        <v>-</v>
      </c>
    </row>
    <row r="109" spans="2:14" ht="20.25" hidden="1" customHeight="1" x14ac:dyDescent="0.4">
      <c r="B109" s="12"/>
      <c r="C109" s="8" t="str">
        <f>IFERROR(IF(INDEX('ce raw data'!$C$2:$CZ$3000,MATCH(1,INDEX(('ce raw data'!$A$2:$A$3000=C65)*('ce raw data'!$B$2:$B$3000=$B110),,),0),MATCH(SUBSTITUTE(C68,"Allele","Height"),'ce raw data'!$C$1:$CZ$1,0))="","-",INDEX('ce raw data'!$C$2:$CZ$3000,MATCH(1,INDEX(('ce raw data'!$A$2:$A$3000=C65)*('ce raw data'!$B$2:$B$3000=$B110),,),0),MATCH(SUBSTITUTE(C68,"Allele","Height"),'ce raw data'!$C$1:$CZ$1,0))),"-")</f>
        <v>-</v>
      </c>
      <c r="D109" s="8" t="str">
        <f>IFERROR(IF(INDEX('ce raw data'!$C$2:$CZ$3000,MATCH(1,INDEX(('ce raw data'!$A$2:$A$3000=C65)*('ce raw data'!$B$2:$B$3000=$B110),,),0),MATCH(SUBSTITUTE(D68,"Allele","Height"),'ce raw data'!$C$1:$CZ$1,0))="","-",INDEX('ce raw data'!$C$2:$CZ$3000,MATCH(1,INDEX(('ce raw data'!$A$2:$A$3000=C65)*('ce raw data'!$B$2:$B$3000=$B110),,),0),MATCH(SUBSTITUTE(D68,"Allele","Height"),'ce raw data'!$C$1:$CZ$1,0))),"-")</f>
        <v>-</v>
      </c>
      <c r="E109" s="8" t="str">
        <f>IFERROR(IF(INDEX('ce raw data'!$C$2:$CZ$3000,MATCH(1,INDEX(('ce raw data'!$A$2:$A$3000=C65)*('ce raw data'!$B$2:$B$3000=$B110),,),0),MATCH(SUBSTITUTE(E68,"Allele","Height"),'ce raw data'!$C$1:$CZ$1,0))="","-",INDEX('ce raw data'!$C$2:$CZ$3000,MATCH(1,INDEX(('ce raw data'!$A$2:$A$3000=C65)*('ce raw data'!$B$2:$B$3000=$B110),,),0),MATCH(SUBSTITUTE(E68,"Allele","Height"),'ce raw data'!$C$1:$CZ$1,0))),"-")</f>
        <v>-</v>
      </c>
      <c r="F109" s="8" t="str">
        <f>IFERROR(IF(INDEX('ce raw data'!$C$2:$CZ$3000,MATCH(1,INDEX(('ce raw data'!$A$2:$A$3000=C65)*('ce raw data'!$B$2:$B$3000=$B110),,),0),MATCH(SUBSTITUTE(F68,"Allele","Height"),'ce raw data'!$C$1:$CZ$1,0))="","-",INDEX('ce raw data'!$C$2:$CZ$3000,MATCH(1,INDEX(('ce raw data'!$A$2:$A$3000=C65)*('ce raw data'!$B$2:$B$3000=$B110),,),0),MATCH(SUBSTITUTE(F68,"Allele","Height"),'ce raw data'!$C$1:$CZ$1,0))),"-")</f>
        <v>-</v>
      </c>
      <c r="G109" s="8" t="str">
        <f>IFERROR(IF(INDEX('ce raw data'!$C$2:$CZ$3000,MATCH(1,INDEX(('ce raw data'!$A$2:$A$3000=C65)*('ce raw data'!$B$2:$B$3000=$B110),,),0),MATCH(SUBSTITUTE(G68,"Allele","Height"),'ce raw data'!$C$1:$CZ$1,0))="","-",INDEX('ce raw data'!$C$2:$CZ$3000,MATCH(1,INDEX(('ce raw data'!$A$2:$A$3000=C65)*('ce raw data'!$B$2:$B$3000=$B110),,),0),MATCH(SUBSTITUTE(G68,"Allele","Height"),'ce raw data'!$C$1:$CZ$1,0))),"-")</f>
        <v>-</v>
      </c>
      <c r="H109" s="8" t="str">
        <f>IFERROR(IF(INDEX('ce raw data'!$C$2:$CZ$3000,MATCH(1,INDEX(('ce raw data'!$A$2:$A$3000=C65)*('ce raw data'!$B$2:$B$3000=$B110),,),0),MATCH(SUBSTITUTE(H68,"Allele","Height"),'ce raw data'!$C$1:$CZ$1,0))="","-",INDEX('ce raw data'!$C$2:$CZ$3000,MATCH(1,INDEX(('ce raw data'!$A$2:$A$3000=C65)*('ce raw data'!$B$2:$B$3000=$B110),,),0),MATCH(SUBSTITUTE(H68,"Allele","Height"),'ce raw data'!$C$1:$CZ$1,0))),"-")</f>
        <v>-</v>
      </c>
      <c r="I109" s="8" t="str">
        <f>IFERROR(IF(INDEX('ce raw data'!$C$2:$CZ$3000,MATCH(1,INDEX(('ce raw data'!$A$2:$A$3000=C65)*('ce raw data'!$B$2:$B$3000=$B110),,),0),MATCH(SUBSTITUTE(I68,"Allele","Height"),'ce raw data'!$C$1:$CZ$1,0))="","-",INDEX('ce raw data'!$C$2:$CZ$3000,MATCH(1,INDEX(('ce raw data'!$A$2:$A$3000=C65)*('ce raw data'!$B$2:$B$3000=$B110),,),0),MATCH(SUBSTITUTE(I68,"Allele","Height"),'ce raw data'!$C$1:$CZ$1,0))),"-")</f>
        <v>-</v>
      </c>
      <c r="J109" s="8" t="str">
        <f>IFERROR(IF(INDEX('ce raw data'!$C$2:$CZ$3000,MATCH(1,INDEX(('ce raw data'!$A$2:$A$3000=C65)*('ce raw data'!$B$2:$B$3000=$B110),,),0),MATCH(SUBSTITUTE(J68,"Allele","Height"),'ce raw data'!$C$1:$CZ$1,0))="","-",INDEX('ce raw data'!$C$2:$CZ$3000,MATCH(1,INDEX(('ce raw data'!$A$2:$A$3000=C65)*('ce raw data'!$B$2:$B$3000=$B110),,),0),MATCH(SUBSTITUTE(J68,"Allele","Height"),'ce raw data'!$C$1:$CZ$1,0))),"-")</f>
        <v>-</v>
      </c>
      <c r="K109" s="8" t="str">
        <f>IFERROR(IF(INDEX('ce raw data'!$C$2:$CZ$3000,MATCH(1,INDEX(('ce raw data'!$A$2:$A$3000=C65)*('ce raw data'!$B$2:$B$3000=$B110),,),0),MATCH(SUBSTITUTE(K68,"Allele","Height"),'ce raw data'!$C$1:$CZ$1,0))="","-",INDEX('ce raw data'!$C$2:$CZ$3000,MATCH(1,INDEX(('ce raw data'!$A$2:$A$3000=C65)*('ce raw data'!$B$2:$B$3000=$B110),,),0),MATCH(SUBSTITUTE(K68,"Allele","Height"),'ce raw data'!$C$1:$CZ$1,0))),"-")</f>
        <v>-</v>
      </c>
      <c r="L109" s="8" t="str">
        <f>IFERROR(IF(INDEX('ce raw data'!$C$2:$CZ$3000,MATCH(1,INDEX(('ce raw data'!$A$2:$A$3000=C65)*('ce raw data'!$B$2:$B$3000=$B110),,),0),MATCH(SUBSTITUTE(L68,"Allele","Height"),'ce raw data'!$C$1:$CZ$1,0))="","-",INDEX('ce raw data'!$C$2:$CZ$3000,MATCH(1,INDEX(('ce raw data'!$A$2:$A$3000=C65)*('ce raw data'!$B$2:$B$3000=$B110),,),0),MATCH(SUBSTITUTE(L68,"Allele","Height"),'ce raw data'!$C$1:$CZ$1,0))),"-")</f>
        <v>-</v>
      </c>
      <c r="M109" s="8" t="str">
        <f>IFERROR(IF(INDEX('ce raw data'!$C$2:$CZ$3000,MATCH(1,INDEX(('ce raw data'!$A$2:$A$3000=C65)*('ce raw data'!$B$2:$B$3000=$B110),,),0),MATCH(SUBSTITUTE(M68,"Allele","Height"),'ce raw data'!$C$1:$CZ$1,0))="","-",INDEX('ce raw data'!$C$2:$CZ$3000,MATCH(1,INDEX(('ce raw data'!$A$2:$A$3000=C65)*('ce raw data'!$B$2:$B$3000=$B110),,),0),MATCH(SUBSTITUTE(M68,"Allele","Height"),'ce raw data'!$C$1:$CZ$1,0))),"-")</f>
        <v>-</v>
      </c>
      <c r="N109" s="8" t="str">
        <f>IFERROR(IF(INDEX('ce raw data'!$C$2:$CZ$3000,MATCH(1,INDEX(('ce raw data'!$A$2:$A$3000=C65)*('ce raw data'!$B$2:$B$3000=$B110),,),0),MATCH(SUBSTITUTE(N68,"Allele","Height"),'ce raw data'!$C$1:$CZ$1,0))="","-",INDEX('ce raw data'!$C$2:$CZ$3000,MATCH(1,INDEX(('ce raw data'!$A$2:$A$3000=C65)*('ce raw data'!$B$2:$B$3000=$B110),,),0),MATCH(SUBSTITUTE(N68,"Allele","Height"),'ce raw data'!$C$1:$CZ$1,0))),"-")</f>
        <v>-</v>
      </c>
    </row>
    <row r="110" spans="2:14" x14ac:dyDescent="0.4">
      <c r="B110" s="12" t="str">
        <f>'Allele Call Table'!$A$111</f>
        <v>D19S433</v>
      </c>
      <c r="C110" s="8" t="str">
        <f>IFERROR(IF(INDEX('ce raw data'!$C$2:$CZ$3000,MATCH(1,INDEX(('ce raw data'!$A$2:$A$3000=C65)*('ce raw data'!$B$2:$B$3000=$B110),,),0),MATCH(C68,'ce raw data'!$C$1:$CZ$1,0))="","-",INDEX('ce raw data'!$C$2:$CZ$3000,MATCH(1,INDEX(('ce raw data'!$A$2:$A$3000=C65)*('ce raw data'!$B$2:$B$3000=$B110),,),0),MATCH(C68,'ce raw data'!$C$1:$CZ$1,0))),"-")</f>
        <v>-</v>
      </c>
      <c r="D110" s="8" t="str">
        <f>IFERROR(IF(INDEX('ce raw data'!$C$2:$CZ$3000,MATCH(1,INDEX(('ce raw data'!$A$2:$A$3000=C65)*('ce raw data'!$B$2:$B$3000=$B110),,),0),MATCH(D68,'ce raw data'!$C$1:$CZ$1,0))="","-",INDEX('ce raw data'!$C$2:$CZ$3000,MATCH(1,INDEX(('ce raw data'!$A$2:$A$3000=C65)*('ce raw data'!$B$2:$B$3000=$B110),,),0),MATCH(D68,'ce raw data'!$C$1:$CZ$1,0))),"-")</f>
        <v>-</v>
      </c>
      <c r="E110" s="8" t="str">
        <f>IFERROR(IF(INDEX('ce raw data'!$C$2:$CZ$3000,MATCH(1,INDEX(('ce raw data'!$A$2:$A$3000=C65)*('ce raw data'!$B$2:$B$3000=$B110),,),0),MATCH(E68,'ce raw data'!$C$1:$CZ$1,0))="","-",INDEX('ce raw data'!$C$2:$CZ$3000,MATCH(1,INDEX(('ce raw data'!$A$2:$A$3000=C65)*('ce raw data'!$B$2:$B$3000=$B110),,),0),MATCH(E68,'ce raw data'!$C$1:$CZ$1,0))),"-")</f>
        <v>-</v>
      </c>
      <c r="F110" s="8" t="str">
        <f>IFERROR(IF(INDEX('ce raw data'!$C$2:$CZ$3000,MATCH(1,INDEX(('ce raw data'!$A$2:$A$3000=C65)*('ce raw data'!$B$2:$B$3000=$B110),,),0),MATCH(F68,'ce raw data'!$C$1:$CZ$1,0))="","-",INDEX('ce raw data'!$C$2:$CZ$3000,MATCH(1,INDEX(('ce raw data'!$A$2:$A$3000=C65)*('ce raw data'!$B$2:$B$3000=$B110),,),0),MATCH(F68,'ce raw data'!$C$1:$CZ$1,0))),"-")</f>
        <v>-</v>
      </c>
      <c r="G110" s="8" t="str">
        <f>IFERROR(IF(INDEX('ce raw data'!$C$2:$CZ$3000,MATCH(1,INDEX(('ce raw data'!$A$2:$A$3000=C65)*('ce raw data'!$B$2:$B$3000=$B110),,),0),MATCH(G68,'ce raw data'!$C$1:$CZ$1,0))="","-",INDEX('ce raw data'!$C$2:$CZ$3000,MATCH(1,INDEX(('ce raw data'!$A$2:$A$3000=C65)*('ce raw data'!$B$2:$B$3000=$B110),,),0),MATCH(G68,'ce raw data'!$C$1:$CZ$1,0))),"-")</f>
        <v>-</v>
      </c>
      <c r="H110" s="8" t="str">
        <f>IFERROR(IF(INDEX('ce raw data'!$C$2:$CZ$3000,MATCH(1,INDEX(('ce raw data'!$A$2:$A$3000=C65)*('ce raw data'!$B$2:$B$3000=$B110),,),0),MATCH(H68,'ce raw data'!$C$1:$CZ$1,0))="","-",INDEX('ce raw data'!$C$2:$CZ$3000,MATCH(1,INDEX(('ce raw data'!$A$2:$A$3000=C65)*('ce raw data'!$B$2:$B$3000=$B110),,),0),MATCH(H68,'ce raw data'!$C$1:$CZ$1,0))),"-")</f>
        <v>-</v>
      </c>
      <c r="I110" s="8" t="str">
        <f>IFERROR(IF(INDEX('ce raw data'!$C$2:$CZ$3000,MATCH(1,INDEX(('ce raw data'!$A$2:$A$3000=C65)*('ce raw data'!$B$2:$B$3000=$B110),,),0),MATCH(I68,'ce raw data'!$C$1:$CZ$1,0))="","-",INDEX('ce raw data'!$C$2:$CZ$3000,MATCH(1,INDEX(('ce raw data'!$A$2:$A$3000=C65)*('ce raw data'!$B$2:$B$3000=$B110),,),0),MATCH(I68,'ce raw data'!$C$1:$CZ$1,0))),"-")</f>
        <v>-</v>
      </c>
      <c r="J110" s="8" t="str">
        <f>IFERROR(IF(INDEX('ce raw data'!$C$2:$CZ$3000,MATCH(1,INDEX(('ce raw data'!$A$2:$A$3000=C65)*('ce raw data'!$B$2:$B$3000=$B110),,),0),MATCH(J68,'ce raw data'!$C$1:$CZ$1,0))="","-",INDEX('ce raw data'!$C$2:$CZ$3000,MATCH(1,INDEX(('ce raw data'!$A$2:$A$3000=C65)*('ce raw data'!$B$2:$B$3000=$B110),,),0),MATCH(J68,'ce raw data'!$C$1:$CZ$1,0))),"-")</f>
        <v>-</v>
      </c>
      <c r="K110" s="8" t="str">
        <f>IFERROR(IF(INDEX('ce raw data'!$C$2:$CZ$3000,MATCH(1,INDEX(('ce raw data'!$A$2:$A$3000=C65)*('ce raw data'!$B$2:$B$3000=$B110),,),0),MATCH(K68,'ce raw data'!$C$1:$CZ$1,0))="","-",INDEX('ce raw data'!$C$2:$CZ$3000,MATCH(1,INDEX(('ce raw data'!$A$2:$A$3000=C65)*('ce raw data'!$B$2:$B$3000=$B110),,),0),MATCH(K68,'ce raw data'!$C$1:$CZ$1,0))),"-")</f>
        <v>-</v>
      </c>
      <c r="L110" s="8" t="str">
        <f>IFERROR(IF(INDEX('ce raw data'!$C$2:$CZ$3000,MATCH(1,INDEX(('ce raw data'!$A$2:$A$3000=C65)*('ce raw data'!$B$2:$B$3000=$B110),,),0),MATCH(L68,'ce raw data'!$C$1:$CZ$1,0))="","-",INDEX('ce raw data'!$C$2:$CZ$3000,MATCH(1,INDEX(('ce raw data'!$A$2:$A$3000=C65)*('ce raw data'!$B$2:$B$3000=$B110),,),0),MATCH(L68,'ce raw data'!$C$1:$CZ$1,0))),"-")</f>
        <v>-</v>
      </c>
      <c r="M110" s="8" t="str">
        <f>IFERROR(IF(INDEX('ce raw data'!$C$2:$CZ$3000,MATCH(1,INDEX(('ce raw data'!$A$2:$A$3000=C65)*('ce raw data'!$B$2:$B$3000=$B110),,),0),MATCH(M68,'ce raw data'!$C$1:$CZ$1,0))="","-",INDEX('ce raw data'!$C$2:$CZ$3000,MATCH(1,INDEX(('ce raw data'!$A$2:$A$3000=C65)*('ce raw data'!$B$2:$B$3000=$B110),,),0),MATCH(M68,'ce raw data'!$C$1:$CZ$1,0))),"-")</f>
        <v>-</v>
      </c>
      <c r="N110" s="8" t="str">
        <f>IFERROR(IF(INDEX('ce raw data'!$C$2:$CZ$3000,MATCH(1,INDEX(('ce raw data'!$A$2:$A$3000=C65)*('ce raw data'!$B$2:$B$3000=$B110),,),0),MATCH(N68,'ce raw data'!$C$1:$CZ$1,0))="","-",INDEX('ce raw data'!$C$2:$CZ$3000,MATCH(1,INDEX(('ce raw data'!$A$2:$A$3000=C65)*('ce raw data'!$B$2:$B$3000=$B110),,),0),MATCH(N68,'ce raw data'!$C$1:$CZ$1,0))),"-")</f>
        <v>-</v>
      </c>
    </row>
    <row r="111" spans="2:14" ht="20.25" hidden="1" customHeight="1" x14ac:dyDescent="0.4">
      <c r="B111" s="12"/>
      <c r="C111" s="8" t="str">
        <f>IFERROR(IF(INDEX('ce raw data'!$C$2:$CZ$3000,MATCH(1,INDEX(('ce raw data'!$A$2:$A$3000=C65)*('ce raw data'!$B$2:$B$3000=$B112),,),0),MATCH(SUBSTITUTE(C68,"Allele","Height"),'ce raw data'!$C$1:$CZ$1,0))="","-",INDEX('ce raw data'!$C$2:$CZ$3000,MATCH(1,INDEX(('ce raw data'!$A$2:$A$3000=C65)*('ce raw data'!$B$2:$B$3000=$B112),,),0),MATCH(SUBSTITUTE(C68,"Allele","Height"),'ce raw data'!$C$1:$CZ$1,0))),"-")</f>
        <v>-</v>
      </c>
      <c r="D111" s="8" t="str">
        <f>IFERROR(IF(INDEX('ce raw data'!$C$2:$CZ$3000,MATCH(1,INDEX(('ce raw data'!$A$2:$A$3000=C65)*('ce raw data'!$B$2:$B$3000=$B112),,),0),MATCH(SUBSTITUTE(D68,"Allele","Height"),'ce raw data'!$C$1:$CZ$1,0))="","-",INDEX('ce raw data'!$C$2:$CZ$3000,MATCH(1,INDEX(('ce raw data'!$A$2:$A$3000=C65)*('ce raw data'!$B$2:$B$3000=$B112),,),0),MATCH(SUBSTITUTE(D68,"Allele","Height"),'ce raw data'!$C$1:$CZ$1,0))),"-")</f>
        <v>-</v>
      </c>
      <c r="E111" s="8" t="str">
        <f>IFERROR(IF(INDEX('ce raw data'!$C$2:$CZ$3000,MATCH(1,INDEX(('ce raw data'!$A$2:$A$3000=C65)*('ce raw data'!$B$2:$B$3000=$B112),,),0),MATCH(SUBSTITUTE(E68,"Allele","Height"),'ce raw data'!$C$1:$CZ$1,0))="","-",INDEX('ce raw data'!$C$2:$CZ$3000,MATCH(1,INDEX(('ce raw data'!$A$2:$A$3000=C65)*('ce raw data'!$B$2:$B$3000=$B112),,),0),MATCH(SUBSTITUTE(E68,"Allele","Height"),'ce raw data'!$C$1:$CZ$1,0))),"-")</f>
        <v>-</v>
      </c>
      <c r="F111" s="8" t="str">
        <f>IFERROR(IF(INDEX('ce raw data'!$C$2:$CZ$3000,MATCH(1,INDEX(('ce raw data'!$A$2:$A$3000=C65)*('ce raw data'!$B$2:$B$3000=$B112),,),0),MATCH(SUBSTITUTE(F68,"Allele","Height"),'ce raw data'!$C$1:$CZ$1,0))="","-",INDEX('ce raw data'!$C$2:$CZ$3000,MATCH(1,INDEX(('ce raw data'!$A$2:$A$3000=C65)*('ce raw data'!$B$2:$B$3000=$B112),,),0),MATCH(SUBSTITUTE(F68,"Allele","Height"),'ce raw data'!$C$1:$CZ$1,0))),"-")</f>
        <v>-</v>
      </c>
      <c r="G111" s="8" t="str">
        <f>IFERROR(IF(INDEX('ce raw data'!$C$2:$CZ$3000,MATCH(1,INDEX(('ce raw data'!$A$2:$A$3000=C65)*('ce raw data'!$B$2:$B$3000=$B112),,),0),MATCH(SUBSTITUTE(G68,"Allele","Height"),'ce raw data'!$C$1:$CZ$1,0))="","-",INDEX('ce raw data'!$C$2:$CZ$3000,MATCH(1,INDEX(('ce raw data'!$A$2:$A$3000=C65)*('ce raw data'!$B$2:$B$3000=$B112),,),0),MATCH(SUBSTITUTE(G68,"Allele","Height"),'ce raw data'!$C$1:$CZ$1,0))),"-")</f>
        <v>-</v>
      </c>
      <c r="H111" s="8" t="str">
        <f>IFERROR(IF(INDEX('ce raw data'!$C$2:$CZ$3000,MATCH(1,INDEX(('ce raw data'!$A$2:$A$3000=C65)*('ce raw data'!$B$2:$B$3000=$B112),,),0),MATCH(SUBSTITUTE(H68,"Allele","Height"),'ce raw data'!$C$1:$CZ$1,0))="","-",INDEX('ce raw data'!$C$2:$CZ$3000,MATCH(1,INDEX(('ce raw data'!$A$2:$A$3000=C65)*('ce raw data'!$B$2:$B$3000=$B112),,),0),MATCH(SUBSTITUTE(H68,"Allele","Height"),'ce raw data'!$C$1:$CZ$1,0))),"-")</f>
        <v>-</v>
      </c>
      <c r="I111" s="8" t="str">
        <f>IFERROR(IF(INDEX('ce raw data'!$C$2:$CZ$3000,MATCH(1,INDEX(('ce raw data'!$A$2:$A$3000=C65)*('ce raw data'!$B$2:$B$3000=$B112),,),0),MATCH(SUBSTITUTE(I68,"Allele","Height"),'ce raw data'!$C$1:$CZ$1,0))="","-",INDEX('ce raw data'!$C$2:$CZ$3000,MATCH(1,INDEX(('ce raw data'!$A$2:$A$3000=C65)*('ce raw data'!$B$2:$B$3000=$B112),,),0),MATCH(SUBSTITUTE(I68,"Allele","Height"),'ce raw data'!$C$1:$CZ$1,0))),"-")</f>
        <v>-</v>
      </c>
      <c r="J111" s="8" t="str">
        <f>IFERROR(IF(INDEX('ce raw data'!$C$2:$CZ$3000,MATCH(1,INDEX(('ce raw data'!$A$2:$A$3000=C65)*('ce raw data'!$B$2:$B$3000=$B112),,),0),MATCH(SUBSTITUTE(J68,"Allele","Height"),'ce raw data'!$C$1:$CZ$1,0))="","-",INDEX('ce raw data'!$C$2:$CZ$3000,MATCH(1,INDEX(('ce raw data'!$A$2:$A$3000=C65)*('ce raw data'!$B$2:$B$3000=$B112),,),0),MATCH(SUBSTITUTE(J68,"Allele","Height"),'ce raw data'!$C$1:$CZ$1,0))),"-")</f>
        <v>-</v>
      </c>
      <c r="K111" s="8" t="str">
        <f>IFERROR(IF(INDEX('ce raw data'!$C$2:$CZ$3000,MATCH(1,INDEX(('ce raw data'!$A$2:$A$3000=C65)*('ce raw data'!$B$2:$B$3000=$B112),,),0),MATCH(SUBSTITUTE(K68,"Allele","Height"),'ce raw data'!$C$1:$CZ$1,0))="","-",INDEX('ce raw data'!$C$2:$CZ$3000,MATCH(1,INDEX(('ce raw data'!$A$2:$A$3000=C65)*('ce raw data'!$B$2:$B$3000=$B112),,),0),MATCH(SUBSTITUTE(K68,"Allele","Height"),'ce raw data'!$C$1:$CZ$1,0))),"-")</f>
        <v>-</v>
      </c>
      <c r="L111" s="8" t="str">
        <f>IFERROR(IF(INDEX('ce raw data'!$C$2:$CZ$3000,MATCH(1,INDEX(('ce raw data'!$A$2:$A$3000=C65)*('ce raw data'!$B$2:$B$3000=$B112),,),0),MATCH(SUBSTITUTE(L68,"Allele","Height"),'ce raw data'!$C$1:$CZ$1,0))="","-",INDEX('ce raw data'!$C$2:$CZ$3000,MATCH(1,INDEX(('ce raw data'!$A$2:$A$3000=C65)*('ce raw data'!$B$2:$B$3000=$B112),,),0),MATCH(SUBSTITUTE(L68,"Allele","Height"),'ce raw data'!$C$1:$CZ$1,0))),"-")</f>
        <v>-</v>
      </c>
      <c r="M111" s="8" t="str">
        <f>IFERROR(IF(INDEX('ce raw data'!$C$2:$CZ$3000,MATCH(1,INDEX(('ce raw data'!$A$2:$A$3000=C65)*('ce raw data'!$B$2:$B$3000=$B112),,),0),MATCH(SUBSTITUTE(M68,"Allele","Height"),'ce raw data'!$C$1:$CZ$1,0))="","-",INDEX('ce raw data'!$C$2:$CZ$3000,MATCH(1,INDEX(('ce raw data'!$A$2:$A$3000=C65)*('ce raw data'!$B$2:$B$3000=$B112),,),0),MATCH(SUBSTITUTE(M68,"Allele","Height"),'ce raw data'!$C$1:$CZ$1,0))),"-")</f>
        <v>-</v>
      </c>
      <c r="N111" s="8" t="str">
        <f>IFERROR(IF(INDEX('ce raw data'!$C$2:$CZ$3000,MATCH(1,INDEX(('ce raw data'!$A$2:$A$3000=C65)*('ce raw data'!$B$2:$B$3000=$B112),,),0),MATCH(SUBSTITUTE(N68,"Allele","Height"),'ce raw data'!$C$1:$CZ$1,0))="","-",INDEX('ce raw data'!$C$2:$CZ$3000,MATCH(1,INDEX(('ce raw data'!$A$2:$A$3000=C65)*('ce raw data'!$B$2:$B$3000=$B112),,),0),MATCH(SUBSTITUTE(N68,"Allele","Height"),'ce raw data'!$C$1:$CZ$1,0))),"-")</f>
        <v>-</v>
      </c>
    </row>
    <row r="112" spans="2:14" x14ac:dyDescent="0.4">
      <c r="B112" s="12" t="str">
        <f>'Allele Call Table'!$A$113</f>
        <v>SE33</v>
      </c>
      <c r="C112" s="8" t="str">
        <f>IFERROR(IF(INDEX('ce raw data'!$C$2:$CZ$3000,MATCH(1,INDEX(('ce raw data'!$A$2:$A$3000=C65)*('ce raw data'!$B$2:$B$3000=$B112),,),0),MATCH(C68,'ce raw data'!$C$1:$CZ$1,0))="","-",INDEX('ce raw data'!$C$2:$CZ$3000,MATCH(1,INDEX(('ce raw data'!$A$2:$A$3000=C65)*('ce raw data'!$B$2:$B$3000=$B112),,),0),MATCH(C68,'ce raw data'!$C$1:$CZ$1,0))),"-")</f>
        <v>-</v>
      </c>
      <c r="D112" s="8" t="str">
        <f>IFERROR(IF(INDEX('ce raw data'!$C$2:$CZ$3000,MATCH(1,INDEX(('ce raw data'!$A$2:$A$3000=C65)*('ce raw data'!$B$2:$B$3000=$B112),,),0),MATCH(D68,'ce raw data'!$C$1:$CZ$1,0))="","-",INDEX('ce raw data'!$C$2:$CZ$3000,MATCH(1,INDEX(('ce raw data'!$A$2:$A$3000=C65)*('ce raw data'!$B$2:$B$3000=$B112),,),0),MATCH(D68,'ce raw data'!$C$1:$CZ$1,0))),"-")</f>
        <v>-</v>
      </c>
      <c r="E112" s="8" t="str">
        <f>IFERROR(IF(INDEX('ce raw data'!$C$2:$CZ$3000,MATCH(1,INDEX(('ce raw data'!$A$2:$A$3000=C65)*('ce raw data'!$B$2:$B$3000=$B112),,),0),MATCH(E68,'ce raw data'!$C$1:$CZ$1,0))="","-",INDEX('ce raw data'!$C$2:$CZ$3000,MATCH(1,INDEX(('ce raw data'!$A$2:$A$3000=C65)*('ce raw data'!$B$2:$B$3000=$B112),,),0),MATCH(E68,'ce raw data'!$C$1:$CZ$1,0))),"-")</f>
        <v>-</v>
      </c>
      <c r="F112" s="8" t="str">
        <f>IFERROR(IF(INDEX('ce raw data'!$C$2:$CZ$3000,MATCH(1,INDEX(('ce raw data'!$A$2:$A$3000=C65)*('ce raw data'!$B$2:$B$3000=$B112),,),0),MATCH(F68,'ce raw data'!$C$1:$CZ$1,0))="","-",INDEX('ce raw data'!$C$2:$CZ$3000,MATCH(1,INDEX(('ce raw data'!$A$2:$A$3000=C65)*('ce raw data'!$B$2:$B$3000=$B112),,),0),MATCH(F68,'ce raw data'!$C$1:$CZ$1,0))),"-")</f>
        <v>-</v>
      </c>
      <c r="G112" s="8" t="str">
        <f>IFERROR(IF(INDEX('ce raw data'!$C$2:$CZ$3000,MATCH(1,INDEX(('ce raw data'!$A$2:$A$3000=C65)*('ce raw data'!$B$2:$B$3000=$B112),,),0),MATCH(G68,'ce raw data'!$C$1:$CZ$1,0))="","-",INDEX('ce raw data'!$C$2:$CZ$3000,MATCH(1,INDEX(('ce raw data'!$A$2:$A$3000=C65)*('ce raw data'!$B$2:$B$3000=$B112),,),0),MATCH(G68,'ce raw data'!$C$1:$CZ$1,0))),"-")</f>
        <v>-</v>
      </c>
      <c r="H112" s="8" t="str">
        <f>IFERROR(IF(INDEX('ce raw data'!$C$2:$CZ$3000,MATCH(1,INDEX(('ce raw data'!$A$2:$A$3000=C65)*('ce raw data'!$B$2:$B$3000=$B112),,),0),MATCH(H68,'ce raw data'!$C$1:$CZ$1,0))="","-",INDEX('ce raw data'!$C$2:$CZ$3000,MATCH(1,INDEX(('ce raw data'!$A$2:$A$3000=C65)*('ce raw data'!$B$2:$B$3000=$B112),,),0),MATCH(H68,'ce raw data'!$C$1:$CZ$1,0))),"-")</f>
        <v>-</v>
      </c>
      <c r="I112" s="8" t="str">
        <f>IFERROR(IF(INDEX('ce raw data'!$C$2:$CZ$3000,MATCH(1,INDEX(('ce raw data'!$A$2:$A$3000=C65)*('ce raw data'!$B$2:$B$3000=$B112),,),0),MATCH(I68,'ce raw data'!$C$1:$CZ$1,0))="","-",INDEX('ce raw data'!$C$2:$CZ$3000,MATCH(1,INDEX(('ce raw data'!$A$2:$A$3000=C65)*('ce raw data'!$B$2:$B$3000=$B112),,),0),MATCH(I68,'ce raw data'!$C$1:$CZ$1,0))),"-")</f>
        <v>-</v>
      </c>
      <c r="J112" s="8" t="str">
        <f>IFERROR(IF(INDEX('ce raw data'!$C$2:$CZ$3000,MATCH(1,INDEX(('ce raw data'!$A$2:$A$3000=C65)*('ce raw data'!$B$2:$B$3000=$B112),,),0),MATCH(J68,'ce raw data'!$C$1:$CZ$1,0))="","-",INDEX('ce raw data'!$C$2:$CZ$3000,MATCH(1,INDEX(('ce raw data'!$A$2:$A$3000=C65)*('ce raw data'!$B$2:$B$3000=$B112),,),0),MATCH(J68,'ce raw data'!$C$1:$CZ$1,0))),"-")</f>
        <v>-</v>
      </c>
      <c r="K112" s="8" t="str">
        <f>IFERROR(IF(INDEX('ce raw data'!$C$2:$CZ$3000,MATCH(1,INDEX(('ce raw data'!$A$2:$A$3000=C65)*('ce raw data'!$B$2:$B$3000=$B112),,),0),MATCH(K68,'ce raw data'!$C$1:$CZ$1,0))="","-",INDEX('ce raw data'!$C$2:$CZ$3000,MATCH(1,INDEX(('ce raw data'!$A$2:$A$3000=C65)*('ce raw data'!$B$2:$B$3000=$B112),,),0),MATCH(K68,'ce raw data'!$C$1:$CZ$1,0))),"-")</f>
        <v>-</v>
      </c>
      <c r="L112" s="8" t="str">
        <f>IFERROR(IF(INDEX('ce raw data'!$C$2:$CZ$3000,MATCH(1,INDEX(('ce raw data'!$A$2:$A$3000=C65)*('ce raw data'!$B$2:$B$3000=$B112),,),0),MATCH(L68,'ce raw data'!$C$1:$CZ$1,0))="","-",INDEX('ce raw data'!$C$2:$CZ$3000,MATCH(1,INDEX(('ce raw data'!$A$2:$A$3000=C65)*('ce raw data'!$B$2:$B$3000=$B112),,),0),MATCH(L68,'ce raw data'!$C$1:$CZ$1,0))),"-")</f>
        <v>-</v>
      </c>
      <c r="M112" s="8" t="str">
        <f>IFERROR(IF(INDEX('ce raw data'!$C$2:$CZ$3000,MATCH(1,INDEX(('ce raw data'!$A$2:$A$3000=C65)*('ce raw data'!$B$2:$B$3000=$B112),,),0),MATCH(M68,'ce raw data'!$C$1:$CZ$1,0))="","-",INDEX('ce raw data'!$C$2:$CZ$3000,MATCH(1,INDEX(('ce raw data'!$A$2:$A$3000=C65)*('ce raw data'!$B$2:$B$3000=$B112),,),0),MATCH(M68,'ce raw data'!$C$1:$CZ$1,0))),"-")</f>
        <v>-</v>
      </c>
      <c r="N112" s="8" t="str">
        <f>IFERROR(IF(INDEX('ce raw data'!$C$2:$CZ$3000,MATCH(1,INDEX(('ce raw data'!$A$2:$A$3000=C65)*('ce raw data'!$B$2:$B$3000=$B112),,),0),MATCH(N68,'ce raw data'!$C$1:$CZ$1,0))="","-",INDEX('ce raw data'!$C$2:$CZ$3000,MATCH(1,INDEX(('ce raw data'!$A$2:$A$3000=C65)*('ce raw data'!$B$2:$B$3000=$B112),,),0),MATCH(N68,'ce raw data'!$C$1:$CZ$1,0))),"-")</f>
        <v>-</v>
      </c>
    </row>
    <row r="113" spans="2:14" ht="20.25" hidden="1" customHeight="1" x14ac:dyDescent="0.4">
      <c r="B113" s="12"/>
      <c r="C113" s="8" t="str">
        <f>IFERROR(IF(INDEX('ce raw data'!$C$2:$CZ$3000,MATCH(1,INDEX(('ce raw data'!$A$2:$A$3000=C65)*('ce raw data'!$B$2:$B$3000=$B114),,),0),MATCH(SUBSTITUTE(C68,"Allele","Height"),'ce raw data'!$C$1:$CZ$1,0))="","-",INDEX('ce raw data'!$C$2:$CZ$3000,MATCH(1,INDEX(('ce raw data'!$A$2:$A$3000=C65)*('ce raw data'!$B$2:$B$3000=$B114),,),0),MATCH(SUBSTITUTE(C68,"Allele","Height"),'ce raw data'!$C$1:$CZ$1,0))),"-")</f>
        <v>-</v>
      </c>
      <c r="D113" s="8" t="str">
        <f>IFERROR(IF(INDEX('ce raw data'!$C$2:$CZ$3000,MATCH(1,INDEX(('ce raw data'!$A$2:$A$3000=C65)*('ce raw data'!$B$2:$B$3000=$B114),,),0),MATCH(SUBSTITUTE(D68,"Allele","Height"),'ce raw data'!$C$1:$CZ$1,0))="","-",INDEX('ce raw data'!$C$2:$CZ$3000,MATCH(1,INDEX(('ce raw data'!$A$2:$A$3000=C65)*('ce raw data'!$B$2:$B$3000=$B114),,),0),MATCH(SUBSTITUTE(D68,"Allele","Height"),'ce raw data'!$C$1:$CZ$1,0))),"-")</f>
        <v>-</v>
      </c>
      <c r="E113" s="8" t="str">
        <f>IFERROR(IF(INDEX('ce raw data'!$C$2:$CZ$3000,MATCH(1,INDEX(('ce raw data'!$A$2:$A$3000=C65)*('ce raw data'!$B$2:$B$3000=$B114),,),0),MATCH(SUBSTITUTE(E68,"Allele","Height"),'ce raw data'!$C$1:$CZ$1,0))="","-",INDEX('ce raw data'!$C$2:$CZ$3000,MATCH(1,INDEX(('ce raw data'!$A$2:$A$3000=C65)*('ce raw data'!$B$2:$B$3000=$B114),,),0),MATCH(SUBSTITUTE(E68,"Allele","Height"),'ce raw data'!$C$1:$CZ$1,0))),"-")</f>
        <v>-</v>
      </c>
      <c r="F113" s="8" t="str">
        <f>IFERROR(IF(INDEX('ce raw data'!$C$2:$CZ$3000,MATCH(1,INDEX(('ce raw data'!$A$2:$A$3000=C65)*('ce raw data'!$B$2:$B$3000=$B114),,),0),MATCH(SUBSTITUTE(F68,"Allele","Height"),'ce raw data'!$C$1:$CZ$1,0))="","-",INDEX('ce raw data'!$C$2:$CZ$3000,MATCH(1,INDEX(('ce raw data'!$A$2:$A$3000=C65)*('ce raw data'!$B$2:$B$3000=$B114),,),0),MATCH(SUBSTITUTE(F68,"Allele","Height"),'ce raw data'!$C$1:$CZ$1,0))),"-")</f>
        <v>-</v>
      </c>
      <c r="G113" s="8" t="str">
        <f>IFERROR(IF(INDEX('ce raw data'!$C$2:$CZ$3000,MATCH(1,INDEX(('ce raw data'!$A$2:$A$3000=C65)*('ce raw data'!$B$2:$B$3000=$B114),,),0),MATCH(SUBSTITUTE(G68,"Allele","Height"),'ce raw data'!$C$1:$CZ$1,0))="","-",INDEX('ce raw data'!$C$2:$CZ$3000,MATCH(1,INDEX(('ce raw data'!$A$2:$A$3000=C65)*('ce raw data'!$B$2:$B$3000=$B114),,),0),MATCH(SUBSTITUTE(G68,"Allele","Height"),'ce raw data'!$C$1:$CZ$1,0))),"-")</f>
        <v>-</v>
      </c>
      <c r="H113" s="8" t="str">
        <f>IFERROR(IF(INDEX('ce raw data'!$C$2:$CZ$3000,MATCH(1,INDEX(('ce raw data'!$A$2:$A$3000=C65)*('ce raw data'!$B$2:$B$3000=$B114),,),0),MATCH(SUBSTITUTE(H68,"Allele","Height"),'ce raw data'!$C$1:$CZ$1,0))="","-",INDEX('ce raw data'!$C$2:$CZ$3000,MATCH(1,INDEX(('ce raw data'!$A$2:$A$3000=C65)*('ce raw data'!$B$2:$B$3000=$B114),,),0),MATCH(SUBSTITUTE(H68,"Allele","Height"),'ce raw data'!$C$1:$CZ$1,0))),"-")</f>
        <v>-</v>
      </c>
      <c r="I113" s="8" t="str">
        <f>IFERROR(IF(INDEX('ce raw data'!$C$2:$CZ$3000,MATCH(1,INDEX(('ce raw data'!$A$2:$A$3000=C65)*('ce raw data'!$B$2:$B$3000=$B114),,),0),MATCH(SUBSTITUTE(I68,"Allele","Height"),'ce raw data'!$C$1:$CZ$1,0))="","-",INDEX('ce raw data'!$C$2:$CZ$3000,MATCH(1,INDEX(('ce raw data'!$A$2:$A$3000=C65)*('ce raw data'!$B$2:$B$3000=$B114),,),0),MATCH(SUBSTITUTE(I68,"Allele","Height"),'ce raw data'!$C$1:$CZ$1,0))),"-")</f>
        <v>-</v>
      </c>
      <c r="J113" s="8" t="str">
        <f>IFERROR(IF(INDEX('ce raw data'!$C$2:$CZ$3000,MATCH(1,INDEX(('ce raw data'!$A$2:$A$3000=C65)*('ce raw data'!$B$2:$B$3000=$B114),,),0),MATCH(SUBSTITUTE(J68,"Allele","Height"),'ce raw data'!$C$1:$CZ$1,0))="","-",INDEX('ce raw data'!$C$2:$CZ$3000,MATCH(1,INDEX(('ce raw data'!$A$2:$A$3000=C65)*('ce raw data'!$B$2:$B$3000=$B114),,),0),MATCH(SUBSTITUTE(J68,"Allele","Height"),'ce raw data'!$C$1:$CZ$1,0))),"-")</f>
        <v>-</v>
      </c>
      <c r="K113" s="8" t="str">
        <f>IFERROR(IF(INDEX('ce raw data'!$C$2:$CZ$3000,MATCH(1,INDEX(('ce raw data'!$A$2:$A$3000=C65)*('ce raw data'!$B$2:$B$3000=$B114),,),0),MATCH(SUBSTITUTE(K68,"Allele","Height"),'ce raw data'!$C$1:$CZ$1,0))="","-",INDEX('ce raw data'!$C$2:$CZ$3000,MATCH(1,INDEX(('ce raw data'!$A$2:$A$3000=C65)*('ce raw data'!$B$2:$B$3000=$B114),,),0),MATCH(SUBSTITUTE(K68,"Allele","Height"),'ce raw data'!$C$1:$CZ$1,0))),"-")</f>
        <v>-</v>
      </c>
      <c r="L113" s="8" t="str">
        <f>IFERROR(IF(INDEX('ce raw data'!$C$2:$CZ$3000,MATCH(1,INDEX(('ce raw data'!$A$2:$A$3000=C65)*('ce raw data'!$B$2:$B$3000=$B114),,),0),MATCH(SUBSTITUTE(L68,"Allele","Height"),'ce raw data'!$C$1:$CZ$1,0))="","-",INDEX('ce raw data'!$C$2:$CZ$3000,MATCH(1,INDEX(('ce raw data'!$A$2:$A$3000=C65)*('ce raw data'!$B$2:$B$3000=$B114),,),0),MATCH(SUBSTITUTE(L68,"Allele","Height"),'ce raw data'!$C$1:$CZ$1,0))),"-")</f>
        <v>-</v>
      </c>
      <c r="M113" s="8" t="str">
        <f>IFERROR(IF(INDEX('ce raw data'!$C$2:$CZ$3000,MATCH(1,INDEX(('ce raw data'!$A$2:$A$3000=C65)*('ce raw data'!$B$2:$B$3000=$B114),,),0),MATCH(SUBSTITUTE(M68,"Allele","Height"),'ce raw data'!$C$1:$CZ$1,0))="","-",INDEX('ce raw data'!$C$2:$CZ$3000,MATCH(1,INDEX(('ce raw data'!$A$2:$A$3000=C65)*('ce raw data'!$B$2:$B$3000=$B114),,),0),MATCH(SUBSTITUTE(M68,"Allele","Height"),'ce raw data'!$C$1:$CZ$1,0))),"-")</f>
        <v>-</v>
      </c>
      <c r="N113" s="8" t="str">
        <f>IFERROR(IF(INDEX('ce raw data'!$C$2:$CZ$3000,MATCH(1,INDEX(('ce raw data'!$A$2:$A$3000=C65)*('ce raw data'!$B$2:$B$3000=$B114),,),0),MATCH(SUBSTITUTE(N68,"Allele","Height"),'ce raw data'!$C$1:$CZ$1,0))="","-",INDEX('ce raw data'!$C$2:$CZ$3000,MATCH(1,INDEX(('ce raw data'!$A$2:$A$3000=C65)*('ce raw data'!$B$2:$B$3000=$B114),,),0),MATCH(SUBSTITUTE(N68,"Allele","Height"),'ce raw data'!$C$1:$CZ$1,0))),"-")</f>
        <v>-</v>
      </c>
    </row>
    <row r="114" spans="2:14" x14ac:dyDescent="0.4">
      <c r="B114" s="12" t="str">
        <f>'Allele Call Table'!$A$115</f>
        <v>D22S1045</v>
      </c>
      <c r="C114" s="8" t="str">
        <f>IFERROR(IF(INDEX('ce raw data'!$C$2:$CZ$3000,MATCH(1,INDEX(('ce raw data'!$A$2:$A$3000=C65)*('ce raw data'!$B$2:$B$3000=$B114),,),0),MATCH(C68,'ce raw data'!$C$1:$CZ$1,0))="","-",INDEX('ce raw data'!$C$2:$CZ$3000,MATCH(1,INDEX(('ce raw data'!$A$2:$A$3000=C65)*('ce raw data'!$B$2:$B$3000=$B114),,),0),MATCH(C68,'ce raw data'!$C$1:$CZ$1,0))),"-")</f>
        <v>-</v>
      </c>
      <c r="D114" s="8" t="str">
        <f>IFERROR(IF(INDEX('ce raw data'!$C$2:$CZ$3000,MATCH(1,INDEX(('ce raw data'!$A$2:$A$3000=C65)*('ce raw data'!$B$2:$B$3000=$B114),,),0),MATCH(D68,'ce raw data'!$C$1:$CZ$1,0))="","-",INDEX('ce raw data'!$C$2:$CZ$3000,MATCH(1,INDEX(('ce raw data'!$A$2:$A$3000=C65)*('ce raw data'!$B$2:$B$3000=$B114),,),0),MATCH(D68,'ce raw data'!$C$1:$CZ$1,0))),"-")</f>
        <v>-</v>
      </c>
      <c r="E114" s="8" t="str">
        <f>IFERROR(IF(INDEX('ce raw data'!$C$2:$CZ$3000,MATCH(1,INDEX(('ce raw data'!$A$2:$A$3000=C65)*('ce raw data'!$B$2:$B$3000=$B114),,),0),MATCH(E68,'ce raw data'!$C$1:$CZ$1,0))="","-",INDEX('ce raw data'!$C$2:$CZ$3000,MATCH(1,INDEX(('ce raw data'!$A$2:$A$3000=C65)*('ce raw data'!$B$2:$B$3000=$B114),,),0),MATCH(E68,'ce raw data'!$C$1:$CZ$1,0))),"-")</f>
        <v>-</v>
      </c>
      <c r="F114" s="8" t="str">
        <f>IFERROR(IF(INDEX('ce raw data'!$C$2:$CZ$3000,MATCH(1,INDEX(('ce raw data'!$A$2:$A$3000=C65)*('ce raw data'!$B$2:$B$3000=$B114),,),0),MATCH(F68,'ce raw data'!$C$1:$CZ$1,0))="","-",INDEX('ce raw data'!$C$2:$CZ$3000,MATCH(1,INDEX(('ce raw data'!$A$2:$A$3000=C65)*('ce raw data'!$B$2:$B$3000=$B114),,),0),MATCH(F68,'ce raw data'!$C$1:$CZ$1,0))),"-")</f>
        <v>-</v>
      </c>
      <c r="G114" s="8" t="str">
        <f>IFERROR(IF(INDEX('ce raw data'!$C$2:$CZ$3000,MATCH(1,INDEX(('ce raw data'!$A$2:$A$3000=C65)*('ce raw data'!$B$2:$B$3000=$B114),,),0),MATCH(G68,'ce raw data'!$C$1:$CZ$1,0))="","-",INDEX('ce raw data'!$C$2:$CZ$3000,MATCH(1,INDEX(('ce raw data'!$A$2:$A$3000=C65)*('ce raw data'!$B$2:$B$3000=$B114),,),0),MATCH(G68,'ce raw data'!$C$1:$CZ$1,0))),"-")</f>
        <v>-</v>
      </c>
      <c r="H114" s="8" t="str">
        <f>IFERROR(IF(INDEX('ce raw data'!$C$2:$CZ$3000,MATCH(1,INDEX(('ce raw data'!$A$2:$A$3000=C65)*('ce raw data'!$B$2:$B$3000=$B114),,),0),MATCH(H68,'ce raw data'!$C$1:$CZ$1,0))="","-",INDEX('ce raw data'!$C$2:$CZ$3000,MATCH(1,INDEX(('ce raw data'!$A$2:$A$3000=C65)*('ce raw data'!$B$2:$B$3000=$B114),,),0),MATCH(H68,'ce raw data'!$C$1:$CZ$1,0))),"-")</f>
        <v>-</v>
      </c>
      <c r="I114" s="8" t="str">
        <f>IFERROR(IF(INDEX('ce raw data'!$C$2:$CZ$3000,MATCH(1,INDEX(('ce raw data'!$A$2:$A$3000=C65)*('ce raw data'!$B$2:$B$3000=$B114),,),0),MATCH(I68,'ce raw data'!$C$1:$CZ$1,0))="","-",INDEX('ce raw data'!$C$2:$CZ$3000,MATCH(1,INDEX(('ce raw data'!$A$2:$A$3000=C65)*('ce raw data'!$B$2:$B$3000=$B114),,),0),MATCH(I68,'ce raw data'!$C$1:$CZ$1,0))),"-")</f>
        <v>-</v>
      </c>
      <c r="J114" s="8" t="str">
        <f>IFERROR(IF(INDEX('ce raw data'!$C$2:$CZ$3000,MATCH(1,INDEX(('ce raw data'!$A$2:$A$3000=C65)*('ce raw data'!$B$2:$B$3000=$B114),,),0),MATCH(J68,'ce raw data'!$C$1:$CZ$1,0))="","-",INDEX('ce raw data'!$C$2:$CZ$3000,MATCH(1,INDEX(('ce raw data'!$A$2:$A$3000=C65)*('ce raw data'!$B$2:$B$3000=$B114),,),0),MATCH(J68,'ce raw data'!$C$1:$CZ$1,0))),"-")</f>
        <v>-</v>
      </c>
      <c r="K114" s="8" t="str">
        <f>IFERROR(IF(INDEX('ce raw data'!$C$2:$CZ$3000,MATCH(1,INDEX(('ce raw data'!$A$2:$A$3000=C65)*('ce raw data'!$B$2:$B$3000=$B114),,),0),MATCH(K68,'ce raw data'!$C$1:$CZ$1,0))="","-",INDEX('ce raw data'!$C$2:$CZ$3000,MATCH(1,INDEX(('ce raw data'!$A$2:$A$3000=C65)*('ce raw data'!$B$2:$B$3000=$B114),,),0),MATCH(K68,'ce raw data'!$C$1:$CZ$1,0))),"-")</f>
        <v>-</v>
      </c>
      <c r="L114" s="8" t="str">
        <f>IFERROR(IF(INDEX('ce raw data'!$C$2:$CZ$3000,MATCH(1,INDEX(('ce raw data'!$A$2:$A$3000=C65)*('ce raw data'!$B$2:$B$3000=$B114),,),0),MATCH(L68,'ce raw data'!$C$1:$CZ$1,0))="","-",INDEX('ce raw data'!$C$2:$CZ$3000,MATCH(1,INDEX(('ce raw data'!$A$2:$A$3000=C65)*('ce raw data'!$B$2:$B$3000=$B114),,),0),MATCH(L68,'ce raw data'!$C$1:$CZ$1,0))),"-")</f>
        <v>-</v>
      </c>
      <c r="M114" s="8" t="str">
        <f>IFERROR(IF(INDEX('ce raw data'!$C$2:$CZ$3000,MATCH(1,INDEX(('ce raw data'!$A$2:$A$3000=C65)*('ce raw data'!$B$2:$B$3000=$B114),,),0),MATCH(M68,'ce raw data'!$C$1:$CZ$1,0))="","-",INDEX('ce raw data'!$C$2:$CZ$3000,MATCH(1,INDEX(('ce raw data'!$A$2:$A$3000=C65)*('ce raw data'!$B$2:$B$3000=$B114),,),0),MATCH(M68,'ce raw data'!$C$1:$CZ$1,0))),"-")</f>
        <v>-</v>
      </c>
      <c r="N114" s="8" t="str">
        <f>IFERROR(IF(INDEX('ce raw data'!$C$2:$CZ$3000,MATCH(1,INDEX(('ce raw data'!$A$2:$A$3000=C65)*('ce raw data'!$B$2:$B$3000=$B114),,),0),MATCH(N68,'ce raw data'!$C$1:$CZ$1,0))="","-",INDEX('ce raw data'!$C$2:$CZ$3000,MATCH(1,INDEX(('ce raw data'!$A$2:$A$3000=C65)*('ce raw data'!$B$2:$B$3000=$B114),,),0),MATCH(N68,'ce raw data'!$C$1:$CZ$1,0))),"-")</f>
        <v>-</v>
      </c>
    </row>
    <row r="115" spans="2:14" ht="20.25" hidden="1" customHeight="1" x14ac:dyDescent="0.4">
      <c r="B115" s="10"/>
      <c r="C115" s="8" t="str">
        <f>IFERROR(IF(INDEX('ce raw data'!$C$2:$CZ$3000,MATCH(1,INDEX(('ce raw data'!$A$2:$A$3000=C65)*('ce raw data'!$B$2:$B$3000=$B116),,),0),MATCH(SUBSTITUTE(C68,"Allele","Height"),'ce raw data'!$C$1:$CZ$1,0))="","-",INDEX('ce raw data'!$C$2:$CZ$3000,MATCH(1,INDEX(('ce raw data'!$A$2:$A$3000=C65)*('ce raw data'!$B$2:$B$3000=$B116),,),0),MATCH(SUBSTITUTE(C68,"Allele","Height"),'ce raw data'!$C$1:$CZ$1,0))),"-")</f>
        <v>-</v>
      </c>
      <c r="D115" s="8" t="str">
        <f>IFERROR(IF(INDEX('ce raw data'!$C$2:$CZ$3000,MATCH(1,INDEX(('ce raw data'!$A$2:$A$3000=C65)*('ce raw data'!$B$2:$B$3000=$B116),,),0),MATCH(SUBSTITUTE(D68,"Allele","Height"),'ce raw data'!$C$1:$CZ$1,0))="","-",INDEX('ce raw data'!$C$2:$CZ$3000,MATCH(1,INDEX(('ce raw data'!$A$2:$A$3000=C65)*('ce raw data'!$B$2:$B$3000=$B116),,),0),MATCH(SUBSTITUTE(D68,"Allele","Height"),'ce raw data'!$C$1:$CZ$1,0))),"-")</f>
        <v>-</v>
      </c>
      <c r="E115" s="8" t="str">
        <f>IFERROR(IF(INDEX('ce raw data'!$C$2:$CZ$3000,MATCH(1,INDEX(('ce raw data'!$A$2:$A$3000=C65)*('ce raw data'!$B$2:$B$3000=$B116),,),0),MATCH(SUBSTITUTE(E68,"Allele","Height"),'ce raw data'!$C$1:$CZ$1,0))="","-",INDEX('ce raw data'!$C$2:$CZ$3000,MATCH(1,INDEX(('ce raw data'!$A$2:$A$3000=C65)*('ce raw data'!$B$2:$B$3000=$B116),,),0),MATCH(SUBSTITUTE(E68,"Allele","Height"),'ce raw data'!$C$1:$CZ$1,0))),"-")</f>
        <v>-</v>
      </c>
      <c r="F115" s="8" t="str">
        <f>IFERROR(IF(INDEX('ce raw data'!$C$2:$CZ$3000,MATCH(1,INDEX(('ce raw data'!$A$2:$A$3000=C65)*('ce raw data'!$B$2:$B$3000=$B116),,),0),MATCH(SUBSTITUTE(F68,"Allele","Height"),'ce raw data'!$C$1:$CZ$1,0))="","-",INDEX('ce raw data'!$C$2:$CZ$3000,MATCH(1,INDEX(('ce raw data'!$A$2:$A$3000=C65)*('ce raw data'!$B$2:$B$3000=$B116),,),0),MATCH(SUBSTITUTE(F68,"Allele","Height"),'ce raw data'!$C$1:$CZ$1,0))),"-")</f>
        <v>-</v>
      </c>
      <c r="G115" s="8" t="str">
        <f>IFERROR(IF(INDEX('ce raw data'!$C$2:$CZ$3000,MATCH(1,INDEX(('ce raw data'!$A$2:$A$3000=C65)*('ce raw data'!$B$2:$B$3000=$B116),,),0),MATCH(SUBSTITUTE(G68,"Allele","Height"),'ce raw data'!$C$1:$CZ$1,0))="","-",INDEX('ce raw data'!$C$2:$CZ$3000,MATCH(1,INDEX(('ce raw data'!$A$2:$A$3000=C65)*('ce raw data'!$B$2:$B$3000=$B116),,),0),MATCH(SUBSTITUTE(G68,"Allele","Height"),'ce raw data'!$C$1:$CZ$1,0))),"-")</f>
        <v>-</v>
      </c>
      <c r="H115" s="8" t="str">
        <f>IFERROR(IF(INDEX('ce raw data'!$C$2:$CZ$3000,MATCH(1,INDEX(('ce raw data'!$A$2:$A$3000=C65)*('ce raw data'!$B$2:$B$3000=$B116),,),0),MATCH(SUBSTITUTE(H68,"Allele","Height"),'ce raw data'!$C$1:$CZ$1,0))="","-",INDEX('ce raw data'!$C$2:$CZ$3000,MATCH(1,INDEX(('ce raw data'!$A$2:$A$3000=C65)*('ce raw data'!$B$2:$B$3000=$B116),,),0),MATCH(SUBSTITUTE(H68,"Allele","Height"),'ce raw data'!$C$1:$CZ$1,0))),"-")</f>
        <v>-</v>
      </c>
      <c r="I115" s="8" t="str">
        <f>IFERROR(IF(INDEX('ce raw data'!$C$2:$CZ$3000,MATCH(1,INDEX(('ce raw data'!$A$2:$A$3000=C65)*('ce raw data'!$B$2:$B$3000=$B116),,),0),MATCH(SUBSTITUTE(I68,"Allele","Height"),'ce raw data'!$C$1:$CZ$1,0))="","-",INDEX('ce raw data'!$C$2:$CZ$3000,MATCH(1,INDEX(('ce raw data'!$A$2:$A$3000=C65)*('ce raw data'!$B$2:$B$3000=$B116),,),0),MATCH(SUBSTITUTE(I68,"Allele","Height"),'ce raw data'!$C$1:$CZ$1,0))),"-")</f>
        <v>-</v>
      </c>
      <c r="J115" s="8" t="str">
        <f>IFERROR(IF(INDEX('ce raw data'!$C$2:$CZ$3000,MATCH(1,INDEX(('ce raw data'!$A$2:$A$3000=C65)*('ce raw data'!$B$2:$B$3000=$B116),,),0),MATCH(SUBSTITUTE(J68,"Allele","Height"),'ce raw data'!$C$1:$CZ$1,0))="","-",INDEX('ce raw data'!$C$2:$CZ$3000,MATCH(1,INDEX(('ce raw data'!$A$2:$A$3000=C65)*('ce raw data'!$B$2:$B$3000=$B116),,),0),MATCH(SUBSTITUTE(J68,"Allele","Height"),'ce raw data'!$C$1:$CZ$1,0))),"-")</f>
        <v>-</v>
      </c>
      <c r="K115" s="8" t="str">
        <f>IFERROR(IF(INDEX('ce raw data'!$C$2:$CZ$3000,MATCH(1,INDEX(('ce raw data'!$A$2:$A$3000=C65)*('ce raw data'!$B$2:$B$3000=$B116),,),0),MATCH(SUBSTITUTE(K68,"Allele","Height"),'ce raw data'!$C$1:$CZ$1,0))="","-",INDEX('ce raw data'!$C$2:$CZ$3000,MATCH(1,INDEX(('ce raw data'!$A$2:$A$3000=C65)*('ce raw data'!$B$2:$B$3000=$B116),,),0),MATCH(SUBSTITUTE(K68,"Allele","Height"),'ce raw data'!$C$1:$CZ$1,0))),"-")</f>
        <v>-</v>
      </c>
      <c r="L115" s="8" t="str">
        <f>IFERROR(IF(INDEX('ce raw data'!$C$2:$CZ$3000,MATCH(1,INDEX(('ce raw data'!$A$2:$A$3000=C65)*('ce raw data'!$B$2:$B$3000=$B116),,),0),MATCH(SUBSTITUTE(L68,"Allele","Height"),'ce raw data'!$C$1:$CZ$1,0))="","-",INDEX('ce raw data'!$C$2:$CZ$3000,MATCH(1,INDEX(('ce raw data'!$A$2:$A$3000=C65)*('ce raw data'!$B$2:$B$3000=$B116),,),0),MATCH(SUBSTITUTE(L68,"Allele","Height"),'ce raw data'!$C$1:$CZ$1,0))),"-")</f>
        <v>-</v>
      </c>
      <c r="M115" s="8" t="str">
        <f>IFERROR(IF(INDEX('ce raw data'!$C$2:$CZ$3000,MATCH(1,INDEX(('ce raw data'!$A$2:$A$3000=C65)*('ce raw data'!$B$2:$B$3000=$B116),,),0),MATCH(SUBSTITUTE(M68,"Allele","Height"),'ce raw data'!$C$1:$CZ$1,0))="","-",INDEX('ce raw data'!$C$2:$CZ$3000,MATCH(1,INDEX(('ce raw data'!$A$2:$A$3000=C65)*('ce raw data'!$B$2:$B$3000=$B116),,),0),MATCH(SUBSTITUTE(M68,"Allele","Height"),'ce raw data'!$C$1:$CZ$1,0))),"-")</f>
        <v>-</v>
      </c>
      <c r="N115" s="8" t="str">
        <f>IFERROR(IF(INDEX('ce raw data'!$C$2:$CZ$3000,MATCH(1,INDEX(('ce raw data'!$A$2:$A$3000=C65)*('ce raw data'!$B$2:$B$3000=$B116),,),0),MATCH(SUBSTITUTE(N68,"Allele","Height"),'ce raw data'!$C$1:$CZ$1,0))="","-",INDEX('ce raw data'!$C$2:$CZ$3000,MATCH(1,INDEX(('ce raw data'!$A$2:$A$3000=C65)*('ce raw data'!$B$2:$B$3000=$B116),,),0),MATCH(SUBSTITUTE(N68,"Allele","Height"),'ce raw data'!$C$1:$CZ$1,0))),"-")</f>
        <v>-</v>
      </c>
    </row>
    <row r="116" spans="2:14" x14ac:dyDescent="0.4">
      <c r="B116" s="13" t="str">
        <f>'Allele Call Table'!$A$117</f>
        <v>DYS391</v>
      </c>
      <c r="C116" s="8" t="str">
        <f>IFERROR(IF(INDEX('ce raw data'!$C$2:$CZ$3000,MATCH(1,INDEX(('ce raw data'!$A$2:$A$3000=C65)*('ce raw data'!$B$2:$B$3000=$B116),,),0),MATCH(C68,'ce raw data'!$C$1:$CZ$1,0))="","-",INDEX('ce raw data'!$C$2:$CZ$3000,MATCH(1,INDEX(('ce raw data'!$A$2:$A$3000=C65)*('ce raw data'!$B$2:$B$3000=$B116),,),0),MATCH(C68,'ce raw data'!$C$1:$CZ$1,0))),"-")</f>
        <v>-</v>
      </c>
      <c r="D116" s="8" t="str">
        <f>IFERROR(IF(INDEX('ce raw data'!$C$2:$CZ$3000,MATCH(1,INDEX(('ce raw data'!$A$2:$A$3000=C65)*('ce raw data'!$B$2:$B$3000=$B116),,),0),MATCH(D68,'ce raw data'!$C$1:$CZ$1,0))="","-",INDEX('ce raw data'!$C$2:$CZ$3000,MATCH(1,INDEX(('ce raw data'!$A$2:$A$3000=C65)*('ce raw data'!$B$2:$B$3000=$B116),,),0),MATCH(D68,'ce raw data'!$C$1:$CZ$1,0))),"-")</f>
        <v>-</v>
      </c>
      <c r="E116" s="8" t="str">
        <f>IFERROR(IF(INDEX('ce raw data'!$C$2:$CZ$3000,MATCH(1,INDEX(('ce raw data'!$A$2:$A$3000=C65)*('ce raw data'!$B$2:$B$3000=$B116),,),0),MATCH(E68,'ce raw data'!$C$1:$CZ$1,0))="","-",INDEX('ce raw data'!$C$2:$CZ$3000,MATCH(1,INDEX(('ce raw data'!$A$2:$A$3000=C65)*('ce raw data'!$B$2:$B$3000=$B116),,),0),MATCH(E68,'ce raw data'!$C$1:$CZ$1,0))),"-")</f>
        <v>-</v>
      </c>
      <c r="F116" s="8" t="str">
        <f>IFERROR(IF(INDEX('ce raw data'!$C$2:$CZ$3000,MATCH(1,INDEX(('ce raw data'!$A$2:$A$3000=C65)*('ce raw data'!$B$2:$B$3000=$B116),,),0),MATCH(F68,'ce raw data'!$C$1:$CZ$1,0))="","-",INDEX('ce raw data'!$C$2:$CZ$3000,MATCH(1,INDEX(('ce raw data'!$A$2:$A$3000=C65)*('ce raw data'!$B$2:$B$3000=$B116),,),0),MATCH(F68,'ce raw data'!$C$1:$CZ$1,0))),"-")</f>
        <v>-</v>
      </c>
      <c r="G116" s="8" t="str">
        <f>IFERROR(IF(INDEX('ce raw data'!$C$2:$CZ$3000,MATCH(1,INDEX(('ce raw data'!$A$2:$A$3000=C65)*('ce raw data'!$B$2:$B$3000=$B116),,),0),MATCH(G68,'ce raw data'!$C$1:$CZ$1,0))="","-",INDEX('ce raw data'!$C$2:$CZ$3000,MATCH(1,INDEX(('ce raw data'!$A$2:$A$3000=C65)*('ce raw data'!$B$2:$B$3000=$B116),,),0),MATCH(G68,'ce raw data'!$C$1:$CZ$1,0))),"-")</f>
        <v>-</v>
      </c>
      <c r="H116" s="8" t="str">
        <f>IFERROR(IF(INDEX('ce raw data'!$C$2:$CZ$3000,MATCH(1,INDEX(('ce raw data'!$A$2:$A$3000=C65)*('ce raw data'!$B$2:$B$3000=$B116),,),0),MATCH(H68,'ce raw data'!$C$1:$CZ$1,0))="","-",INDEX('ce raw data'!$C$2:$CZ$3000,MATCH(1,INDEX(('ce raw data'!$A$2:$A$3000=C65)*('ce raw data'!$B$2:$B$3000=$B116),,),0),MATCH(H68,'ce raw data'!$C$1:$CZ$1,0))),"-")</f>
        <v>-</v>
      </c>
      <c r="I116" s="8" t="str">
        <f>IFERROR(IF(INDEX('ce raw data'!$C$2:$CZ$3000,MATCH(1,INDEX(('ce raw data'!$A$2:$A$3000=C65)*('ce raw data'!$B$2:$B$3000=$B116),,),0),MATCH(I68,'ce raw data'!$C$1:$CZ$1,0))="","-",INDEX('ce raw data'!$C$2:$CZ$3000,MATCH(1,INDEX(('ce raw data'!$A$2:$A$3000=C65)*('ce raw data'!$B$2:$B$3000=$B116),,),0),MATCH(I68,'ce raw data'!$C$1:$CZ$1,0))),"-")</f>
        <v>-</v>
      </c>
      <c r="J116" s="8" t="str">
        <f>IFERROR(IF(INDEX('ce raw data'!$C$2:$CZ$3000,MATCH(1,INDEX(('ce raw data'!$A$2:$A$3000=C65)*('ce raw data'!$B$2:$B$3000=$B116),,),0),MATCH(J68,'ce raw data'!$C$1:$CZ$1,0))="","-",INDEX('ce raw data'!$C$2:$CZ$3000,MATCH(1,INDEX(('ce raw data'!$A$2:$A$3000=C65)*('ce raw data'!$B$2:$B$3000=$B116),,),0),MATCH(J68,'ce raw data'!$C$1:$CZ$1,0))),"-")</f>
        <v>-</v>
      </c>
      <c r="K116" s="8" t="str">
        <f>IFERROR(IF(INDEX('ce raw data'!$C$2:$CZ$3000,MATCH(1,INDEX(('ce raw data'!$A$2:$A$3000=C65)*('ce raw data'!$B$2:$B$3000=$B116),,),0),MATCH(K68,'ce raw data'!$C$1:$CZ$1,0))="","-",INDEX('ce raw data'!$C$2:$CZ$3000,MATCH(1,INDEX(('ce raw data'!$A$2:$A$3000=C65)*('ce raw data'!$B$2:$B$3000=$B116),,),0),MATCH(K68,'ce raw data'!$C$1:$CZ$1,0))),"-")</f>
        <v>-</v>
      </c>
      <c r="L116" s="8" t="str">
        <f>IFERROR(IF(INDEX('ce raw data'!$C$2:$CZ$3000,MATCH(1,INDEX(('ce raw data'!$A$2:$A$3000=C65)*('ce raw data'!$B$2:$B$3000=$B116),,),0),MATCH(L68,'ce raw data'!$C$1:$CZ$1,0))="","-",INDEX('ce raw data'!$C$2:$CZ$3000,MATCH(1,INDEX(('ce raw data'!$A$2:$A$3000=C65)*('ce raw data'!$B$2:$B$3000=$B116),,),0),MATCH(L68,'ce raw data'!$C$1:$CZ$1,0))),"-")</f>
        <v>-</v>
      </c>
      <c r="M116" s="8" t="str">
        <f>IFERROR(IF(INDEX('ce raw data'!$C$2:$CZ$3000,MATCH(1,INDEX(('ce raw data'!$A$2:$A$3000=C65)*('ce raw data'!$B$2:$B$3000=$B116),,),0),MATCH(M68,'ce raw data'!$C$1:$CZ$1,0))="","-",INDEX('ce raw data'!$C$2:$CZ$3000,MATCH(1,INDEX(('ce raw data'!$A$2:$A$3000=C65)*('ce raw data'!$B$2:$B$3000=$B116),,),0),MATCH(M68,'ce raw data'!$C$1:$CZ$1,0))),"-")</f>
        <v>-</v>
      </c>
      <c r="N116" s="8" t="str">
        <f>IFERROR(IF(INDEX('ce raw data'!$C$2:$CZ$3000,MATCH(1,INDEX(('ce raw data'!$A$2:$A$3000=C65)*('ce raw data'!$B$2:$B$3000=$B116),,),0),MATCH(N68,'ce raw data'!$C$1:$CZ$1,0))="","-",INDEX('ce raw data'!$C$2:$CZ$3000,MATCH(1,INDEX(('ce raw data'!$A$2:$A$3000=C65)*('ce raw data'!$B$2:$B$3000=$B116),,),0),MATCH(N68,'ce raw data'!$C$1:$CZ$1,0))),"-")</f>
        <v>-</v>
      </c>
    </row>
    <row r="117" spans="2:14" ht="20.25" hidden="1" customHeight="1" x14ac:dyDescent="0.4">
      <c r="B117" s="13"/>
      <c r="C117" s="8" t="str">
        <f>IFERROR(IF(INDEX('ce raw data'!$C$2:$CZ$3000,MATCH(1,INDEX(('ce raw data'!$A$2:$A$3000=C65)*('ce raw data'!$B$2:$B$3000=$B118),,),0),MATCH(SUBSTITUTE(C68,"Allele","Height"),'ce raw data'!$C$1:$CZ$1,0))="","-",INDEX('ce raw data'!$C$2:$CZ$3000,MATCH(1,INDEX(('ce raw data'!$A$2:$A$3000=C65)*('ce raw data'!$B$2:$B$3000=$B118),,),0),MATCH(SUBSTITUTE(C68,"Allele","Height"),'ce raw data'!$C$1:$CZ$1,0))),"-")</f>
        <v>-</v>
      </c>
      <c r="D117" s="8" t="str">
        <f>IFERROR(IF(INDEX('ce raw data'!$C$2:$CZ$3000,MATCH(1,INDEX(('ce raw data'!$A$2:$A$3000=C65)*('ce raw data'!$B$2:$B$3000=$B118),,),0),MATCH(SUBSTITUTE(D68,"Allele","Height"),'ce raw data'!$C$1:$CZ$1,0))="","-",INDEX('ce raw data'!$C$2:$CZ$3000,MATCH(1,INDEX(('ce raw data'!$A$2:$A$3000=C65)*('ce raw data'!$B$2:$B$3000=$B118),,),0),MATCH(SUBSTITUTE(D68,"Allele","Height"),'ce raw data'!$C$1:$CZ$1,0))),"-")</f>
        <v>-</v>
      </c>
      <c r="E117" s="8" t="str">
        <f>IFERROR(IF(INDEX('ce raw data'!$C$2:$CZ$3000,MATCH(1,INDEX(('ce raw data'!$A$2:$A$3000=C65)*('ce raw data'!$B$2:$B$3000=$B118),,),0),MATCH(SUBSTITUTE(E68,"Allele","Height"),'ce raw data'!$C$1:$CZ$1,0))="","-",INDEX('ce raw data'!$C$2:$CZ$3000,MATCH(1,INDEX(('ce raw data'!$A$2:$A$3000=C65)*('ce raw data'!$B$2:$B$3000=$B118),,),0),MATCH(SUBSTITUTE(E68,"Allele","Height"),'ce raw data'!$C$1:$CZ$1,0))),"-")</f>
        <v>-</v>
      </c>
      <c r="F117" s="8" t="str">
        <f>IFERROR(IF(INDEX('ce raw data'!$C$2:$CZ$3000,MATCH(1,INDEX(('ce raw data'!$A$2:$A$3000=C65)*('ce raw data'!$B$2:$B$3000=$B118),,),0),MATCH(SUBSTITUTE(F68,"Allele","Height"),'ce raw data'!$C$1:$CZ$1,0))="","-",INDEX('ce raw data'!$C$2:$CZ$3000,MATCH(1,INDEX(('ce raw data'!$A$2:$A$3000=C65)*('ce raw data'!$B$2:$B$3000=$B118),,),0),MATCH(SUBSTITUTE(F68,"Allele","Height"),'ce raw data'!$C$1:$CZ$1,0))),"-")</f>
        <v>-</v>
      </c>
      <c r="G117" s="8" t="str">
        <f>IFERROR(IF(INDEX('ce raw data'!$C$2:$CZ$3000,MATCH(1,INDEX(('ce raw data'!$A$2:$A$3000=C65)*('ce raw data'!$B$2:$B$3000=$B118),,),0),MATCH(SUBSTITUTE(G68,"Allele","Height"),'ce raw data'!$C$1:$CZ$1,0))="","-",INDEX('ce raw data'!$C$2:$CZ$3000,MATCH(1,INDEX(('ce raw data'!$A$2:$A$3000=C65)*('ce raw data'!$B$2:$B$3000=$B118),,),0),MATCH(SUBSTITUTE(G68,"Allele","Height"),'ce raw data'!$C$1:$CZ$1,0))),"-")</f>
        <v>-</v>
      </c>
      <c r="H117" s="8" t="str">
        <f>IFERROR(IF(INDEX('ce raw data'!$C$2:$CZ$3000,MATCH(1,INDEX(('ce raw data'!$A$2:$A$3000=C65)*('ce raw data'!$B$2:$B$3000=$B118),,),0),MATCH(SUBSTITUTE(H68,"Allele","Height"),'ce raw data'!$C$1:$CZ$1,0))="","-",INDEX('ce raw data'!$C$2:$CZ$3000,MATCH(1,INDEX(('ce raw data'!$A$2:$A$3000=C65)*('ce raw data'!$B$2:$B$3000=$B118),,),0),MATCH(SUBSTITUTE(H68,"Allele","Height"),'ce raw data'!$C$1:$CZ$1,0))),"-")</f>
        <v>-</v>
      </c>
      <c r="I117" s="8" t="str">
        <f>IFERROR(IF(INDEX('ce raw data'!$C$2:$CZ$3000,MATCH(1,INDEX(('ce raw data'!$A$2:$A$3000=C65)*('ce raw data'!$B$2:$B$3000=$B118),,),0),MATCH(SUBSTITUTE(I68,"Allele","Height"),'ce raw data'!$C$1:$CZ$1,0))="","-",INDEX('ce raw data'!$C$2:$CZ$3000,MATCH(1,INDEX(('ce raw data'!$A$2:$A$3000=C65)*('ce raw data'!$B$2:$B$3000=$B118),,),0),MATCH(SUBSTITUTE(I68,"Allele","Height"),'ce raw data'!$C$1:$CZ$1,0))),"-")</f>
        <v>-</v>
      </c>
      <c r="J117" s="8" t="str">
        <f>IFERROR(IF(INDEX('ce raw data'!$C$2:$CZ$3000,MATCH(1,INDEX(('ce raw data'!$A$2:$A$3000=C65)*('ce raw data'!$B$2:$B$3000=$B118),,),0),MATCH(SUBSTITUTE(J68,"Allele","Height"),'ce raw data'!$C$1:$CZ$1,0))="","-",INDEX('ce raw data'!$C$2:$CZ$3000,MATCH(1,INDEX(('ce raw data'!$A$2:$A$3000=C65)*('ce raw data'!$B$2:$B$3000=$B118),,),0),MATCH(SUBSTITUTE(J68,"Allele","Height"),'ce raw data'!$C$1:$CZ$1,0))),"-")</f>
        <v>-</v>
      </c>
      <c r="K117" s="8" t="str">
        <f>IFERROR(IF(INDEX('ce raw data'!$C$2:$CZ$3000,MATCH(1,INDEX(('ce raw data'!$A$2:$A$3000=C65)*('ce raw data'!$B$2:$B$3000=$B118),,),0),MATCH(SUBSTITUTE(K68,"Allele","Height"),'ce raw data'!$C$1:$CZ$1,0))="","-",INDEX('ce raw data'!$C$2:$CZ$3000,MATCH(1,INDEX(('ce raw data'!$A$2:$A$3000=C65)*('ce raw data'!$B$2:$B$3000=$B118),,),0),MATCH(SUBSTITUTE(K68,"Allele","Height"),'ce raw data'!$C$1:$CZ$1,0))),"-")</f>
        <v>-</v>
      </c>
      <c r="L117" s="8" t="str">
        <f>IFERROR(IF(INDEX('ce raw data'!$C$2:$CZ$3000,MATCH(1,INDEX(('ce raw data'!$A$2:$A$3000=C65)*('ce raw data'!$B$2:$B$3000=$B118),,),0),MATCH(SUBSTITUTE(L68,"Allele","Height"),'ce raw data'!$C$1:$CZ$1,0))="","-",INDEX('ce raw data'!$C$2:$CZ$3000,MATCH(1,INDEX(('ce raw data'!$A$2:$A$3000=C65)*('ce raw data'!$B$2:$B$3000=$B118),,),0),MATCH(SUBSTITUTE(L68,"Allele","Height"),'ce raw data'!$C$1:$CZ$1,0))),"-")</f>
        <v>-</v>
      </c>
      <c r="M117" s="8" t="str">
        <f>IFERROR(IF(INDEX('ce raw data'!$C$2:$CZ$3000,MATCH(1,INDEX(('ce raw data'!$A$2:$A$3000=C65)*('ce raw data'!$B$2:$B$3000=$B118),,),0),MATCH(SUBSTITUTE(M68,"Allele","Height"),'ce raw data'!$C$1:$CZ$1,0))="","-",INDEX('ce raw data'!$C$2:$CZ$3000,MATCH(1,INDEX(('ce raw data'!$A$2:$A$3000=C65)*('ce raw data'!$B$2:$B$3000=$B118),,),0),MATCH(SUBSTITUTE(M68,"Allele","Height"),'ce raw data'!$C$1:$CZ$1,0))),"-")</f>
        <v>-</v>
      </c>
      <c r="N117" s="8" t="str">
        <f>IFERROR(IF(INDEX('ce raw data'!$C$2:$CZ$3000,MATCH(1,INDEX(('ce raw data'!$A$2:$A$3000=C65)*('ce raw data'!$B$2:$B$3000=$B118),,),0),MATCH(SUBSTITUTE(N68,"Allele","Height"),'ce raw data'!$C$1:$CZ$1,0))="","-",INDEX('ce raw data'!$C$2:$CZ$3000,MATCH(1,INDEX(('ce raw data'!$A$2:$A$3000=C65)*('ce raw data'!$B$2:$B$3000=$B118),,),0),MATCH(SUBSTITUTE(N68,"Allele","Height"),'ce raw data'!$C$1:$CZ$1,0))),"-")</f>
        <v>-</v>
      </c>
    </row>
    <row r="118" spans="2:14" x14ac:dyDescent="0.4">
      <c r="B118" s="13" t="str">
        <f>'Allele Call Table'!$A$119</f>
        <v>FGA</v>
      </c>
      <c r="C118" s="8" t="str">
        <f>IFERROR(IF(INDEX('ce raw data'!$C$2:$CZ$3000,MATCH(1,INDEX(('ce raw data'!$A$2:$A$3000=C65)*('ce raw data'!$B$2:$B$3000=$B118),,),0),MATCH(C68,'ce raw data'!$C$1:$CZ$1,0))="","-",INDEX('ce raw data'!$C$2:$CZ$3000,MATCH(1,INDEX(('ce raw data'!$A$2:$A$3000=C65)*('ce raw data'!$B$2:$B$3000=$B118),,),0),MATCH(C68,'ce raw data'!$C$1:$CZ$1,0))),"-")</f>
        <v>-</v>
      </c>
      <c r="D118" s="8" t="str">
        <f>IFERROR(IF(INDEX('ce raw data'!$C$2:$CZ$3000,MATCH(1,INDEX(('ce raw data'!$A$2:$A$3000=C65)*('ce raw data'!$B$2:$B$3000=$B118),,),0),MATCH(D68,'ce raw data'!$C$1:$CZ$1,0))="","-",INDEX('ce raw data'!$C$2:$CZ$3000,MATCH(1,INDEX(('ce raw data'!$A$2:$A$3000=C65)*('ce raw data'!$B$2:$B$3000=$B118),,),0),MATCH(D68,'ce raw data'!$C$1:$CZ$1,0))),"-")</f>
        <v>-</v>
      </c>
      <c r="E118" s="8" t="str">
        <f>IFERROR(IF(INDEX('ce raw data'!$C$2:$CZ$3000,MATCH(1,INDEX(('ce raw data'!$A$2:$A$3000=C65)*('ce raw data'!$B$2:$B$3000=$B118),,),0),MATCH(E68,'ce raw data'!$C$1:$CZ$1,0))="","-",INDEX('ce raw data'!$C$2:$CZ$3000,MATCH(1,INDEX(('ce raw data'!$A$2:$A$3000=C65)*('ce raw data'!$B$2:$B$3000=$B118),,),0),MATCH(E68,'ce raw data'!$C$1:$CZ$1,0))),"-")</f>
        <v>-</v>
      </c>
      <c r="F118" s="8" t="str">
        <f>IFERROR(IF(INDEX('ce raw data'!$C$2:$CZ$3000,MATCH(1,INDEX(('ce raw data'!$A$2:$A$3000=C65)*('ce raw data'!$B$2:$B$3000=$B118),,),0),MATCH(F68,'ce raw data'!$C$1:$CZ$1,0))="","-",INDEX('ce raw data'!$C$2:$CZ$3000,MATCH(1,INDEX(('ce raw data'!$A$2:$A$3000=C65)*('ce raw data'!$B$2:$B$3000=$B118),,),0),MATCH(F68,'ce raw data'!$C$1:$CZ$1,0))),"-")</f>
        <v>-</v>
      </c>
      <c r="G118" s="8" t="str">
        <f>IFERROR(IF(INDEX('ce raw data'!$C$2:$CZ$3000,MATCH(1,INDEX(('ce raw data'!$A$2:$A$3000=C65)*('ce raw data'!$B$2:$B$3000=$B118),,),0),MATCH(G68,'ce raw data'!$C$1:$CZ$1,0))="","-",INDEX('ce raw data'!$C$2:$CZ$3000,MATCH(1,INDEX(('ce raw data'!$A$2:$A$3000=C65)*('ce raw data'!$B$2:$B$3000=$B118),,),0),MATCH(G68,'ce raw data'!$C$1:$CZ$1,0))),"-")</f>
        <v>-</v>
      </c>
      <c r="H118" s="8" t="str">
        <f>IFERROR(IF(INDEX('ce raw data'!$C$2:$CZ$3000,MATCH(1,INDEX(('ce raw data'!$A$2:$A$3000=C65)*('ce raw data'!$B$2:$B$3000=$B118),,),0),MATCH(H68,'ce raw data'!$C$1:$CZ$1,0))="","-",INDEX('ce raw data'!$C$2:$CZ$3000,MATCH(1,INDEX(('ce raw data'!$A$2:$A$3000=C65)*('ce raw data'!$B$2:$B$3000=$B118),,),0),MATCH(H68,'ce raw data'!$C$1:$CZ$1,0))),"-")</f>
        <v>-</v>
      </c>
      <c r="I118" s="8" t="str">
        <f>IFERROR(IF(INDEX('ce raw data'!$C$2:$CZ$3000,MATCH(1,INDEX(('ce raw data'!$A$2:$A$3000=C65)*('ce raw data'!$B$2:$B$3000=$B118),,),0),MATCH(I68,'ce raw data'!$C$1:$CZ$1,0))="","-",INDEX('ce raw data'!$C$2:$CZ$3000,MATCH(1,INDEX(('ce raw data'!$A$2:$A$3000=C65)*('ce raw data'!$B$2:$B$3000=$B118),,),0),MATCH(I68,'ce raw data'!$C$1:$CZ$1,0))),"-")</f>
        <v>-</v>
      </c>
      <c r="J118" s="8" t="str">
        <f>IFERROR(IF(INDEX('ce raw data'!$C$2:$CZ$3000,MATCH(1,INDEX(('ce raw data'!$A$2:$A$3000=C65)*('ce raw data'!$B$2:$B$3000=$B118),,),0),MATCH(J68,'ce raw data'!$C$1:$CZ$1,0))="","-",INDEX('ce raw data'!$C$2:$CZ$3000,MATCH(1,INDEX(('ce raw data'!$A$2:$A$3000=C65)*('ce raw data'!$B$2:$B$3000=$B118),,),0),MATCH(J68,'ce raw data'!$C$1:$CZ$1,0))),"-")</f>
        <v>-</v>
      </c>
      <c r="K118" s="8" t="str">
        <f>IFERROR(IF(INDEX('ce raw data'!$C$2:$CZ$3000,MATCH(1,INDEX(('ce raw data'!$A$2:$A$3000=C65)*('ce raw data'!$B$2:$B$3000=$B118),,),0),MATCH(K68,'ce raw data'!$C$1:$CZ$1,0))="","-",INDEX('ce raw data'!$C$2:$CZ$3000,MATCH(1,INDEX(('ce raw data'!$A$2:$A$3000=C65)*('ce raw data'!$B$2:$B$3000=$B118),,),0),MATCH(K68,'ce raw data'!$C$1:$CZ$1,0))),"-")</f>
        <v>-</v>
      </c>
      <c r="L118" s="8" t="str">
        <f>IFERROR(IF(INDEX('ce raw data'!$C$2:$CZ$3000,MATCH(1,INDEX(('ce raw data'!$A$2:$A$3000=C65)*('ce raw data'!$B$2:$B$3000=$B118),,),0),MATCH(L68,'ce raw data'!$C$1:$CZ$1,0))="","-",INDEX('ce raw data'!$C$2:$CZ$3000,MATCH(1,INDEX(('ce raw data'!$A$2:$A$3000=C65)*('ce raw data'!$B$2:$B$3000=$B118),,),0),MATCH(L68,'ce raw data'!$C$1:$CZ$1,0))),"-")</f>
        <v>-</v>
      </c>
      <c r="M118" s="8" t="str">
        <f>IFERROR(IF(INDEX('ce raw data'!$C$2:$CZ$3000,MATCH(1,INDEX(('ce raw data'!$A$2:$A$3000=C65)*('ce raw data'!$B$2:$B$3000=$B118),,),0),MATCH(M68,'ce raw data'!$C$1:$CZ$1,0))="","-",INDEX('ce raw data'!$C$2:$CZ$3000,MATCH(1,INDEX(('ce raw data'!$A$2:$A$3000=C65)*('ce raw data'!$B$2:$B$3000=$B118),,),0),MATCH(M68,'ce raw data'!$C$1:$CZ$1,0))),"-")</f>
        <v>-</v>
      </c>
      <c r="N118" s="8" t="str">
        <f>IFERROR(IF(INDEX('ce raw data'!$C$2:$CZ$3000,MATCH(1,INDEX(('ce raw data'!$A$2:$A$3000=C65)*('ce raw data'!$B$2:$B$3000=$B118),,),0),MATCH(N68,'ce raw data'!$C$1:$CZ$1,0))="","-",INDEX('ce raw data'!$C$2:$CZ$3000,MATCH(1,INDEX(('ce raw data'!$A$2:$A$3000=C65)*('ce raw data'!$B$2:$B$3000=$B118),,),0),MATCH(N68,'ce raw data'!$C$1:$CZ$1,0))),"-")</f>
        <v>-</v>
      </c>
    </row>
    <row r="119" spans="2:14" ht="20.25" hidden="1" customHeight="1" x14ac:dyDescent="0.4">
      <c r="B119" s="13"/>
      <c r="C119" s="8" t="str">
        <f>IFERROR(IF(INDEX('ce raw data'!$C$2:$CZ$3000,MATCH(1,INDEX(('ce raw data'!$A$2:$A$3000=C65)*('ce raw data'!$B$2:$B$3000=$B120),,),0),MATCH(SUBSTITUTE(C68,"Allele","Height"),'ce raw data'!$C$1:$CZ$1,0))="","-",INDEX('ce raw data'!$C$2:$CZ$3000,MATCH(1,INDEX(('ce raw data'!$A$2:$A$3000=C65)*('ce raw data'!$B$2:$B$3000=$B120),,),0),MATCH(SUBSTITUTE(C68,"Allele","Height"),'ce raw data'!$C$1:$CZ$1,0))),"-")</f>
        <v>-</v>
      </c>
      <c r="D119" s="8" t="str">
        <f>IFERROR(IF(INDEX('ce raw data'!$C$2:$CZ$3000,MATCH(1,INDEX(('ce raw data'!$A$2:$A$3000=C65)*('ce raw data'!$B$2:$B$3000=$B120),,),0),MATCH(SUBSTITUTE(D68,"Allele","Height"),'ce raw data'!$C$1:$CZ$1,0))="","-",INDEX('ce raw data'!$C$2:$CZ$3000,MATCH(1,INDEX(('ce raw data'!$A$2:$A$3000=C65)*('ce raw data'!$B$2:$B$3000=$B120),,),0),MATCH(SUBSTITUTE(D68,"Allele","Height"),'ce raw data'!$C$1:$CZ$1,0))),"-")</f>
        <v>-</v>
      </c>
      <c r="E119" s="8" t="str">
        <f>IFERROR(IF(INDEX('ce raw data'!$C$2:$CZ$3000,MATCH(1,INDEX(('ce raw data'!$A$2:$A$3000=C65)*('ce raw data'!$B$2:$B$3000=$B120),,),0),MATCH(SUBSTITUTE(E68,"Allele","Height"),'ce raw data'!$C$1:$CZ$1,0))="","-",INDEX('ce raw data'!$C$2:$CZ$3000,MATCH(1,INDEX(('ce raw data'!$A$2:$A$3000=C65)*('ce raw data'!$B$2:$B$3000=$B120),,),0),MATCH(SUBSTITUTE(E68,"Allele","Height"),'ce raw data'!$C$1:$CZ$1,0))),"-")</f>
        <v>-</v>
      </c>
      <c r="F119" s="8" t="str">
        <f>IFERROR(IF(INDEX('ce raw data'!$C$2:$CZ$3000,MATCH(1,INDEX(('ce raw data'!$A$2:$A$3000=C65)*('ce raw data'!$B$2:$B$3000=$B120),,),0),MATCH(SUBSTITUTE(F68,"Allele","Height"),'ce raw data'!$C$1:$CZ$1,0))="","-",INDEX('ce raw data'!$C$2:$CZ$3000,MATCH(1,INDEX(('ce raw data'!$A$2:$A$3000=C65)*('ce raw data'!$B$2:$B$3000=$B120),,),0),MATCH(SUBSTITUTE(F68,"Allele","Height"),'ce raw data'!$C$1:$CZ$1,0))),"-")</f>
        <v>-</v>
      </c>
      <c r="G119" s="8" t="str">
        <f>IFERROR(IF(INDEX('ce raw data'!$C$2:$CZ$3000,MATCH(1,INDEX(('ce raw data'!$A$2:$A$3000=C65)*('ce raw data'!$B$2:$B$3000=$B120),,),0),MATCH(SUBSTITUTE(G68,"Allele","Height"),'ce raw data'!$C$1:$CZ$1,0))="","-",INDEX('ce raw data'!$C$2:$CZ$3000,MATCH(1,INDEX(('ce raw data'!$A$2:$A$3000=C65)*('ce raw data'!$B$2:$B$3000=$B120),,),0),MATCH(SUBSTITUTE(G68,"Allele","Height"),'ce raw data'!$C$1:$CZ$1,0))),"-")</f>
        <v>-</v>
      </c>
      <c r="H119" s="8" t="str">
        <f>IFERROR(IF(INDEX('ce raw data'!$C$2:$CZ$3000,MATCH(1,INDEX(('ce raw data'!$A$2:$A$3000=C65)*('ce raw data'!$B$2:$B$3000=$B120),,),0),MATCH(SUBSTITUTE(H68,"Allele","Height"),'ce raw data'!$C$1:$CZ$1,0))="","-",INDEX('ce raw data'!$C$2:$CZ$3000,MATCH(1,INDEX(('ce raw data'!$A$2:$A$3000=C65)*('ce raw data'!$B$2:$B$3000=$B120),,),0),MATCH(SUBSTITUTE(H68,"Allele","Height"),'ce raw data'!$C$1:$CZ$1,0))),"-")</f>
        <v>-</v>
      </c>
      <c r="I119" s="8" t="str">
        <f>IFERROR(IF(INDEX('ce raw data'!$C$2:$CZ$3000,MATCH(1,INDEX(('ce raw data'!$A$2:$A$3000=C65)*('ce raw data'!$B$2:$B$3000=$B120),,),0),MATCH(SUBSTITUTE(I68,"Allele","Height"),'ce raw data'!$C$1:$CZ$1,0))="","-",INDEX('ce raw data'!$C$2:$CZ$3000,MATCH(1,INDEX(('ce raw data'!$A$2:$A$3000=C65)*('ce raw data'!$B$2:$B$3000=$B120),,),0),MATCH(SUBSTITUTE(I68,"Allele","Height"),'ce raw data'!$C$1:$CZ$1,0))),"-")</f>
        <v>-</v>
      </c>
      <c r="J119" s="8" t="str">
        <f>IFERROR(IF(INDEX('ce raw data'!$C$2:$CZ$3000,MATCH(1,INDEX(('ce raw data'!$A$2:$A$3000=C65)*('ce raw data'!$B$2:$B$3000=$B120),,),0),MATCH(SUBSTITUTE(J68,"Allele","Height"),'ce raw data'!$C$1:$CZ$1,0))="","-",INDEX('ce raw data'!$C$2:$CZ$3000,MATCH(1,INDEX(('ce raw data'!$A$2:$A$3000=C65)*('ce raw data'!$B$2:$B$3000=$B120),,),0),MATCH(SUBSTITUTE(J68,"Allele","Height"),'ce raw data'!$C$1:$CZ$1,0))),"-")</f>
        <v>-</v>
      </c>
      <c r="K119" s="8" t="str">
        <f>IFERROR(IF(INDEX('ce raw data'!$C$2:$CZ$3000,MATCH(1,INDEX(('ce raw data'!$A$2:$A$3000=C65)*('ce raw data'!$B$2:$B$3000=$B120),,),0),MATCH(SUBSTITUTE(K68,"Allele","Height"),'ce raw data'!$C$1:$CZ$1,0))="","-",INDEX('ce raw data'!$C$2:$CZ$3000,MATCH(1,INDEX(('ce raw data'!$A$2:$A$3000=C65)*('ce raw data'!$B$2:$B$3000=$B120),,),0),MATCH(SUBSTITUTE(K68,"Allele","Height"),'ce raw data'!$C$1:$CZ$1,0))),"-")</f>
        <v>-</v>
      </c>
      <c r="L119" s="8" t="str">
        <f>IFERROR(IF(INDEX('ce raw data'!$C$2:$CZ$3000,MATCH(1,INDEX(('ce raw data'!$A$2:$A$3000=C65)*('ce raw data'!$B$2:$B$3000=$B120),,),0),MATCH(SUBSTITUTE(L68,"Allele","Height"),'ce raw data'!$C$1:$CZ$1,0))="","-",INDEX('ce raw data'!$C$2:$CZ$3000,MATCH(1,INDEX(('ce raw data'!$A$2:$A$3000=C65)*('ce raw data'!$B$2:$B$3000=$B120),,),0),MATCH(SUBSTITUTE(L68,"Allele","Height"),'ce raw data'!$C$1:$CZ$1,0))),"-")</f>
        <v>-</v>
      </c>
      <c r="M119" s="8" t="str">
        <f>IFERROR(IF(INDEX('ce raw data'!$C$2:$CZ$3000,MATCH(1,INDEX(('ce raw data'!$A$2:$A$3000=C65)*('ce raw data'!$B$2:$B$3000=$B120),,),0),MATCH(SUBSTITUTE(M68,"Allele","Height"),'ce raw data'!$C$1:$CZ$1,0))="","-",INDEX('ce raw data'!$C$2:$CZ$3000,MATCH(1,INDEX(('ce raw data'!$A$2:$A$3000=C65)*('ce raw data'!$B$2:$B$3000=$B120),,),0),MATCH(SUBSTITUTE(M68,"Allele","Height"),'ce raw data'!$C$1:$CZ$1,0))),"-")</f>
        <v>-</v>
      </c>
      <c r="N119" s="8" t="str">
        <f>IFERROR(IF(INDEX('ce raw data'!$C$2:$CZ$3000,MATCH(1,INDEX(('ce raw data'!$A$2:$A$3000=C65)*('ce raw data'!$B$2:$B$3000=$B120),,),0),MATCH(SUBSTITUTE(N68,"Allele","Height"),'ce raw data'!$C$1:$CZ$1,0))="","-",INDEX('ce raw data'!$C$2:$CZ$3000,MATCH(1,INDEX(('ce raw data'!$A$2:$A$3000=C65)*('ce raw data'!$B$2:$B$3000=$B120),,),0),MATCH(SUBSTITUTE(N68,"Allele","Height"),'ce raw data'!$C$1:$CZ$1,0))),"-")</f>
        <v>-</v>
      </c>
    </row>
    <row r="120" spans="2:14" x14ac:dyDescent="0.4">
      <c r="B120" s="13" t="str">
        <f>'Allele Call Table'!$A$121</f>
        <v>DYS576</v>
      </c>
      <c r="C120" s="8" t="str">
        <f>IFERROR(IF(INDEX('ce raw data'!$C$2:$CZ$3000,MATCH(1,INDEX(('ce raw data'!$A$2:$A$3000=C65)*('ce raw data'!$B$2:$B$3000=$B120),,),0),MATCH(C68,'ce raw data'!$C$1:$CZ$1,0))="","-",INDEX('ce raw data'!$C$2:$CZ$3000,MATCH(1,INDEX(('ce raw data'!$A$2:$A$3000=C65)*('ce raw data'!$B$2:$B$3000=$B120),,),0),MATCH(C68,'ce raw data'!$C$1:$CZ$1,0))),"-")</f>
        <v>-</v>
      </c>
      <c r="D120" s="8" t="str">
        <f>IFERROR(IF(INDEX('ce raw data'!$C$2:$CZ$3000,MATCH(1,INDEX(('ce raw data'!$A$2:$A$3000=C65)*('ce raw data'!$B$2:$B$3000=$B120),,),0),MATCH(D68,'ce raw data'!$C$1:$CZ$1,0))="","-",INDEX('ce raw data'!$C$2:$CZ$3000,MATCH(1,INDEX(('ce raw data'!$A$2:$A$3000=C65)*('ce raw data'!$B$2:$B$3000=$B120),,),0),MATCH(D68,'ce raw data'!$C$1:$CZ$1,0))),"-")</f>
        <v>-</v>
      </c>
      <c r="E120" s="8" t="str">
        <f>IFERROR(IF(INDEX('ce raw data'!$C$2:$CZ$3000,MATCH(1,INDEX(('ce raw data'!$A$2:$A$3000=C65)*('ce raw data'!$B$2:$B$3000=$B120),,),0),MATCH(E68,'ce raw data'!$C$1:$CZ$1,0))="","-",INDEX('ce raw data'!$C$2:$CZ$3000,MATCH(1,INDEX(('ce raw data'!$A$2:$A$3000=C65)*('ce raw data'!$B$2:$B$3000=$B120),,),0),MATCH(E68,'ce raw data'!$C$1:$CZ$1,0))),"-")</f>
        <v>-</v>
      </c>
      <c r="F120" s="8" t="str">
        <f>IFERROR(IF(INDEX('ce raw data'!$C$2:$CZ$3000,MATCH(1,INDEX(('ce raw data'!$A$2:$A$3000=C65)*('ce raw data'!$B$2:$B$3000=$B120),,),0),MATCH(F68,'ce raw data'!$C$1:$CZ$1,0))="","-",INDEX('ce raw data'!$C$2:$CZ$3000,MATCH(1,INDEX(('ce raw data'!$A$2:$A$3000=C65)*('ce raw data'!$B$2:$B$3000=$B120),,),0),MATCH(F68,'ce raw data'!$C$1:$CZ$1,0))),"-")</f>
        <v>-</v>
      </c>
      <c r="G120" s="8" t="str">
        <f>IFERROR(IF(INDEX('ce raw data'!$C$2:$CZ$3000,MATCH(1,INDEX(('ce raw data'!$A$2:$A$3000=C65)*('ce raw data'!$B$2:$B$3000=$B120),,),0),MATCH(G68,'ce raw data'!$C$1:$CZ$1,0))="","-",INDEX('ce raw data'!$C$2:$CZ$3000,MATCH(1,INDEX(('ce raw data'!$A$2:$A$3000=C65)*('ce raw data'!$B$2:$B$3000=$B120),,),0),MATCH(G68,'ce raw data'!$C$1:$CZ$1,0))),"-")</f>
        <v>-</v>
      </c>
      <c r="H120" s="8" t="str">
        <f>IFERROR(IF(INDEX('ce raw data'!$C$2:$CZ$3000,MATCH(1,INDEX(('ce raw data'!$A$2:$A$3000=C65)*('ce raw data'!$B$2:$B$3000=$B120),,),0),MATCH(H68,'ce raw data'!$C$1:$CZ$1,0))="","-",INDEX('ce raw data'!$C$2:$CZ$3000,MATCH(1,INDEX(('ce raw data'!$A$2:$A$3000=C65)*('ce raw data'!$B$2:$B$3000=$B120),,),0),MATCH(H68,'ce raw data'!$C$1:$CZ$1,0))),"-")</f>
        <v>-</v>
      </c>
      <c r="I120" s="8" t="str">
        <f>IFERROR(IF(INDEX('ce raw data'!$C$2:$CZ$3000,MATCH(1,INDEX(('ce raw data'!$A$2:$A$3000=C65)*('ce raw data'!$B$2:$B$3000=$B120),,),0),MATCH(I68,'ce raw data'!$C$1:$CZ$1,0))="","-",INDEX('ce raw data'!$C$2:$CZ$3000,MATCH(1,INDEX(('ce raw data'!$A$2:$A$3000=C65)*('ce raw data'!$B$2:$B$3000=$B120),,),0),MATCH(I68,'ce raw data'!$C$1:$CZ$1,0))),"-")</f>
        <v>-</v>
      </c>
      <c r="J120" s="8" t="str">
        <f>IFERROR(IF(INDEX('ce raw data'!$C$2:$CZ$3000,MATCH(1,INDEX(('ce raw data'!$A$2:$A$3000=C65)*('ce raw data'!$B$2:$B$3000=$B120),,),0),MATCH(J68,'ce raw data'!$C$1:$CZ$1,0))="","-",INDEX('ce raw data'!$C$2:$CZ$3000,MATCH(1,INDEX(('ce raw data'!$A$2:$A$3000=C65)*('ce raw data'!$B$2:$B$3000=$B120),,),0),MATCH(J68,'ce raw data'!$C$1:$CZ$1,0))),"-")</f>
        <v>-</v>
      </c>
      <c r="K120" s="8" t="str">
        <f>IFERROR(IF(INDEX('ce raw data'!$C$2:$CZ$3000,MATCH(1,INDEX(('ce raw data'!$A$2:$A$3000=C65)*('ce raw data'!$B$2:$B$3000=$B120),,),0),MATCH(K68,'ce raw data'!$C$1:$CZ$1,0))="","-",INDEX('ce raw data'!$C$2:$CZ$3000,MATCH(1,INDEX(('ce raw data'!$A$2:$A$3000=C65)*('ce raw data'!$B$2:$B$3000=$B120),,),0),MATCH(K68,'ce raw data'!$C$1:$CZ$1,0))),"-")</f>
        <v>-</v>
      </c>
      <c r="L120" s="8" t="str">
        <f>IFERROR(IF(INDEX('ce raw data'!$C$2:$CZ$3000,MATCH(1,INDEX(('ce raw data'!$A$2:$A$3000=C65)*('ce raw data'!$B$2:$B$3000=$B120),,),0),MATCH(L68,'ce raw data'!$C$1:$CZ$1,0))="","-",INDEX('ce raw data'!$C$2:$CZ$3000,MATCH(1,INDEX(('ce raw data'!$A$2:$A$3000=C65)*('ce raw data'!$B$2:$B$3000=$B120),,),0),MATCH(L68,'ce raw data'!$C$1:$CZ$1,0))),"-")</f>
        <v>-</v>
      </c>
      <c r="M120" s="8" t="str">
        <f>IFERROR(IF(INDEX('ce raw data'!$C$2:$CZ$3000,MATCH(1,INDEX(('ce raw data'!$A$2:$A$3000=C65)*('ce raw data'!$B$2:$B$3000=$B120),,),0),MATCH(M68,'ce raw data'!$C$1:$CZ$1,0))="","-",INDEX('ce raw data'!$C$2:$CZ$3000,MATCH(1,INDEX(('ce raw data'!$A$2:$A$3000=C65)*('ce raw data'!$B$2:$B$3000=$B120),,),0),MATCH(M68,'ce raw data'!$C$1:$CZ$1,0))),"-")</f>
        <v>-</v>
      </c>
      <c r="N120" s="8" t="str">
        <f>IFERROR(IF(INDEX('ce raw data'!$C$2:$CZ$3000,MATCH(1,INDEX(('ce raw data'!$A$2:$A$3000=C65)*('ce raw data'!$B$2:$B$3000=$B120),,),0),MATCH(N68,'ce raw data'!$C$1:$CZ$1,0))="","-",INDEX('ce raw data'!$C$2:$CZ$3000,MATCH(1,INDEX(('ce raw data'!$A$2:$A$3000=C65)*('ce raw data'!$B$2:$B$3000=$B120),,),0),MATCH(N68,'ce raw data'!$C$1:$CZ$1,0))),"-")</f>
        <v>-</v>
      </c>
    </row>
    <row r="121" spans="2:14" ht="20.25" hidden="1" customHeight="1" x14ac:dyDescent="0.4">
      <c r="B121" s="13"/>
      <c r="C121" s="8" t="str">
        <f>IFERROR(IF(INDEX('ce raw data'!$C$2:$CZ$3000,MATCH(1,INDEX(('ce raw data'!$A$2:$A$3000=C65)*('ce raw data'!$B$2:$B$3000=$B122),,),0),MATCH(SUBSTITUTE(C68,"Allele","Height"),'ce raw data'!$C$1:$CZ$1,0))="","-",INDEX('ce raw data'!$C$2:$CZ$3000,MATCH(1,INDEX(('ce raw data'!$A$2:$A$3000=C65)*('ce raw data'!$B$2:$B$3000=$B122),,),0),MATCH(SUBSTITUTE(C68,"Allele","Height"),'ce raw data'!$C$1:$CZ$1,0))),"-")</f>
        <v>-</v>
      </c>
      <c r="D121" s="8" t="str">
        <f>IFERROR(IF(INDEX('ce raw data'!$C$2:$CZ$3000,MATCH(1,INDEX(('ce raw data'!$A$2:$A$3000=C65)*('ce raw data'!$B$2:$B$3000=$B122),,),0),MATCH(SUBSTITUTE(D68,"Allele","Height"),'ce raw data'!$C$1:$CZ$1,0))="","-",INDEX('ce raw data'!$C$2:$CZ$3000,MATCH(1,INDEX(('ce raw data'!$A$2:$A$3000=C65)*('ce raw data'!$B$2:$B$3000=$B122),,),0),MATCH(SUBSTITUTE(D68,"Allele","Height"),'ce raw data'!$C$1:$CZ$1,0))),"-")</f>
        <v>-</v>
      </c>
      <c r="E121" s="8" t="str">
        <f>IFERROR(IF(INDEX('ce raw data'!$C$2:$CZ$3000,MATCH(1,INDEX(('ce raw data'!$A$2:$A$3000=C65)*('ce raw data'!$B$2:$B$3000=$B122),,),0),MATCH(SUBSTITUTE(E68,"Allele","Height"),'ce raw data'!$C$1:$CZ$1,0))="","-",INDEX('ce raw data'!$C$2:$CZ$3000,MATCH(1,INDEX(('ce raw data'!$A$2:$A$3000=C65)*('ce raw data'!$B$2:$B$3000=$B122),,),0),MATCH(SUBSTITUTE(E68,"Allele","Height"),'ce raw data'!$C$1:$CZ$1,0))),"-")</f>
        <v>-</v>
      </c>
      <c r="F121" s="8" t="str">
        <f>IFERROR(IF(INDEX('ce raw data'!$C$2:$CZ$3000,MATCH(1,INDEX(('ce raw data'!$A$2:$A$3000=C65)*('ce raw data'!$B$2:$B$3000=$B122),,),0),MATCH(SUBSTITUTE(F68,"Allele","Height"),'ce raw data'!$C$1:$CZ$1,0))="","-",INDEX('ce raw data'!$C$2:$CZ$3000,MATCH(1,INDEX(('ce raw data'!$A$2:$A$3000=C65)*('ce raw data'!$B$2:$B$3000=$B122),,),0),MATCH(SUBSTITUTE(F68,"Allele","Height"),'ce raw data'!$C$1:$CZ$1,0))),"-")</f>
        <v>-</v>
      </c>
      <c r="G121" s="8" t="str">
        <f>IFERROR(IF(INDEX('ce raw data'!$C$2:$CZ$3000,MATCH(1,INDEX(('ce raw data'!$A$2:$A$3000=C65)*('ce raw data'!$B$2:$B$3000=$B122),,),0),MATCH(SUBSTITUTE(G68,"Allele","Height"),'ce raw data'!$C$1:$CZ$1,0))="","-",INDEX('ce raw data'!$C$2:$CZ$3000,MATCH(1,INDEX(('ce raw data'!$A$2:$A$3000=C65)*('ce raw data'!$B$2:$B$3000=$B122),,),0),MATCH(SUBSTITUTE(G68,"Allele","Height"),'ce raw data'!$C$1:$CZ$1,0))),"-")</f>
        <v>-</v>
      </c>
      <c r="H121" s="8" t="str">
        <f>IFERROR(IF(INDEX('ce raw data'!$C$2:$CZ$3000,MATCH(1,INDEX(('ce raw data'!$A$2:$A$3000=C65)*('ce raw data'!$B$2:$B$3000=$B122),,),0),MATCH(SUBSTITUTE(H68,"Allele","Height"),'ce raw data'!$C$1:$CZ$1,0))="","-",INDEX('ce raw data'!$C$2:$CZ$3000,MATCH(1,INDEX(('ce raw data'!$A$2:$A$3000=C65)*('ce raw data'!$B$2:$B$3000=$B122),,),0),MATCH(SUBSTITUTE(H68,"Allele","Height"),'ce raw data'!$C$1:$CZ$1,0))),"-")</f>
        <v>-</v>
      </c>
      <c r="I121" s="8" t="str">
        <f>IFERROR(IF(INDEX('ce raw data'!$C$2:$CZ$3000,MATCH(1,INDEX(('ce raw data'!$A$2:$A$3000=C65)*('ce raw data'!$B$2:$B$3000=$B122),,),0),MATCH(SUBSTITUTE(I68,"Allele","Height"),'ce raw data'!$C$1:$CZ$1,0))="","-",INDEX('ce raw data'!$C$2:$CZ$3000,MATCH(1,INDEX(('ce raw data'!$A$2:$A$3000=C65)*('ce raw data'!$B$2:$B$3000=$B122),,),0),MATCH(SUBSTITUTE(I68,"Allele","Height"),'ce raw data'!$C$1:$CZ$1,0))),"-")</f>
        <v>-</v>
      </c>
      <c r="J121" s="8" t="str">
        <f>IFERROR(IF(INDEX('ce raw data'!$C$2:$CZ$3000,MATCH(1,INDEX(('ce raw data'!$A$2:$A$3000=C65)*('ce raw data'!$B$2:$B$3000=$B122),,),0),MATCH(SUBSTITUTE(J68,"Allele","Height"),'ce raw data'!$C$1:$CZ$1,0))="","-",INDEX('ce raw data'!$C$2:$CZ$3000,MATCH(1,INDEX(('ce raw data'!$A$2:$A$3000=C65)*('ce raw data'!$B$2:$B$3000=$B122),,),0),MATCH(SUBSTITUTE(J68,"Allele","Height"),'ce raw data'!$C$1:$CZ$1,0))),"-")</f>
        <v>-</v>
      </c>
      <c r="K121" s="8" t="str">
        <f>IFERROR(IF(INDEX('ce raw data'!$C$2:$CZ$3000,MATCH(1,INDEX(('ce raw data'!$A$2:$A$3000=C65)*('ce raw data'!$B$2:$B$3000=$B122),,),0),MATCH(SUBSTITUTE(K68,"Allele","Height"),'ce raw data'!$C$1:$CZ$1,0))="","-",INDEX('ce raw data'!$C$2:$CZ$3000,MATCH(1,INDEX(('ce raw data'!$A$2:$A$3000=C65)*('ce raw data'!$B$2:$B$3000=$B122),,),0),MATCH(SUBSTITUTE(K68,"Allele","Height"),'ce raw data'!$C$1:$CZ$1,0))),"-")</f>
        <v>-</v>
      </c>
      <c r="L121" s="8" t="str">
        <f>IFERROR(IF(INDEX('ce raw data'!$C$2:$CZ$3000,MATCH(1,INDEX(('ce raw data'!$A$2:$A$3000=C65)*('ce raw data'!$B$2:$B$3000=$B122),,),0),MATCH(SUBSTITUTE(L68,"Allele","Height"),'ce raw data'!$C$1:$CZ$1,0))="","-",INDEX('ce raw data'!$C$2:$CZ$3000,MATCH(1,INDEX(('ce raw data'!$A$2:$A$3000=C65)*('ce raw data'!$B$2:$B$3000=$B122),,),0),MATCH(SUBSTITUTE(L68,"Allele","Height"),'ce raw data'!$C$1:$CZ$1,0))),"-")</f>
        <v>-</v>
      </c>
      <c r="M121" s="8" t="str">
        <f>IFERROR(IF(INDEX('ce raw data'!$C$2:$CZ$3000,MATCH(1,INDEX(('ce raw data'!$A$2:$A$3000=C65)*('ce raw data'!$B$2:$B$3000=$B122),,),0),MATCH(SUBSTITUTE(M68,"Allele","Height"),'ce raw data'!$C$1:$CZ$1,0))="","-",INDEX('ce raw data'!$C$2:$CZ$3000,MATCH(1,INDEX(('ce raw data'!$A$2:$A$3000=C65)*('ce raw data'!$B$2:$B$3000=$B122),,),0),MATCH(SUBSTITUTE(M68,"Allele","Height"),'ce raw data'!$C$1:$CZ$1,0))),"-")</f>
        <v>-</v>
      </c>
      <c r="N121" s="8" t="str">
        <f>IFERROR(IF(INDEX('ce raw data'!$C$2:$CZ$3000,MATCH(1,INDEX(('ce raw data'!$A$2:$A$3000=C65)*('ce raw data'!$B$2:$B$3000=$B122),,),0),MATCH(SUBSTITUTE(N68,"Allele","Height"),'ce raw data'!$C$1:$CZ$1,0))="","-",INDEX('ce raw data'!$C$2:$CZ$3000,MATCH(1,INDEX(('ce raw data'!$A$2:$A$3000=C65)*('ce raw data'!$B$2:$B$3000=$B122),,),0),MATCH(SUBSTITUTE(N68,"Allele","Height"),'ce raw data'!$C$1:$CZ$1,0))),"-")</f>
        <v>-</v>
      </c>
    </row>
    <row r="122" spans="2:14" x14ac:dyDescent="0.4">
      <c r="B122" s="13" t="str">
        <f>'Allele Call Table'!$A$123</f>
        <v>DYS570</v>
      </c>
      <c r="C122" s="8" t="str">
        <f>IFERROR(IF(INDEX('ce raw data'!$C$2:$CZ$3000,MATCH(1,INDEX(('ce raw data'!$A$2:$A$3000=C65)*('ce raw data'!$B$2:$B$3000=$B122),,),0),MATCH(C68,'ce raw data'!$C$1:$CZ$1,0))="","-",INDEX('ce raw data'!$C$2:$CZ$3000,MATCH(1,INDEX(('ce raw data'!$A$2:$A$3000=C65)*('ce raw data'!$B$2:$B$3000=$B122),,),0),MATCH(C68,'ce raw data'!$C$1:$CZ$1,0))),"-")</f>
        <v>-</v>
      </c>
      <c r="D122" s="8" t="str">
        <f>IFERROR(IF(INDEX('ce raw data'!$C$2:$CZ$3000,MATCH(1,INDEX(('ce raw data'!$A$2:$A$3000=C65)*('ce raw data'!$B$2:$B$3000=$B122),,),0),MATCH(D68,'ce raw data'!$C$1:$CZ$1,0))="","-",INDEX('ce raw data'!$C$2:$CZ$3000,MATCH(1,INDEX(('ce raw data'!$A$2:$A$3000=C65)*('ce raw data'!$B$2:$B$3000=$B122),,),0),MATCH(D68,'ce raw data'!$C$1:$CZ$1,0))),"-")</f>
        <v>-</v>
      </c>
      <c r="E122" s="8" t="str">
        <f>IFERROR(IF(INDEX('ce raw data'!$C$2:$CZ$3000,MATCH(1,INDEX(('ce raw data'!$A$2:$A$3000=C65)*('ce raw data'!$B$2:$B$3000=$B122),,),0),MATCH(E68,'ce raw data'!$C$1:$CZ$1,0))="","-",INDEX('ce raw data'!$C$2:$CZ$3000,MATCH(1,INDEX(('ce raw data'!$A$2:$A$3000=C65)*('ce raw data'!$B$2:$B$3000=$B122),,),0),MATCH(E68,'ce raw data'!$C$1:$CZ$1,0))),"-")</f>
        <v>-</v>
      </c>
      <c r="F122" s="8" t="str">
        <f>IFERROR(IF(INDEX('ce raw data'!$C$2:$CZ$3000,MATCH(1,INDEX(('ce raw data'!$A$2:$A$3000=C65)*('ce raw data'!$B$2:$B$3000=$B122),,),0),MATCH(F68,'ce raw data'!$C$1:$CZ$1,0))="","-",INDEX('ce raw data'!$C$2:$CZ$3000,MATCH(1,INDEX(('ce raw data'!$A$2:$A$3000=C65)*('ce raw data'!$B$2:$B$3000=$B122),,),0),MATCH(F68,'ce raw data'!$C$1:$CZ$1,0))),"-")</f>
        <v>-</v>
      </c>
      <c r="G122" s="8" t="str">
        <f>IFERROR(IF(INDEX('ce raw data'!$C$2:$CZ$3000,MATCH(1,INDEX(('ce raw data'!$A$2:$A$3000=C65)*('ce raw data'!$B$2:$B$3000=$B122),,),0),MATCH(G68,'ce raw data'!$C$1:$CZ$1,0))="","-",INDEX('ce raw data'!$C$2:$CZ$3000,MATCH(1,INDEX(('ce raw data'!$A$2:$A$3000=C65)*('ce raw data'!$B$2:$B$3000=$B122),,),0),MATCH(G68,'ce raw data'!$C$1:$CZ$1,0))),"-")</f>
        <v>-</v>
      </c>
      <c r="H122" s="8" t="str">
        <f>IFERROR(IF(INDEX('ce raw data'!$C$2:$CZ$3000,MATCH(1,INDEX(('ce raw data'!$A$2:$A$3000=C65)*('ce raw data'!$B$2:$B$3000=$B122),,),0),MATCH(H68,'ce raw data'!$C$1:$CZ$1,0))="","-",INDEX('ce raw data'!$C$2:$CZ$3000,MATCH(1,INDEX(('ce raw data'!$A$2:$A$3000=C65)*('ce raw data'!$B$2:$B$3000=$B122),,),0),MATCH(H68,'ce raw data'!$C$1:$CZ$1,0))),"-")</f>
        <v>-</v>
      </c>
      <c r="I122" s="8" t="str">
        <f>IFERROR(IF(INDEX('ce raw data'!$C$2:$CZ$3000,MATCH(1,INDEX(('ce raw data'!$A$2:$A$3000=C65)*('ce raw data'!$B$2:$B$3000=$B122),,),0),MATCH(I68,'ce raw data'!$C$1:$CZ$1,0))="","-",INDEX('ce raw data'!$C$2:$CZ$3000,MATCH(1,INDEX(('ce raw data'!$A$2:$A$3000=C65)*('ce raw data'!$B$2:$B$3000=$B122),,),0),MATCH(I68,'ce raw data'!$C$1:$CZ$1,0))),"-")</f>
        <v>-</v>
      </c>
      <c r="J122" s="8" t="str">
        <f>IFERROR(IF(INDEX('ce raw data'!$C$2:$CZ$3000,MATCH(1,INDEX(('ce raw data'!$A$2:$A$3000=C65)*('ce raw data'!$B$2:$B$3000=$B122),,),0),MATCH(J68,'ce raw data'!$C$1:$CZ$1,0))="","-",INDEX('ce raw data'!$C$2:$CZ$3000,MATCH(1,INDEX(('ce raw data'!$A$2:$A$3000=C65)*('ce raw data'!$B$2:$B$3000=$B122),,),0),MATCH(J68,'ce raw data'!$C$1:$CZ$1,0))),"-")</f>
        <v>-</v>
      </c>
      <c r="K122" s="8" t="str">
        <f>IFERROR(IF(INDEX('ce raw data'!$C$2:$CZ$3000,MATCH(1,INDEX(('ce raw data'!$A$2:$A$3000=C65)*('ce raw data'!$B$2:$B$3000=$B122),,),0),MATCH(K68,'ce raw data'!$C$1:$CZ$1,0))="","-",INDEX('ce raw data'!$C$2:$CZ$3000,MATCH(1,INDEX(('ce raw data'!$A$2:$A$3000=C65)*('ce raw data'!$B$2:$B$3000=$B122),,),0),MATCH(K68,'ce raw data'!$C$1:$CZ$1,0))),"-")</f>
        <v>-</v>
      </c>
      <c r="L122" s="8" t="str">
        <f>IFERROR(IF(INDEX('ce raw data'!$C$2:$CZ$3000,MATCH(1,INDEX(('ce raw data'!$A$2:$A$3000=C65)*('ce raw data'!$B$2:$B$3000=$B122),,),0),MATCH(L68,'ce raw data'!$C$1:$CZ$1,0))="","-",INDEX('ce raw data'!$C$2:$CZ$3000,MATCH(1,INDEX(('ce raw data'!$A$2:$A$3000=C65)*('ce raw data'!$B$2:$B$3000=$B122),,),0),MATCH(L68,'ce raw data'!$C$1:$CZ$1,0))),"-")</f>
        <v>-</v>
      </c>
      <c r="M122" s="8" t="str">
        <f>IFERROR(IF(INDEX('ce raw data'!$C$2:$CZ$3000,MATCH(1,INDEX(('ce raw data'!$A$2:$A$3000=C65)*('ce raw data'!$B$2:$B$3000=$B122),,),0),MATCH(M68,'ce raw data'!$C$1:$CZ$1,0))="","-",INDEX('ce raw data'!$C$2:$CZ$3000,MATCH(1,INDEX(('ce raw data'!$A$2:$A$3000=C65)*('ce raw data'!$B$2:$B$3000=$B122),,),0),MATCH(M68,'ce raw data'!$C$1:$CZ$1,0))),"-")</f>
        <v>-</v>
      </c>
      <c r="N122" s="8" t="str">
        <f>IFERROR(IF(INDEX('ce raw data'!$C$2:$CZ$3000,MATCH(1,INDEX(('ce raw data'!$A$2:$A$3000=C65)*('ce raw data'!$B$2:$B$3000=$B122),,),0),MATCH(N68,'ce raw data'!$C$1:$CZ$1,0))="","-",INDEX('ce raw data'!$C$2:$CZ$3000,MATCH(1,INDEX(('ce raw data'!$A$2:$A$3000=C65)*('ce raw data'!$B$2:$B$3000=$B122),,),0),MATCH(N68,'ce raw data'!$C$1:$CZ$1,0))),"-")</f>
        <v>-</v>
      </c>
    </row>
    <row r="123" spans="2:14" x14ac:dyDescent="0.4">
      <c r="B123" s="24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</row>
    <row r="124" spans="2:14" x14ac:dyDescent="0.4">
      <c r="B124" s="24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</row>
    <row r="125" spans="2:14" x14ac:dyDescent="0.4">
      <c r="B125" s="24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</row>
    <row r="126" spans="2:14" x14ac:dyDescent="0.4">
      <c r="B126" s="24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</row>
    <row r="127" spans="2:14" x14ac:dyDescent="0.4">
      <c r="B127" s="27" t="s">
        <v>1</v>
      </c>
      <c r="C127" s="23">
        <f ca="1">TODAY()</f>
        <v>44028</v>
      </c>
      <c r="F127" s="31" t="s">
        <v>2</v>
      </c>
      <c r="G127" s="31"/>
      <c r="H127" s="4" t="str">
        <f>$H$1</f>
        <v/>
      </c>
      <c r="N127" s="1"/>
    </row>
    <row r="128" spans="2:14" x14ac:dyDescent="0.4">
      <c r="B128" s="5" t="s">
        <v>4</v>
      </c>
      <c r="C128" s="32" t="str">
        <f>IF(INDEX('ce raw data'!$A:$A,2+27*2)="","blank",INDEX('ce raw data'!$A:$A,2+27*2))</f>
        <v>blank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33"/>
    </row>
    <row r="129" spans="2:14" ht="24.6" x14ac:dyDescent="0.4">
      <c r="B129" s="6" t="s">
        <v>5</v>
      </c>
      <c r="C129" s="32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33"/>
    </row>
    <row r="130" spans="2:14" x14ac:dyDescent="0.4">
      <c r="B130" s="7"/>
      <c r="C130" s="34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35"/>
    </row>
    <row r="131" spans="2:14" x14ac:dyDescent="0.4">
      <c r="B131" s="5" t="s">
        <v>7</v>
      </c>
      <c r="C131" s="21" t="s">
        <v>8</v>
      </c>
      <c r="D131" s="21" t="s">
        <v>9</v>
      </c>
      <c r="E131" s="21" t="s">
        <v>40</v>
      </c>
      <c r="F131" s="21" t="s">
        <v>41</v>
      </c>
      <c r="G131" s="21" t="s">
        <v>42</v>
      </c>
      <c r="H131" s="21" t="s">
        <v>43</v>
      </c>
      <c r="I131" s="21" t="s">
        <v>44</v>
      </c>
      <c r="J131" s="21" t="s">
        <v>45</v>
      </c>
      <c r="K131" s="21" t="s">
        <v>46</v>
      </c>
      <c r="L131" s="21" t="s">
        <v>47</v>
      </c>
      <c r="M131" s="21" t="s">
        <v>48</v>
      </c>
      <c r="N131" s="21" t="s">
        <v>49</v>
      </c>
    </row>
    <row r="132" spans="2:14" ht="20.25" hidden="1" customHeight="1" x14ac:dyDescent="0.4">
      <c r="B132" s="28"/>
      <c r="C132" s="28" t="str">
        <f>IFERROR(IF(INDEX('ce raw data'!$C$2:$CZ$3000,MATCH(1,INDEX(('ce raw data'!$A$2:$A$3000=C128)*('ce raw data'!$B$2:$B$3000=$B133),,),0),MATCH(SUBSTITUTE(C131,"Allele","Height"),'ce raw data'!$C$1:$CZ$1,0))="","-",INDEX('ce raw data'!$C$2:$CZ$3000,MATCH(1,INDEX(('ce raw data'!$A$2:$A$3000=C128)*('ce raw data'!$B$2:$B$3000=$B133),,),0),MATCH(SUBSTITUTE(C131,"Allele","Height"),'ce raw data'!$C$1:$CZ$1,0))),"-")</f>
        <v>-</v>
      </c>
      <c r="D132" s="28" t="str">
        <f>IFERROR(IF(INDEX('ce raw data'!$C$2:$CZ$3000,MATCH(1,INDEX(('ce raw data'!$A$2:$A$3000=C128)*('ce raw data'!$B$2:$B$3000=$B133),,),0),MATCH(SUBSTITUTE(D131,"Allele","Height"),'ce raw data'!$C$1:$CZ$1,0))="","-",INDEX('ce raw data'!$C$2:$CZ$3000,MATCH(1,INDEX(('ce raw data'!$A$2:$A$3000=C128)*('ce raw data'!$B$2:$B$3000=$B133),,),0),MATCH(SUBSTITUTE(D131,"Allele","Height"),'ce raw data'!$C$1:$CZ$1,0))),"-")</f>
        <v>-</v>
      </c>
      <c r="E132" s="28" t="str">
        <f>IFERROR(IF(INDEX('ce raw data'!$C$2:$CZ$3000,MATCH(1,INDEX(('ce raw data'!$A$2:$A$3000=C128)*('ce raw data'!$B$2:$B$3000=$B133),,),0),MATCH(SUBSTITUTE(E131,"Allele","Height"),'ce raw data'!$C$1:$CZ$1,0))="","-",INDEX('ce raw data'!$C$2:$CZ$3000,MATCH(1,INDEX(('ce raw data'!$A$2:$A$3000=C128)*('ce raw data'!$B$2:$B$3000=$B133),,),0),MATCH(SUBSTITUTE(E131,"Allele","Height"),'ce raw data'!$C$1:$CZ$1,0))),"-")</f>
        <v>-</v>
      </c>
      <c r="F132" s="28" t="str">
        <f>IFERROR(IF(INDEX('ce raw data'!$C$2:$CZ$3000,MATCH(1,INDEX(('ce raw data'!$A$2:$A$3000=C128)*('ce raw data'!$B$2:$B$3000=$B133),,),0),MATCH(SUBSTITUTE(F131,"Allele","Height"),'ce raw data'!$C$1:$CZ$1,0))="","-",INDEX('ce raw data'!$C$2:$CZ$3000,MATCH(1,INDEX(('ce raw data'!$A$2:$A$3000=C128)*('ce raw data'!$B$2:$B$3000=$B133),,),0),MATCH(SUBSTITUTE(F131,"Allele","Height"),'ce raw data'!$C$1:$CZ$1,0))),"-")</f>
        <v>-</v>
      </c>
      <c r="G132" s="28" t="str">
        <f>IFERROR(IF(INDEX('ce raw data'!$C$2:$CZ$3000,MATCH(1,INDEX(('ce raw data'!$A$2:$A$3000=C128)*('ce raw data'!$B$2:$B$3000=$B133),,),0),MATCH(SUBSTITUTE(G131,"Allele","Height"),'ce raw data'!$C$1:$CZ$1,0))="","-",INDEX('ce raw data'!$C$2:$CZ$3000,MATCH(1,INDEX(('ce raw data'!$A$2:$A$3000=C128)*('ce raw data'!$B$2:$B$3000=$B133),,),0),MATCH(SUBSTITUTE(G131,"Allele","Height"),'ce raw data'!$C$1:$CZ$1,0))),"-")</f>
        <v>-</v>
      </c>
      <c r="H132" s="28" t="str">
        <f>IFERROR(IF(INDEX('ce raw data'!$C$2:$CZ$3000,MATCH(1,INDEX(('ce raw data'!$A$2:$A$3000=C128)*('ce raw data'!$B$2:$B$3000=$B133),,),0),MATCH(SUBSTITUTE(H131,"Allele","Height"),'ce raw data'!$C$1:$CZ$1,0))="","-",INDEX('ce raw data'!$C$2:$CZ$3000,MATCH(1,INDEX(('ce raw data'!$A$2:$A$3000=C128)*('ce raw data'!$B$2:$B$3000=$B133),,),0),MATCH(SUBSTITUTE(H131,"Allele","Height"),'ce raw data'!$C$1:$CZ$1,0))),"-")</f>
        <v>-</v>
      </c>
      <c r="I132" s="28" t="str">
        <f>IFERROR(IF(INDEX('ce raw data'!$C$2:$CZ$3000,MATCH(1,INDEX(('ce raw data'!$A$2:$A$3000=C128)*('ce raw data'!$B$2:$B$3000=$B133),,),0),MATCH(SUBSTITUTE(I131,"Allele","Height"),'ce raw data'!$C$1:$CZ$1,0))="","-",INDEX('ce raw data'!$C$2:$CZ$3000,MATCH(1,INDEX(('ce raw data'!$A$2:$A$3000=C128)*('ce raw data'!$B$2:$B$3000=$B133),,),0),MATCH(SUBSTITUTE(I131,"Allele","Height"),'ce raw data'!$C$1:$CZ$1,0))),"-")</f>
        <v>-</v>
      </c>
      <c r="J132" s="28" t="str">
        <f>IFERROR(IF(INDEX('ce raw data'!$C$2:$CZ$3000,MATCH(1,INDEX(('ce raw data'!$A$2:$A$3000=C128)*('ce raw data'!$B$2:$B$3000=$B133),,),0),MATCH(SUBSTITUTE(J131,"Allele","Height"),'ce raw data'!$C$1:$CZ$1,0))="","-",INDEX('ce raw data'!$C$2:$CZ$3000,MATCH(1,INDEX(('ce raw data'!$A$2:$A$3000=C128)*('ce raw data'!$B$2:$B$3000=$B133),,),0),MATCH(SUBSTITUTE(J131,"Allele","Height"),'ce raw data'!$C$1:$CZ$1,0))),"-")</f>
        <v>-</v>
      </c>
      <c r="K132" s="28" t="str">
        <f>IFERROR(IF(INDEX('ce raw data'!$C$2:$CZ$3000,MATCH(1,INDEX(('ce raw data'!$A$2:$A$3000=C128)*('ce raw data'!$B$2:$B$3000=$B133),,),0),MATCH(SUBSTITUTE(K131,"Allele","Height"),'ce raw data'!$C$1:$CZ$1,0))="","-",INDEX('ce raw data'!$C$2:$CZ$3000,MATCH(1,INDEX(('ce raw data'!$A$2:$A$3000=C128)*('ce raw data'!$B$2:$B$3000=$B133),,),0),MATCH(SUBSTITUTE(K131,"Allele","Height"),'ce raw data'!$C$1:$CZ$1,0))),"-")</f>
        <v>-</v>
      </c>
      <c r="L132" s="28" t="str">
        <f>IFERROR(IF(INDEX('ce raw data'!$C$2:$CZ$3000,MATCH(1,INDEX(('ce raw data'!$A$2:$A$3000=C128)*('ce raw data'!$B$2:$B$3000=$B133),,),0),MATCH(SUBSTITUTE(L131,"Allele","Height"),'ce raw data'!$C$1:$CZ$1,0))="","-",INDEX('ce raw data'!$C$2:$CZ$3000,MATCH(1,INDEX(('ce raw data'!$A$2:$A$3000=C128)*('ce raw data'!$B$2:$B$3000=$B133),,),0),MATCH(SUBSTITUTE(L131,"Allele","Height"),'ce raw data'!$C$1:$CZ$1,0))),"-")</f>
        <v>-</v>
      </c>
      <c r="M132" s="28" t="str">
        <f>IFERROR(IF(INDEX('ce raw data'!$C$2:$CZ$3000,MATCH(1,INDEX(('ce raw data'!$A$2:$A$3000=C128)*('ce raw data'!$B$2:$B$3000=$B133),,),0),MATCH(SUBSTITUTE(M131,"Allele","Height"),'ce raw data'!$C$1:$CZ$1,0))="","-",INDEX('ce raw data'!$C$2:$CZ$3000,MATCH(1,INDEX(('ce raw data'!$A$2:$A$3000=C128)*('ce raw data'!$B$2:$B$3000=$B133),,),0),MATCH(SUBSTITUTE(M131,"Allele","Height"),'ce raw data'!$C$1:$CZ$1,0))),"-")</f>
        <v>-</v>
      </c>
      <c r="N132" s="28" t="str">
        <f>IFERROR(IF(INDEX('ce raw data'!$C$2:$CZ$3000,MATCH(1,INDEX(('ce raw data'!$A$2:$A$3000=C128)*('ce raw data'!$B$2:$B$3000=$B133),,),0),MATCH(SUBSTITUTE(N131,"Allele","Height"),'ce raw data'!$C$1:$CZ$1,0))="","-",INDEX('ce raw data'!$C$2:$CZ$3000,MATCH(1,INDEX(('ce raw data'!$A$2:$A$3000=C128)*('ce raw data'!$B$2:$B$3000=$B133),,),0),MATCH(SUBSTITUTE(N131,"Allele","Height"),'ce raw data'!$C$1:$CZ$1,0))),"-")</f>
        <v>-</v>
      </c>
    </row>
    <row r="133" spans="2:14" x14ac:dyDescent="0.4">
      <c r="B133" s="10" t="str">
        <f>'Allele Call Table'!$A$71</f>
        <v>AMEL</v>
      </c>
      <c r="C133" s="8" t="str">
        <f>IFERROR(IF(INDEX('ce raw data'!$C$2:$CZ$3000,MATCH(1,INDEX(('ce raw data'!$A$2:$A$3000=C128)*('ce raw data'!$B$2:$B$3000=$B133),,),0),MATCH(C131,'ce raw data'!$C$1:$CZ$1,0))="","-",INDEX('ce raw data'!$C$2:$CZ$3000,MATCH(1,INDEX(('ce raw data'!$A$2:$A$3000=C128)*('ce raw data'!$B$2:$B$3000=$B133),,),0),MATCH(C131,'ce raw data'!$C$1:$CZ$1,0))),"-")</f>
        <v>-</v>
      </c>
      <c r="D133" s="8" t="str">
        <f>IFERROR(IF(INDEX('ce raw data'!$C$2:$CZ$3000,MATCH(1,INDEX(('ce raw data'!$A$2:$A$3000=C128)*('ce raw data'!$B$2:$B$3000=$B133),,),0),MATCH(D131,'ce raw data'!$C$1:$CZ$1,0))="","-",INDEX('ce raw data'!$C$2:$CZ$3000,MATCH(1,INDEX(('ce raw data'!$A$2:$A$3000=C128)*('ce raw data'!$B$2:$B$3000=$B133),,),0),MATCH(D131,'ce raw data'!$C$1:$CZ$1,0))),"-")</f>
        <v>-</v>
      </c>
      <c r="E133" s="8" t="str">
        <f>IFERROR(IF(INDEX('ce raw data'!$C$2:$CZ$3000,MATCH(1,INDEX(('ce raw data'!$A$2:$A$3000=C128)*('ce raw data'!$B$2:$B$3000=$B133),,),0),MATCH(E131,'ce raw data'!$C$1:$CZ$1,0))="","-",INDEX('ce raw data'!$C$2:$CZ$3000,MATCH(1,INDEX(('ce raw data'!$A$2:$A$3000=C128)*('ce raw data'!$B$2:$B$3000=$B133),,),0),MATCH(E131,'ce raw data'!$C$1:$CZ$1,0))),"-")</f>
        <v>-</v>
      </c>
      <c r="F133" s="8" t="str">
        <f>IFERROR(IF(INDEX('ce raw data'!$C$2:$CZ$3000,MATCH(1,INDEX(('ce raw data'!$A$2:$A$3000=C128)*('ce raw data'!$B$2:$B$3000=$B133),,),0),MATCH(F131,'ce raw data'!$C$1:$CZ$1,0))="","-",INDEX('ce raw data'!$C$2:$CZ$3000,MATCH(1,INDEX(('ce raw data'!$A$2:$A$3000=C128)*('ce raw data'!$B$2:$B$3000=$B133),,),0),MATCH(F131,'ce raw data'!$C$1:$CZ$1,0))),"-")</f>
        <v>-</v>
      </c>
      <c r="G133" s="8" t="str">
        <f>IFERROR(IF(INDEX('ce raw data'!$C$2:$CZ$3000,MATCH(1,INDEX(('ce raw data'!$A$2:$A$3000=C128)*('ce raw data'!$B$2:$B$3000=$B133),,),0),MATCH(G131,'ce raw data'!$C$1:$CZ$1,0))="","-",INDEX('ce raw data'!$C$2:$CZ$3000,MATCH(1,INDEX(('ce raw data'!$A$2:$A$3000=C128)*('ce raw data'!$B$2:$B$3000=$B133),,),0),MATCH(G131,'ce raw data'!$C$1:$CZ$1,0))),"-")</f>
        <v>-</v>
      </c>
      <c r="H133" s="8" t="str">
        <f>IFERROR(IF(INDEX('ce raw data'!$C$2:$CZ$3000,MATCH(1,INDEX(('ce raw data'!$A$2:$A$3000=C128)*('ce raw data'!$B$2:$B$3000=$B133),,),0),MATCH(H131,'ce raw data'!$C$1:$CZ$1,0))="","-",INDEX('ce raw data'!$C$2:$CZ$3000,MATCH(1,INDEX(('ce raw data'!$A$2:$A$3000=C128)*('ce raw data'!$B$2:$B$3000=$B133),,),0),MATCH(H131,'ce raw data'!$C$1:$CZ$1,0))),"-")</f>
        <v>-</v>
      </c>
      <c r="I133" s="8" t="str">
        <f>IFERROR(IF(INDEX('ce raw data'!$C$2:$CZ$3000,MATCH(1,INDEX(('ce raw data'!$A$2:$A$3000=C128)*('ce raw data'!$B$2:$B$3000=$B133),,),0),MATCH(I131,'ce raw data'!$C$1:$CZ$1,0))="","-",INDEX('ce raw data'!$C$2:$CZ$3000,MATCH(1,INDEX(('ce raw data'!$A$2:$A$3000=C128)*('ce raw data'!$B$2:$B$3000=$B133),,),0),MATCH(I131,'ce raw data'!$C$1:$CZ$1,0))),"-")</f>
        <v>-</v>
      </c>
      <c r="J133" s="8" t="str">
        <f>IFERROR(IF(INDEX('ce raw data'!$C$2:$CZ$3000,MATCH(1,INDEX(('ce raw data'!$A$2:$A$3000=C128)*('ce raw data'!$B$2:$B$3000=$B133),,),0),MATCH(J131,'ce raw data'!$C$1:$CZ$1,0))="","-",INDEX('ce raw data'!$C$2:$CZ$3000,MATCH(1,INDEX(('ce raw data'!$A$2:$A$3000=C128)*('ce raw data'!$B$2:$B$3000=$B133),,),0),MATCH(J131,'ce raw data'!$C$1:$CZ$1,0))),"-")</f>
        <v>-</v>
      </c>
      <c r="K133" s="8" t="str">
        <f>IFERROR(IF(INDEX('ce raw data'!$C$2:$CZ$3000,MATCH(1,INDEX(('ce raw data'!$A$2:$A$3000=C128)*('ce raw data'!$B$2:$B$3000=$B133),,),0),MATCH(K131,'ce raw data'!$C$1:$CZ$1,0))="","-",INDEX('ce raw data'!$C$2:$CZ$3000,MATCH(1,INDEX(('ce raw data'!$A$2:$A$3000=C128)*('ce raw data'!$B$2:$B$3000=$B133),,),0),MATCH(K131,'ce raw data'!$C$1:$CZ$1,0))),"-")</f>
        <v>-</v>
      </c>
      <c r="L133" s="8" t="str">
        <f>IFERROR(IF(INDEX('ce raw data'!$C$2:$CZ$3000,MATCH(1,INDEX(('ce raw data'!$A$2:$A$3000=C128)*('ce raw data'!$B$2:$B$3000=$B133),,),0),MATCH(L131,'ce raw data'!$C$1:$CZ$1,0))="","-",INDEX('ce raw data'!$C$2:$CZ$3000,MATCH(1,INDEX(('ce raw data'!$A$2:$A$3000=C128)*('ce raw data'!$B$2:$B$3000=$B133),,),0),MATCH(L131,'ce raw data'!$C$1:$CZ$1,0))),"-")</f>
        <v>-</v>
      </c>
      <c r="M133" s="8" t="str">
        <f>IFERROR(IF(INDEX('ce raw data'!$C$2:$CZ$3000,MATCH(1,INDEX(('ce raw data'!$A$2:$A$3000=C128)*('ce raw data'!$B$2:$B$3000=$B133),,),0),MATCH(M131,'ce raw data'!$C$1:$CZ$1,0))="","-",INDEX('ce raw data'!$C$2:$CZ$3000,MATCH(1,INDEX(('ce raw data'!$A$2:$A$3000=C128)*('ce raw data'!$B$2:$B$3000=$B133),,),0),MATCH(M131,'ce raw data'!$C$1:$CZ$1,0))),"-")</f>
        <v>-</v>
      </c>
      <c r="N133" s="8" t="str">
        <f>IFERROR(IF(INDEX('ce raw data'!$C$2:$CZ$3000,MATCH(1,INDEX(('ce raw data'!$A$2:$A$3000=C128)*('ce raw data'!$B$2:$B$3000=$B133),,),0),MATCH(N131,'ce raw data'!$C$1:$CZ$1,0))="","-",INDEX('ce raw data'!$C$2:$CZ$3000,MATCH(1,INDEX(('ce raw data'!$A$2:$A$3000=C128)*('ce raw data'!$B$2:$B$3000=$B133),,),0),MATCH(N131,'ce raw data'!$C$1:$CZ$1,0))),"-")</f>
        <v>-</v>
      </c>
    </row>
    <row r="134" spans="2:14" hidden="1" x14ac:dyDescent="0.4">
      <c r="B134" s="10"/>
      <c r="C134" s="8" t="str">
        <f>IFERROR(IF(INDEX('ce raw data'!$C$2:$CZ$3000,MATCH(1,INDEX(('ce raw data'!$A$2:$A$3000=C128)*('ce raw data'!$B$2:$B$3000=$B135),,),0),MATCH(SUBSTITUTE(C131,"Allele","Height"),'ce raw data'!$C$1:$CZ$1,0))="","-",INDEX('ce raw data'!$C$2:$CZ$3000,MATCH(1,INDEX(('ce raw data'!$A$2:$A$3000=C128)*('ce raw data'!$B$2:$B$3000=$B135),,),0),MATCH(SUBSTITUTE(C131,"Allele","Height"),'ce raw data'!$C$1:$CZ$1,0))),"-")</f>
        <v>-</v>
      </c>
      <c r="D134" s="8" t="str">
        <f>IFERROR(IF(INDEX('ce raw data'!$C$2:$CZ$3000,MATCH(1,INDEX(('ce raw data'!$A$2:$A$3000=C128)*('ce raw data'!$B$2:$B$3000=$B135),,),0),MATCH(SUBSTITUTE(D131,"Allele","Height"),'ce raw data'!$C$1:$CZ$1,0))="","-",INDEX('ce raw data'!$C$2:$CZ$3000,MATCH(1,INDEX(('ce raw data'!$A$2:$A$3000=C128)*('ce raw data'!$B$2:$B$3000=$B135),,),0),MATCH(SUBSTITUTE(D131,"Allele","Height"),'ce raw data'!$C$1:$CZ$1,0))),"-")</f>
        <v>-</v>
      </c>
      <c r="E134" s="8" t="str">
        <f>IFERROR(IF(INDEX('ce raw data'!$C$2:$CZ$3000,MATCH(1,INDEX(('ce raw data'!$A$2:$A$3000=C128)*('ce raw data'!$B$2:$B$3000=$B135),,),0),MATCH(SUBSTITUTE(E131,"Allele","Height"),'ce raw data'!$C$1:$CZ$1,0))="","-",INDEX('ce raw data'!$C$2:$CZ$3000,MATCH(1,INDEX(('ce raw data'!$A$2:$A$3000=C128)*('ce raw data'!$B$2:$B$3000=$B135),,),0),MATCH(SUBSTITUTE(E131,"Allele","Height"),'ce raw data'!$C$1:$CZ$1,0))),"-")</f>
        <v>-</v>
      </c>
      <c r="F134" s="8" t="str">
        <f>IFERROR(IF(INDEX('ce raw data'!$C$2:$CZ$3000,MATCH(1,INDEX(('ce raw data'!$A$2:$A$3000=C128)*('ce raw data'!$B$2:$B$3000=$B135),,),0),MATCH(SUBSTITUTE(F131,"Allele","Height"),'ce raw data'!$C$1:$CZ$1,0))="","-",INDEX('ce raw data'!$C$2:$CZ$3000,MATCH(1,INDEX(('ce raw data'!$A$2:$A$3000=C128)*('ce raw data'!$B$2:$B$3000=$B135),,),0),MATCH(SUBSTITUTE(F131,"Allele","Height"),'ce raw data'!$C$1:$CZ$1,0))),"-")</f>
        <v>-</v>
      </c>
      <c r="G134" s="8" t="str">
        <f>IFERROR(IF(INDEX('ce raw data'!$C$2:$CZ$3000,MATCH(1,INDEX(('ce raw data'!$A$2:$A$3000=C128)*('ce raw data'!$B$2:$B$3000=$B135),,),0),MATCH(SUBSTITUTE(G131,"Allele","Height"),'ce raw data'!$C$1:$CZ$1,0))="","-",INDEX('ce raw data'!$C$2:$CZ$3000,MATCH(1,INDEX(('ce raw data'!$A$2:$A$3000=C128)*('ce raw data'!$B$2:$B$3000=$B135),,),0),MATCH(SUBSTITUTE(G131,"Allele","Height"),'ce raw data'!$C$1:$CZ$1,0))),"-")</f>
        <v>-</v>
      </c>
      <c r="H134" s="8" t="str">
        <f>IFERROR(IF(INDEX('ce raw data'!$C$2:$CZ$3000,MATCH(1,INDEX(('ce raw data'!$A$2:$A$3000=C128)*('ce raw data'!$B$2:$B$3000=$B135),,),0),MATCH(SUBSTITUTE(H131,"Allele","Height"),'ce raw data'!$C$1:$CZ$1,0))="","-",INDEX('ce raw data'!$C$2:$CZ$3000,MATCH(1,INDEX(('ce raw data'!$A$2:$A$3000=C128)*('ce raw data'!$B$2:$B$3000=$B135),,),0),MATCH(SUBSTITUTE(H131,"Allele","Height"),'ce raw data'!$C$1:$CZ$1,0))),"-")</f>
        <v>-</v>
      </c>
      <c r="I134" s="8" t="str">
        <f>IFERROR(IF(INDEX('ce raw data'!$C$2:$CZ$3000,MATCH(1,INDEX(('ce raw data'!$A$2:$A$3000=C128)*('ce raw data'!$B$2:$B$3000=$B135),,),0),MATCH(SUBSTITUTE(I131,"Allele","Height"),'ce raw data'!$C$1:$CZ$1,0))="","-",INDEX('ce raw data'!$C$2:$CZ$3000,MATCH(1,INDEX(('ce raw data'!$A$2:$A$3000=C128)*('ce raw data'!$B$2:$B$3000=$B135),,),0),MATCH(SUBSTITUTE(I131,"Allele","Height"),'ce raw data'!$C$1:$CZ$1,0))),"-")</f>
        <v>-</v>
      </c>
      <c r="J134" s="8" t="str">
        <f>IFERROR(IF(INDEX('ce raw data'!$C$2:$CZ$3000,MATCH(1,INDEX(('ce raw data'!$A$2:$A$3000=C128)*('ce raw data'!$B$2:$B$3000=$B135),,),0),MATCH(SUBSTITUTE(J131,"Allele","Height"),'ce raw data'!$C$1:$CZ$1,0))="","-",INDEX('ce raw data'!$C$2:$CZ$3000,MATCH(1,INDEX(('ce raw data'!$A$2:$A$3000=C128)*('ce raw data'!$B$2:$B$3000=$B135),,),0),MATCH(SUBSTITUTE(J131,"Allele","Height"),'ce raw data'!$C$1:$CZ$1,0))),"-")</f>
        <v>-</v>
      </c>
      <c r="K134" s="8" t="str">
        <f>IFERROR(IF(INDEX('ce raw data'!$C$2:$CZ$3000,MATCH(1,INDEX(('ce raw data'!$A$2:$A$3000=C128)*('ce raw data'!$B$2:$B$3000=$B135),,),0),MATCH(SUBSTITUTE(K131,"Allele","Height"),'ce raw data'!$C$1:$CZ$1,0))="","-",INDEX('ce raw data'!$C$2:$CZ$3000,MATCH(1,INDEX(('ce raw data'!$A$2:$A$3000=C128)*('ce raw data'!$B$2:$B$3000=$B135),,),0),MATCH(SUBSTITUTE(K131,"Allele","Height"),'ce raw data'!$C$1:$CZ$1,0))),"-")</f>
        <v>-</v>
      </c>
      <c r="L134" s="8" t="str">
        <f>IFERROR(IF(INDEX('ce raw data'!$C$2:$CZ$3000,MATCH(1,INDEX(('ce raw data'!$A$2:$A$3000=C128)*('ce raw data'!$B$2:$B$3000=$B135),,),0),MATCH(SUBSTITUTE(L131,"Allele","Height"),'ce raw data'!$C$1:$CZ$1,0))="","-",INDEX('ce raw data'!$C$2:$CZ$3000,MATCH(1,INDEX(('ce raw data'!$A$2:$A$3000=C128)*('ce raw data'!$B$2:$B$3000=$B135),,),0),MATCH(SUBSTITUTE(L131,"Allele","Height"),'ce raw data'!$C$1:$CZ$1,0))),"-")</f>
        <v>-</v>
      </c>
      <c r="M134" s="8" t="str">
        <f>IFERROR(IF(INDEX('ce raw data'!$C$2:$CZ$3000,MATCH(1,INDEX(('ce raw data'!$A$2:$A$3000=C128)*('ce raw data'!$B$2:$B$3000=$B135),,),0),MATCH(SUBSTITUTE(M131,"Allele","Height"),'ce raw data'!$C$1:$CZ$1,0))="","-",INDEX('ce raw data'!$C$2:$CZ$3000,MATCH(1,INDEX(('ce raw data'!$A$2:$A$3000=C128)*('ce raw data'!$B$2:$B$3000=$B135),,),0),MATCH(SUBSTITUTE(M131,"Allele","Height"),'ce raw data'!$C$1:$CZ$1,0))),"-")</f>
        <v>-</v>
      </c>
      <c r="N134" s="8" t="str">
        <f>IFERROR(IF(INDEX('ce raw data'!$C$2:$CZ$3000,MATCH(1,INDEX(('ce raw data'!$A$2:$A$3000=C128)*('ce raw data'!$B$2:$B$3000=$B135),,),0),MATCH(SUBSTITUTE(N131,"Allele","Height"),'ce raw data'!$C$1:$CZ$1,0))="","-",INDEX('ce raw data'!$C$2:$CZ$3000,MATCH(1,INDEX(('ce raw data'!$A$2:$A$3000=C128)*('ce raw data'!$B$2:$B$3000=$B135),,),0),MATCH(SUBSTITUTE(N131,"Allele","Height"),'ce raw data'!$C$1:$CZ$1,0))),"-")</f>
        <v>-</v>
      </c>
    </row>
    <row r="135" spans="2:14" x14ac:dyDescent="0.4">
      <c r="B135" s="10" t="str">
        <f>'Allele Call Table'!$A$73</f>
        <v>D3S1358</v>
      </c>
      <c r="C135" s="8" t="str">
        <f>IFERROR(IF(INDEX('ce raw data'!$C$2:$CZ$3000,MATCH(1,INDEX(('ce raw data'!$A$2:$A$3000=C128)*('ce raw data'!$B$2:$B$3000=$B135),,),0),MATCH(C131,'ce raw data'!$C$1:$CZ$1,0))="","-",INDEX('ce raw data'!$C$2:$CZ$3000,MATCH(1,INDEX(('ce raw data'!$A$2:$A$3000=C128)*('ce raw data'!$B$2:$B$3000=$B135),,),0),MATCH(C131,'ce raw data'!$C$1:$CZ$1,0))),"-")</f>
        <v>-</v>
      </c>
      <c r="D135" s="8" t="str">
        <f>IFERROR(IF(INDEX('ce raw data'!$C$2:$CZ$3000,MATCH(1,INDEX(('ce raw data'!$A$2:$A$3000=C128)*('ce raw data'!$B$2:$B$3000=$B135),,),0),MATCH(D131,'ce raw data'!$C$1:$CZ$1,0))="","-",INDEX('ce raw data'!$C$2:$CZ$3000,MATCH(1,INDEX(('ce raw data'!$A$2:$A$3000=C128)*('ce raw data'!$B$2:$B$3000=$B135),,),0),MATCH(D131,'ce raw data'!$C$1:$CZ$1,0))),"-")</f>
        <v>-</v>
      </c>
      <c r="E135" s="8" t="str">
        <f>IFERROR(IF(INDEX('ce raw data'!$C$2:$CZ$3000,MATCH(1,INDEX(('ce raw data'!$A$2:$A$3000=C128)*('ce raw data'!$B$2:$B$3000=$B135),,),0),MATCH(E131,'ce raw data'!$C$1:$CZ$1,0))="","-",INDEX('ce raw data'!$C$2:$CZ$3000,MATCH(1,INDEX(('ce raw data'!$A$2:$A$3000=C128)*('ce raw data'!$B$2:$B$3000=$B135),,),0),MATCH(E131,'ce raw data'!$C$1:$CZ$1,0))),"-")</f>
        <v>-</v>
      </c>
      <c r="F135" s="8" t="str">
        <f>IFERROR(IF(INDEX('ce raw data'!$C$2:$CZ$3000,MATCH(1,INDEX(('ce raw data'!$A$2:$A$3000=C128)*('ce raw data'!$B$2:$B$3000=$B135),,),0),MATCH(F131,'ce raw data'!$C$1:$CZ$1,0))="","-",INDEX('ce raw data'!$C$2:$CZ$3000,MATCH(1,INDEX(('ce raw data'!$A$2:$A$3000=C128)*('ce raw data'!$B$2:$B$3000=$B135),,),0),MATCH(F131,'ce raw data'!$C$1:$CZ$1,0))),"-")</f>
        <v>-</v>
      </c>
      <c r="G135" s="8" t="str">
        <f>IFERROR(IF(INDEX('ce raw data'!$C$2:$CZ$3000,MATCH(1,INDEX(('ce raw data'!$A$2:$A$3000=C128)*('ce raw data'!$B$2:$B$3000=$B135),,),0),MATCH(G131,'ce raw data'!$C$1:$CZ$1,0))="","-",INDEX('ce raw data'!$C$2:$CZ$3000,MATCH(1,INDEX(('ce raw data'!$A$2:$A$3000=C128)*('ce raw data'!$B$2:$B$3000=$B135),,),0),MATCH(G131,'ce raw data'!$C$1:$CZ$1,0))),"-")</f>
        <v>-</v>
      </c>
      <c r="H135" s="8" t="str">
        <f>IFERROR(IF(INDEX('ce raw data'!$C$2:$CZ$3000,MATCH(1,INDEX(('ce raw data'!$A$2:$A$3000=C128)*('ce raw data'!$B$2:$B$3000=$B135),,),0),MATCH(H131,'ce raw data'!$C$1:$CZ$1,0))="","-",INDEX('ce raw data'!$C$2:$CZ$3000,MATCH(1,INDEX(('ce raw data'!$A$2:$A$3000=C128)*('ce raw data'!$B$2:$B$3000=$B135),,),0),MATCH(H131,'ce raw data'!$C$1:$CZ$1,0))),"-")</f>
        <v>-</v>
      </c>
      <c r="I135" s="8" t="str">
        <f>IFERROR(IF(INDEX('ce raw data'!$C$2:$CZ$3000,MATCH(1,INDEX(('ce raw data'!$A$2:$A$3000=C128)*('ce raw data'!$B$2:$B$3000=$B135),,),0),MATCH(I131,'ce raw data'!$C$1:$CZ$1,0))="","-",INDEX('ce raw data'!$C$2:$CZ$3000,MATCH(1,INDEX(('ce raw data'!$A$2:$A$3000=C128)*('ce raw data'!$B$2:$B$3000=$B135),,),0),MATCH(I131,'ce raw data'!$C$1:$CZ$1,0))),"-")</f>
        <v>-</v>
      </c>
      <c r="J135" s="8" t="str">
        <f>IFERROR(IF(INDEX('ce raw data'!$C$2:$CZ$3000,MATCH(1,INDEX(('ce raw data'!$A$2:$A$3000=C128)*('ce raw data'!$B$2:$B$3000=$B135),,),0),MATCH(J131,'ce raw data'!$C$1:$CZ$1,0))="","-",INDEX('ce raw data'!$C$2:$CZ$3000,MATCH(1,INDEX(('ce raw data'!$A$2:$A$3000=C128)*('ce raw data'!$B$2:$B$3000=$B135),,),0),MATCH(J131,'ce raw data'!$C$1:$CZ$1,0))),"-")</f>
        <v>-</v>
      </c>
      <c r="K135" s="8" t="str">
        <f>IFERROR(IF(INDEX('ce raw data'!$C$2:$CZ$3000,MATCH(1,INDEX(('ce raw data'!$A$2:$A$3000=C128)*('ce raw data'!$B$2:$B$3000=$B135),,),0),MATCH(K131,'ce raw data'!$C$1:$CZ$1,0))="","-",INDEX('ce raw data'!$C$2:$CZ$3000,MATCH(1,INDEX(('ce raw data'!$A$2:$A$3000=C128)*('ce raw data'!$B$2:$B$3000=$B135),,),0),MATCH(K131,'ce raw data'!$C$1:$CZ$1,0))),"-")</f>
        <v>-</v>
      </c>
      <c r="L135" s="8" t="str">
        <f>IFERROR(IF(INDEX('ce raw data'!$C$2:$CZ$3000,MATCH(1,INDEX(('ce raw data'!$A$2:$A$3000=C128)*('ce raw data'!$B$2:$B$3000=$B135),,),0),MATCH(L131,'ce raw data'!$C$1:$CZ$1,0))="","-",INDEX('ce raw data'!$C$2:$CZ$3000,MATCH(1,INDEX(('ce raw data'!$A$2:$A$3000=C128)*('ce raw data'!$B$2:$B$3000=$B135),,),0),MATCH(L131,'ce raw data'!$C$1:$CZ$1,0))),"-")</f>
        <v>-</v>
      </c>
      <c r="M135" s="8" t="str">
        <f>IFERROR(IF(INDEX('ce raw data'!$C$2:$CZ$3000,MATCH(1,INDEX(('ce raw data'!$A$2:$A$3000=C128)*('ce raw data'!$B$2:$B$3000=$B135),,),0),MATCH(M131,'ce raw data'!$C$1:$CZ$1,0))="","-",INDEX('ce raw data'!$C$2:$CZ$3000,MATCH(1,INDEX(('ce raw data'!$A$2:$A$3000=C128)*('ce raw data'!$B$2:$B$3000=$B135),,),0),MATCH(M131,'ce raw data'!$C$1:$CZ$1,0))),"-")</f>
        <v>-</v>
      </c>
      <c r="N135" s="8" t="str">
        <f>IFERROR(IF(INDEX('ce raw data'!$C$2:$CZ$3000,MATCH(1,INDEX(('ce raw data'!$A$2:$A$3000=C128)*('ce raw data'!$B$2:$B$3000=$B135),,),0),MATCH(N131,'ce raw data'!$C$1:$CZ$1,0))="","-",INDEX('ce raw data'!$C$2:$CZ$3000,MATCH(1,INDEX(('ce raw data'!$A$2:$A$3000=C128)*('ce raw data'!$B$2:$B$3000=$B135),,),0),MATCH(N131,'ce raw data'!$C$1:$CZ$1,0))),"-")</f>
        <v>-</v>
      </c>
    </row>
    <row r="136" spans="2:14" hidden="1" x14ac:dyDescent="0.4">
      <c r="B136" s="10"/>
      <c r="C136" s="8" t="str">
        <f>IFERROR(IF(INDEX('ce raw data'!$C$2:$CZ$3000,MATCH(1,INDEX(('ce raw data'!$A$2:$A$3000=C128)*('ce raw data'!$B$2:$B$3000=$B137),,),0),MATCH(SUBSTITUTE(C131,"Allele","Height"),'ce raw data'!$C$1:$CZ$1,0))="","-",INDEX('ce raw data'!$C$2:$CZ$3000,MATCH(1,INDEX(('ce raw data'!$A$2:$A$3000=C128)*('ce raw data'!$B$2:$B$3000=$B137),,),0),MATCH(SUBSTITUTE(C131,"Allele","Height"),'ce raw data'!$C$1:$CZ$1,0))),"-")</f>
        <v>-</v>
      </c>
      <c r="D136" s="8" t="str">
        <f>IFERROR(IF(INDEX('ce raw data'!$C$2:$CZ$3000,MATCH(1,INDEX(('ce raw data'!$A$2:$A$3000=C128)*('ce raw data'!$B$2:$B$3000=$B137),,),0),MATCH(SUBSTITUTE(D131,"Allele","Height"),'ce raw data'!$C$1:$CZ$1,0))="","-",INDEX('ce raw data'!$C$2:$CZ$3000,MATCH(1,INDEX(('ce raw data'!$A$2:$A$3000=C128)*('ce raw data'!$B$2:$B$3000=$B137),,),0),MATCH(SUBSTITUTE(D131,"Allele","Height"),'ce raw data'!$C$1:$CZ$1,0))),"-")</f>
        <v>-</v>
      </c>
      <c r="E136" s="8" t="str">
        <f>IFERROR(IF(INDEX('ce raw data'!$C$2:$CZ$3000,MATCH(1,INDEX(('ce raw data'!$A$2:$A$3000=C128)*('ce raw data'!$B$2:$B$3000=$B137),,),0),MATCH(SUBSTITUTE(E131,"Allele","Height"),'ce raw data'!$C$1:$CZ$1,0))="","-",INDEX('ce raw data'!$C$2:$CZ$3000,MATCH(1,INDEX(('ce raw data'!$A$2:$A$3000=C128)*('ce raw data'!$B$2:$B$3000=$B137),,),0),MATCH(SUBSTITUTE(E131,"Allele","Height"),'ce raw data'!$C$1:$CZ$1,0))),"-")</f>
        <v>-</v>
      </c>
      <c r="F136" s="8" t="str">
        <f>IFERROR(IF(INDEX('ce raw data'!$C$2:$CZ$3000,MATCH(1,INDEX(('ce raw data'!$A$2:$A$3000=C128)*('ce raw data'!$B$2:$B$3000=$B137),,),0),MATCH(SUBSTITUTE(F131,"Allele","Height"),'ce raw data'!$C$1:$CZ$1,0))="","-",INDEX('ce raw data'!$C$2:$CZ$3000,MATCH(1,INDEX(('ce raw data'!$A$2:$A$3000=C128)*('ce raw data'!$B$2:$B$3000=$B137),,),0),MATCH(SUBSTITUTE(F131,"Allele","Height"),'ce raw data'!$C$1:$CZ$1,0))),"-")</f>
        <v>-</v>
      </c>
      <c r="G136" s="8" t="str">
        <f>IFERROR(IF(INDEX('ce raw data'!$C$2:$CZ$3000,MATCH(1,INDEX(('ce raw data'!$A$2:$A$3000=C128)*('ce raw data'!$B$2:$B$3000=$B137),,),0),MATCH(SUBSTITUTE(G131,"Allele","Height"),'ce raw data'!$C$1:$CZ$1,0))="","-",INDEX('ce raw data'!$C$2:$CZ$3000,MATCH(1,INDEX(('ce raw data'!$A$2:$A$3000=C128)*('ce raw data'!$B$2:$B$3000=$B137),,),0),MATCH(SUBSTITUTE(G131,"Allele","Height"),'ce raw data'!$C$1:$CZ$1,0))),"-")</f>
        <v>-</v>
      </c>
      <c r="H136" s="8" t="str">
        <f>IFERROR(IF(INDEX('ce raw data'!$C$2:$CZ$3000,MATCH(1,INDEX(('ce raw data'!$A$2:$A$3000=C128)*('ce raw data'!$B$2:$B$3000=$B137),,),0),MATCH(SUBSTITUTE(H131,"Allele","Height"),'ce raw data'!$C$1:$CZ$1,0))="","-",INDEX('ce raw data'!$C$2:$CZ$3000,MATCH(1,INDEX(('ce raw data'!$A$2:$A$3000=C128)*('ce raw data'!$B$2:$B$3000=$B137),,),0),MATCH(SUBSTITUTE(H131,"Allele","Height"),'ce raw data'!$C$1:$CZ$1,0))),"-")</f>
        <v>-</v>
      </c>
      <c r="I136" s="8" t="str">
        <f>IFERROR(IF(INDEX('ce raw data'!$C$2:$CZ$3000,MATCH(1,INDEX(('ce raw data'!$A$2:$A$3000=C128)*('ce raw data'!$B$2:$B$3000=$B137),,),0),MATCH(SUBSTITUTE(I131,"Allele","Height"),'ce raw data'!$C$1:$CZ$1,0))="","-",INDEX('ce raw data'!$C$2:$CZ$3000,MATCH(1,INDEX(('ce raw data'!$A$2:$A$3000=C128)*('ce raw data'!$B$2:$B$3000=$B137),,),0),MATCH(SUBSTITUTE(I131,"Allele","Height"),'ce raw data'!$C$1:$CZ$1,0))),"-")</f>
        <v>-</v>
      </c>
      <c r="J136" s="8" t="str">
        <f>IFERROR(IF(INDEX('ce raw data'!$C$2:$CZ$3000,MATCH(1,INDEX(('ce raw data'!$A$2:$A$3000=C128)*('ce raw data'!$B$2:$B$3000=$B137),,),0),MATCH(SUBSTITUTE(J131,"Allele","Height"),'ce raw data'!$C$1:$CZ$1,0))="","-",INDEX('ce raw data'!$C$2:$CZ$3000,MATCH(1,INDEX(('ce raw data'!$A$2:$A$3000=C128)*('ce raw data'!$B$2:$B$3000=$B137),,),0),MATCH(SUBSTITUTE(J131,"Allele","Height"),'ce raw data'!$C$1:$CZ$1,0))),"-")</f>
        <v>-</v>
      </c>
      <c r="K136" s="8" t="str">
        <f>IFERROR(IF(INDEX('ce raw data'!$C$2:$CZ$3000,MATCH(1,INDEX(('ce raw data'!$A$2:$A$3000=C128)*('ce raw data'!$B$2:$B$3000=$B137),,),0),MATCH(SUBSTITUTE(K131,"Allele","Height"),'ce raw data'!$C$1:$CZ$1,0))="","-",INDEX('ce raw data'!$C$2:$CZ$3000,MATCH(1,INDEX(('ce raw data'!$A$2:$A$3000=C128)*('ce raw data'!$B$2:$B$3000=$B137),,),0),MATCH(SUBSTITUTE(K131,"Allele","Height"),'ce raw data'!$C$1:$CZ$1,0))),"-")</f>
        <v>-</v>
      </c>
      <c r="L136" s="8" t="str">
        <f>IFERROR(IF(INDEX('ce raw data'!$C$2:$CZ$3000,MATCH(1,INDEX(('ce raw data'!$A$2:$A$3000=C128)*('ce raw data'!$B$2:$B$3000=$B137),,),0),MATCH(SUBSTITUTE(L131,"Allele","Height"),'ce raw data'!$C$1:$CZ$1,0))="","-",INDEX('ce raw data'!$C$2:$CZ$3000,MATCH(1,INDEX(('ce raw data'!$A$2:$A$3000=C128)*('ce raw data'!$B$2:$B$3000=$B137),,),0),MATCH(SUBSTITUTE(L131,"Allele","Height"),'ce raw data'!$C$1:$CZ$1,0))),"-")</f>
        <v>-</v>
      </c>
      <c r="M136" s="8" t="str">
        <f>IFERROR(IF(INDEX('ce raw data'!$C$2:$CZ$3000,MATCH(1,INDEX(('ce raw data'!$A$2:$A$3000=C128)*('ce raw data'!$B$2:$B$3000=$B137),,),0),MATCH(SUBSTITUTE(M131,"Allele","Height"),'ce raw data'!$C$1:$CZ$1,0))="","-",INDEX('ce raw data'!$C$2:$CZ$3000,MATCH(1,INDEX(('ce raw data'!$A$2:$A$3000=C128)*('ce raw data'!$B$2:$B$3000=$B137),,),0),MATCH(SUBSTITUTE(M131,"Allele","Height"),'ce raw data'!$C$1:$CZ$1,0))),"-")</f>
        <v>-</v>
      </c>
      <c r="N136" s="8" t="str">
        <f>IFERROR(IF(INDEX('ce raw data'!$C$2:$CZ$3000,MATCH(1,INDEX(('ce raw data'!$A$2:$A$3000=C128)*('ce raw data'!$B$2:$B$3000=$B137),,),0),MATCH(SUBSTITUTE(N131,"Allele","Height"),'ce raw data'!$C$1:$CZ$1,0))="","-",INDEX('ce raw data'!$C$2:$CZ$3000,MATCH(1,INDEX(('ce raw data'!$A$2:$A$3000=C128)*('ce raw data'!$B$2:$B$3000=$B137),,),0),MATCH(SUBSTITUTE(N131,"Allele","Height"),'ce raw data'!$C$1:$CZ$1,0))),"-")</f>
        <v>-</v>
      </c>
    </row>
    <row r="137" spans="2:14" x14ac:dyDescent="0.4">
      <c r="B137" s="10" t="str">
        <f>'Allele Call Table'!$A$75</f>
        <v>D1S1656</v>
      </c>
      <c r="C137" s="8" t="str">
        <f>IFERROR(IF(INDEX('ce raw data'!$C$2:$CZ$3000,MATCH(1,INDEX(('ce raw data'!$A$2:$A$3000=C128)*('ce raw data'!$B$2:$B$3000=$B137),,),0),MATCH(C131,'ce raw data'!$C$1:$CZ$1,0))="","-",INDEX('ce raw data'!$C$2:$CZ$3000,MATCH(1,INDEX(('ce raw data'!$A$2:$A$3000=C128)*('ce raw data'!$B$2:$B$3000=$B137),,),0),MATCH(C131,'ce raw data'!$C$1:$CZ$1,0))),"-")</f>
        <v>-</v>
      </c>
      <c r="D137" s="8" t="str">
        <f>IFERROR(IF(INDEX('ce raw data'!$C$2:$CZ$3000,MATCH(1,INDEX(('ce raw data'!$A$2:$A$3000=C128)*('ce raw data'!$B$2:$B$3000=$B137),,),0),MATCH(D131,'ce raw data'!$C$1:$CZ$1,0))="","-",INDEX('ce raw data'!$C$2:$CZ$3000,MATCH(1,INDEX(('ce raw data'!$A$2:$A$3000=C128)*('ce raw data'!$B$2:$B$3000=$B137),,),0),MATCH(D131,'ce raw data'!$C$1:$CZ$1,0))),"-")</f>
        <v>-</v>
      </c>
      <c r="E137" s="8" t="str">
        <f>IFERROR(IF(INDEX('ce raw data'!$C$2:$CZ$3000,MATCH(1,INDEX(('ce raw data'!$A$2:$A$3000=C128)*('ce raw data'!$B$2:$B$3000=$B137),,),0),MATCH(E131,'ce raw data'!$C$1:$CZ$1,0))="","-",INDEX('ce raw data'!$C$2:$CZ$3000,MATCH(1,INDEX(('ce raw data'!$A$2:$A$3000=C128)*('ce raw data'!$B$2:$B$3000=$B137),,),0),MATCH(E131,'ce raw data'!$C$1:$CZ$1,0))),"-")</f>
        <v>-</v>
      </c>
      <c r="F137" s="8" t="str">
        <f>IFERROR(IF(INDEX('ce raw data'!$C$2:$CZ$3000,MATCH(1,INDEX(('ce raw data'!$A$2:$A$3000=C128)*('ce raw data'!$B$2:$B$3000=$B137),,),0),MATCH(F131,'ce raw data'!$C$1:$CZ$1,0))="","-",INDEX('ce raw data'!$C$2:$CZ$3000,MATCH(1,INDEX(('ce raw data'!$A$2:$A$3000=C128)*('ce raw data'!$B$2:$B$3000=$B137),,),0),MATCH(F131,'ce raw data'!$C$1:$CZ$1,0))),"-")</f>
        <v>-</v>
      </c>
      <c r="G137" s="8" t="str">
        <f>IFERROR(IF(INDEX('ce raw data'!$C$2:$CZ$3000,MATCH(1,INDEX(('ce raw data'!$A$2:$A$3000=C128)*('ce raw data'!$B$2:$B$3000=$B137),,),0),MATCH(G131,'ce raw data'!$C$1:$CZ$1,0))="","-",INDEX('ce raw data'!$C$2:$CZ$3000,MATCH(1,INDEX(('ce raw data'!$A$2:$A$3000=C128)*('ce raw data'!$B$2:$B$3000=$B137),,),0),MATCH(G131,'ce raw data'!$C$1:$CZ$1,0))),"-")</f>
        <v>-</v>
      </c>
      <c r="H137" s="8" t="str">
        <f>IFERROR(IF(INDEX('ce raw data'!$C$2:$CZ$3000,MATCH(1,INDEX(('ce raw data'!$A$2:$A$3000=C128)*('ce raw data'!$B$2:$B$3000=$B137),,),0),MATCH(H131,'ce raw data'!$C$1:$CZ$1,0))="","-",INDEX('ce raw data'!$C$2:$CZ$3000,MATCH(1,INDEX(('ce raw data'!$A$2:$A$3000=C128)*('ce raw data'!$B$2:$B$3000=$B137),,),0),MATCH(H131,'ce raw data'!$C$1:$CZ$1,0))),"-")</f>
        <v>-</v>
      </c>
      <c r="I137" s="8" t="str">
        <f>IFERROR(IF(INDEX('ce raw data'!$C$2:$CZ$3000,MATCH(1,INDEX(('ce raw data'!$A$2:$A$3000=C128)*('ce raw data'!$B$2:$B$3000=$B137),,),0),MATCH(I131,'ce raw data'!$C$1:$CZ$1,0))="","-",INDEX('ce raw data'!$C$2:$CZ$3000,MATCH(1,INDEX(('ce raw data'!$A$2:$A$3000=C128)*('ce raw data'!$B$2:$B$3000=$B137),,),0),MATCH(I131,'ce raw data'!$C$1:$CZ$1,0))),"-")</f>
        <v>-</v>
      </c>
      <c r="J137" s="8" t="str">
        <f>IFERROR(IF(INDEX('ce raw data'!$C$2:$CZ$3000,MATCH(1,INDEX(('ce raw data'!$A$2:$A$3000=C128)*('ce raw data'!$B$2:$B$3000=$B137),,),0),MATCH(J131,'ce raw data'!$C$1:$CZ$1,0))="","-",INDEX('ce raw data'!$C$2:$CZ$3000,MATCH(1,INDEX(('ce raw data'!$A$2:$A$3000=C128)*('ce raw data'!$B$2:$B$3000=$B137),,),0),MATCH(J131,'ce raw data'!$C$1:$CZ$1,0))),"-")</f>
        <v>-</v>
      </c>
      <c r="K137" s="8" t="str">
        <f>IFERROR(IF(INDEX('ce raw data'!$C$2:$CZ$3000,MATCH(1,INDEX(('ce raw data'!$A$2:$A$3000=C128)*('ce raw data'!$B$2:$B$3000=$B137),,),0),MATCH(K131,'ce raw data'!$C$1:$CZ$1,0))="","-",INDEX('ce raw data'!$C$2:$CZ$3000,MATCH(1,INDEX(('ce raw data'!$A$2:$A$3000=C128)*('ce raw data'!$B$2:$B$3000=$B137),,),0),MATCH(K131,'ce raw data'!$C$1:$CZ$1,0))),"-")</f>
        <v>-</v>
      </c>
      <c r="L137" s="8" t="str">
        <f>IFERROR(IF(INDEX('ce raw data'!$C$2:$CZ$3000,MATCH(1,INDEX(('ce raw data'!$A$2:$A$3000=C128)*('ce raw data'!$B$2:$B$3000=$B137),,),0),MATCH(L131,'ce raw data'!$C$1:$CZ$1,0))="","-",INDEX('ce raw data'!$C$2:$CZ$3000,MATCH(1,INDEX(('ce raw data'!$A$2:$A$3000=C128)*('ce raw data'!$B$2:$B$3000=$B137),,),0),MATCH(L131,'ce raw data'!$C$1:$CZ$1,0))),"-")</f>
        <v>-</v>
      </c>
      <c r="M137" s="8" t="str">
        <f>IFERROR(IF(INDEX('ce raw data'!$C$2:$CZ$3000,MATCH(1,INDEX(('ce raw data'!$A$2:$A$3000=C128)*('ce raw data'!$B$2:$B$3000=$B137),,),0),MATCH(M131,'ce raw data'!$C$1:$CZ$1,0))="","-",INDEX('ce raw data'!$C$2:$CZ$3000,MATCH(1,INDEX(('ce raw data'!$A$2:$A$3000=C128)*('ce raw data'!$B$2:$B$3000=$B137),,),0),MATCH(M131,'ce raw data'!$C$1:$CZ$1,0))),"-")</f>
        <v>-</v>
      </c>
      <c r="N137" s="8" t="str">
        <f>IFERROR(IF(INDEX('ce raw data'!$C$2:$CZ$3000,MATCH(1,INDEX(('ce raw data'!$A$2:$A$3000=C128)*('ce raw data'!$B$2:$B$3000=$B137),,),0),MATCH(N131,'ce raw data'!$C$1:$CZ$1,0))="","-",INDEX('ce raw data'!$C$2:$CZ$3000,MATCH(1,INDEX(('ce raw data'!$A$2:$A$3000=C128)*('ce raw data'!$B$2:$B$3000=$B137),,),0),MATCH(N131,'ce raw data'!$C$1:$CZ$1,0))),"-")</f>
        <v>-</v>
      </c>
    </row>
    <row r="138" spans="2:14" hidden="1" x14ac:dyDescent="0.4">
      <c r="B138" s="10"/>
      <c r="C138" s="8" t="str">
        <f>IFERROR(IF(INDEX('ce raw data'!$C$2:$CZ$3000,MATCH(1,INDEX(('ce raw data'!$A$2:$A$3000=C128)*('ce raw data'!$B$2:$B$3000=$B139),,),0),MATCH(SUBSTITUTE(C131,"Allele","Height"),'ce raw data'!$C$1:$CZ$1,0))="","-",INDEX('ce raw data'!$C$2:$CZ$3000,MATCH(1,INDEX(('ce raw data'!$A$2:$A$3000=C128)*('ce raw data'!$B$2:$B$3000=$B139),,),0),MATCH(SUBSTITUTE(C131,"Allele","Height"),'ce raw data'!$C$1:$CZ$1,0))),"-")</f>
        <v>-</v>
      </c>
      <c r="D138" s="8" t="str">
        <f>IFERROR(IF(INDEX('ce raw data'!$C$2:$CZ$3000,MATCH(1,INDEX(('ce raw data'!$A$2:$A$3000=C128)*('ce raw data'!$B$2:$B$3000=$B139),,),0),MATCH(SUBSTITUTE(D131,"Allele","Height"),'ce raw data'!$C$1:$CZ$1,0))="","-",INDEX('ce raw data'!$C$2:$CZ$3000,MATCH(1,INDEX(('ce raw data'!$A$2:$A$3000=C128)*('ce raw data'!$B$2:$B$3000=$B139),,),0),MATCH(SUBSTITUTE(D131,"Allele","Height"),'ce raw data'!$C$1:$CZ$1,0))),"-")</f>
        <v>-</v>
      </c>
      <c r="E138" s="8" t="str">
        <f>IFERROR(IF(INDEX('ce raw data'!$C$2:$CZ$3000,MATCH(1,INDEX(('ce raw data'!$A$2:$A$3000=C128)*('ce raw data'!$B$2:$B$3000=$B139),,),0),MATCH(SUBSTITUTE(E131,"Allele","Height"),'ce raw data'!$C$1:$CZ$1,0))="","-",INDEX('ce raw data'!$C$2:$CZ$3000,MATCH(1,INDEX(('ce raw data'!$A$2:$A$3000=C128)*('ce raw data'!$B$2:$B$3000=$B139),,),0),MATCH(SUBSTITUTE(E131,"Allele","Height"),'ce raw data'!$C$1:$CZ$1,0))),"-")</f>
        <v>-</v>
      </c>
      <c r="F138" s="8" t="str">
        <f>IFERROR(IF(INDEX('ce raw data'!$C$2:$CZ$3000,MATCH(1,INDEX(('ce raw data'!$A$2:$A$3000=C128)*('ce raw data'!$B$2:$B$3000=$B139),,),0),MATCH(SUBSTITUTE(F131,"Allele","Height"),'ce raw data'!$C$1:$CZ$1,0))="","-",INDEX('ce raw data'!$C$2:$CZ$3000,MATCH(1,INDEX(('ce raw data'!$A$2:$A$3000=C128)*('ce raw data'!$B$2:$B$3000=$B139),,),0),MATCH(SUBSTITUTE(F131,"Allele","Height"),'ce raw data'!$C$1:$CZ$1,0))),"-")</f>
        <v>-</v>
      </c>
      <c r="G138" s="8" t="str">
        <f>IFERROR(IF(INDEX('ce raw data'!$C$2:$CZ$3000,MATCH(1,INDEX(('ce raw data'!$A$2:$A$3000=C128)*('ce raw data'!$B$2:$B$3000=$B139),,),0),MATCH(SUBSTITUTE(G131,"Allele","Height"),'ce raw data'!$C$1:$CZ$1,0))="","-",INDEX('ce raw data'!$C$2:$CZ$3000,MATCH(1,INDEX(('ce raw data'!$A$2:$A$3000=C128)*('ce raw data'!$B$2:$B$3000=$B139),,),0),MATCH(SUBSTITUTE(G131,"Allele","Height"),'ce raw data'!$C$1:$CZ$1,0))),"-")</f>
        <v>-</v>
      </c>
      <c r="H138" s="8" t="str">
        <f>IFERROR(IF(INDEX('ce raw data'!$C$2:$CZ$3000,MATCH(1,INDEX(('ce raw data'!$A$2:$A$3000=C128)*('ce raw data'!$B$2:$B$3000=$B139),,),0),MATCH(SUBSTITUTE(H131,"Allele","Height"),'ce raw data'!$C$1:$CZ$1,0))="","-",INDEX('ce raw data'!$C$2:$CZ$3000,MATCH(1,INDEX(('ce raw data'!$A$2:$A$3000=C128)*('ce raw data'!$B$2:$B$3000=$B139),,),0),MATCH(SUBSTITUTE(H131,"Allele","Height"),'ce raw data'!$C$1:$CZ$1,0))),"-")</f>
        <v>-</v>
      </c>
      <c r="I138" s="8" t="str">
        <f>IFERROR(IF(INDEX('ce raw data'!$C$2:$CZ$3000,MATCH(1,INDEX(('ce raw data'!$A$2:$A$3000=C128)*('ce raw data'!$B$2:$B$3000=$B139),,),0),MATCH(SUBSTITUTE(I131,"Allele","Height"),'ce raw data'!$C$1:$CZ$1,0))="","-",INDEX('ce raw data'!$C$2:$CZ$3000,MATCH(1,INDEX(('ce raw data'!$A$2:$A$3000=C128)*('ce raw data'!$B$2:$B$3000=$B139),,),0),MATCH(SUBSTITUTE(I131,"Allele","Height"),'ce raw data'!$C$1:$CZ$1,0))),"-")</f>
        <v>-</v>
      </c>
      <c r="J138" s="8" t="str">
        <f>IFERROR(IF(INDEX('ce raw data'!$C$2:$CZ$3000,MATCH(1,INDEX(('ce raw data'!$A$2:$A$3000=C128)*('ce raw data'!$B$2:$B$3000=$B139),,),0),MATCH(SUBSTITUTE(J131,"Allele","Height"),'ce raw data'!$C$1:$CZ$1,0))="","-",INDEX('ce raw data'!$C$2:$CZ$3000,MATCH(1,INDEX(('ce raw data'!$A$2:$A$3000=C128)*('ce raw data'!$B$2:$B$3000=$B139),,),0),MATCH(SUBSTITUTE(J131,"Allele","Height"),'ce raw data'!$C$1:$CZ$1,0))),"-")</f>
        <v>-</v>
      </c>
      <c r="K138" s="8" t="str">
        <f>IFERROR(IF(INDEX('ce raw data'!$C$2:$CZ$3000,MATCH(1,INDEX(('ce raw data'!$A$2:$A$3000=C128)*('ce raw data'!$B$2:$B$3000=$B139),,),0),MATCH(SUBSTITUTE(K131,"Allele","Height"),'ce raw data'!$C$1:$CZ$1,0))="","-",INDEX('ce raw data'!$C$2:$CZ$3000,MATCH(1,INDEX(('ce raw data'!$A$2:$A$3000=C128)*('ce raw data'!$B$2:$B$3000=$B139),,),0),MATCH(SUBSTITUTE(K131,"Allele","Height"),'ce raw data'!$C$1:$CZ$1,0))),"-")</f>
        <v>-</v>
      </c>
      <c r="L138" s="8" t="str">
        <f>IFERROR(IF(INDEX('ce raw data'!$C$2:$CZ$3000,MATCH(1,INDEX(('ce raw data'!$A$2:$A$3000=C128)*('ce raw data'!$B$2:$B$3000=$B139),,),0),MATCH(SUBSTITUTE(L131,"Allele","Height"),'ce raw data'!$C$1:$CZ$1,0))="","-",INDEX('ce raw data'!$C$2:$CZ$3000,MATCH(1,INDEX(('ce raw data'!$A$2:$A$3000=C128)*('ce raw data'!$B$2:$B$3000=$B139),,),0),MATCH(SUBSTITUTE(L131,"Allele","Height"),'ce raw data'!$C$1:$CZ$1,0))),"-")</f>
        <v>-</v>
      </c>
      <c r="M138" s="8" t="str">
        <f>IFERROR(IF(INDEX('ce raw data'!$C$2:$CZ$3000,MATCH(1,INDEX(('ce raw data'!$A$2:$A$3000=C128)*('ce raw data'!$B$2:$B$3000=$B139),,),0),MATCH(SUBSTITUTE(M131,"Allele","Height"),'ce raw data'!$C$1:$CZ$1,0))="","-",INDEX('ce raw data'!$C$2:$CZ$3000,MATCH(1,INDEX(('ce raw data'!$A$2:$A$3000=C128)*('ce raw data'!$B$2:$B$3000=$B139),,),0),MATCH(SUBSTITUTE(M131,"Allele","Height"),'ce raw data'!$C$1:$CZ$1,0))),"-")</f>
        <v>-</v>
      </c>
      <c r="N138" s="8" t="str">
        <f>IFERROR(IF(INDEX('ce raw data'!$C$2:$CZ$3000,MATCH(1,INDEX(('ce raw data'!$A$2:$A$3000=C128)*('ce raw data'!$B$2:$B$3000=$B139),,),0),MATCH(SUBSTITUTE(N131,"Allele","Height"),'ce raw data'!$C$1:$CZ$1,0))="","-",INDEX('ce raw data'!$C$2:$CZ$3000,MATCH(1,INDEX(('ce raw data'!$A$2:$A$3000=C128)*('ce raw data'!$B$2:$B$3000=$B139),,),0),MATCH(SUBSTITUTE(N131,"Allele","Height"),'ce raw data'!$C$1:$CZ$1,0))),"-")</f>
        <v>-</v>
      </c>
    </row>
    <row r="139" spans="2:14" x14ac:dyDescent="0.4">
      <c r="B139" s="10" t="str">
        <f>'Allele Call Table'!$A$77</f>
        <v>D2S441</v>
      </c>
      <c r="C139" s="8" t="str">
        <f>IFERROR(IF(INDEX('ce raw data'!$C$2:$CZ$3000,MATCH(1,INDEX(('ce raw data'!$A$2:$A$3000=C128)*('ce raw data'!$B$2:$B$3000=$B139),,),0),MATCH(C131,'ce raw data'!$C$1:$CZ$1,0))="","-",INDEX('ce raw data'!$C$2:$CZ$3000,MATCH(1,INDEX(('ce raw data'!$A$2:$A$3000=C128)*('ce raw data'!$B$2:$B$3000=$B139),,),0),MATCH(C131,'ce raw data'!$C$1:$CZ$1,0))),"-")</f>
        <v>-</v>
      </c>
      <c r="D139" s="8" t="str">
        <f>IFERROR(IF(INDEX('ce raw data'!$C$2:$CZ$3000,MATCH(1,INDEX(('ce raw data'!$A$2:$A$3000=C128)*('ce raw data'!$B$2:$B$3000=$B139),,),0),MATCH(D131,'ce raw data'!$C$1:$CZ$1,0))="","-",INDEX('ce raw data'!$C$2:$CZ$3000,MATCH(1,INDEX(('ce raw data'!$A$2:$A$3000=C128)*('ce raw data'!$B$2:$B$3000=$B139),,),0),MATCH(D131,'ce raw data'!$C$1:$CZ$1,0))),"-")</f>
        <v>-</v>
      </c>
      <c r="E139" s="8" t="str">
        <f>IFERROR(IF(INDEX('ce raw data'!$C$2:$CZ$3000,MATCH(1,INDEX(('ce raw data'!$A$2:$A$3000=C128)*('ce raw data'!$B$2:$B$3000=$B139),,),0),MATCH(E131,'ce raw data'!$C$1:$CZ$1,0))="","-",INDEX('ce raw data'!$C$2:$CZ$3000,MATCH(1,INDEX(('ce raw data'!$A$2:$A$3000=C128)*('ce raw data'!$B$2:$B$3000=$B139),,),0),MATCH(E131,'ce raw data'!$C$1:$CZ$1,0))),"-")</f>
        <v>-</v>
      </c>
      <c r="F139" s="8" t="str">
        <f>IFERROR(IF(INDEX('ce raw data'!$C$2:$CZ$3000,MATCH(1,INDEX(('ce raw data'!$A$2:$A$3000=C128)*('ce raw data'!$B$2:$B$3000=$B139),,),0),MATCH(F131,'ce raw data'!$C$1:$CZ$1,0))="","-",INDEX('ce raw data'!$C$2:$CZ$3000,MATCH(1,INDEX(('ce raw data'!$A$2:$A$3000=C128)*('ce raw data'!$B$2:$B$3000=$B139),,),0),MATCH(F131,'ce raw data'!$C$1:$CZ$1,0))),"-")</f>
        <v>-</v>
      </c>
      <c r="G139" s="8" t="str">
        <f>IFERROR(IF(INDEX('ce raw data'!$C$2:$CZ$3000,MATCH(1,INDEX(('ce raw data'!$A$2:$A$3000=C128)*('ce raw data'!$B$2:$B$3000=$B139),,),0),MATCH(G131,'ce raw data'!$C$1:$CZ$1,0))="","-",INDEX('ce raw data'!$C$2:$CZ$3000,MATCH(1,INDEX(('ce raw data'!$A$2:$A$3000=C128)*('ce raw data'!$B$2:$B$3000=$B139),,),0),MATCH(G131,'ce raw data'!$C$1:$CZ$1,0))),"-")</f>
        <v>-</v>
      </c>
      <c r="H139" s="8" t="str">
        <f>IFERROR(IF(INDEX('ce raw data'!$C$2:$CZ$3000,MATCH(1,INDEX(('ce raw data'!$A$2:$A$3000=C128)*('ce raw data'!$B$2:$B$3000=$B139),,),0),MATCH(H131,'ce raw data'!$C$1:$CZ$1,0))="","-",INDEX('ce raw data'!$C$2:$CZ$3000,MATCH(1,INDEX(('ce raw data'!$A$2:$A$3000=C128)*('ce raw data'!$B$2:$B$3000=$B139),,),0),MATCH(H131,'ce raw data'!$C$1:$CZ$1,0))),"-")</f>
        <v>-</v>
      </c>
      <c r="I139" s="8" t="str">
        <f>IFERROR(IF(INDEX('ce raw data'!$C$2:$CZ$3000,MATCH(1,INDEX(('ce raw data'!$A$2:$A$3000=C128)*('ce raw data'!$B$2:$B$3000=$B139),,),0),MATCH(I131,'ce raw data'!$C$1:$CZ$1,0))="","-",INDEX('ce raw data'!$C$2:$CZ$3000,MATCH(1,INDEX(('ce raw data'!$A$2:$A$3000=C128)*('ce raw data'!$B$2:$B$3000=$B139),,),0),MATCH(I131,'ce raw data'!$C$1:$CZ$1,0))),"-")</f>
        <v>-</v>
      </c>
      <c r="J139" s="8" t="str">
        <f>IFERROR(IF(INDEX('ce raw data'!$C$2:$CZ$3000,MATCH(1,INDEX(('ce raw data'!$A$2:$A$3000=C128)*('ce raw data'!$B$2:$B$3000=$B139),,),0),MATCH(J131,'ce raw data'!$C$1:$CZ$1,0))="","-",INDEX('ce raw data'!$C$2:$CZ$3000,MATCH(1,INDEX(('ce raw data'!$A$2:$A$3000=C128)*('ce raw data'!$B$2:$B$3000=$B139),,),0),MATCH(J131,'ce raw data'!$C$1:$CZ$1,0))),"-")</f>
        <v>-</v>
      </c>
      <c r="K139" s="8" t="str">
        <f>IFERROR(IF(INDEX('ce raw data'!$C$2:$CZ$3000,MATCH(1,INDEX(('ce raw data'!$A$2:$A$3000=C128)*('ce raw data'!$B$2:$B$3000=$B139),,),0),MATCH(K131,'ce raw data'!$C$1:$CZ$1,0))="","-",INDEX('ce raw data'!$C$2:$CZ$3000,MATCH(1,INDEX(('ce raw data'!$A$2:$A$3000=C128)*('ce raw data'!$B$2:$B$3000=$B139),,),0),MATCH(K131,'ce raw data'!$C$1:$CZ$1,0))),"-")</f>
        <v>-</v>
      </c>
      <c r="L139" s="8" t="str">
        <f>IFERROR(IF(INDEX('ce raw data'!$C$2:$CZ$3000,MATCH(1,INDEX(('ce raw data'!$A$2:$A$3000=C128)*('ce raw data'!$B$2:$B$3000=$B139),,),0),MATCH(L131,'ce raw data'!$C$1:$CZ$1,0))="","-",INDEX('ce raw data'!$C$2:$CZ$3000,MATCH(1,INDEX(('ce raw data'!$A$2:$A$3000=C128)*('ce raw data'!$B$2:$B$3000=$B139),,),0),MATCH(L131,'ce raw data'!$C$1:$CZ$1,0))),"-")</f>
        <v>-</v>
      </c>
      <c r="M139" s="8" t="str">
        <f>IFERROR(IF(INDEX('ce raw data'!$C$2:$CZ$3000,MATCH(1,INDEX(('ce raw data'!$A$2:$A$3000=C128)*('ce raw data'!$B$2:$B$3000=$B139),,),0),MATCH(M131,'ce raw data'!$C$1:$CZ$1,0))="","-",INDEX('ce raw data'!$C$2:$CZ$3000,MATCH(1,INDEX(('ce raw data'!$A$2:$A$3000=C128)*('ce raw data'!$B$2:$B$3000=$B139),,),0),MATCH(M131,'ce raw data'!$C$1:$CZ$1,0))),"-")</f>
        <v>-</v>
      </c>
      <c r="N139" s="8" t="str">
        <f>IFERROR(IF(INDEX('ce raw data'!$C$2:$CZ$3000,MATCH(1,INDEX(('ce raw data'!$A$2:$A$3000=C128)*('ce raw data'!$B$2:$B$3000=$B139),,),0),MATCH(N131,'ce raw data'!$C$1:$CZ$1,0))="","-",INDEX('ce raw data'!$C$2:$CZ$3000,MATCH(1,INDEX(('ce raw data'!$A$2:$A$3000=C128)*('ce raw data'!$B$2:$B$3000=$B139),,),0),MATCH(N131,'ce raw data'!$C$1:$CZ$1,0))),"-")</f>
        <v>-</v>
      </c>
    </row>
    <row r="140" spans="2:14" hidden="1" x14ac:dyDescent="0.4">
      <c r="B140" s="10"/>
      <c r="C140" s="8" t="str">
        <f>IFERROR(IF(INDEX('ce raw data'!$C$2:$CZ$3000,MATCH(1,INDEX(('ce raw data'!$A$2:$A$3000=C128)*('ce raw data'!$B$2:$B$3000=$B141),,),0),MATCH(SUBSTITUTE(C131,"Allele","Height"),'ce raw data'!$C$1:$CZ$1,0))="","-",INDEX('ce raw data'!$C$2:$CZ$3000,MATCH(1,INDEX(('ce raw data'!$A$2:$A$3000=C128)*('ce raw data'!$B$2:$B$3000=$B141),,),0),MATCH(SUBSTITUTE(C131,"Allele","Height"),'ce raw data'!$C$1:$CZ$1,0))),"-")</f>
        <v>-</v>
      </c>
      <c r="D140" s="8" t="str">
        <f>IFERROR(IF(INDEX('ce raw data'!$C$2:$CZ$3000,MATCH(1,INDEX(('ce raw data'!$A$2:$A$3000=C128)*('ce raw data'!$B$2:$B$3000=$B141),,),0),MATCH(SUBSTITUTE(D131,"Allele","Height"),'ce raw data'!$C$1:$CZ$1,0))="","-",INDEX('ce raw data'!$C$2:$CZ$3000,MATCH(1,INDEX(('ce raw data'!$A$2:$A$3000=C128)*('ce raw data'!$B$2:$B$3000=$B141),,),0),MATCH(SUBSTITUTE(D131,"Allele","Height"),'ce raw data'!$C$1:$CZ$1,0))),"-")</f>
        <v>-</v>
      </c>
      <c r="E140" s="8" t="str">
        <f>IFERROR(IF(INDEX('ce raw data'!$C$2:$CZ$3000,MATCH(1,INDEX(('ce raw data'!$A$2:$A$3000=C128)*('ce raw data'!$B$2:$B$3000=$B141),,),0),MATCH(SUBSTITUTE(E131,"Allele","Height"),'ce raw data'!$C$1:$CZ$1,0))="","-",INDEX('ce raw data'!$C$2:$CZ$3000,MATCH(1,INDEX(('ce raw data'!$A$2:$A$3000=C128)*('ce raw data'!$B$2:$B$3000=$B141),,),0),MATCH(SUBSTITUTE(E131,"Allele","Height"),'ce raw data'!$C$1:$CZ$1,0))),"-")</f>
        <v>-</v>
      </c>
      <c r="F140" s="8" t="str">
        <f>IFERROR(IF(INDEX('ce raw data'!$C$2:$CZ$3000,MATCH(1,INDEX(('ce raw data'!$A$2:$A$3000=C128)*('ce raw data'!$B$2:$B$3000=$B141),,),0),MATCH(SUBSTITUTE(F131,"Allele","Height"),'ce raw data'!$C$1:$CZ$1,0))="","-",INDEX('ce raw data'!$C$2:$CZ$3000,MATCH(1,INDEX(('ce raw data'!$A$2:$A$3000=C128)*('ce raw data'!$B$2:$B$3000=$B141),,),0),MATCH(SUBSTITUTE(F131,"Allele","Height"),'ce raw data'!$C$1:$CZ$1,0))),"-")</f>
        <v>-</v>
      </c>
      <c r="G140" s="8" t="str">
        <f>IFERROR(IF(INDEX('ce raw data'!$C$2:$CZ$3000,MATCH(1,INDEX(('ce raw data'!$A$2:$A$3000=C128)*('ce raw data'!$B$2:$B$3000=$B141),,),0),MATCH(SUBSTITUTE(G131,"Allele","Height"),'ce raw data'!$C$1:$CZ$1,0))="","-",INDEX('ce raw data'!$C$2:$CZ$3000,MATCH(1,INDEX(('ce raw data'!$A$2:$A$3000=C128)*('ce raw data'!$B$2:$B$3000=$B141),,),0),MATCH(SUBSTITUTE(G131,"Allele","Height"),'ce raw data'!$C$1:$CZ$1,0))),"-")</f>
        <v>-</v>
      </c>
      <c r="H140" s="8" t="str">
        <f>IFERROR(IF(INDEX('ce raw data'!$C$2:$CZ$3000,MATCH(1,INDEX(('ce raw data'!$A$2:$A$3000=C128)*('ce raw data'!$B$2:$B$3000=$B141),,),0),MATCH(SUBSTITUTE(H131,"Allele","Height"),'ce raw data'!$C$1:$CZ$1,0))="","-",INDEX('ce raw data'!$C$2:$CZ$3000,MATCH(1,INDEX(('ce raw data'!$A$2:$A$3000=C128)*('ce raw data'!$B$2:$B$3000=$B141),,),0),MATCH(SUBSTITUTE(H131,"Allele","Height"),'ce raw data'!$C$1:$CZ$1,0))),"-")</f>
        <v>-</v>
      </c>
      <c r="I140" s="8" t="str">
        <f>IFERROR(IF(INDEX('ce raw data'!$C$2:$CZ$3000,MATCH(1,INDEX(('ce raw data'!$A$2:$A$3000=C128)*('ce raw data'!$B$2:$B$3000=$B141),,),0),MATCH(SUBSTITUTE(I131,"Allele","Height"),'ce raw data'!$C$1:$CZ$1,0))="","-",INDEX('ce raw data'!$C$2:$CZ$3000,MATCH(1,INDEX(('ce raw data'!$A$2:$A$3000=C128)*('ce raw data'!$B$2:$B$3000=$B141),,),0),MATCH(SUBSTITUTE(I131,"Allele","Height"),'ce raw data'!$C$1:$CZ$1,0))),"-")</f>
        <v>-</v>
      </c>
      <c r="J140" s="8" t="str">
        <f>IFERROR(IF(INDEX('ce raw data'!$C$2:$CZ$3000,MATCH(1,INDEX(('ce raw data'!$A$2:$A$3000=C128)*('ce raw data'!$B$2:$B$3000=$B141),,),0),MATCH(SUBSTITUTE(J131,"Allele","Height"),'ce raw data'!$C$1:$CZ$1,0))="","-",INDEX('ce raw data'!$C$2:$CZ$3000,MATCH(1,INDEX(('ce raw data'!$A$2:$A$3000=C128)*('ce raw data'!$B$2:$B$3000=$B141),,),0),MATCH(SUBSTITUTE(J131,"Allele","Height"),'ce raw data'!$C$1:$CZ$1,0))),"-")</f>
        <v>-</v>
      </c>
      <c r="K140" s="8" t="str">
        <f>IFERROR(IF(INDEX('ce raw data'!$C$2:$CZ$3000,MATCH(1,INDEX(('ce raw data'!$A$2:$A$3000=C128)*('ce raw data'!$B$2:$B$3000=$B141),,),0),MATCH(SUBSTITUTE(K131,"Allele","Height"),'ce raw data'!$C$1:$CZ$1,0))="","-",INDEX('ce raw data'!$C$2:$CZ$3000,MATCH(1,INDEX(('ce raw data'!$A$2:$A$3000=C128)*('ce raw data'!$B$2:$B$3000=$B141),,),0),MATCH(SUBSTITUTE(K131,"Allele","Height"),'ce raw data'!$C$1:$CZ$1,0))),"-")</f>
        <v>-</v>
      </c>
      <c r="L140" s="8" t="str">
        <f>IFERROR(IF(INDEX('ce raw data'!$C$2:$CZ$3000,MATCH(1,INDEX(('ce raw data'!$A$2:$A$3000=C128)*('ce raw data'!$B$2:$B$3000=$B141),,),0),MATCH(SUBSTITUTE(L131,"Allele","Height"),'ce raw data'!$C$1:$CZ$1,0))="","-",INDEX('ce raw data'!$C$2:$CZ$3000,MATCH(1,INDEX(('ce raw data'!$A$2:$A$3000=C128)*('ce raw data'!$B$2:$B$3000=$B141),,),0),MATCH(SUBSTITUTE(L131,"Allele","Height"),'ce raw data'!$C$1:$CZ$1,0))),"-")</f>
        <v>-</v>
      </c>
      <c r="M140" s="8" t="str">
        <f>IFERROR(IF(INDEX('ce raw data'!$C$2:$CZ$3000,MATCH(1,INDEX(('ce raw data'!$A$2:$A$3000=C128)*('ce raw data'!$B$2:$B$3000=$B141),,),0),MATCH(SUBSTITUTE(M131,"Allele","Height"),'ce raw data'!$C$1:$CZ$1,0))="","-",INDEX('ce raw data'!$C$2:$CZ$3000,MATCH(1,INDEX(('ce raw data'!$A$2:$A$3000=C128)*('ce raw data'!$B$2:$B$3000=$B141),,),0),MATCH(SUBSTITUTE(M131,"Allele","Height"),'ce raw data'!$C$1:$CZ$1,0))),"-")</f>
        <v>-</v>
      </c>
      <c r="N140" s="8" t="str">
        <f>IFERROR(IF(INDEX('ce raw data'!$C$2:$CZ$3000,MATCH(1,INDEX(('ce raw data'!$A$2:$A$3000=C128)*('ce raw data'!$B$2:$B$3000=$B141),,),0),MATCH(SUBSTITUTE(N131,"Allele","Height"),'ce raw data'!$C$1:$CZ$1,0))="","-",INDEX('ce raw data'!$C$2:$CZ$3000,MATCH(1,INDEX(('ce raw data'!$A$2:$A$3000=C128)*('ce raw data'!$B$2:$B$3000=$B141),,),0),MATCH(SUBSTITUTE(N131,"Allele","Height"),'ce raw data'!$C$1:$CZ$1,0))),"-")</f>
        <v>-</v>
      </c>
    </row>
    <row r="141" spans="2:14" x14ac:dyDescent="0.4">
      <c r="B141" s="10" t="str">
        <f>'Allele Call Table'!$A$79</f>
        <v>D10S1248</v>
      </c>
      <c r="C141" s="8" t="str">
        <f>IFERROR(IF(INDEX('ce raw data'!$C$2:$CZ$3000,MATCH(1,INDEX(('ce raw data'!$A$2:$A$3000=C128)*('ce raw data'!$B$2:$B$3000=$B141),,),0),MATCH(C131,'ce raw data'!$C$1:$CZ$1,0))="","-",INDEX('ce raw data'!$C$2:$CZ$3000,MATCH(1,INDEX(('ce raw data'!$A$2:$A$3000=C128)*('ce raw data'!$B$2:$B$3000=$B141),,),0),MATCH(C131,'ce raw data'!$C$1:$CZ$1,0))),"-")</f>
        <v>-</v>
      </c>
      <c r="D141" s="8" t="str">
        <f>IFERROR(IF(INDEX('ce raw data'!$C$2:$CZ$3000,MATCH(1,INDEX(('ce raw data'!$A$2:$A$3000=C128)*('ce raw data'!$B$2:$B$3000=$B141),,),0),MATCH(D131,'ce raw data'!$C$1:$CZ$1,0))="","-",INDEX('ce raw data'!$C$2:$CZ$3000,MATCH(1,INDEX(('ce raw data'!$A$2:$A$3000=C128)*('ce raw data'!$B$2:$B$3000=$B141),,),0),MATCH(D131,'ce raw data'!$C$1:$CZ$1,0))),"-")</f>
        <v>-</v>
      </c>
      <c r="E141" s="8" t="str">
        <f>IFERROR(IF(INDEX('ce raw data'!$C$2:$CZ$3000,MATCH(1,INDEX(('ce raw data'!$A$2:$A$3000=C128)*('ce raw data'!$B$2:$B$3000=$B141),,),0),MATCH(E131,'ce raw data'!$C$1:$CZ$1,0))="","-",INDEX('ce raw data'!$C$2:$CZ$3000,MATCH(1,INDEX(('ce raw data'!$A$2:$A$3000=C128)*('ce raw data'!$B$2:$B$3000=$B141),,),0),MATCH(E131,'ce raw data'!$C$1:$CZ$1,0))),"-")</f>
        <v>-</v>
      </c>
      <c r="F141" s="8" t="str">
        <f>IFERROR(IF(INDEX('ce raw data'!$C$2:$CZ$3000,MATCH(1,INDEX(('ce raw data'!$A$2:$A$3000=C128)*('ce raw data'!$B$2:$B$3000=$B141),,),0),MATCH(F131,'ce raw data'!$C$1:$CZ$1,0))="","-",INDEX('ce raw data'!$C$2:$CZ$3000,MATCH(1,INDEX(('ce raw data'!$A$2:$A$3000=C128)*('ce raw data'!$B$2:$B$3000=$B141),,),0),MATCH(F131,'ce raw data'!$C$1:$CZ$1,0))),"-")</f>
        <v>-</v>
      </c>
      <c r="G141" s="8" t="str">
        <f>IFERROR(IF(INDEX('ce raw data'!$C$2:$CZ$3000,MATCH(1,INDEX(('ce raw data'!$A$2:$A$3000=C128)*('ce raw data'!$B$2:$B$3000=$B141),,),0),MATCH(G131,'ce raw data'!$C$1:$CZ$1,0))="","-",INDEX('ce raw data'!$C$2:$CZ$3000,MATCH(1,INDEX(('ce raw data'!$A$2:$A$3000=C128)*('ce raw data'!$B$2:$B$3000=$B141),,),0),MATCH(G131,'ce raw data'!$C$1:$CZ$1,0))),"-")</f>
        <v>-</v>
      </c>
      <c r="H141" s="8" t="str">
        <f>IFERROR(IF(INDEX('ce raw data'!$C$2:$CZ$3000,MATCH(1,INDEX(('ce raw data'!$A$2:$A$3000=C128)*('ce raw data'!$B$2:$B$3000=$B141),,),0),MATCH(H131,'ce raw data'!$C$1:$CZ$1,0))="","-",INDEX('ce raw data'!$C$2:$CZ$3000,MATCH(1,INDEX(('ce raw data'!$A$2:$A$3000=C128)*('ce raw data'!$B$2:$B$3000=$B141),,),0),MATCH(H131,'ce raw data'!$C$1:$CZ$1,0))),"-")</f>
        <v>-</v>
      </c>
      <c r="I141" s="8" t="str">
        <f>IFERROR(IF(INDEX('ce raw data'!$C$2:$CZ$3000,MATCH(1,INDEX(('ce raw data'!$A$2:$A$3000=C128)*('ce raw data'!$B$2:$B$3000=$B141),,),0),MATCH(I131,'ce raw data'!$C$1:$CZ$1,0))="","-",INDEX('ce raw data'!$C$2:$CZ$3000,MATCH(1,INDEX(('ce raw data'!$A$2:$A$3000=C128)*('ce raw data'!$B$2:$B$3000=$B141),,),0),MATCH(I131,'ce raw data'!$C$1:$CZ$1,0))),"-")</f>
        <v>-</v>
      </c>
      <c r="J141" s="8" t="str">
        <f>IFERROR(IF(INDEX('ce raw data'!$C$2:$CZ$3000,MATCH(1,INDEX(('ce raw data'!$A$2:$A$3000=C128)*('ce raw data'!$B$2:$B$3000=$B141),,),0),MATCH(J131,'ce raw data'!$C$1:$CZ$1,0))="","-",INDEX('ce raw data'!$C$2:$CZ$3000,MATCH(1,INDEX(('ce raw data'!$A$2:$A$3000=C128)*('ce raw data'!$B$2:$B$3000=$B141),,),0),MATCH(J131,'ce raw data'!$C$1:$CZ$1,0))),"-")</f>
        <v>-</v>
      </c>
      <c r="K141" s="8" t="str">
        <f>IFERROR(IF(INDEX('ce raw data'!$C$2:$CZ$3000,MATCH(1,INDEX(('ce raw data'!$A$2:$A$3000=C128)*('ce raw data'!$B$2:$B$3000=$B141),,),0),MATCH(K131,'ce raw data'!$C$1:$CZ$1,0))="","-",INDEX('ce raw data'!$C$2:$CZ$3000,MATCH(1,INDEX(('ce raw data'!$A$2:$A$3000=C128)*('ce raw data'!$B$2:$B$3000=$B141),,),0),MATCH(K131,'ce raw data'!$C$1:$CZ$1,0))),"-")</f>
        <v>-</v>
      </c>
      <c r="L141" s="8" t="str">
        <f>IFERROR(IF(INDEX('ce raw data'!$C$2:$CZ$3000,MATCH(1,INDEX(('ce raw data'!$A$2:$A$3000=C128)*('ce raw data'!$B$2:$B$3000=$B141),,),0),MATCH(L131,'ce raw data'!$C$1:$CZ$1,0))="","-",INDEX('ce raw data'!$C$2:$CZ$3000,MATCH(1,INDEX(('ce raw data'!$A$2:$A$3000=C128)*('ce raw data'!$B$2:$B$3000=$B141),,),0),MATCH(L131,'ce raw data'!$C$1:$CZ$1,0))),"-")</f>
        <v>-</v>
      </c>
      <c r="M141" s="8" t="str">
        <f>IFERROR(IF(INDEX('ce raw data'!$C$2:$CZ$3000,MATCH(1,INDEX(('ce raw data'!$A$2:$A$3000=C128)*('ce raw data'!$B$2:$B$3000=$B141),,),0),MATCH(M131,'ce raw data'!$C$1:$CZ$1,0))="","-",INDEX('ce raw data'!$C$2:$CZ$3000,MATCH(1,INDEX(('ce raw data'!$A$2:$A$3000=C128)*('ce raw data'!$B$2:$B$3000=$B141),,),0),MATCH(M131,'ce raw data'!$C$1:$CZ$1,0))),"-")</f>
        <v>-</v>
      </c>
      <c r="N141" s="8" t="str">
        <f>IFERROR(IF(INDEX('ce raw data'!$C$2:$CZ$3000,MATCH(1,INDEX(('ce raw data'!$A$2:$A$3000=C128)*('ce raw data'!$B$2:$B$3000=$B141),,),0),MATCH(N131,'ce raw data'!$C$1:$CZ$1,0))="","-",INDEX('ce raw data'!$C$2:$CZ$3000,MATCH(1,INDEX(('ce raw data'!$A$2:$A$3000=C128)*('ce raw data'!$B$2:$B$3000=$B141),,),0),MATCH(N131,'ce raw data'!$C$1:$CZ$1,0))),"-")</f>
        <v>-</v>
      </c>
    </row>
    <row r="142" spans="2:14" hidden="1" x14ac:dyDescent="0.4">
      <c r="B142" s="10"/>
      <c r="C142" s="8" t="str">
        <f>IFERROR(IF(INDEX('ce raw data'!$C$2:$CZ$3000,MATCH(1,INDEX(('ce raw data'!$A$2:$A$3000=C128)*('ce raw data'!$B$2:$B$3000=$B143),,),0),MATCH(SUBSTITUTE(C131,"Allele","Height"),'ce raw data'!$C$1:$CZ$1,0))="","-",INDEX('ce raw data'!$C$2:$CZ$3000,MATCH(1,INDEX(('ce raw data'!$A$2:$A$3000=C128)*('ce raw data'!$B$2:$B$3000=$B143),,),0),MATCH(SUBSTITUTE(C131,"Allele","Height"),'ce raw data'!$C$1:$CZ$1,0))),"-")</f>
        <v>-</v>
      </c>
      <c r="D142" s="8" t="str">
        <f>IFERROR(IF(INDEX('ce raw data'!$C$2:$CZ$3000,MATCH(1,INDEX(('ce raw data'!$A$2:$A$3000=C128)*('ce raw data'!$B$2:$B$3000=$B143),,),0),MATCH(SUBSTITUTE(D131,"Allele","Height"),'ce raw data'!$C$1:$CZ$1,0))="","-",INDEX('ce raw data'!$C$2:$CZ$3000,MATCH(1,INDEX(('ce raw data'!$A$2:$A$3000=C128)*('ce raw data'!$B$2:$B$3000=$B143),,),0),MATCH(SUBSTITUTE(D131,"Allele","Height"),'ce raw data'!$C$1:$CZ$1,0))),"-")</f>
        <v>-</v>
      </c>
      <c r="E142" s="8" t="str">
        <f>IFERROR(IF(INDEX('ce raw data'!$C$2:$CZ$3000,MATCH(1,INDEX(('ce raw data'!$A$2:$A$3000=C128)*('ce raw data'!$B$2:$B$3000=$B143),,),0),MATCH(SUBSTITUTE(E131,"Allele","Height"),'ce raw data'!$C$1:$CZ$1,0))="","-",INDEX('ce raw data'!$C$2:$CZ$3000,MATCH(1,INDEX(('ce raw data'!$A$2:$A$3000=C128)*('ce raw data'!$B$2:$B$3000=$B143),,),0),MATCH(SUBSTITUTE(E131,"Allele","Height"),'ce raw data'!$C$1:$CZ$1,0))),"-")</f>
        <v>-</v>
      </c>
      <c r="F142" s="8" t="str">
        <f>IFERROR(IF(INDEX('ce raw data'!$C$2:$CZ$3000,MATCH(1,INDEX(('ce raw data'!$A$2:$A$3000=C128)*('ce raw data'!$B$2:$B$3000=$B143),,),0),MATCH(SUBSTITUTE(F131,"Allele","Height"),'ce raw data'!$C$1:$CZ$1,0))="","-",INDEX('ce raw data'!$C$2:$CZ$3000,MATCH(1,INDEX(('ce raw data'!$A$2:$A$3000=C128)*('ce raw data'!$B$2:$B$3000=$B143),,),0),MATCH(SUBSTITUTE(F131,"Allele","Height"),'ce raw data'!$C$1:$CZ$1,0))),"-")</f>
        <v>-</v>
      </c>
      <c r="G142" s="8" t="str">
        <f>IFERROR(IF(INDEX('ce raw data'!$C$2:$CZ$3000,MATCH(1,INDEX(('ce raw data'!$A$2:$A$3000=C128)*('ce raw data'!$B$2:$B$3000=$B143),,),0),MATCH(SUBSTITUTE(G131,"Allele","Height"),'ce raw data'!$C$1:$CZ$1,0))="","-",INDEX('ce raw data'!$C$2:$CZ$3000,MATCH(1,INDEX(('ce raw data'!$A$2:$A$3000=C128)*('ce raw data'!$B$2:$B$3000=$B143),,),0),MATCH(SUBSTITUTE(G131,"Allele","Height"),'ce raw data'!$C$1:$CZ$1,0))),"-")</f>
        <v>-</v>
      </c>
      <c r="H142" s="8" t="str">
        <f>IFERROR(IF(INDEX('ce raw data'!$C$2:$CZ$3000,MATCH(1,INDEX(('ce raw data'!$A$2:$A$3000=C128)*('ce raw data'!$B$2:$B$3000=$B143),,),0),MATCH(SUBSTITUTE(H131,"Allele","Height"),'ce raw data'!$C$1:$CZ$1,0))="","-",INDEX('ce raw data'!$C$2:$CZ$3000,MATCH(1,INDEX(('ce raw data'!$A$2:$A$3000=C128)*('ce raw data'!$B$2:$B$3000=$B143),,),0),MATCH(SUBSTITUTE(H131,"Allele","Height"),'ce raw data'!$C$1:$CZ$1,0))),"-")</f>
        <v>-</v>
      </c>
      <c r="I142" s="8" t="str">
        <f>IFERROR(IF(INDEX('ce raw data'!$C$2:$CZ$3000,MATCH(1,INDEX(('ce raw data'!$A$2:$A$3000=C128)*('ce raw data'!$B$2:$B$3000=$B143),,),0),MATCH(SUBSTITUTE(I131,"Allele","Height"),'ce raw data'!$C$1:$CZ$1,0))="","-",INDEX('ce raw data'!$C$2:$CZ$3000,MATCH(1,INDEX(('ce raw data'!$A$2:$A$3000=C128)*('ce raw data'!$B$2:$B$3000=$B143),,),0),MATCH(SUBSTITUTE(I131,"Allele","Height"),'ce raw data'!$C$1:$CZ$1,0))),"-")</f>
        <v>-</v>
      </c>
      <c r="J142" s="8" t="str">
        <f>IFERROR(IF(INDEX('ce raw data'!$C$2:$CZ$3000,MATCH(1,INDEX(('ce raw data'!$A$2:$A$3000=C128)*('ce raw data'!$B$2:$B$3000=$B143),,),0),MATCH(SUBSTITUTE(J131,"Allele","Height"),'ce raw data'!$C$1:$CZ$1,0))="","-",INDEX('ce raw data'!$C$2:$CZ$3000,MATCH(1,INDEX(('ce raw data'!$A$2:$A$3000=C128)*('ce raw data'!$B$2:$B$3000=$B143),,),0),MATCH(SUBSTITUTE(J131,"Allele","Height"),'ce raw data'!$C$1:$CZ$1,0))),"-")</f>
        <v>-</v>
      </c>
      <c r="K142" s="8" t="str">
        <f>IFERROR(IF(INDEX('ce raw data'!$C$2:$CZ$3000,MATCH(1,INDEX(('ce raw data'!$A$2:$A$3000=C128)*('ce raw data'!$B$2:$B$3000=$B143),,),0),MATCH(SUBSTITUTE(K131,"Allele","Height"),'ce raw data'!$C$1:$CZ$1,0))="","-",INDEX('ce raw data'!$C$2:$CZ$3000,MATCH(1,INDEX(('ce raw data'!$A$2:$A$3000=C128)*('ce raw data'!$B$2:$B$3000=$B143),,),0),MATCH(SUBSTITUTE(K131,"Allele","Height"),'ce raw data'!$C$1:$CZ$1,0))),"-")</f>
        <v>-</v>
      </c>
      <c r="L142" s="8" t="str">
        <f>IFERROR(IF(INDEX('ce raw data'!$C$2:$CZ$3000,MATCH(1,INDEX(('ce raw data'!$A$2:$A$3000=C128)*('ce raw data'!$B$2:$B$3000=$B143),,),0),MATCH(SUBSTITUTE(L131,"Allele","Height"),'ce raw data'!$C$1:$CZ$1,0))="","-",INDEX('ce raw data'!$C$2:$CZ$3000,MATCH(1,INDEX(('ce raw data'!$A$2:$A$3000=C128)*('ce raw data'!$B$2:$B$3000=$B143),,),0),MATCH(SUBSTITUTE(L131,"Allele","Height"),'ce raw data'!$C$1:$CZ$1,0))),"-")</f>
        <v>-</v>
      </c>
      <c r="M142" s="8" t="str">
        <f>IFERROR(IF(INDEX('ce raw data'!$C$2:$CZ$3000,MATCH(1,INDEX(('ce raw data'!$A$2:$A$3000=C128)*('ce raw data'!$B$2:$B$3000=$B143),,),0),MATCH(SUBSTITUTE(M131,"Allele","Height"),'ce raw data'!$C$1:$CZ$1,0))="","-",INDEX('ce raw data'!$C$2:$CZ$3000,MATCH(1,INDEX(('ce raw data'!$A$2:$A$3000=C128)*('ce raw data'!$B$2:$B$3000=$B143),,),0),MATCH(SUBSTITUTE(M131,"Allele","Height"),'ce raw data'!$C$1:$CZ$1,0))),"-")</f>
        <v>-</v>
      </c>
      <c r="N142" s="8" t="str">
        <f>IFERROR(IF(INDEX('ce raw data'!$C$2:$CZ$3000,MATCH(1,INDEX(('ce raw data'!$A$2:$A$3000=C128)*('ce raw data'!$B$2:$B$3000=$B143),,),0),MATCH(SUBSTITUTE(N131,"Allele","Height"),'ce raw data'!$C$1:$CZ$1,0))="","-",INDEX('ce raw data'!$C$2:$CZ$3000,MATCH(1,INDEX(('ce raw data'!$A$2:$A$3000=C128)*('ce raw data'!$B$2:$B$3000=$B143),,),0),MATCH(SUBSTITUTE(N131,"Allele","Height"),'ce raw data'!$C$1:$CZ$1,0))),"-")</f>
        <v>-</v>
      </c>
    </row>
    <row r="143" spans="2:14" x14ac:dyDescent="0.4">
      <c r="B143" s="10" t="str">
        <f>'Allele Call Table'!$A$81</f>
        <v>D13S317</v>
      </c>
      <c r="C143" s="8" t="str">
        <f>IFERROR(IF(INDEX('ce raw data'!$C$2:$CZ$3000,MATCH(1,INDEX(('ce raw data'!$A$2:$A$3000=C128)*('ce raw data'!$B$2:$B$3000=$B143),,),0),MATCH(C131,'ce raw data'!$C$1:$CZ$1,0))="","-",INDEX('ce raw data'!$C$2:$CZ$3000,MATCH(1,INDEX(('ce raw data'!$A$2:$A$3000=C128)*('ce raw data'!$B$2:$B$3000=$B143),,),0),MATCH(C131,'ce raw data'!$C$1:$CZ$1,0))),"-")</f>
        <v>-</v>
      </c>
      <c r="D143" s="8" t="str">
        <f>IFERROR(IF(INDEX('ce raw data'!$C$2:$CZ$3000,MATCH(1,INDEX(('ce raw data'!$A$2:$A$3000=C128)*('ce raw data'!$B$2:$B$3000=$B143),,),0),MATCH(D131,'ce raw data'!$C$1:$CZ$1,0))="","-",INDEX('ce raw data'!$C$2:$CZ$3000,MATCH(1,INDEX(('ce raw data'!$A$2:$A$3000=C128)*('ce raw data'!$B$2:$B$3000=$B143),,),0),MATCH(D131,'ce raw data'!$C$1:$CZ$1,0))),"-")</f>
        <v>-</v>
      </c>
      <c r="E143" s="8" t="str">
        <f>IFERROR(IF(INDEX('ce raw data'!$C$2:$CZ$3000,MATCH(1,INDEX(('ce raw data'!$A$2:$A$3000=C128)*('ce raw data'!$B$2:$B$3000=$B143),,),0),MATCH(E131,'ce raw data'!$C$1:$CZ$1,0))="","-",INDEX('ce raw data'!$C$2:$CZ$3000,MATCH(1,INDEX(('ce raw data'!$A$2:$A$3000=C128)*('ce raw data'!$B$2:$B$3000=$B143),,),0),MATCH(E131,'ce raw data'!$C$1:$CZ$1,0))),"-")</f>
        <v>-</v>
      </c>
      <c r="F143" s="8" t="str">
        <f>IFERROR(IF(INDEX('ce raw data'!$C$2:$CZ$3000,MATCH(1,INDEX(('ce raw data'!$A$2:$A$3000=C128)*('ce raw data'!$B$2:$B$3000=$B143),,),0),MATCH(F131,'ce raw data'!$C$1:$CZ$1,0))="","-",INDEX('ce raw data'!$C$2:$CZ$3000,MATCH(1,INDEX(('ce raw data'!$A$2:$A$3000=C128)*('ce raw data'!$B$2:$B$3000=$B143),,),0),MATCH(F131,'ce raw data'!$C$1:$CZ$1,0))),"-")</f>
        <v>-</v>
      </c>
      <c r="G143" s="8" t="str">
        <f>IFERROR(IF(INDEX('ce raw data'!$C$2:$CZ$3000,MATCH(1,INDEX(('ce raw data'!$A$2:$A$3000=C128)*('ce raw data'!$B$2:$B$3000=$B143),,),0),MATCH(G131,'ce raw data'!$C$1:$CZ$1,0))="","-",INDEX('ce raw data'!$C$2:$CZ$3000,MATCH(1,INDEX(('ce raw data'!$A$2:$A$3000=C128)*('ce raw data'!$B$2:$B$3000=$B143),,),0),MATCH(G131,'ce raw data'!$C$1:$CZ$1,0))),"-")</f>
        <v>-</v>
      </c>
      <c r="H143" s="8" t="str">
        <f>IFERROR(IF(INDEX('ce raw data'!$C$2:$CZ$3000,MATCH(1,INDEX(('ce raw data'!$A$2:$A$3000=C128)*('ce raw data'!$B$2:$B$3000=$B143),,),0),MATCH(H131,'ce raw data'!$C$1:$CZ$1,0))="","-",INDEX('ce raw data'!$C$2:$CZ$3000,MATCH(1,INDEX(('ce raw data'!$A$2:$A$3000=C128)*('ce raw data'!$B$2:$B$3000=$B143),,),0),MATCH(H131,'ce raw data'!$C$1:$CZ$1,0))),"-")</f>
        <v>-</v>
      </c>
      <c r="I143" s="8" t="str">
        <f>IFERROR(IF(INDEX('ce raw data'!$C$2:$CZ$3000,MATCH(1,INDEX(('ce raw data'!$A$2:$A$3000=C128)*('ce raw data'!$B$2:$B$3000=$B143),,),0),MATCH(I131,'ce raw data'!$C$1:$CZ$1,0))="","-",INDEX('ce raw data'!$C$2:$CZ$3000,MATCH(1,INDEX(('ce raw data'!$A$2:$A$3000=C128)*('ce raw data'!$B$2:$B$3000=$B143),,),0),MATCH(I131,'ce raw data'!$C$1:$CZ$1,0))),"-")</f>
        <v>-</v>
      </c>
      <c r="J143" s="8" t="str">
        <f>IFERROR(IF(INDEX('ce raw data'!$C$2:$CZ$3000,MATCH(1,INDEX(('ce raw data'!$A$2:$A$3000=C128)*('ce raw data'!$B$2:$B$3000=$B143),,),0),MATCH(J131,'ce raw data'!$C$1:$CZ$1,0))="","-",INDEX('ce raw data'!$C$2:$CZ$3000,MATCH(1,INDEX(('ce raw data'!$A$2:$A$3000=C128)*('ce raw data'!$B$2:$B$3000=$B143),,),0),MATCH(J131,'ce raw data'!$C$1:$CZ$1,0))),"-")</f>
        <v>-</v>
      </c>
      <c r="K143" s="8" t="str">
        <f>IFERROR(IF(INDEX('ce raw data'!$C$2:$CZ$3000,MATCH(1,INDEX(('ce raw data'!$A$2:$A$3000=C128)*('ce raw data'!$B$2:$B$3000=$B143),,),0),MATCH(K131,'ce raw data'!$C$1:$CZ$1,0))="","-",INDEX('ce raw data'!$C$2:$CZ$3000,MATCH(1,INDEX(('ce raw data'!$A$2:$A$3000=C128)*('ce raw data'!$B$2:$B$3000=$B143),,),0),MATCH(K131,'ce raw data'!$C$1:$CZ$1,0))),"-")</f>
        <v>-</v>
      </c>
      <c r="L143" s="8" t="str">
        <f>IFERROR(IF(INDEX('ce raw data'!$C$2:$CZ$3000,MATCH(1,INDEX(('ce raw data'!$A$2:$A$3000=C128)*('ce raw data'!$B$2:$B$3000=$B143),,),0),MATCH(L131,'ce raw data'!$C$1:$CZ$1,0))="","-",INDEX('ce raw data'!$C$2:$CZ$3000,MATCH(1,INDEX(('ce raw data'!$A$2:$A$3000=C128)*('ce raw data'!$B$2:$B$3000=$B143),,),0),MATCH(L131,'ce raw data'!$C$1:$CZ$1,0))),"-")</f>
        <v>-</v>
      </c>
      <c r="M143" s="8" t="str">
        <f>IFERROR(IF(INDEX('ce raw data'!$C$2:$CZ$3000,MATCH(1,INDEX(('ce raw data'!$A$2:$A$3000=C128)*('ce raw data'!$B$2:$B$3000=$B143),,),0),MATCH(M131,'ce raw data'!$C$1:$CZ$1,0))="","-",INDEX('ce raw data'!$C$2:$CZ$3000,MATCH(1,INDEX(('ce raw data'!$A$2:$A$3000=C128)*('ce raw data'!$B$2:$B$3000=$B143),,),0),MATCH(M131,'ce raw data'!$C$1:$CZ$1,0))),"-")</f>
        <v>-</v>
      </c>
      <c r="N143" s="8" t="str">
        <f>IFERROR(IF(INDEX('ce raw data'!$C$2:$CZ$3000,MATCH(1,INDEX(('ce raw data'!$A$2:$A$3000=C128)*('ce raw data'!$B$2:$B$3000=$B143),,),0),MATCH(N131,'ce raw data'!$C$1:$CZ$1,0))="","-",INDEX('ce raw data'!$C$2:$CZ$3000,MATCH(1,INDEX(('ce raw data'!$A$2:$A$3000=C128)*('ce raw data'!$B$2:$B$3000=$B143),,),0),MATCH(N131,'ce raw data'!$C$1:$CZ$1,0))),"-")</f>
        <v>-</v>
      </c>
    </row>
    <row r="144" spans="2:14" hidden="1" x14ac:dyDescent="0.4">
      <c r="B144" s="10"/>
      <c r="C144" s="8" t="str">
        <f>IFERROR(IF(INDEX('ce raw data'!$C$2:$CZ$3000,MATCH(1,INDEX(('ce raw data'!$A$2:$A$3000=C128)*('ce raw data'!$B$2:$B$3000=$B145),,),0),MATCH(SUBSTITUTE(C131,"Allele","Height"),'ce raw data'!$C$1:$CZ$1,0))="","-",INDEX('ce raw data'!$C$2:$CZ$3000,MATCH(1,INDEX(('ce raw data'!$A$2:$A$3000=C128)*('ce raw data'!$B$2:$B$3000=$B145),,),0),MATCH(SUBSTITUTE(C131,"Allele","Height"),'ce raw data'!$C$1:$CZ$1,0))),"-")</f>
        <v>-</v>
      </c>
      <c r="D144" s="8" t="str">
        <f>IFERROR(IF(INDEX('ce raw data'!$C$2:$CZ$3000,MATCH(1,INDEX(('ce raw data'!$A$2:$A$3000=C128)*('ce raw data'!$B$2:$B$3000=$B145),,),0),MATCH(SUBSTITUTE(D131,"Allele","Height"),'ce raw data'!$C$1:$CZ$1,0))="","-",INDEX('ce raw data'!$C$2:$CZ$3000,MATCH(1,INDEX(('ce raw data'!$A$2:$A$3000=C128)*('ce raw data'!$B$2:$B$3000=$B145),,),0),MATCH(SUBSTITUTE(D131,"Allele","Height"),'ce raw data'!$C$1:$CZ$1,0))),"-")</f>
        <v>-</v>
      </c>
      <c r="E144" s="8" t="str">
        <f>IFERROR(IF(INDEX('ce raw data'!$C$2:$CZ$3000,MATCH(1,INDEX(('ce raw data'!$A$2:$A$3000=C128)*('ce raw data'!$B$2:$B$3000=$B145),,),0),MATCH(SUBSTITUTE(E131,"Allele","Height"),'ce raw data'!$C$1:$CZ$1,0))="","-",INDEX('ce raw data'!$C$2:$CZ$3000,MATCH(1,INDEX(('ce raw data'!$A$2:$A$3000=C128)*('ce raw data'!$B$2:$B$3000=$B145),,),0),MATCH(SUBSTITUTE(E131,"Allele","Height"),'ce raw data'!$C$1:$CZ$1,0))),"-")</f>
        <v>-</v>
      </c>
      <c r="F144" s="8" t="str">
        <f>IFERROR(IF(INDEX('ce raw data'!$C$2:$CZ$3000,MATCH(1,INDEX(('ce raw data'!$A$2:$A$3000=C128)*('ce raw data'!$B$2:$B$3000=$B145),,),0),MATCH(SUBSTITUTE(F131,"Allele","Height"),'ce raw data'!$C$1:$CZ$1,0))="","-",INDEX('ce raw data'!$C$2:$CZ$3000,MATCH(1,INDEX(('ce raw data'!$A$2:$A$3000=C128)*('ce raw data'!$B$2:$B$3000=$B145),,),0),MATCH(SUBSTITUTE(F131,"Allele","Height"),'ce raw data'!$C$1:$CZ$1,0))),"-")</f>
        <v>-</v>
      </c>
      <c r="G144" s="8" t="str">
        <f>IFERROR(IF(INDEX('ce raw data'!$C$2:$CZ$3000,MATCH(1,INDEX(('ce raw data'!$A$2:$A$3000=C128)*('ce raw data'!$B$2:$B$3000=$B145),,),0),MATCH(SUBSTITUTE(G131,"Allele","Height"),'ce raw data'!$C$1:$CZ$1,0))="","-",INDEX('ce raw data'!$C$2:$CZ$3000,MATCH(1,INDEX(('ce raw data'!$A$2:$A$3000=C128)*('ce raw data'!$B$2:$B$3000=$B145),,),0),MATCH(SUBSTITUTE(G131,"Allele","Height"),'ce raw data'!$C$1:$CZ$1,0))),"-")</f>
        <v>-</v>
      </c>
      <c r="H144" s="8" t="str">
        <f>IFERROR(IF(INDEX('ce raw data'!$C$2:$CZ$3000,MATCH(1,INDEX(('ce raw data'!$A$2:$A$3000=C128)*('ce raw data'!$B$2:$B$3000=$B145),,),0),MATCH(SUBSTITUTE(H131,"Allele","Height"),'ce raw data'!$C$1:$CZ$1,0))="","-",INDEX('ce raw data'!$C$2:$CZ$3000,MATCH(1,INDEX(('ce raw data'!$A$2:$A$3000=C128)*('ce raw data'!$B$2:$B$3000=$B145),,),0),MATCH(SUBSTITUTE(H131,"Allele","Height"),'ce raw data'!$C$1:$CZ$1,0))),"-")</f>
        <v>-</v>
      </c>
      <c r="I144" s="8" t="str">
        <f>IFERROR(IF(INDEX('ce raw data'!$C$2:$CZ$3000,MATCH(1,INDEX(('ce raw data'!$A$2:$A$3000=C128)*('ce raw data'!$B$2:$B$3000=$B145),,),0),MATCH(SUBSTITUTE(I131,"Allele","Height"),'ce raw data'!$C$1:$CZ$1,0))="","-",INDEX('ce raw data'!$C$2:$CZ$3000,MATCH(1,INDEX(('ce raw data'!$A$2:$A$3000=C128)*('ce raw data'!$B$2:$B$3000=$B145),,),0),MATCH(SUBSTITUTE(I131,"Allele","Height"),'ce raw data'!$C$1:$CZ$1,0))),"-")</f>
        <v>-</v>
      </c>
      <c r="J144" s="8" t="str">
        <f>IFERROR(IF(INDEX('ce raw data'!$C$2:$CZ$3000,MATCH(1,INDEX(('ce raw data'!$A$2:$A$3000=C128)*('ce raw data'!$B$2:$B$3000=$B145),,),0),MATCH(SUBSTITUTE(J131,"Allele","Height"),'ce raw data'!$C$1:$CZ$1,0))="","-",INDEX('ce raw data'!$C$2:$CZ$3000,MATCH(1,INDEX(('ce raw data'!$A$2:$A$3000=C128)*('ce raw data'!$B$2:$B$3000=$B145),,),0),MATCH(SUBSTITUTE(J131,"Allele","Height"),'ce raw data'!$C$1:$CZ$1,0))),"-")</f>
        <v>-</v>
      </c>
      <c r="K144" s="8" t="str">
        <f>IFERROR(IF(INDEX('ce raw data'!$C$2:$CZ$3000,MATCH(1,INDEX(('ce raw data'!$A$2:$A$3000=C128)*('ce raw data'!$B$2:$B$3000=$B145),,),0),MATCH(SUBSTITUTE(K131,"Allele","Height"),'ce raw data'!$C$1:$CZ$1,0))="","-",INDEX('ce raw data'!$C$2:$CZ$3000,MATCH(1,INDEX(('ce raw data'!$A$2:$A$3000=C128)*('ce raw data'!$B$2:$B$3000=$B145),,),0),MATCH(SUBSTITUTE(K131,"Allele","Height"),'ce raw data'!$C$1:$CZ$1,0))),"-")</f>
        <v>-</v>
      </c>
      <c r="L144" s="8" t="str">
        <f>IFERROR(IF(INDEX('ce raw data'!$C$2:$CZ$3000,MATCH(1,INDEX(('ce raw data'!$A$2:$A$3000=C128)*('ce raw data'!$B$2:$B$3000=$B145),,),0),MATCH(SUBSTITUTE(L131,"Allele","Height"),'ce raw data'!$C$1:$CZ$1,0))="","-",INDEX('ce raw data'!$C$2:$CZ$3000,MATCH(1,INDEX(('ce raw data'!$A$2:$A$3000=C128)*('ce raw data'!$B$2:$B$3000=$B145),,),0),MATCH(SUBSTITUTE(L131,"Allele","Height"),'ce raw data'!$C$1:$CZ$1,0))),"-")</f>
        <v>-</v>
      </c>
      <c r="M144" s="8" t="str">
        <f>IFERROR(IF(INDEX('ce raw data'!$C$2:$CZ$3000,MATCH(1,INDEX(('ce raw data'!$A$2:$A$3000=C128)*('ce raw data'!$B$2:$B$3000=$B145),,),0),MATCH(SUBSTITUTE(M131,"Allele","Height"),'ce raw data'!$C$1:$CZ$1,0))="","-",INDEX('ce raw data'!$C$2:$CZ$3000,MATCH(1,INDEX(('ce raw data'!$A$2:$A$3000=C128)*('ce raw data'!$B$2:$B$3000=$B145),,),0),MATCH(SUBSTITUTE(M131,"Allele","Height"),'ce raw data'!$C$1:$CZ$1,0))),"-")</f>
        <v>-</v>
      </c>
      <c r="N144" s="8" t="str">
        <f>IFERROR(IF(INDEX('ce raw data'!$C$2:$CZ$3000,MATCH(1,INDEX(('ce raw data'!$A$2:$A$3000=C128)*('ce raw data'!$B$2:$B$3000=$B145),,),0),MATCH(SUBSTITUTE(N131,"Allele","Height"),'ce raw data'!$C$1:$CZ$1,0))="","-",INDEX('ce raw data'!$C$2:$CZ$3000,MATCH(1,INDEX(('ce raw data'!$A$2:$A$3000=C128)*('ce raw data'!$B$2:$B$3000=$B145),,),0),MATCH(SUBSTITUTE(N131,"Allele","Height"),'ce raw data'!$C$1:$CZ$1,0))),"-")</f>
        <v>-</v>
      </c>
    </row>
    <row r="145" spans="2:14" x14ac:dyDescent="0.4">
      <c r="B145" s="10" t="str">
        <f>'Allele Call Table'!$A$83</f>
        <v>Penta E</v>
      </c>
      <c r="C145" s="8" t="str">
        <f>IFERROR(IF(INDEX('ce raw data'!$C$2:$CZ$3000,MATCH(1,INDEX(('ce raw data'!$A$2:$A$3000=C128)*('ce raw data'!$B$2:$B$3000=$B145),,),0),MATCH(C131,'ce raw data'!$C$1:$CZ$1,0))="","-",INDEX('ce raw data'!$C$2:$CZ$3000,MATCH(1,INDEX(('ce raw data'!$A$2:$A$3000=C128)*('ce raw data'!$B$2:$B$3000=$B145),,),0),MATCH(C131,'ce raw data'!$C$1:$CZ$1,0))),"-")</f>
        <v>-</v>
      </c>
      <c r="D145" s="8" t="str">
        <f>IFERROR(IF(INDEX('ce raw data'!$C$2:$CZ$3000,MATCH(1,INDEX(('ce raw data'!$A$2:$A$3000=C128)*('ce raw data'!$B$2:$B$3000=$B145),,),0),MATCH(D131,'ce raw data'!$C$1:$CZ$1,0))="","-",INDEX('ce raw data'!$C$2:$CZ$3000,MATCH(1,INDEX(('ce raw data'!$A$2:$A$3000=C128)*('ce raw data'!$B$2:$B$3000=$B145),,),0),MATCH(D131,'ce raw data'!$C$1:$CZ$1,0))),"-")</f>
        <v>-</v>
      </c>
      <c r="E145" s="8" t="str">
        <f>IFERROR(IF(INDEX('ce raw data'!$C$2:$CZ$3000,MATCH(1,INDEX(('ce raw data'!$A$2:$A$3000=C128)*('ce raw data'!$B$2:$B$3000=$B145),,),0),MATCH(E131,'ce raw data'!$C$1:$CZ$1,0))="","-",INDEX('ce raw data'!$C$2:$CZ$3000,MATCH(1,INDEX(('ce raw data'!$A$2:$A$3000=C128)*('ce raw data'!$B$2:$B$3000=$B145),,),0),MATCH(E131,'ce raw data'!$C$1:$CZ$1,0))),"-")</f>
        <v>-</v>
      </c>
      <c r="F145" s="8" t="str">
        <f>IFERROR(IF(INDEX('ce raw data'!$C$2:$CZ$3000,MATCH(1,INDEX(('ce raw data'!$A$2:$A$3000=C128)*('ce raw data'!$B$2:$B$3000=$B145),,),0),MATCH(F131,'ce raw data'!$C$1:$CZ$1,0))="","-",INDEX('ce raw data'!$C$2:$CZ$3000,MATCH(1,INDEX(('ce raw data'!$A$2:$A$3000=C128)*('ce raw data'!$B$2:$B$3000=$B145),,),0),MATCH(F131,'ce raw data'!$C$1:$CZ$1,0))),"-")</f>
        <v>-</v>
      </c>
      <c r="G145" s="8" t="str">
        <f>IFERROR(IF(INDEX('ce raw data'!$C$2:$CZ$3000,MATCH(1,INDEX(('ce raw data'!$A$2:$A$3000=C128)*('ce raw data'!$B$2:$B$3000=$B145),,),0),MATCH(G131,'ce raw data'!$C$1:$CZ$1,0))="","-",INDEX('ce raw data'!$C$2:$CZ$3000,MATCH(1,INDEX(('ce raw data'!$A$2:$A$3000=C128)*('ce raw data'!$B$2:$B$3000=$B145),,),0),MATCH(G131,'ce raw data'!$C$1:$CZ$1,0))),"-")</f>
        <v>-</v>
      </c>
      <c r="H145" s="8" t="str">
        <f>IFERROR(IF(INDEX('ce raw data'!$C$2:$CZ$3000,MATCH(1,INDEX(('ce raw data'!$A$2:$A$3000=C128)*('ce raw data'!$B$2:$B$3000=$B145),,),0),MATCH(H131,'ce raw data'!$C$1:$CZ$1,0))="","-",INDEX('ce raw data'!$C$2:$CZ$3000,MATCH(1,INDEX(('ce raw data'!$A$2:$A$3000=C128)*('ce raw data'!$B$2:$B$3000=$B145),,),0),MATCH(H131,'ce raw data'!$C$1:$CZ$1,0))),"-")</f>
        <v>-</v>
      </c>
      <c r="I145" s="8" t="str">
        <f>IFERROR(IF(INDEX('ce raw data'!$C$2:$CZ$3000,MATCH(1,INDEX(('ce raw data'!$A$2:$A$3000=C128)*('ce raw data'!$B$2:$B$3000=$B145),,),0),MATCH(I131,'ce raw data'!$C$1:$CZ$1,0))="","-",INDEX('ce raw data'!$C$2:$CZ$3000,MATCH(1,INDEX(('ce raw data'!$A$2:$A$3000=C128)*('ce raw data'!$B$2:$B$3000=$B145),,),0),MATCH(I131,'ce raw data'!$C$1:$CZ$1,0))),"-")</f>
        <v>-</v>
      </c>
      <c r="J145" s="8" t="str">
        <f>IFERROR(IF(INDEX('ce raw data'!$C$2:$CZ$3000,MATCH(1,INDEX(('ce raw data'!$A$2:$A$3000=C128)*('ce raw data'!$B$2:$B$3000=$B145),,),0),MATCH(J131,'ce raw data'!$C$1:$CZ$1,0))="","-",INDEX('ce raw data'!$C$2:$CZ$3000,MATCH(1,INDEX(('ce raw data'!$A$2:$A$3000=C128)*('ce raw data'!$B$2:$B$3000=$B145),,),0),MATCH(J131,'ce raw data'!$C$1:$CZ$1,0))),"-")</f>
        <v>-</v>
      </c>
      <c r="K145" s="8" t="str">
        <f>IFERROR(IF(INDEX('ce raw data'!$C$2:$CZ$3000,MATCH(1,INDEX(('ce raw data'!$A$2:$A$3000=C128)*('ce raw data'!$B$2:$B$3000=$B145),,),0),MATCH(K131,'ce raw data'!$C$1:$CZ$1,0))="","-",INDEX('ce raw data'!$C$2:$CZ$3000,MATCH(1,INDEX(('ce raw data'!$A$2:$A$3000=C128)*('ce raw data'!$B$2:$B$3000=$B145),,),0),MATCH(K131,'ce raw data'!$C$1:$CZ$1,0))),"-")</f>
        <v>-</v>
      </c>
      <c r="L145" s="8" t="str">
        <f>IFERROR(IF(INDEX('ce raw data'!$C$2:$CZ$3000,MATCH(1,INDEX(('ce raw data'!$A$2:$A$3000=C128)*('ce raw data'!$B$2:$B$3000=$B145),,),0),MATCH(L131,'ce raw data'!$C$1:$CZ$1,0))="","-",INDEX('ce raw data'!$C$2:$CZ$3000,MATCH(1,INDEX(('ce raw data'!$A$2:$A$3000=C128)*('ce raw data'!$B$2:$B$3000=$B145),,),0),MATCH(L131,'ce raw data'!$C$1:$CZ$1,0))),"-")</f>
        <v>-</v>
      </c>
      <c r="M145" s="8" t="str">
        <f>IFERROR(IF(INDEX('ce raw data'!$C$2:$CZ$3000,MATCH(1,INDEX(('ce raw data'!$A$2:$A$3000=C128)*('ce raw data'!$B$2:$B$3000=$B145),,),0),MATCH(M131,'ce raw data'!$C$1:$CZ$1,0))="","-",INDEX('ce raw data'!$C$2:$CZ$3000,MATCH(1,INDEX(('ce raw data'!$A$2:$A$3000=C128)*('ce raw data'!$B$2:$B$3000=$B145),,),0),MATCH(M131,'ce raw data'!$C$1:$CZ$1,0))),"-")</f>
        <v>-</v>
      </c>
      <c r="N145" s="8" t="str">
        <f>IFERROR(IF(INDEX('ce raw data'!$C$2:$CZ$3000,MATCH(1,INDEX(('ce raw data'!$A$2:$A$3000=C128)*('ce raw data'!$B$2:$B$3000=$B145),,),0),MATCH(N131,'ce raw data'!$C$1:$CZ$1,0))="","-",INDEX('ce raw data'!$C$2:$CZ$3000,MATCH(1,INDEX(('ce raw data'!$A$2:$A$3000=C128)*('ce raw data'!$B$2:$B$3000=$B145),,),0),MATCH(N131,'ce raw data'!$C$1:$CZ$1,0))),"-")</f>
        <v>-</v>
      </c>
    </row>
    <row r="146" spans="2:14" hidden="1" x14ac:dyDescent="0.4">
      <c r="B146" s="10"/>
      <c r="C146" s="8" t="str">
        <f>IFERROR(IF(INDEX('ce raw data'!$C$2:$CZ$3000,MATCH(1,INDEX(('ce raw data'!$A$2:$A$3000=C128)*('ce raw data'!$B$2:$B$3000=$B147),,),0),MATCH(SUBSTITUTE(C131,"Allele","Height"),'ce raw data'!$C$1:$CZ$1,0))="","-",INDEX('ce raw data'!$C$2:$CZ$3000,MATCH(1,INDEX(('ce raw data'!$A$2:$A$3000=C128)*('ce raw data'!$B$2:$B$3000=$B147),,),0),MATCH(SUBSTITUTE(C131,"Allele","Height"),'ce raw data'!$C$1:$CZ$1,0))),"-")</f>
        <v>-</v>
      </c>
      <c r="D146" s="8" t="str">
        <f>IFERROR(IF(INDEX('ce raw data'!$C$2:$CZ$3000,MATCH(1,INDEX(('ce raw data'!$A$2:$A$3000=C128)*('ce raw data'!$B$2:$B$3000=$B147),,),0),MATCH(SUBSTITUTE(D131,"Allele","Height"),'ce raw data'!$C$1:$CZ$1,0))="","-",INDEX('ce raw data'!$C$2:$CZ$3000,MATCH(1,INDEX(('ce raw data'!$A$2:$A$3000=C128)*('ce raw data'!$B$2:$B$3000=$B147),,),0),MATCH(SUBSTITUTE(D131,"Allele","Height"),'ce raw data'!$C$1:$CZ$1,0))),"-")</f>
        <v>-</v>
      </c>
      <c r="E146" s="8" t="str">
        <f>IFERROR(IF(INDEX('ce raw data'!$C$2:$CZ$3000,MATCH(1,INDEX(('ce raw data'!$A$2:$A$3000=C128)*('ce raw data'!$B$2:$B$3000=$B147),,),0),MATCH(SUBSTITUTE(E131,"Allele","Height"),'ce raw data'!$C$1:$CZ$1,0))="","-",INDEX('ce raw data'!$C$2:$CZ$3000,MATCH(1,INDEX(('ce raw data'!$A$2:$A$3000=C128)*('ce raw data'!$B$2:$B$3000=$B147),,),0),MATCH(SUBSTITUTE(E131,"Allele","Height"),'ce raw data'!$C$1:$CZ$1,0))),"-")</f>
        <v>-</v>
      </c>
      <c r="F146" s="8" t="str">
        <f>IFERROR(IF(INDEX('ce raw data'!$C$2:$CZ$3000,MATCH(1,INDEX(('ce raw data'!$A$2:$A$3000=C128)*('ce raw data'!$B$2:$B$3000=$B147),,),0),MATCH(SUBSTITUTE(F131,"Allele","Height"),'ce raw data'!$C$1:$CZ$1,0))="","-",INDEX('ce raw data'!$C$2:$CZ$3000,MATCH(1,INDEX(('ce raw data'!$A$2:$A$3000=C128)*('ce raw data'!$B$2:$B$3000=$B147),,),0),MATCH(SUBSTITUTE(F131,"Allele","Height"),'ce raw data'!$C$1:$CZ$1,0))),"-")</f>
        <v>-</v>
      </c>
      <c r="G146" s="8" t="str">
        <f>IFERROR(IF(INDEX('ce raw data'!$C$2:$CZ$3000,MATCH(1,INDEX(('ce raw data'!$A$2:$A$3000=C128)*('ce raw data'!$B$2:$B$3000=$B147),,),0),MATCH(SUBSTITUTE(G131,"Allele","Height"),'ce raw data'!$C$1:$CZ$1,0))="","-",INDEX('ce raw data'!$C$2:$CZ$3000,MATCH(1,INDEX(('ce raw data'!$A$2:$A$3000=C128)*('ce raw data'!$B$2:$B$3000=$B147),,),0),MATCH(SUBSTITUTE(G131,"Allele","Height"),'ce raw data'!$C$1:$CZ$1,0))),"-")</f>
        <v>-</v>
      </c>
      <c r="H146" s="8" t="str">
        <f>IFERROR(IF(INDEX('ce raw data'!$C$2:$CZ$3000,MATCH(1,INDEX(('ce raw data'!$A$2:$A$3000=C128)*('ce raw data'!$B$2:$B$3000=$B147),,),0),MATCH(SUBSTITUTE(H131,"Allele","Height"),'ce raw data'!$C$1:$CZ$1,0))="","-",INDEX('ce raw data'!$C$2:$CZ$3000,MATCH(1,INDEX(('ce raw data'!$A$2:$A$3000=C128)*('ce raw data'!$B$2:$B$3000=$B147),,),0),MATCH(SUBSTITUTE(H131,"Allele","Height"),'ce raw data'!$C$1:$CZ$1,0))),"-")</f>
        <v>-</v>
      </c>
      <c r="I146" s="8" t="str">
        <f>IFERROR(IF(INDEX('ce raw data'!$C$2:$CZ$3000,MATCH(1,INDEX(('ce raw data'!$A$2:$A$3000=C128)*('ce raw data'!$B$2:$B$3000=$B147),,),0),MATCH(SUBSTITUTE(I131,"Allele","Height"),'ce raw data'!$C$1:$CZ$1,0))="","-",INDEX('ce raw data'!$C$2:$CZ$3000,MATCH(1,INDEX(('ce raw data'!$A$2:$A$3000=C128)*('ce raw data'!$B$2:$B$3000=$B147),,),0),MATCH(SUBSTITUTE(I131,"Allele","Height"),'ce raw data'!$C$1:$CZ$1,0))),"-")</f>
        <v>-</v>
      </c>
      <c r="J146" s="8" t="str">
        <f>IFERROR(IF(INDEX('ce raw data'!$C$2:$CZ$3000,MATCH(1,INDEX(('ce raw data'!$A$2:$A$3000=C128)*('ce raw data'!$B$2:$B$3000=$B147),,),0),MATCH(SUBSTITUTE(J131,"Allele","Height"),'ce raw data'!$C$1:$CZ$1,0))="","-",INDEX('ce raw data'!$C$2:$CZ$3000,MATCH(1,INDEX(('ce raw data'!$A$2:$A$3000=C128)*('ce raw data'!$B$2:$B$3000=$B147),,),0),MATCH(SUBSTITUTE(J131,"Allele","Height"),'ce raw data'!$C$1:$CZ$1,0))),"-")</f>
        <v>-</v>
      </c>
      <c r="K146" s="8" t="str">
        <f>IFERROR(IF(INDEX('ce raw data'!$C$2:$CZ$3000,MATCH(1,INDEX(('ce raw data'!$A$2:$A$3000=C128)*('ce raw data'!$B$2:$B$3000=$B147),,),0),MATCH(SUBSTITUTE(K131,"Allele","Height"),'ce raw data'!$C$1:$CZ$1,0))="","-",INDEX('ce raw data'!$C$2:$CZ$3000,MATCH(1,INDEX(('ce raw data'!$A$2:$A$3000=C128)*('ce raw data'!$B$2:$B$3000=$B147),,),0),MATCH(SUBSTITUTE(K131,"Allele","Height"),'ce raw data'!$C$1:$CZ$1,0))),"-")</f>
        <v>-</v>
      </c>
      <c r="L146" s="8" t="str">
        <f>IFERROR(IF(INDEX('ce raw data'!$C$2:$CZ$3000,MATCH(1,INDEX(('ce raw data'!$A$2:$A$3000=C128)*('ce raw data'!$B$2:$B$3000=$B147),,),0),MATCH(SUBSTITUTE(L131,"Allele","Height"),'ce raw data'!$C$1:$CZ$1,0))="","-",INDEX('ce raw data'!$C$2:$CZ$3000,MATCH(1,INDEX(('ce raw data'!$A$2:$A$3000=C128)*('ce raw data'!$B$2:$B$3000=$B147),,),0),MATCH(SUBSTITUTE(L131,"Allele","Height"),'ce raw data'!$C$1:$CZ$1,0))),"-")</f>
        <v>-</v>
      </c>
      <c r="M146" s="8" t="str">
        <f>IFERROR(IF(INDEX('ce raw data'!$C$2:$CZ$3000,MATCH(1,INDEX(('ce raw data'!$A$2:$A$3000=C128)*('ce raw data'!$B$2:$B$3000=$B147),,),0),MATCH(SUBSTITUTE(M131,"Allele","Height"),'ce raw data'!$C$1:$CZ$1,0))="","-",INDEX('ce raw data'!$C$2:$CZ$3000,MATCH(1,INDEX(('ce raw data'!$A$2:$A$3000=C128)*('ce raw data'!$B$2:$B$3000=$B147),,),0),MATCH(SUBSTITUTE(M131,"Allele","Height"),'ce raw data'!$C$1:$CZ$1,0))),"-")</f>
        <v>-</v>
      </c>
      <c r="N146" s="8" t="str">
        <f>IFERROR(IF(INDEX('ce raw data'!$C$2:$CZ$3000,MATCH(1,INDEX(('ce raw data'!$A$2:$A$3000=C128)*('ce raw data'!$B$2:$B$3000=$B147),,),0),MATCH(SUBSTITUTE(N131,"Allele","Height"),'ce raw data'!$C$1:$CZ$1,0))="","-",INDEX('ce raw data'!$C$2:$CZ$3000,MATCH(1,INDEX(('ce raw data'!$A$2:$A$3000=C128)*('ce raw data'!$B$2:$B$3000=$B147),,),0),MATCH(SUBSTITUTE(N131,"Allele","Height"),'ce raw data'!$C$1:$CZ$1,0))),"-")</f>
        <v>-</v>
      </c>
    </row>
    <row r="147" spans="2:14" x14ac:dyDescent="0.4">
      <c r="B147" s="11" t="str">
        <f>'Allele Call Table'!$A$85</f>
        <v>D16S539</v>
      </c>
      <c r="C147" s="8" t="str">
        <f>IFERROR(IF(INDEX('ce raw data'!$C$2:$CZ$3000,MATCH(1,INDEX(('ce raw data'!$A$2:$A$3000=C128)*('ce raw data'!$B$2:$B$3000=$B147),,),0),MATCH(C131,'ce raw data'!$C$1:$CZ$1,0))="","-",INDEX('ce raw data'!$C$2:$CZ$3000,MATCH(1,INDEX(('ce raw data'!$A$2:$A$3000=C128)*('ce raw data'!$B$2:$B$3000=$B147),,),0),MATCH(C131,'ce raw data'!$C$1:$CZ$1,0))),"-")</f>
        <v>-</v>
      </c>
      <c r="D147" s="8" t="str">
        <f>IFERROR(IF(INDEX('ce raw data'!$C$2:$CZ$3000,MATCH(1,INDEX(('ce raw data'!$A$2:$A$3000=C128)*('ce raw data'!$B$2:$B$3000=$B147),,),0),MATCH(D131,'ce raw data'!$C$1:$CZ$1,0))="","-",INDEX('ce raw data'!$C$2:$CZ$3000,MATCH(1,INDEX(('ce raw data'!$A$2:$A$3000=C128)*('ce raw data'!$B$2:$B$3000=$B147),,),0),MATCH(D131,'ce raw data'!$C$1:$CZ$1,0))),"-")</f>
        <v>-</v>
      </c>
      <c r="E147" s="8" t="str">
        <f>IFERROR(IF(INDEX('ce raw data'!$C$2:$CZ$3000,MATCH(1,INDEX(('ce raw data'!$A$2:$A$3000=C128)*('ce raw data'!$B$2:$B$3000=$B147),,),0),MATCH(E131,'ce raw data'!$C$1:$CZ$1,0))="","-",INDEX('ce raw data'!$C$2:$CZ$3000,MATCH(1,INDEX(('ce raw data'!$A$2:$A$3000=C128)*('ce raw data'!$B$2:$B$3000=$B147),,),0),MATCH(E131,'ce raw data'!$C$1:$CZ$1,0))),"-")</f>
        <v>-</v>
      </c>
      <c r="F147" s="8" t="str">
        <f>IFERROR(IF(INDEX('ce raw data'!$C$2:$CZ$3000,MATCH(1,INDEX(('ce raw data'!$A$2:$A$3000=C128)*('ce raw data'!$B$2:$B$3000=$B147),,),0),MATCH(F131,'ce raw data'!$C$1:$CZ$1,0))="","-",INDEX('ce raw data'!$C$2:$CZ$3000,MATCH(1,INDEX(('ce raw data'!$A$2:$A$3000=C128)*('ce raw data'!$B$2:$B$3000=$B147),,),0),MATCH(F131,'ce raw data'!$C$1:$CZ$1,0))),"-")</f>
        <v>-</v>
      </c>
      <c r="G147" s="8" t="str">
        <f>IFERROR(IF(INDEX('ce raw data'!$C$2:$CZ$3000,MATCH(1,INDEX(('ce raw data'!$A$2:$A$3000=C128)*('ce raw data'!$B$2:$B$3000=$B147),,),0),MATCH(G131,'ce raw data'!$C$1:$CZ$1,0))="","-",INDEX('ce raw data'!$C$2:$CZ$3000,MATCH(1,INDEX(('ce raw data'!$A$2:$A$3000=C128)*('ce raw data'!$B$2:$B$3000=$B147),,),0),MATCH(G131,'ce raw data'!$C$1:$CZ$1,0))),"-")</f>
        <v>-</v>
      </c>
      <c r="H147" s="8" t="str">
        <f>IFERROR(IF(INDEX('ce raw data'!$C$2:$CZ$3000,MATCH(1,INDEX(('ce raw data'!$A$2:$A$3000=C128)*('ce raw data'!$B$2:$B$3000=$B147),,),0),MATCH(H131,'ce raw data'!$C$1:$CZ$1,0))="","-",INDEX('ce raw data'!$C$2:$CZ$3000,MATCH(1,INDEX(('ce raw data'!$A$2:$A$3000=C128)*('ce raw data'!$B$2:$B$3000=$B147),,),0),MATCH(H131,'ce raw data'!$C$1:$CZ$1,0))),"-")</f>
        <v>-</v>
      </c>
      <c r="I147" s="8" t="str">
        <f>IFERROR(IF(INDEX('ce raw data'!$C$2:$CZ$3000,MATCH(1,INDEX(('ce raw data'!$A$2:$A$3000=C128)*('ce raw data'!$B$2:$B$3000=$B147),,),0),MATCH(I131,'ce raw data'!$C$1:$CZ$1,0))="","-",INDEX('ce raw data'!$C$2:$CZ$3000,MATCH(1,INDEX(('ce raw data'!$A$2:$A$3000=C128)*('ce raw data'!$B$2:$B$3000=$B147),,),0),MATCH(I131,'ce raw data'!$C$1:$CZ$1,0))),"-")</f>
        <v>-</v>
      </c>
      <c r="J147" s="8" t="str">
        <f>IFERROR(IF(INDEX('ce raw data'!$C$2:$CZ$3000,MATCH(1,INDEX(('ce raw data'!$A$2:$A$3000=C128)*('ce raw data'!$B$2:$B$3000=$B147),,),0),MATCH(J131,'ce raw data'!$C$1:$CZ$1,0))="","-",INDEX('ce raw data'!$C$2:$CZ$3000,MATCH(1,INDEX(('ce raw data'!$A$2:$A$3000=C128)*('ce raw data'!$B$2:$B$3000=$B147),,),0),MATCH(J131,'ce raw data'!$C$1:$CZ$1,0))),"-")</f>
        <v>-</v>
      </c>
      <c r="K147" s="8" t="str">
        <f>IFERROR(IF(INDEX('ce raw data'!$C$2:$CZ$3000,MATCH(1,INDEX(('ce raw data'!$A$2:$A$3000=C128)*('ce raw data'!$B$2:$B$3000=$B147),,),0),MATCH(K131,'ce raw data'!$C$1:$CZ$1,0))="","-",INDEX('ce raw data'!$C$2:$CZ$3000,MATCH(1,INDEX(('ce raw data'!$A$2:$A$3000=C128)*('ce raw data'!$B$2:$B$3000=$B147),,),0),MATCH(K131,'ce raw data'!$C$1:$CZ$1,0))),"-")</f>
        <v>-</v>
      </c>
      <c r="L147" s="8" t="str">
        <f>IFERROR(IF(INDEX('ce raw data'!$C$2:$CZ$3000,MATCH(1,INDEX(('ce raw data'!$A$2:$A$3000=C128)*('ce raw data'!$B$2:$B$3000=$B147),,),0),MATCH(L131,'ce raw data'!$C$1:$CZ$1,0))="","-",INDEX('ce raw data'!$C$2:$CZ$3000,MATCH(1,INDEX(('ce raw data'!$A$2:$A$3000=C128)*('ce raw data'!$B$2:$B$3000=$B147),,),0),MATCH(L131,'ce raw data'!$C$1:$CZ$1,0))),"-")</f>
        <v>-</v>
      </c>
      <c r="M147" s="8" t="str">
        <f>IFERROR(IF(INDEX('ce raw data'!$C$2:$CZ$3000,MATCH(1,INDEX(('ce raw data'!$A$2:$A$3000=C128)*('ce raw data'!$B$2:$B$3000=$B147),,),0),MATCH(M131,'ce raw data'!$C$1:$CZ$1,0))="","-",INDEX('ce raw data'!$C$2:$CZ$3000,MATCH(1,INDEX(('ce raw data'!$A$2:$A$3000=C128)*('ce raw data'!$B$2:$B$3000=$B147),,),0),MATCH(M131,'ce raw data'!$C$1:$CZ$1,0))),"-")</f>
        <v>-</v>
      </c>
      <c r="N147" s="8" t="str">
        <f>IFERROR(IF(INDEX('ce raw data'!$C$2:$CZ$3000,MATCH(1,INDEX(('ce raw data'!$A$2:$A$3000=C128)*('ce raw data'!$B$2:$B$3000=$B147),,),0),MATCH(N131,'ce raw data'!$C$1:$CZ$1,0))="","-",INDEX('ce raw data'!$C$2:$CZ$3000,MATCH(1,INDEX(('ce raw data'!$A$2:$A$3000=C128)*('ce raw data'!$B$2:$B$3000=$B147),,),0),MATCH(N131,'ce raw data'!$C$1:$CZ$1,0))),"-")</f>
        <v>-</v>
      </c>
    </row>
    <row r="148" spans="2:14" hidden="1" x14ac:dyDescent="0.4">
      <c r="B148" s="11"/>
      <c r="C148" s="8" t="str">
        <f>IFERROR(IF(INDEX('ce raw data'!$C$2:$CZ$3000,MATCH(1,INDEX(('ce raw data'!$A$2:$A$3000=C128)*('ce raw data'!$B$2:$B$3000=$B149),,),0),MATCH(SUBSTITUTE(C131,"Allele","Height"),'ce raw data'!$C$1:$CZ$1,0))="","-",INDEX('ce raw data'!$C$2:$CZ$3000,MATCH(1,INDEX(('ce raw data'!$A$2:$A$3000=C128)*('ce raw data'!$B$2:$B$3000=$B149),,),0),MATCH(SUBSTITUTE(C131,"Allele","Height"),'ce raw data'!$C$1:$CZ$1,0))),"-")</f>
        <v>-</v>
      </c>
      <c r="D148" s="8" t="str">
        <f>IFERROR(IF(INDEX('ce raw data'!$C$2:$CZ$3000,MATCH(1,INDEX(('ce raw data'!$A$2:$A$3000=C128)*('ce raw data'!$B$2:$B$3000=$B149),,),0),MATCH(SUBSTITUTE(D131,"Allele","Height"),'ce raw data'!$C$1:$CZ$1,0))="","-",INDEX('ce raw data'!$C$2:$CZ$3000,MATCH(1,INDEX(('ce raw data'!$A$2:$A$3000=C128)*('ce raw data'!$B$2:$B$3000=$B149),,),0),MATCH(SUBSTITUTE(D131,"Allele","Height"),'ce raw data'!$C$1:$CZ$1,0))),"-")</f>
        <v>-</v>
      </c>
      <c r="E148" s="8" t="str">
        <f>IFERROR(IF(INDEX('ce raw data'!$C$2:$CZ$3000,MATCH(1,INDEX(('ce raw data'!$A$2:$A$3000=C128)*('ce raw data'!$B$2:$B$3000=$B149),,),0),MATCH(SUBSTITUTE(E131,"Allele","Height"),'ce raw data'!$C$1:$CZ$1,0))="","-",INDEX('ce raw data'!$C$2:$CZ$3000,MATCH(1,INDEX(('ce raw data'!$A$2:$A$3000=C128)*('ce raw data'!$B$2:$B$3000=$B149),,),0),MATCH(SUBSTITUTE(E131,"Allele","Height"),'ce raw data'!$C$1:$CZ$1,0))),"-")</f>
        <v>-</v>
      </c>
      <c r="F148" s="8" t="str">
        <f>IFERROR(IF(INDEX('ce raw data'!$C$2:$CZ$3000,MATCH(1,INDEX(('ce raw data'!$A$2:$A$3000=C128)*('ce raw data'!$B$2:$B$3000=$B149),,),0),MATCH(SUBSTITUTE(F131,"Allele","Height"),'ce raw data'!$C$1:$CZ$1,0))="","-",INDEX('ce raw data'!$C$2:$CZ$3000,MATCH(1,INDEX(('ce raw data'!$A$2:$A$3000=C128)*('ce raw data'!$B$2:$B$3000=$B149),,),0),MATCH(SUBSTITUTE(F131,"Allele","Height"),'ce raw data'!$C$1:$CZ$1,0))),"-")</f>
        <v>-</v>
      </c>
      <c r="G148" s="8" t="str">
        <f>IFERROR(IF(INDEX('ce raw data'!$C$2:$CZ$3000,MATCH(1,INDEX(('ce raw data'!$A$2:$A$3000=C128)*('ce raw data'!$B$2:$B$3000=$B149),,),0),MATCH(SUBSTITUTE(G131,"Allele","Height"),'ce raw data'!$C$1:$CZ$1,0))="","-",INDEX('ce raw data'!$C$2:$CZ$3000,MATCH(1,INDEX(('ce raw data'!$A$2:$A$3000=C128)*('ce raw data'!$B$2:$B$3000=$B149),,),0),MATCH(SUBSTITUTE(G131,"Allele","Height"),'ce raw data'!$C$1:$CZ$1,0))),"-")</f>
        <v>-</v>
      </c>
      <c r="H148" s="8" t="str">
        <f>IFERROR(IF(INDEX('ce raw data'!$C$2:$CZ$3000,MATCH(1,INDEX(('ce raw data'!$A$2:$A$3000=C128)*('ce raw data'!$B$2:$B$3000=$B149),,),0),MATCH(SUBSTITUTE(H131,"Allele","Height"),'ce raw data'!$C$1:$CZ$1,0))="","-",INDEX('ce raw data'!$C$2:$CZ$3000,MATCH(1,INDEX(('ce raw data'!$A$2:$A$3000=C128)*('ce raw data'!$B$2:$B$3000=$B149),,),0),MATCH(SUBSTITUTE(H131,"Allele","Height"),'ce raw data'!$C$1:$CZ$1,0))),"-")</f>
        <v>-</v>
      </c>
      <c r="I148" s="8" t="str">
        <f>IFERROR(IF(INDEX('ce raw data'!$C$2:$CZ$3000,MATCH(1,INDEX(('ce raw data'!$A$2:$A$3000=C128)*('ce raw data'!$B$2:$B$3000=$B149),,),0),MATCH(SUBSTITUTE(I131,"Allele","Height"),'ce raw data'!$C$1:$CZ$1,0))="","-",INDEX('ce raw data'!$C$2:$CZ$3000,MATCH(1,INDEX(('ce raw data'!$A$2:$A$3000=C128)*('ce raw data'!$B$2:$B$3000=$B149),,),0),MATCH(SUBSTITUTE(I131,"Allele","Height"),'ce raw data'!$C$1:$CZ$1,0))),"-")</f>
        <v>-</v>
      </c>
      <c r="J148" s="8" t="str">
        <f>IFERROR(IF(INDEX('ce raw data'!$C$2:$CZ$3000,MATCH(1,INDEX(('ce raw data'!$A$2:$A$3000=C128)*('ce raw data'!$B$2:$B$3000=$B149),,),0),MATCH(SUBSTITUTE(J131,"Allele","Height"),'ce raw data'!$C$1:$CZ$1,0))="","-",INDEX('ce raw data'!$C$2:$CZ$3000,MATCH(1,INDEX(('ce raw data'!$A$2:$A$3000=C128)*('ce raw data'!$B$2:$B$3000=$B149),,),0),MATCH(SUBSTITUTE(J131,"Allele","Height"),'ce raw data'!$C$1:$CZ$1,0))),"-")</f>
        <v>-</v>
      </c>
      <c r="K148" s="8" t="str">
        <f>IFERROR(IF(INDEX('ce raw data'!$C$2:$CZ$3000,MATCH(1,INDEX(('ce raw data'!$A$2:$A$3000=C128)*('ce raw data'!$B$2:$B$3000=$B149),,),0),MATCH(SUBSTITUTE(K131,"Allele","Height"),'ce raw data'!$C$1:$CZ$1,0))="","-",INDEX('ce raw data'!$C$2:$CZ$3000,MATCH(1,INDEX(('ce raw data'!$A$2:$A$3000=C128)*('ce raw data'!$B$2:$B$3000=$B149),,),0),MATCH(SUBSTITUTE(K131,"Allele","Height"),'ce raw data'!$C$1:$CZ$1,0))),"-")</f>
        <v>-</v>
      </c>
      <c r="L148" s="8" t="str">
        <f>IFERROR(IF(INDEX('ce raw data'!$C$2:$CZ$3000,MATCH(1,INDEX(('ce raw data'!$A$2:$A$3000=C128)*('ce raw data'!$B$2:$B$3000=$B149),,),0),MATCH(SUBSTITUTE(L131,"Allele","Height"),'ce raw data'!$C$1:$CZ$1,0))="","-",INDEX('ce raw data'!$C$2:$CZ$3000,MATCH(1,INDEX(('ce raw data'!$A$2:$A$3000=C128)*('ce raw data'!$B$2:$B$3000=$B149),,),0),MATCH(SUBSTITUTE(L131,"Allele","Height"),'ce raw data'!$C$1:$CZ$1,0))),"-")</f>
        <v>-</v>
      </c>
      <c r="M148" s="8" t="str">
        <f>IFERROR(IF(INDEX('ce raw data'!$C$2:$CZ$3000,MATCH(1,INDEX(('ce raw data'!$A$2:$A$3000=C128)*('ce raw data'!$B$2:$B$3000=$B149),,),0),MATCH(SUBSTITUTE(M131,"Allele","Height"),'ce raw data'!$C$1:$CZ$1,0))="","-",INDEX('ce raw data'!$C$2:$CZ$3000,MATCH(1,INDEX(('ce raw data'!$A$2:$A$3000=C128)*('ce raw data'!$B$2:$B$3000=$B149),,),0),MATCH(SUBSTITUTE(M131,"Allele","Height"),'ce raw data'!$C$1:$CZ$1,0))),"-")</f>
        <v>-</v>
      </c>
      <c r="N148" s="8" t="str">
        <f>IFERROR(IF(INDEX('ce raw data'!$C$2:$CZ$3000,MATCH(1,INDEX(('ce raw data'!$A$2:$A$3000=C128)*('ce raw data'!$B$2:$B$3000=$B149),,),0),MATCH(SUBSTITUTE(N131,"Allele","Height"),'ce raw data'!$C$1:$CZ$1,0))="","-",INDEX('ce raw data'!$C$2:$CZ$3000,MATCH(1,INDEX(('ce raw data'!$A$2:$A$3000=C128)*('ce raw data'!$B$2:$B$3000=$B149),,),0),MATCH(SUBSTITUTE(N131,"Allele","Height"),'ce raw data'!$C$1:$CZ$1,0))),"-")</f>
        <v>-</v>
      </c>
    </row>
    <row r="149" spans="2:14" x14ac:dyDescent="0.4">
      <c r="B149" s="11" t="str">
        <f>'Allele Call Table'!$A$87</f>
        <v>D18S51</v>
      </c>
      <c r="C149" s="8" t="str">
        <f>IFERROR(IF(INDEX('ce raw data'!$C$2:$CZ$3000,MATCH(1,INDEX(('ce raw data'!$A$2:$A$3000=C128)*('ce raw data'!$B$2:$B$3000=$B149),,),0),MATCH(C131,'ce raw data'!$C$1:$CZ$1,0))="","-",INDEX('ce raw data'!$C$2:$CZ$3000,MATCH(1,INDEX(('ce raw data'!$A$2:$A$3000=C128)*('ce raw data'!$B$2:$B$3000=$B149),,),0),MATCH(C131,'ce raw data'!$C$1:$CZ$1,0))),"-")</f>
        <v>-</v>
      </c>
      <c r="D149" s="8" t="str">
        <f>IFERROR(IF(INDEX('ce raw data'!$C$2:$CZ$3000,MATCH(1,INDEX(('ce raw data'!$A$2:$A$3000=C128)*('ce raw data'!$B$2:$B$3000=$B149),,),0),MATCH(D131,'ce raw data'!$C$1:$CZ$1,0))="","-",INDEX('ce raw data'!$C$2:$CZ$3000,MATCH(1,INDEX(('ce raw data'!$A$2:$A$3000=C128)*('ce raw data'!$B$2:$B$3000=$B149),,),0),MATCH(D131,'ce raw data'!$C$1:$CZ$1,0))),"-")</f>
        <v>-</v>
      </c>
      <c r="E149" s="8" t="str">
        <f>IFERROR(IF(INDEX('ce raw data'!$C$2:$CZ$3000,MATCH(1,INDEX(('ce raw data'!$A$2:$A$3000=C128)*('ce raw data'!$B$2:$B$3000=$B149),,),0),MATCH(E131,'ce raw data'!$C$1:$CZ$1,0))="","-",INDEX('ce raw data'!$C$2:$CZ$3000,MATCH(1,INDEX(('ce raw data'!$A$2:$A$3000=C128)*('ce raw data'!$B$2:$B$3000=$B149),,),0),MATCH(E131,'ce raw data'!$C$1:$CZ$1,0))),"-")</f>
        <v>-</v>
      </c>
      <c r="F149" s="8" t="str">
        <f>IFERROR(IF(INDEX('ce raw data'!$C$2:$CZ$3000,MATCH(1,INDEX(('ce raw data'!$A$2:$A$3000=C128)*('ce raw data'!$B$2:$B$3000=$B149),,),0),MATCH(F131,'ce raw data'!$C$1:$CZ$1,0))="","-",INDEX('ce raw data'!$C$2:$CZ$3000,MATCH(1,INDEX(('ce raw data'!$A$2:$A$3000=C128)*('ce raw data'!$B$2:$B$3000=$B149),,),0),MATCH(F131,'ce raw data'!$C$1:$CZ$1,0))),"-")</f>
        <v>-</v>
      </c>
      <c r="G149" s="8" t="str">
        <f>IFERROR(IF(INDEX('ce raw data'!$C$2:$CZ$3000,MATCH(1,INDEX(('ce raw data'!$A$2:$A$3000=C128)*('ce raw data'!$B$2:$B$3000=$B149),,),0),MATCH(G131,'ce raw data'!$C$1:$CZ$1,0))="","-",INDEX('ce raw data'!$C$2:$CZ$3000,MATCH(1,INDEX(('ce raw data'!$A$2:$A$3000=C128)*('ce raw data'!$B$2:$B$3000=$B149),,),0),MATCH(G131,'ce raw data'!$C$1:$CZ$1,0))),"-")</f>
        <v>-</v>
      </c>
      <c r="H149" s="8" t="str">
        <f>IFERROR(IF(INDEX('ce raw data'!$C$2:$CZ$3000,MATCH(1,INDEX(('ce raw data'!$A$2:$A$3000=C128)*('ce raw data'!$B$2:$B$3000=$B149),,),0),MATCH(H131,'ce raw data'!$C$1:$CZ$1,0))="","-",INDEX('ce raw data'!$C$2:$CZ$3000,MATCH(1,INDEX(('ce raw data'!$A$2:$A$3000=C128)*('ce raw data'!$B$2:$B$3000=$B149),,),0),MATCH(H131,'ce raw data'!$C$1:$CZ$1,0))),"-")</f>
        <v>-</v>
      </c>
      <c r="I149" s="8" t="str">
        <f>IFERROR(IF(INDEX('ce raw data'!$C$2:$CZ$3000,MATCH(1,INDEX(('ce raw data'!$A$2:$A$3000=C128)*('ce raw data'!$B$2:$B$3000=$B149),,),0),MATCH(I131,'ce raw data'!$C$1:$CZ$1,0))="","-",INDEX('ce raw data'!$C$2:$CZ$3000,MATCH(1,INDEX(('ce raw data'!$A$2:$A$3000=C128)*('ce raw data'!$B$2:$B$3000=$B149),,),0),MATCH(I131,'ce raw data'!$C$1:$CZ$1,0))),"-")</f>
        <v>-</v>
      </c>
      <c r="J149" s="8" t="str">
        <f>IFERROR(IF(INDEX('ce raw data'!$C$2:$CZ$3000,MATCH(1,INDEX(('ce raw data'!$A$2:$A$3000=C128)*('ce raw data'!$B$2:$B$3000=$B149),,),0),MATCH(J131,'ce raw data'!$C$1:$CZ$1,0))="","-",INDEX('ce raw data'!$C$2:$CZ$3000,MATCH(1,INDEX(('ce raw data'!$A$2:$A$3000=C128)*('ce raw data'!$B$2:$B$3000=$B149),,),0),MATCH(J131,'ce raw data'!$C$1:$CZ$1,0))),"-")</f>
        <v>-</v>
      </c>
      <c r="K149" s="8" t="str">
        <f>IFERROR(IF(INDEX('ce raw data'!$C$2:$CZ$3000,MATCH(1,INDEX(('ce raw data'!$A$2:$A$3000=C128)*('ce raw data'!$B$2:$B$3000=$B149),,),0),MATCH(K131,'ce raw data'!$C$1:$CZ$1,0))="","-",INDEX('ce raw data'!$C$2:$CZ$3000,MATCH(1,INDEX(('ce raw data'!$A$2:$A$3000=C128)*('ce raw data'!$B$2:$B$3000=$B149),,),0),MATCH(K131,'ce raw data'!$C$1:$CZ$1,0))),"-")</f>
        <v>-</v>
      </c>
      <c r="L149" s="8" t="str">
        <f>IFERROR(IF(INDEX('ce raw data'!$C$2:$CZ$3000,MATCH(1,INDEX(('ce raw data'!$A$2:$A$3000=C128)*('ce raw data'!$B$2:$B$3000=$B149),,),0),MATCH(L131,'ce raw data'!$C$1:$CZ$1,0))="","-",INDEX('ce raw data'!$C$2:$CZ$3000,MATCH(1,INDEX(('ce raw data'!$A$2:$A$3000=C128)*('ce raw data'!$B$2:$B$3000=$B149),,),0),MATCH(L131,'ce raw data'!$C$1:$CZ$1,0))),"-")</f>
        <v>-</v>
      </c>
      <c r="M149" s="8" t="str">
        <f>IFERROR(IF(INDEX('ce raw data'!$C$2:$CZ$3000,MATCH(1,INDEX(('ce raw data'!$A$2:$A$3000=C128)*('ce raw data'!$B$2:$B$3000=$B149),,),0),MATCH(M131,'ce raw data'!$C$1:$CZ$1,0))="","-",INDEX('ce raw data'!$C$2:$CZ$3000,MATCH(1,INDEX(('ce raw data'!$A$2:$A$3000=C128)*('ce raw data'!$B$2:$B$3000=$B149),,),0),MATCH(M131,'ce raw data'!$C$1:$CZ$1,0))),"-")</f>
        <v>-</v>
      </c>
      <c r="N149" s="8" t="str">
        <f>IFERROR(IF(INDEX('ce raw data'!$C$2:$CZ$3000,MATCH(1,INDEX(('ce raw data'!$A$2:$A$3000=C128)*('ce raw data'!$B$2:$B$3000=$B149),,),0),MATCH(N131,'ce raw data'!$C$1:$CZ$1,0))="","-",INDEX('ce raw data'!$C$2:$CZ$3000,MATCH(1,INDEX(('ce raw data'!$A$2:$A$3000=C128)*('ce raw data'!$B$2:$B$3000=$B149),,),0),MATCH(N131,'ce raw data'!$C$1:$CZ$1,0))),"-")</f>
        <v>-</v>
      </c>
    </row>
    <row r="150" spans="2:14" hidden="1" x14ac:dyDescent="0.4">
      <c r="B150" s="11"/>
      <c r="C150" s="8" t="str">
        <f>IFERROR(IF(INDEX('ce raw data'!$C$2:$CZ$3000,MATCH(1,INDEX(('ce raw data'!$A$2:$A$3000=C128)*('ce raw data'!$B$2:$B$3000=$B151),,),0),MATCH(SUBSTITUTE(C131,"Allele","Height"),'ce raw data'!$C$1:$CZ$1,0))="","-",INDEX('ce raw data'!$C$2:$CZ$3000,MATCH(1,INDEX(('ce raw data'!$A$2:$A$3000=C128)*('ce raw data'!$B$2:$B$3000=$B151),,),0),MATCH(SUBSTITUTE(C131,"Allele","Height"),'ce raw data'!$C$1:$CZ$1,0))),"-")</f>
        <v>-</v>
      </c>
      <c r="D150" s="8" t="str">
        <f>IFERROR(IF(INDEX('ce raw data'!$C$2:$CZ$3000,MATCH(1,INDEX(('ce raw data'!$A$2:$A$3000=C128)*('ce raw data'!$B$2:$B$3000=$B151),,),0),MATCH(SUBSTITUTE(D131,"Allele","Height"),'ce raw data'!$C$1:$CZ$1,0))="","-",INDEX('ce raw data'!$C$2:$CZ$3000,MATCH(1,INDEX(('ce raw data'!$A$2:$A$3000=C128)*('ce raw data'!$B$2:$B$3000=$B151),,),0),MATCH(SUBSTITUTE(D131,"Allele","Height"),'ce raw data'!$C$1:$CZ$1,0))),"-")</f>
        <v>-</v>
      </c>
      <c r="E150" s="8" t="str">
        <f>IFERROR(IF(INDEX('ce raw data'!$C$2:$CZ$3000,MATCH(1,INDEX(('ce raw data'!$A$2:$A$3000=C128)*('ce raw data'!$B$2:$B$3000=$B151),,),0),MATCH(SUBSTITUTE(E131,"Allele","Height"),'ce raw data'!$C$1:$CZ$1,0))="","-",INDEX('ce raw data'!$C$2:$CZ$3000,MATCH(1,INDEX(('ce raw data'!$A$2:$A$3000=C128)*('ce raw data'!$B$2:$B$3000=$B151),,),0),MATCH(SUBSTITUTE(E131,"Allele","Height"),'ce raw data'!$C$1:$CZ$1,0))),"-")</f>
        <v>-</v>
      </c>
      <c r="F150" s="8" t="str">
        <f>IFERROR(IF(INDEX('ce raw data'!$C$2:$CZ$3000,MATCH(1,INDEX(('ce raw data'!$A$2:$A$3000=C128)*('ce raw data'!$B$2:$B$3000=$B151),,),0),MATCH(SUBSTITUTE(F131,"Allele","Height"),'ce raw data'!$C$1:$CZ$1,0))="","-",INDEX('ce raw data'!$C$2:$CZ$3000,MATCH(1,INDEX(('ce raw data'!$A$2:$A$3000=C128)*('ce raw data'!$B$2:$B$3000=$B151),,),0),MATCH(SUBSTITUTE(F131,"Allele","Height"),'ce raw data'!$C$1:$CZ$1,0))),"-")</f>
        <v>-</v>
      </c>
      <c r="G150" s="8" t="str">
        <f>IFERROR(IF(INDEX('ce raw data'!$C$2:$CZ$3000,MATCH(1,INDEX(('ce raw data'!$A$2:$A$3000=C128)*('ce raw data'!$B$2:$B$3000=$B151),,),0),MATCH(SUBSTITUTE(G131,"Allele","Height"),'ce raw data'!$C$1:$CZ$1,0))="","-",INDEX('ce raw data'!$C$2:$CZ$3000,MATCH(1,INDEX(('ce raw data'!$A$2:$A$3000=C128)*('ce raw data'!$B$2:$B$3000=$B151),,),0),MATCH(SUBSTITUTE(G131,"Allele","Height"),'ce raw data'!$C$1:$CZ$1,0))),"-")</f>
        <v>-</v>
      </c>
      <c r="H150" s="8" t="str">
        <f>IFERROR(IF(INDEX('ce raw data'!$C$2:$CZ$3000,MATCH(1,INDEX(('ce raw data'!$A$2:$A$3000=C128)*('ce raw data'!$B$2:$B$3000=$B151),,),0),MATCH(SUBSTITUTE(H131,"Allele","Height"),'ce raw data'!$C$1:$CZ$1,0))="","-",INDEX('ce raw data'!$C$2:$CZ$3000,MATCH(1,INDEX(('ce raw data'!$A$2:$A$3000=C128)*('ce raw data'!$B$2:$B$3000=$B151),,),0),MATCH(SUBSTITUTE(H131,"Allele","Height"),'ce raw data'!$C$1:$CZ$1,0))),"-")</f>
        <v>-</v>
      </c>
      <c r="I150" s="8" t="str">
        <f>IFERROR(IF(INDEX('ce raw data'!$C$2:$CZ$3000,MATCH(1,INDEX(('ce raw data'!$A$2:$A$3000=C128)*('ce raw data'!$B$2:$B$3000=$B151),,),0),MATCH(SUBSTITUTE(I131,"Allele","Height"),'ce raw data'!$C$1:$CZ$1,0))="","-",INDEX('ce raw data'!$C$2:$CZ$3000,MATCH(1,INDEX(('ce raw data'!$A$2:$A$3000=C128)*('ce raw data'!$B$2:$B$3000=$B151),,),0),MATCH(SUBSTITUTE(I131,"Allele","Height"),'ce raw data'!$C$1:$CZ$1,0))),"-")</f>
        <v>-</v>
      </c>
      <c r="J150" s="8" t="str">
        <f>IFERROR(IF(INDEX('ce raw data'!$C$2:$CZ$3000,MATCH(1,INDEX(('ce raw data'!$A$2:$A$3000=C128)*('ce raw data'!$B$2:$B$3000=$B151),,),0),MATCH(SUBSTITUTE(J131,"Allele","Height"),'ce raw data'!$C$1:$CZ$1,0))="","-",INDEX('ce raw data'!$C$2:$CZ$3000,MATCH(1,INDEX(('ce raw data'!$A$2:$A$3000=C128)*('ce raw data'!$B$2:$B$3000=$B151),,),0),MATCH(SUBSTITUTE(J131,"Allele","Height"),'ce raw data'!$C$1:$CZ$1,0))),"-")</f>
        <v>-</v>
      </c>
      <c r="K150" s="8" t="str">
        <f>IFERROR(IF(INDEX('ce raw data'!$C$2:$CZ$3000,MATCH(1,INDEX(('ce raw data'!$A$2:$A$3000=C128)*('ce raw data'!$B$2:$B$3000=$B151),,),0),MATCH(SUBSTITUTE(K131,"Allele","Height"),'ce raw data'!$C$1:$CZ$1,0))="","-",INDEX('ce raw data'!$C$2:$CZ$3000,MATCH(1,INDEX(('ce raw data'!$A$2:$A$3000=C128)*('ce raw data'!$B$2:$B$3000=$B151),,),0),MATCH(SUBSTITUTE(K131,"Allele","Height"),'ce raw data'!$C$1:$CZ$1,0))),"-")</f>
        <v>-</v>
      </c>
      <c r="L150" s="8" t="str">
        <f>IFERROR(IF(INDEX('ce raw data'!$C$2:$CZ$3000,MATCH(1,INDEX(('ce raw data'!$A$2:$A$3000=C128)*('ce raw data'!$B$2:$B$3000=$B151),,),0),MATCH(SUBSTITUTE(L131,"Allele","Height"),'ce raw data'!$C$1:$CZ$1,0))="","-",INDEX('ce raw data'!$C$2:$CZ$3000,MATCH(1,INDEX(('ce raw data'!$A$2:$A$3000=C128)*('ce raw data'!$B$2:$B$3000=$B151),,),0),MATCH(SUBSTITUTE(L131,"Allele","Height"),'ce raw data'!$C$1:$CZ$1,0))),"-")</f>
        <v>-</v>
      </c>
      <c r="M150" s="8" t="str">
        <f>IFERROR(IF(INDEX('ce raw data'!$C$2:$CZ$3000,MATCH(1,INDEX(('ce raw data'!$A$2:$A$3000=C128)*('ce raw data'!$B$2:$B$3000=$B151),,),0),MATCH(SUBSTITUTE(M131,"Allele","Height"),'ce raw data'!$C$1:$CZ$1,0))="","-",INDEX('ce raw data'!$C$2:$CZ$3000,MATCH(1,INDEX(('ce raw data'!$A$2:$A$3000=C128)*('ce raw data'!$B$2:$B$3000=$B151),,),0),MATCH(SUBSTITUTE(M131,"Allele","Height"),'ce raw data'!$C$1:$CZ$1,0))),"-")</f>
        <v>-</v>
      </c>
      <c r="N150" s="8" t="str">
        <f>IFERROR(IF(INDEX('ce raw data'!$C$2:$CZ$3000,MATCH(1,INDEX(('ce raw data'!$A$2:$A$3000=C128)*('ce raw data'!$B$2:$B$3000=$B151),,),0),MATCH(SUBSTITUTE(N131,"Allele","Height"),'ce raw data'!$C$1:$CZ$1,0))="","-",INDEX('ce raw data'!$C$2:$CZ$3000,MATCH(1,INDEX(('ce raw data'!$A$2:$A$3000=C128)*('ce raw data'!$B$2:$B$3000=$B151),,),0),MATCH(SUBSTITUTE(N131,"Allele","Height"),'ce raw data'!$C$1:$CZ$1,0))),"-")</f>
        <v>-</v>
      </c>
    </row>
    <row r="151" spans="2:14" x14ac:dyDescent="0.4">
      <c r="B151" s="11" t="str">
        <f>'Allele Call Table'!$A$89</f>
        <v>D2S1338</v>
      </c>
      <c r="C151" s="8" t="str">
        <f>IFERROR(IF(INDEX('ce raw data'!$C$2:$CZ$3000,MATCH(1,INDEX(('ce raw data'!$A$2:$A$3000=C128)*('ce raw data'!$B$2:$B$3000=$B151),,),0),MATCH(C131,'ce raw data'!$C$1:$CZ$1,0))="","-",INDEX('ce raw data'!$C$2:$CZ$3000,MATCH(1,INDEX(('ce raw data'!$A$2:$A$3000=C128)*('ce raw data'!$B$2:$B$3000=$B151),,),0),MATCH(C131,'ce raw data'!$C$1:$CZ$1,0))),"-")</f>
        <v>-</v>
      </c>
      <c r="D151" s="8" t="str">
        <f>IFERROR(IF(INDEX('ce raw data'!$C$2:$CZ$3000,MATCH(1,INDEX(('ce raw data'!$A$2:$A$3000=C128)*('ce raw data'!$B$2:$B$3000=$B151),,),0),MATCH(D131,'ce raw data'!$C$1:$CZ$1,0))="","-",INDEX('ce raw data'!$C$2:$CZ$3000,MATCH(1,INDEX(('ce raw data'!$A$2:$A$3000=C128)*('ce raw data'!$B$2:$B$3000=$B151),,),0),MATCH(D131,'ce raw data'!$C$1:$CZ$1,0))),"-")</f>
        <v>-</v>
      </c>
      <c r="E151" s="8" t="str">
        <f>IFERROR(IF(INDEX('ce raw data'!$C$2:$CZ$3000,MATCH(1,INDEX(('ce raw data'!$A$2:$A$3000=C128)*('ce raw data'!$B$2:$B$3000=$B151),,),0),MATCH(E131,'ce raw data'!$C$1:$CZ$1,0))="","-",INDEX('ce raw data'!$C$2:$CZ$3000,MATCH(1,INDEX(('ce raw data'!$A$2:$A$3000=C128)*('ce raw data'!$B$2:$B$3000=$B151),,),0),MATCH(E131,'ce raw data'!$C$1:$CZ$1,0))),"-")</f>
        <v>-</v>
      </c>
      <c r="F151" s="8" t="str">
        <f>IFERROR(IF(INDEX('ce raw data'!$C$2:$CZ$3000,MATCH(1,INDEX(('ce raw data'!$A$2:$A$3000=C128)*('ce raw data'!$B$2:$B$3000=$B151),,),0),MATCH(F131,'ce raw data'!$C$1:$CZ$1,0))="","-",INDEX('ce raw data'!$C$2:$CZ$3000,MATCH(1,INDEX(('ce raw data'!$A$2:$A$3000=C128)*('ce raw data'!$B$2:$B$3000=$B151),,),0),MATCH(F131,'ce raw data'!$C$1:$CZ$1,0))),"-")</f>
        <v>-</v>
      </c>
      <c r="G151" s="8" t="str">
        <f>IFERROR(IF(INDEX('ce raw data'!$C$2:$CZ$3000,MATCH(1,INDEX(('ce raw data'!$A$2:$A$3000=C128)*('ce raw data'!$B$2:$B$3000=$B151),,),0),MATCH(G131,'ce raw data'!$C$1:$CZ$1,0))="","-",INDEX('ce raw data'!$C$2:$CZ$3000,MATCH(1,INDEX(('ce raw data'!$A$2:$A$3000=C128)*('ce raw data'!$B$2:$B$3000=$B151),,),0),MATCH(G131,'ce raw data'!$C$1:$CZ$1,0))),"-")</f>
        <v>-</v>
      </c>
      <c r="H151" s="8" t="str">
        <f>IFERROR(IF(INDEX('ce raw data'!$C$2:$CZ$3000,MATCH(1,INDEX(('ce raw data'!$A$2:$A$3000=C128)*('ce raw data'!$B$2:$B$3000=$B151),,),0),MATCH(H131,'ce raw data'!$C$1:$CZ$1,0))="","-",INDEX('ce raw data'!$C$2:$CZ$3000,MATCH(1,INDEX(('ce raw data'!$A$2:$A$3000=C128)*('ce raw data'!$B$2:$B$3000=$B151),,),0),MATCH(H131,'ce raw data'!$C$1:$CZ$1,0))),"-")</f>
        <v>-</v>
      </c>
      <c r="I151" s="8" t="str">
        <f>IFERROR(IF(INDEX('ce raw data'!$C$2:$CZ$3000,MATCH(1,INDEX(('ce raw data'!$A$2:$A$3000=C128)*('ce raw data'!$B$2:$B$3000=$B151),,),0),MATCH(I131,'ce raw data'!$C$1:$CZ$1,0))="","-",INDEX('ce raw data'!$C$2:$CZ$3000,MATCH(1,INDEX(('ce raw data'!$A$2:$A$3000=C128)*('ce raw data'!$B$2:$B$3000=$B151),,),0),MATCH(I131,'ce raw data'!$C$1:$CZ$1,0))),"-")</f>
        <v>-</v>
      </c>
      <c r="J151" s="8" t="str">
        <f>IFERROR(IF(INDEX('ce raw data'!$C$2:$CZ$3000,MATCH(1,INDEX(('ce raw data'!$A$2:$A$3000=C128)*('ce raw data'!$B$2:$B$3000=$B151),,),0),MATCH(J131,'ce raw data'!$C$1:$CZ$1,0))="","-",INDEX('ce raw data'!$C$2:$CZ$3000,MATCH(1,INDEX(('ce raw data'!$A$2:$A$3000=C128)*('ce raw data'!$B$2:$B$3000=$B151),,),0),MATCH(J131,'ce raw data'!$C$1:$CZ$1,0))),"-")</f>
        <v>-</v>
      </c>
      <c r="K151" s="8" t="str">
        <f>IFERROR(IF(INDEX('ce raw data'!$C$2:$CZ$3000,MATCH(1,INDEX(('ce raw data'!$A$2:$A$3000=C128)*('ce raw data'!$B$2:$B$3000=$B151),,),0),MATCH(K131,'ce raw data'!$C$1:$CZ$1,0))="","-",INDEX('ce raw data'!$C$2:$CZ$3000,MATCH(1,INDEX(('ce raw data'!$A$2:$A$3000=C128)*('ce raw data'!$B$2:$B$3000=$B151),,),0),MATCH(K131,'ce raw data'!$C$1:$CZ$1,0))),"-")</f>
        <v>-</v>
      </c>
      <c r="L151" s="8" t="str">
        <f>IFERROR(IF(INDEX('ce raw data'!$C$2:$CZ$3000,MATCH(1,INDEX(('ce raw data'!$A$2:$A$3000=C128)*('ce raw data'!$B$2:$B$3000=$B151),,),0),MATCH(L131,'ce raw data'!$C$1:$CZ$1,0))="","-",INDEX('ce raw data'!$C$2:$CZ$3000,MATCH(1,INDEX(('ce raw data'!$A$2:$A$3000=C128)*('ce raw data'!$B$2:$B$3000=$B151),,),0),MATCH(L131,'ce raw data'!$C$1:$CZ$1,0))),"-")</f>
        <v>-</v>
      </c>
      <c r="M151" s="8" t="str">
        <f>IFERROR(IF(INDEX('ce raw data'!$C$2:$CZ$3000,MATCH(1,INDEX(('ce raw data'!$A$2:$A$3000=C128)*('ce raw data'!$B$2:$B$3000=$B151),,),0),MATCH(M131,'ce raw data'!$C$1:$CZ$1,0))="","-",INDEX('ce raw data'!$C$2:$CZ$3000,MATCH(1,INDEX(('ce raw data'!$A$2:$A$3000=C128)*('ce raw data'!$B$2:$B$3000=$B151),,),0),MATCH(M131,'ce raw data'!$C$1:$CZ$1,0))),"-")</f>
        <v>-</v>
      </c>
      <c r="N151" s="8" t="str">
        <f>IFERROR(IF(INDEX('ce raw data'!$C$2:$CZ$3000,MATCH(1,INDEX(('ce raw data'!$A$2:$A$3000=C128)*('ce raw data'!$B$2:$B$3000=$B151),,),0),MATCH(N131,'ce raw data'!$C$1:$CZ$1,0))="","-",INDEX('ce raw data'!$C$2:$CZ$3000,MATCH(1,INDEX(('ce raw data'!$A$2:$A$3000=C128)*('ce raw data'!$B$2:$B$3000=$B151),,),0),MATCH(N131,'ce raw data'!$C$1:$CZ$1,0))),"-")</f>
        <v>-</v>
      </c>
    </row>
    <row r="152" spans="2:14" hidden="1" x14ac:dyDescent="0.4">
      <c r="B152" s="11"/>
      <c r="C152" s="8" t="str">
        <f>IFERROR(IF(INDEX('ce raw data'!$C$2:$CZ$3000,MATCH(1,INDEX(('ce raw data'!$A$2:$A$3000=C128)*('ce raw data'!$B$2:$B$3000=$B153),,),0),MATCH(SUBSTITUTE(C131,"Allele","Height"),'ce raw data'!$C$1:$CZ$1,0))="","-",INDEX('ce raw data'!$C$2:$CZ$3000,MATCH(1,INDEX(('ce raw data'!$A$2:$A$3000=C128)*('ce raw data'!$B$2:$B$3000=$B153),,),0),MATCH(SUBSTITUTE(C131,"Allele","Height"),'ce raw data'!$C$1:$CZ$1,0))),"-")</f>
        <v>-</v>
      </c>
      <c r="D152" s="8" t="str">
        <f>IFERROR(IF(INDEX('ce raw data'!$C$2:$CZ$3000,MATCH(1,INDEX(('ce raw data'!$A$2:$A$3000=C128)*('ce raw data'!$B$2:$B$3000=$B153),,),0),MATCH(SUBSTITUTE(D131,"Allele","Height"),'ce raw data'!$C$1:$CZ$1,0))="","-",INDEX('ce raw data'!$C$2:$CZ$3000,MATCH(1,INDEX(('ce raw data'!$A$2:$A$3000=C128)*('ce raw data'!$B$2:$B$3000=$B153),,),0),MATCH(SUBSTITUTE(D131,"Allele","Height"),'ce raw data'!$C$1:$CZ$1,0))),"-")</f>
        <v>-</v>
      </c>
      <c r="E152" s="8" t="str">
        <f>IFERROR(IF(INDEX('ce raw data'!$C$2:$CZ$3000,MATCH(1,INDEX(('ce raw data'!$A$2:$A$3000=C128)*('ce raw data'!$B$2:$B$3000=$B153),,),0),MATCH(SUBSTITUTE(E131,"Allele","Height"),'ce raw data'!$C$1:$CZ$1,0))="","-",INDEX('ce raw data'!$C$2:$CZ$3000,MATCH(1,INDEX(('ce raw data'!$A$2:$A$3000=C128)*('ce raw data'!$B$2:$B$3000=$B153),,),0),MATCH(SUBSTITUTE(E131,"Allele","Height"),'ce raw data'!$C$1:$CZ$1,0))),"-")</f>
        <v>-</v>
      </c>
      <c r="F152" s="8" t="str">
        <f>IFERROR(IF(INDEX('ce raw data'!$C$2:$CZ$3000,MATCH(1,INDEX(('ce raw data'!$A$2:$A$3000=C128)*('ce raw data'!$B$2:$B$3000=$B153),,),0),MATCH(SUBSTITUTE(F131,"Allele","Height"),'ce raw data'!$C$1:$CZ$1,0))="","-",INDEX('ce raw data'!$C$2:$CZ$3000,MATCH(1,INDEX(('ce raw data'!$A$2:$A$3000=C128)*('ce raw data'!$B$2:$B$3000=$B153),,),0),MATCH(SUBSTITUTE(F131,"Allele","Height"),'ce raw data'!$C$1:$CZ$1,0))),"-")</f>
        <v>-</v>
      </c>
      <c r="G152" s="8" t="str">
        <f>IFERROR(IF(INDEX('ce raw data'!$C$2:$CZ$3000,MATCH(1,INDEX(('ce raw data'!$A$2:$A$3000=C128)*('ce raw data'!$B$2:$B$3000=$B153),,),0),MATCH(SUBSTITUTE(G131,"Allele","Height"),'ce raw data'!$C$1:$CZ$1,0))="","-",INDEX('ce raw data'!$C$2:$CZ$3000,MATCH(1,INDEX(('ce raw data'!$A$2:$A$3000=C128)*('ce raw data'!$B$2:$B$3000=$B153),,),0),MATCH(SUBSTITUTE(G131,"Allele","Height"),'ce raw data'!$C$1:$CZ$1,0))),"-")</f>
        <v>-</v>
      </c>
      <c r="H152" s="8" t="str">
        <f>IFERROR(IF(INDEX('ce raw data'!$C$2:$CZ$3000,MATCH(1,INDEX(('ce raw data'!$A$2:$A$3000=C128)*('ce raw data'!$B$2:$B$3000=$B153),,),0),MATCH(SUBSTITUTE(H131,"Allele","Height"),'ce raw data'!$C$1:$CZ$1,0))="","-",INDEX('ce raw data'!$C$2:$CZ$3000,MATCH(1,INDEX(('ce raw data'!$A$2:$A$3000=C128)*('ce raw data'!$B$2:$B$3000=$B153),,),0),MATCH(SUBSTITUTE(H131,"Allele","Height"),'ce raw data'!$C$1:$CZ$1,0))),"-")</f>
        <v>-</v>
      </c>
      <c r="I152" s="8" t="str">
        <f>IFERROR(IF(INDEX('ce raw data'!$C$2:$CZ$3000,MATCH(1,INDEX(('ce raw data'!$A$2:$A$3000=C128)*('ce raw data'!$B$2:$B$3000=$B153),,),0),MATCH(SUBSTITUTE(I131,"Allele","Height"),'ce raw data'!$C$1:$CZ$1,0))="","-",INDEX('ce raw data'!$C$2:$CZ$3000,MATCH(1,INDEX(('ce raw data'!$A$2:$A$3000=C128)*('ce raw data'!$B$2:$B$3000=$B153),,),0),MATCH(SUBSTITUTE(I131,"Allele","Height"),'ce raw data'!$C$1:$CZ$1,0))),"-")</f>
        <v>-</v>
      </c>
      <c r="J152" s="8" t="str">
        <f>IFERROR(IF(INDEX('ce raw data'!$C$2:$CZ$3000,MATCH(1,INDEX(('ce raw data'!$A$2:$A$3000=C128)*('ce raw data'!$B$2:$B$3000=$B153),,),0),MATCH(SUBSTITUTE(J131,"Allele","Height"),'ce raw data'!$C$1:$CZ$1,0))="","-",INDEX('ce raw data'!$C$2:$CZ$3000,MATCH(1,INDEX(('ce raw data'!$A$2:$A$3000=C128)*('ce raw data'!$B$2:$B$3000=$B153),,),0),MATCH(SUBSTITUTE(J131,"Allele","Height"),'ce raw data'!$C$1:$CZ$1,0))),"-")</f>
        <v>-</v>
      </c>
      <c r="K152" s="8" t="str">
        <f>IFERROR(IF(INDEX('ce raw data'!$C$2:$CZ$3000,MATCH(1,INDEX(('ce raw data'!$A$2:$A$3000=C128)*('ce raw data'!$B$2:$B$3000=$B153),,),0),MATCH(SUBSTITUTE(K131,"Allele","Height"),'ce raw data'!$C$1:$CZ$1,0))="","-",INDEX('ce raw data'!$C$2:$CZ$3000,MATCH(1,INDEX(('ce raw data'!$A$2:$A$3000=C128)*('ce raw data'!$B$2:$B$3000=$B153),,),0),MATCH(SUBSTITUTE(K131,"Allele","Height"),'ce raw data'!$C$1:$CZ$1,0))),"-")</f>
        <v>-</v>
      </c>
      <c r="L152" s="8" t="str">
        <f>IFERROR(IF(INDEX('ce raw data'!$C$2:$CZ$3000,MATCH(1,INDEX(('ce raw data'!$A$2:$A$3000=C128)*('ce raw data'!$B$2:$B$3000=$B153),,),0),MATCH(SUBSTITUTE(L131,"Allele","Height"),'ce raw data'!$C$1:$CZ$1,0))="","-",INDEX('ce raw data'!$C$2:$CZ$3000,MATCH(1,INDEX(('ce raw data'!$A$2:$A$3000=C128)*('ce raw data'!$B$2:$B$3000=$B153),,),0),MATCH(SUBSTITUTE(L131,"Allele","Height"),'ce raw data'!$C$1:$CZ$1,0))),"-")</f>
        <v>-</v>
      </c>
      <c r="M152" s="8" t="str">
        <f>IFERROR(IF(INDEX('ce raw data'!$C$2:$CZ$3000,MATCH(1,INDEX(('ce raw data'!$A$2:$A$3000=C128)*('ce raw data'!$B$2:$B$3000=$B153),,),0),MATCH(SUBSTITUTE(M131,"Allele","Height"),'ce raw data'!$C$1:$CZ$1,0))="","-",INDEX('ce raw data'!$C$2:$CZ$3000,MATCH(1,INDEX(('ce raw data'!$A$2:$A$3000=C128)*('ce raw data'!$B$2:$B$3000=$B153),,),0),MATCH(SUBSTITUTE(M131,"Allele","Height"),'ce raw data'!$C$1:$CZ$1,0))),"-")</f>
        <v>-</v>
      </c>
      <c r="N152" s="8" t="str">
        <f>IFERROR(IF(INDEX('ce raw data'!$C$2:$CZ$3000,MATCH(1,INDEX(('ce raw data'!$A$2:$A$3000=C128)*('ce raw data'!$B$2:$B$3000=$B153),,),0),MATCH(SUBSTITUTE(N131,"Allele","Height"),'ce raw data'!$C$1:$CZ$1,0))="","-",INDEX('ce raw data'!$C$2:$CZ$3000,MATCH(1,INDEX(('ce raw data'!$A$2:$A$3000=C128)*('ce raw data'!$B$2:$B$3000=$B153),,),0),MATCH(SUBSTITUTE(N131,"Allele","Height"),'ce raw data'!$C$1:$CZ$1,0))),"-")</f>
        <v>-</v>
      </c>
    </row>
    <row r="153" spans="2:14" x14ac:dyDescent="0.4">
      <c r="B153" s="11" t="str">
        <f>'Allele Call Table'!$A$91</f>
        <v>CSF1PO</v>
      </c>
      <c r="C153" s="8" t="str">
        <f>IFERROR(IF(INDEX('ce raw data'!$C$2:$CZ$3000,MATCH(1,INDEX(('ce raw data'!$A$2:$A$3000=C128)*('ce raw data'!$B$2:$B$3000=$B153),,),0),MATCH(C131,'ce raw data'!$C$1:$CZ$1,0))="","-",INDEX('ce raw data'!$C$2:$CZ$3000,MATCH(1,INDEX(('ce raw data'!$A$2:$A$3000=C128)*('ce raw data'!$B$2:$B$3000=$B153),,),0),MATCH(C131,'ce raw data'!$C$1:$CZ$1,0))),"-")</f>
        <v>-</v>
      </c>
      <c r="D153" s="8" t="str">
        <f>IFERROR(IF(INDEX('ce raw data'!$C$2:$CZ$3000,MATCH(1,INDEX(('ce raw data'!$A$2:$A$3000=C128)*('ce raw data'!$B$2:$B$3000=$B153),,),0),MATCH(D131,'ce raw data'!$C$1:$CZ$1,0))="","-",INDEX('ce raw data'!$C$2:$CZ$3000,MATCH(1,INDEX(('ce raw data'!$A$2:$A$3000=C128)*('ce raw data'!$B$2:$B$3000=$B153),,),0),MATCH(D131,'ce raw data'!$C$1:$CZ$1,0))),"-")</f>
        <v>-</v>
      </c>
      <c r="E153" s="8" t="str">
        <f>IFERROR(IF(INDEX('ce raw data'!$C$2:$CZ$3000,MATCH(1,INDEX(('ce raw data'!$A$2:$A$3000=C128)*('ce raw data'!$B$2:$B$3000=$B153),,),0),MATCH(E131,'ce raw data'!$C$1:$CZ$1,0))="","-",INDEX('ce raw data'!$C$2:$CZ$3000,MATCH(1,INDEX(('ce raw data'!$A$2:$A$3000=C128)*('ce raw data'!$B$2:$B$3000=$B153),,),0),MATCH(E131,'ce raw data'!$C$1:$CZ$1,0))),"-")</f>
        <v>-</v>
      </c>
      <c r="F153" s="8" t="str">
        <f>IFERROR(IF(INDEX('ce raw data'!$C$2:$CZ$3000,MATCH(1,INDEX(('ce raw data'!$A$2:$A$3000=C128)*('ce raw data'!$B$2:$B$3000=$B153),,),0),MATCH(F131,'ce raw data'!$C$1:$CZ$1,0))="","-",INDEX('ce raw data'!$C$2:$CZ$3000,MATCH(1,INDEX(('ce raw data'!$A$2:$A$3000=C128)*('ce raw data'!$B$2:$B$3000=$B153),,),0),MATCH(F131,'ce raw data'!$C$1:$CZ$1,0))),"-")</f>
        <v>-</v>
      </c>
      <c r="G153" s="8" t="str">
        <f>IFERROR(IF(INDEX('ce raw data'!$C$2:$CZ$3000,MATCH(1,INDEX(('ce raw data'!$A$2:$A$3000=C128)*('ce raw data'!$B$2:$B$3000=$B153),,),0),MATCH(G131,'ce raw data'!$C$1:$CZ$1,0))="","-",INDEX('ce raw data'!$C$2:$CZ$3000,MATCH(1,INDEX(('ce raw data'!$A$2:$A$3000=C128)*('ce raw data'!$B$2:$B$3000=$B153),,),0),MATCH(G131,'ce raw data'!$C$1:$CZ$1,0))),"-")</f>
        <v>-</v>
      </c>
      <c r="H153" s="8" t="str">
        <f>IFERROR(IF(INDEX('ce raw data'!$C$2:$CZ$3000,MATCH(1,INDEX(('ce raw data'!$A$2:$A$3000=C128)*('ce raw data'!$B$2:$B$3000=$B153),,),0),MATCH(H131,'ce raw data'!$C$1:$CZ$1,0))="","-",INDEX('ce raw data'!$C$2:$CZ$3000,MATCH(1,INDEX(('ce raw data'!$A$2:$A$3000=C128)*('ce raw data'!$B$2:$B$3000=$B153),,),0),MATCH(H131,'ce raw data'!$C$1:$CZ$1,0))),"-")</f>
        <v>-</v>
      </c>
      <c r="I153" s="8" t="str">
        <f>IFERROR(IF(INDEX('ce raw data'!$C$2:$CZ$3000,MATCH(1,INDEX(('ce raw data'!$A$2:$A$3000=C128)*('ce raw data'!$B$2:$B$3000=$B153),,),0),MATCH(I131,'ce raw data'!$C$1:$CZ$1,0))="","-",INDEX('ce raw data'!$C$2:$CZ$3000,MATCH(1,INDEX(('ce raw data'!$A$2:$A$3000=C128)*('ce raw data'!$B$2:$B$3000=$B153),,),0),MATCH(I131,'ce raw data'!$C$1:$CZ$1,0))),"-")</f>
        <v>-</v>
      </c>
      <c r="J153" s="8" t="str">
        <f>IFERROR(IF(INDEX('ce raw data'!$C$2:$CZ$3000,MATCH(1,INDEX(('ce raw data'!$A$2:$A$3000=C128)*('ce raw data'!$B$2:$B$3000=$B153),,),0),MATCH(J131,'ce raw data'!$C$1:$CZ$1,0))="","-",INDEX('ce raw data'!$C$2:$CZ$3000,MATCH(1,INDEX(('ce raw data'!$A$2:$A$3000=C128)*('ce raw data'!$B$2:$B$3000=$B153),,),0),MATCH(J131,'ce raw data'!$C$1:$CZ$1,0))),"-")</f>
        <v>-</v>
      </c>
      <c r="K153" s="8" t="str">
        <f>IFERROR(IF(INDEX('ce raw data'!$C$2:$CZ$3000,MATCH(1,INDEX(('ce raw data'!$A$2:$A$3000=C128)*('ce raw data'!$B$2:$B$3000=$B153),,),0),MATCH(K131,'ce raw data'!$C$1:$CZ$1,0))="","-",INDEX('ce raw data'!$C$2:$CZ$3000,MATCH(1,INDEX(('ce raw data'!$A$2:$A$3000=C128)*('ce raw data'!$B$2:$B$3000=$B153),,),0),MATCH(K131,'ce raw data'!$C$1:$CZ$1,0))),"-")</f>
        <v>-</v>
      </c>
      <c r="L153" s="8" t="str">
        <f>IFERROR(IF(INDEX('ce raw data'!$C$2:$CZ$3000,MATCH(1,INDEX(('ce raw data'!$A$2:$A$3000=C128)*('ce raw data'!$B$2:$B$3000=$B153),,),0),MATCH(L131,'ce raw data'!$C$1:$CZ$1,0))="","-",INDEX('ce raw data'!$C$2:$CZ$3000,MATCH(1,INDEX(('ce raw data'!$A$2:$A$3000=C128)*('ce raw data'!$B$2:$B$3000=$B153),,),0),MATCH(L131,'ce raw data'!$C$1:$CZ$1,0))),"-")</f>
        <v>-</v>
      </c>
      <c r="M153" s="8" t="str">
        <f>IFERROR(IF(INDEX('ce raw data'!$C$2:$CZ$3000,MATCH(1,INDEX(('ce raw data'!$A$2:$A$3000=C128)*('ce raw data'!$B$2:$B$3000=$B153),,),0),MATCH(M131,'ce raw data'!$C$1:$CZ$1,0))="","-",INDEX('ce raw data'!$C$2:$CZ$3000,MATCH(1,INDEX(('ce raw data'!$A$2:$A$3000=C128)*('ce raw data'!$B$2:$B$3000=$B153),,),0),MATCH(M131,'ce raw data'!$C$1:$CZ$1,0))),"-")</f>
        <v>-</v>
      </c>
      <c r="N153" s="8" t="str">
        <f>IFERROR(IF(INDEX('ce raw data'!$C$2:$CZ$3000,MATCH(1,INDEX(('ce raw data'!$A$2:$A$3000=C128)*('ce raw data'!$B$2:$B$3000=$B153),,),0),MATCH(N131,'ce raw data'!$C$1:$CZ$1,0))="","-",INDEX('ce raw data'!$C$2:$CZ$3000,MATCH(1,INDEX(('ce raw data'!$A$2:$A$3000=C128)*('ce raw data'!$B$2:$B$3000=$B153),,),0),MATCH(N131,'ce raw data'!$C$1:$CZ$1,0))),"-")</f>
        <v>-</v>
      </c>
    </row>
    <row r="154" spans="2:14" hidden="1" x14ac:dyDescent="0.4">
      <c r="B154" s="11"/>
      <c r="C154" s="8" t="str">
        <f>IFERROR(IF(INDEX('ce raw data'!$C$2:$CZ$3000,MATCH(1,INDEX(('ce raw data'!$A$2:$A$3000=C128)*('ce raw data'!$B$2:$B$3000=$B155),,),0),MATCH(SUBSTITUTE(C131,"Allele","Height"),'ce raw data'!$C$1:$CZ$1,0))="","-",INDEX('ce raw data'!$C$2:$CZ$3000,MATCH(1,INDEX(('ce raw data'!$A$2:$A$3000=C128)*('ce raw data'!$B$2:$B$3000=$B155),,),0),MATCH(SUBSTITUTE(C131,"Allele","Height"),'ce raw data'!$C$1:$CZ$1,0))),"-")</f>
        <v>-</v>
      </c>
      <c r="D154" s="8" t="str">
        <f>IFERROR(IF(INDEX('ce raw data'!$C$2:$CZ$3000,MATCH(1,INDEX(('ce raw data'!$A$2:$A$3000=C128)*('ce raw data'!$B$2:$B$3000=$B155),,),0),MATCH(SUBSTITUTE(D131,"Allele","Height"),'ce raw data'!$C$1:$CZ$1,0))="","-",INDEX('ce raw data'!$C$2:$CZ$3000,MATCH(1,INDEX(('ce raw data'!$A$2:$A$3000=C128)*('ce raw data'!$B$2:$B$3000=$B155),,),0),MATCH(SUBSTITUTE(D131,"Allele","Height"),'ce raw data'!$C$1:$CZ$1,0))),"-")</f>
        <v>-</v>
      </c>
      <c r="E154" s="8" t="str">
        <f>IFERROR(IF(INDEX('ce raw data'!$C$2:$CZ$3000,MATCH(1,INDEX(('ce raw data'!$A$2:$A$3000=C128)*('ce raw data'!$B$2:$B$3000=$B155),,),0),MATCH(SUBSTITUTE(E131,"Allele","Height"),'ce raw data'!$C$1:$CZ$1,0))="","-",INDEX('ce raw data'!$C$2:$CZ$3000,MATCH(1,INDEX(('ce raw data'!$A$2:$A$3000=C128)*('ce raw data'!$B$2:$B$3000=$B155),,),0),MATCH(SUBSTITUTE(E131,"Allele","Height"),'ce raw data'!$C$1:$CZ$1,0))),"-")</f>
        <v>-</v>
      </c>
      <c r="F154" s="8" t="str">
        <f>IFERROR(IF(INDEX('ce raw data'!$C$2:$CZ$3000,MATCH(1,INDEX(('ce raw data'!$A$2:$A$3000=C128)*('ce raw data'!$B$2:$B$3000=$B155),,),0),MATCH(SUBSTITUTE(F131,"Allele","Height"),'ce raw data'!$C$1:$CZ$1,0))="","-",INDEX('ce raw data'!$C$2:$CZ$3000,MATCH(1,INDEX(('ce raw data'!$A$2:$A$3000=C128)*('ce raw data'!$B$2:$B$3000=$B155),,),0),MATCH(SUBSTITUTE(F131,"Allele","Height"),'ce raw data'!$C$1:$CZ$1,0))),"-")</f>
        <v>-</v>
      </c>
      <c r="G154" s="8" t="str">
        <f>IFERROR(IF(INDEX('ce raw data'!$C$2:$CZ$3000,MATCH(1,INDEX(('ce raw data'!$A$2:$A$3000=C128)*('ce raw data'!$B$2:$B$3000=$B155),,),0),MATCH(SUBSTITUTE(G131,"Allele","Height"),'ce raw data'!$C$1:$CZ$1,0))="","-",INDEX('ce raw data'!$C$2:$CZ$3000,MATCH(1,INDEX(('ce raw data'!$A$2:$A$3000=C128)*('ce raw data'!$B$2:$B$3000=$B155),,),0),MATCH(SUBSTITUTE(G131,"Allele","Height"),'ce raw data'!$C$1:$CZ$1,0))),"-")</f>
        <v>-</v>
      </c>
      <c r="H154" s="8" t="str">
        <f>IFERROR(IF(INDEX('ce raw data'!$C$2:$CZ$3000,MATCH(1,INDEX(('ce raw data'!$A$2:$A$3000=C128)*('ce raw data'!$B$2:$B$3000=$B155),,),0),MATCH(SUBSTITUTE(H131,"Allele","Height"),'ce raw data'!$C$1:$CZ$1,0))="","-",INDEX('ce raw data'!$C$2:$CZ$3000,MATCH(1,INDEX(('ce raw data'!$A$2:$A$3000=C128)*('ce raw data'!$B$2:$B$3000=$B155),,),0),MATCH(SUBSTITUTE(H131,"Allele","Height"),'ce raw data'!$C$1:$CZ$1,0))),"-")</f>
        <v>-</v>
      </c>
      <c r="I154" s="8" t="str">
        <f>IFERROR(IF(INDEX('ce raw data'!$C$2:$CZ$3000,MATCH(1,INDEX(('ce raw data'!$A$2:$A$3000=C128)*('ce raw data'!$B$2:$B$3000=$B155),,),0),MATCH(SUBSTITUTE(I131,"Allele","Height"),'ce raw data'!$C$1:$CZ$1,0))="","-",INDEX('ce raw data'!$C$2:$CZ$3000,MATCH(1,INDEX(('ce raw data'!$A$2:$A$3000=C128)*('ce raw data'!$B$2:$B$3000=$B155),,),0),MATCH(SUBSTITUTE(I131,"Allele","Height"),'ce raw data'!$C$1:$CZ$1,0))),"-")</f>
        <v>-</v>
      </c>
      <c r="J154" s="8" t="str">
        <f>IFERROR(IF(INDEX('ce raw data'!$C$2:$CZ$3000,MATCH(1,INDEX(('ce raw data'!$A$2:$A$3000=C128)*('ce raw data'!$B$2:$B$3000=$B155),,),0),MATCH(SUBSTITUTE(J131,"Allele","Height"),'ce raw data'!$C$1:$CZ$1,0))="","-",INDEX('ce raw data'!$C$2:$CZ$3000,MATCH(1,INDEX(('ce raw data'!$A$2:$A$3000=C128)*('ce raw data'!$B$2:$B$3000=$B155),,),0),MATCH(SUBSTITUTE(J131,"Allele","Height"),'ce raw data'!$C$1:$CZ$1,0))),"-")</f>
        <v>-</v>
      </c>
      <c r="K154" s="8" t="str">
        <f>IFERROR(IF(INDEX('ce raw data'!$C$2:$CZ$3000,MATCH(1,INDEX(('ce raw data'!$A$2:$A$3000=C128)*('ce raw data'!$B$2:$B$3000=$B155),,),0),MATCH(SUBSTITUTE(K131,"Allele","Height"),'ce raw data'!$C$1:$CZ$1,0))="","-",INDEX('ce raw data'!$C$2:$CZ$3000,MATCH(1,INDEX(('ce raw data'!$A$2:$A$3000=C128)*('ce raw data'!$B$2:$B$3000=$B155),,),0),MATCH(SUBSTITUTE(K131,"Allele","Height"),'ce raw data'!$C$1:$CZ$1,0))),"-")</f>
        <v>-</v>
      </c>
      <c r="L154" s="8" t="str">
        <f>IFERROR(IF(INDEX('ce raw data'!$C$2:$CZ$3000,MATCH(1,INDEX(('ce raw data'!$A$2:$A$3000=C128)*('ce raw data'!$B$2:$B$3000=$B155),,),0),MATCH(SUBSTITUTE(L131,"Allele","Height"),'ce raw data'!$C$1:$CZ$1,0))="","-",INDEX('ce raw data'!$C$2:$CZ$3000,MATCH(1,INDEX(('ce raw data'!$A$2:$A$3000=C128)*('ce raw data'!$B$2:$B$3000=$B155),,),0),MATCH(SUBSTITUTE(L131,"Allele","Height"),'ce raw data'!$C$1:$CZ$1,0))),"-")</f>
        <v>-</v>
      </c>
      <c r="M154" s="8" t="str">
        <f>IFERROR(IF(INDEX('ce raw data'!$C$2:$CZ$3000,MATCH(1,INDEX(('ce raw data'!$A$2:$A$3000=C128)*('ce raw data'!$B$2:$B$3000=$B155),,),0),MATCH(SUBSTITUTE(M131,"Allele","Height"),'ce raw data'!$C$1:$CZ$1,0))="","-",INDEX('ce raw data'!$C$2:$CZ$3000,MATCH(1,INDEX(('ce raw data'!$A$2:$A$3000=C128)*('ce raw data'!$B$2:$B$3000=$B155),,),0),MATCH(SUBSTITUTE(M131,"Allele","Height"),'ce raw data'!$C$1:$CZ$1,0))),"-")</f>
        <v>-</v>
      </c>
      <c r="N154" s="8" t="str">
        <f>IFERROR(IF(INDEX('ce raw data'!$C$2:$CZ$3000,MATCH(1,INDEX(('ce raw data'!$A$2:$A$3000=C128)*('ce raw data'!$B$2:$B$3000=$B155),,),0),MATCH(SUBSTITUTE(N131,"Allele","Height"),'ce raw data'!$C$1:$CZ$1,0))="","-",INDEX('ce raw data'!$C$2:$CZ$3000,MATCH(1,INDEX(('ce raw data'!$A$2:$A$3000=C128)*('ce raw data'!$B$2:$B$3000=$B155),,),0),MATCH(SUBSTITUTE(N131,"Allele","Height"),'ce raw data'!$C$1:$CZ$1,0))),"-")</f>
        <v>-</v>
      </c>
    </row>
    <row r="155" spans="2:14" x14ac:dyDescent="0.4">
      <c r="B155" s="11" t="str">
        <f>'Allele Call Table'!$A$93</f>
        <v>Penta D</v>
      </c>
      <c r="C155" s="8" t="str">
        <f>IFERROR(IF(INDEX('ce raw data'!$C$2:$CZ$3000,MATCH(1,INDEX(('ce raw data'!$A$2:$A$3000=C128)*('ce raw data'!$B$2:$B$3000=$B155),,),0),MATCH(C131,'ce raw data'!$C$1:$CZ$1,0))="","-",INDEX('ce raw data'!$C$2:$CZ$3000,MATCH(1,INDEX(('ce raw data'!$A$2:$A$3000=C128)*('ce raw data'!$B$2:$B$3000=$B155),,),0),MATCH(C131,'ce raw data'!$C$1:$CZ$1,0))),"-")</f>
        <v>-</v>
      </c>
      <c r="D155" s="8" t="str">
        <f>IFERROR(IF(INDEX('ce raw data'!$C$2:$CZ$3000,MATCH(1,INDEX(('ce raw data'!$A$2:$A$3000=C128)*('ce raw data'!$B$2:$B$3000=$B155),,),0),MATCH(D131,'ce raw data'!$C$1:$CZ$1,0))="","-",INDEX('ce raw data'!$C$2:$CZ$3000,MATCH(1,INDEX(('ce raw data'!$A$2:$A$3000=C128)*('ce raw data'!$B$2:$B$3000=$B155),,),0),MATCH(D131,'ce raw data'!$C$1:$CZ$1,0))),"-")</f>
        <v>-</v>
      </c>
      <c r="E155" s="8" t="str">
        <f>IFERROR(IF(INDEX('ce raw data'!$C$2:$CZ$3000,MATCH(1,INDEX(('ce raw data'!$A$2:$A$3000=C128)*('ce raw data'!$B$2:$B$3000=$B155),,),0),MATCH(E131,'ce raw data'!$C$1:$CZ$1,0))="","-",INDEX('ce raw data'!$C$2:$CZ$3000,MATCH(1,INDEX(('ce raw data'!$A$2:$A$3000=C128)*('ce raw data'!$B$2:$B$3000=$B155),,),0),MATCH(E131,'ce raw data'!$C$1:$CZ$1,0))),"-")</f>
        <v>-</v>
      </c>
      <c r="F155" s="8" t="str">
        <f>IFERROR(IF(INDEX('ce raw data'!$C$2:$CZ$3000,MATCH(1,INDEX(('ce raw data'!$A$2:$A$3000=C128)*('ce raw data'!$B$2:$B$3000=$B155),,),0),MATCH(F131,'ce raw data'!$C$1:$CZ$1,0))="","-",INDEX('ce raw data'!$C$2:$CZ$3000,MATCH(1,INDEX(('ce raw data'!$A$2:$A$3000=C128)*('ce raw data'!$B$2:$B$3000=$B155),,),0),MATCH(F131,'ce raw data'!$C$1:$CZ$1,0))),"-")</f>
        <v>-</v>
      </c>
      <c r="G155" s="8" t="str">
        <f>IFERROR(IF(INDEX('ce raw data'!$C$2:$CZ$3000,MATCH(1,INDEX(('ce raw data'!$A$2:$A$3000=C128)*('ce raw data'!$B$2:$B$3000=$B155),,),0),MATCH(G131,'ce raw data'!$C$1:$CZ$1,0))="","-",INDEX('ce raw data'!$C$2:$CZ$3000,MATCH(1,INDEX(('ce raw data'!$A$2:$A$3000=C128)*('ce raw data'!$B$2:$B$3000=$B155),,),0),MATCH(G131,'ce raw data'!$C$1:$CZ$1,0))),"-")</f>
        <v>-</v>
      </c>
      <c r="H155" s="8" t="str">
        <f>IFERROR(IF(INDEX('ce raw data'!$C$2:$CZ$3000,MATCH(1,INDEX(('ce raw data'!$A$2:$A$3000=C128)*('ce raw data'!$B$2:$B$3000=$B155),,),0),MATCH(H131,'ce raw data'!$C$1:$CZ$1,0))="","-",INDEX('ce raw data'!$C$2:$CZ$3000,MATCH(1,INDEX(('ce raw data'!$A$2:$A$3000=C128)*('ce raw data'!$B$2:$B$3000=$B155),,),0),MATCH(H131,'ce raw data'!$C$1:$CZ$1,0))),"-")</f>
        <v>-</v>
      </c>
      <c r="I155" s="8" t="str">
        <f>IFERROR(IF(INDEX('ce raw data'!$C$2:$CZ$3000,MATCH(1,INDEX(('ce raw data'!$A$2:$A$3000=C128)*('ce raw data'!$B$2:$B$3000=$B155),,),0),MATCH(I131,'ce raw data'!$C$1:$CZ$1,0))="","-",INDEX('ce raw data'!$C$2:$CZ$3000,MATCH(1,INDEX(('ce raw data'!$A$2:$A$3000=C128)*('ce raw data'!$B$2:$B$3000=$B155),,),0),MATCH(I131,'ce raw data'!$C$1:$CZ$1,0))),"-")</f>
        <v>-</v>
      </c>
      <c r="J155" s="8" t="str">
        <f>IFERROR(IF(INDEX('ce raw data'!$C$2:$CZ$3000,MATCH(1,INDEX(('ce raw data'!$A$2:$A$3000=C128)*('ce raw data'!$B$2:$B$3000=$B155),,),0),MATCH(J131,'ce raw data'!$C$1:$CZ$1,0))="","-",INDEX('ce raw data'!$C$2:$CZ$3000,MATCH(1,INDEX(('ce raw data'!$A$2:$A$3000=C128)*('ce raw data'!$B$2:$B$3000=$B155),,),0),MATCH(J131,'ce raw data'!$C$1:$CZ$1,0))),"-")</f>
        <v>-</v>
      </c>
      <c r="K155" s="8" t="str">
        <f>IFERROR(IF(INDEX('ce raw data'!$C$2:$CZ$3000,MATCH(1,INDEX(('ce raw data'!$A$2:$A$3000=C128)*('ce raw data'!$B$2:$B$3000=$B155),,),0),MATCH(K131,'ce raw data'!$C$1:$CZ$1,0))="","-",INDEX('ce raw data'!$C$2:$CZ$3000,MATCH(1,INDEX(('ce raw data'!$A$2:$A$3000=C128)*('ce raw data'!$B$2:$B$3000=$B155),,),0),MATCH(K131,'ce raw data'!$C$1:$CZ$1,0))),"-")</f>
        <v>-</v>
      </c>
      <c r="L155" s="8" t="str">
        <f>IFERROR(IF(INDEX('ce raw data'!$C$2:$CZ$3000,MATCH(1,INDEX(('ce raw data'!$A$2:$A$3000=C128)*('ce raw data'!$B$2:$B$3000=$B155),,),0),MATCH(L131,'ce raw data'!$C$1:$CZ$1,0))="","-",INDEX('ce raw data'!$C$2:$CZ$3000,MATCH(1,INDEX(('ce raw data'!$A$2:$A$3000=C128)*('ce raw data'!$B$2:$B$3000=$B155),,),0),MATCH(L131,'ce raw data'!$C$1:$CZ$1,0))),"-")</f>
        <v>-</v>
      </c>
      <c r="M155" s="8" t="str">
        <f>IFERROR(IF(INDEX('ce raw data'!$C$2:$CZ$3000,MATCH(1,INDEX(('ce raw data'!$A$2:$A$3000=C128)*('ce raw data'!$B$2:$B$3000=$B155),,),0),MATCH(M131,'ce raw data'!$C$1:$CZ$1,0))="","-",INDEX('ce raw data'!$C$2:$CZ$3000,MATCH(1,INDEX(('ce raw data'!$A$2:$A$3000=C128)*('ce raw data'!$B$2:$B$3000=$B155),,),0),MATCH(M131,'ce raw data'!$C$1:$CZ$1,0))),"-")</f>
        <v>-</v>
      </c>
      <c r="N155" s="8" t="str">
        <f>IFERROR(IF(INDEX('ce raw data'!$C$2:$CZ$3000,MATCH(1,INDEX(('ce raw data'!$A$2:$A$3000=C128)*('ce raw data'!$B$2:$B$3000=$B155),,),0),MATCH(N131,'ce raw data'!$C$1:$CZ$1,0))="","-",INDEX('ce raw data'!$C$2:$CZ$3000,MATCH(1,INDEX(('ce raw data'!$A$2:$A$3000=C128)*('ce raw data'!$B$2:$B$3000=$B155),,),0),MATCH(N131,'ce raw data'!$C$1:$CZ$1,0))),"-")</f>
        <v>-</v>
      </c>
    </row>
    <row r="156" spans="2:14" hidden="1" x14ac:dyDescent="0.4">
      <c r="B156" s="10"/>
      <c r="C156" s="8" t="str">
        <f>IFERROR(IF(INDEX('ce raw data'!$C$2:$CZ$3000,MATCH(1,INDEX(('ce raw data'!$A$2:$A$3000=C128)*('ce raw data'!$B$2:$B$3000=$B157),,),0),MATCH(SUBSTITUTE(C131,"Allele","Height"),'ce raw data'!$C$1:$CZ$1,0))="","-",INDEX('ce raw data'!$C$2:$CZ$3000,MATCH(1,INDEX(('ce raw data'!$A$2:$A$3000=C128)*('ce raw data'!$B$2:$B$3000=$B157),,),0),MATCH(SUBSTITUTE(C131,"Allele","Height"),'ce raw data'!$C$1:$CZ$1,0))),"-")</f>
        <v>-</v>
      </c>
      <c r="D156" s="8" t="str">
        <f>IFERROR(IF(INDEX('ce raw data'!$C$2:$CZ$3000,MATCH(1,INDEX(('ce raw data'!$A$2:$A$3000=C128)*('ce raw data'!$B$2:$B$3000=$B157),,),0),MATCH(SUBSTITUTE(D131,"Allele","Height"),'ce raw data'!$C$1:$CZ$1,0))="","-",INDEX('ce raw data'!$C$2:$CZ$3000,MATCH(1,INDEX(('ce raw data'!$A$2:$A$3000=C128)*('ce raw data'!$B$2:$B$3000=$B157),,),0),MATCH(SUBSTITUTE(D131,"Allele","Height"),'ce raw data'!$C$1:$CZ$1,0))),"-")</f>
        <v>-</v>
      </c>
      <c r="E156" s="8" t="str">
        <f>IFERROR(IF(INDEX('ce raw data'!$C$2:$CZ$3000,MATCH(1,INDEX(('ce raw data'!$A$2:$A$3000=C128)*('ce raw data'!$B$2:$B$3000=$B157),,),0),MATCH(SUBSTITUTE(E131,"Allele","Height"),'ce raw data'!$C$1:$CZ$1,0))="","-",INDEX('ce raw data'!$C$2:$CZ$3000,MATCH(1,INDEX(('ce raw data'!$A$2:$A$3000=C128)*('ce raw data'!$B$2:$B$3000=$B157),,),0),MATCH(SUBSTITUTE(E131,"Allele","Height"),'ce raw data'!$C$1:$CZ$1,0))),"-")</f>
        <v>-</v>
      </c>
      <c r="F156" s="8" t="str">
        <f>IFERROR(IF(INDEX('ce raw data'!$C$2:$CZ$3000,MATCH(1,INDEX(('ce raw data'!$A$2:$A$3000=C128)*('ce raw data'!$B$2:$B$3000=$B157),,),0),MATCH(SUBSTITUTE(F131,"Allele","Height"),'ce raw data'!$C$1:$CZ$1,0))="","-",INDEX('ce raw data'!$C$2:$CZ$3000,MATCH(1,INDEX(('ce raw data'!$A$2:$A$3000=C128)*('ce raw data'!$B$2:$B$3000=$B157),,),0),MATCH(SUBSTITUTE(F131,"Allele","Height"),'ce raw data'!$C$1:$CZ$1,0))),"-")</f>
        <v>-</v>
      </c>
      <c r="G156" s="8" t="str">
        <f>IFERROR(IF(INDEX('ce raw data'!$C$2:$CZ$3000,MATCH(1,INDEX(('ce raw data'!$A$2:$A$3000=C128)*('ce raw data'!$B$2:$B$3000=$B157),,),0),MATCH(SUBSTITUTE(G131,"Allele","Height"),'ce raw data'!$C$1:$CZ$1,0))="","-",INDEX('ce raw data'!$C$2:$CZ$3000,MATCH(1,INDEX(('ce raw data'!$A$2:$A$3000=C128)*('ce raw data'!$B$2:$B$3000=$B157),,),0),MATCH(SUBSTITUTE(G131,"Allele","Height"),'ce raw data'!$C$1:$CZ$1,0))),"-")</f>
        <v>-</v>
      </c>
      <c r="H156" s="8" t="str">
        <f>IFERROR(IF(INDEX('ce raw data'!$C$2:$CZ$3000,MATCH(1,INDEX(('ce raw data'!$A$2:$A$3000=C128)*('ce raw data'!$B$2:$B$3000=$B157),,),0),MATCH(SUBSTITUTE(H131,"Allele","Height"),'ce raw data'!$C$1:$CZ$1,0))="","-",INDEX('ce raw data'!$C$2:$CZ$3000,MATCH(1,INDEX(('ce raw data'!$A$2:$A$3000=C128)*('ce raw data'!$B$2:$B$3000=$B157),,),0),MATCH(SUBSTITUTE(H131,"Allele","Height"),'ce raw data'!$C$1:$CZ$1,0))),"-")</f>
        <v>-</v>
      </c>
      <c r="I156" s="8" t="str">
        <f>IFERROR(IF(INDEX('ce raw data'!$C$2:$CZ$3000,MATCH(1,INDEX(('ce raw data'!$A$2:$A$3000=C128)*('ce raw data'!$B$2:$B$3000=$B157),,),0),MATCH(SUBSTITUTE(I131,"Allele","Height"),'ce raw data'!$C$1:$CZ$1,0))="","-",INDEX('ce raw data'!$C$2:$CZ$3000,MATCH(1,INDEX(('ce raw data'!$A$2:$A$3000=C128)*('ce raw data'!$B$2:$B$3000=$B157),,),0),MATCH(SUBSTITUTE(I131,"Allele","Height"),'ce raw data'!$C$1:$CZ$1,0))),"-")</f>
        <v>-</v>
      </c>
      <c r="J156" s="8" t="str">
        <f>IFERROR(IF(INDEX('ce raw data'!$C$2:$CZ$3000,MATCH(1,INDEX(('ce raw data'!$A$2:$A$3000=C128)*('ce raw data'!$B$2:$B$3000=$B157),,),0),MATCH(SUBSTITUTE(J131,"Allele","Height"),'ce raw data'!$C$1:$CZ$1,0))="","-",INDEX('ce raw data'!$C$2:$CZ$3000,MATCH(1,INDEX(('ce raw data'!$A$2:$A$3000=C128)*('ce raw data'!$B$2:$B$3000=$B157),,),0),MATCH(SUBSTITUTE(J131,"Allele","Height"),'ce raw data'!$C$1:$CZ$1,0))),"-")</f>
        <v>-</v>
      </c>
      <c r="K156" s="8" t="str">
        <f>IFERROR(IF(INDEX('ce raw data'!$C$2:$CZ$3000,MATCH(1,INDEX(('ce raw data'!$A$2:$A$3000=C128)*('ce raw data'!$B$2:$B$3000=$B157),,),0),MATCH(SUBSTITUTE(K131,"Allele","Height"),'ce raw data'!$C$1:$CZ$1,0))="","-",INDEX('ce raw data'!$C$2:$CZ$3000,MATCH(1,INDEX(('ce raw data'!$A$2:$A$3000=C128)*('ce raw data'!$B$2:$B$3000=$B157),,),0),MATCH(SUBSTITUTE(K131,"Allele","Height"),'ce raw data'!$C$1:$CZ$1,0))),"-")</f>
        <v>-</v>
      </c>
      <c r="L156" s="8" t="str">
        <f>IFERROR(IF(INDEX('ce raw data'!$C$2:$CZ$3000,MATCH(1,INDEX(('ce raw data'!$A$2:$A$3000=C128)*('ce raw data'!$B$2:$B$3000=$B157),,),0),MATCH(SUBSTITUTE(L131,"Allele","Height"),'ce raw data'!$C$1:$CZ$1,0))="","-",INDEX('ce raw data'!$C$2:$CZ$3000,MATCH(1,INDEX(('ce raw data'!$A$2:$A$3000=C128)*('ce raw data'!$B$2:$B$3000=$B157),,),0),MATCH(SUBSTITUTE(L131,"Allele","Height"),'ce raw data'!$C$1:$CZ$1,0))),"-")</f>
        <v>-</v>
      </c>
      <c r="M156" s="8" t="str">
        <f>IFERROR(IF(INDEX('ce raw data'!$C$2:$CZ$3000,MATCH(1,INDEX(('ce raw data'!$A$2:$A$3000=C128)*('ce raw data'!$B$2:$B$3000=$B157),,),0),MATCH(SUBSTITUTE(M131,"Allele","Height"),'ce raw data'!$C$1:$CZ$1,0))="","-",INDEX('ce raw data'!$C$2:$CZ$3000,MATCH(1,INDEX(('ce raw data'!$A$2:$A$3000=C128)*('ce raw data'!$B$2:$B$3000=$B157),,),0),MATCH(SUBSTITUTE(M131,"Allele","Height"),'ce raw data'!$C$1:$CZ$1,0))),"-")</f>
        <v>-</v>
      </c>
      <c r="N156" s="8" t="str">
        <f>IFERROR(IF(INDEX('ce raw data'!$C$2:$CZ$3000,MATCH(1,INDEX(('ce raw data'!$A$2:$A$3000=C128)*('ce raw data'!$B$2:$B$3000=$B157),,),0),MATCH(SUBSTITUTE(N131,"Allele","Height"),'ce raw data'!$C$1:$CZ$1,0))="","-",INDEX('ce raw data'!$C$2:$CZ$3000,MATCH(1,INDEX(('ce raw data'!$A$2:$A$3000=C128)*('ce raw data'!$B$2:$B$3000=$B157),,),0),MATCH(SUBSTITUTE(N131,"Allele","Height"),'ce raw data'!$C$1:$CZ$1,0))),"-")</f>
        <v>-</v>
      </c>
    </row>
    <row r="157" spans="2:14" x14ac:dyDescent="0.4">
      <c r="B157" s="14" t="str">
        <f>'Allele Call Table'!$A$95</f>
        <v>TH01</v>
      </c>
      <c r="C157" s="8" t="str">
        <f>IFERROR(IF(INDEX('ce raw data'!$C$2:$CZ$3000,MATCH(1,INDEX(('ce raw data'!$A$2:$A$3000=C128)*('ce raw data'!$B$2:$B$3000=$B157),,),0),MATCH(C131,'ce raw data'!$C$1:$CZ$1,0))="","-",INDEX('ce raw data'!$C$2:$CZ$3000,MATCH(1,INDEX(('ce raw data'!$A$2:$A$3000=C128)*('ce raw data'!$B$2:$B$3000=$B157),,),0),MATCH(C131,'ce raw data'!$C$1:$CZ$1,0))),"-")</f>
        <v>-</v>
      </c>
      <c r="D157" s="8" t="str">
        <f>IFERROR(IF(INDEX('ce raw data'!$C$2:$CZ$3000,MATCH(1,INDEX(('ce raw data'!$A$2:$A$3000=C128)*('ce raw data'!$B$2:$B$3000=$B157),,),0),MATCH(D131,'ce raw data'!$C$1:$CZ$1,0))="","-",INDEX('ce raw data'!$C$2:$CZ$3000,MATCH(1,INDEX(('ce raw data'!$A$2:$A$3000=C128)*('ce raw data'!$B$2:$B$3000=$B157),,),0),MATCH(D131,'ce raw data'!$C$1:$CZ$1,0))),"-")</f>
        <v>-</v>
      </c>
      <c r="E157" s="8" t="str">
        <f>IFERROR(IF(INDEX('ce raw data'!$C$2:$CZ$3000,MATCH(1,INDEX(('ce raw data'!$A$2:$A$3000=C128)*('ce raw data'!$B$2:$B$3000=$B157),,),0),MATCH(E131,'ce raw data'!$C$1:$CZ$1,0))="","-",INDEX('ce raw data'!$C$2:$CZ$3000,MATCH(1,INDEX(('ce raw data'!$A$2:$A$3000=C128)*('ce raw data'!$B$2:$B$3000=$B157),,),0),MATCH(E131,'ce raw data'!$C$1:$CZ$1,0))),"-")</f>
        <v>-</v>
      </c>
      <c r="F157" s="8" t="str">
        <f>IFERROR(IF(INDEX('ce raw data'!$C$2:$CZ$3000,MATCH(1,INDEX(('ce raw data'!$A$2:$A$3000=C128)*('ce raw data'!$B$2:$B$3000=$B157),,),0),MATCH(F131,'ce raw data'!$C$1:$CZ$1,0))="","-",INDEX('ce raw data'!$C$2:$CZ$3000,MATCH(1,INDEX(('ce raw data'!$A$2:$A$3000=C128)*('ce raw data'!$B$2:$B$3000=$B157),,),0),MATCH(F131,'ce raw data'!$C$1:$CZ$1,0))),"-")</f>
        <v>-</v>
      </c>
      <c r="G157" s="8" t="str">
        <f>IFERROR(IF(INDEX('ce raw data'!$C$2:$CZ$3000,MATCH(1,INDEX(('ce raw data'!$A$2:$A$3000=C128)*('ce raw data'!$B$2:$B$3000=$B157),,),0),MATCH(G131,'ce raw data'!$C$1:$CZ$1,0))="","-",INDEX('ce raw data'!$C$2:$CZ$3000,MATCH(1,INDEX(('ce raw data'!$A$2:$A$3000=C128)*('ce raw data'!$B$2:$B$3000=$B157),,),0),MATCH(G131,'ce raw data'!$C$1:$CZ$1,0))),"-")</f>
        <v>-</v>
      </c>
      <c r="H157" s="8" t="str">
        <f>IFERROR(IF(INDEX('ce raw data'!$C$2:$CZ$3000,MATCH(1,INDEX(('ce raw data'!$A$2:$A$3000=C128)*('ce raw data'!$B$2:$B$3000=$B157),,),0),MATCH(H131,'ce raw data'!$C$1:$CZ$1,0))="","-",INDEX('ce raw data'!$C$2:$CZ$3000,MATCH(1,INDEX(('ce raw data'!$A$2:$A$3000=C128)*('ce raw data'!$B$2:$B$3000=$B157),,),0),MATCH(H131,'ce raw data'!$C$1:$CZ$1,0))),"-")</f>
        <v>-</v>
      </c>
      <c r="I157" s="8" t="str">
        <f>IFERROR(IF(INDEX('ce raw data'!$C$2:$CZ$3000,MATCH(1,INDEX(('ce raw data'!$A$2:$A$3000=C128)*('ce raw data'!$B$2:$B$3000=$B157),,),0),MATCH(I131,'ce raw data'!$C$1:$CZ$1,0))="","-",INDEX('ce raw data'!$C$2:$CZ$3000,MATCH(1,INDEX(('ce raw data'!$A$2:$A$3000=C128)*('ce raw data'!$B$2:$B$3000=$B157),,),0),MATCH(I131,'ce raw data'!$C$1:$CZ$1,0))),"-")</f>
        <v>-</v>
      </c>
      <c r="J157" s="8" t="str">
        <f>IFERROR(IF(INDEX('ce raw data'!$C$2:$CZ$3000,MATCH(1,INDEX(('ce raw data'!$A$2:$A$3000=C128)*('ce raw data'!$B$2:$B$3000=$B157),,),0),MATCH(J131,'ce raw data'!$C$1:$CZ$1,0))="","-",INDEX('ce raw data'!$C$2:$CZ$3000,MATCH(1,INDEX(('ce raw data'!$A$2:$A$3000=C128)*('ce raw data'!$B$2:$B$3000=$B157),,),0),MATCH(J131,'ce raw data'!$C$1:$CZ$1,0))),"-")</f>
        <v>-</v>
      </c>
      <c r="K157" s="8" t="str">
        <f>IFERROR(IF(INDEX('ce raw data'!$C$2:$CZ$3000,MATCH(1,INDEX(('ce raw data'!$A$2:$A$3000=C128)*('ce raw data'!$B$2:$B$3000=$B157),,),0),MATCH(K131,'ce raw data'!$C$1:$CZ$1,0))="","-",INDEX('ce raw data'!$C$2:$CZ$3000,MATCH(1,INDEX(('ce raw data'!$A$2:$A$3000=C128)*('ce raw data'!$B$2:$B$3000=$B157),,),0),MATCH(K131,'ce raw data'!$C$1:$CZ$1,0))),"-")</f>
        <v>-</v>
      </c>
      <c r="L157" s="8" t="str">
        <f>IFERROR(IF(INDEX('ce raw data'!$C$2:$CZ$3000,MATCH(1,INDEX(('ce raw data'!$A$2:$A$3000=C128)*('ce raw data'!$B$2:$B$3000=$B157),,),0),MATCH(L131,'ce raw data'!$C$1:$CZ$1,0))="","-",INDEX('ce raw data'!$C$2:$CZ$3000,MATCH(1,INDEX(('ce raw data'!$A$2:$A$3000=C128)*('ce raw data'!$B$2:$B$3000=$B157),,),0),MATCH(L131,'ce raw data'!$C$1:$CZ$1,0))),"-")</f>
        <v>-</v>
      </c>
      <c r="M157" s="8" t="str">
        <f>IFERROR(IF(INDEX('ce raw data'!$C$2:$CZ$3000,MATCH(1,INDEX(('ce raw data'!$A$2:$A$3000=C128)*('ce raw data'!$B$2:$B$3000=$B157),,),0),MATCH(M131,'ce raw data'!$C$1:$CZ$1,0))="","-",INDEX('ce raw data'!$C$2:$CZ$3000,MATCH(1,INDEX(('ce raw data'!$A$2:$A$3000=C128)*('ce raw data'!$B$2:$B$3000=$B157),,),0),MATCH(M131,'ce raw data'!$C$1:$CZ$1,0))),"-")</f>
        <v>-</v>
      </c>
      <c r="N157" s="8" t="str">
        <f>IFERROR(IF(INDEX('ce raw data'!$C$2:$CZ$3000,MATCH(1,INDEX(('ce raw data'!$A$2:$A$3000=C128)*('ce raw data'!$B$2:$B$3000=$B157),,),0),MATCH(N131,'ce raw data'!$C$1:$CZ$1,0))="","-",INDEX('ce raw data'!$C$2:$CZ$3000,MATCH(1,INDEX(('ce raw data'!$A$2:$A$3000=C128)*('ce raw data'!$B$2:$B$3000=$B157),,),0),MATCH(N131,'ce raw data'!$C$1:$CZ$1,0))),"-")</f>
        <v>-</v>
      </c>
    </row>
    <row r="158" spans="2:14" hidden="1" x14ac:dyDescent="0.4">
      <c r="B158" s="14"/>
      <c r="C158" s="8" t="str">
        <f>IFERROR(IF(INDEX('ce raw data'!$C$2:$CZ$3000,MATCH(1,INDEX(('ce raw data'!$A$2:$A$3000=C128)*('ce raw data'!$B$2:$B$3000=$B159),,),0),MATCH(SUBSTITUTE(C131,"Allele","Height"),'ce raw data'!$C$1:$CZ$1,0))="","-",INDEX('ce raw data'!$C$2:$CZ$3000,MATCH(1,INDEX(('ce raw data'!$A$2:$A$3000=C128)*('ce raw data'!$B$2:$B$3000=$B159),,),0),MATCH(SUBSTITUTE(C131,"Allele","Height"),'ce raw data'!$C$1:$CZ$1,0))),"-")</f>
        <v>-</v>
      </c>
      <c r="D158" s="8" t="str">
        <f>IFERROR(IF(INDEX('ce raw data'!$C$2:$CZ$3000,MATCH(1,INDEX(('ce raw data'!$A$2:$A$3000=C128)*('ce raw data'!$B$2:$B$3000=$B159),,),0),MATCH(SUBSTITUTE(D131,"Allele","Height"),'ce raw data'!$C$1:$CZ$1,0))="","-",INDEX('ce raw data'!$C$2:$CZ$3000,MATCH(1,INDEX(('ce raw data'!$A$2:$A$3000=C128)*('ce raw data'!$B$2:$B$3000=$B159),,),0),MATCH(SUBSTITUTE(D131,"Allele","Height"),'ce raw data'!$C$1:$CZ$1,0))),"-")</f>
        <v>-</v>
      </c>
      <c r="E158" s="8" t="str">
        <f>IFERROR(IF(INDEX('ce raw data'!$C$2:$CZ$3000,MATCH(1,INDEX(('ce raw data'!$A$2:$A$3000=C128)*('ce raw data'!$B$2:$B$3000=$B159),,),0),MATCH(SUBSTITUTE(E131,"Allele","Height"),'ce raw data'!$C$1:$CZ$1,0))="","-",INDEX('ce raw data'!$C$2:$CZ$3000,MATCH(1,INDEX(('ce raw data'!$A$2:$A$3000=C128)*('ce raw data'!$B$2:$B$3000=$B159),,),0),MATCH(SUBSTITUTE(E131,"Allele","Height"),'ce raw data'!$C$1:$CZ$1,0))),"-")</f>
        <v>-</v>
      </c>
      <c r="F158" s="8" t="str">
        <f>IFERROR(IF(INDEX('ce raw data'!$C$2:$CZ$3000,MATCH(1,INDEX(('ce raw data'!$A$2:$A$3000=C128)*('ce raw data'!$B$2:$B$3000=$B159),,),0),MATCH(SUBSTITUTE(F131,"Allele","Height"),'ce raw data'!$C$1:$CZ$1,0))="","-",INDEX('ce raw data'!$C$2:$CZ$3000,MATCH(1,INDEX(('ce raw data'!$A$2:$A$3000=C128)*('ce raw data'!$B$2:$B$3000=$B159),,),0),MATCH(SUBSTITUTE(F131,"Allele","Height"),'ce raw data'!$C$1:$CZ$1,0))),"-")</f>
        <v>-</v>
      </c>
      <c r="G158" s="8" t="str">
        <f>IFERROR(IF(INDEX('ce raw data'!$C$2:$CZ$3000,MATCH(1,INDEX(('ce raw data'!$A$2:$A$3000=C128)*('ce raw data'!$B$2:$B$3000=$B159),,),0),MATCH(SUBSTITUTE(G131,"Allele","Height"),'ce raw data'!$C$1:$CZ$1,0))="","-",INDEX('ce raw data'!$C$2:$CZ$3000,MATCH(1,INDEX(('ce raw data'!$A$2:$A$3000=C128)*('ce raw data'!$B$2:$B$3000=$B159),,),0),MATCH(SUBSTITUTE(G131,"Allele","Height"),'ce raw data'!$C$1:$CZ$1,0))),"-")</f>
        <v>-</v>
      </c>
      <c r="H158" s="8" t="str">
        <f>IFERROR(IF(INDEX('ce raw data'!$C$2:$CZ$3000,MATCH(1,INDEX(('ce raw data'!$A$2:$A$3000=C128)*('ce raw data'!$B$2:$B$3000=$B159),,),0),MATCH(SUBSTITUTE(H131,"Allele","Height"),'ce raw data'!$C$1:$CZ$1,0))="","-",INDEX('ce raw data'!$C$2:$CZ$3000,MATCH(1,INDEX(('ce raw data'!$A$2:$A$3000=C128)*('ce raw data'!$B$2:$B$3000=$B159),,),0),MATCH(SUBSTITUTE(H131,"Allele","Height"),'ce raw data'!$C$1:$CZ$1,0))),"-")</f>
        <v>-</v>
      </c>
      <c r="I158" s="8" t="str">
        <f>IFERROR(IF(INDEX('ce raw data'!$C$2:$CZ$3000,MATCH(1,INDEX(('ce raw data'!$A$2:$A$3000=C128)*('ce raw data'!$B$2:$B$3000=$B159),,),0),MATCH(SUBSTITUTE(I131,"Allele","Height"),'ce raw data'!$C$1:$CZ$1,0))="","-",INDEX('ce raw data'!$C$2:$CZ$3000,MATCH(1,INDEX(('ce raw data'!$A$2:$A$3000=C128)*('ce raw data'!$B$2:$B$3000=$B159),,),0),MATCH(SUBSTITUTE(I131,"Allele","Height"),'ce raw data'!$C$1:$CZ$1,0))),"-")</f>
        <v>-</v>
      </c>
      <c r="J158" s="8" t="str">
        <f>IFERROR(IF(INDEX('ce raw data'!$C$2:$CZ$3000,MATCH(1,INDEX(('ce raw data'!$A$2:$A$3000=C128)*('ce raw data'!$B$2:$B$3000=$B159),,),0),MATCH(SUBSTITUTE(J131,"Allele","Height"),'ce raw data'!$C$1:$CZ$1,0))="","-",INDEX('ce raw data'!$C$2:$CZ$3000,MATCH(1,INDEX(('ce raw data'!$A$2:$A$3000=C128)*('ce raw data'!$B$2:$B$3000=$B159),,),0),MATCH(SUBSTITUTE(J131,"Allele","Height"),'ce raw data'!$C$1:$CZ$1,0))),"-")</f>
        <v>-</v>
      </c>
      <c r="K158" s="8" t="str">
        <f>IFERROR(IF(INDEX('ce raw data'!$C$2:$CZ$3000,MATCH(1,INDEX(('ce raw data'!$A$2:$A$3000=C128)*('ce raw data'!$B$2:$B$3000=$B159),,),0),MATCH(SUBSTITUTE(K131,"Allele","Height"),'ce raw data'!$C$1:$CZ$1,0))="","-",INDEX('ce raw data'!$C$2:$CZ$3000,MATCH(1,INDEX(('ce raw data'!$A$2:$A$3000=C128)*('ce raw data'!$B$2:$B$3000=$B159),,),0),MATCH(SUBSTITUTE(K131,"Allele","Height"),'ce raw data'!$C$1:$CZ$1,0))),"-")</f>
        <v>-</v>
      </c>
      <c r="L158" s="8" t="str">
        <f>IFERROR(IF(INDEX('ce raw data'!$C$2:$CZ$3000,MATCH(1,INDEX(('ce raw data'!$A$2:$A$3000=C128)*('ce raw data'!$B$2:$B$3000=$B159),,),0),MATCH(SUBSTITUTE(L131,"Allele","Height"),'ce raw data'!$C$1:$CZ$1,0))="","-",INDEX('ce raw data'!$C$2:$CZ$3000,MATCH(1,INDEX(('ce raw data'!$A$2:$A$3000=C128)*('ce raw data'!$B$2:$B$3000=$B159),,),0),MATCH(SUBSTITUTE(L131,"Allele","Height"),'ce raw data'!$C$1:$CZ$1,0))),"-")</f>
        <v>-</v>
      </c>
      <c r="M158" s="8" t="str">
        <f>IFERROR(IF(INDEX('ce raw data'!$C$2:$CZ$3000,MATCH(1,INDEX(('ce raw data'!$A$2:$A$3000=C128)*('ce raw data'!$B$2:$B$3000=$B159),,),0),MATCH(SUBSTITUTE(M131,"Allele","Height"),'ce raw data'!$C$1:$CZ$1,0))="","-",INDEX('ce raw data'!$C$2:$CZ$3000,MATCH(1,INDEX(('ce raw data'!$A$2:$A$3000=C128)*('ce raw data'!$B$2:$B$3000=$B159),,),0),MATCH(SUBSTITUTE(M131,"Allele","Height"),'ce raw data'!$C$1:$CZ$1,0))),"-")</f>
        <v>-</v>
      </c>
      <c r="N158" s="8" t="str">
        <f>IFERROR(IF(INDEX('ce raw data'!$C$2:$CZ$3000,MATCH(1,INDEX(('ce raw data'!$A$2:$A$3000=C128)*('ce raw data'!$B$2:$B$3000=$B159),,),0),MATCH(SUBSTITUTE(N131,"Allele","Height"),'ce raw data'!$C$1:$CZ$1,0))="","-",INDEX('ce raw data'!$C$2:$CZ$3000,MATCH(1,INDEX(('ce raw data'!$A$2:$A$3000=C128)*('ce raw data'!$B$2:$B$3000=$B159),,),0),MATCH(SUBSTITUTE(N131,"Allele","Height"),'ce raw data'!$C$1:$CZ$1,0))),"-")</f>
        <v>-</v>
      </c>
    </row>
    <row r="159" spans="2:14" x14ac:dyDescent="0.4">
      <c r="B159" s="14" t="str">
        <f>'Allele Call Table'!$A$97</f>
        <v>vWA</v>
      </c>
      <c r="C159" s="8" t="str">
        <f>IFERROR(IF(INDEX('ce raw data'!$C$2:$CZ$3000,MATCH(1,INDEX(('ce raw data'!$A$2:$A$3000=C128)*('ce raw data'!$B$2:$B$3000=$B159),,),0),MATCH(C131,'ce raw data'!$C$1:$CZ$1,0))="","-",INDEX('ce raw data'!$C$2:$CZ$3000,MATCH(1,INDEX(('ce raw data'!$A$2:$A$3000=C128)*('ce raw data'!$B$2:$B$3000=$B159),,),0),MATCH(C131,'ce raw data'!$C$1:$CZ$1,0))),"-")</f>
        <v>-</v>
      </c>
      <c r="D159" s="8" t="str">
        <f>IFERROR(IF(INDEX('ce raw data'!$C$2:$CZ$3000,MATCH(1,INDEX(('ce raw data'!$A$2:$A$3000=C128)*('ce raw data'!$B$2:$B$3000=$B159),,),0),MATCH(D131,'ce raw data'!$C$1:$CZ$1,0))="","-",INDEX('ce raw data'!$C$2:$CZ$3000,MATCH(1,INDEX(('ce raw data'!$A$2:$A$3000=C128)*('ce raw data'!$B$2:$B$3000=$B159),,),0),MATCH(D131,'ce raw data'!$C$1:$CZ$1,0))),"-")</f>
        <v>-</v>
      </c>
      <c r="E159" s="8" t="str">
        <f>IFERROR(IF(INDEX('ce raw data'!$C$2:$CZ$3000,MATCH(1,INDEX(('ce raw data'!$A$2:$A$3000=C128)*('ce raw data'!$B$2:$B$3000=$B159),,),0),MATCH(E131,'ce raw data'!$C$1:$CZ$1,0))="","-",INDEX('ce raw data'!$C$2:$CZ$3000,MATCH(1,INDEX(('ce raw data'!$A$2:$A$3000=C128)*('ce raw data'!$B$2:$B$3000=$B159),,),0),MATCH(E131,'ce raw data'!$C$1:$CZ$1,0))),"-")</f>
        <v>-</v>
      </c>
      <c r="F159" s="8" t="str">
        <f>IFERROR(IF(INDEX('ce raw data'!$C$2:$CZ$3000,MATCH(1,INDEX(('ce raw data'!$A$2:$A$3000=C128)*('ce raw data'!$B$2:$B$3000=$B159),,),0),MATCH(F131,'ce raw data'!$C$1:$CZ$1,0))="","-",INDEX('ce raw data'!$C$2:$CZ$3000,MATCH(1,INDEX(('ce raw data'!$A$2:$A$3000=C128)*('ce raw data'!$B$2:$B$3000=$B159),,),0),MATCH(F131,'ce raw data'!$C$1:$CZ$1,0))),"-")</f>
        <v>-</v>
      </c>
      <c r="G159" s="8" t="str">
        <f>IFERROR(IF(INDEX('ce raw data'!$C$2:$CZ$3000,MATCH(1,INDEX(('ce raw data'!$A$2:$A$3000=C128)*('ce raw data'!$B$2:$B$3000=$B159),,),0),MATCH(G131,'ce raw data'!$C$1:$CZ$1,0))="","-",INDEX('ce raw data'!$C$2:$CZ$3000,MATCH(1,INDEX(('ce raw data'!$A$2:$A$3000=C128)*('ce raw data'!$B$2:$B$3000=$B159),,),0),MATCH(G131,'ce raw data'!$C$1:$CZ$1,0))),"-")</f>
        <v>-</v>
      </c>
      <c r="H159" s="8" t="str">
        <f>IFERROR(IF(INDEX('ce raw data'!$C$2:$CZ$3000,MATCH(1,INDEX(('ce raw data'!$A$2:$A$3000=C128)*('ce raw data'!$B$2:$B$3000=$B159),,),0),MATCH(H131,'ce raw data'!$C$1:$CZ$1,0))="","-",INDEX('ce raw data'!$C$2:$CZ$3000,MATCH(1,INDEX(('ce raw data'!$A$2:$A$3000=C128)*('ce raw data'!$B$2:$B$3000=$B159),,),0),MATCH(H131,'ce raw data'!$C$1:$CZ$1,0))),"-")</f>
        <v>-</v>
      </c>
      <c r="I159" s="8" t="str">
        <f>IFERROR(IF(INDEX('ce raw data'!$C$2:$CZ$3000,MATCH(1,INDEX(('ce raw data'!$A$2:$A$3000=C128)*('ce raw data'!$B$2:$B$3000=$B159),,),0),MATCH(I131,'ce raw data'!$C$1:$CZ$1,0))="","-",INDEX('ce raw data'!$C$2:$CZ$3000,MATCH(1,INDEX(('ce raw data'!$A$2:$A$3000=C128)*('ce raw data'!$B$2:$B$3000=$B159),,),0),MATCH(I131,'ce raw data'!$C$1:$CZ$1,0))),"-")</f>
        <v>-</v>
      </c>
      <c r="J159" s="8" t="str">
        <f>IFERROR(IF(INDEX('ce raw data'!$C$2:$CZ$3000,MATCH(1,INDEX(('ce raw data'!$A$2:$A$3000=C128)*('ce raw data'!$B$2:$B$3000=$B159),,),0),MATCH(J131,'ce raw data'!$C$1:$CZ$1,0))="","-",INDEX('ce raw data'!$C$2:$CZ$3000,MATCH(1,INDEX(('ce raw data'!$A$2:$A$3000=C128)*('ce raw data'!$B$2:$B$3000=$B159),,),0),MATCH(J131,'ce raw data'!$C$1:$CZ$1,0))),"-")</f>
        <v>-</v>
      </c>
      <c r="K159" s="8" t="str">
        <f>IFERROR(IF(INDEX('ce raw data'!$C$2:$CZ$3000,MATCH(1,INDEX(('ce raw data'!$A$2:$A$3000=C128)*('ce raw data'!$B$2:$B$3000=$B159),,),0),MATCH(K131,'ce raw data'!$C$1:$CZ$1,0))="","-",INDEX('ce raw data'!$C$2:$CZ$3000,MATCH(1,INDEX(('ce raw data'!$A$2:$A$3000=C128)*('ce raw data'!$B$2:$B$3000=$B159),,),0),MATCH(K131,'ce raw data'!$C$1:$CZ$1,0))),"-")</f>
        <v>-</v>
      </c>
      <c r="L159" s="8" t="str">
        <f>IFERROR(IF(INDEX('ce raw data'!$C$2:$CZ$3000,MATCH(1,INDEX(('ce raw data'!$A$2:$A$3000=C128)*('ce raw data'!$B$2:$B$3000=$B159),,),0),MATCH(L131,'ce raw data'!$C$1:$CZ$1,0))="","-",INDEX('ce raw data'!$C$2:$CZ$3000,MATCH(1,INDEX(('ce raw data'!$A$2:$A$3000=C128)*('ce raw data'!$B$2:$B$3000=$B159),,),0),MATCH(L131,'ce raw data'!$C$1:$CZ$1,0))),"-")</f>
        <v>-</v>
      </c>
      <c r="M159" s="8" t="str">
        <f>IFERROR(IF(INDEX('ce raw data'!$C$2:$CZ$3000,MATCH(1,INDEX(('ce raw data'!$A$2:$A$3000=C128)*('ce raw data'!$B$2:$B$3000=$B159),,),0),MATCH(M131,'ce raw data'!$C$1:$CZ$1,0))="","-",INDEX('ce raw data'!$C$2:$CZ$3000,MATCH(1,INDEX(('ce raw data'!$A$2:$A$3000=C128)*('ce raw data'!$B$2:$B$3000=$B159),,),0),MATCH(M131,'ce raw data'!$C$1:$CZ$1,0))),"-")</f>
        <v>-</v>
      </c>
      <c r="N159" s="8" t="str">
        <f>IFERROR(IF(INDEX('ce raw data'!$C$2:$CZ$3000,MATCH(1,INDEX(('ce raw data'!$A$2:$A$3000=C128)*('ce raw data'!$B$2:$B$3000=$B159),,),0),MATCH(N131,'ce raw data'!$C$1:$CZ$1,0))="","-",INDEX('ce raw data'!$C$2:$CZ$3000,MATCH(1,INDEX(('ce raw data'!$A$2:$A$3000=C128)*('ce raw data'!$B$2:$B$3000=$B159),,),0),MATCH(N131,'ce raw data'!$C$1:$CZ$1,0))),"-")</f>
        <v>-</v>
      </c>
    </row>
    <row r="160" spans="2:14" hidden="1" x14ac:dyDescent="0.4">
      <c r="B160" s="14"/>
      <c r="C160" s="8" t="str">
        <f>IFERROR(IF(INDEX('ce raw data'!$C$2:$CZ$3000,MATCH(1,INDEX(('ce raw data'!$A$2:$A$3000=C128)*('ce raw data'!$B$2:$B$3000=$B161),,),0),MATCH(SUBSTITUTE(C131,"Allele","Height"),'ce raw data'!$C$1:$CZ$1,0))="","-",INDEX('ce raw data'!$C$2:$CZ$3000,MATCH(1,INDEX(('ce raw data'!$A$2:$A$3000=C128)*('ce raw data'!$B$2:$B$3000=$B161),,),0),MATCH(SUBSTITUTE(C131,"Allele","Height"),'ce raw data'!$C$1:$CZ$1,0))),"-")</f>
        <v>-</v>
      </c>
      <c r="D160" s="8" t="str">
        <f>IFERROR(IF(INDEX('ce raw data'!$C$2:$CZ$3000,MATCH(1,INDEX(('ce raw data'!$A$2:$A$3000=C128)*('ce raw data'!$B$2:$B$3000=$B161),,),0),MATCH(SUBSTITUTE(D131,"Allele","Height"),'ce raw data'!$C$1:$CZ$1,0))="","-",INDEX('ce raw data'!$C$2:$CZ$3000,MATCH(1,INDEX(('ce raw data'!$A$2:$A$3000=C128)*('ce raw data'!$B$2:$B$3000=$B161),,),0),MATCH(SUBSTITUTE(D131,"Allele","Height"),'ce raw data'!$C$1:$CZ$1,0))),"-")</f>
        <v>-</v>
      </c>
      <c r="E160" s="8" t="str">
        <f>IFERROR(IF(INDEX('ce raw data'!$C$2:$CZ$3000,MATCH(1,INDEX(('ce raw data'!$A$2:$A$3000=C128)*('ce raw data'!$B$2:$B$3000=$B161),,),0),MATCH(SUBSTITUTE(E131,"Allele","Height"),'ce raw data'!$C$1:$CZ$1,0))="","-",INDEX('ce raw data'!$C$2:$CZ$3000,MATCH(1,INDEX(('ce raw data'!$A$2:$A$3000=C128)*('ce raw data'!$B$2:$B$3000=$B161),,),0),MATCH(SUBSTITUTE(E131,"Allele","Height"),'ce raw data'!$C$1:$CZ$1,0))),"-")</f>
        <v>-</v>
      </c>
      <c r="F160" s="8" t="str">
        <f>IFERROR(IF(INDEX('ce raw data'!$C$2:$CZ$3000,MATCH(1,INDEX(('ce raw data'!$A$2:$A$3000=C128)*('ce raw data'!$B$2:$B$3000=$B161),,),0),MATCH(SUBSTITUTE(F131,"Allele","Height"),'ce raw data'!$C$1:$CZ$1,0))="","-",INDEX('ce raw data'!$C$2:$CZ$3000,MATCH(1,INDEX(('ce raw data'!$A$2:$A$3000=C128)*('ce raw data'!$B$2:$B$3000=$B161),,),0),MATCH(SUBSTITUTE(F131,"Allele","Height"),'ce raw data'!$C$1:$CZ$1,0))),"-")</f>
        <v>-</v>
      </c>
      <c r="G160" s="8" t="str">
        <f>IFERROR(IF(INDEX('ce raw data'!$C$2:$CZ$3000,MATCH(1,INDEX(('ce raw data'!$A$2:$A$3000=C128)*('ce raw data'!$B$2:$B$3000=$B161),,),0),MATCH(SUBSTITUTE(G131,"Allele","Height"),'ce raw data'!$C$1:$CZ$1,0))="","-",INDEX('ce raw data'!$C$2:$CZ$3000,MATCH(1,INDEX(('ce raw data'!$A$2:$A$3000=C128)*('ce raw data'!$B$2:$B$3000=$B161),,),0),MATCH(SUBSTITUTE(G131,"Allele","Height"),'ce raw data'!$C$1:$CZ$1,0))),"-")</f>
        <v>-</v>
      </c>
      <c r="H160" s="8" t="str">
        <f>IFERROR(IF(INDEX('ce raw data'!$C$2:$CZ$3000,MATCH(1,INDEX(('ce raw data'!$A$2:$A$3000=C128)*('ce raw data'!$B$2:$B$3000=$B161),,),0),MATCH(SUBSTITUTE(H131,"Allele","Height"),'ce raw data'!$C$1:$CZ$1,0))="","-",INDEX('ce raw data'!$C$2:$CZ$3000,MATCH(1,INDEX(('ce raw data'!$A$2:$A$3000=C128)*('ce raw data'!$B$2:$B$3000=$B161),,),0),MATCH(SUBSTITUTE(H131,"Allele","Height"),'ce raw data'!$C$1:$CZ$1,0))),"-")</f>
        <v>-</v>
      </c>
      <c r="I160" s="8" t="str">
        <f>IFERROR(IF(INDEX('ce raw data'!$C$2:$CZ$3000,MATCH(1,INDEX(('ce raw data'!$A$2:$A$3000=C128)*('ce raw data'!$B$2:$B$3000=$B161),,),0),MATCH(SUBSTITUTE(I131,"Allele","Height"),'ce raw data'!$C$1:$CZ$1,0))="","-",INDEX('ce raw data'!$C$2:$CZ$3000,MATCH(1,INDEX(('ce raw data'!$A$2:$A$3000=C128)*('ce raw data'!$B$2:$B$3000=$B161),,),0),MATCH(SUBSTITUTE(I131,"Allele","Height"),'ce raw data'!$C$1:$CZ$1,0))),"-")</f>
        <v>-</v>
      </c>
      <c r="J160" s="8" t="str">
        <f>IFERROR(IF(INDEX('ce raw data'!$C$2:$CZ$3000,MATCH(1,INDEX(('ce raw data'!$A$2:$A$3000=C128)*('ce raw data'!$B$2:$B$3000=$B161),,),0),MATCH(SUBSTITUTE(J131,"Allele","Height"),'ce raw data'!$C$1:$CZ$1,0))="","-",INDEX('ce raw data'!$C$2:$CZ$3000,MATCH(1,INDEX(('ce raw data'!$A$2:$A$3000=C128)*('ce raw data'!$B$2:$B$3000=$B161),,),0),MATCH(SUBSTITUTE(J131,"Allele","Height"),'ce raw data'!$C$1:$CZ$1,0))),"-")</f>
        <v>-</v>
      </c>
      <c r="K160" s="8" t="str">
        <f>IFERROR(IF(INDEX('ce raw data'!$C$2:$CZ$3000,MATCH(1,INDEX(('ce raw data'!$A$2:$A$3000=C128)*('ce raw data'!$B$2:$B$3000=$B161),,),0),MATCH(SUBSTITUTE(K131,"Allele","Height"),'ce raw data'!$C$1:$CZ$1,0))="","-",INDEX('ce raw data'!$C$2:$CZ$3000,MATCH(1,INDEX(('ce raw data'!$A$2:$A$3000=C128)*('ce raw data'!$B$2:$B$3000=$B161),,),0),MATCH(SUBSTITUTE(K131,"Allele","Height"),'ce raw data'!$C$1:$CZ$1,0))),"-")</f>
        <v>-</v>
      </c>
      <c r="L160" s="8" t="str">
        <f>IFERROR(IF(INDEX('ce raw data'!$C$2:$CZ$3000,MATCH(1,INDEX(('ce raw data'!$A$2:$A$3000=C128)*('ce raw data'!$B$2:$B$3000=$B161),,),0),MATCH(SUBSTITUTE(L131,"Allele","Height"),'ce raw data'!$C$1:$CZ$1,0))="","-",INDEX('ce raw data'!$C$2:$CZ$3000,MATCH(1,INDEX(('ce raw data'!$A$2:$A$3000=C128)*('ce raw data'!$B$2:$B$3000=$B161),,),0),MATCH(SUBSTITUTE(L131,"Allele","Height"),'ce raw data'!$C$1:$CZ$1,0))),"-")</f>
        <v>-</v>
      </c>
      <c r="M160" s="8" t="str">
        <f>IFERROR(IF(INDEX('ce raw data'!$C$2:$CZ$3000,MATCH(1,INDEX(('ce raw data'!$A$2:$A$3000=C128)*('ce raw data'!$B$2:$B$3000=$B161),,),0),MATCH(SUBSTITUTE(M131,"Allele","Height"),'ce raw data'!$C$1:$CZ$1,0))="","-",INDEX('ce raw data'!$C$2:$CZ$3000,MATCH(1,INDEX(('ce raw data'!$A$2:$A$3000=C128)*('ce raw data'!$B$2:$B$3000=$B161),,),0),MATCH(SUBSTITUTE(M131,"Allele","Height"),'ce raw data'!$C$1:$CZ$1,0))),"-")</f>
        <v>-</v>
      </c>
      <c r="N160" s="8" t="str">
        <f>IFERROR(IF(INDEX('ce raw data'!$C$2:$CZ$3000,MATCH(1,INDEX(('ce raw data'!$A$2:$A$3000=C128)*('ce raw data'!$B$2:$B$3000=$B161),,),0),MATCH(SUBSTITUTE(N131,"Allele","Height"),'ce raw data'!$C$1:$CZ$1,0))="","-",INDEX('ce raw data'!$C$2:$CZ$3000,MATCH(1,INDEX(('ce raw data'!$A$2:$A$3000=C128)*('ce raw data'!$B$2:$B$3000=$B161),,),0),MATCH(SUBSTITUTE(N131,"Allele","Height"),'ce raw data'!$C$1:$CZ$1,0))),"-")</f>
        <v>-</v>
      </c>
    </row>
    <row r="161" spans="2:14" x14ac:dyDescent="0.4">
      <c r="B161" s="14" t="str">
        <f>'Allele Call Table'!$A$99</f>
        <v>D21S11</v>
      </c>
      <c r="C161" s="8" t="str">
        <f>IFERROR(IF(INDEX('ce raw data'!$C$2:$CZ$3000,MATCH(1,INDEX(('ce raw data'!$A$2:$A$3000=C128)*('ce raw data'!$B$2:$B$3000=$B161),,),0),MATCH(C131,'ce raw data'!$C$1:$CZ$1,0))="","-",INDEX('ce raw data'!$C$2:$CZ$3000,MATCH(1,INDEX(('ce raw data'!$A$2:$A$3000=C128)*('ce raw data'!$B$2:$B$3000=$B161),,),0),MATCH(C131,'ce raw data'!$C$1:$CZ$1,0))),"-")</f>
        <v>-</v>
      </c>
      <c r="D161" s="8" t="str">
        <f>IFERROR(IF(INDEX('ce raw data'!$C$2:$CZ$3000,MATCH(1,INDEX(('ce raw data'!$A$2:$A$3000=C128)*('ce raw data'!$B$2:$B$3000=$B161),,),0),MATCH(D131,'ce raw data'!$C$1:$CZ$1,0))="","-",INDEX('ce raw data'!$C$2:$CZ$3000,MATCH(1,INDEX(('ce raw data'!$A$2:$A$3000=C128)*('ce raw data'!$B$2:$B$3000=$B161),,),0),MATCH(D131,'ce raw data'!$C$1:$CZ$1,0))),"-")</f>
        <v>-</v>
      </c>
      <c r="E161" s="8" t="str">
        <f>IFERROR(IF(INDEX('ce raw data'!$C$2:$CZ$3000,MATCH(1,INDEX(('ce raw data'!$A$2:$A$3000=C128)*('ce raw data'!$B$2:$B$3000=$B161),,),0),MATCH(E131,'ce raw data'!$C$1:$CZ$1,0))="","-",INDEX('ce raw data'!$C$2:$CZ$3000,MATCH(1,INDEX(('ce raw data'!$A$2:$A$3000=C128)*('ce raw data'!$B$2:$B$3000=$B161),,),0),MATCH(E131,'ce raw data'!$C$1:$CZ$1,0))),"-")</f>
        <v>-</v>
      </c>
      <c r="F161" s="8" t="str">
        <f>IFERROR(IF(INDEX('ce raw data'!$C$2:$CZ$3000,MATCH(1,INDEX(('ce raw data'!$A$2:$A$3000=C128)*('ce raw data'!$B$2:$B$3000=$B161),,),0),MATCH(F131,'ce raw data'!$C$1:$CZ$1,0))="","-",INDEX('ce raw data'!$C$2:$CZ$3000,MATCH(1,INDEX(('ce raw data'!$A$2:$A$3000=C128)*('ce raw data'!$B$2:$B$3000=$B161),,),0),MATCH(F131,'ce raw data'!$C$1:$CZ$1,0))),"-")</f>
        <v>-</v>
      </c>
      <c r="G161" s="8" t="str">
        <f>IFERROR(IF(INDEX('ce raw data'!$C$2:$CZ$3000,MATCH(1,INDEX(('ce raw data'!$A$2:$A$3000=C128)*('ce raw data'!$B$2:$B$3000=$B161),,),0),MATCH(G131,'ce raw data'!$C$1:$CZ$1,0))="","-",INDEX('ce raw data'!$C$2:$CZ$3000,MATCH(1,INDEX(('ce raw data'!$A$2:$A$3000=C128)*('ce raw data'!$B$2:$B$3000=$B161),,),0),MATCH(G131,'ce raw data'!$C$1:$CZ$1,0))),"-")</f>
        <v>-</v>
      </c>
      <c r="H161" s="8" t="str">
        <f>IFERROR(IF(INDEX('ce raw data'!$C$2:$CZ$3000,MATCH(1,INDEX(('ce raw data'!$A$2:$A$3000=C128)*('ce raw data'!$B$2:$B$3000=$B161),,),0),MATCH(H131,'ce raw data'!$C$1:$CZ$1,0))="","-",INDEX('ce raw data'!$C$2:$CZ$3000,MATCH(1,INDEX(('ce raw data'!$A$2:$A$3000=C128)*('ce raw data'!$B$2:$B$3000=$B161),,),0),MATCH(H131,'ce raw data'!$C$1:$CZ$1,0))),"-")</f>
        <v>-</v>
      </c>
      <c r="I161" s="8" t="str">
        <f>IFERROR(IF(INDEX('ce raw data'!$C$2:$CZ$3000,MATCH(1,INDEX(('ce raw data'!$A$2:$A$3000=C128)*('ce raw data'!$B$2:$B$3000=$B161),,),0),MATCH(I131,'ce raw data'!$C$1:$CZ$1,0))="","-",INDEX('ce raw data'!$C$2:$CZ$3000,MATCH(1,INDEX(('ce raw data'!$A$2:$A$3000=C128)*('ce raw data'!$B$2:$B$3000=$B161),,),0),MATCH(I131,'ce raw data'!$C$1:$CZ$1,0))),"-")</f>
        <v>-</v>
      </c>
      <c r="J161" s="8" t="str">
        <f>IFERROR(IF(INDEX('ce raw data'!$C$2:$CZ$3000,MATCH(1,INDEX(('ce raw data'!$A$2:$A$3000=C128)*('ce raw data'!$B$2:$B$3000=$B161),,),0),MATCH(J131,'ce raw data'!$C$1:$CZ$1,0))="","-",INDEX('ce raw data'!$C$2:$CZ$3000,MATCH(1,INDEX(('ce raw data'!$A$2:$A$3000=C128)*('ce raw data'!$B$2:$B$3000=$B161),,),0),MATCH(J131,'ce raw data'!$C$1:$CZ$1,0))),"-")</f>
        <v>-</v>
      </c>
      <c r="K161" s="8" t="str">
        <f>IFERROR(IF(INDEX('ce raw data'!$C$2:$CZ$3000,MATCH(1,INDEX(('ce raw data'!$A$2:$A$3000=C128)*('ce raw data'!$B$2:$B$3000=$B161),,),0),MATCH(K131,'ce raw data'!$C$1:$CZ$1,0))="","-",INDEX('ce raw data'!$C$2:$CZ$3000,MATCH(1,INDEX(('ce raw data'!$A$2:$A$3000=C128)*('ce raw data'!$B$2:$B$3000=$B161),,),0),MATCH(K131,'ce raw data'!$C$1:$CZ$1,0))),"-")</f>
        <v>-</v>
      </c>
      <c r="L161" s="8" t="str">
        <f>IFERROR(IF(INDEX('ce raw data'!$C$2:$CZ$3000,MATCH(1,INDEX(('ce raw data'!$A$2:$A$3000=C128)*('ce raw data'!$B$2:$B$3000=$B161),,),0),MATCH(L131,'ce raw data'!$C$1:$CZ$1,0))="","-",INDEX('ce raw data'!$C$2:$CZ$3000,MATCH(1,INDEX(('ce raw data'!$A$2:$A$3000=C128)*('ce raw data'!$B$2:$B$3000=$B161),,),0),MATCH(L131,'ce raw data'!$C$1:$CZ$1,0))),"-")</f>
        <v>-</v>
      </c>
      <c r="M161" s="8" t="str">
        <f>IFERROR(IF(INDEX('ce raw data'!$C$2:$CZ$3000,MATCH(1,INDEX(('ce raw data'!$A$2:$A$3000=C128)*('ce raw data'!$B$2:$B$3000=$B161),,),0),MATCH(M131,'ce raw data'!$C$1:$CZ$1,0))="","-",INDEX('ce raw data'!$C$2:$CZ$3000,MATCH(1,INDEX(('ce raw data'!$A$2:$A$3000=C128)*('ce raw data'!$B$2:$B$3000=$B161),,),0),MATCH(M131,'ce raw data'!$C$1:$CZ$1,0))),"-")</f>
        <v>-</v>
      </c>
      <c r="N161" s="8" t="str">
        <f>IFERROR(IF(INDEX('ce raw data'!$C$2:$CZ$3000,MATCH(1,INDEX(('ce raw data'!$A$2:$A$3000=C128)*('ce raw data'!$B$2:$B$3000=$B161),,),0),MATCH(N131,'ce raw data'!$C$1:$CZ$1,0))="","-",INDEX('ce raw data'!$C$2:$CZ$3000,MATCH(1,INDEX(('ce raw data'!$A$2:$A$3000=C128)*('ce raw data'!$B$2:$B$3000=$B161),,),0),MATCH(N131,'ce raw data'!$C$1:$CZ$1,0))),"-")</f>
        <v>-</v>
      </c>
    </row>
    <row r="162" spans="2:14" hidden="1" x14ac:dyDescent="0.4">
      <c r="B162" s="14"/>
      <c r="C162" s="8" t="str">
        <f>IFERROR(IF(INDEX('ce raw data'!$C$2:$CZ$3000,MATCH(1,INDEX(('ce raw data'!$A$2:$A$3000=C128)*('ce raw data'!$B$2:$B$3000=$B163),,),0),MATCH(SUBSTITUTE(C131,"Allele","Height"),'ce raw data'!$C$1:$CZ$1,0))="","-",INDEX('ce raw data'!$C$2:$CZ$3000,MATCH(1,INDEX(('ce raw data'!$A$2:$A$3000=C128)*('ce raw data'!$B$2:$B$3000=$B163),,),0),MATCH(SUBSTITUTE(C131,"Allele","Height"),'ce raw data'!$C$1:$CZ$1,0))),"-")</f>
        <v>-</v>
      </c>
      <c r="D162" s="8" t="str">
        <f>IFERROR(IF(INDEX('ce raw data'!$C$2:$CZ$3000,MATCH(1,INDEX(('ce raw data'!$A$2:$A$3000=C128)*('ce raw data'!$B$2:$B$3000=$B163),,),0),MATCH(SUBSTITUTE(D131,"Allele","Height"),'ce raw data'!$C$1:$CZ$1,0))="","-",INDEX('ce raw data'!$C$2:$CZ$3000,MATCH(1,INDEX(('ce raw data'!$A$2:$A$3000=C128)*('ce raw data'!$B$2:$B$3000=$B163),,),0),MATCH(SUBSTITUTE(D131,"Allele","Height"),'ce raw data'!$C$1:$CZ$1,0))),"-")</f>
        <v>-</v>
      </c>
      <c r="E162" s="8" t="str">
        <f>IFERROR(IF(INDEX('ce raw data'!$C$2:$CZ$3000,MATCH(1,INDEX(('ce raw data'!$A$2:$A$3000=C128)*('ce raw data'!$B$2:$B$3000=$B163),,),0),MATCH(SUBSTITUTE(E131,"Allele","Height"),'ce raw data'!$C$1:$CZ$1,0))="","-",INDEX('ce raw data'!$C$2:$CZ$3000,MATCH(1,INDEX(('ce raw data'!$A$2:$A$3000=C128)*('ce raw data'!$B$2:$B$3000=$B163),,),0),MATCH(SUBSTITUTE(E131,"Allele","Height"),'ce raw data'!$C$1:$CZ$1,0))),"-")</f>
        <v>-</v>
      </c>
      <c r="F162" s="8" t="str">
        <f>IFERROR(IF(INDEX('ce raw data'!$C$2:$CZ$3000,MATCH(1,INDEX(('ce raw data'!$A$2:$A$3000=C128)*('ce raw data'!$B$2:$B$3000=$B163),,),0),MATCH(SUBSTITUTE(F131,"Allele","Height"),'ce raw data'!$C$1:$CZ$1,0))="","-",INDEX('ce raw data'!$C$2:$CZ$3000,MATCH(1,INDEX(('ce raw data'!$A$2:$A$3000=C128)*('ce raw data'!$B$2:$B$3000=$B163),,),0),MATCH(SUBSTITUTE(F131,"Allele","Height"),'ce raw data'!$C$1:$CZ$1,0))),"-")</f>
        <v>-</v>
      </c>
      <c r="G162" s="8" t="str">
        <f>IFERROR(IF(INDEX('ce raw data'!$C$2:$CZ$3000,MATCH(1,INDEX(('ce raw data'!$A$2:$A$3000=C128)*('ce raw data'!$B$2:$B$3000=$B163),,),0),MATCH(SUBSTITUTE(G131,"Allele","Height"),'ce raw data'!$C$1:$CZ$1,0))="","-",INDEX('ce raw data'!$C$2:$CZ$3000,MATCH(1,INDEX(('ce raw data'!$A$2:$A$3000=C128)*('ce raw data'!$B$2:$B$3000=$B163),,),0),MATCH(SUBSTITUTE(G131,"Allele","Height"),'ce raw data'!$C$1:$CZ$1,0))),"-")</f>
        <v>-</v>
      </c>
      <c r="H162" s="8" t="str">
        <f>IFERROR(IF(INDEX('ce raw data'!$C$2:$CZ$3000,MATCH(1,INDEX(('ce raw data'!$A$2:$A$3000=C128)*('ce raw data'!$B$2:$B$3000=$B163),,),0),MATCH(SUBSTITUTE(H131,"Allele","Height"),'ce raw data'!$C$1:$CZ$1,0))="","-",INDEX('ce raw data'!$C$2:$CZ$3000,MATCH(1,INDEX(('ce raw data'!$A$2:$A$3000=C128)*('ce raw data'!$B$2:$B$3000=$B163),,),0),MATCH(SUBSTITUTE(H131,"Allele","Height"),'ce raw data'!$C$1:$CZ$1,0))),"-")</f>
        <v>-</v>
      </c>
      <c r="I162" s="8" t="str">
        <f>IFERROR(IF(INDEX('ce raw data'!$C$2:$CZ$3000,MATCH(1,INDEX(('ce raw data'!$A$2:$A$3000=C128)*('ce raw data'!$B$2:$B$3000=$B163),,),0),MATCH(SUBSTITUTE(I131,"Allele","Height"),'ce raw data'!$C$1:$CZ$1,0))="","-",INDEX('ce raw data'!$C$2:$CZ$3000,MATCH(1,INDEX(('ce raw data'!$A$2:$A$3000=C128)*('ce raw data'!$B$2:$B$3000=$B163),,),0),MATCH(SUBSTITUTE(I131,"Allele","Height"),'ce raw data'!$C$1:$CZ$1,0))),"-")</f>
        <v>-</v>
      </c>
      <c r="J162" s="8" t="str">
        <f>IFERROR(IF(INDEX('ce raw data'!$C$2:$CZ$3000,MATCH(1,INDEX(('ce raw data'!$A$2:$A$3000=C128)*('ce raw data'!$B$2:$B$3000=$B163),,),0),MATCH(SUBSTITUTE(J131,"Allele","Height"),'ce raw data'!$C$1:$CZ$1,0))="","-",INDEX('ce raw data'!$C$2:$CZ$3000,MATCH(1,INDEX(('ce raw data'!$A$2:$A$3000=C128)*('ce raw data'!$B$2:$B$3000=$B163),,),0),MATCH(SUBSTITUTE(J131,"Allele","Height"),'ce raw data'!$C$1:$CZ$1,0))),"-")</f>
        <v>-</v>
      </c>
      <c r="K162" s="8" t="str">
        <f>IFERROR(IF(INDEX('ce raw data'!$C$2:$CZ$3000,MATCH(1,INDEX(('ce raw data'!$A$2:$A$3000=C128)*('ce raw data'!$B$2:$B$3000=$B163),,),0),MATCH(SUBSTITUTE(K131,"Allele","Height"),'ce raw data'!$C$1:$CZ$1,0))="","-",INDEX('ce raw data'!$C$2:$CZ$3000,MATCH(1,INDEX(('ce raw data'!$A$2:$A$3000=C128)*('ce raw data'!$B$2:$B$3000=$B163),,),0),MATCH(SUBSTITUTE(K131,"Allele","Height"),'ce raw data'!$C$1:$CZ$1,0))),"-")</f>
        <v>-</v>
      </c>
      <c r="L162" s="8" t="str">
        <f>IFERROR(IF(INDEX('ce raw data'!$C$2:$CZ$3000,MATCH(1,INDEX(('ce raw data'!$A$2:$A$3000=C128)*('ce raw data'!$B$2:$B$3000=$B163),,),0),MATCH(SUBSTITUTE(L131,"Allele","Height"),'ce raw data'!$C$1:$CZ$1,0))="","-",INDEX('ce raw data'!$C$2:$CZ$3000,MATCH(1,INDEX(('ce raw data'!$A$2:$A$3000=C128)*('ce raw data'!$B$2:$B$3000=$B163),,),0),MATCH(SUBSTITUTE(L131,"Allele","Height"),'ce raw data'!$C$1:$CZ$1,0))),"-")</f>
        <v>-</v>
      </c>
      <c r="M162" s="8" t="str">
        <f>IFERROR(IF(INDEX('ce raw data'!$C$2:$CZ$3000,MATCH(1,INDEX(('ce raw data'!$A$2:$A$3000=C128)*('ce raw data'!$B$2:$B$3000=$B163),,),0),MATCH(SUBSTITUTE(M131,"Allele","Height"),'ce raw data'!$C$1:$CZ$1,0))="","-",INDEX('ce raw data'!$C$2:$CZ$3000,MATCH(1,INDEX(('ce raw data'!$A$2:$A$3000=C128)*('ce raw data'!$B$2:$B$3000=$B163),,),0),MATCH(SUBSTITUTE(M131,"Allele","Height"),'ce raw data'!$C$1:$CZ$1,0))),"-")</f>
        <v>-</v>
      </c>
      <c r="N162" s="8" t="str">
        <f>IFERROR(IF(INDEX('ce raw data'!$C$2:$CZ$3000,MATCH(1,INDEX(('ce raw data'!$A$2:$A$3000=C128)*('ce raw data'!$B$2:$B$3000=$B163),,),0),MATCH(SUBSTITUTE(N131,"Allele","Height"),'ce raw data'!$C$1:$CZ$1,0))="","-",INDEX('ce raw data'!$C$2:$CZ$3000,MATCH(1,INDEX(('ce raw data'!$A$2:$A$3000=C128)*('ce raw data'!$B$2:$B$3000=$B163),,),0),MATCH(SUBSTITUTE(N131,"Allele","Height"),'ce raw data'!$C$1:$CZ$1,0))),"-")</f>
        <v>-</v>
      </c>
    </row>
    <row r="163" spans="2:14" x14ac:dyDescent="0.4">
      <c r="B163" s="14" t="str">
        <f>'Allele Call Table'!$A$101</f>
        <v>D7S820</v>
      </c>
      <c r="C163" s="8" t="str">
        <f>IFERROR(IF(INDEX('ce raw data'!$C$2:$CZ$3000,MATCH(1,INDEX(('ce raw data'!$A$2:$A$3000=C128)*('ce raw data'!$B$2:$B$3000=$B163),,),0),MATCH(C131,'ce raw data'!$C$1:$CZ$1,0))="","-",INDEX('ce raw data'!$C$2:$CZ$3000,MATCH(1,INDEX(('ce raw data'!$A$2:$A$3000=C128)*('ce raw data'!$B$2:$B$3000=$B163),,),0),MATCH(C131,'ce raw data'!$C$1:$CZ$1,0))),"-")</f>
        <v>-</v>
      </c>
      <c r="D163" s="8" t="str">
        <f>IFERROR(IF(INDEX('ce raw data'!$C$2:$CZ$3000,MATCH(1,INDEX(('ce raw data'!$A$2:$A$3000=C128)*('ce raw data'!$B$2:$B$3000=$B163),,),0),MATCH(D131,'ce raw data'!$C$1:$CZ$1,0))="","-",INDEX('ce raw data'!$C$2:$CZ$3000,MATCH(1,INDEX(('ce raw data'!$A$2:$A$3000=C128)*('ce raw data'!$B$2:$B$3000=$B163),,),0),MATCH(D131,'ce raw data'!$C$1:$CZ$1,0))),"-")</f>
        <v>-</v>
      </c>
      <c r="E163" s="8" t="str">
        <f>IFERROR(IF(INDEX('ce raw data'!$C$2:$CZ$3000,MATCH(1,INDEX(('ce raw data'!$A$2:$A$3000=C128)*('ce raw data'!$B$2:$B$3000=$B163),,),0),MATCH(E131,'ce raw data'!$C$1:$CZ$1,0))="","-",INDEX('ce raw data'!$C$2:$CZ$3000,MATCH(1,INDEX(('ce raw data'!$A$2:$A$3000=C128)*('ce raw data'!$B$2:$B$3000=$B163),,),0),MATCH(E131,'ce raw data'!$C$1:$CZ$1,0))),"-")</f>
        <v>-</v>
      </c>
      <c r="F163" s="8" t="str">
        <f>IFERROR(IF(INDEX('ce raw data'!$C$2:$CZ$3000,MATCH(1,INDEX(('ce raw data'!$A$2:$A$3000=C128)*('ce raw data'!$B$2:$B$3000=$B163),,),0),MATCH(F131,'ce raw data'!$C$1:$CZ$1,0))="","-",INDEX('ce raw data'!$C$2:$CZ$3000,MATCH(1,INDEX(('ce raw data'!$A$2:$A$3000=C128)*('ce raw data'!$B$2:$B$3000=$B163),,),0),MATCH(F131,'ce raw data'!$C$1:$CZ$1,0))),"-")</f>
        <v>-</v>
      </c>
      <c r="G163" s="8" t="str">
        <f>IFERROR(IF(INDEX('ce raw data'!$C$2:$CZ$3000,MATCH(1,INDEX(('ce raw data'!$A$2:$A$3000=C128)*('ce raw data'!$B$2:$B$3000=$B163),,),0),MATCH(G131,'ce raw data'!$C$1:$CZ$1,0))="","-",INDEX('ce raw data'!$C$2:$CZ$3000,MATCH(1,INDEX(('ce raw data'!$A$2:$A$3000=C128)*('ce raw data'!$B$2:$B$3000=$B163),,),0),MATCH(G131,'ce raw data'!$C$1:$CZ$1,0))),"-")</f>
        <v>-</v>
      </c>
      <c r="H163" s="8" t="str">
        <f>IFERROR(IF(INDEX('ce raw data'!$C$2:$CZ$3000,MATCH(1,INDEX(('ce raw data'!$A$2:$A$3000=C128)*('ce raw data'!$B$2:$B$3000=$B163),,),0),MATCH(H131,'ce raw data'!$C$1:$CZ$1,0))="","-",INDEX('ce raw data'!$C$2:$CZ$3000,MATCH(1,INDEX(('ce raw data'!$A$2:$A$3000=C128)*('ce raw data'!$B$2:$B$3000=$B163),,),0),MATCH(H131,'ce raw data'!$C$1:$CZ$1,0))),"-")</f>
        <v>-</v>
      </c>
      <c r="I163" s="8" t="str">
        <f>IFERROR(IF(INDEX('ce raw data'!$C$2:$CZ$3000,MATCH(1,INDEX(('ce raw data'!$A$2:$A$3000=C128)*('ce raw data'!$B$2:$B$3000=$B163),,),0),MATCH(I131,'ce raw data'!$C$1:$CZ$1,0))="","-",INDEX('ce raw data'!$C$2:$CZ$3000,MATCH(1,INDEX(('ce raw data'!$A$2:$A$3000=C128)*('ce raw data'!$B$2:$B$3000=$B163),,),0),MATCH(I131,'ce raw data'!$C$1:$CZ$1,0))),"-")</f>
        <v>-</v>
      </c>
      <c r="J163" s="8" t="str">
        <f>IFERROR(IF(INDEX('ce raw data'!$C$2:$CZ$3000,MATCH(1,INDEX(('ce raw data'!$A$2:$A$3000=C128)*('ce raw data'!$B$2:$B$3000=$B163),,),0),MATCH(J131,'ce raw data'!$C$1:$CZ$1,0))="","-",INDEX('ce raw data'!$C$2:$CZ$3000,MATCH(1,INDEX(('ce raw data'!$A$2:$A$3000=C128)*('ce raw data'!$B$2:$B$3000=$B163),,),0),MATCH(J131,'ce raw data'!$C$1:$CZ$1,0))),"-")</f>
        <v>-</v>
      </c>
      <c r="K163" s="8" t="str">
        <f>IFERROR(IF(INDEX('ce raw data'!$C$2:$CZ$3000,MATCH(1,INDEX(('ce raw data'!$A$2:$A$3000=C128)*('ce raw data'!$B$2:$B$3000=$B163),,),0),MATCH(K131,'ce raw data'!$C$1:$CZ$1,0))="","-",INDEX('ce raw data'!$C$2:$CZ$3000,MATCH(1,INDEX(('ce raw data'!$A$2:$A$3000=C128)*('ce raw data'!$B$2:$B$3000=$B163),,),0),MATCH(K131,'ce raw data'!$C$1:$CZ$1,0))),"-")</f>
        <v>-</v>
      </c>
      <c r="L163" s="8" t="str">
        <f>IFERROR(IF(INDEX('ce raw data'!$C$2:$CZ$3000,MATCH(1,INDEX(('ce raw data'!$A$2:$A$3000=C128)*('ce raw data'!$B$2:$B$3000=$B163),,),0),MATCH(L131,'ce raw data'!$C$1:$CZ$1,0))="","-",INDEX('ce raw data'!$C$2:$CZ$3000,MATCH(1,INDEX(('ce raw data'!$A$2:$A$3000=C128)*('ce raw data'!$B$2:$B$3000=$B163),,),0),MATCH(L131,'ce raw data'!$C$1:$CZ$1,0))),"-")</f>
        <v>-</v>
      </c>
      <c r="M163" s="8" t="str">
        <f>IFERROR(IF(INDEX('ce raw data'!$C$2:$CZ$3000,MATCH(1,INDEX(('ce raw data'!$A$2:$A$3000=C128)*('ce raw data'!$B$2:$B$3000=$B163),,),0),MATCH(M131,'ce raw data'!$C$1:$CZ$1,0))="","-",INDEX('ce raw data'!$C$2:$CZ$3000,MATCH(1,INDEX(('ce raw data'!$A$2:$A$3000=C128)*('ce raw data'!$B$2:$B$3000=$B163),,),0),MATCH(M131,'ce raw data'!$C$1:$CZ$1,0))),"-")</f>
        <v>-</v>
      </c>
      <c r="N163" s="8" t="str">
        <f>IFERROR(IF(INDEX('ce raw data'!$C$2:$CZ$3000,MATCH(1,INDEX(('ce raw data'!$A$2:$A$3000=C128)*('ce raw data'!$B$2:$B$3000=$B163),,),0),MATCH(N131,'ce raw data'!$C$1:$CZ$1,0))="","-",INDEX('ce raw data'!$C$2:$CZ$3000,MATCH(1,INDEX(('ce raw data'!$A$2:$A$3000=C128)*('ce raw data'!$B$2:$B$3000=$B163),,),0),MATCH(N131,'ce raw data'!$C$1:$CZ$1,0))),"-")</f>
        <v>-</v>
      </c>
    </row>
    <row r="164" spans="2:14" hidden="1" x14ac:dyDescent="0.4">
      <c r="B164" s="14"/>
      <c r="C164" s="8" t="str">
        <f>IFERROR(IF(INDEX('ce raw data'!$C$2:$CZ$3000,MATCH(1,INDEX(('ce raw data'!$A$2:$A$3000=C128)*('ce raw data'!$B$2:$B$3000=$B165),,),0),MATCH(SUBSTITUTE(C131,"Allele","Height"),'ce raw data'!$C$1:$CZ$1,0))="","-",INDEX('ce raw data'!$C$2:$CZ$3000,MATCH(1,INDEX(('ce raw data'!$A$2:$A$3000=C128)*('ce raw data'!$B$2:$B$3000=$B165),,),0),MATCH(SUBSTITUTE(C131,"Allele","Height"),'ce raw data'!$C$1:$CZ$1,0))),"-")</f>
        <v>-</v>
      </c>
      <c r="D164" s="8" t="str">
        <f>IFERROR(IF(INDEX('ce raw data'!$C$2:$CZ$3000,MATCH(1,INDEX(('ce raw data'!$A$2:$A$3000=C128)*('ce raw data'!$B$2:$B$3000=$B165),,),0),MATCH(SUBSTITUTE(D131,"Allele","Height"),'ce raw data'!$C$1:$CZ$1,0))="","-",INDEX('ce raw data'!$C$2:$CZ$3000,MATCH(1,INDEX(('ce raw data'!$A$2:$A$3000=C128)*('ce raw data'!$B$2:$B$3000=$B165),,),0),MATCH(SUBSTITUTE(D131,"Allele","Height"),'ce raw data'!$C$1:$CZ$1,0))),"-")</f>
        <v>-</v>
      </c>
      <c r="E164" s="8" t="str">
        <f>IFERROR(IF(INDEX('ce raw data'!$C$2:$CZ$3000,MATCH(1,INDEX(('ce raw data'!$A$2:$A$3000=C128)*('ce raw data'!$B$2:$B$3000=$B165),,),0),MATCH(SUBSTITUTE(E131,"Allele","Height"),'ce raw data'!$C$1:$CZ$1,0))="","-",INDEX('ce raw data'!$C$2:$CZ$3000,MATCH(1,INDEX(('ce raw data'!$A$2:$A$3000=C128)*('ce raw data'!$B$2:$B$3000=$B165),,),0),MATCH(SUBSTITUTE(E131,"Allele","Height"),'ce raw data'!$C$1:$CZ$1,0))),"-")</f>
        <v>-</v>
      </c>
      <c r="F164" s="8" t="str">
        <f>IFERROR(IF(INDEX('ce raw data'!$C$2:$CZ$3000,MATCH(1,INDEX(('ce raw data'!$A$2:$A$3000=C128)*('ce raw data'!$B$2:$B$3000=$B165),,),0),MATCH(SUBSTITUTE(F131,"Allele","Height"),'ce raw data'!$C$1:$CZ$1,0))="","-",INDEX('ce raw data'!$C$2:$CZ$3000,MATCH(1,INDEX(('ce raw data'!$A$2:$A$3000=C128)*('ce raw data'!$B$2:$B$3000=$B165),,),0),MATCH(SUBSTITUTE(F131,"Allele","Height"),'ce raw data'!$C$1:$CZ$1,0))),"-")</f>
        <v>-</v>
      </c>
      <c r="G164" s="8" t="str">
        <f>IFERROR(IF(INDEX('ce raw data'!$C$2:$CZ$3000,MATCH(1,INDEX(('ce raw data'!$A$2:$A$3000=C128)*('ce raw data'!$B$2:$B$3000=$B165),,),0),MATCH(SUBSTITUTE(G131,"Allele","Height"),'ce raw data'!$C$1:$CZ$1,0))="","-",INDEX('ce raw data'!$C$2:$CZ$3000,MATCH(1,INDEX(('ce raw data'!$A$2:$A$3000=C128)*('ce raw data'!$B$2:$B$3000=$B165),,),0),MATCH(SUBSTITUTE(G131,"Allele","Height"),'ce raw data'!$C$1:$CZ$1,0))),"-")</f>
        <v>-</v>
      </c>
      <c r="H164" s="8" t="str">
        <f>IFERROR(IF(INDEX('ce raw data'!$C$2:$CZ$3000,MATCH(1,INDEX(('ce raw data'!$A$2:$A$3000=C128)*('ce raw data'!$B$2:$B$3000=$B165),,),0),MATCH(SUBSTITUTE(H131,"Allele","Height"),'ce raw data'!$C$1:$CZ$1,0))="","-",INDEX('ce raw data'!$C$2:$CZ$3000,MATCH(1,INDEX(('ce raw data'!$A$2:$A$3000=C128)*('ce raw data'!$B$2:$B$3000=$B165),,),0),MATCH(SUBSTITUTE(H131,"Allele","Height"),'ce raw data'!$C$1:$CZ$1,0))),"-")</f>
        <v>-</v>
      </c>
      <c r="I164" s="8" t="str">
        <f>IFERROR(IF(INDEX('ce raw data'!$C$2:$CZ$3000,MATCH(1,INDEX(('ce raw data'!$A$2:$A$3000=C128)*('ce raw data'!$B$2:$B$3000=$B165),,),0),MATCH(SUBSTITUTE(I131,"Allele","Height"),'ce raw data'!$C$1:$CZ$1,0))="","-",INDEX('ce raw data'!$C$2:$CZ$3000,MATCH(1,INDEX(('ce raw data'!$A$2:$A$3000=C128)*('ce raw data'!$B$2:$B$3000=$B165),,),0),MATCH(SUBSTITUTE(I131,"Allele","Height"),'ce raw data'!$C$1:$CZ$1,0))),"-")</f>
        <v>-</v>
      </c>
      <c r="J164" s="8" t="str">
        <f>IFERROR(IF(INDEX('ce raw data'!$C$2:$CZ$3000,MATCH(1,INDEX(('ce raw data'!$A$2:$A$3000=C128)*('ce raw data'!$B$2:$B$3000=$B165),,),0),MATCH(SUBSTITUTE(J131,"Allele","Height"),'ce raw data'!$C$1:$CZ$1,0))="","-",INDEX('ce raw data'!$C$2:$CZ$3000,MATCH(1,INDEX(('ce raw data'!$A$2:$A$3000=C128)*('ce raw data'!$B$2:$B$3000=$B165),,),0),MATCH(SUBSTITUTE(J131,"Allele","Height"),'ce raw data'!$C$1:$CZ$1,0))),"-")</f>
        <v>-</v>
      </c>
      <c r="K164" s="8" t="str">
        <f>IFERROR(IF(INDEX('ce raw data'!$C$2:$CZ$3000,MATCH(1,INDEX(('ce raw data'!$A$2:$A$3000=C128)*('ce raw data'!$B$2:$B$3000=$B165),,),0),MATCH(SUBSTITUTE(K131,"Allele","Height"),'ce raw data'!$C$1:$CZ$1,0))="","-",INDEX('ce raw data'!$C$2:$CZ$3000,MATCH(1,INDEX(('ce raw data'!$A$2:$A$3000=C128)*('ce raw data'!$B$2:$B$3000=$B165),,),0),MATCH(SUBSTITUTE(K131,"Allele","Height"),'ce raw data'!$C$1:$CZ$1,0))),"-")</f>
        <v>-</v>
      </c>
      <c r="L164" s="8" t="str">
        <f>IFERROR(IF(INDEX('ce raw data'!$C$2:$CZ$3000,MATCH(1,INDEX(('ce raw data'!$A$2:$A$3000=C128)*('ce raw data'!$B$2:$B$3000=$B165),,),0),MATCH(SUBSTITUTE(L131,"Allele","Height"),'ce raw data'!$C$1:$CZ$1,0))="","-",INDEX('ce raw data'!$C$2:$CZ$3000,MATCH(1,INDEX(('ce raw data'!$A$2:$A$3000=C128)*('ce raw data'!$B$2:$B$3000=$B165),,),0),MATCH(SUBSTITUTE(L131,"Allele","Height"),'ce raw data'!$C$1:$CZ$1,0))),"-")</f>
        <v>-</v>
      </c>
      <c r="M164" s="8" t="str">
        <f>IFERROR(IF(INDEX('ce raw data'!$C$2:$CZ$3000,MATCH(1,INDEX(('ce raw data'!$A$2:$A$3000=C128)*('ce raw data'!$B$2:$B$3000=$B165),,),0),MATCH(SUBSTITUTE(M131,"Allele","Height"),'ce raw data'!$C$1:$CZ$1,0))="","-",INDEX('ce raw data'!$C$2:$CZ$3000,MATCH(1,INDEX(('ce raw data'!$A$2:$A$3000=C128)*('ce raw data'!$B$2:$B$3000=$B165),,),0),MATCH(SUBSTITUTE(M131,"Allele","Height"),'ce raw data'!$C$1:$CZ$1,0))),"-")</f>
        <v>-</v>
      </c>
      <c r="N164" s="8" t="str">
        <f>IFERROR(IF(INDEX('ce raw data'!$C$2:$CZ$3000,MATCH(1,INDEX(('ce raw data'!$A$2:$A$3000=C128)*('ce raw data'!$B$2:$B$3000=$B165),,),0),MATCH(SUBSTITUTE(N131,"Allele","Height"),'ce raw data'!$C$1:$CZ$1,0))="","-",INDEX('ce raw data'!$C$2:$CZ$3000,MATCH(1,INDEX(('ce raw data'!$A$2:$A$3000=C128)*('ce raw data'!$B$2:$B$3000=$B165),,),0),MATCH(SUBSTITUTE(N131,"Allele","Height"),'ce raw data'!$C$1:$CZ$1,0))),"-")</f>
        <v>-</v>
      </c>
    </row>
    <row r="165" spans="2:14" x14ac:dyDescent="0.4">
      <c r="B165" s="14" t="str">
        <f>'Allele Call Table'!$A$103</f>
        <v>D5S818</v>
      </c>
      <c r="C165" s="8" t="str">
        <f>IFERROR(IF(INDEX('ce raw data'!$C$2:$CZ$3000,MATCH(1,INDEX(('ce raw data'!$A$2:$A$3000=C128)*('ce raw data'!$B$2:$B$3000=$B165),,),0),MATCH(C131,'ce raw data'!$C$1:$CZ$1,0))="","-",INDEX('ce raw data'!$C$2:$CZ$3000,MATCH(1,INDEX(('ce raw data'!$A$2:$A$3000=C128)*('ce raw data'!$B$2:$B$3000=$B165),,),0),MATCH(C131,'ce raw data'!$C$1:$CZ$1,0))),"-")</f>
        <v>-</v>
      </c>
      <c r="D165" s="8" t="str">
        <f>IFERROR(IF(INDEX('ce raw data'!$C$2:$CZ$3000,MATCH(1,INDEX(('ce raw data'!$A$2:$A$3000=C128)*('ce raw data'!$B$2:$B$3000=$B165),,),0),MATCH(D131,'ce raw data'!$C$1:$CZ$1,0))="","-",INDEX('ce raw data'!$C$2:$CZ$3000,MATCH(1,INDEX(('ce raw data'!$A$2:$A$3000=C128)*('ce raw data'!$B$2:$B$3000=$B165),,),0),MATCH(D131,'ce raw data'!$C$1:$CZ$1,0))),"-")</f>
        <v>-</v>
      </c>
      <c r="E165" s="8" t="str">
        <f>IFERROR(IF(INDEX('ce raw data'!$C$2:$CZ$3000,MATCH(1,INDEX(('ce raw data'!$A$2:$A$3000=C128)*('ce raw data'!$B$2:$B$3000=$B165),,),0),MATCH(E131,'ce raw data'!$C$1:$CZ$1,0))="","-",INDEX('ce raw data'!$C$2:$CZ$3000,MATCH(1,INDEX(('ce raw data'!$A$2:$A$3000=C128)*('ce raw data'!$B$2:$B$3000=$B165),,),0),MATCH(E131,'ce raw data'!$C$1:$CZ$1,0))),"-")</f>
        <v>-</v>
      </c>
      <c r="F165" s="8" t="str">
        <f>IFERROR(IF(INDEX('ce raw data'!$C$2:$CZ$3000,MATCH(1,INDEX(('ce raw data'!$A$2:$A$3000=C128)*('ce raw data'!$B$2:$B$3000=$B165),,),0),MATCH(F131,'ce raw data'!$C$1:$CZ$1,0))="","-",INDEX('ce raw data'!$C$2:$CZ$3000,MATCH(1,INDEX(('ce raw data'!$A$2:$A$3000=C128)*('ce raw data'!$B$2:$B$3000=$B165),,),0),MATCH(F131,'ce raw data'!$C$1:$CZ$1,0))),"-")</f>
        <v>-</v>
      </c>
      <c r="G165" s="8" t="str">
        <f>IFERROR(IF(INDEX('ce raw data'!$C$2:$CZ$3000,MATCH(1,INDEX(('ce raw data'!$A$2:$A$3000=C128)*('ce raw data'!$B$2:$B$3000=$B165),,),0),MATCH(G131,'ce raw data'!$C$1:$CZ$1,0))="","-",INDEX('ce raw data'!$C$2:$CZ$3000,MATCH(1,INDEX(('ce raw data'!$A$2:$A$3000=C128)*('ce raw data'!$B$2:$B$3000=$B165),,),0),MATCH(G131,'ce raw data'!$C$1:$CZ$1,0))),"-")</f>
        <v>-</v>
      </c>
      <c r="H165" s="8" t="str">
        <f>IFERROR(IF(INDEX('ce raw data'!$C$2:$CZ$3000,MATCH(1,INDEX(('ce raw data'!$A$2:$A$3000=C128)*('ce raw data'!$B$2:$B$3000=$B165),,),0),MATCH(H131,'ce raw data'!$C$1:$CZ$1,0))="","-",INDEX('ce raw data'!$C$2:$CZ$3000,MATCH(1,INDEX(('ce raw data'!$A$2:$A$3000=C128)*('ce raw data'!$B$2:$B$3000=$B165),,),0),MATCH(H131,'ce raw data'!$C$1:$CZ$1,0))),"-")</f>
        <v>-</v>
      </c>
      <c r="I165" s="8" t="str">
        <f>IFERROR(IF(INDEX('ce raw data'!$C$2:$CZ$3000,MATCH(1,INDEX(('ce raw data'!$A$2:$A$3000=C128)*('ce raw data'!$B$2:$B$3000=$B165),,),0),MATCH(I131,'ce raw data'!$C$1:$CZ$1,0))="","-",INDEX('ce raw data'!$C$2:$CZ$3000,MATCH(1,INDEX(('ce raw data'!$A$2:$A$3000=C128)*('ce raw data'!$B$2:$B$3000=$B165),,),0),MATCH(I131,'ce raw data'!$C$1:$CZ$1,0))),"-")</f>
        <v>-</v>
      </c>
      <c r="J165" s="8" t="str">
        <f>IFERROR(IF(INDEX('ce raw data'!$C$2:$CZ$3000,MATCH(1,INDEX(('ce raw data'!$A$2:$A$3000=C128)*('ce raw data'!$B$2:$B$3000=$B165),,),0),MATCH(J131,'ce raw data'!$C$1:$CZ$1,0))="","-",INDEX('ce raw data'!$C$2:$CZ$3000,MATCH(1,INDEX(('ce raw data'!$A$2:$A$3000=C128)*('ce raw data'!$B$2:$B$3000=$B165),,),0),MATCH(J131,'ce raw data'!$C$1:$CZ$1,0))),"-")</f>
        <v>-</v>
      </c>
      <c r="K165" s="8" t="str">
        <f>IFERROR(IF(INDEX('ce raw data'!$C$2:$CZ$3000,MATCH(1,INDEX(('ce raw data'!$A$2:$A$3000=C128)*('ce raw data'!$B$2:$B$3000=$B165),,),0),MATCH(K131,'ce raw data'!$C$1:$CZ$1,0))="","-",INDEX('ce raw data'!$C$2:$CZ$3000,MATCH(1,INDEX(('ce raw data'!$A$2:$A$3000=C128)*('ce raw data'!$B$2:$B$3000=$B165),,),0),MATCH(K131,'ce raw data'!$C$1:$CZ$1,0))),"-")</f>
        <v>-</v>
      </c>
      <c r="L165" s="8" t="str">
        <f>IFERROR(IF(INDEX('ce raw data'!$C$2:$CZ$3000,MATCH(1,INDEX(('ce raw data'!$A$2:$A$3000=C128)*('ce raw data'!$B$2:$B$3000=$B165),,),0),MATCH(L131,'ce raw data'!$C$1:$CZ$1,0))="","-",INDEX('ce raw data'!$C$2:$CZ$3000,MATCH(1,INDEX(('ce raw data'!$A$2:$A$3000=C128)*('ce raw data'!$B$2:$B$3000=$B165),,),0),MATCH(L131,'ce raw data'!$C$1:$CZ$1,0))),"-")</f>
        <v>-</v>
      </c>
      <c r="M165" s="8" t="str">
        <f>IFERROR(IF(INDEX('ce raw data'!$C$2:$CZ$3000,MATCH(1,INDEX(('ce raw data'!$A$2:$A$3000=C128)*('ce raw data'!$B$2:$B$3000=$B165),,),0),MATCH(M131,'ce raw data'!$C$1:$CZ$1,0))="","-",INDEX('ce raw data'!$C$2:$CZ$3000,MATCH(1,INDEX(('ce raw data'!$A$2:$A$3000=C128)*('ce raw data'!$B$2:$B$3000=$B165),,),0),MATCH(M131,'ce raw data'!$C$1:$CZ$1,0))),"-")</f>
        <v>-</v>
      </c>
      <c r="N165" s="8" t="str">
        <f>IFERROR(IF(INDEX('ce raw data'!$C$2:$CZ$3000,MATCH(1,INDEX(('ce raw data'!$A$2:$A$3000=C128)*('ce raw data'!$B$2:$B$3000=$B165),,),0),MATCH(N131,'ce raw data'!$C$1:$CZ$1,0))="","-",INDEX('ce raw data'!$C$2:$CZ$3000,MATCH(1,INDEX(('ce raw data'!$A$2:$A$3000=C128)*('ce raw data'!$B$2:$B$3000=$B165),,),0),MATCH(N131,'ce raw data'!$C$1:$CZ$1,0))),"-")</f>
        <v>-</v>
      </c>
    </row>
    <row r="166" spans="2:14" hidden="1" x14ac:dyDescent="0.4">
      <c r="B166" s="14"/>
      <c r="C166" s="8" t="str">
        <f>IFERROR(IF(INDEX('ce raw data'!$C$2:$CZ$3000,MATCH(1,INDEX(('ce raw data'!$A$2:$A$3000=C128)*('ce raw data'!$B$2:$B$3000=$B167),,),0),MATCH(SUBSTITUTE(C131,"Allele","Height"),'ce raw data'!$C$1:$CZ$1,0))="","-",INDEX('ce raw data'!$C$2:$CZ$3000,MATCH(1,INDEX(('ce raw data'!$A$2:$A$3000=C128)*('ce raw data'!$B$2:$B$3000=$B167),,),0),MATCH(SUBSTITUTE(C131,"Allele","Height"),'ce raw data'!$C$1:$CZ$1,0))),"-")</f>
        <v>-</v>
      </c>
      <c r="D166" s="8" t="str">
        <f>IFERROR(IF(INDEX('ce raw data'!$C$2:$CZ$3000,MATCH(1,INDEX(('ce raw data'!$A$2:$A$3000=C128)*('ce raw data'!$B$2:$B$3000=$B167),,),0),MATCH(SUBSTITUTE(D131,"Allele","Height"),'ce raw data'!$C$1:$CZ$1,0))="","-",INDEX('ce raw data'!$C$2:$CZ$3000,MATCH(1,INDEX(('ce raw data'!$A$2:$A$3000=C128)*('ce raw data'!$B$2:$B$3000=$B167),,),0),MATCH(SUBSTITUTE(D131,"Allele","Height"),'ce raw data'!$C$1:$CZ$1,0))),"-")</f>
        <v>-</v>
      </c>
      <c r="E166" s="8" t="str">
        <f>IFERROR(IF(INDEX('ce raw data'!$C$2:$CZ$3000,MATCH(1,INDEX(('ce raw data'!$A$2:$A$3000=C128)*('ce raw data'!$B$2:$B$3000=$B167),,),0),MATCH(SUBSTITUTE(E131,"Allele","Height"),'ce raw data'!$C$1:$CZ$1,0))="","-",INDEX('ce raw data'!$C$2:$CZ$3000,MATCH(1,INDEX(('ce raw data'!$A$2:$A$3000=C128)*('ce raw data'!$B$2:$B$3000=$B167),,),0),MATCH(SUBSTITUTE(E131,"Allele","Height"),'ce raw data'!$C$1:$CZ$1,0))),"-")</f>
        <v>-</v>
      </c>
      <c r="F166" s="8" t="str">
        <f>IFERROR(IF(INDEX('ce raw data'!$C$2:$CZ$3000,MATCH(1,INDEX(('ce raw data'!$A$2:$A$3000=C128)*('ce raw data'!$B$2:$B$3000=$B167),,),0),MATCH(SUBSTITUTE(F131,"Allele","Height"),'ce raw data'!$C$1:$CZ$1,0))="","-",INDEX('ce raw data'!$C$2:$CZ$3000,MATCH(1,INDEX(('ce raw data'!$A$2:$A$3000=C128)*('ce raw data'!$B$2:$B$3000=$B167),,),0),MATCH(SUBSTITUTE(F131,"Allele","Height"),'ce raw data'!$C$1:$CZ$1,0))),"-")</f>
        <v>-</v>
      </c>
      <c r="G166" s="8" t="str">
        <f>IFERROR(IF(INDEX('ce raw data'!$C$2:$CZ$3000,MATCH(1,INDEX(('ce raw data'!$A$2:$A$3000=C128)*('ce raw data'!$B$2:$B$3000=$B167),,),0),MATCH(SUBSTITUTE(G131,"Allele","Height"),'ce raw data'!$C$1:$CZ$1,0))="","-",INDEX('ce raw data'!$C$2:$CZ$3000,MATCH(1,INDEX(('ce raw data'!$A$2:$A$3000=C128)*('ce raw data'!$B$2:$B$3000=$B167),,),0),MATCH(SUBSTITUTE(G131,"Allele","Height"),'ce raw data'!$C$1:$CZ$1,0))),"-")</f>
        <v>-</v>
      </c>
      <c r="H166" s="8" t="str">
        <f>IFERROR(IF(INDEX('ce raw data'!$C$2:$CZ$3000,MATCH(1,INDEX(('ce raw data'!$A$2:$A$3000=C128)*('ce raw data'!$B$2:$B$3000=$B167),,),0),MATCH(SUBSTITUTE(H131,"Allele","Height"),'ce raw data'!$C$1:$CZ$1,0))="","-",INDEX('ce raw data'!$C$2:$CZ$3000,MATCH(1,INDEX(('ce raw data'!$A$2:$A$3000=C128)*('ce raw data'!$B$2:$B$3000=$B167),,),0),MATCH(SUBSTITUTE(H131,"Allele","Height"),'ce raw data'!$C$1:$CZ$1,0))),"-")</f>
        <v>-</v>
      </c>
      <c r="I166" s="8" t="str">
        <f>IFERROR(IF(INDEX('ce raw data'!$C$2:$CZ$3000,MATCH(1,INDEX(('ce raw data'!$A$2:$A$3000=C128)*('ce raw data'!$B$2:$B$3000=$B167),,),0),MATCH(SUBSTITUTE(I131,"Allele","Height"),'ce raw data'!$C$1:$CZ$1,0))="","-",INDEX('ce raw data'!$C$2:$CZ$3000,MATCH(1,INDEX(('ce raw data'!$A$2:$A$3000=C128)*('ce raw data'!$B$2:$B$3000=$B167),,),0),MATCH(SUBSTITUTE(I131,"Allele","Height"),'ce raw data'!$C$1:$CZ$1,0))),"-")</f>
        <v>-</v>
      </c>
      <c r="J166" s="8" t="str">
        <f>IFERROR(IF(INDEX('ce raw data'!$C$2:$CZ$3000,MATCH(1,INDEX(('ce raw data'!$A$2:$A$3000=C128)*('ce raw data'!$B$2:$B$3000=$B167),,),0),MATCH(SUBSTITUTE(J131,"Allele","Height"),'ce raw data'!$C$1:$CZ$1,0))="","-",INDEX('ce raw data'!$C$2:$CZ$3000,MATCH(1,INDEX(('ce raw data'!$A$2:$A$3000=C128)*('ce raw data'!$B$2:$B$3000=$B167),,),0),MATCH(SUBSTITUTE(J131,"Allele","Height"),'ce raw data'!$C$1:$CZ$1,0))),"-")</f>
        <v>-</v>
      </c>
      <c r="K166" s="8" t="str">
        <f>IFERROR(IF(INDEX('ce raw data'!$C$2:$CZ$3000,MATCH(1,INDEX(('ce raw data'!$A$2:$A$3000=C128)*('ce raw data'!$B$2:$B$3000=$B167),,),0),MATCH(SUBSTITUTE(K131,"Allele","Height"),'ce raw data'!$C$1:$CZ$1,0))="","-",INDEX('ce raw data'!$C$2:$CZ$3000,MATCH(1,INDEX(('ce raw data'!$A$2:$A$3000=C128)*('ce raw data'!$B$2:$B$3000=$B167),,),0),MATCH(SUBSTITUTE(K131,"Allele","Height"),'ce raw data'!$C$1:$CZ$1,0))),"-")</f>
        <v>-</v>
      </c>
      <c r="L166" s="8" t="str">
        <f>IFERROR(IF(INDEX('ce raw data'!$C$2:$CZ$3000,MATCH(1,INDEX(('ce raw data'!$A$2:$A$3000=C128)*('ce raw data'!$B$2:$B$3000=$B167),,),0),MATCH(SUBSTITUTE(L131,"Allele","Height"),'ce raw data'!$C$1:$CZ$1,0))="","-",INDEX('ce raw data'!$C$2:$CZ$3000,MATCH(1,INDEX(('ce raw data'!$A$2:$A$3000=C128)*('ce raw data'!$B$2:$B$3000=$B167),,),0),MATCH(SUBSTITUTE(L131,"Allele","Height"),'ce raw data'!$C$1:$CZ$1,0))),"-")</f>
        <v>-</v>
      </c>
      <c r="M166" s="8" t="str">
        <f>IFERROR(IF(INDEX('ce raw data'!$C$2:$CZ$3000,MATCH(1,INDEX(('ce raw data'!$A$2:$A$3000=C128)*('ce raw data'!$B$2:$B$3000=$B167),,),0),MATCH(SUBSTITUTE(M131,"Allele","Height"),'ce raw data'!$C$1:$CZ$1,0))="","-",INDEX('ce raw data'!$C$2:$CZ$3000,MATCH(1,INDEX(('ce raw data'!$A$2:$A$3000=C128)*('ce raw data'!$B$2:$B$3000=$B167),,),0),MATCH(SUBSTITUTE(M131,"Allele","Height"),'ce raw data'!$C$1:$CZ$1,0))),"-")</f>
        <v>-</v>
      </c>
      <c r="N166" s="8" t="str">
        <f>IFERROR(IF(INDEX('ce raw data'!$C$2:$CZ$3000,MATCH(1,INDEX(('ce raw data'!$A$2:$A$3000=C128)*('ce raw data'!$B$2:$B$3000=$B167),,),0),MATCH(SUBSTITUTE(N131,"Allele","Height"),'ce raw data'!$C$1:$CZ$1,0))="","-",INDEX('ce raw data'!$C$2:$CZ$3000,MATCH(1,INDEX(('ce raw data'!$A$2:$A$3000=C128)*('ce raw data'!$B$2:$B$3000=$B167),,),0),MATCH(SUBSTITUTE(N131,"Allele","Height"),'ce raw data'!$C$1:$CZ$1,0))),"-")</f>
        <v>-</v>
      </c>
    </row>
    <row r="167" spans="2:14" x14ac:dyDescent="0.4">
      <c r="B167" s="14" t="str">
        <f>'Allele Call Table'!$A$105</f>
        <v>TPOX</v>
      </c>
      <c r="C167" s="8" t="str">
        <f>IFERROR(IF(INDEX('ce raw data'!$C$2:$CZ$3000,MATCH(1,INDEX(('ce raw data'!$A$2:$A$3000=C128)*('ce raw data'!$B$2:$B$3000=$B167),,),0),MATCH(C131,'ce raw data'!$C$1:$CZ$1,0))="","-",INDEX('ce raw data'!$C$2:$CZ$3000,MATCH(1,INDEX(('ce raw data'!$A$2:$A$3000=C128)*('ce raw data'!$B$2:$B$3000=$B167),,),0),MATCH(C131,'ce raw data'!$C$1:$CZ$1,0))),"-")</f>
        <v>-</v>
      </c>
      <c r="D167" s="8" t="str">
        <f>IFERROR(IF(INDEX('ce raw data'!$C$2:$CZ$3000,MATCH(1,INDEX(('ce raw data'!$A$2:$A$3000=C128)*('ce raw data'!$B$2:$B$3000=$B167),,),0),MATCH(D131,'ce raw data'!$C$1:$CZ$1,0))="","-",INDEX('ce raw data'!$C$2:$CZ$3000,MATCH(1,INDEX(('ce raw data'!$A$2:$A$3000=C128)*('ce raw data'!$B$2:$B$3000=$B167),,),0),MATCH(D131,'ce raw data'!$C$1:$CZ$1,0))),"-")</f>
        <v>-</v>
      </c>
      <c r="E167" s="8" t="str">
        <f>IFERROR(IF(INDEX('ce raw data'!$C$2:$CZ$3000,MATCH(1,INDEX(('ce raw data'!$A$2:$A$3000=C128)*('ce raw data'!$B$2:$B$3000=$B167),,),0),MATCH(E131,'ce raw data'!$C$1:$CZ$1,0))="","-",INDEX('ce raw data'!$C$2:$CZ$3000,MATCH(1,INDEX(('ce raw data'!$A$2:$A$3000=C128)*('ce raw data'!$B$2:$B$3000=$B167),,),0),MATCH(E131,'ce raw data'!$C$1:$CZ$1,0))),"-")</f>
        <v>-</v>
      </c>
      <c r="F167" s="8" t="str">
        <f>IFERROR(IF(INDEX('ce raw data'!$C$2:$CZ$3000,MATCH(1,INDEX(('ce raw data'!$A$2:$A$3000=C128)*('ce raw data'!$B$2:$B$3000=$B167),,),0),MATCH(F131,'ce raw data'!$C$1:$CZ$1,0))="","-",INDEX('ce raw data'!$C$2:$CZ$3000,MATCH(1,INDEX(('ce raw data'!$A$2:$A$3000=C128)*('ce raw data'!$B$2:$B$3000=$B167),,),0),MATCH(F131,'ce raw data'!$C$1:$CZ$1,0))),"-")</f>
        <v>-</v>
      </c>
      <c r="G167" s="8" t="str">
        <f>IFERROR(IF(INDEX('ce raw data'!$C$2:$CZ$3000,MATCH(1,INDEX(('ce raw data'!$A$2:$A$3000=C128)*('ce raw data'!$B$2:$B$3000=$B167),,),0),MATCH(G131,'ce raw data'!$C$1:$CZ$1,0))="","-",INDEX('ce raw data'!$C$2:$CZ$3000,MATCH(1,INDEX(('ce raw data'!$A$2:$A$3000=C128)*('ce raw data'!$B$2:$B$3000=$B167),,),0),MATCH(G131,'ce raw data'!$C$1:$CZ$1,0))),"-")</f>
        <v>-</v>
      </c>
      <c r="H167" s="8" t="str">
        <f>IFERROR(IF(INDEX('ce raw data'!$C$2:$CZ$3000,MATCH(1,INDEX(('ce raw data'!$A$2:$A$3000=C128)*('ce raw data'!$B$2:$B$3000=$B167),,),0),MATCH(H131,'ce raw data'!$C$1:$CZ$1,0))="","-",INDEX('ce raw data'!$C$2:$CZ$3000,MATCH(1,INDEX(('ce raw data'!$A$2:$A$3000=C128)*('ce raw data'!$B$2:$B$3000=$B167),,),0),MATCH(H131,'ce raw data'!$C$1:$CZ$1,0))),"-")</f>
        <v>-</v>
      </c>
      <c r="I167" s="8" t="str">
        <f>IFERROR(IF(INDEX('ce raw data'!$C$2:$CZ$3000,MATCH(1,INDEX(('ce raw data'!$A$2:$A$3000=C128)*('ce raw data'!$B$2:$B$3000=$B167),,),0),MATCH(I131,'ce raw data'!$C$1:$CZ$1,0))="","-",INDEX('ce raw data'!$C$2:$CZ$3000,MATCH(1,INDEX(('ce raw data'!$A$2:$A$3000=C128)*('ce raw data'!$B$2:$B$3000=$B167),,),0),MATCH(I131,'ce raw data'!$C$1:$CZ$1,0))),"-")</f>
        <v>-</v>
      </c>
      <c r="J167" s="8" t="str">
        <f>IFERROR(IF(INDEX('ce raw data'!$C$2:$CZ$3000,MATCH(1,INDEX(('ce raw data'!$A$2:$A$3000=C128)*('ce raw data'!$B$2:$B$3000=$B167),,),0),MATCH(J131,'ce raw data'!$C$1:$CZ$1,0))="","-",INDEX('ce raw data'!$C$2:$CZ$3000,MATCH(1,INDEX(('ce raw data'!$A$2:$A$3000=C128)*('ce raw data'!$B$2:$B$3000=$B167),,),0),MATCH(J131,'ce raw data'!$C$1:$CZ$1,0))),"-")</f>
        <v>-</v>
      </c>
      <c r="K167" s="8" t="str">
        <f>IFERROR(IF(INDEX('ce raw data'!$C$2:$CZ$3000,MATCH(1,INDEX(('ce raw data'!$A$2:$A$3000=C128)*('ce raw data'!$B$2:$B$3000=$B167),,),0),MATCH(K131,'ce raw data'!$C$1:$CZ$1,0))="","-",INDEX('ce raw data'!$C$2:$CZ$3000,MATCH(1,INDEX(('ce raw data'!$A$2:$A$3000=C128)*('ce raw data'!$B$2:$B$3000=$B167),,),0),MATCH(K131,'ce raw data'!$C$1:$CZ$1,0))),"-")</f>
        <v>-</v>
      </c>
      <c r="L167" s="8" t="str">
        <f>IFERROR(IF(INDEX('ce raw data'!$C$2:$CZ$3000,MATCH(1,INDEX(('ce raw data'!$A$2:$A$3000=C128)*('ce raw data'!$B$2:$B$3000=$B167),,),0),MATCH(L131,'ce raw data'!$C$1:$CZ$1,0))="","-",INDEX('ce raw data'!$C$2:$CZ$3000,MATCH(1,INDEX(('ce raw data'!$A$2:$A$3000=C128)*('ce raw data'!$B$2:$B$3000=$B167),,),0),MATCH(L131,'ce raw data'!$C$1:$CZ$1,0))),"-")</f>
        <v>-</v>
      </c>
      <c r="M167" s="8" t="str">
        <f>IFERROR(IF(INDEX('ce raw data'!$C$2:$CZ$3000,MATCH(1,INDEX(('ce raw data'!$A$2:$A$3000=C128)*('ce raw data'!$B$2:$B$3000=$B167),,),0),MATCH(M131,'ce raw data'!$C$1:$CZ$1,0))="","-",INDEX('ce raw data'!$C$2:$CZ$3000,MATCH(1,INDEX(('ce raw data'!$A$2:$A$3000=C128)*('ce raw data'!$B$2:$B$3000=$B167),,),0),MATCH(M131,'ce raw data'!$C$1:$CZ$1,0))),"-")</f>
        <v>-</v>
      </c>
      <c r="N167" s="8" t="str">
        <f>IFERROR(IF(INDEX('ce raw data'!$C$2:$CZ$3000,MATCH(1,INDEX(('ce raw data'!$A$2:$A$3000=C128)*('ce raw data'!$B$2:$B$3000=$B167),,),0),MATCH(N131,'ce raw data'!$C$1:$CZ$1,0))="","-",INDEX('ce raw data'!$C$2:$CZ$3000,MATCH(1,INDEX(('ce raw data'!$A$2:$A$3000=C128)*('ce raw data'!$B$2:$B$3000=$B167),,),0),MATCH(N131,'ce raw data'!$C$1:$CZ$1,0))),"-")</f>
        <v>-</v>
      </c>
    </row>
    <row r="168" spans="2:14" hidden="1" x14ac:dyDescent="0.4">
      <c r="B168" s="10"/>
      <c r="C168" s="8" t="str">
        <f>IFERROR(IF(INDEX('ce raw data'!$C$2:$CZ$3000,MATCH(1,INDEX(('ce raw data'!$A$2:$A$3000=C128)*('ce raw data'!$B$2:$B$3000=$B169),,),0),MATCH(SUBSTITUTE(C131,"Allele","Height"),'ce raw data'!$C$1:$CZ$1,0))="","-",INDEX('ce raw data'!$C$2:$CZ$3000,MATCH(1,INDEX(('ce raw data'!$A$2:$A$3000=C128)*('ce raw data'!$B$2:$B$3000=$B169),,),0),MATCH(SUBSTITUTE(C131,"Allele","Height"),'ce raw data'!$C$1:$CZ$1,0))),"-")</f>
        <v>-</v>
      </c>
      <c r="D168" s="8" t="str">
        <f>IFERROR(IF(INDEX('ce raw data'!$C$2:$CZ$3000,MATCH(1,INDEX(('ce raw data'!$A$2:$A$3000=C128)*('ce raw data'!$B$2:$B$3000=$B169),,),0),MATCH(SUBSTITUTE(D131,"Allele","Height"),'ce raw data'!$C$1:$CZ$1,0))="","-",INDEX('ce raw data'!$C$2:$CZ$3000,MATCH(1,INDEX(('ce raw data'!$A$2:$A$3000=C128)*('ce raw data'!$B$2:$B$3000=$B169),,),0),MATCH(SUBSTITUTE(D131,"Allele","Height"),'ce raw data'!$C$1:$CZ$1,0))),"-")</f>
        <v>-</v>
      </c>
      <c r="E168" s="8" t="str">
        <f>IFERROR(IF(INDEX('ce raw data'!$C$2:$CZ$3000,MATCH(1,INDEX(('ce raw data'!$A$2:$A$3000=C128)*('ce raw data'!$B$2:$B$3000=$B169),,),0),MATCH(SUBSTITUTE(E131,"Allele","Height"),'ce raw data'!$C$1:$CZ$1,0))="","-",INDEX('ce raw data'!$C$2:$CZ$3000,MATCH(1,INDEX(('ce raw data'!$A$2:$A$3000=C128)*('ce raw data'!$B$2:$B$3000=$B169),,),0),MATCH(SUBSTITUTE(E131,"Allele","Height"),'ce raw data'!$C$1:$CZ$1,0))),"-")</f>
        <v>-</v>
      </c>
      <c r="F168" s="8" t="str">
        <f>IFERROR(IF(INDEX('ce raw data'!$C$2:$CZ$3000,MATCH(1,INDEX(('ce raw data'!$A$2:$A$3000=C128)*('ce raw data'!$B$2:$B$3000=$B169),,),0),MATCH(SUBSTITUTE(F131,"Allele","Height"),'ce raw data'!$C$1:$CZ$1,0))="","-",INDEX('ce raw data'!$C$2:$CZ$3000,MATCH(1,INDEX(('ce raw data'!$A$2:$A$3000=C128)*('ce raw data'!$B$2:$B$3000=$B169),,),0),MATCH(SUBSTITUTE(F131,"Allele","Height"),'ce raw data'!$C$1:$CZ$1,0))),"-")</f>
        <v>-</v>
      </c>
      <c r="G168" s="8" t="str">
        <f>IFERROR(IF(INDEX('ce raw data'!$C$2:$CZ$3000,MATCH(1,INDEX(('ce raw data'!$A$2:$A$3000=C128)*('ce raw data'!$B$2:$B$3000=$B169),,),0),MATCH(SUBSTITUTE(G131,"Allele","Height"),'ce raw data'!$C$1:$CZ$1,0))="","-",INDEX('ce raw data'!$C$2:$CZ$3000,MATCH(1,INDEX(('ce raw data'!$A$2:$A$3000=C128)*('ce raw data'!$B$2:$B$3000=$B169),,),0),MATCH(SUBSTITUTE(G131,"Allele","Height"),'ce raw data'!$C$1:$CZ$1,0))),"-")</f>
        <v>-</v>
      </c>
      <c r="H168" s="8" t="str">
        <f>IFERROR(IF(INDEX('ce raw data'!$C$2:$CZ$3000,MATCH(1,INDEX(('ce raw data'!$A$2:$A$3000=C128)*('ce raw data'!$B$2:$B$3000=$B169),,),0),MATCH(SUBSTITUTE(H131,"Allele","Height"),'ce raw data'!$C$1:$CZ$1,0))="","-",INDEX('ce raw data'!$C$2:$CZ$3000,MATCH(1,INDEX(('ce raw data'!$A$2:$A$3000=C128)*('ce raw data'!$B$2:$B$3000=$B169),,),0),MATCH(SUBSTITUTE(H131,"Allele","Height"),'ce raw data'!$C$1:$CZ$1,0))),"-")</f>
        <v>-</v>
      </c>
      <c r="I168" s="8" t="str">
        <f>IFERROR(IF(INDEX('ce raw data'!$C$2:$CZ$3000,MATCH(1,INDEX(('ce raw data'!$A$2:$A$3000=C128)*('ce raw data'!$B$2:$B$3000=$B169),,),0),MATCH(SUBSTITUTE(I131,"Allele","Height"),'ce raw data'!$C$1:$CZ$1,0))="","-",INDEX('ce raw data'!$C$2:$CZ$3000,MATCH(1,INDEX(('ce raw data'!$A$2:$A$3000=C128)*('ce raw data'!$B$2:$B$3000=$B169),,),0),MATCH(SUBSTITUTE(I131,"Allele","Height"),'ce raw data'!$C$1:$CZ$1,0))),"-")</f>
        <v>-</v>
      </c>
      <c r="J168" s="8" t="str">
        <f>IFERROR(IF(INDEX('ce raw data'!$C$2:$CZ$3000,MATCH(1,INDEX(('ce raw data'!$A$2:$A$3000=C128)*('ce raw data'!$B$2:$B$3000=$B169),,),0),MATCH(SUBSTITUTE(J131,"Allele","Height"),'ce raw data'!$C$1:$CZ$1,0))="","-",INDEX('ce raw data'!$C$2:$CZ$3000,MATCH(1,INDEX(('ce raw data'!$A$2:$A$3000=C128)*('ce raw data'!$B$2:$B$3000=$B169),,),0),MATCH(SUBSTITUTE(J131,"Allele","Height"),'ce raw data'!$C$1:$CZ$1,0))),"-")</f>
        <v>-</v>
      </c>
      <c r="K168" s="8" t="str">
        <f>IFERROR(IF(INDEX('ce raw data'!$C$2:$CZ$3000,MATCH(1,INDEX(('ce raw data'!$A$2:$A$3000=C128)*('ce raw data'!$B$2:$B$3000=$B169),,),0),MATCH(SUBSTITUTE(K131,"Allele","Height"),'ce raw data'!$C$1:$CZ$1,0))="","-",INDEX('ce raw data'!$C$2:$CZ$3000,MATCH(1,INDEX(('ce raw data'!$A$2:$A$3000=C128)*('ce raw data'!$B$2:$B$3000=$B169),,),0),MATCH(SUBSTITUTE(K131,"Allele","Height"),'ce raw data'!$C$1:$CZ$1,0))),"-")</f>
        <v>-</v>
      </c>
      <c r="L168" s="8" t="str">
        <f>IFERROR(IF(INDEX('ce raw data'!$C$2:$CZ$3000,MATCH(1,INDEX(('ce raw data'!$A$2:$A$3000=C128)*('ce raw data'!$B$2:$B$3000=$B169),,),0),MATCH(SUBSTITUTE(L131,"Allele","Height"),'ce raw data'!$C$1:$CZ$1,0))="","-",INDEX('ce raw data'!$C$2:$CZ$3000,MATCH(1,INDEX(('ce raw data'!$A$2:$A$3000=C128)*('ce raw data'!$B$2:$B$3000=$B169),,),0),MATCH(SUBSTITUTE(L131,"Allele","Height"),'ce raw data'!$C$1:$CZ$1,0))),"-")</f>
        <v>-</v>
      </c>
      <c r="M168" s="8" t="str">
        <f>IFERROR(IF(INDEX('ce raw data'!$C$2:$CZ$3000,MATCH(1,INDEX(('ce raw data'!$A$2:$A$3000=C128)*('ce raw data'!$B$2:$B$3000=$B169),,),0),MATCH(SUBSTITUTE(M131,"Allele","Height"),'ce raw data'!$C$1:$CZ$1,0))="","-",INDEX('ce raw data'!$C$2:$CZ$3000,MATCH(1,INDEX(('ce raw data'!$A$2:$A$3000=C128)*('ce raw data'!$B$2:$B$3000=$B169),,),0),MATCH(SUBSTITUTE(M131,"Allele","Height"),'ce raw data'!$C$1:$CZ$1,0))),"-")</f>
        <v>-</v>
      </c>
      <c r="N168" s="8" t="str">
        <f>IFERROR(IF(INDEX('ce raw data'!$C$2:$CZ$3000,MATCH(1,INDEX(('ce raw data'!$A$2:$A$3000=C128)*('ce raw data'!$B$2:$B$3000=$B169),,),0),MATCH(SUBSTITUTE(N131,"Allele","Height"),'ce raw data'!$C$1:$CZ$1,0))="","-",INDEX('ce raw data'!$C$2:$CZ$3000,MATCH(1,INDEX(('ce raw data'!$A$2:$A$3000=C128)*('ce raw data'!$B$2:$B$3000=$B169),,),0),MATCH(SUBSTITUTE(N131,"Allele","Height"),'ce raw data'!$C$1:$CZ$1,0))),"-")</f>
        <v>-</v>
      </c>
    </row>
    <row r="169" spans="2:14" x14ac:dyDescent="0.4">
      <c r="B169" s="12" t="str">
        <f>'Allele Call Table'!$A$107</f>
        <v>D8S1179</v>
      </c>
      <c r="C169" s="8" t="str">
        <f>IFERROR(IF(INDEX('ce raw data'!$C$2:$CZ$3000,MATCH(1,INDEX(('ce raw data'!$A$2:$A$3000=C128)*('ce raw data'!$B$2:$B$3000=$B169),,),0),MATCH(C131,'ce raw data'!$C$1:$CZ$1,0))="","-",INDEX('ce raw data'!$C$2:$CZ$3000,MATCH(1,INDEX(('ce raw data'!$A$2:$A$3000=C128)*('ce raw data'!$B$2:$B$3000=$B169),,),0),MATCH(C131,'ce raw data'!$C$1:$CZ$1,0))),"-")</f>
        <v>-</v>
      </c>
      <c r="D169" s="8" t="str">
        <f>IFERROR(IF(INDEX('ce raw data'!$C$2:$CZ$3000,MATCH(1,INDEX(('ce raw data'!$A$2:$A$3000=C128)*('ce raw data'!$B$2:$B$3000=$B169),,),0),MATCH(D131,'ce raw data'!$C$1:$CZ$1,0))="","-",INDEX('ce raw data'!$C$2:$CZ$3000,MATCH(1,INDEX(('ce raw data'!$A$2:$A$3000=C128)*('ce raw data'!$B$2:$B$3000=$B169),,),0),MATCH(D131,'ce raw data'!$C$1:$CZ$1,0))),"-")</f>
        <v>-</v>
      </c>
      <c r="E169" s="8" t="str">
        <f>IFERROR(IF(INDEX('ce raw data'!$C$2:$CZ$3000,MATCH(1,INDEX(('ce raw data'!$A$2:$A$3000=C128)*('ce raw data'!$B$2:$B$3000=$B169),,),0),MATCH(E131,'ce raw data'!$C$1:$CZ$1,0))="","-",INDEX('ce raw data'!$C$2:$CZ$3000,MATCH(1,INDEX(('ce raw data'!$A$2:$A$3000=C128)*('ce raw data'!$B$2:$B$3000=$B169),,),0),MATCH(E131,'ce raw data'!$C$1:$CZ$1,0))),"-")</f>
        <v>-</v>
      </c>
      <c r="F169" s="8" t="str">
        <f>IFERROR(IF(INDEX('ce raw data'!$C$2:$CZ$3000,MATCH(1,INDEX(('ce raw data'!$A$2:$A$3000=C128)*('ce raw data'!$B$2:$B$3000=$B169),,),0),MATCH(F131,'ce raw data'!$C$1:$CZ$1,0))="","-",INDEX('ce raw data'!$C$2:$CZ$3000,MATCH(1,INDEX(('ce raw data'!$A$2:$A$3000=C128)*('ce raw data'!$B$2:$B$3000=$B169),,),0),MATCH(F131,'ce raw data'!$C$1:$CZ$1,0))),"-")</f>
        <v>-</v>
      </c>
      <c r="G169" s="8" t="str">
        <f>IFERROR(IF(INDEX('ce raw data'!$C$2:$CZ$3000,MATCH(1,INDEX(('ce raw data'!$A$2:$A$3000=C128)*('ce raw data'!$B$2:$B$3000=$B169),,),0),MATCH(G131,'ce raw data'!$C$1:$CZ$1,0))="","-",INDEX('ce raw data'!$C$2:$CZ$3000,MATCH(1,INDEX(('ce raw data'!$A$2:$A$3000=C128)*('ce raw data'!$B$2:$B$3000=$B169),,),0),MATCH(G131,'ce raw data'!$C$1:$CZ$1,0))),"-")</f>
        <v>-</v>
      </c>
      <c r="H169" s="8" t="str">
        <f>IFERROR(IF(INDEX('ce raw data'!$C$2:$CZ$3000,MATCH(1,INDEX(('ce raw data'!$A$2:$A$3000=C128)*('ce raw data'!$B$2:$B$3000=$B169),,),0),MATCH(H131,'ce raw data'!$C$1:$CZ$1,0))="","-",INDEX('ce raw data'!$C$2:$CZ$3000,MATCH(1,INDEX(('ce raw data'!$A$2:$A$3000=C128)*('ce raw data'!$B$2:$B$3000=$B169),,),0),MATCH(H131,'ce raw data'!$C$1:$CZ$1,0))),"-")</f>
        <v>-</v>
      </c>
      <c r="I169" s="8" t="str">
        <f>IFERROR(IF(INDEX('ce raw data'!$C$2:$CZ$3000,MATCH(1,INDEX(('ce raw data'!$A$2:$A$3000=C128)*('ce raw data'!$B$2:$B$3000=$B169),,),0),MATCH(I131,'ce raw data'!$C$1:$CZ$1,0))="","-",INDEX('ce raw data'!$C$2:$CZ$3000,MATCH(1,INDEX(('ce raw data'!$A$2:$A$3000=C128)*('ce raw data'!$B$2:$B$3000=$B169),,),0),MATCH(I131,'ce raw data'!$C$1:$CZ$1,0))),"-")</f>
        <v>-</v>
      </c>
      <c r="J169" s="8" t="str">
        <f>IFERROR(IF(INDEX('ce raw data'!$C$2:$CZ$3000,MATCH(1,INDEX(('ce raw data'!$A$2:$A$3000=C128)*('ce raw data'!$B$2:$B$3000=$B169),,),0),MATCH(J131,'ce raw data'!$C$1:$CZ$1,0))="","-",INDEX('ce raw data'!$C$2:$CZ$3000,MATCH(1,INDEX(('ce raw data'!$A$2:$A$3000=C128)*('ce raw data'!$B$2:$B$3000=$B169),,),0),MATCH(J131,'ce raw data'!$C$1:$CZ$1,0))),"-")</f>
        <v>-</v>
      </c>
      <c r="K169" s="8" t="str">
        <f>IFERROR(IF(INDEX('ce raw data'!$C$2:$CZ$3000,MATCH(1,INDEX(('ce raw data'!$A$2:$A$3000=C128)*('ce raw data'!$B$2:$B$3000=$B169),,),0),MATCH(K131,'ce raw data'!$C$1:$CZ$1,0))="","-",INDEX('ce raw data'!$C$2:$CZ$3000,MATCH(1,INDEX(('ce raw data'!$A$2:$A$3000=C128)*('ce raw data'!$B$2:$B$3000=$B169),,),0),MATCH(K131,'ce raw data'!$C$1:$CZ$1,0))),"-")</f>
        <v>-</v>
      </c>
      <c r="L169" s="8" t="str">
        <f>IFERROR(IF(INDEX('ce raw data'!$C$2:$CZ$3000,MATCH(1,INDEX(('ce raw data'!$A$2:$A$3000=C128)*('ce raw data'!$B$2:$B$3000=$B169),,),0),MATCH(L131,'ce raw data'!$C$1:$CZ$1,0))="","-",INDEX('ce raw data'!$C$2:$CZ$3000,MATCH(1,INDEX(('ce raw data'!$A$2:$A$3000=C128)*('ce raw data'!$B$2:$B$3000=$B169),,),0),MATCH(L131,'ce raw data'!$C$1:$CZ$1,0))),"-")</f>
        <v>-</v>
      </c>
      <c r="M169" s="8" t="str">
        <f>IFERROR(IF(INDEX('ce raw data'!$C$2:$CZ$3000,MATCH(1,INDEX(('ce raw data'!$A$2:$A$3000=C128)*('ce raw data'!$B$2:$B$3000=$B169),,),0),MATCH(M131,'ce raw data'!$C$1:$CZ$1,0))="","-",INDEX('ce raw data'!$C$2:$CZ$3000,MATCH(1,INDEX(('ce raw data'!$A$2:$A$3000=C128)*('ce raw data'!$B$2:$B$3000=$B169),,),0),MATCH(M131,'ce raw data'!$C$1:$CZ$1,0))),"-")</f>
        <v>-</v>
      </c>
      <c r="N169" s="8" t="str">
        <f>IFERROR(IF(INDEX('ce raw data'!$C$2:$CZ$3000,MATCH(1,INDEX(('ce raw data'!$A$2:$A$3000=C128)*('ce raw data'!$B$2:$B$3000=$B169),,),0),MATCH(N131,'ce raw data'!$C$1:$CZ$1,0))="","-",INDEX('ce raw data'!$C$2:$CZ$3000,MATCH(1,INDEX(('ce raw data'!$A$2:$A$3000=C128)*('ce raw data'!$B$2:$B$3000=$B169),,),0),MATCH(N131,'ce raw data'!$C$1:$CZ$1,0))),"-")</f>
        <v>-</v>
      </c>
    </row>
    <row r="170" spans="2:14" hidden="1" x14ac:dyDescent="0.4">
      <c r="B170" s="12"/>
      <c r="C170" s="8" t="str">
        <f>IFERROR(IF(INDEX('ce raw data'!$C$2:$CZ$3000,MATCH(1,INDEX(('ce raw data'!$A$2:$A$3000=C128)*('ce raw data'!$B$2:$B$3000=$B171),,),0),MATCH(SUBSTITUTE(C131,"Allele","Height"),'ce raw data'!$C$1:$CZ$1,0))="","-",INDEX('ce raw data'!$C$2:$CZ$3000,MATCH(1,INDEX(('ce raw data'!$A$2:$A$3000=C128)*('ce raw data'!$B$2:$B$3000=$B171),,),0),MATCH(SUBSTITUTE(C131,"Allele","Height"),'ce raw data'!$C$1:$CZ$1,0))),"-")</f>
        <v>-</v>
      </c>
      <c r="D170" s="8" t="str">
        <f>IFERROR(IF(INDEX('ce raw data'!$C$2:$CZ$3000,MATCH(1,INDEX(('ce raw data'!$A$2:$A$3000=C128)*('ce raw data'!$B$2:$B$3000=$B171),,),0),MATCH(SUBSTITUTE(D131,"Allele","Height"),'ce raw data'!$C$1:$CZ$1,0))="","-",INDEX('ce raw data'!$C$2:$CZ$3000,MATCH(1,INDEX(('ce raw data'!$A$2:$A$3000=C128)*('ce raw data'!$B$2:$B$3000=$B171),,),0),MATCH(SUBSTITUTE(D131,"Allele","Height"),'ce raw data'!$C$1:$CZ$1,0))),"-")</f>
        <v>-</v>
      </c>
      <c r="E170" s="8" t="str">
        <f>IFERROR(IF(INDEX('ce raw data'!$C$2:$CZ$3000,MATCH(1,INDEX(('ce raw data'!$A$2:$A$3000=C128)*('ce raw data'!$B$2:$B$3000=$B171),,),0),MATCH(SUBSTITUTE(E131,"Allele","Height"),'ce raw data'!$C$1:$CZ$1,0))="","-",INDEX('ce raw data'!$C$2:$CZ$3000,MATCH(1,INDEX(('ce raw data'!$A$2:$A$3000=C128)*('ce raw data'!$B$2:$B$3000=$B171),,),0),MATCH(SUBSTITUTE(E131,"Allele","Height"),'ce raw data'!$C$1:$CZ$1,0))),"-")</f>
        <v>-</v>
      </c>
      <c r="F170" s="8" t="str">
        <f>IFERROR(IF(INDEX('ce raw data'!$C$2:$CZ$3000,MATCH(1,INDEX(('ce raw data'!$A$2:$A$3000=C128)*('ce raw data'!$B$2:$B$3000=$B171),,),0),MATCH(SUBSTITUTE(F131,"Allele","Height"),'ce raw data'!$C$1:$CZ$1,0))="","-",INDEX('ce raw data'!$C$2:$CZ$3000,MATCH(1,INDEX(('ce raw data'!$A$2:$A$3000=C128)*('ce raw data'!$B$2:$B$3000=$B171),,),0),MATCH(SUBSTITUTE(F131,"Allele","Height"),'ce raw data'!$C$1:$CZ$1,0))),"-")</f>
        <v>-</v>
      </c>
      <c r="G170" s="8" t="str">
        <f>IFERROR(IF(INDEX('ce raw data'!$C$2:$CZ$3000,MATCH(1,INDEX(('ce raw data'!$A$2:$A$3000=C128)*('ce raw data'!$B$2:$B$3000=$B171),,),0),MATCH(SUBSTITUTE(G131,"Allele","Height"),'ce raw data'!$C$1:$CZ$1,0))="","-",INDEX('ce raw data'!$C$2:$CZ$3000,MATCH(1,INDEX(('ce raw data'!$A$2:$A$3000=C128)*('ce raw data'!$B$2:$B$3000=$B171),,),0),MATCH(SUBSTITUTE(G131,"Allele","Height"),'ce raw data'!$C$1:$CZ$1,0))),"-")</f>
        <v>-</v>
      </c>
      <c r="H170" s="8" t="str">
        <f>IFERROR(IF(INDEX('ce raw data'!$C$2:$CZ$3000,MATCH(1,INDEX(('ce raw data'!$A$2:$A$3000=C128)*('ce raw data'!$B$2:$B$3000=$B171),,),0),MATCH(SUBSTITUTE(H131,"Allele","Height"),'ce raw data'!$C$1:$CZ$1,0))="","-",INDEX('ce raw data'!$C$2:$CZ$3000,MATCH(1,INDEX(('ce raw data'!$A$2:$A$3000=C128)*('ce raw data'!$B$2:$B$3000=$B171),,),0),MATCH(SUBSTITUTE(H131,"Allele","Height"),'ce raw data'!$C$1:$CZ$1,0))),"-")</f>
        <v>-</v>
      </c>
      <c r="I170" s="8" t="str">
        <f>IFERROR(IF(INDEX('ce raw data'!$C$2:$CZ$3000,MATCH(1,INDEX(('ce raw data'!$A$2:$A$3000=C128)*('ce raw data'!$B$2:$B$3000=$B171),,),0),MATCH(SUBSTITUTE(I131,"Allele","Height"),'ce raw data'!$C$1:$CZ$1,0))="","-",INDEX('ce raw data'!$C$2:$CZ$3000,MATCH(1,INDEX(('ce raw data'!$A$2:$A$3000=C128)*('ce raw data'!$B$2:$B$3000=$B171),,),0),MATCH(SUBSTITUTE(I131,"Allele","Height"),'ce raw data'!$C$1:$CZ$1,0))),"-")</f>
        <v>-</v>
      </c>
      <c r="J170" s="8" t="str">
        <f>IFERROR(IF(INDEX('ce raw data'!$C$2:$CZ$3000,MATCH(1,INDEX(('ce raw data'!$A$2:$A$3000=C128)*('ce raw data'!$B$2:$B$3000=$B171),,),0),MATCH(SUBSTITUTE(J131,"Allele","Height"),'ce raw data'!$C$1:$CZ$1,0))="","-",INDEX('ce raw data'!$C$2:$CZ$3000,MATCH(1,INDEX(('ce raw data'!$A$2:$A$3000=C128)*('ce raw data'!$B$2:$B$3000=$B171),,),0),MATCH(SUBSTITUTE(J131,"Allele","Height"),'ce raw data'!$C$1:$CZ$1,0))),"-")</f>
        <v>-</v>
      </c>
      <c r="K170" s="8" t="str">
        <f>IFERROR(IF(INDEX('ce raw data'!$C$2:$CZ$3000,MATCH(1,INDEX(('ce raw data'!$A$2:$A$3000=C128)*('ce raw data'!$B$2:$B$3000=$B171),,),0),MATCH(SUBSTITUTE(K131,"Allele","Height"),'ce raw data'!$C$1:$CZ$1,0))="","-",INDEX('ce raw data'!$C$2:$CZ$3000,MATCH(1,INDEX(('ce raw data'!$A$2:$A$3000=C128)*('ce raw data'!$B$2:$B$3000=$B171),,),0),MATCH(SUBSTITUTE(K131,"Allele","Height"),'ce raw data'!$C$1:$CZ$1,0))),"-")</f>
        <v>-</v>
      </c>
      <c r="L170" s="8" t="str">
        <f>IFERROR(IF(INDEX('ce raw data'!$C$2:$CZ$3000,MATCH(1,INDEX(('ce raw data'!$A$2:$A$3000=C128)*('ce raw data'!$B$2:$B$3000=$B171),,),0),MATCH(SUBSTITUTE(L131,"Allele","Height"),'ce raw data'!$C$1:$CZ$1,0))="","-",INDEX('ce raw data'!$C$2:$CZ$3000,MATCH(1,INDEX(('ce raw data'!$A$2:$A$3000=C128)*('ce raw data'!$B$2:$B$3000=$B171),,),0),MATCH(SUBSTITUTE(L131,"Allele","Height"),'ce raw data'!$C$1:$CZ$1,0))),"-")</f>
        <v>-</v>
      </c>
      <c r="M170" s="8" t="str">
        <f>IFERROR(IF(INDEX('ce raw data'!$C$2:$CZ$3000,MATCH(1,INDEX(('ce raw data'!$A$2:$A$3000=C128)*('ce raw data'!$B$2:$B$3000=$B171),,),0),MATCH(SUBSTITUTE(M131,"Allele","Height"),'ce raw data'!$C$1:$CZ$1,0))="","-",INDEX('ce raw data'!$C$2:$CZ$3000,MATCH(1,INDEX(('ce raw data'!$A$2:$A$3000=C128)*('ce raw data'!$B$2:$B$3000=$B171),,),0),MATCH(SUBSTITUTE(M131,"Allele","Height"),'ce raw data'!$C$1:$CZ$1,0))),"-")</f>
        <v>-</v>
      </c>
      <c r="N170" s="8" t="str">
        <f>IFERROR(IF(INDEX('ce raw data'!$C$2:$CZ$3000,MATCH(1,INDEX(('ce raw data'!$A$2:$A$3000=C128)*('ce raw data'!$B$2:$B$3000=$B171),,),0),MATCH(SUBSTITUTE(N131,"Allele","Height"),'ce raw data'!$C$1:$CZ$1,0))="","-",INDEX('ce raw data'!$C$2:$CZ$3000,MATCH(1,INDEX(('ce raw data'!$A$2:$A$3000=C128)*('ce raw data'!$B$2:$B$3000=$B171),,),0),MATCH(SUBSTITUTE(N131,"Allele","Height"),'ce raw data'!$C$1:$CZ$1,0))),"-")</f>
        <v>-</v>
      </c>
    </row>
    <row r="171" spans="2:14" x14ac:dyDescent="0.4">
      <c r="B171" s="12" t="str">
        <f>'Allele Call Table'!$A$109</f>
        <v>D12S391</v>
      </c>
      <c r="C171" s="8" t="str">
        <f>IFERROR(IF(INDEX('ce raw data'!$C$2:$CZ$3000,MATCH(1,INDEX(('ce raw data'!$A$2:$A$3000=C128)*('ce raw data'!$B$2:$B$3000=$B171),,),0),MATCH(C131,'ce raw data'!$C$1:$CZ$1,0))="","-",INDEX('ce raw data'!$C$2:$CZ$3000,MATCH(1,INDEX(('ce raw data'!$A$2:$A$3000=C128)*('ce raw data'!$B$2:$B$3000=$B171),,),0),MATCH(C131,'ce raw data'!$C$1:$CZ$1,0))),"-")</f>
        <v>-</v>
      </c>
      <c r="D171" s="8" t="str">
        <f>IFERROR(IF(INDEX('ce raw data'!$C$2:$CZ$3000,MATCH(1,INDEX(('ce raw data'!$A$2:$A$3000=C128)*('ce raw data'!$B$2:$B$3000=$B171),,),0),MATCH(D131,'ce raw data'!$C$1:$CZ$1,0))="","-",INDEX('ce raw data'!$C$2:$CZ$3000,MATCH(1,INDEX(('ce raw data'!$A$2:$A$3000=C128)*('ce raw data'!$B$2:$B$3000=$B171),,),0),MATCH(D131,'ce raw data'!$C$1:$CZ$1,0))),"-")</f>
        <v>-</v>
      </c>
      <c r="E171" s="8" t="str">
        <f>IFERROR(IF(INDEX('ce raw data'!$C$2:$CZ$3000,MATCH(1,INDEX(('ce raw data'!$A$2:$A$3000=C128)*('ce raw data'!$B$2:$B$3000=$B171),,),0),MATCH(E131,'ce raw data'!$C$1:$CZ$1,0))="","-",INDEX('ce raw data'!$C$2:$CZ$3000,MATCH(1,INDEX(('ce raw data'!$A$2:$A$3000=C128)*('ce raw data'!$B$2:$B$3000=$B171),,),0),MATCH(E131,'ce raw data'!$C$1:$CZ$1,0))),"-")</f>
        <v>-</v>
      </c>
      <c r="F171" s="8" t="str">
        <f>IFERROR(IF(INDEX('ce raw data'!$C$2:$CZ$3000,MATCH(1,INDEX(('ce raw data'!$A$2:$A$3000=C128)*('ce raw data'!$B$2:$B$3000=$B171),,),0),MATCH(F131,'ce raw data'!$C$1:$CZ$1,0))="","-",INDEX('ce raw data'!$C$2:$CZ$3000,MATCH(1,INDEX(('ce raw data'!$A$2:$A$3000=C128)*('ce raw data'!$B$2:$B$3000=$B171),,),0),MATCH(F131,'ce raw data'!$C$1:$CZ$1,0))),"-")</f>
        <v>-</v>
      </c>
      <c r="G171" s="8" t="str">
        <f>IFERROR(IF(INDEX('ce raw data'!$C$2:$CZ$3000,MATCH(1,INDEX(('ce raw data'!$A$2:$A$3000=C128)*('ce raw data'!$B$2:$B$3000=$B171),,),0),MATCH(G131,'ce raw data'!$C$1:$CZ$1,0))="","-",INDEX('ce raw data'!$C$2:$CZ$3000,MATCH(1,INDEX(('ce raw data'!$A$2:$A$3000=C128)*('ce raw data'!$B$2:$B$3000=$B171),,),0),MATCH(G131,'ce raw data'!$C$1:$CZ$1,0))),"-")</f>
        <v>-</v>
      </c>
      <c r="H171" s="8" t="str">
        <f>IFERROR(IF(INDEX('ce raw data'!$C$2:$CZ$3000,MATCH(1,INDEX(('ce raw data'!$A$2:$A$3000=C128)*('ce raw data'!$B$2:$B$3000=$B171),,),0),MATCH(H131,'ce raw data'!$C$1:$CZ$1,0))="","-",INDEX('ce raw data'!$C$2:$CZ$3000,MATCH(1,INDEX(('ce raw data'!$A$2:$A$3000=C128)*('ce raw data'!$B$2:$B$3000=$B171),,),0),MATCH(H131,'ce raw data'!$C$1:$CZ$1,0))),"-")</f>
        <v>-</v>
      </c>
      <c r="I171" s="8" t="str">
        <f>IFERROR(IF(INDEX('ce raw data'!$C$2:$CZ$3000,MATCH(1,INDEX(('ce raw data'!$A$2:$A$3000=C128)*('ce raw data'!$B$2:$B$3000=$B171),,),0),MATCH(I131,'ce raw data'!$C$1:$CZ$1,0))="","-",INDEX('ce raw data'!$C$2:$CZ$3000,MATCH(1,INDEX(('ce raw data'!$A$2:$A$3000=C128)*('ce raw data'!$B$2:$B$3000=$B171),,),0),MATCH(I131,'ce raw data'!$C$1:$CZ$1,0))),"-")</f>
        <v>-</v>
      </c>
      <c r="J171" s="8" t="str">
        <f>IFERROR(IF(INDEX('ce raw data'!$C$2:$CZ$3000,MATCH(1,INDEX(('ce raw data'!$A$2:$A$3000=C128)*('ce raw data'!$B$2:$B$3000=$B171),,),0),MATCH(J131,'ce raw data'!$C$1:$CZ$1,0))="","-",INDEX('ce raw data'!$C$2:$CZ$3000,MATCH(1,INDEX(('ce raw data'!$A$2:$A$3000=C128)*('ce raw data'!$B$2:$B$3000=$B171),,),0),MATCH(J131,'ce raw data'!$C$1:$CZ$1,0))),"-")</f>
        <v>-</v>
      </c>
      <c r="K171" s="8" t="str">
        <f>IFERROR(IF(INDEX('ce raw data'!$C$2:$CZ$3000,MATCH(1,INDEX(('ce raw data'!$A$2:$A$3000=C128)*('ce raw data'!$B$2:$B$3000=$B171),,),0),MATCH(K131,'ce raw data'!$C$1:$CZ$1,0))="","-",INDEX('ce raw data'!$C$2:$CZ$3000,MATCH(1,INDEX(('ce raw data'!$A$2:$A$3000=C128)*('ce raw data'!$B$2:$B$3000=$B171),,),0),MATCH(K131,'ce raw data'!$C$1:$CZ$1,0))),"-")</f>
        <v>-</v>
      </c>
      <c r="L171" s="8" t="str">
        <f>IFERROR(IF(INDEX('ce raw data'!$C$2:$CZ$3000,MATCH(1,INDEX(('ce raw data'!$A$2:$A$3000=C128)*('ce raw data'!$B$2:$B$3000=$B171),,),0),MATCH(L131,'ce raw data'!$C$1:$CZ$1,0))="","-",INDEX('ce raw data'!$C$2:$CZ$3000,MATCH(1,INDEX(('ce raw data'!$A$2:$A$3000=C128)*('ce raw data'!$B$2:$B$3000=$B171),,),0),MATCH(L131,'ce raw data'!$C$1:$CZ$1,0))),"-")</f>
        <v>-</v>
      </c>
      <c r="M171" s="8" t="str">
        <f>IFERROR(IF(INDEX('ce raw data'!$C$2:$CZ$3000,MATCH(1,INDEX(('ce raw data'!$A$2:$A$3000=C128)*('ce raw data'!$B$2:$B$3000=$B171),,),0),MATCH(M131,'ce raw data'!$C$1:$CZ$1,0))="","-",INDEX('ce raw data'!$C$2:$CZ$3000,MATCH(1,INDEX(('ce raw data'!$A$2:$A$3000=C128)*('ce raw data'!$B$2:$B$3000=$B171),,),0),MATCH(M131,'ce raw data'!$C$1:$CZ$1,0))),"-")</f>
        <v>-</v>
      </c>
      <c r="N171" s="8" t="str">
        <f>IFERROR(IF(INDEX('ce raw data'!$C$2:$CZ$3000,MATCH(1,INDEX(('ce raw data'!$A$2:$A$3000=C128)*('ce raw data'!$B$2:$B$3000=$B171),,),0),MATCH(N131,'ce raw data'!$C$1:$CZ$1,0))="","-",INDEX('ce raw data'!$C$2:$CZ$3000,MATCH(1,INDEX(('ce raw data'!$A$2:$A$3000=C128)*('ce raw data'!$B$2:$B$3000=$B171),,),0),MATCH(N131,'ce raw data'!$C$1:$CZ$1,0))),"-")</f>
        <v>-</v>
      </c>
    </row>
    <row r="172" spans="2:14" hidden="1" x14ac:dyDescent="0.4">
      <c r="B172" s="12"/>
      <c r="C172" s="8" t="str">
        <f>IFERROR(IF(INDEX('ce raw data'!$C$2:$CZ$3000,MATCH(1,INDEX(('ce raw data'!$A$2:$A$3000=C128)*('ce raw data'!$B$2:$B$3000=$B173),,),0),MATCH(SUBSTITUTE(C131,"Allele","Height"),'ce raw data'!$C$1:$CZ$1,0))="","-",INDEX('ce raw data'!$C$2:$CZ$3000,MATCH(1,INDEX(('ce raw data'!$A$2:$A$3000=C128)*('ce raw data'!$B$2:$B$3000=$B173),,),0),MATCH(SUBSTITUTE(C131,"Allele","Height"),'ce raw data'!$C$1:$CZ$1,0))),"-")</f>
        <v>-</v>
      </c>
      <c r="D172" s="8" t="str">
        <f>IFERROR(IF(INDEX('ce raw data'!$C$2:$CZ$3000,MATCH(1,INDEX(('ce raw data'!$A$2:$A$3000=C128)*('ce raw data'!$B$2:$B$3000=$B173),,),0),MATCH(SUBSTITUTE(D131,"Allele","Height"),'ce raw data'!$C$1:$CZ$1,0))="","-",INDEX('ce raw data'!$C$2:$CZ$3000,MATCH(1,INDEX(('ce raw data'!$A$2:$A$3000=C128)*('ce raw data'!$B$2:$B$3000=$B173),,),0),MATCH(SUBSTITUTE(D131,"Allele","Height"),'ce raw data'!$C$1:$CZ$1,0))),"-")</f>
        <v>-</v>
      </c>
      <c r="E172" s="8" t="str">
        <f>IFERROR(IF(INDEX('ce raw data'!$C$2:$CZ$3000,MATCH(1,INDEX(('ce raw data'!$A$2:$A$3000=C128)*('ce raw data'!$B$2:$B$3000=$B173),,),0),MATCH(SUBSTITUTE(E131,"Allele","Height"),'ce raw data'!$C$1:$CZ$1,0))="","-",INDEX('ce raw data'!$C$2:$CZ$3000,MATCH(1,INDEX(('ce raw data'!$A$2:$A$3000=C128)*('ce raw data'!$B$2:$B$3000=$B173),,),0),MATCH(SUBSTITUTE(E131,"Allele","Height"),'ce raw data'!$C$1:$CZ$1,0))),"-")</f>
        <v>-</v>
      </c>
      <c r="F172" s="8" t="str">
        <f>IFERROR(IF(INDEX('ce raw data'!$C$2:$CZ$3000,MATCH(1,INDEX(('ce raw data'!$A$2:$A$3000=C128)*('ce raw data'!$B$2:$B$3000=$B173),,),0),MATCH(SUBSTITUTE(F131,"Allele","Height"),'ce raw data'!$C$1:$CZ$1,0))="","-",INDEX('ce raw data'!$C$2:$CZ$3000,MATCH(1,INDEX(('ce raw data'!$A$2:$A$3000=C128)*('ce raw data'!$B$2:$B$3000=$B173),,),0),MATCH(SUBSTITUTE(F131,"Allele","Height"),'ce raw data'!$C$1:$CZ$1,0))),"-")</f>
        <v>-</v>
      </c>
      <c r="G172" s="8" t="str">
        <f>IFERROR(IF(INDEX('ce raw data'!$C$2:$CZ$3000,MATCH(1,INDEX(('ce raw data'!$A$2:$A$3000=C128)*('ce raw data'!$B$2:$B$3000=$B173),,),0),MATCH(SUBSTITUTE(G131,"Allele","Height"),'ce raw data'!$C$1:$CZ$1,0))="","-",INDEX('ce raw data'!$C$2:$CZ$3000,MATCH(1,INDEX(('ce raw data'!$A$2:$A$3000=C128)*('ce raw data'!$B$2:$B$3000=$B173),,),0),MATCH(SUBSTITUTE(G131,"Allele","Height"),'ce raw data'!$C$1:$CZ$1,0))),"-")</f>
        <v>-</v>
      </c>
      <c r="H172" s="8" t="str">
        <f>IFERROR(IF(INDEX('ce raw data'!$C$2:$CZ$3000,MATCH(1,INDEX(('ce raw data'!$A$2:$A$3000=C128)*('ce raw data'!$B$2:$B$3000=$B173),,),0),MATCH(SUBSTITUTE(H131,"Allele","Height"),'ce raw data'!$C$1:$CZ$1,0))="","-",INDEX('ce raw data'!$C$2:$CZ$3000,MATCH(1,INDEX(('ce raw data'!$A$2:$A$3000=C128)*('ce raw data'!$B$2:$B$3000=$B173),,),0),MATCH(SUBSTITUTE(H131,"Allele","Height"),'ce raw data'!$C$1:$CZ$1,0))),"-")</f>
        <v>-</v>
      </c>
      <c r="I172" s="8" t="str">
        <f>IFERROR(IF(INDEX('ce raw data'!$C$2:$CZ$3000,MATCH(1,INDEX(('ce raw data'!$A$2:$A$3000=C128)*('ce raw data'!$B$2:$B$3000=$B173),,),0),MATCH(SUBSTITUTE(I131,"Allele","Height"),'ce raw data'!$C$1:$CZ$1,0))="","-",INDEX('ce raw data'!$C$2:$CZ$3000,MATCH(1,INDEX(('ce raw data'!$A$2:$A$3000=C128)*('ce raw data'!$B$2:$B$3000=$B173),,),0),MATCH(SUBSTITUTE(I131,"Allele","Height"),'ce raw data'!$C$1:$CZ$1,0))),"-")</f>
        <v>-</v>
      </c>
      <c r="J172" s="8" t="str">
        <f>IFERROR(IF(INDEX('ce raw data'!$C$2:$CZ$3000,MATCH(1,INDEX(('ce raw data'!$A$2:$A$3000=C128)*('ce raw data'!$B$2:$B$3000=$B173),,),0),MATCH(SUBSTITUTE(J131,"Allele","Height"),'ce raw data'!$C$1:$CZ$1,0))="","-",INDEX('ce raw data'!$C$2:$CZ$3000,MATCH(1,INDEX(('ce raw data'!$A$2:$A$3000=C128)*('ce raw data'!$B$2:$B$3000=$B173),,),0),MATCH(SUBSTITUTE(J131,"Allele","Height"),'ce raw data'!$C$1:$CZ$1,0))),"-")</f>
        <v>-</v>
      </c>
      <c r="K172" s="8" t="str">
        <f>IFERROR(IF(INDEX('ce raw data'!$C$2:$CZ$3000,MATCH(1,INDEX(('ce raw data'!$A$2:$A$3000=C128)*('ce raw data'!$B$2:$B$3000=$B173),,),0),MATCH(SUBSTITUTE(K131,"Allele","Height"),'ce raw data'!$C$1:$CZ$1,0))="","-",INDEX('ce raw data'!$C$2:$CZ$3000,MATCH(1,INDEX(('ce raw data'!$A$2:$A$3000=C128)*('ce raw data'!$B$2:$B$3000=$B173),,),0),MATCH(SUBSTITUTE(K131,"Allele","Height"),'ce raw data'!$C$1:$CZ$1,0))),"-")</f>
        <v>-</v>
      </c>
      <c r="L172" s="8" t="str">
        <f>IFERROR(IF(INDEX('ce raw data'!$C$2:$CZ$3000,MATCH(1,INDEX(('ce raw data'!$A$2:$A$3000=C128)*('ce raw data'!$B$2:$B$3000=$B173),,),0),MATCH(SUBSTITUTE(L131,"Allele","Height"),'ce raw data'!$C$1:$CZ$1,0))="","-",INDEX('ce raw data'!$C$2:$CZ$3000,MATCH(1,INDEX(('ce raw data'!$A$2:$A$3000=C128)*('ce raw data'!$B$2:$B$3000=$B173),,),0),MATCH(SUBSTITUTE(L131,"Allele","Height"),'ce raw data'!$C$1:$CZ$1,0))),"-")</f>
        <v>-</v>
      </c>
      <c r="M172" s="8" t="str">
        <f>IFERROR(IF(INDEX('ce raw data'!$C$2:$CZ$3000,MATCH(1,INDEX(('ce raw data'!$A$2:$A$3000=C128)*('ce raw data'!$B$2:$B$3000=$B173),,),0),MATCH(SUBSTITUTE(M131,"Allele","Height"),'ce raw data'!$C$1:$CZ$1,0))="","-",INDEX('ce raw data'!$C$2:$CZ$3000,MATCH(1,INDEX(('ce raw data'!$A$2:$A$3000=C128)*('ce raw data'!$B$2:$B$3000=$B173),,),0),MATCH(SUBSTITUTE(M131,"Allele","Height"),'ce raw data'!$C$1:$CZ$1,0))),"-")</f>
        <v>-</v>
      </c>
      <c r="N172" s="8" t="str">
        <f>IFERROR(IF(INDEX('ce raw data'!$C$2:$CZ$3000,MATCH(1,INDEX(('ce raw data'!$A$2:$A$3000=C128)*('ce raw data'!$B$2:$B$3000=$B173),,),0),MATCH(SUBSTITUTE(N131,"Allele","Height"),'ce raw data'!$C$1:$CZ$1,0))="","-",INDEX('ce raw data'!$C$2:$CZ$3000,MATCH(1,INDEX(('ce raw data'!$A$2:$A$3000=C128)*('ce raw data'!$B$2:$B$3000=$B173),,),0),MATCH(SUBSTITUTE(N131,"Allele","Height"),'ce raw data'!$C$1:$CZ$1,0))),"-")</f>
        <v>-</v>
      </c>
    </row>
    <row r="173" spans="2:14" x14ac:dyDescent="0.4">
      <c r="B173" s="12" t="str">
        <f>'Allele Call Table'!$A$111</f>
        <v>D19S433</v>
      </c>
      <c r="C173" s="8" t="str">
        <f>IFERROR(IF(INDEX('ce raw data'!$C$2:$CZ$3000,MATCH(1,INDEX(('ce raw data'!$A$2:$A$3000=C128)*('ce raw data'!$B$2:$B$3000=$B173),,),0),MATCH(C131,'ce raw data'!$C$1:$CZ$1,0))="","-",INDEX('ce raw data'!$C$2:$CZ$3000,MATCH(1,INDEX(('ce raw data'!$A$2:$A$3000=C128)*('ce raw data'!$B$2:$B$3000=$B173),,),0),MATCH(C131,'ce raw data'!$C$1:$CZ$1,0))),"-")</f>
        <v>-</v>
      </c>
      <c r="D173" s="8" t="str">
        <f>IFERROR(IF(INDEX('ce raw data'!$C$2:$CZ$3000,MATCH(1,INDEX(('ce raw data'!$A$2:$A$3000=C128)*('ce raw data'!$B$2:$B$3000=$B173),,),0),MATCH(D131,'ce raw data'!$C$1:$CZ$1,0))="","-",INDEX('ce raw data'!$C$2:$CZ$3000,MATCH(1,INDEX(('ce raw data'!$A$2:$A$3000=C128)*('ce raw data'!$B$2:$B$3000=$B173),,),0),MATCH(D131,'ce raw data'!$C$1:$CZ$1,0))),"-")</f>
        <v>-</v>
      </c>
      <c r="E173" s="8" t="str">
        <f>IFERROR(IF(INDEX('ce raw data'!$C$2:$CZ$3000,MATCH(1,INDEX(('ce raw data'!$A$2:$A$3000=C128)*('ce raw data'!$B$2:$B$3000=$B173),,),0),MATCH(E131,'ce raw data'!$C$1:$CZ$1,0))="","-",INDEX('ce raw data'!$C$2:$CZ$3000,MATCH(1,INDEX(('ce raw data'!$A$2:$A$3000=C128)*('ce raw data'!$B$2:$B$3000=$B173),,),0),MATCH(E131,'ce raw data'!$C$1:$CZ$1,0))),"-")</f>
        <v>-</v>
      </c>
      <c r="F173" s="8" t="str">
        <f>IFERROR(IF(INDEX('ce raw data'!$C$2:$CZ$3000,MATCH(1,INDEX(('ce raw data'!$A$2:$A$3000=C128)*('ce raw data'!$B$2:$B$3000=$B173),,),0),MATCH(F131,'ce raw data'!$C$1:$CZ$1,0))="","-",INDEX('ce raw data'!$C$2:$CZ$3000,MATCH(1,INDEX(('ce raw data'!$A$2:$A$3000=C128)*('ce raw data'!$B$2:$B$3000=$B173),,),0),MATCH(F131,'ce raw data'!$C$1:$CZ$1,0))),"-")</f>
        <v>-</v>
      </c>
      <c r="G173" s="8" t="str">
        <f>IFERROR(IF(INDEX('ce raw data'!$C$2:$CZ$3000,MATCH(1,INDEX(('ce raw data'!$A$2:$A$3000=C128)*('ce raw data'!$B$2:$B$3000=$B173),,),0),MATCH(G131,'ce raw data'!$C$1:$CZ$1,0))="","-",INDEX('ce raw data'!$C$2:$CZ$3000,MATCH(1,INDEX(('ce raw data'!$A$2:$A$3000=C128)*('ce raw data'!$B$2:$B$3000=$B173),,),0),MATCH(G131,'ce raw data'!$C$1:$CZ$1,0))),"-")</f>
        <v>-</v>
      </c>
      <c r="H173" s="8" t="str">
        <f>IFERROR(IF(INDEX('ce raw data'!$C$2:$CZ$3000,MATCH(1,INDEX(('ce raw data'!$A$2:$A$3000=C128)*('ce raw data'!$B$2:$B$3000=$B173),,),0),MATCH(H131,'ce raw data'!$C$1:$CZ$1,0))="","-",INDEX('ce raw data'!$C$2:$CZ$3000,MATCH(1,INDEX(('ce raw data'!$A$2:$A$3000=C128)*('ce raw data'!$B$2:$B$3000=$B173),,),0),MATCH(H131,'ce raw data'!$C$1:$CZ$1,0))),"-")</f>
        <v>-</v>
      </c>
      <c r="I173" s="8" t="str">
        <f>IFERROR(IF(INDEX('ce raw data'!$C$2:$CZ$3000,MATCH(1,INDEX(('ce raw data'!$A$2:$A$3000=C128)*('ce raw data'!$B$2:$B$3000=$B173),,),0),MATCH(I131,'ce raw data'!$C$1:$CZ$1,0))="","-",INDEX('ce raw data'!$C$2:$CZ$3000,MATCH(1,INDEX(('ce raw data'!$A$2:$A$3000=C128)*('ce raw data'!$B$2:$B$3000=$B173),,),0),MATCH(I131,'ce raw data'!$C$1:$CZ$1,0))),"-")</f>
        <v>-</v>
      </c>
      <c r="J173" s="8" t="str">
        <f>IFERROR(IF(INDEX('ce raw data'!$C$2:$CZ$3000,MATCH(1,INDEX(('ce raw data'!$A$2:$A$3000=C128)*('ce raw data'!$B$2:$B$3000=$B173),,),0),MATCH(J131,'ce raw data'!$C$1:$CZ$1,0))="","-",INDEX('ce raw data'!$C$2:$CZ$3000,MATCH(1,INDEX(('ce raw data'!$A$2:$A$3000=C128)*('ce raw data'!$B$2:$B$3000=$B173),,),0),MATCH(J131,'ce raw data'!$C$1:$CZ$1,0))),"-")</f>
        <v>-</v>
      </c>
      <c r="K173" s="8" t="str">
        <f>IFERROR(IF(INDEX('ce raw data'!$C$2:$CZ$3000,MATCH(1,INDEX(('ce raw data'!$A$2:$A$3000=C128)*('ce raw data'!$B$2:$B$3000=$B173),,),0),MATCH(K131,'ce raw data'!$C$1:$CZ$1,0))="","-",INDEX('ce raw data'!$C$2:$CZ$3000,MATCH(1,INDEX(('ce raw data'!$A$2:$A$3000=C128)*('ce raw data'!$B$2:$B$3000=$B173),,),0),MATCH(K131,'ce raw data'!$C$1:$CZ$1,0))),"-")</f>
        <v>-</v>
      </c>
      <c r="L173" s="8" t="str">
        <f>IFERROR(IF(INDEX('ce raw data'!$C$2:$CZ$3000,MATCH(1,INDEX(('ce raw data'!$A$2:$A$3000=C128)*('ce raw data'!$B$2:$B$3000=$B173),,),0),MATCH(L131,'ce raw data'!$C$1:$CZ$1,0))="","-",INDEX('ce raw data'!$C$2:$CZ$3000,MATCH(1,INDEX(('ce raw data'!$A$2:$A$3000=C128)*('ce raw data'!$B$2:$B$3000=$B173),,),0),MATCH(L131,'ce raw data'!$C$1:$CZ$1,0))),"-")</f>
        <v>-</v>
      </c>
      <c r="M173" s="8" t="str">
        <f>IFERROR(IF(INDEX('ce raw data'!$C$2:$CZ$3000,MATCH(1,INDEX(('ce raw data'!$A$2:$A$3000=C128)*('ce raw data'!$B$2:$B$3000=$B173),,),0),MATCH(M131,'ce raw data'!$C$1:$CZ$1,0))="","-",INDEX('ce raw data'!$C$2:$CZ$3000,MATCH(1,INDEX(('ce raw data'!$A$2:$A$3000=C128)*('ce raw data'!$B$2:$B$3000=$B173),,),0),MATCH(M131,'ce raw data'!$C$1:$CZ$1,0))),"-")</f>
        <v>-</v>
      </c>
      <c r="N173" s="8" t="str">
        <f>IFERROR(IF(INDEX('ce raw data'!$C$2:$CZ$3000,MATCH(1,INDEX(('ce raw data'!$A$2:$A$3000=C128)*('ce raw data'!$B$2:$B$3000=$B173),,),0),MATCH(N131,'ce raw data'!$C$1:$CZ$1,0))="","-",INDEX('ce raw data'!$C$2:$CZ$3000,MATCH(1,INDEX(('ce raw data'!$A$2:$A$3000=C128)*('ce raw data'!$B$2:$B$3000=$B173),,),0),MATCH(N131,'ce raw data'!$C$1:$CZ$1,0))),"-")</f>
        <v>-</v>
      </c>
    </row>
    <row r="174" spans="2:14" hidden="1" x14ac:dyDescent="0.4">
      <c r="B174" s="12"/>
      <c r="C174" s="8" t="str">
        <f>IFERROR(IF(INDEX('ce raw data'!$C$2:$CZ$3000,MATCH(1,INDEX(('ce raw data'!$A$2:$A$3000=C128)*('ce raw data'!$B$2:$B$3000=$B175),,),0),MATCH(SUBSTITUTE(C131,"Allele","Height"),'ce raw data'!$C$1:$CZ$1,0))="","-",INDEX('ce raw data'!$C$2:$CZ$3000,MATCH(1,INDEX(('ce raw data'!$A$2:$A$3000=C128)*('ce raw data'!$B$2:$B$3000=$B175),,),0),MATCH(SUBSTITUTE(C131,"Allele","Height"),'ce raw data'!$C$1:$CZ$1,0))),"-")</f>
        <v>-</v>
      </c>
      <c r="D174" s="8" t="str">
        <f>IFERROR(IF(INDEX('ce raw data'!$C$2:$CZ$3000,MATCH(1,INDEX(('ce raw data'!$A$2:$A$3000=C128)*('ce raw data'!$B$2:$B$3000=$B175),,),0),MATCH(SUBSTITUTE(D131,"Allele","Height"),'ce raw data'!$C$1:$CZ$1,0))="","-",INDEX('ce raw data'!$C$2:$CZ$3000,MATCH(1,INDEX(('ce raw data'!$A$2:$A$3000=C128)*('ce raw data'!$B$2:$B$3000=$B175),,),0),MATCH(SUBSTITUTE(D131,"Allele","Height"),'ce raw data'!$C$1:$CZ$1,0))),"-")</f>
        <v>-</v>
      </c>
      <c r="E174" s="8" t="str">
        <f>IFERROR(IF(INDEX('ce raw data'!$C$2:$CZ$3000,MATCH(1,INDEX(('ce raw data'!$A$2:$A$3000=C128)*('ce raw data'!$B$2:$B$3000=$B175),,),0),MATCH(SUBSTITUTE(E131,"Allele","Height"),'ce raw data'!$C$1:$CZ$1,0))="","-",INDEX('ce raw data'!$C$2:$CZ$3000,MATCH(1,INDEX(('ce raw data'!$A$2:$A$3000=C128)*('ce raw data'!$B$2:$B$3000=$B175),,),0),MATCH(SUBSTITUTE(E131,"Allele","Height"),'ce raw data'!$C$1:$CZ$1,0))),"-")</f>
        <v>-</v>
      </c>
      <c r="F174" s="8" t="str">
        <f>IFERROR(IF(INDEX('ce raw data'!$C$2:$CZ$3000,MATCH(1,INDEX(('ce raw data'!$A$2:$A$3000=C128)*('ce raw data'!$B$2:$B$3000=$B175),,),0),MATCH(SUBSTITUTE(F131,"Allele","Height"),'ce raw data'!$C$1:$CZ$1,0))="","-",INDEX('ce raw data'!$C$2:$CZ$3000,MATCH(1,INDEX(('ce raw data'!$A$2:$A$3000=C128)*('ce raw data'!$B$2:$B$3000=$B175),,),0),MATCH(SUBSTITUTE(F131,"Allele","Height"),'ce raw data'!$C$1:$CZ$1,0))),"-")</f>
        <v>-</v>
      </c>
      <c r="G174" s="8" t="str">
        <f>IFERROR(IF(INDEX('ce raw data'!$C$2:$CZ$3000,MATCH(1,INDEX(('ce raw data'!$A$2:$A$3000=C128)*('ce raw data'!$B$2:$B$3000=$B175),,),0),MATCH(SUBSTITUTE(G131,"Allele","Height"),'ce raw data'!$C$1:$CZ$1,0))="","-",INDEX('ce raw data'!$C$2:$CZ$3000,MATCH(1,INDEX(('ce raw data'!$A$2:$A$3000=C128)*('ce raw data'!$B$2:$B$3000=$B175),,),0),MATCH(SUBSTITUTE(G131,"Allele","Height"),'ce raw data'!$C$1:$CZ$1,0))),"-")</f>
        <v>-</v>
      </c>
      <c r="H174" s="8" t="str">
        <f>IFERROR(IF(INDEX('ce raw data'!$C$2:$CZ$3000,MATCH(1,INDEX(('ce raw data'!$A$2:$A$3000=C128)*('ce raw data'!$B$2:$B$3000=$B175),,),0),MATCH(SUBSTITUTE(H131,"Allele","Height"),'ce raw data'!$C$1:$CZ$1,0))="","-",INDEX('ce raw data'!$C$2:$CZ$3000,MATCH(1,INDEX(('ce raw data'!$A$2:$A$3000=C128)*('ce raw data'!$B$2:$B$3000=$B175),,),0),MATCH(SUBSTITUTE(H131,"Allele","Height"),'ce raw data'!$C$1:$CZ$1,0))),"-")</f>
        <v>-</v>
      </c>
      <c r="I174" s="8" t="str">
        <f>IFERROR(IF(INDEX('ce raw data'!$C$2:$CZ$3000,MATCH(1,INDEX(('ce raw data'!$A$2:$A$3000=C128)*('ce raw data'!$B$2:$B$3000=$B175),,),0),MATCH(SUBSTITUTE(I131,"Allele","Height"),'ce raw data'!$C$1:$CZ$1,0))="","-",INDEX('ce raw data'!$C$2:$CZ$3000,MATCH(1,INDEX(('ce raw data'!$A$2:$A$3000=C128)*('ce raw data'!$B$2:$B$3000=$B175),,),0),MATCH(SUBSTITUTE(I131,"Allele","Height"),'ce raw data'!$C$1:$CZ$1,0))),"-")</f>
        <v>-</v>
      </c>
      <c r="J174" s="8" t="str">
        <f>IFERROR(IF(INDEX('ce raw data'!$C$2:$CZ$3000,MATCH(1,INDEX(('ce raw data'!$A$2:$A$3000=C128)*('ce raw data'!$B$2:$B$3000=$B175),,),0),MATCH(SUBSTITUTE(J131,"Allele","Height"),'ce raw data'!$C$1:$CZ$1,0))="","-",INDEX('ce raw data'!$C$2:$CZ$3000,MATCH(1,INDEX(('ce raw data'!$A$2:$A$3000=C128)*('ce raw data'!$B$2:$B$3000=$B175),,),0),MATCH(SUBSTITUTE(J131,"Allele","Height"),'ce raw data'!$C$1:$CZ$1,0))),"-")</f>
        <v>-</v>
      </c>
      <c r="K174" s="8" t="str">
        <f>IFERROR(IF(INDEX('ce raw data'!$C$2:$CZ$3000,MATCH(1,INDEX(('ce raw data'!$A$2:$A$3000=C128)*('ce raw data'!$B$2:$B$3000=$B175),,),0),MATCH(SUBSTITUTE(K131,"Allele","Height"),'ce raw data'!$C$1:$CZ$1,0))="","-",INDEX('ce raw data'!$C$2:$CZ$3000,MATCH(1,INDEX(('ce raw data'!$A$2:$A$3000=C128)*('ce raw data'!$B$2:$B$3000=$B175),,),0),MATCH(SUBSTITUTE(K131,"Allele","Height"),'ce raw data'!$C$1:$CZ$1,0))),"-")</f>
        <v>-</v>
      </c>
      <c r="L174" s="8" t="str">
        <f>IFERROR(IF(INDEX('ce raw data'!$C$2:$CZ$3000,MATCH(1,INDEX(('ce raw data'!$A$2:$A$3000=C128)*('ce raw data'!$B$2:$B$3000=$B175),,),0),MATCH(SUBSTITUTE(L131,"Allele","Height"),'ce raw data'!$C$1:$CZ$1,0))="","-",INDEX('ce raw data'!$C$2:$CZ$3000,MATCH(1,INDEX(('ce raw data'!$A$2:$A$3000=C128)*('ce raw data'!$B$2:$B$3000=$B175),,),0),MATCH(SUBSTITUTE(L131,"Allele","Height"),'ce raw data'!$C$1:$CZ$1,0))),"-")</f>
        <v>-</v>
      </c>
      <c r="M174" s="8" t="str">
        <f>IFERROR(IF(INDEX('ce raw data'!$C$2:$CZ$3000,MATCH(1,INDEX(('ce raw data'!$A$2:$A$3000=C128)*('ce raw data'!$B$2:$B$3000=$B175),,),0),MATCH(SUBSTITUTE(M131,"Allele","Height"),'ce raw data'!$C$1:$CZ$1,0))="","-",INDEX('ce raw data'!$C$2:$CZ$3000,MATCH(1,INDEX(('ce raw data'!$A$2:$A$3000=C128)*('ce raw data'!$B$2:$B$3000=$B175),,),0),MATCH(SUBSTITUTE(M131,"Allele","Height"),'ce raw data'!$C$1:$CZ$1,0))),"-")</f>
        <v>-</v>
      </c>
      <c r="N174" s="8" t="str">
        <f>IFERROR(IF(INDEX('ce raw data'!$C$2:$CZ$3000,MATCH(1,INDEX(('ce raw data'!$A$2:$A$3000=C128)*('ce raw data'!$B$2:$B$3000=$B175),,),0),MATCH(SUBSTITUTE(N131,"Allele","Height"),'ce raw data'!$C$1:$CZ$1,0))="","-",INDEX('ce raw data'!$C$2:$CZ$3000,MATCH(1,INDEX(('ce raw data'!$A$2:$A$3000=C128)*('ce raw data'!$B$2:$B$3000=$B175),,),0),MATCH(SUBSTITUTE(N131,"Allele","Height"),'ce raw data'!$C$1:$CZ$1,0))),"-")</f>
        <v>-</v>
      </c>
    </row>
    <row r="175" spans="2:14" x14ac:dyDescent="0.4">
      <c r="B175" s="12" t="str">
        <f>'Allele Call Table'!$A$113</f>
        <v>SE33</v>
      </c>
      <c r="C175" s="8" t="str">
        <f>IFERROR(IF(INDEX('ce raw data'!$C$2:$CZ$3000,MATCH(1,INDEX(('ce raw data'!$A$2:$A$3000=C128)*('ce raw data'!$B$2:$B$3000=$B175),,),0),MATCH(C131,'ce raw data'!$C$1:$CZ$1,0))="","-",INDEX('ce raw data'!$C$2:$CZ$3000,MATCH(1,INDEX(('ce raw data'!$A$2:$A$3000=C128)*('ce raw data'!$B$2:$B$3000=$B175),,),0),MATCH(C131,'ce raw data'!$C$1:$CZ$1,0))),"-")</f>
        <v>-</v>
      </c>
      <c r="D175" s="8" t="str">
        <f>IFERROR(IF(INDEX('ce raw data'!$C$2:$CZ$3000,MATCH(1,INDEX(('ce raw data'!$A$2:$A$3000=C128)*('ce raw data'!$B$2:$B$3000=$B175),,),0),MATCH(D131,'ce raw data'!$C$1:$CZ$1,0))="","-",INDEX('ce raw data'!$C$2:$CZ$3000,MATCH(1,INDEX(('ce raw data'!$A$2:$A$3000=C128)*('ce raw data'!$B$2:$B$3000=$B175),,),0),MATCH(D131,'ce raw data'!$C$1:$CZ$1,0))),"-")</f>
        <v>-</v>
      </c>
      <c r="E175" s="8" t="str">
        <f>IFERROR(IF(INDEX('ce raw data'!$C$2:$CZ$3000,MATCH(1,INDEX(('ce raw data'!$A$2:$A$3000=C128)*('ce raw data'!$B$2:$B$3000=$B175),,),0),MATCH(E131,'ce raw data'!$C$1:$CZ$1,0))="","-",INDEX('ce raw data'!$C$2:$CZ$3000,MATCH(1,INDEX(('ce raw data'!$A$2:$A$3000=C128)*('ce raw data'!$B$2:$B$3000=$B175),,),0),MATCH(E131,'ce raw data'!$C$1:$CZ$1,0))),"-")</f>
        <v>-</v>
      </c>
      <c r="F175" s="8" t="str">
        <f>IFERROR(IF(INDEX('ce raw data'!$C$2:$CZ$3000,MATCH(1,INDEX(('ce raw data'!$A$2:$A$3000=C128)*('ce raw data'!$B$2:$B$3000=$B175),,),0),MATCH(F131,'ce raw data'!$C$1:$CZ$1,0))="","-",INDEX('ce raw data'!$C$2:$CZ$3000,MATCH(1,INDEX(('ce raw data'!$A$2:$A$3000=C128)*('ce raw data'!$B$2:$B$3000=$B175),,),0),MATCH(F131,'ce raw data'!$C$1:$CZ$1,0))),"-")</f>
        <v>-</v>
      </c>
      <c r="G175" s="8" t="str">
        <f>IFERROR(IF(INDEX('ce raw data'!$C$2:$CZ$3000,MATCH(1,INDEX(('ce raw data'!$A$2:$A$3000=C128)*('ce raw data'!$B$2:$B$3000=$B175),,),0),MATCH(G131,'ce raw data'!$C$1:$CZ$1,0))="","-",INDEX('ce raw data'!$C$2:$CZ$3000,MATCH(1,INDEX(('ce raw data'!$A$2:$A$3000=C128)*('ce raw data'!$B$2:$B$3000=$B175),,),0),MATCH(G131,'ce raw data'!$C$1:$CZ$1,0))),"-")</f>
        <v>-</v>
      </c>
      <c r="H175" s="8" t="str">
        <f>IFERROR(IF(INDEX('ce raw data'!$C$2:$CZ$3000,MATCH(1,INDEX(('ce raw data'!$A$2:$A$3000=C128)*('ce raw data'!$B$2:$B$3000=$B175),,),0),MATCH(H131,'ce raw data'!$C$1:$CZ$1,0))="","-",INDEX('ce raw data'!$C$2:$CZ$3000,MATCH(1,INDEX(('ce raw data'!$A$2:$A$3000=C128)*('ce raw data'!$B$2:$B$3000=$B175),,),0),MATCH(H131,'ce raw data'!$C$1:$CZ$1,0))),"-")</f>
        <v>-</v>
      </c>
      <c r="I175" s="8" t="str">
        <f>IFERROR(IF(INDEX('ce raw data'!$C$2:$CZ$3000,MATCH(1,INDEX(('ce raw data'!$A$2:$A$3000=C128)*('ce raw data'!$B$2:$B$3000=$B175),,),0),MATCH(I131,'ce raw data'!$C$1:$CZ$1,0))="","-",INDEX('ce raw data'!$C$2:$CZ$3000,MATCH(1,INDEX(('ce raw data'!$A$2:$A$3000=C128)*('ce raw data'!$B$2:$B$3000=$B175),,),0),MATCH(I131,'ce raw data'!$C$1:$CZ$1,0))),"-")</f>
        <v>-</v>
      </c>
      <c r="J175" s="8" t="str">
        <f>IFERROR(IF(INDEX('ce raw data'!$C$2:$CZ$3000,MATCH(1,INDEX(('ce raw data'!$A$2:$A$3000=C128)*('ce raw data'!$B$2:$B$3000=$B175),,),0),MATCH(J131,'ce raw data'!$C$1:$CZ$1,0))="","-",INDEX('ce raw data'!$C$2:$CZ$3000,MATCH(1,INDEX(('ce raw data'!$A$2:$A$3000=C128)*('ce raw data'!$B$2:$B$3000=$B175),,),0),MATCH(J131,'ce raw data'!$C$1:$CZ$1,0))),"-")</f>
        <v>-</v>
      </c>
      <c r="K175" s="8" t="str">
        <f>IFERROR(IF(INDEX('ce raw data'!$C$2:$CZ$3000,MATCH(1,INDEX(('ce raw data'!$A$2:$A$3000=C128)*('ce raw data'!$B$2:$B$3000=$B175),,),0),MATCH(K131,'ce raw data'!$C$1:$CZ$1,0))="","-",INDEX('ce raw data'!$C$2:$CZ$3000,MATCH(1,INDEX(('ce raw data'!$A$2:$A$3000=C128)*('ce raw data'!$B$2:$B$3000=$B175),,),0),MATCH(K131,'ce raw data'!$C$1:$CZ$1,0))),"-")</f>
        <v>-</v>
      </c>
      <c r="L175" s="8" t="str">
        <f>IFERROR(IF(INDEX('ce raw data'!$C$2:$CZ$3000,MATCH(1,INDEX(('ce raw data'!$A$2:$A$3000=C128)*('ce raw data'!$B$2:$B$3000=$B175),,),0),MATCH(L131,'ce raw data'!$C$1:$CZ$1,0))="","-",INDEX('ce raw data'!$C$2:$CZ$3000,MATCH(1,INDEX(('ce raw data'!$A$2:$A$3000=C128)*('ce raw data'!$B$2:$B$3000=$B175),,),0),MATCH(L131,'ce raw data'!$C$1:$CZ$1,0))),"-")</f>
        <v>-</v>
      </c>
      <c r="M175" s="8" t="str">
        <f>IFERROR(IF(INDEX('ce raw data'!$C$2:$CZ$3000,MATCH(1,INDEX(('ce raw data'!$A$2:$A$3000=C128)*('ce raw data'!$B$2:$B$3000=$B175),,),0),MATCH(M131,'ce raw data'!$C$1:$CZ$1,0))="","-",INDEX('ce raw data'!$C$2:$CZ$3000,MATCH(1,INDEX(('ce raw data'!$A$2:$A$3000=C128)*('ce raw data'!$B$2:$B$3000=$B175),,),0),MATCH(M131,'ce raw data'!$C$1:$CZ$1,0))),"-")</f>
        <v>-</v>
      </c>
      <c r="N175" s="8" t="str">
        <f>IFERROR(IF(INDEX('ce raw data'!$C$2:$CZ$3000,MATCH(1,INDEX(('ce raw data'!$A$2:$A$3000=C128)*('ce raw data'!$B$2:$B$3000=$B175),,),0),MATCH(N131,'ce raw data'!$C$1:$CZ$1,0))="","-",INDEX('ce raw data'!$C$2:$CZ$3000,MATCH(1,INDEX(('ce raw data'!$A$2:$A$3000=C128)*('ce raw data'!$B$2:$B$3000=$B175),,),0),MATCH(N131,'ce raw data'!$C$1:$CZ$1,0))),"-")</f>
        <v>-</v>
      </c>
    </row>
    <row r="176" spans="2:14" hidden="1" x14ac:dyDescent="0.4">
      <c r="B176" s="12"/>
      <c r="C176" s="8" t="str">
        <f>IFERROR(IF(INDEX('ce raw data'!$C$2:$CZ$3000,MATCH(1,INDEX(('ce raw data'!$A$2:$A$3000=C128)*('ce raw data'!$B$2:$B$3000=$B177),,),0),MATCH(SUBSTITUTE(C131,"Allele","Height"),'ce raw data'!$C$1:$CZ$1,0))="","-",INDEX('ce raw data'!$C$2:$CZ$3000,MATCH(1,INDEX(('ce raw data'!$A$2:$A$3000=C128)*('ce raw data'!$B$2:$B$3000=$B177),,),0),MATCH(SUBSTITUTE(C131,"Allele","Height"),'ce raw data'!$C$1:$CZ$1,0))),"-")</f>
        <v>-</v>
      </c>
      <c r="D176" s="8" t="str">
        <f>IFERROR(IF(INDEX('ce raw data'!$C$2:$CZ$3000,MATCH(1,INDEX(('ce raw data'!$A$2:$A$3000=C128)*('ce raw data'!$B$2:$B$3000=$B177),,),0),MATCH(SUBSTITUTE(D131,"Allele","Height"),'ce raw data'!$C$1:$CZ$1,0))="","-",INDEX('ce raw data'!$C$2:$CZ$3000,MATCH(1,INDEX(('ce raw data'!$A$2:$A$3000=C128)*('ce raw data'!$B$2:$B$3000=$B177),,),0),MATCH(SUBSTITUTE(D131,"Allele","Height"),'ce raw data'!$C$1:$CZ$1,0))),"-")</f>
        <v>-</v>
      </c>
      <c r="E176" s="8" t="str">
        <f>IFERROR(IF(INDEX('ce raw data'!$C$2:$CZ$3000,MATCH(1,INDEX(('ce raw data'!$A$2:$A$3000=C128)*('ce raw data'!$B$2:$B$3000=$B177),,),0),MATCH(SUBSTITUTE(E131,"Allele","Height"),'ce raw data'!$C$1:$CZ$1,0))="","-",INDEX('ce raw data'!$C$2:$CZ$3000,MATCH(1,INDEX(('ce raw data'!$A$2:$A$3000=C128)*('ce raw data'!$B$2:$B$3000=$B177),,),0),MATCH(SUBSTITUTE(E131,"Allele","Height"),'ce raw data'!$C$1:$CZ$1,0))),"-")</f>
        <v>-</v>
      </c>
      <c r="F176" s="8" t="str">
        <f>IFERROR(IF(INDEX('ce raw data'!$C$2:$CZ$3000,MATCH(1,INDEX(('ce raw data'!$A$2:$A$3000=C128)*('ce raw data'!$B$2:$B$3000=$B177),,),0),MATCH(SUBSTITUTE(F131,"Allele","Height"),'ce raw data'!$C$1:$CZ$1,0))="","-",INDEX('ce raw data'!$C$2:$CZ$3000,MATCH(1,INDEX(('ce raw data'!$A$2:$A$3000=C128)*('ce raw data'!$B$2:$B$3000=$B177),,),0),MATCH(SUBSTITUTE(F131,"Allele","Height"),'ce raw data'!$C$1:$CZ$1,0))),"-")</f>
        <v>-</v>
      </c>
      <c r="G176" s="8" t="str">
        <f>IFERROR(IF(INDEX('ce raw data'!$C$2:$CZ$3000,MATCH(1,INDEX(('ce raw data'!$A$2:$A$3000=C128)*('ce raw data'!$B$2:$B$3000=$B177),,),0),MATCH(SUBSTITUTE(G131,"Allele","Height"),'ce raw data'!$C$1:$CZ$1,0))="","-",INDEX('ce raw data'!$C$2:$CZ$3000,MATCH(1,INDEX(('ce raw data'!$A$2:$A$3000=C128)*('ce raw data'!$B$2:$B$3000=$B177),,),0),MATCH(SUBSTITUTE(G131,"Allele","Height"),'ce raw data'!$C$1:$CZ$1,0))),"-")</f>
        <v>-</v>
      </c>
      <c r="H176" s="8" t="str">
        <f>IFERROR(IF(INDEX('ce raw data'!$C$2:$CZ$3000,MATCH(1,INDEX(('ce raw data'!$A$2:$A$3000=C128)*('ce raw data'!$B$2:$B$3000=$B177),,),0),MATCH(SUBSTITUTE(H131,"Allele","Height"),'ce raw data'!$C$1:$CZ$1,0))="","-",INDEX('ce raw data'!$C$2:$CZ$3000,MATCH(1,INDEX(('ce raw data'!$A$2:$A$3000=C128)*('ce raw data'!$B$2:$B$3000=$B177),,),0),MATCH(SUBSTITUTE(H131,"Allele","Height"),'ce raw data'!$C$1:$CZ$1,0))),"-")</f>
        <v>-</v>
      </c>
      <c r="I176" s="8" t="str">
        <f>IFERROR(IF(INDEX('ce raw data'!$C$2:$CZ$3000,MATCH(1,INDEX(('ce raw data'!$A$2:$A$3000=C128)*('ce raw data'!$B$2:$B$3000=$B177),,),0),MATCH(SUBSTITUTE(I131,"Allele","Height"),'ce raw data'!$C$1:$CZ$1,0))="","-",INDEX('ce raw data'!$C$2:$CZ$3000,MATCH(1,INDEX(('ce raw data'!$A$2:$A$3000=C128)*('ce raw data'!$B$2:$B$3000=$B177),,),0),MATCH(SUBSTITUTE(I131,"Allele","Height"),'ce raw data'!$C$1:$CZ$1,0))),"-")</f>
        <v>-</v>
      </c>
      <c r="J176" s="8" t="str">
        <f>IFERROR(IF(INDEX('ce raw data'!$C$2:$CZ$3000,MATCH(1,INDEX(('ce raw data'!$A$2:$A$3000=C128)*('ce raw data'!$B$2:$B$3000=$B177),,),0),MATCH(SUBSTITUTE(J131,"Allele","Height"),'ce raw data'!$C$1:$CZ$1,0))="","-",INDEX('ce raw data'!$C$2:$CZ$3000,MATCH(1,INDEX(('ce raw data'!$A$2:$A$3000=C128)*('ce raw data'!$B$2:$B$3000=$B177),,),0),MATCH(SUBSTITUTE(J131,"Allele","Height"),'ce raw data'!$C$1:$CZ$1,0))),"-")</f>
        <v>-</v>
      </c>
      <c r="K176" s="8" t="str">
        <f>IFERROR(IF(INDEX('ce raw data'!$C$2:$CZ$3000,MATCH(1,INDEX(('ce raw data'!$A$2:$A$3000=C128)*('ce raw data'!$B$2:$B$3000=$B177),,),0),MATCH(SUBSTITUTE(K131,"Allele","Height"),'ce raw data'!$C$1:$CZ$1,0))="","-",INDEX('ce raw data'!$C$2:$CZ$3000,MATCH(1,INDEX(('ce raw data'!$A$2:$A$3000=C128)*('ce raw data'!$B$2:$B$3000=$B177),,),0),MATCH(SUBSTITUTE(K131,"Allele","Height"),'ce raw data'!$C$1:$CZ$1,0))),"-")</f>
        <v>-</v>
      </c>
      <c r="L176" s="8" t="str">
        <f>IFERROR(IF(INDEX('ce raw data'!$C$2:$CZ$3000,MATCH(1,INDEX(('ce raw data'!$A$2:$A$3000=C128)*('ce raw data'!$B$2:$B$3000=$B177),,),0),MATCH(SUBSTITUTE(L131,"Allele","Height"),'ce raw data'!$C$1:$CZ$1,0))="","-",INDEX('ce raw data'!$C$2:$CZ$3000,MATCH(1,INDEX(('ce raw data'!$A$2:$A$3000=C128)*('ce raw data'!$B$2:$B$3000=$B177),,),0),MATCH(SUBSTITUTE(L131,"Allele","Height"),'ce raw data'!$C$1:$CZ$1,0))),"-")</f>
        <v>-</v>
      </c>
      <c r="M176" s="8" t="str">
        <f>IFERROR(IF(INDEX('ce raw data'!$C$2:$CZ$3000,MATCH(1,INDEX(('ce raw data'!$A$2:$A$3000=C128)*('ce raw data'!$B$2:$B$3000=$B177),,),0),MATCH(SUBSTITUTE(M131,"Allele","Height"),'ce raw data'!$C$1:$CZ$1,0))="","-",INDEX('ce raw data'!$C$2:$CZ$3000,MATCH(1,INDEX(('ce raw data'!$A$2:$A$3000=C128)*('ce raw data'!$B$2:$B$3000=$B177),,),0),MATCH(SUBSTITUTE(M131,"Allele","Height"),'ce raw data'!$C$1:$CZ$1,0))),"-")</f>
        <v>-</v>
      </c>
      <c r="N176" s="8" t="str">
        <f>IFERROR(IF(INDEX('ce raw data'!$C$2:$CZ$3000,MATCH(1,INDEX(('ce raw data'!$A$2:$A$3000=C128)*('ce raw data'!$B$2:$B$3000=$B177),,),0),MATCH(SUBSTITUTE(N131,"Allele","Height"),'ce raw data'!$C$1:$CZ$1,0))="","-",INDEX('ce raw data'!$C$2:$CZ$3000,MATCH(1,INDEX(('ce raw data'!$A$2:$A$3000=C128)*('ce raw data'!$B$2:$B$3000=$B177),,),0),MATCH(SUBSTITUTE(N131,"Allele","Height"),'ce raw data'!$C$1:$CZ$1,0))),"-")</f>
        <v>-</v>
      </c>
    </row>
    <row r="177" spans="2:14" x14ac:dyDescent="0.4">
      <c r="B177" s="12" t="str">
        <f>'Allele Call Table'!$A$115</f>
        <v>D22S1045</v>
      </c>
      <c r="C177" s="8" t="str">
        <f>IFERROR(IF(INDEX('ce raw data'!$C$2:$CZ$3000,MATCH(1,INDEX(('ce raw data'!$A$2:$A$3000=C128)*('ce raw data'!$B$2:$B$3000=$B177),,),0),MATCH(C131,'ce raw data'!$C$1:$CZ$1,0))="","-",INDEX('ce raw data'!$C$2:$CZ$3000,MATCH(1,INDEX(('ce raw data'!$A$2:$A$3000=C128)*('ce raw data'!$B$2:$B$3000=$B177),,),0),MATCH(C131,'ce raw data'!$C$1:$CZ$1,0))),"-")</f>
        <v>-</v>
      </c>
      <c r="D177" s="8" t="str">
        <f>IFERROR(IF(INDEX('ce raw data'!$C$2:$CZ$3000,MATCH(1,INDEX(('ce raw data'!$A$2:$A$3000=C128)*('ce raw data'!$B$2:$B$3000=$B177),,),0),MATCH(D131,'ce raw data'!$C$1:$CZ$1,0))="","-",INDEX('ce raw data'!$C$2:$CZ$3000,MATCH(1,INDEX(('ce raw data'!$A$2:$A$3000=C128)*('ce raw data'!$B$2:$B$3000=$B177),,),0),MATCH(D131,'ce raw data'!$C$1:$CZ$1,0))),"-")</f>
        <v>-</v>
      </c>
      <c r="E177" s="8" t="str">
        <f>IFERROR(IF(INDEX('ce raw data'!$C$2:$CZ$3000,MATCH(1,INDEX(('ce raw data'!$A$2:$A$3000=C128)*('ce raw data'!$B$2:$B$3000=$B177),,),0),MATCH(E131,'ce raw data'!$C$1:$CZ$1,0))="","-",INDEX('ce raw data'!$C$2:$CZ$3000,MATCH(1,INDEX(('ce raw data'!$A$2:$A$3000=C128)*('ce raw data'!$B$2:$B$3000=$B177),,),0),MATCH(E131,'ce raw data'!$C$1:$CZ$1,0))),"-")</f>
        <v>-</v>
      </c>
      <c r="F177" s="8" t="str">
        <f>IFERROR(IF(INDEX('ce raw data'!$C$2:$CZ$3000,MATCH(1,INDEX(('ce raw data'!$A$2:$A$3000=C128)*('ce raw data'!$B$2:$B$3000=$B177),,),0),MATCH(F131,'ce raw data'!$C$1:$CZ$1,0))="","-",INDEX('ce raw data'!$C$2:$CZ$3000,MATCH(1,INDEX(('ce raw data'!$A$2:$A$3000=C128)*('ce raw data'!$B$2:$B$3000=$B177),,),0),MATCH(F131,'ce raw data'!$C$1:$CZ$1,0))),"-")</f>
        <v>-</v>
      </c>
      <c r="G177" s="8" t="str">
        <f>IFERROR(IF(INDEX('ce raw data'!$C$2:$CZ$3000,MATCH(1,INDEX(('ce raw data'!$A$2:$A$3000=C128)*('ce raw data'!$B$2:$B$3000=$B177),,),0),MATCH(G131,'ce raw data'!$C$1:$CZ$1,0))="","-",INDEX('ce raw data'!$C$2:$CZ$3000,MATCH(1,INDEX(('ce raw data'!$A$2:$A$3000=C128)*('ce raw data'!$B$2:$B$3000=$B177),,),0),MATCH(G131,'ce raw data'!$C$1:$CZ$1,0))),"-")</f>
        <v>-</v>
      </c>
      <c r="H177" s="8" t="str">
        <f>IFERROR(IF(INDEX('ce raw data'!$C$2:$CZ$3000,MATCH(1,INDEX(('ce raw data'!$A$2:$A$3000=C128)*('ce raw data'!$B$2:$B$3000=$B177),,),0),MATCH(H131,'ce raw data'!$C$1:$CZ$1,0))="","-",INDEX('ce raw data'!$C$2:$CZ$3000,MATCH(1,INDEX(('ce raw data'!$A$2:$A$3000=C128)*('ce raw data'!$B$2:$B$3000=$B177),,),0),MATCH(H131,'ce raw data'!$C$1:$CZ$1,0))),"-")</f>
        <v>-</v>
      </c>
      <c r="I177" s="8" t="str">
        <f>IFERROR(IF(INDEX('ce raw data'!$C$2:$CZ$3000,MATCH(1,INDEX(('ce raw data'!$A$2:$A$3000=C128)*('ce raw data'!$B$2:$B$3000=$B177),,),0),MATCH(I131,'ce raw data'!$C$1:$CZ$1,0))="","-",INDEX('ce raw data'!$C$2:$CZ$3000,MATCH(1,INDEX(('ce raw data'!$A$2:$A$3000=C128)*('ce raw data'!$B$2:$B$3000=$B177),,),0),MATCH(I131,'ce raw data'!$C$1:$CZ$1,0))),"-")</f>
        <v>-</v>
      </c>
      <c r="J177" s="8" t="str">
        <f>IFERROR(IF(INDEX('ce raw data'!$C$2:$CZ$3000,MATCH(1,INDEX(('ce raw data'!$A$2:$A$3000=C128)*('ce raw data'!$B$2:$B$3000=$B177),,),0),MATCH(J131,'ce raw data'!$C$1:$CZ$1,0))="","-",INDEX('ce raw data'!$C$2:$CZ$3000,MATCH(1,INDEX(('ce raw data'!$A$2:$A$3000=C128)*('ce raw data'!$B$2:$B$3000=$B177),,),0),MATCH(J131,'ce raw data'!$C$1:$CZ$1,0))),"-")</f>
        <v>-</v>
      </c>
      <c r="K177" s="8" t="str">
        <f>IFERROR(IF(INDEX('ce raw data'!$C$2:$CZ$3000,MATCH(1,INDEX(('ce raw data'!$A$2:$A$3000=C128)*('ce raw data'!$B$2:$B$3000=$B177),,),0),MATCH(K131,'ce raw data'!$C$1:$CZ$1,0))="","-",INDEX('ce raw data'!$C$2:$CZ$3000,MATCH(1,INDEX(('ce raw data'!$A$2:$A$3000=C128)*('ce raw data'!$B$2:$B$3000=$B177),,),0),MATCH(K131,'ce raw data'!$C$1:$CZ$1,0))),"-")</f>
        <v>-</v>
      </c>
      <c r="L177" s="8" t="str">
        <f>IFERROR(IF(INDEX('ce raw data'!$C$2:$CZ$3000,MATCH(1,INDEX(('ce raw data'!$A$2:$A$3000=C128)*('ce raw data'!$B$2:$B$3000=$B177),,),0),MATCH(L131,'ce raw data'!$C$1:$CZ$1,0))="","-",INDEX('ce raw data'!$C$2:$CZ$3000,MATCH(1,INDEX(('ce raw data'!$A$2:$A$3000=C128)*('ce raw data'!$B$2:$B$3000=$B177),,),0),MATCH(L131,'ce raw data'!$C$1:$CZ$1,0))),"-")</f>
        <v>-</v>
      </c>
      <c r="M177" s="8" t="str">
        <f>IFERROR(IF(INDEX('ce raw data'!$C$2:$CZ$3000,MATCH(1,INDEX(('ce raw data'!$A$2:$A$3000=C128)*('ce raw data'!$B$2:$B$3000=$B177),,),0),MATCH(M131,'ce raw data'!$C$1:$CZ$1,0))="","-",INDEX('ce raw data'!$C$2:$CZ$3000,MATCH(1,INDEX(('ce raw data'!$A$2:$A$3000=C128)*('ce raw data'!$B$2:$B$3000=$B177),,),0),MATCH(M131,'ce raw data'!$C$1:$CZ$1,0))),"-")</f>
        <v>-</v>
      </c>
      <c r="N177" s="8" t="str">
        <f>IFERROR(IF(INDEX('ce raw data'!$C$2:$CZ$3000,MATCH(1,INDEX(('ce raw data'!$A$2:$A$3000=C128)*('ce raw data'!$B$2:$B$3000=$B177),,),0),MATCH(N131,'ce raw data'!$C$1:$CZ$1,0))="","-",INDEX('ce raw data'!$C$2:$CZ$3000,MATCH(1,INDEX(('ce raw data'!$A$2:$A$3000=C128)*('ce raw data'!$B$2:$B$3000=$B177),,),0),MATCH(N131,'ce raw data'!$C$1:$CZ$1,0))),"-")</f>
        <v>-</v>
      </c>
    </row>
    <row r="178" spans="2:14" hidden="1" x14ac:dyDescent="0.4">
      <c r="B178" s="10"/>
      <c r="C178" s="8" t="str">
        <f>IFERROR(IF(INDEX('ce raw data'!$C$2:$CZ$3000,MATCH(1,INDEX(('ce raw data'!$A$2:$A$3000=C128)*('ce raw data'!$B$2:$B$3000=$B179),,),0),MATCH(SUBSTITUTE(C131,"Allele","Height"),'ce raw data'!$C$1:$CZ$1,0))="","-",INDEX('ce raw data'!$C$2:$CZ$3000,MATCH(1,INDEX(('ce raw data'!$A$2:$A$3000=C128)*('ce raw data'!$B$2:$B$3000=$B179),,),0),MATCH(SUBSTITUTE(C131,"Allele","Height"),'ce raw data'!$C$1:$CZ$1,0))),"-")</f>
        <v>-</v>
      </c>
      <c r="D178" s="8" t="str">
        <f>IFERROR(IF(INDEX('ce raw data'!$C$2:$CZ$3000,MATCH(1,INDEX(('ce raw data'!$A$2:$A$3000=C128)*('ce raw data'!$B$2:$B$3000=$B179),,),0),MATCH(SUBSTITUTE(D131,"Allele","Height"),'ce raw data'!$C$1:$CZ$1,0))="","-",INDEX('ce raw data'!$C$2:$CZ$3000,MATCH(1,INDEX(('ce raw data'!$A$2:$A$3000=C128)*('ce raw data'!$B$2:$B$3000=$B179),,),0),MATCH(SUBSTITUTE(D131,"Allele","Height"),'ce raw data'!$C$1:$CZ$1,0))),"-")</f>
        <v>-</v>
      </c>
      <c r="E178" s="8" t="str">
        <f>IFERROR(IF(INDEX('ce raw data'!$C$2:$CZ$3000,MATCH(1,INDEX(('ce raw data'!$A$2:$A$3000=C128)*('ce raw data'!$B$2:$B$3000=$B179),,),0),MATCH(SUBSTITUTE(E131,"Allele","Height"),'ce raw data'!$C$1:$CZ$1,0))="","-",INDEX('ce raw data'!$C$2:$CZ$3000,MATCH(1,INDEX(('ce raw data'!$A$2:$A$3000=C128)*('ce raw data'!$B$2:$B$3000=$B179),,),0),MATCH(SUBSTITUTE(E131,"Allele","Height"),'ce raw data'!$C$1:$CZ$1,0))),"-")</f>
        <v>-</v>
      </c>
      <c r="F178" s="8" t="str">
        <f>IFERROR(IF(INDEX('ce raw data'!$C$2:$CZ$3000,MATCH(1,INDEX(('ce raw data'!$A$2:$A$3000=C128)*('ce raw data'!$B$2:$B$3000=$B179),,),0),MATCH(SUBSTITUTE(F131,"Allele","Height"),'ce raw data'!$C$1:$CZ$1,0))="","-",INDEX('ce raw data'!$C$2:$CZ$3000,MATCH(1,INDEX(('ce raw data'!$A$2:$A$3000=C128)*('ce raw data'!$B$2:$B$3000=$B179),,),0),MATCH(SUBSTITUTE(F131,"Allele","Height"),'ce raw data'!$C$1:$CZ$1,0))),"-")</f>
        <v>-</v>
      </c>
      <c r="G178" s="8" t="str">
        <f>IFERROR(IF(INDEX('ce raw data'!$C$2:$CZ$3000,MATCH(1,INDEX(('ce raw data'!$A$2:$A$3000=C128)*('ce raw data'!$B$2:$B$3000=$B179),,),0),MATCH(SUBSTITUTE(G131,"Allele","Height"),'ce raw data'!$C$1:$CZ$1,0))="","-",INDEX('ce raw data'!$C$2:$CZ$3000,MATCH(1,INDEX(('ce raw data'!$A$2:$A$3000=C128)*('ce raw data'!$B$2:$B$3000=$B179),,),0),MATCH(SUBSTITUTE(G131,"Allele","Height"),'ce raw data'!$C$1:$CZ$1,0))),"-")</f>
        <v>-</v>
      </c>
      <c r="H178" s="8" t="str">
        <f>IFERROR(IF(INDEX('ce raw data'!$C$2:$CZ$3000,MATCH(1,INDEX(('ce raw data'!$A$2:$A$3000=C128)*('ce raw data'!$B$2:$B$3000=$B179),,),0),MATCH(SUBSTITUTE(H131,"Allele","Height"),'ce raw data'!$C$1:$CZ$1,0))="","-",INDEX('ce raw data'!$C$2:$CZ$3000,MATCH(1,INDEX(('ce raw data'!$A$2:$A$3000=C128)*('ce raw data'!$B$2:$B$3000=$B179),,),0),MATCH(SUBSTITUTE(H131,"Allele","Height"),'ce raw data'!$C$1:$CZ$1,0))),"-")</f>
        <v>-</v>
      </c>
      <c r="I178" s="8" t="str">
        <f>IFERROR(IF(INDEX('ce raw data'!$C$2:$CZ$3000,MATCH(1,INDEX(('ce raw data'!$A$2:$A$3000=C128)*('ce raw data'!$B$2:$B$3000=$B179),,),0),MATCH(SUBSTITUTE(I131,"Allele","Height"),'ce raw data'!$C$1:$CZ$1,0))="","-",INDEX('ce raw data'!$C$2:$CZ$3000,MATCH(1,INDEX(('ce raw data'!$A$2:$A$3000=C128)*('ce raw data'!$B$2:$B$3000=$B179),,),0),MATCH(SUBSTITUTE(I131,"Allele","Height"),'ce raw data'!$C$1:$CZ$1,0))),"-")</f>
        <v>-</v>
      </c>
      <c r="J178" s="8" t="str">
        <f>IFERROR(IF(INDEX('ce raw data'!$C$2:$CZ$3000,MATCH(1,INDEX(('ce raw data'!$A$2:$A$3000=C128)*('ce raw data'!$B$2:$B$3000=$B179),,),0),MATCH(SUBSTITUTE(J131,"Allele","Height"),'ce raw data'!$C$1:$CZ$1,0))="","-",INDEX('ce raw data'!$C$2:$CZ$3000,MATCH(1,INDEX(('ce raw data'!$A$2:$A$3000=C128)*('ce raw data'!$B$2:$B$3000=$B179),,),0),MATCH(SUBSTITUTE(J131,"Allele","Height"),'ce raw data'!$C$1:$CZ$1,0))),"-")</f>
        <v>-</v>
      </c>
      <c r="K178" s="8" t="str">
        <f>IFERROR(IF(INDEX('ce raw data'!$C$2:$CZ$3000,MATCH(1,INDEX(('ce raw data'!$A$2:$A$3000=C128)*('ce raw data'!$B$2:$B$3000=$B179),,),0),MATCH(SUBSTITUTE(K131,"Allele","Height"),'ce raw data'!$C$1:$CZ$1,0))="","-",INDEX('ce raw data'!$C$2:$CZ$3000,MATCH(1,INDEX(('ce raw data'!$A$2:$A$3000=C128)*('ce raw data'!$B$2:$B$3000=$B179),,),0),MATCH(SUBSTITUTE(K131,"Allele","Height"),'ce raw data'!$C$1:$CZ$1,0))),"-")</f>
        <v>-</v>
      </c>
      <c r="L178" s="8" t="str">
        <f>IFERROR(IF(INDEX('ce raw data'!$C$2:$CZ$3000,MATCH(1,INDEX(('ce raw data'!$A$2:$A$3000=C128)*('ce raw data'!$B$2:$B$3000=$B179),,),0),MATCH(SUBSTITUTE(L131,"Allele","Height"),'ce raw data'!$C$1:$CZ$1,0))="","-",INDEX('ce raw data'!$C$2:$CZ$3000,MATCH(1,INDEX(('ce raw data'!$A$2:$A$3000=C128)*('ce raw data'!$B$2:$B$3000=$B179),,),0),MATCH(SUBSTITUTE(L131,"Allele","Height"),'ce raw data'!$C$1:$CZ$1,0))),"-")</f>
        <v>-</v>
      </c>
      <c r="M178" s="8" t="str">
        <f>IFERROR(IF(INDEX('ce raw data'!$C$2:$CZ$3000,MATCH(1,INDEX(('ce raw data'!$A$2:$A$3000=C128)*('ce raw data'!$B$2:$B$3000=$B179),,),0),MATCH(SUBSTITUTE(M131,"Allele","Height"),'ce raw data'!$C$1:$CZ$1,0))="","-",INDEX('ce raw data'!$C$2:$CZ$3000,MATCH(1,INDEX(('ce raw data'!$A$2:$A$3000=C128)*('ce raw data'!$B$2:$B$3000=$B179),,),0),MATCH(SUBSTITUTE(M131,"Allele","Height"),'ce raw data'!$C$1:$CZ$1,0))),"-")</f>
        <v>-</v>
      </c>
      <c r="N178" s="8" t="str">
        <f>IFERROR(IF(INDEX('ce raw data'!$C$2:$CZ$3000,MATCH(1,INDEX(('ce raw data'!$A$2:$A$3000=C128)*('ce raw data'!$B$2:$B$3000=$B179),,),0),MATCH(SUBSTITUTE(N131,"Allele","Height"),'ce raw data'!$C$1:$CZ$1,0))="","-",INDEX('ce raw data'!$C$2:$CZ$3000,MATCH(1,INDEX(('ce raw data'!$A$2:$A$3000=C128)*('ce raw data'!$B$2:$B$3000=$B179),,),0),MATCH(SUBSTITUTE(N131,"Allele","Height"),'ce raw data'!$C$1:$CZ$1,0))),"-")</f>
        <v>-</v>
      </c>
    </row>
    <row r="179" spans="2:14" x14ac:dyDescent="0.4">
      <c r="B179" s="13" t="str">
        <f>'Allele Call Table'!$A$117</f>
        <v>DYS391</v>
      </c>
      <c r="C179" s="8" t="str">
        <f>IFERROR(IF(INDEX('ce raw data'!$C$2:$CZ$3000,MATCH(1,INDEX(('ce raw data'!$A$2:$A$3000=C128)*('ce raw data'!$B$2:$B$3000=$B179),,),0),MATCH(C131,'ce raw data'!$C$1:$CZ$1,0))="","-",INDEX('ce raw data'!$C$2:$CZ$3000,MATCH(1,INDEX(('ce raw data'!$A$2:$A$3000=C128)*('ce raw data'!$B$2:$B$3000=$B179),,),0),MATCH(C131,'ce raw data'!$C$1:$CZ$1,0))),"-")</f>
        <v>-</v>
      </c>
      <c r="D179" s="8" t="str">
        <f>IFERROR(IF(INDEX('ce raw data'!$C$2:$CZ$3000,MATCH(1,INDEX(('ce raw data'!$A$2:$A$3000=C128)*('ce raw data'!$B$2:$B$3000=$B179),,),0),MATCH(D131,'ce raw data'!$C$1:$CZ$1,0))="","-",INDEX('ce raw data'!$C$2:$CZ$3000,MATCH(1,INDEX(('ce raw data'!$A$2:$A$3000=C128)*('ce raw data'!$B$2:$B$3000=$B179),,),0),MATCH(D131,'ce raw data'!$C$1:$CZ$1,0))),"-")</f>
        <v>-</v>
      </c>
      <c r="E179" s="8" t="str">
        <f>IFERROR(IF(INDEX('ce raw data'!$C$2:$CZ$3000,MATCH(1,INDEX(('ce raw data'!$A$2:$A$3000=C128)*('ce raw data'!$B$2:$B$3000=$B179),,),0),MATCH(E131,'ce raw data'!$C$1:$CZ$1,0))="","-",INDEX('ce raw data'!$C$2:$CZ$3000,MATCH(1,INDEX(('ce raw data'!$A$2:$A$3000=C128)*('ce raw data'!$B$2:$B$3000=$B179),,),0),MATCH(E131,'ce raw data'!$C$1:$CZ$1,0))),"-")</f>
        <v>-</v>
      </c>
      <c r="F179" s="8" t="str">
        <f>IFERROR(IF(INDEX('ce raw data'!$C$2:$CZ$3000,MATCH(1,INDEX(('ce raw data'!$A$2:$A$3000=C128)*('ce raw data'!$B$2:$B$3000=$B179),,),0),MATCH(F131,'ce raw data'!$C$1:$CZ$1,0))="","-",INDEX('ce raw data'!$C$2:$CZ$3000,MATCH(1,INDEX(('ce raw data'!$A$2:$A$3000=C128)*('ce raw data'!$B$2:$B$3000=$B179),,),0),MATCH(F131,'ce raw data'!$C$1:$CZ$1,0))),"-")</f>
        <v>-</v>
      </c>
      <c r="G179" s="8" t="str">
        <f>IFERROR(IF(INDEX('ce raw data'!$C$2:$CZ$3000,MATCH(1,INDEX(('ce raw data'!$A$2:$A$3000=C128)*('ce raw data'!$B$2:$B$3000=$B179),,),0),MATCH(G131,'ce raw data'!$C$1:$CZ$1,0))="","-",INDEX('ce raw data'!$C$2:$CZ$3000,MATCH(1,INDEX(('ce raw data'!$A$2:$A$3000=C128)*('ce raw data'!$B$2:$B$3000=$B179),,),0),MATCH(G131,'ce raw data'!$C$1:$CZ$1,0))),"-")</f>
        <v>-</v>
      </c>
      <c r="H179" s="8" t="str">
        <f>IFERROR(IF(INDEX('ce raw data'!$C$2:$CZ$3000,MATCH(1,INDEX(('ce raw data'!$A$2:$A$3000=C128)*('ce raw data'!$B$2:$B$3000=$B179),,),0),MATCH(H131,'ce raw data'!$C$1:$CZ$1,0))="","-",INDEX('ce raw data'!$C$2:$CZ$3000,MATCH(1,INDEX(('ce raw data'!$A$2:$A$3000=C128)*('ce raw data'!$B$2:$B$3000=$B179),,),0),MATCH(H131,'ce raw data'!$C$1:$CZ$1,0))),"-")</f>
        <v>-</v>
      </c>
      <c r="I179" s="8" t="str">
        <f>IFERROR(IF(INDEX('ce raw data'!$C$2:$CZ$3000,MATCH(1,INDEX(('ce raw data'!$A$2:$A$3000=C128)*('ce raw data'!$B$2:$B$3000=$B179),,),0),MATCH(I131,'ce raw data'!$C$1:$CZ$1,0))="","-",INDEX('ce raw data'!$C$2:$CZ$3000,MATCH(1,INDEX(('ce raw data'!$A$2:$A$3000=C128)*('ce raw data'!$B$2:$B$3000=$B179),,),0),MATCH(I131,'ce raw data'!$C$1:$CZ$1,0))),"-")</f>
        <v>-</v>
      </c>
      <c r="J179" s="8" t="str">
        <f>IFERROR(IF(INDEX('ce raw data'!$C$2:$CZ$3000,MATCH(1,INDEX(('ce raw data'!$A$2:$A$3000=C128)*('ce raw data'!$B$2:$B$3000=$B179),,),0),MATCH(J131,'ce raw data'!$C$1:$CZ$1,0))="","-",INDEX('ce raw data'!$C$2:$CZ$3000,MATCH(1,INDEX(('ce raw data'!$A$2:$A$3000=C128)*('ce raw data'!$B$2:$B$3000=$B179),,),0),MATCH(J131,'ce raw data'!$C$1:$CZ$1,0))),"-")</f>
        <v>-</v>
      </c>
      <c r="K179" s="8" t="str">
        <f>IFERROR(IF(INDEX('ce raw data'!$C$2:$CZ$3000,MATCH(1,INDEX(('ce raw data'!$A$2:$A$3000=C128)*('ce raw data'!$B$2:$B$3000=$B179),,),0),MATCH(K131,'ce raw data'!$C$1:$CZ$1,0))="","-",INDEX('ce raw data'!$C$2:$CZ$3000,MATCH(1,INDEX(('ce raw data'!$A$2:$A$3000=C128)*('ce raw data'!$B$2:$B$3000=$B179),,),0),MATCH(K131,'ce raw data'!$C$1:$CZ$1,0))),"-")</f>
        <v>-</v>
      </c>
      <c r="L179" s="8" t="str">
        <f>IFERROR(IF(INDEX('ce raw data'!$C$2:$CZ$3000,MATCH(1,INDEX(('ce raw data'!$A$2:$A$3000=C128)*('ce raw data'!$B$2:$B$3000=$B179),,),0),MATCH(L131,'ce raw data'!$C$1:$CZ$1,0))="","-",INDEX('ce raw data'!$C$2:$CZ$3000,MATCH(1,INDEX(('ce raw data'!$A$2:$A$3000=C128)*('ce raw data'!$B$2:$B$3000=$B179),,),0),MATCH(L131,'ce raw data'!$C$1:$CZ$1,0))),"-")</f>
        <v>-</v>
      </c>
      <c r="M179" s="8" t="str">
        <f>IFERROR(IF(INDEX('ce raw data'!$C$2:$CZ$3000,MATCH(1,INDEX(('ce raw data'!$A$2:$A$3000=C128)*('ce raw data'!$B$2:$B$3000=$B179),,),0),MATCH(M131,'ce raw data'!$C$1:$CZ$1,0))="","-",INDEX('ce raw data'!$C$2:$CZ$3000,MATCH(1,INDEX(('ce raw data'!$A$2:$A$3000=C128)*('ce raw data'!$B$2:$B$3000=$B179),,),0),MATCH(M131,'ce raw data'!$C$1:$CZ$1,0))),"-")</f>
        <v>-</v>
      </c>
      <c r="N179" s="8" t="str">
        <f>IFERROR(IF(INDEX('ce raw data'!$C$2:$CZ$3000,MATCH(1,INDEX(('ce raw data'!$A$2:$A$3000=C128)*('ce raw data'!$B$2:$B$3000=$B179),,),0),MATCH(N131,'ce raw data'!$C$1:$CZ$1,0))="","-",INDEX('ce raw data'!$C$2:$CZ$3000,MATCH(1,INDEX(('ce raw data'!$A$2:$A$3000=C128)*('ce raw data'!$B$2:$B$3000=$B179),,),0),MATCH(N131,'ce raw data'!$C$1:$CZ$1,0))),"-")</f>
        <v>-</v>
      </c>
    </row>
    <row r="180" spans="2:14" hidden="1" x14ac:dyDescent="0.4">
      <c r="B180" s="13"/>
      <c r="C180" s="8" t="str">
        <f>IFERROR(IF(INDEX('ce raw data'!$C$2:$CZ$3000,MATCH(1,INDEX(('ce raw data'!$A$2:$A$3000=C128)*('ce raw data'!$B$2:$B$3000=$B181),,),0),MATCH(SUBSTITUTE(C131,"Allele","Height"),'ce raw data'!$C$1:$CZ$1,0))="","-",INDEX('ce raw data'!$C$2:$CZ$3000,MATCH(1,INDEX(('ce raw data'!$A$2:$A$3000=C128)*('ce raw data'!$B$2:$B$3000=$B181),,),0),MATCH(SUBSTITUTE(C131,"Allele","Height"),'ce raw data'!$C$1:$CZ$1,0))),"-")</f>
        <v>-</v>
      </c>
      <c r="D180" s="8" t="str">
        <f>IFERROR(IF(INDEX('ce raw data'!$C$2:$CZ$3000,MATCH(1,INDEX(('ce raw data'!$A$2:$A$3000=C128)*('ce raw data'!$B$2:$B$3000=$B181),,),0),MATCH(SUBSTITUTE(D131,"Allele","Height"),'ce raw data'!$C$1:$CZ$1,0))="","-",INDEX('ce raw data'!$C$2:$CZ$3000,MATCH(1,INDEX(('ce raw data'!$A$2:$A$3000=C128)*('ce raw data'!$B$2:$B$3000=$B181),,),0),MATCH(SUBSTITUTE(D131,"Allele","Height"),'ce raw data'!$C$1:$CZ$1,0))),"-")</f>
        <v>-</v>
      </c>
      <c r="E180" s="8" t="str">
        <f>IFERROR(IF(INDEX('ce raw data'!$C$2:$CZ$3000,MATCH(1,INDEX(('ce raw data'!$A$2:$A$3000=C128)*('ce raw data'!$B$2:$B$3000=$B181),,),0),MATCH(SUBSTITUTE(E131,"Allele","Height"),'ce raw data'!$C$1:$CZ$1,0))="","-",INDEX('ce raw data'!$C$2:$CZ$3000,MATCH(1,INDEX(('ce raw data'!$A$2:$A$3000=C128)*('ce raw data'!$B$2:$B$3000=$B181),,),0),MATCH(SUBSTITUTE(E131,"Allele","Height"),'ce raw data'!$C$1:$CZ$1,0))),"-")</f>
        <v>-</v>
      </c>
      <c r="F180" s="8" t="str">
        <f>IFERROR(IF(INDEX('ce raw data'!$C$2:$CZ$3000,MATCH(1,INDEX(('ce raw data'!$A$2:$A$3000=C128)*('ce raw data'!$B$2:$B$3000=$B181),,),0),MATCH(SUBSTITUTE(F131,"Allele","Height"),'ce raw data'!$C$1:$CZ$1,0))="","-",INDEX('ce raw data'!$C$2:$CZ$3000,MATCH(1,INDEX(('ce raw data'!$A$2:$A$3000=C128)*('ce raw data'!$B$2:$B$3000=$B181),,),0),MATCH(SUBSTITUTE(F131,"Allele","Height"),'ce raw data'!$C$1:$CZ$1,0))),"-")</f>
        <v>-</v>
      </c>
      <c r="G180" s="8" t="str">
        <f>IFERROR(IF(INDEX('ce raw data'!$C$2:$CZ$3000,MATCH(1,INDEX(('ce raw data'!$A$2:$A$3000=C128)*('ce raw data'!$B$2:$B$3000=$B181),,),0),MATCH(SUBSTITUTE(G131,"Allele","Height"),'ce raw data'!$C$1:$CZ$1,0))="","-",INDEX('ce raw data'!$C$2:$CZ$3000,MATCH(1,INDEX(('ce raw data'!$A$2:$A$3000=C128)*('ce raw data'!$B$2:$B$3000=$B181),,),0),MATCH(SUBSTITUTE(G131,"Allele","Height"),'ce raw data'!$C$1:$CZ$1,0))),"-")</f>
        <v>-</v>
      </c>
      <c r="H180" s="8" t="str">
        <f>IFERROR(IF(INDEX('ce raw data'!$C$2:$CZ$3000,MATCH(1,INDEX(('ce raw data'!$A$2:$A$3000=C128)*('ce raw data'!$B$2:$B$3000=$B181),,),0),MATCH(SUBSTITUTE(H131,"Allele","Height"),'ce raw data'!$C$1:$CZ$1,0))="","-",INDEX('ce raw data'!$C$2:$CZ$3000,MATCH(1,INDEX(('ce raw data'!$A$2:$A$3000=C128)*('ce raw data'!$B$2:$B$3000=$B181),,),0),MATCH(SUBSTITUTE(H131,"Allele","Height"),'ce raw data'!$C$1:$CZ$1,0))),"-")</f>
        <v>-</v>
      </c>
      <c r="I180" s="8" t="str">
        <f>IFERROR(IF(INDEX('ce raw data'!$C$2:$CZ$3000,MATCH(1,INDEX(('ce raw data'!$A$2:$A$3000=C128)*('ce raw data'!$B$2:$B$3000=$B181),,),0),MATCH(SUBSTITUTE(I131,"Allele","Height"),'ce raw data'!$C$1:$CZ$1,0))="","-",INDEX('ce raw data'!$C$2:$CZ$3000,MATCH(1,INDEX(('ce raw data'!$A$2:$A$3000=C128)*('ce raw data'!$B$2:$B$3000=$B181),,),0),MATCH(SUBSTITUTE(I131,"Allele","Height"),'ce raw data'!$C$1:$CZ$1,0))),"-")</f>
        <v>-</v>
      </c>
      <c r="J180" s="8" t="str">
        <f>IFERROR(IF(INDEX('ce raw data'!$C$2:$CZ$3000,MATCH(1,INDEX(('ce raw data'!$A$2:$A$3000=C128)*('ce raw data'!$B$2:$B$3000=$B181),,),0),MATCH(SUBSTITUTE(J131,"Allele","Height"),'ce raw data'!$C$1:$CZ$1,0))="","-",INDEX('ce raw data'!$C$2:$CZ$3000,MATCH(1,INDEX(('ce raw data'!$A$2:$A$3000=C128)*('ce raw data'!$B$2:$B$3000=$B181),,),0),MATCH(SUBSTITUTE(J131,"Allele","Height"),'ce raw data'!$C$1:$CZ$1,0))),"-")</f>
        <v>-</v>
      </c>
      <c r="K180" s="8" t="str">
        <f>IFERROR(IF(INDEX('ce raw data'!$C$2:$CZ$3000,MATCH(1,INDEX(('ce raw data'!$A$2:$A$3000=C128)*('ce raw data'!$B$2:$B$3000=$B181),,),0),MATCH(SUBSTITUTE(K131,"Allele","Height"),'ce raw data'!$C$1:$CZ$1,0))="","-",INDEX('ce raw data'!$C$2:$CZ$3000,MATCH(1,INDEX(('ce raw data'!$A$2:$A$3000=C128)*('ce raw data'!$B$2:$B$3000=$B181),,),0),MATCH(SUBSTITUTE(K131,"Allele","Height"),'ce raw data'!$C$1:$CZ$1,0))),"-")</f>
        <v>-</v>
      </c>
      <c r="L180" s="8" t="str">
        <f>IFERROR(IF(INDEX('ce raw data'!$C$2:$CZ$3000,MATCH(1,INDEX(('ce raw data'!$A$2:$A$3000=C128)*('ce raw data'!$B$2:$B$3000=$B181),,),0),MATCH(SUBSTITUTE(L131,"Allele","Height"),'ce raw data'!$C$1:$CZ$1,0))="","-",INDEX('ce raw data'!$C$2:$CZ$3000,MATCH(1,INDEX(('ce raw data'!$A$2:$A$3000=C128)*('ce raw data'!$B$2:$B$3000=$B181),,),0),MATCH(SUBSTITUTE(L131,"Allele","Height"),'ce raw data'!$C$1:$CZ$1,0))),"-")</f>
        <v>-</v>
      </c>
      <c r="M180" s="8" t="str">
        <f>IFERROR(IF(INDEX('ce raw data'!$C$2:$CZ$3000,MATCH(1,INDEX(('ce raw data'!$A$2:$A$3000=C128)*('ce raw data'!$B$2:$B$3000=$B181),,),0),MATCH(SUBSTITUTE(M131,"Allele","Height"),'ce raw data'!$C$1:$CZ$1,0))="","-",INDEX('ce raw data'!$C$2:$CZ$3000,MATCH(1,INDEX(('ce raw data'!$A$2:$A$3000=C128)*('ce raw data'!$B$2:$B$3000=$B181),,),0),MATCH(SUBSTITUTE(M131,"Allele","Height"),'ce raw data'!$C$1:$CZ$1,0))),"-")</f>
        <v>-</v>
      </c>
      <c r="N180" s="8" t="str">
        <f>IFERROR(IF(INDEX('ce raw data'!$C$2:$CZ$3000,MATCH(1,INDEX(('ce raw data'!$A$2:$A$3000=C128)*('ce raw data'!$B$2:$B$3000=$B181),,),0),MATCH(SUBSTITUTE(N131,"Allele","Height"),'ce raw data'!$C$1:$CZ$1,0))="","-",INDEX('ce raw data'!$C$2:$CZ$3000,MATCH(1,INDEX(('ce raw data'!$A$2:$A$3000=C128)*('ce raw data'!$B$2:$B$3000=$B181),,),0),MATCH(SUBSTITUTE(N131,"Allele","Height"),'ce raw data'!$C$1:$CZ$1,0))),"-")</f>
        <v>-</v>
      </c>
    </row>
    <row r="181" spans="2:14" x14ac:dyDescent="0.4">
      <c r="B181" s="13" t="str">
        <f>'Allele Call Table'!$A$119</f>
        <v>FGA</v>
      </c>
      <c r="C181" s="8" t="str">
        <f>IFERROR(IF(INDEX('ce raw data'!$C$2:$CZ$3000,MATCH(1,INDEX(('ce raw data'!$A$2:$A$3000=C128)*('ce raw data'!$B$2:$B$3000=$B181),,),0),MATCH(C131,'ce raw data'!$C$1:$CZ$1,0))="","-",INDEX('ce raw data'!$C$2:$CZ$3000,MATCH(1,INDEX(('ce raw data'!$A$2:$A$3000=C128)*('ce raw data'!$B$2:$B$3000=$B181),,),0),MATCH(C131,'ce raw data'!$C$1:$CZ$1,0))),"-")</f>
        <v>-</v>
      </c>
      <c r="D181" s="8" t="str">
        <f>IFERROR(IF(INDEX('ce raw data'!$C$2:$CZ$3000,MATCH(1,INDEX(('ce raw data'!$A$2:$A$3000=C128)*('ce raw data'!$B$2:$B$3000=$B181),,),0),MATCH(D131,'ce raw data'!$C$1:$CZ$1,0))="","-",INDEX('ce raw data'!$C$2:$CZ$3000,MATCH(1,INDEX(('ce raw data'!$A$2:$A$3000=C128)*('ce raw data'!$B$2:$B$3000=$B181),,),0),MATCH(D131,'ce raw data'!$C$1:$CZ$1,0))),"-")</f>
        <v>-</v>
      </c>
      <c r="E181" s="8" t="str">
        <f>IFERROR(IF(INDEX('ce raw data'!$C$2:$CZ$3000,MATCH(1,INDEX(('ce raw data'!$A$2:$A$3000=C128)*('ce raw data'!$B$2:$B$3000=$B181),,),0),MATCH(E131,'ce raw data'!$C$1:$CZ$1,0))="","-",INDEX('ce raw data'!$C$2:$CZ$3000,MATCH(1,INDEX(('ce raw data'!$A$2:$A$3000=C128)*('ce raw data'!$B$2:$B$3000=$B181),,),0),MATCH(E131,'ce raw data'!$C$1:$CZ$1,0))),"-")</f>
        <v>-</v>
      </c>
      <c r="F181" s="8" t="str">
        <f>IFERROR(IF(INDEX('ce raw data'!$C$2:$CZ$3000,MATCH(1,INDEX(('ce raw data'!$A$2:$A$3000=C128)*('ce raw data'!$B$2:$B$3000=$B181),,),0),MATCH(F131,'ce raw data'!$C$1:$CZ$1,0))="","-",INDEX('ce raw data'!$C$2:$CZ$3000,MATCH(1,INDEX(('ce raw data'!$A$2:$A$3000=C128)*('ce raw data'!$B$2:$B$3000=$B181),,),0),MATCH(F131,'ce raw data'!$C$1:$CZ$1,0))),"-")</f>
        <v>-</v>
      </c>
      <c r="G181" s="8" t="str">
        <f>IFERROR(IF(INDEX('ce raw data'!$C$2:$CZ$3000,MATCH(1,INDEX(('ce raw data'!$A$2:$A$3000=C128)*('ce raw data'!$B$2:$B$3000=$B181),,),0),MATCH(G131,'ce raw data'!$C$1:$CZ$1,0))="","-",INDEX('ce raw data'!$C$2:$CZ$3000,MATCH(1,INDEX(('ce raw data'!$A$2:$A$3000=C128)*('ce raw data'!$B$2:$B$3000=$B181),,),0),MATCH(G131,'ce raw data'!$C$1:$CZ$1,0))),"-")</f>
        <v>-</v>
      </c>
      <c r="H181" s="8" t="str">
        <f>IFERROR(IF(INDEX('ce raw data'!$C$2:$CZ$3000,MATCH(1,INDEX(('ce raw data'!$A$2:$A$3000=C128)*('ce raw data'!$B$2:$B$3000=$B181),,),0),MATCH(H131,'ce raw data'!$C$1:$CZ$1,0))="","-",INDEX('ce raw data'!$C$2:$CZ$3000,MATCH(1,INDEX(('ce raw data'!$A$2:$A$3000=C128)*('ce raw data'!$B$2:$B$3000=$B181),,),0),MATCH(H131,'ce raw data'!$C$1:$CZ$1,0))),"-")</f>
        <v>-</v>
      </c>
      <c r="I181" s="8" t="str">
        <f>IFERROR(IF(INDEX('ce raw data'!$C$2:$CZ$3000,MATCH(1,INDEX(('ce raw data'!$A$2:$A$3000=C128)*('ce raw data'!$B$2:$B$3000=$B181),,),0),MATCH(I131,'ce raw data'!$C$1:$CZ$1,0))="","-",INDEX('ce raw data'!$C$2:$CZ$3000,MATCH(1,INDEX(('ce raw data'!$A$2:$A$3000=C128)*('ce raw data'!$B$2:$B$3000=$B181),,),0),MATCH(I131,'ce raw data'!$C$1:$CZ$1,0))),"-")</f>
        <v>-</v>
      </c>
      <c r="J181" s="8" t="str">
        <f>IFERROR(IF(INDEX('ce raw data'!$C$2:$CZ$3000,MATCH(1,INDEX(('ce raw data'!$A$2:$A$3000=C128)*('ce raw data'!$B$2:$B$3000=$B181),,),0),MATCH(J131,'ce raw data'!$C$1:$CZ$1,0))="","-",INDEX('ce raw data'!$C$2:$CZ$3000,MATCH(1,INDEX(('ce raw data'!$A$2:$A$3000=C128)*('ce raw data'!$B$2:$B$3000=$B181),,),0),MATCH(J131,'ce raw data'!$C$1:$CZ$1,0))),"-")</f>
        <v>-</v>
      </c>
      <c r="K181" s="8" t="str">
        <f>IFERROR(IF(INDEX('ce raw data'!$C$2:$CZ$3000,MATCH(1,INDEX(('ce raw data'!$A$2:$A$3000=C128)*('ce raw data'!$B$2:$B$3000=$B181),,),0),MATCH(K131,'ce raw data'!$C$1:$CZ$1,0))="","-",INDEX('ce raw data'!$C$2:$CZ$3000,MATCH(1,INDEX(('ce raw data'!$A$2:$A$3000=C128)*('ce raw data'!$B$2:$B$3000=$B181),,),0),MATCH(K131,'ce raw data'!$C$1:$CZ$1,0))),"-")</f>
        <v>-</v>
      </c>
      <c r="L181" s="8" t="str">
        <f>IFERROR(IF(INDEX('ce raw data'!$C$2:$CZ$3000,MATCH(1,INDEX(('ce raw data'!$A$2:$A$3000=C128)*('ce raw data'!$B$2:$B$3000=$B181),,),0),MATCH(L131,'ce raw data'!$C$1:$CZ$1,0))="","-",INDEX('ce raw data'!$C$2:$CZ$3000,MATCH(1,INDEX(('ce raw data'!$A$2:$A$3000=C128)*('ce raw data'!$B$2:$B$3000=$B181),,),0),MATCH(L131,'ce raw data'!$C$1:$CZ$1,0))),"-")</f>
        <v>-</v>
      </c>
      <c r="M181" s="8" t="str">
        <f>IFERROR(IF(INDEX('ce raw data'!$C$2:$CZ$3000,MATCH(1,INDEX(('ce raw data'!$A$2:$A$3000=C128)*('ce raw data'!$B$2:$B$3000=$B181),,),0),MATCH(M131,'ce raw data'!$C$1:$CZ$1,0))="","-",INDEX('ce raw data'!$C$2:$CZ$3000,MATCH(1,INDEX(('ce raw data'!$A$2:$A$3000=C128)*('ce raw data'!$B$2:$B$3000=$B181),,),0),MATCH(M131,'ce raw data'!$C$1:$CZ$1,0))),"-")</f>
        <v>-</v>
      </c>
      <c r="N181" s="8" t="str">
        <f>IFERROR(IF(INDEX('ce raw data'!$C$2:$CZ$3000,MATCH(1,INDEX(('ce raw data'!$A$2:$A$3000=C128)*('ce raw data'!$B$2:$B$3000=$B181),,),0),MATCH(N131,'ce raw data'!$C$1:$CZ$1,0))="","-",INDEX('ce raw data'!$C$2:$CZ$3000,MATCH(1,INDEX(('ce raw data'!$A$2:$A$3000=C128)*('ce raw data'!$B$2:$B$3000=$B181),,),0),MATCH(N131,'ce raw data'!$C$1:$CZ$1,0))),"-")</f>
        <v>-</v>
      </c>
    </row>
    <row r="182" spans="2:14" hidden="1" x14ac:dyDescent="0.4">
      <c r="B182" s="13"/>
      <c r="C182" s="8" t="str">
        <f>IFERROR(IF(INDEX('ce raw data'!$C$2:$CZ$3000,MATCH(1,INDEX(('ce raw data'!$A$2:$A$3000=C128)*('ce raw data'!$B$2:$B$3000=$B183),,),0),MATCH(SUBSTITUTE(C131,"Allele","Height"),'ce raw data'!$C$1:$CZ$1,0))="","-",INDEX('ce raw data'!$C$2:$CZ$3000,MATCH(1,INDEX(('ce raw data'!$A$2:$A$3000=C128)*('ce raw data'!$B$2:$B$3000=$B183),,),0),MATCH(SUBSTITUTE(C131,"Allele","Height"),'ce raw data'!$C$1:$CZ$1,0))),"-")</f>
        <v>-</v>
      </c>
      <c r="D182" s="8" t="str">
        <f>IFERROR(IF(INDEX('ce raw data'!$C$2:$CZ$3000,MATCH(1,INDEX(('ce raw data'!$A$2:$A$3000=C128)*('ce raw data'!$B$2:$B$3000=$B183),,),0),MATCH(SUBSTITUTE(D131,"Allele","Height"),'ce raw data'!$C$1:$CZ$1,0))="","-",INDEX('ce raw data'!$C$2:$CZ$3000,MATCH(1,INDEX(('ce raw data'!$A$2:$A$3000=C128)*('ce raw data'!$B$2:$B$3000=$B183),,),0),MATCH(SUBSTITUTE(D131,"Allele","Height"),'ce raw data'!$C$1:$CZ$1,0))),"-")</f>
        <v>-</v>
      </c>
      <c r="E182" s="8" t="str">
        <f>IFERROR(IF(INDEX('ce raw data'!$C$2:$CZ$3000,MATCH(1,INDEX(('ce raw data'!$A$2:$A$3000=C128)*('ce raw data'!$B$2:$B$3000=$B183),,),0),MATCH(SUBSTITUTE(E131,"Allele","Height"),'ce raw data'!$C$1:$CZ$1,0))="","-",INDEX('ce raw data'!$C$2:$CZ$3000,MATCH(1,INDEX(('ce raw data'!$A$2:$A$3000=C128)*('ce raw data'!$B$2:$B$3000=$B183),,),0),MATCH(SUBSTITUTE(E131,"Allele","Height"),'ce raw data'!$C$1:$CZ$1,0))),"-")</f>
        <v>-</v>
      </c>
      <c r="F182" s="8" t="str">
        <f>IFERROR(IF(INDEX('ce raw data'!$C$2:$CZ$3000,MATCH(1,INDEX(('ce raw data'!$A$2:$A$3000=C128)*('ce raw data'!$B$2:$B$3000=$B183),,),0),MATCH(SUBSTITUTE(F131,"Allele","Height"),'ce raw data'!$C$1:$CZ$1,0))="","-",INDEX('ce raw data'!$C$2:$CZ$3000,MATCH(1,INDEX(('ce raw data'!$A$2:$A$3000=C128)*('ce raw data'!$B$2:$B$3000=$B183),,),0),MATCH(SUBSTITUTE(F131,"Allele","Height"),'ce raw data'!$C$1:$CZ$1,0))),"-")</f>
        <v>-</v>
      </c>
      <c r="G182" s="8" t="str">
        <f>IFERROR(IF(INDEX('ce raw data'!$C$2:$CZ$3000,MATCH(1,INDEX(('ce raw data'!$A$2:$A$3000=C128)*('ce raw data'!$B$2:$B$3000=$B183),,),0),MATCH(SUBSTITUTE(G131,"Allele","Height"),'ce raw data'!$C$1:$CZ$1,0))="","-",INDEX('ce raw data'!$C$2:$CZ$3000,MATCH(1,INDEX(('ce raw data'!$A$2:$A$3000=C128)*('ce raw data'!$B$2:$B$3000=$B183),,),0),MATCH(SUBSTITUTE(G131,"Allele","Height"),'ce raw data'!$C$1:$CZ$1,0))),"-")</f>
        <v>-</v>
      </c>
      <c r="H182" s="8" t="str">
        <f>IFERROR(IF(INDEX('ce raw data'!$C$2:$CZ$3000,MATCH(1,INDEX(('ce raw data'!$A$2:$A$3000=C128)*('ce raw data'!$B$2:$B$3000=$B183),,),0),MATCH(SUBSTITUTE(H131,"Allele","Height"),'ce raw data'!$C$1:$CZ$1,0))="","-",INDEX('ce raw data'!$C$2:$CZ$3000,MATCH(1,INDEX(('ce raw data'!$A$2:$A$3000=C128)*('ce raw data'!$B$2:$B$3000=$B183),,),0),MATCH(SUBSTITUTE(H131,"Allele","Height"),'ce raw data'!$C$1:$CZ$1,0))),"-")</f>
        <v>-</v>
      </c>
      <c r="I182" s="8" t="str">
        <f>IFERROR(IF(INDEX('ce raw data'!$C$2:$CZ$3000,MATCH(1,INDEX(('ce raw data'!$A$2:$A$3000=C128)*('ce raw data'!$B$2:$B$3000=$B183),,),0),MATCH(SUBSTITUTE(I131,"Allele","Height"),'ce raw data'!$C$1:$CZ$1,0))="","-",INDEX('ce raw data'!$C$2:$CZ$3000,MATCH(1,INDEX(('ce raw data'!$A$2:$A$3000=C128)*('ce raw data'!$B$2:$B$3000=$B183),,),0),MATCH(SUBSTITUTE(I131,"Allele","Height"),'ce raw data'!$C$1:$CZ$1,0))),"-")</f>
        <v>-</v>
      </c>
      <c r="J182" s="8" t="str">
        <f>IFERROR(IF(INDEX('ce raw data'!$C$2:$CZ$3000,MATCH(1,INDEX(('ce raw data'!$A$2:$A$3000=C128)*('ce raw data'!$B$2:$B$3000=$B183),,),0),MATCH(SUBSTITUTE(J131,"Allele","Height"),'ce raw data'!$C$1:$CZ$1,0))="","-",INDEX('ce raw data'!$C$2:$CZ$3000,MATCH(1,INDEX(('ce raw data'!$A$2:$A$3000=C128)*('ce raw data'!$B$2:$B$3000=$B183),,),0),MATCH(SUBSTITUTE(J131,"Allele","Height"),'ce raw data'!$C$1:$CZ$1,0))),"-")</f>
        <v>-</v>
      </c>
      <c r="K182" s="8" t="str">
        <f>IFERROR(IF(INDEX('ce raw data'!$C$2:$CZ$3000,MATCH(1,INDEX(('ce raw data'!$A$2:$A$3000=C128)*('ce raw data'!$B$2:$B$3000=$B183),,),0),MATCH(SUBSTITUTE(K131,"Allele","Height"),'ce raw data'!$C$1:$CZ$1,0))="","-",INDEX('ce raw data'!$C$2:$CZ$3000,MATCH(1,INDEX(('ce raw data'!$A$2:$A$3000=C128)*('ce raw data'!$B$2:$B$3000=$B183),,),0),MATCH(SUBSTITUTE(K131,"Allele","Height"),'ce raw data'!$C$1:$CZ$1,0))),"-")</f>
        <v>-</v>
      </c>
      <c r="L182" s="8" t="str">
        <f>IFERROR(IF(INDEX('ce raw data'!$C$2:$CZ$3000,MATCH(1,INDEX(('ce raw data'!$A$2:$A$3000=C128)*('ce raw data'!$B$2:$B$3000=$B183),,),0),MATCH(SUBSTITUTE(L131,"Allele","Height"),'ce raw data'!$C$1:$CZ$1,0))="","-",INDEX('ce raw data'!$C$2:$CZ$3000,MATCH(1,INDEX(('ce raw data'!$A$2:$A$3000=C128)*('ce raw data'!$B$2:$B$3000=$B183),,),0),MATCH(SUBSTITUTE(L131,"Allele","Height"),'ce raw data'!$C$1:$CZ$1,0))),"-")</f>
        <v>-</v>
      </c>
      <c r="M182" s="8" t="str">
        <f>IFERROR(IF(INDEX('ce raw data'!$C$2:$CZ$3000,MATCH(1,INDEX(('ce raw data'!$A$2:$A$3000=C128)*('ce raw data'!$B$2:$B$3000=$B183),,),0),MATCH(SUBSTITUTE(M131,"Allele","Height"),'ce raw data'!$C$1:$CZ$1,0))="","-",INDEX('ce raw data'!$C$2:$CZ$3000,MATCH(1,INDEX(('ce raw data'!$A$2:$A$3000=C128)*('ce raw data'!$B$2:$B$3000=$B183),,),0),MATCH(SUBSTITUTE(M131,"Allele","Height"),'ce raw data'!$C$1:$CZ$1,0))),"-")</f>
        <v>-</v>
      </c>
      <c r="N182" s="8" t="str">
        <f>IFERROR(IF(INDEX('ce raw data'!$C$2:$CZ$3000,MATCH(1,INDEX(('ce raw data'!$A$2:$A$3000=C128)*('ce raw data'!$B$2:$B$3000=$B183),,),0),MATCH(SUBSTITUTE(N131,"Allele","Height"),'ce raw data'!$C$1:$CZ$1,0))="","-",INDEX('ce raw data'!$C$2:$CZ$3000,MATCH(1,INDEX(('ce raw data'!$A$2:$A$3000=C128)*('ce raw data'!$B$2:$B$3000=$B183),,),0),MATCH(SUBSTITUTE(N131,"Allele","Height"),'ce raw data'!$C$1:$CZ$1,0))),"-")</f>
        <v>-</v>
      </c>
    </row>
    <row r="183" spans="2:14" x14ac:dyDescent="0.4">
      <c r="B183" s="13" t="str">
        <f>'Allele Call Table'!$A$121</f>
        <v>DYS576</v>
      </c>
      <c r="C183" s="8" t="str">
        <f>IFERROR(IF(INDEX('ce raw data'!$C$2:$CZ$3000,MATCH(1,INDEX(('ce raw data'!$A$2:$A$3000=C128)*('ce raw data'!$B$2:$B$3000=$B183),,),0),MATCH(C131,'ce raw data'!$C$1:$CZ$1,0))="","-",INDEX('ce raw data'!$C$2:$CZ$3000,MATCH(1,INDEX(('ce raw data'!$A$2:$A$3000=C128)*('ce raw data'!$B$2:$B$3000=$B183),,),0),MATCH(C131,'ce raw data'!$C$1:$CZ$1,0))),"-")</f>
        <v>-</v>
      </c>
      <c r="D183" s="8" t="str">
        <f>IFERROR(IF(INDEX('ce raw data'!$C$2:$CZ$3000,MATCH(1,INDEX(('ce raw data'!$A$2:$A$3000=C128)*('ce raw data'!$B$2:$B$3000=$B183),,),0),MATCH(D131,'ce raw data'!$C$1:$CZ$1,0))="","-",INDEX('ce raw data'!$C$2:$CZ$3000,MATCH(1,INDEX(('ce raw data'!$A$2:$A$3000=C128)*('ce raw data'!$B$2:$B$3000=$B183),,),0),MATCH(D131,'ce raw data'!$C$1:$CZ$1,0))),"-")</f>
        <v>-</v>
      </c>
      <c r="E183" s="8" t="str">
        <f>IFERROR(IF(INDEX('ce raw data'!$C$2:$CZ$3000,MATCH(1,INDEX(('ce raw data'!$A$2:$A$3000=C128)*('ce raw data'!$B$2:$B$3000=$B183),,),0),MATCH(E131,'ce raw data'!$C$1:$CZ$1,0))="","-",INDEX('ce raw data'!$C$2:$CZ$3000,MATCH(1,INDEX(('ce raw data'!$A$2:$A$3000=C128)*('ce raw data'!$B$2:$B$3000=$B183),,),0),MATCH(E131,'ce raw data'!$C$1:$CZ$1,0))),"-")</f>
        <v>-</v>
      </c>
      <c r="F183" s="8" t="str">
        <f>IFERROR(IF(INDEX('ce raw data'!$C$2:$CZ$3000,MATCH(1,INDEX(('ce raw data'!$A$2:$A$3000=C128)*('ce raw data'!$B$2:$B$3000=$B183),,),0),MATCH(F131,'ce raw data'!$C$1:$CZ$1,0))="","-",INDEX('ce raw data'!$C$2:$CZ$3000,MATCH(1,INDEX(('ce raw data'!$A$2:$A$3000=C128)*('ce raw data'!$B$2:$B$3000=$B183),,),0),MATCH(F131,'ce raw data'!$C$1:$CZ$1,0))),"-")</f>
        <v>-</v>
      </c>
      <c r="G183" s="8" t="str">
        <f>IFERROR(IF(INDEX('ce raw data'!$C$2:$CZ$3000,MATCH(1,INDEX(('ce raw data'!$A$2:$A$3000=C128)*('ce raw data'!$B$2:$B$3000=$B183),,),0),MATCH(G131,'ce raw data'!$C$1:$CZ$1,0))="","-",INDEX('ce raw data'!$C$2:$CZ$3000,MATCH(1,INDEX(('ce raw data'!$A$2:$A$3000=C128)*('ce raw data'!$B$2:$B$3000=$B183),,),0),MATCH(G131,'ce raw data'!$C$1:$CZ$1,0))),"-")</f>
        <v>-</v>
      </c>
      <c r="H183" s="8" t="str">
        <f>IFERROR(IF(INDEX('ce raw data'!$C$2:$CZ$3000,MATCH(1,INDEX(('ce raw data'!$A$2:$A$3000=C128)*('ce raw data'!$B$2:$B$3000=$B183),,),0),MATCH(H131,'ce raw data'!$C$1:$CZ$1,0))="","-",INDEX('ce raw data'!$C$2:$CZ$3000,MATCH(1,INDEX(('ce raw data'!$A$2:$A$3000=C128)*('ce raw data'!$B$2:$B$3000=$B183),,),0),MATCH(H131,'ce raw data'!$C$1:$CZ$1,0))),"-")</f>
        <v>-</v>
      </c>
      <c r="I183" s="8" t="str">
        <f>IFERROR(IF(INDEX('ce raw data'!$C$2:$CZ$3000,MATCH(1,INDEX(('ce raw data'!$A$2:$A$3000=C128)*('ce raw data'!$B$2:$B$3000=$B183),,),0),MATCH(I131,'ce raw data'!$C$1:$CZ$1,0))="","-",INDEX('ce raw data'!$C$2:$CZ$3000,MATCH(1,INDEX(('ce raw data'!$A$2:$A$3000=C128)*('ce raw data'!$B$2:$B$3000=$B183),,),0),MATCH(I131,'ce raw data'!$C$1:$CZ$1,0))),"-")</f>
        <v>-</v>
      </c>
      <c r="J183" s="8" t="str">
        <f>IFERROR(IF(INDEX('ce raw data'!$C$2:$CZ$3000,MATCH(1,INDEX(('ce raw data'!$A$2:$A$3000=C128)*('ce raw data'!$B$2:$B$3000=$B183),,),0),MATCH(J131,'ce raw data'!$C$1:$CZ$1,0))="","-",INDEX('ce raw data'!$C$2:$CZ$3000,MATCH(1,INDEX(('ce raw data'!$A$2:$A$3000=C128)*('ce raw data'!$B$2:$B$3000=$B183),,),0),MATCH(J131,'ce raw data'!$C$1:$CZ$1,0))),"-")</f>
        <v>-</v>
      </c>
      <c r="K183" s="8" t="str">
        <f>IFERROR(IF(INDEX('ce raw data'!$C$2:$CZ$3000,MATCH(1,INDEX(('ce raw data'!$A$2:$A$3000=C128)*('ce raw data'!$B$2:$B$3000=$B183),,),0),MATCH(K131,'ce raw data'!$C$1:$CZ$1,0))="","-",INDEX('ce raw data'!$C$2:$CZ$3000,MATCH(1,INDEX(('ce raw data'!$A$2:$A$3000=C128)*('ce raw data'!$B$2:$B$3000=$B183),,),0),MATCH(K131,'ce raw data'!$C$1:$CZ$1,0))),"-")</f>
        <v>-</v>
      </c>
      <c r="L183" s="8" t="str">
        <f>IFERROR(IF(INDEX('ce raw data'!$C$2:$CZ$3000,MATCH(1,INDEX(('ce raw data'!$A$2:$A$3000=C128)*('ce raw data'!$B$2:$B$3000=$B183),,),0),MATCH(L131,'ce raw data'!$C$1:$CZ$1,0))="","-",INDEX('ce raw data'!$C$2:$CZ$3000,MATCH(1,INDEX(('ce raw data'!$A$2:$A$3000=C128)*('ce raw data'!$B$2:$B$3000=$B183),,),0),MATCH(L131,'ce raw data'!$C$1:$CZ$1,0))),"-")</f>
        <v>-</v>
      </c>
      <c r="M183" s="8" t="str">
        <f>IFERROR(IF(INDEX('ce raw data'!$C$2:$CZ$3000,MATCH(1,INDEX(('ce raw data'!$A$2:$A$3000=C128)*('ce raw data'!$B$2:$B$3000=$B183),,),0),MATCH(M131,'ce raw data'!$C$1:$CZ$1,0))="","-",INDEX('ce raw data'!$C$2:$CZ$3000,MATCH(1,INDEX(('ce raw data'!$A$2:$A$3000=C128)*('ce raw data'!$B$2:$B$3000=$B183),,),0),MATCH(M131,'ce raw data'!$C$1:$CZ$1,0))),"-")</f>
        <v>-</v>
      </c>
      <c r="N183" s="8" t="str">
        <f>IFERROR(IF(INDEX('ce raw data'!$C$2:$CZ$3000,MATCH(1,INDEX(('ce raw data'!$A$2:$A$3000=C128)*('ce raw data'!$B$2:$B$3000=$B183),,),0),MATCH(N131,'ce raw data'!$C$1:$CZ$1,0))="","-",INDEX('ce raw data'!$C$2:$CZ$3000,MATCH(1,INDEX(('ce raw data'!$A$2:$A$3000=C128)*('ce raw data'!$B$2:$B$3000=$B183),,),0),MATCH(N131,'ce raw data'!$C$1:$CZ$1,0))),"-")</f>
        <v>-</v>
      </c>
    </row>
    <row r="184" spans="2:14" hidden="1" x14ac:dyDescent="0.4">
      <c r="B184" s="13"/>
      <c r="C184" s="8" t="str">
        <f>IFERROR(IF(INDEX('ce raw data'!$C$2:$CZ$3000,MATCH(1,INDEX(('ce raw data'!$A$2:$A$3000=C128)*('ce raw data'!$B$2:$B$3000=$B185),,),0),MATCH(SUBSTITUTE(C131,"Allele","Height"),'ce raw data'!$C$1:$CZ$1,0))="","-",INDEX('ce raw data'!$C$2:$CZ$3000,MATCH(1,INDEX(('ce raw data'!$A$2:$A$3000=C128)*('ce raw data'!$B$2:$B$3000=$B185),,),0),MATCH(SUBSTITUTE(C131,"Allele","Height"),'ce raw data'!$C$1:$CZ$1,0))),"-")</f>
        <v>-</v>
      </c>
      <c r="D184" s="8" t="str">
        <f>IFERROR(IF(INDEX('ce raw data'!$C$2:$CZ$3000,MATCH(1,INDEX(('ce raw data'!$A$2:$A$3000=C128)*('ce raw data'!$B$2:$B$3000=$B185),,),0),MATCH(SUBSTITUTE(D131,"Allele","Height"),'ce raw data'!$C$1:$CZ$1,0))="","-",INDEX('ce raw data'!$C$2:$CZ$3000,MATCH(1,INDEX(('ce raw data'!$A$2:$A$3000=C128)*('ce raw data'!$B$2:$B$3000=$B185),,),0),MATCH(SUBSTITUTE(D131,"Allele","Height"),'ce raw data'!$C$1:$CZ$1,0))),"-")</f>
        <v>-</v>
      </c>
      <c r="E184" s="8" t="str">
        <f>IFERROR(IF(INDEX('ce raw data'!$C$2:$CZ$3000,MATCH(1,INDEX(('ce raw data'!$A$2:$A$3000=C128)*('ce raw data'!$B$2:$B$3000=$B185),,),0),MATCH(SUBSTITUTE(E131,"Allele","Height"),'ce raw data'!$C$1:$CZ$1,0))="","-",INDEX('ce raw data'!$C$2:$CZ$3000,MATCH(1,INDEX(('ce raw data'!$A$2:$A$3000=C128)*('ce raw data'!$B$2:$B$3000=$B185),,),0),MATCH(SUBSTITUTE(E131,"Allele","Height"),'ce raw data'!$C$1:$CZ$1,0))),"-")</f>
        <v>-</v>
      </c>
      <c r="F184" s="8" t="str">
        <f>IFERROR(IF(INDEX('ce raw data'!$C$2:$CZ$3000,MATCH(1,INDEX(('ce raw data'!$A$2:$A$3000=C128)*('ce raw data'!$B$2:$B$3000=$B185),,),0),MATCH(SUBSTITUTE(F131,"Allele","Height"),'ce raw data'!$C$1:$CZ$1,0))="","-",INDEX('ce raw data'!$C$2:$CZ$3000,MATCH(1,INDEX(('ce raw data'!$A$2:$A$3000=C128)*('ce raw data'!$B$2:$B$3000=$B185),,),0),MATCH(SUBSTITUTE(F131,"Allele","Height"),'ce raw data'!$C$1:$CZ$1,0))),"-")</f>
        <v>-</v>
      </c>
      <c r="G184" s="8" t="str">
        <f>IFERROR(IF(INDEX('ce raw data'!$C$2:$CZ$3000,MATCH(1,INDEX(('ce raw data'!$A$2:$A$3000=C128)*('ce raw data'!$B$2:$B$3000=$B185),,),0),MATCH(SUBSTITUTE(G131,"Allele","Height"),'ce raw data'!$C$1:$CZ$1,0))="","-",INDEX('ce raw data'!$C$2:$CZ$3000,MATCH(1,INDEX(('ce raw data'!$A$2:$A$3000=C128)*('ce raw data'!$B$2:$B$3000=$B185),,),0),MATCH(SUBSTITUTE(G131,"Allele","Height"),'ce raw data'!$C$1:$CZ$1,0))),"-")</f>
        <v>-</v>
      </c>
      <c r="H184" s="8" t="str">
        <f>IFERROR(IF(INDEX('ce raw data'!$C$2:$CZ$3000,MATCH(1,INDEX(('ce raw data'!$A$2:$A$3000=C128)*('ce raw data'!$B$2:$B$3000=$B185),,),0),MATCH(SUBSTITUTE(H131,"Allele","Height"),'ce raw data'!$C$1:$CZ$1,0))="","-",INDEX('ce raw data'!$C$2:$CZ$3000,MATCH(1,INDEX(('ce raw data'!$A$2:$A$3000=C128)*('ce raw data'!$B$2:$B$3000=$B185),,),0),MATCH(SUBSTITUTE(H131,"Allele","Height"),'ce raw data'!$C$1:$CZ$1,0))),"-")</f>
        <v>-</v>
      </c>
      <c r="I184" s="8" t="str">
        <f>IFERROR(IF(INDEX('ce raw data'!$C$2:$CZ$3000,MATCH(1,INDEX(('ce raw data'!$A$2:$A$3000=C128)*('ce raw data'!$B$2:$B$3000=$B185),,),0),MATCH(SUBSTITUTE(I131,"Allele","Height"),'ce raw data'!$C$1:$CZ$1,0))="","-",INDEX('ce raw data'!$C$2:$CZ$3000,MATCH(1,INDEX(('ce raw data'!$A$2:$A$3000=C128)*('ce raw data'!$B$2:$B$3000=$B185),,),0),MATCH(SUBSTITUTE(I131,"Allele","Height"),'ce raw data'!$C$1:$CZ$1,0))),"-")</f>
        <v>-</v>
      </c>
      <c r="J184" s="8" t="str">
        <f>IFERROR(IF(INDEX('ce raw data'!$C$2:$CZ$3000,MATCH(1,INDEX(('ce raw data'!$A$2:$A$3000=C128)*('ce raw data'!$B$2:$B$3000=$B185),,),0),MATCH(SUBSTITUTE(J131,"Allele","Height"),'ce raw data'!$C$1:$CZ$1,0))="","-",INDEX('ce raw data'!$C$2:$CZ$3000,MATCH(1,INDEX(('ce raw data'!$A$2:$A$3000=C128)*('ce raw data'!$B$2:$B$3000=$B185),,),0),MATCH(SUBSTITUTE(J131,"Allele","Height"),'ce raw data'!$C$1:$CZ$1,0))),"-")</f>
        <v>-</v>
      </c>
      <c r="K184" s="8" t="str">
        <f>IFERROR(IF(INDEX('ce raw data'!$C$2:$CZ$3000,MATCH(1,INDEX(('ce raw data'!$A$2:$A$3000=C128)*('ce raw data'!$B$2:$B$3000=$B185),,),0),MATCH(SUBSTITUTE(K131,"Allele","Height"),'ce raw data'!$C$1:$CZ$1,0))="","-",INDEX('ce raw data'!$C$2:$CZ$3000,MATCH(1,INDEX(('ce raw data'!$A$2:$A$3000=C128)*('ce raw data'!$B$2:$B$3000=$B185),,),0),MATCH(SUBSTITUTE(K131,"Allele","Height"),'ce raw data'!$C$1:$CZ$1,0))),"-")</f>
        <v>-</v>
      </c>
      <c r="L184" s="8" t="str">
        <f>IFERROR(IF(INDEX('ce raw data'!$C$2:$CZ$3000,MATCH(1,INDEX(('ce raw data'!$A$2:$A$3000=C128)*('ce raw data'!$B$2:$B$3000=$B185),,),0),MATCH(SUBSTITUTE(L131,"Allele","Height"),'ce raw data'!$C$1:$CZ$1,0))="","-",INDEX('ce raw data'!$C$2:$CZ$3000,MATCH(1,INDEX(('ce raw data'!$A$2:$A$3000=C128)*('ce raw data'!$B$2:$B$3000=$B185),,),0),MATCH(SUBSTITUTE(L131,"Allele","Height"),'ce raw data'!$C$1:$CZ$1,0))),"-")</f>
        <v>-</v>
      </c>
      <c r="M184" s="8" t="str">
        <f>IFERROR(IF(INDEX('ce raw data'!$C$2:$CZ$3000,MATCH(1,INDEX(('ce raw data'!$A$2:$A$3000=C128)*('ce raw data'!$B$2:$B$3000=$B185),,),0),MATCH(SUBSTITUTE(M131,"Allele","Height"),'ce raw data'!$C$1:$CZ$1,0))="","-",INDEX('ce raw data'!$C$2:$CZ$3000,MATCH(1,INDEX(('ce raw data'!$A$2:$A$3000=C128)*('ce raw data'!$B$2:$B$3000=$B185),,),0),MATCH(SUBSTITUTE(M131,"Allele","Height"),'ce raw data'!$C$1:$CZ$1,0))),"-")</f>
        <v>-</v>
      </c>
      <c r="N184" s="8" t="str">
        <f>IFERROR(IF(INDEX('ce raw data'!$C$2:$CZ$3000,MATCH(1,INDEX(('ce raw data'!$A$2:$A$3000=C128)*('ce raw data'!$B$2:$B$3000=$B185),,),0),MATCH(SUBSTITUTE(N131,"Allele","Height"),'ce raw data'!$C$1:$CZ$1,0))="","-",INDEX('ce raw data'!$C$2:$CZ$3000,MATCH(1,INDEX(('ce raw data'!$A$2:$A$3000=C128)*('ce raw data'!$B$2:$B$3000=$B185),,),0),MATCH(SUBSTITUTE(N131,"Allele","Height"),'ce raw data'!$C$1:$CZ$1,0))),"-")</f>
        <v>-</v>
      </c>
    </row>
    <row r="185" spans="2:14" x14ac:dyDescent="0.4">
      <c r="B185" s="13" t="str">
        <f>'Allele Call Table'!$A$123</f>
        <v>DYS570</v>
      </c>
      <c r="C185" s="8" t="str">
        <f>IFERROR(IF(INDEX('ce raw data'!$C$2:$CZ$3000,MATCH(1,INDEX(('ce raw data'!$A$2:$A$3000=C128)*('ce raw data'!$B$2:$B$3000=$B185),,),0),MATCH(C131,'ce raw data'!$C$1:$CZ$1,0))="","-",INDEX('ce raw data'!$C$2:$CZ$3000,MATCH(1,INDEX(('ce raw data'!$A$2:$A$3000=C128)*('ce raw data'!$B$2:$B$3000=$B185),,),0),MATCH(C131,'ce raw data'!$C$1:$CZ$1,0))),"-")</f>
        <v>-</v>
      </c>
      <c r="D185" s="8" t="str">
        <f>IFERROR(IF(INDEX('ce raw data'!$C$2:$CZ$3000,MATCH(1,INDEX(('ce raw data'!$A$2:$A$3000=C128)*('ce raw data'!$B$2:$B$3000=$B185),,),0),MATCH(D131,'ce raw data'!$C$1:$CZ$1,0))="","-",INDEX('ce raw data'!$C$2:$CZ$3000,MATCH(1,INDEX(('ce raw data'!$A$2:$A$3000=C128)*('ce raw data'!$B$2:$B$3000=$B185),,),0),MATCH(D131,'ce raw data'!$C$1:$CZ$1,0))),"-")</f>
        <v>-</v>
      </c>
      <c r="E185" s="8" t="str">
        <f>IFERROR(IF(INDEX('ce raw data'!$C$2:$CZ$3000,MATCH(1,INDEX(('ce raw data'!$A$2:$A$3000=C128)*('ce raw data'!$B$2:$B$3000=$B185),,),0),MATCH(E131,'ce raw data'!$C$1:$CZ$1,0))="","-",INDEX('ce raw data'!$C$2:$CZ$3000,MATCH(1,INDEX(('ce raw data'!$A$2:$A$3000=C128)*('ce raw data'!$B$2:$B$3000=$B185),,),0),MATCH(E131,'ce raw data'!$C$1:$CZ$1,0))),"-")</f>
        <v>-</v>
      </c>
      <c r="F185" s="8" t="str">
        <f>IFERROR(IF(INDEX('ce raw data'!$C$2:$CZ$3000,MATCH(1,INDEX(('ce raw data'!$A$2:$A$3000=C128)*('ce raw data'!$B$2:$B$3000=$B185),,),0),MATCH(F131,'ce raw data'!$C$1:$CZ$1,0))="","-",INDEX('ce raw data'!$C$2:$CZ$3000,MATCH(1,INDEX(('ce raw data'!$A$2:$A$3000=C128)*('ce raw data'!$B$2:$B$3000=$B185),,),0),MATCH(F131,'ce raw data'!$C$1:$CZ$1,0))),"-")</f>
        <v>-</v>
      </c>
      <c r="G185" s="8" t="str">
        <f>IFERROR(IF(INDEX('ce raw data'!$C$2:$CZ$3000,MATCH(1,INDEX(('ce raw data'!$A$2:$A$3000=C128)*('ce raw data'!$B$2:$B$3000=$B185),,),0),MATCH(G131,'ce raw data'!$C$1:$CZ$1,0))="","-",INDEX('ce raw data'!$C$2:$CZ$3000,MATCH(1,INDEX(('ce raw data'!$A$2:$A$3000=C128)*('ce raw data'!$B$2:$B$3000=$B185),,),0),MATCH(G131,'ce raw data'!$C$1:$CZ$1,0))),"-")</f>
        <v>-</v>
      </c>
      <c r="H185" s="8" t="str">
        <f>IFERROR(IF(INDEX('ce raw data'!$C$2:$CZ$3000,MATCH(1,INDEX(('ce raw data'!$A$2:$A$3000=C128)*('ce raw data'!$B$2:$B$3000=$B185),,),0),MATCH(H131,'ce raw data'!$C$1:$CZ$1,0))="","-",INDEX('ce raw data'!$C$2:$CZ$3000,MATCH(1,INDEX(('ce raw data'!$A$2:$A$3000=C128)*('ce raw data'!$B$2:$B$3000=$B185),,),0),MATCH(H131,'ce raw data'!$C$1:$CZ$1,0))),"-")</f>
        <v>-</v>
      </c>
      <c r="I185" s="8" t="str">
        <f>IFERROR(IF(INDEX('ce raw data'!$C$2:$CZ$3000,MATCH(1,INDEX(('ce raw data'!$A$2:$A$3000=C128)*('ce raw data'!$B$2:$B$3000=$B185),,),0),MATCH(I131,'ce raw data'!$C$1:$CZ$1,0))="","-",INDEX('ce raw data'!$C$2:$CZ$3000,MATCH(1,INDEX(('ce raw data'!$A$2:$A$3000=C128)*('ce raw data'!$B$2:$B$3000=$B185),,),0),MATCH(I131,'ce raw data'!$C$1:$CZ$1,0))),"-")</f>
        <v>-</v>
      </c>
      <c r="J185" s="8" t="str">
        <f>IFERROR(IF(INDEX('ce raw data'!$C$2:$CZ$3000,MATCH(1,INDEX(('ce raw data'!$A$2:$A$3000=C128)*('ce raw data'!$B$2:$B$3000=$B185),,),0),MATCH(J131,'ce raw data'!$C$1:$CZ$1,0))="","-",INDEX('ce raw data'!$C$2:$CZ$3000,MATCH(1,INDEX(('ce raw data'!$A$2:$A$3000=C128)*('ce raw data'!$B$2:$B$3000=$B185),,),0),MATCH(J131,'ce raw data'!$C$1:$CZ$1,0))),"-")</f>
        <v>-</v>
      </c>
      <c r="K185" s="8" t="str">
        <f>IFERROR(IF(INDEX('ce raw data'!$C$2:$CZ$3000,MATCH(1,INDEX(('ce raw data'!$A$2:$A$3000=C128)*('ce raw data'!$B$2:$B$3000=$B185),,),0),MATCH(K131,'ce raw data'!$C$1:$CZ$1,0))="","-",INDEX('ce raw data'!$C$2:$CZ$3000,MATCH(1,INDEX(('ce raw data'!$A$2:$A$3000=C128)*('ce raw data'!$B$2:$B$3000=$B185),,),0),MATCH(K131,'ce raw data'!$C$1:$CZ$1,0))),"-")</f>
        <v>-</v>
      </c>
      <c r="L185" s="8" t="str">
        <f>IFERROR(IF(INDEX('ce raw data'!$C$2:$CZ$3000,MATCH(1,INDEX(('ce raw data'!$A$2:$A$3000=C128)*('ce raw data'!$B$2:$B$3000=$B185),,),0),MATCH(L131,'ce raw data'!$C$1:$CZ$1,0))="","-",INDEX('ce raw data'!$C$2:$CZ$3000,MATCH(1,INDEX(('ce raw data'!$A$2:$A$3000=C128)*('ce raw data'!$B$2:$B$3000=$B185),,),0),MATCH(L131,'ce raw data'!$C$1:$CZ$1,0))),"-")</f>
        <v>-</v>
      </c>
      <c r="M185" s="8" t="str">
        <f>IFERROR(IF(INDEX('ce raw data'!$C$2:$CZ$3000,MATCH(1,INDEX(('ce raw data'!$A$2:$A$3000=C128)*('ce raw data'!$B$2:$B$3000=$B185),,),0),MATCH(M131,'ce raw data'!$C$1:$CZ$1,0))="","-",INDEX('ce raw data'!$C$2:$CZ$3000,MATCH(1,INDEX(('ce raw data'!$A$2:$A$3000=C128)*('ce raw data'!$B$2:$B$3000=$B185),,),0),MATCH(M131,'ce raw data'!$C$1:$CZ$1,0))),"-")</f>
        <v>-</v>
      </c>
      <c r="N185" s="8" t="str">
        <f>IFERROR(IF(INDEX('ce raw data'!$C$2:$CZ$3000,MATCH(1,INDEX(('ce raw data'!$A$2:$A$3000=C128)*('ce raw data'!$B$2:$B$3000=$B185),,),0),MATCH(N131,'ce raw data'!$C$1:$CZ$1,0))="","-",INDEX('ce raw data'!$C$2:$CZ$3000,MATCH(1,INDEX(('ce raw data'!$A$2:$A$3000=C128)*('ce raw data'!$B$2:$B$3000=$B185),,),0),MATCH(N131,'ce raw data'!$C$1:$CZ$1,0))),"-")</f>
        <v>-</v>
      </c>
    </row>
    <row r="186" spans="2:14" x14ac:dyDescent="0.4">
      <c r="B186" s="24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</row>
    <row r="187" spans="2:14" x14ac:dyDescent="0.4">
      <c r="B187" s="24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</row>
    <row r="188" spans="2:14" x14ac:dyDescent="0.4">
      <c r="B188" s="24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</row>
    <row r="190" spans="2:14" x14ac:dyDescent="0.4">
      <c r="B190" s="27" t="s">
        <v>1</v>
      </c>
      <c r="C190" s="23">
        <f ca="1">TODAY()</f>
        <v>44028</v>
      </c>
      <c r="F190" s="31" t="s">
        <v>2</v>
      </c>
      <c r="G190" s="31"/>
      <c r="H190" s="4" t="str">
        <f>$H$1</f>
        <v/>
      </c>
      <c r="N190" s="1"/>
    </row>
    <row r="191" spans="2:14" x14ac:dyDescent="0.4">
      <c r="B191" s="5" t="s">
        <v>4</v>
      </c>
      <c r="C191" s="36" t="str">
        <f>IF(INDEX('ce raw data'!$A:$A,2+27*3)="","blank",INDEX('ce raw data'!$A:$A,2+27*3))</f>
        <v>blank</v>
      </c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</row>
    <row r="192" spans="2:14" ht="24.6" x14ac:dyDescent="0.4">
      <c r="B192" s="6" t="s">
        <v>5</v>
      </c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</row>
    <row r="193" spans="2:14" x14ac:dyDescent="0.4">
      <c r="B193" s="7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</row>
    <row r="194" spans="2:14" x14ac:dyDescent="0.4">
      <c r="B194" s="5" t="s">
        <v>7</v>
      </c>
      <c r="C194" s="21" t="s">
        <v>8</v>
      </c>
      <c r="D194" s="21" t="s">
        <v>9</v>
      </c>
      <c r="E194" s="21" t="s">
        <v>40</v>
      </c>
      <c r="F194" s="21" t="s">
        <v>41</v>
      </c>
      <c r="G194" s="21" t="s">
        <v>42</v>
      </c>
      <c r="H194" s="21" t="s">
        <v>43</v>
      </c>
      <c r="I194" s="21" t="s">
        <v>44</v>
      </c>
      <c r="J194" s="21" t="s">
        <v>45</v>
      </c>
      <c r="K194" s="21" t="s">
        <v>46</v>
      </c>
      <c r="L194" s="21" t="s">
        <v>47</v>
      </c>
      <c r="M194" s="21" t="s">
        <v>48</v>
      </c>
      <c r="N194" s="21" t="s">
        <v>49</v>
      </c>
    </row>
    <row r="195" spans="2:14" hidden="1" x14ac:dyDescent="0.4">
      <c r="B195" s="28"/>
      <c r="C195" s="28" t="str">
        <f>IFERROR(IF(INDEX('ce raw data'!$C$2:$CZ$3000,MATCH(1,INDEX(('ce raw data'!$A$2:$A$3000=C191)*('ce raw data'!$B$2:$B$3000=$B196),,),0),MATCH(SUBSTITUTE(C194,"Allele","Height"),'ce raw data'!$C$1:$CZ$1,0))="","-",INDEX('ce raw data'!$C$2:$CZ$3000,MATCH(1,INDEX(('ce raw data'!$A$2:$A$3000=C191)*('ce raw data'!$B$2:$B$3000=$B196),,),0),MATCH(SUBSTITUTE(C194,"Allele","Height"),'ce raw data'!$C$1:$CZ$1,0))),"-")</f>
        <v>-</v>
      </c>
      <c r="D195" s="28" t="str">
        <f>IFERROR(IF(INDEX('ce raw data'!$C$2:$CZ$3000,MATCH(1,INDEX(('ce raw data'!$A$2:$A$3000=C191)*('ce raw data'!$B$2:$B$3000=$B196),,),0),MATCH(SUBSTITUTE(D194,"Allele","Height"),'ce raw data'!$C$1:$CZ$1,0))="","-",INDEX('ce raw data'!$C$2:$CZ$3000,MATCH(1,INDEX(('ce raw data'!$A$2:$A$3000=C191)*('ce raw data'!$B$2:$B$3000=$B196),,),0),MATCH(SUBSTITUTE(D194,"Allele","Height"),'ce raw data'!$C$1:$CZ$1,0))),"-")</f>
        <v>-</v>
      </c>
      <c r="E195" s="28" t="str">
        <f>IFERROR(IF(INDEX('ce raw data'!$C$2:$CZ$3000,MATCH(1,INDEX(('ce raw data'!$A$2:$A$3000=C191)*('ce raw data'!$B$2:$B$3000=$B196),,),0),MATCH(SUBSTITUTE(E194,"Allele","Height"),'ce raw data'!$C$1:$CZ$1,0))="","-",INDEX('ce raw data'!$C$2:$CZ$3000,MATCH(1,INDEX(('ce raw data'!$A$2:$A$3000=C191)*('ce raw data'!$B$2:$B$3000=$B196),,),0),MATCH(SUBSTITUTE(E194,"Allele","Height"),'ce raw data'!$C$1:$CZ$1,0))),"-")</f>
        <v>-</v>
      </c>
      <c r="F195" s="28" t="str">
        <f>IFERROR(IF(INDEX('ce raw data'!$C$2:$CZ$3000,MATCH(1,INDEX(('ce raw data'!$A$2:$A$3000=C191)*('ce raw data'!$B$2:$B$3000=$B196),,),0),MATCH(SUBSTITUTE(F194,"Allele","Height"),'ce raw data'!$C$1:$CZ$1,0))="","-",INDEX('ce raw data'!$C$2:$CZ$3000,MATCH(1,INDEX(('ce raw data'!$A$2:$A$3000=C191)*('ce raw data'!$B$2:$B$3000=$B196),,),0),MATCH(SUBSTITUTE(F194,"Allele","Height"),'ce raw data'!$C$1:$CZ$1,0))),"-")</f>
        <v>-</v>
      </c>
      <c r="G195" s="28" t="str">
        <f>IFERROR(IF(INDEX('ce raw data'!$C$2:$CZ$3000,MATCH(1,INDEX(('ce raw data'!$A$2:$A$3000=C191)*('ce raw data'!$B$2:$B$3000=$B196),,),0),MATCH(SUBSTITUTE(G194,"Allele","Height"),'ce raw data'!$C$1:$CZ$1,0))="","-",INDEX('ce raw data'!$C$2:$CZ$3000,MATCH(1,INDEX(('ce raw data'!$A$2:$A$3000=C191)*('ce raw data'!$B$2:$B$3000=$B196),,),0),MATCH(SUBSTITUTE(G194,"Allele","Height"),'ce raw data'!$C$1:$CZ$1,0))),"-")</f>
        <v>-</v>
      </c>
      <c r="H195" s="28" t="str">
        <f>IFERROR(IF(INDEX('ce raw data'!$C$2:$CZ$3000,MATCH(1,INDEX(('ce raw data'!$A$2:$A$3000=C191)*('ce raw data'!$B$2:$B$3000=$B196),,),0),MATCH(SUBSTITUTE(H194,"Allele","Height"),'ce raw data'!$C$1:$CZ$1,0))="","-",INDEX('ce raw data'!$C$2:$CZ$3000,MATCH(1,INDEX(('ce raw data'!$A$2:$A$3000=C191)*('ce raw data'!$B$2:$B$3000=$B196),,),0),MATCH(SUBSTITUTE(H194,"Allele","Height"),'ce raw data'!$C$1:$CZ$1,0))),"-")</f>
        <v>-</v>
      </c>
      <c r="I195" s="28" t="str">
        <f>IFERROR(IF(INDEX('ce raw data'!$C$2:$CZ$3000,MATCH(1,INDEX(('ce raw data'!$A$2:$A$3000=C191)*('ce raw data'!$B$2:$B$3000=$B196),,),0),MATCH(SUBSTITUTE(I194,"Allele","Height"),'ce raw data'!$C$1:$CZ$1,0))="","-",INDEX('ce raw data'!$C$2:$CZ$3000,MATCH(1,INDEX(('ce raw data'!$A$2:$A$3000=C191)*('ce raw data'!$B$2:$B$3000=$B196),,),0),MATCH(SUBSTITUTE(I194,"Allele","Height"),'ce raw data'!$C$1:$CZ$1,0))),"-")</f>
        <v>-</v>
      </c>
      <c r="J195" s="28" t="str">
        <f>IFERROR(IF(INDEX('ce raw data'!$C$2:$CZ$3000,MATCH(1,INDEX(('ce raw data'!$A$2:$A$3000=C191)*('ce raw data'!$B$2:$B$3000=$B196),,),0),MATCH(SUBSTITUTE(J194,"Allele","Height"),'ce raw data'!$C$1:$CZ$1,0))="","-",INDEX('ce raw data'!$C$2:$CZ$3000,MATCH(1,INDEX(('ce raw data'!$A$2:$A$3000=C191)*('ce raw data'!$B$2:$B$3000=$B196),,),0),MATCH(SUBSTITUTE(J194,"Allele","Height"),'ce raw data'!$C$1:$CZ$1,0))),"-")</f>
        <v>-</v>
      </c>
      <c r="K195" s="28" t="str">
        <f>IFERROR(IF(INDEX('ce raw data'!$C$2:$CZ$3000,MATCH(1,INDEX(('ce raw data'!$A$2:$A$3000=C191)*('ce raw data'!$B$2:$B$3000=$B196),,),0),MATCH(SUBSTITUTE(K194,"Allele","Height"),'ce raw data'!$C$1:$CZ$1,0))="","-",INDEX('ce raw data'!$C$2:$CZ$3000,MATCH(1,INDEX(('ce raw data'!$A$2:$A$3000=C191)*('ce raw data'!$B$2:$B$3000=$B196),,),0),MATCH(SUBSTITUTE(K194,"Allele","Height"),'ce raw data'!$C$1:$CZ$1,0))),"-")</f>
        <v>-</v>
      </c>
      <c r="L195" s="28" t="str">
        <f>IFERROR(IF(INDEX('ce raw data'!$C$2:$CZ$3000,MATCH(1,INDEX(('ce raw data'!$A$2:$A$3000=C191)*('ce raw data'!$B$2:$B$3000=$B196),,),0),MATCH(SUBSTITUTE(L194,"Allele","Height"),'ce raw data'!$C$1:$CZ$1,0))="","-",INDEX('ce raw data'!$C$2:$CZ$3000,MATCH(1,INDEX(('ce raw data'!$A$2:$A$3000=C191)*('ce raw data'!$B$2:$B$3000=$B196),,),0),MATCH(SUBSTITUTE(L194,"Allele","Height"),'ce raw data'!$C$1:$CZ$1,0))),"-")</f>
        <v>-</v>
      </c>
      <c r="M195" s="28" t="str">
        <f>IFERROR(IF(INDEX('ce raw data'!$C$2:$CZ$3000,MATCH(1,INDEX(('ce raw data'!$A$2:$A$3000=C191)*('ce raw data'!$B$2:$B$3000=$B196),,),0),MATCH(SUBSTITUTE(M194,"Allele","Height"),'ce raw data'!$C$1:$CZ$1,0))="","-",INDEX('ce raw data'!$C$2:$CZ$3000,MATCH(1,INDEX(('ce raw data'!$A$2:$A$3000=C191)*('ce raw data'!$B$2:$B$3000=$B196),,),0),MATCH(SUBSTITUTE(M194,"Allele","Height"),'ce raw data'!$C$1:$CZ$1,0))),"-")</f>
        <v>-</v>
      </c>
      <c r="N195" s="28" t="str">
        <f>IFERROR(IF(INDEX('ce raw data'!$C$2:$CZ$3000,MATCH(1,INDEX(('ce raw data'!$A$2:$A$3000=C191)*('ce raw data'!$B$2:$B$3000=$B196),,),0),MATCH(SUBSTITUTE(N194,"Allele","Height"),'ce raw data'!$C$1:$CZ$1,0))="","-",INDEX('ce raw data'!$C$2:$CZ$3000,MATCH(1,INDEX(('ce raw data'!$A$2:$A$3000=C191)*('ce raw data'!$B$2:$B$3000=$B196),,),0),MATCH(SUBSTITUTE(N194,"Allele","Height"),'ce raw data'!$C$1:$CZ$1,0))),"-")</f>
        <v>-</v>
      </c>
    </row>
    <row r="196" spans="2:14" x14ac:dyDescent="0.4">
      <c r="B196" s="10" t="str">
        <f>'Allele Call Table'!$A$71</f>
        <v>AMEL</v>
      </c>
      <c r="C196" s="8" t="str">
        <f>IFERROR(IF(INDEX('ce raw data'!$C$2:$CZ$3000,MATCH(1,INDEX(('ce raw data'!$A$2:$A$3000=C191)*('ce raw data'!$B$2:$B$3000=$B196),,),0),MATCH(C194,'ce raw data'!$C$1:$CZ$1,0))="","-",INDEX('ce raw data'!$C$2:$CZ$3000,MATCH(1,INDEX(('ce raw data'!$A$2:$A$3000=C191)*('ce raw data'!$B$2:$B$3000=$B196),,),0),MATCH(C194,'ce raw data'!$C$1:$CZ$1,0))),"-")</f>
        <v>-</v>
      </c>
      <c r="D196" s="8" t="str">
        <f>IFERROR(IF(INDEX('ce raw data'!$C$2:$CZ$3000,MATCH(1,INDEX(('ce raw data'!$A$2:$A$3000=C191)*('ce raw data'!$B$2:$B$3000=$B196),,),0),MATCH(D194,'ce raw data'!$C$1:$CZ$1,0))="","-",INDEX('ce raw data'!$C$2:$CZ$3000,MATCH(1,INDEX(('ce raw data'!$A$2:$A$3000=C191)*('ce raw data'!$B$2:$B$3000=$B196),,),0),MATCH(D194,'ce raw data'!$C$1:$CZ$1,0))),"-")</f>
        <v>-</v>
      </c>
      <c r="E196" s="8" t="str">
        <f>IFERROR(IF(INDEX('ce raw data'!$C$2:$CZ$3000,MATCH(1,INDEX(('ce raw data'!$A$2:$A$3000=C191)*('ce raw data'!$B$2:$B$3000=$B196),,),0),MATCH(E194,'ce raw data'!$C$1:$CZ$1,0))="","-",INDEX('ce raw data'!$C$2:$CZ$3000,MATCH(1,INDEX(('ce raw data'!$A$2:$A$3000=C191)*('ce raw data'!$B$2:$B$3000=$B196),,),0),MATCH(E194,'ce raw data'!$C$1:$CZ$1,0))),"-")</f>
        <v>-</v>
      </c>
      <c r="F196" s="8" t="str">
        <f>IFERROR(IF(INDEX('ce raw data'!$C$2:$CZ$3000,MATCH(1,INDEX(('ce raw data'!$A$2:$A$3000=C191)*('ce raw data'!$B$2:$B$3000=$B196),,),0),MATCH(F194,'ce raw data'!$C$1:$CZ$1,0))="","-",INDEX('ce raw data'!$C$2:$CZ$3000,MATCH(1,INDEX(('ce raw data'!$A$2:$A$3000=C191)*('ce raw data'!$B$2:$B$3000=$B196),,),0),MATCH(F194,'ce raw data'!$C$1:$CZ$1,0))),"-")</f>
        <v>-</v>
      </c>
      <c r="G196" s="8" t="str">
        <f>IFERROR(IF(INDEX('ce raw data'!$C$2:$CZ$3000,MATCH(1,INDEX(('ce raw data'!$A$2:$A$3000=C191)*('ce raw data'!$B$2:$B$3000=$B196),,),0),MATCH(G194,'ce raw data'!$C$1:$CZ$1,0))="","-",INDEX('ce raw data'!$C$2:$CZ$3000,MATCH(1,INDEX(('ce raw data'!$A$2:$A$3000=C191)*('ce raw data'!$B$2:$B$3000=$B196),,),0),MATCH(G194,'ce raw data'!$C$1:$CZ$1,0))),"-")</f>
        <v>-</v>
      </c>
      <c r="H196" s="8" t="str">
        <f>IFERROR(IF(INDEX('ce raw data'!$C$2:$CZ$3000,MATCH(1,INDEX(('ce raw data'!$A$2:$A$3000=C191)*('ce raw data'!$B$2:$B$3000=$B196),,),0),MATCH(H194,'ce raw data'!$C$1:$CZ$1,0))="","-",INDEX('ce raw data'!$C$2:$CZ$3000,MATCH(1,INDEX(('ce raw data'!$A$2:$A$3000=C191)*('ce raw data'!$B$2:$B$3000=$B196),,),0),MATCH(H194,'ce raw data'!$C$1:$CZ$1,0))),"-")</f>
        <v>-</v>
      </c>
      <c r="I196" s="8" t="str">
        <f>IFERROR(IF(INDEX('ce raw data'!$C$2:$CZ$3000,MATCH(1,INDEX(('ce raw data'!$A$2:$A$3000=C191)*('ce raw data'!$B$2:$B$3000=$B196),,),0),MATCH(I194,'ce raw data'!$C$1:$CZ$1,0))="","-",INDEX('ce raw data'!$C$2:$CZ$3000,MATCH(1,INDEX(('ce raw data'!$A$2:$A$3000=C191)*('ce raw data'!$B$2:$B$3000=$B196),,),0),MATCH(I194,'ce raw data'!$C$1:$CZ$1,0))),"-")</f>
        <v>-</v>
      </c>
      <c r="J196" s="8" t="str">
        <f>IFERROR(IF(INDEX('ce raw data'!$C$2:$CZ$3000,MATCH(1,INDEX(('ce raw data'!$A$2:$A$3000=C191)*('ce raw data'!$B$2:$B$3000=$B196),,),0),MATCH(J194,'ce raw data'!$C$1:$CZ$1,0))="","-",INDEX('ce raw data'!$C$2:$CZ$3000,MATCH(1,INDEX(('ce raw data'!$A$2:$A$3000=C191)*('ce raw data'!$B$2:$B$3000=$B196),,),0),MATCH(J194,'ce raw data'!$C$1:$CZ$1,0))),"-")</f>
        <v>-</v>
      </c>
      <c r="K196" s="8" t="str">
        <f>IFERROR(IF(INDEX('ce raw data'!$C$2:$CZ$3000,MATCH(1,INDEX(('ce raw data'!$A$2:$A$3000=C191)*('ce raw data'!$B$2:$B$3000=$B196),,),0),MATCH(K194,'ce raw data'!$C$1:$CZ$1,0))="","-",INDEX('ce raw data'!$C$2:$CZ$3000,MATCH(1,INDEX(('ce raw data'!$A$2:$A$3000=C191)*('ce raw data'!$B$2:$B$3000=$B196),,),0),MATCH(K194,'ce raw data'!$C$1:$CZ$1,0))),"-")</f>
        <v>-</v>
      </c>
      <c r="L196" s="8" t="str">
        <f>IFERROR(IF(INDEX('ce raw data'!$C$2:$CZ$3000,MATCH(1,INDEX(('ce raw data'!$A$2:$A$3000=C191)*('ce raw data'!$B$2:$B$3000=$B196),,),0),MATCH(L194,'ce raw data'!$C$1:$CZ$1,0))="","-",INDEX('ce raw data'!$C$2:$CZ$3000,MATCH(1,INDEX(('ce raw data'!$A$2:$A$3000=C191)*('ce raw data'!$B$2:$B$3000=$B196),,),0),MATCH(L194,'ce raw data'!$C$1:$CZ$1,0))),"-")</f>
        <v>-</v>
      </c>
      <c r="M196" s="8" t="str">
        <f>IFERROR(IF(INDEX('ce raw data'!$C$2:$CZ$3000,MATCH(1,INDEX(('ce raw data'!$A$2:$A$3000=C191)*('ce raw data'!$B$2:$B$3000=$B196),,),0),MATCH(M194,'ce raw data'!$C$1:$CZ$1,0))="","-",INDEX('ce raw data'!$C$2:$CZ$3000,MATCH(1,INDEX(('ce raw data'!$A$2:$A$3000=C191)*('ce raw data'!$B$2:$B$3000=$B196),,),0),MATCH(M194,'ce raw data'!$C$1:$CZ$1,0))),"-")</f>
        <v>-</v>
      </c>
      <c r="N196" s="8" t="str">
        <f>IFERROR(IF(INDEX('ce raw data'!$C$2:$CZ$3000,MATCH(1,INDEX(('ce raw data'!$A$2:$A$3000=C191)*('ce raw data'!$B$2:$B$3000=$B196),,),0),MATCH(N194,'ce raw data'!$C$1:$CZ$1,0))="","-",INDEX('ce raw data'!$C$2:$CZ$3000,MATCH(1,INDEX(('ce raw data'!$A$2:$A$3000=C191)*('ce raw data'!$B$2:$B$3000=$B196),,),0),MATCH(N194,'ce raw data'!$C$1:$CZ$1,0))),"-")</f>
        <v>-</v>
      </c>
    </row>
    <row r="197" spans="2:14" hidden="1" x14ac:dyDescent="0.4">
      <c r="B197" s="10"/>
      <c r="C197" s="8" t="str">
        <f>IFERROR(IF(INDEX('ce raw data'!$C$2:$CZ$3000,MATCH(1,INDEX(('ce raw data'!$A$2:$A$3000=C191)*('ce raw data'!$B$2:$B$3000=$B198),,),0),MATCH(SUBSTITUTE(C194,"Allele","Height"),'ce raw data'!$C$1:$CZ$1,0))="","-",INDEX('ce raw data'!$C$2:$CZ$3000,MATCH(1,INDEX(('ce raw data'!$A$2:$A$3000=C191)*('ce raw data'!$B$2:$B$3000=$B198),,),0),MATCH(SUBSTITUTE(C194,"Allele","Height"),'ce raw data'!$C$1:$CZ$1,0))),"-")</f>
        <v>-</v>
      </c>
      <c r="D197" s="8" t="str">
        <f>IFERROR(IF(INDEX('ce raw data'!$C$2:$CZ$3000,MATCH(1,INDEX(('ce raw data'!$A$2:$A$3000=C191)*('ce raw data'!$B$2:$B$3000=$B198),,),0),MATCH(SUBSTITUTE(D194,"Allele","Height"),'ce raw data'!$C$1:$CZ$1,0))="","-",INDEX('ce raw data'!$C$2:$CZ$3000,MATCH(1,INDEX(('ce raw data'!$A$2:$A$3000=C191)*('ce raw data'!$B$2:$B$3000=$B198),,),0),MATCH(SUBSTITUTE(D194,"Allele","Height"),'ce raw data'!$C$1:$CZ$1,0))),"-")</f>
        <v>-</v>
      </c>
      <c r="E197" s="8" t="str">
        <f>IFERROR(IF(INDEX('ce raw data'!$C$2:$CZ$3000,MATCH(1,INDEX(('ce raw data'!$A$2:$A$3000=C191)*('ce raw data'!$B$2:$B$3000=$B198),,),0),MATCH(SUBSTITUTE(E194,"Allele","Height"),'ce raw data'!$C$1:$CZ$1,0))="","-",INDEX('ce raw data'!$C$2:$CZ$3000,MATCH(1,INDEX(('ce raw data'!$A$2:$A$3000=C191)*('ce raw data'!$B$2:$B$3000=$B198),,),0),MATCH(SUBSTITUTE(E194,"Allele","Height"),'ce raw data'!$C$1:$CZ$1,0))),"-")</f>
        <v>-</v>
      </c>
      <c r="F197" s="8" t="str">
        <f>IFERROR(IF(INDEX('ce raw data'!$C$2:$CZ$3000,MATCH(1,INDEX(('ce raw data'!$A$2:$A$3000=C191)*('ce raw data'!$B$2:$B$3000=$B198),,),0),MATCH(SUBSTITUTE(F194,"Allele","Height"),'ce raw data'!$C$1:$CZ$1,0))="","-",INDEX('ce raw data'!$C$2:$CZ$3000,MATCH(1,INDEX(('ce raw data'!$A$2:$A$3000=C191)*('ce raw data'!$B$2:$B$3000=$B198),,),0),MATCH(SUBSTITUTE(F194,"Allele","Height"),'ce raw data'!$C$1:$CZ$1,0))),"-")</f>
        <v>-</v>
      </c>
      <c r="G197" s="8" t="str">
        <f>IFERROR(IF(INDEX('ce raw data'!$C$2:$CZ$3000,MATCH(1,INDEX(('ce raw data'!$A$2:$A$3000=C191)*('ce raw data'!$B$2:$B$3000=$B198),,),0),MATCH(SUBSTITUTE(G194,"Allele","Height"),'ce raw data'!$C$1:$CZ$1,0))="","-",INDEX('ce raw data'!$C$2:$CZ$3000,MATCH(1,INDEX(('ce raw data'!$A$2:$A$3000=C191)*('ce raw data'!$B$2:$B$3000=$B198),,),0),MATCH(SUBSTITUTE(G194,"Allele","Height"),'ce raw data'!$C$1:$CZ$1,0))),"-")</f>
        <v>-</v>
      </c>
      <c r="H197" s="8" t="str">
        <f>IFERROR(IF(INDEX('ce raw data'!$C$2:$CZ$3000,MATCH(1,INDEX(('ce raw data'!$A$2:$A$3000=C191)*('ce raw data'!$B$2:$B$3000=$B198),,),0),MATCH(SUBSTITUTE(H194,"Allele","Height"),'ce raw data'!$C$1:$CZ$1,0))="","-",INDEX('ce raw data'!$C$2:$CZ$3000,MATCH(1,INDEX(('ce raw data'!$A$2:$A$3000=C191)*('ce raw data'!$B$2:$B$3000=$B198),,),0),MATCH(SUBSTITUTE(H194,"Allele","Height"),'ce raw data'!$C$1:$CZ$1,0))),"-")</f>
        <v>-</v>
      </c>
      <c r="I197" s="8" t="str">
        <f>IFERROR(IF(INDEX('ce raw data'!$C$2:$CZ$3000,MATCH(1,INDEX(('ce raw data'!$A$2:$A$3000=C191)*('ce raw data'!$B$2:$B$3000=$B198),,),0),MATCH(SUBSTITUTE(I194,"Allele","Height"),'ce raw data'!$C$1:$CZ$1,0))="","-",INDEX('ce raw data'!$C$2:$CZ$3000,MATCH(1,INDEX(('ce raw data'!$A$2:$A$3000=C191)*('ce raw data'!$B$2:$B$3000=$B198),,),0),MATCH(SUBSTITUTE(I194,"Allele","Height"),'ce raw data'!$C$1:$CZ$1,0))),"-")</f>
        <v>-</v>
      </c>
      <c r="J197" s="8" t="str">
        <f>IFERROR(IF(INDEX('ce raw data'!$C$2:$CZ$3000,MATCH(1,INDEX(('ce raw data'!$A$2:$A$3000=C191)*('ce raw data'!$B$2:$B$3000=$B198),,),0),MATCH(SUBSTITUTE(J194,"Allele","Height"),'ce raw data'!$C$1:$CZ$1,0))="","-",INDEX('ce raw data'!$C$2:$CZ$3000,MATCH(1,INDEX(('ce raw data'!$A$2:$A$3000=C191)*('ce raw data'!$B$2:$B$3000=$B198),,),0),MATCH(SUBSTITUTE(J194,"Allele","Height"),'ce raw data'!$C$1:$CZ$1,0))),"-")</f>
        <v>-</v>
      </c>
      <c r="K197" s="8" t="str">
        <f>IFERROR(IF(INDEX('ce raw data'!$C$2:$CZ$3000,MATCH(1,INDEX(('ce raw data'!$A$2:$A$3000=C191)*('ce raw data'!$B$2:$B$3000=$B198),,),0),MATCH(SUBSTITUTE(K194,"Allele","Height"),'ce raw data'!$C$1:$CZ$1,0))="","-",INDEX('ce raw data'!$C$2:$CZ$3000,MATCH(1,INDEX(('ce raw data'!$A$2:$A$3000=C191)*('ce raw data'!$B$2:$B$3000=$B198),,),0),MATCH(SUBSTITUTE(K194,"Allele","Height"),'ce raw data'!$C$1:$CZ$1,0))),"-")</f>
        <v>-</v>
      </c>
      <c r="L197" s="8" t="str">
        <f>IFERROR(IF(INDEX('ce raw data'!$C$2:$CZ$3000,MATCH(1,INDEX(('ce raw data'!$A$2:$A$3000=C191)*('ce raw data'!$B$2:$B$3000=$B198),,),0),MATCH(SUBSTITUTE(L194,"Allele","Height"),'ce raw data'!$C$1:$CZ$1,0))="","-",INDEX('ce raw data'!$C$2:$CZ$3000,MATCH(1,INDEX(('ce raw data'!$A$2:$A$3000=C191)*('ce raw data'!$B$2:$B$3000=$B198),,),0),MATCH(SUBSTITUTE(L194,"Allele","Height"),'ce raw data'!$C$1:$CZ$1,0))),"-")</f>
        <v>-</v>
      </c>
      <c r="M197" s="8" t="str">
        <f>IFERROR(IF(INDEX('ce raw data'!$C$2:$CZ$3000,MATCH(1,INDEX(('ce raw data'!$A$2:$A$3000=C191)*('ce raw data'!$B$2:$B$3000=$B198),,),0),MATCH(SUBSTITUTE(M194,"Allele","Height"),'ce raw data'!$C$1:$CZ$1,0))="","-",INDEX('ce raw data'!$C$2:$CZ$3000,MATCH(1,INDEX(('ce raw data'!$A$2:$A$3000=C191)*('ce raw data'!$B$2:$B$3000=$B198),,),0),MATCH(SUBSTITUTE(M194,"Allele","Height"),'ce raw data'!$C$1:$CZ$1,0))),"-")</f>
        <v>-</v>
      </c>
      <c r="N197" s="8" t="str">
        <f>IFERROR(IF(INDEX('ce raw data'!$C$2:$CZ$3000,MATCH(1,INDEX(('ce raw data'!$A$2:$A$3000=C191)*('ce raw data'!$B$2:$B$3000=$B198),,),0),MATCH(SUBSTITUTE(N194,"Allele","Height"),'ce raw data'!$C$1:$CZ$1,0))="","-",INDEX('ce raw data'!$C$2:$CZ$3000,MATCH(1,INDEX(('ce raw data'!$A$2:$A$3000=C191)*('ce raw data'!$B$2:$B$3000=$B198),,),0),MATCH(SUBSTITUTE(N194,"Allele","Height"),'ce raw data'!$C$1:$CZ$1,0))),"-")</f>
        <v>-</v>
      </c>
    </row>
    <row r="198" spans="2:14" x14ac:dyDescent="0.4">
      <c r="B198" s="10" t="str">
        <f>'Allele Call Table'!$A$73</f>
        <v>D3S1358</v>
      </c>
      <c r="C198" s="8" t="str">
        <f>IFERROR(IF(INDEX('ce raw data'!$C$2:$CZ$3000,MATCH(1,INDEX(('ce raw data'!$A$2:$A$3000=C191)*('ce raw data'!$B$2:$B$3000=$B198),,),0),MATCH(C194,'ce raw data'!$C$1:$CZ$1,0))="","-",INDEX('ce raw data'!$C$2:$CZ$3000,MATCH(1,INDEX(('ce raw data'!$A$2:$A$3000=C191)*('ce raw data'!$B$2:$B$3000=$B198),,),0),MATCH(C194,'ce raw data'!$C$1:$CZ$1,0))),"-")</f>
        <v>-</v>
      </c>
      <c r="D198" s="8" t="str">
        <f>IFERROR(IF(INDEX('ce raw data'!$C$2:$CZ$3000,MATCH(1,INDEX(('ce raw data'!$A$2:$A$3000=C191)*('ce raw data'!$B$2:$B$3000=$B198),,),0),MATCH(D194,'ce raw data'!$C$1:$CZ$1,0))="","-",INDEX('ce raw data'!$C$2:$CZ$3000,MATCH(1,INDEX(('ce raw data'!$A$2:$A$3000=C191)*('ce raw data'!$B$2:$B$3000=$B198),,),0),MATCH(D194,'ce raw data'!$C$1:$CZ$1,0))),"-")</f>
        <v>-</v>
      </c>
      <c r="E198" s="8" t="str">
        <f>IFERROR(IF(INDEX('ce raw data'!$C$2:$CZ$3000,MATCH(1,INDEX(('ce raw data'!$A$2:$A$3000=C191)*('ce raw data'!$B$2:$B$3000=$B198),,),0),MATCH(E194,'ce raw data'!$C$1:$CZ$1,0))="","-",INDEX('ce raw data'!$C$2:$CZ$3000,MATCH(1,INDEX(('ce raw data'!$A$2:$A$3000=C191)*('ce raw data'!$B$2:$B$3000=$B198),,),0),MATCH(E194,'ce raw data'!$C$1:$CZ$1,0))),"-")</f>
        <v>-</v>
      </c>
      <c r="F198" s="8" t="str">
        <f>IFERROR(IF(INDEX('ce raw data'!$C$2:$CZ$3000,MATCH(1,INDEX(('ce raw data'!$A$2:$A$3000=C191)*('ce raw data'!$B$2:$B$3000=$B198),,),0),MATCH(F194,'ce raw data'!$C$1:$CZ$1,0))="","-",INDEX('ce raw data'!$C$2:$CZ$3000,MATCH(1,INDEX(('ce raw data'!$A$2:$A$3000=C191)*('ce raw data'!$B$2:$B$3000=$B198),,),0),MATCH(F194,'ce raw data'!$C$1:$CZ$1,0))),"-")</f>
        <v>-</v>
      </c>
      <c r="G198" s="8" t="str">
        <f>IFERROR(IF(INDEX('ce raw data'!$C$2:$CZ$3000,MATCH(1,INDEX(('ce raw data'!$A$2:$A$3000=C191)*('ce raw data'!$B$2:$B$3000=$B198),,),0),MATCH(G194,'ce raw data'!$C$1:$CZ$1,0))="","-",INDEX('ce raw data'!$C$2:$CZ$3000,MATCH(1,INDEX(('ce raw data'!$A$2:$A$3000=C191)*('ce raw data'!$B$2:$B$3000=$B198),,),0),MATCH(G194,'ce raw data'!$C$1:$CZ$1,0))),"-")</f>
        <v>-</v>
      </c>
      <c r="H198" s="8" t="str">
        <f>IFERROR(IF(INDEX('ce raw data'!$C$2:$CZ$3000,MATCH(1,INDEX(('ce raw data'!$A$2:$A$3000=C191)*('ce raw data'!$B$2:$B$3000=$B198),,),0),MATCH(H194,'ce raw data'!$C$1:$CZ$1,0))="","-",INDEX('ce raw data'!$C$2:$CZ$3000,MATCH(1,INDEX(('ce raw data'!$A$2:$A$3000=C191)*('ce raw data'!$B$2:$B$3000=$B198),,),0),MATCH(H194,'ce raw data'!$C$1:$CZ$1,0))),"-")</f>
        <v>-</v>
      </c>
      <c r="I198" s="8" t="str">
        <f>IFERROR(IF(INDEX('ce raw data'!$C$2:$CZ$3000,MATCH(1,INDEX(('ce raw data'!$A$2:$A$3000=C191)*('ce raw data'!$B$2:$B$3000=$B198),,),0),MATCH(I194,'ce raw data'!$C$1:$CZ$1,0))="","-",INDEX('ce raw data'!$C$2:$CZ$3000,MATCH(1,INDEX(('ce raw data'!$A$2:$A$3000=C191)*('ce raw data'!$B$2:$B$3000=$B198),,),0),MATCH(I194,'ce raw data'!$C$1:$CZ$1,0))),"-")</f>
        <v>-</v>
      </c>
      <c r="J198" s="8" t="str">
        <f>IFERROR(IF(INDEX('ce raw data'!$C$2:$CZ$3000,MATCH(1,INDEX(('ce raw data'!$A$2:$A$3000=C191)*('ce raw data'!$B$2:$B$3000=$B198),,),0),MATCH(J194,'ce raw data'!$C$1:$CZ$1,0))="","-",INDEX('ce raw data'!$C$2:$CZ$3000,MATCH(1,INDEX(('ce raw data'!$A$2:$A$3000=C191)*('ce raw data'!$B$2:$B$3000=$B198),,),0),MATCH(J194,'ce raw data'!$C$1:$CZ$1,0))),"-")</f>
        <v>-</v>
      </c>
      <c r="K198" s="8" t="str">
        <f>IFERROR(IF(INDEX('ce raw data'!$C$2:$CZ$3000,MATCH(1,INDEX(('ce raw data'!$A$2:$A$3000=C191)*('ce raw data'!$B$2:$B$3000=$B198),,),0),MATCH(K194,'ce raw data'!$C$1:$CZ$1,0))="","-",INDEX('ce raw data'!$C$2:$CZ$3000,MATCH(1,INDEX(('ce raw data'!$A$2:$A$3000=C191)*('ce raw data'!$B$2:$B$3000=$B198),,),0),MATCH(K194,'ce raw data'!$C$1:$CZ$1,0))),"-")</f>
        <v>-</v>
      </c>
      <c r="L198" s="8" t="str">
        <f>IFERROR(IF(INDEX('ce raw data'!$C$2:$CZ$3000,MATCH(1,INDEX(('ce raw data'!$A$2:$A$3000=C191)*('ce raw data'!$B$2:$B$3000=$B198),,),0),MATCH(L194,'ce raw data'!$C$1:$CZ$1,0))="","-",INDEX('ce raw data'!$C$2:$CZ$3000,MATCH(1,INDEX(('ce raw data'!$A$2:$A$3000=C191)*('ce raw data'!$B$2:$B$3000=$B198),,),0),MATCH(L194,'ce raw data'!$C$1:$CZ$1,0))),"-")</f>
        <v>-</v>
      </c>
      <c r="M198" s="8" t="str">
        <f>IFERROR(IF(INDEX('ce raw data'!$C$2:$CZ$3000,MATCH(1,INDEX(('ce raw data'!$A$2:$A$3000=C191)*('ce raw data'!$B$2:$B$3000=$B198),,),0),MATCH(M194,'ce raw data'!$C$1:$CZ$1,0))="","-",INDEX('ce raw data'!$C$2:$CZ$3000,MATCH(1,INDEX(('ce raw data'!$A$2:$A$3000=C191)*('ce raw data'!$B$2:$B$3000=$B198),,),0),MATCH(M194,'ce raw data'!$C$1:$CZ$1,0))),"-")</f>
        <v>-</v>
      </c>
      <c r="N198" s="8" t="str">
        <f>IFERROR(IF(INDEX('ce raw data'!$C$2:$CZ$3000,MATCH(1,INDEX(('ce raw data'!$A$2:$A$3000=C191)*('ce raw data'!$B$2:$B$3000=$B198),,),0),MATCH(N194,'ce raw data'!$C$1:$CZ$1,0))="","-",INDEX('ce raw data'!$C$2:$CZ$3000,MATCH(1,INDEX(('ce raw data'!$A$2:$A$3000=C191)*('ce raw data'!$B$2:$B$3000=$B198),,),0),MATCH(N194,'ce raw data'!$C$1:$CZ$1,0))),"-")</f>
        <v>-</v>
      </c>
    </row>
    <row r="199" spans="2:14" hidden="1" x14ac:dyDescent="0.4">
      <c r="B199" s="10"/>
      <c r="C199" s="8" t="str">
        <f>IFERROR(IF(INDEX('ce raw data'!$C$2:$CZ$3000,MATCH(1,INDEX(('ce raw data'!$A$2:$A$3000=C191)*('ce raw data'!$B$2:$B$3000=$B200),,),0),MATCH(SUBSTITUTE(C194,"Allele","Height"),'ce raw data'!$C$1:$CZ$1,0))="","-",INDEX('ce raw data'!$C$2:$CZ$3000,MATCH(1,INDEX(('ce raw data'!$A$2:$A$3000=C191)*('ce raw data'!$B$2:$B$3000=$B200),,),0),MATCH(SUBSTITUTE(C194,"Allele","Height"),'ce raw data'!$C$1:$CZ$1,0))),"-")</f>
        <v>-</v>
      </c>
      <c r="D199" s="8" t="str">
        <f>IFERROR(IF(INDEX('ce raw data'!$C$2:$CZ$3000,MATCH(1,INDEX(('ce raw data'!$A$2:$A$3000=C191)*('ce raw data'!$B$2:$B$3000=$B200),,),0),MATCH(SUBSTITUTE(D194,"Allele","Height"),'ce raw data'!$C$1:$CZ$1,0))="","-",INDEX('ce raw data'!$C$2:$CZ$3000,MATCH(1,INDEX(('ce raw data'!$A$2:$A$3000=C191)*('ce raw data'!$B$2:$B$3000=$B200),,),0),MATCH(SUBSTITUTE(D194,"Allele","Height"),'ce raw data'!$C$1:$CZ$1,0))),"-")</f>
        <v>-</v>
      </c>
      <c r="E199" s="8" t="str">
        <f>IFERROR(IF(INDEX('ce raw data'!$C$2:$CZ$3000,MATCH(1,INDEX(('ce raw data'!$A$2:$A$3000=C191)*('ce raw data'!$B$2:$B$3000=$B200),,),0),MATCH(SUBSTITUTE(E194,"Allele","Height"),'ce raw data'!$C$1:$CZ$1,0))="","-",INDEX('ce raw data'!$C$2:$CZ$3000,MATCH(1,INDEX(('ce raw data'!$A$2:$A$3000=C191)*('ce raw data'!$B$2:$B$3000=$B200),,),0),MATCH(SUBSTITUTE(E194,"Allele","Height"),'ce raw data'!$C$1:$CZ$1,0))),"-")</f>
        <v>-</v>
      </c>
      <c r="F199" s="8" t="str">
        <f>IFERROR(IF(INDEX('ce raw data'!$C$2:$CZ$3000,MATCH(1,INDEX(('ce raw data'!$A$2:$A$3000=C191)*('ce raw data'!$B$2:$B$3000=$B200),,),0),MATCH(SUBSTITUTE(F194,"Allele","Height"),'ce raw data'!$C$1:$CZ$1,0))="","-",INDEX('ce raw data'!$C$2:$CZ$3000,MATCH(1,INDEX(('ce raw data'!$A$2:$A$3000=C191)*('ce raw data'!$B$2:$B$3000=$B200),,),0),MATCH(SUBSTITUTE(F194,"Allele","Height"),'ce raw data'!$C$1:$CZ$1,0))),"-")</f>
        <v>-</v>
      </c>
      <c r="G199" s="8" t="str">
        <f>IFERROR(IF(INDEX('ce raw data'!$C$2:$CZ$3000,MATCH(1,INDEX(('ce raw data'!$A$2:$A$3000=C191)*('ce raw data'!$B$2:$B$3000=$B200),,),0),MATCH(SUBSTITUTE(G194,"Allele","Height"),'ce raw data'!$C$1:$CZ$1,0))="","-",INDEX('ce raw data'!$C$2:$CZ$3000,MATCH(1,INDEX(('ce raw data'!$A$2:$A$3000=C191)*('ce raw data'!$B$2:$B$3000=$B200),,),0),MATCH(SUBSTITUTE(G194,"Allele","Height"),'ce raw data'!$C$1:$CZ$1,0))),"-")</f>
        <v>-</v>
      </c>
      <c r="H199" s="8" t="str">
        <f>IFERROR(IF(INDEX('ce raw data'!$C$2:$CZ$3000,MATCH(1,INDEX(('ce raw data'!$A$2:$A$3000=C191)*('ce raw data'!$B$2:$B$3000=$B200),,),0),MATCH(SUBSTITUTE(H194,"Allele","Height"),'ce raw data'!$C$1:$CZ$1,0))="","-",INDEX('ce raw data'!$C$2:$CZ$3000,MATCH(1,INDEX(('ce raw data'!$A$2:$A$3000=C191)*('ce raw data'!$B$2:$B$3000=$B200),,),0),MATCH(SUBSTITUTE(H194,"Allele","Height"),'ce raw data'!$C$1:$CZ$1,0))),"-")</f>
        <v>-</v>
      </c>
      <c r="I199" s="8" t="str">
        <f>IFERROR(IF(INDEX('ce raw data'!$C$2:$CZ$3000,MATCH(1,INDEX(('ce raw data'!$A$2:$A$3000=C191)*('ce raw data'!$B$2:$B$3000=$B200),,),0),MATCH(SUBSTITUTE(I194,"Allele","Height"),'ce raw data'!$C$1:$CZ$1,0))="","-",INDEX('ce raw data'!$C$2:$CZ$3000,MATCH(1,INDEX(('ce raw data'!$A$2:$A$3000=C191)*('ce raw data'!$B$2:$B$3000=$B200),,),0),MATCH(SUBSTITUTE(I194,"Allele","Height"),'ce raw data'!$C$1:$CZ$1,0))),"-")</f>
        <v>-</v>
      </c>
      <c r="J199" s="8" t="str">
        <f>IFERROR(IF(INDEX('ce raw data'!$C$2:$CZ$3000,MATCH(1,INDEX(('ce raw data'!$A$2:$A$3000=C191)*('ce raw data'!$B$2:$B$3000=$B200),,),0),MATCH(SUBSTITUTE(J194,"Allele","Height"),'ce raw data'!$C$1:$CZ$1,0))="","-",INDEX('ce raw data'!$C$2:$CZ$3000,MATCH(1,INDEX(('ce raw data'!$A$2:$A$3000=C191)*('ce raw data'!$B$2:$B$3000=$B200),,),0),MATCH(SUBSTITUTE(J194,"Allele","Height"),'ce raw data'!$C$1:$CZ$1,0))),"-")</f>
        <v>-</v>
      </c>
      <c r="K199" s="8" t="str">
        <f>IFERROR(IF(INDEX('ce raw data'!$C$2:$CZ$3000,MATCH(1,INDEX(('ce raw data'!$A$2:$A$3000=C191)*('ce raw data'!$B$2:$B$3000=$B200),,),0),MATCH(SUBSTITUTE(K194,"Allele","Height"),'ce raw data'!$C$1:$CZ$1,0))="","-",INDEX('ce raw data'!$C$2:$CZ$3000,MATCH(1,INDEX(('ce raw data'!$A$2:$A$3000=C191)*('ce raw data'!$B$2:$B$3000=$B200),,),0),MATCH(SUBSTITUTE(K194,"Allele","Height"),'ce raw data'!$C$1:$CZ$1,0))),"-")</f>
        <v>-</v>
      </c>
      <c r="L199" s="8" t="str">
        <f>IFERROR(IF(INDEX('ce raw data'!$C$2:$CZ$3000,MATCH(1,INDEX(('ce raw data'!$A$2:$A$3000=C191)*('ce raw data'!$B$2:$B$3000=$B200),,),0),MATCH(SUBSTITUTE(L194,"Allele","Height"),'ce raw data'!$C$1:$CZ$1,0))="","-",INDEX('ce raw data'!$C$2:$CZ$3000,MATCH(1,INDEX(('ce raw data'!$A$2:$A$3000=C191)*('ce raw data'!$B$2:$B$3000=$B200),,),0),MATCH(SUBSTITUTE(L194,"Allele","Height"),'ce raw data'!$C$1:$CZ$1,0))),"-")</f>
        <v>-</v>
      </c>
      <c r="M199" s="8" t="str">
        <f>IFERROR(IF(INDEX('ce raw data'!$C$2:$CZ$3000,MATCH(1,INDEX(('ce raw data'!$A$2:$A$3000=C191)*('ce raw data'!$B$2:$B$3000=$B200),,),0),MATCH(SUBSTITUTE(M194,"Allele","Height"),'ce raw data'!$C$1:$CZ$1,0))="","-",INDEX('ce raw data'!$C$2:$CZ$3000,MATCH(1,INDEX(('ce raw data'!$A$2:$A$3000=C191)*('ce raw data'!$B$2:$B$3000=$B200),,),0),MATCH(SUBSTITUTE(M194,"Allele","Height"),'ce raw data'!$C$1:$CZ$1,0))),"-")</f>
        <v>-</v>
      </c>
      <c r="N199" s="8" t="str">
        <f>IFERROR(IF(INDEX('ce raw data'!$C$2:$CZ$3000,MATCH(1,INDEX(('ce raw data'!$A$2:$A$3000=C191)*('ce raw data'!$B$2:$B$3000=$B200),,),0),MATCH(SUBSTITUTE(N194,"Allele","Height"),'ce raw data'!$C$1:$CZ$1,0))="","-",INDEX('ce raw data'!$C$2:$CZ$3000,MATCH(1,INDEX(('ce raw data'!$A$2:$A$3000=C191)*('ce raw data'!$B$2:$B$3000=$B200),,),0),MATCH(SUBSTITUTE(N194,"Allele","Height"),'ce raw data'!$C$1:$CZ$1,0))),"-")</f>
        <v>-</v>
      </c>
    </row>
    <row r="200" spans="2:14" x14ac:dyDescent="0.4">
      <c r="B200" s="10" t="str">
        <f>'Allele Call Table'!$A$75</f>
        <v>D1S1656</v>
      </c>
      <c r="C200" s="8" t="str">
        <f>IFERROR(IF(INDEX('ce raw data'!$C$2:$CZ$3000,MATCH(1,INDEX(('ce raw data'!$A$2:$A$3000=C191)*('ce raw data'!$B$2:$B$3000=$B200),,),0),MATCH(C194,'ce raw data'!$C$1:$CZ$1,0))="","-",INDEX('ce raw data'!$C$2:$CZ$3000,MATCH(1,INDEX(('ce raw data'!$A$2:$A$3000=C191)*('ce raw data'!$B$2:$B$3000=$B200),,),0),MATCH(C194,'ce raw data'!$C$1:$CZ$1,0))),"-")</f>
        <v>-</v>
      </c>
      <c r="D200" s="8" t="str">
        <f>IFERROR(IF(INDEX('ce raw data'!$C$2:$CZ$3000,MATCH(1,INDEX(('ce raw data'!$A$2:$A$3000=C191)*('ce raw data'!$B$2:$B$3000=$B200),,),0),MATCH(D194,'ce raw data'!$C$1:$CZ$1,0))="","-",INDEX('ce raw data'!$C$2:$CZ$3000,MATCH(1,INDEX(('ce raw data'!$A$2:$A$3000=C191)*('ce raw data'!$B$2:$B$3000=$B200),,),0),MATCH(D194,'ce raw data'!$C$1:$CZ$1,0))),"-")</f>
        <v>-</v>
      </c>
      <c r="E200" s="8" t="str">
        <f>IFERROR(IF(INDEX('ce raw data'!$C$2:$CZ$3000,MATCH(1,INDEX(('ce raw data'!$A$2:$A$3000=C191)*('ce raw data'!$B$2:$B$3000=$B200),,),0),MATCH(E194,'ce raw data'!$C$1:$CZ$1,0))="","-",INDEX('ce raw data'!$C$2:$CZ$3000,MATCH(1,INDEX(('ce raw data'!$A$2:$A$3000=C191)*('ce raw data'!$B$2:$B$3000=$B200),,),0),MATCH(E194,'ce raw data'!$C$1:$CZ$1,0))),"-")</f>
        <v>-</v>
      </c>
      <c r="F200" s="8" t="str">
        <f>IFERROR(IF(INDEX('ce raw data'!$C$2:$CZ$3000,MATCH(1,INDEX(('ce raw data'!$A$2:$A$3000=C191)*('ce raw data'!$B$2:$B$3000=$B200),,),0),MATCH(F194,'ce raw data'!$C$1:$CZ$1,0))="","-",INDEX('ce raw data'!$C$2:$CZ$3000,MATCH(1,INDEX(('ce raw data'!$A$2:$A$3000=C191)*('ce raw data'!$B$2:$B$3000=$B200),,),0),MATCH(F194,'ce raw data'!$C$1:$CZ$1,0))),"-")</f>
        <v>-</v>
      </c>
      <c r="G200" s="8" t="str">
        <f>IFERROR(IF(INDEX('ce raw data'!$C$2:$CZ$3000,MATCH(1,INDEX(('ce raw data'!$A$2:$A$3000=C191)*('ce raw data'!$B$2:$B$3000=$B200),,),0),MATCH(G194,'ce raw data'!$C$1:$CZ$1,0))="","-",INDEX('ce raw data'!$C$2:$CZ$3000,MATCH(1,INDEX(('ce raw data'!$A$2:$A$3000=C191)*('ce raw data'!$B$2:$B$3000=$B200),,),0),MATCH(G194,'ce raw data'!$C$1:$CZ$1,0))),"-")</f>
        <v>-</v>
      </c>
      <c r="H200" s="8" t="str">
        <f>IFERROR(IF(INDEX('ce raw data'!$C$2:$CZ$3000,MATCH(1,INDEX(('ce raw data'!$A$2:$A$3000=C191)*('ce raw data'!$B$2:$B$3000=$B200),,),0),MATCH(H194,'ce raw data'!$C$1:$CZ$1,0))="","-",INDEX('ce raw data'!$C$2:$CZ$3000,MATCH(1,INDEX(('ce raw data'!$A$2:$A$3000=C191)*('ce raw data'!$B$2:$B$3000=$B200),,),0),MATCH(H194,'ce raw data'!$C$1:$CZ$1,0))),"-")</f>
        <v>-</v>
      </c>
      <c r="I200" s="8" t="str">
        <f>IFERROR(IF(INDEX('ce raw data'!$C$2:$CZ$3000,MATCH(1,INDEX(('ce raw data'!$A$2:$A$3000=C191)*('ce raw data'!$B$2:$B$3000=$B200),,),0),MATCH(I194,'ce raw data'!$C$1:$CZ$1,0))="","-",INDEX('ce raw data'!$C$2:$CZ$3000,MATCH(1,INDEX(('ce raw data'!$A$2:$A$3000=C191)*('ce raw data'!$B$2:$B$3000=$B200),,),0),MATCH(I194,'ce raw data'!$C$1:$CZ$1,0))),"-")</f>
        <v>-</v>
      </c>
      <c r="J200" s="8" t="str">
        <f>IFERROR(IF(INDEX('ce raw data'!$C$2:$CZ$3000,MATCH(1,INDEX(('ce raw data'!$A$2:$A$3000=C191)*('ce raw data'!$B$2:$B$3000=$B200),,),0),MATCH(J194,'ce raw data'!$C$1:$CZ$1,0))="","-",INDEX('ce raw data'!$C$2:$CZ$3000,MATCH(1,INDEX(('ce raw data'!$A$2:$A$3000=C191)*('ce raw data'!$B$2:$B$3000=$B200),,),0),MATCH(J194,'ce raw data'!$C$1:$CZ$1,0))),"-")</f>
        <v>-</v>
      </c>
      <c r="K200" s="8" t="str">
        <f>IFERROR(IF(INDEX('ce raw data'!$C$2:$CZ$3000,MATCH(1,INDEX(('ce raw data'!$A$2:$A$3000=C191)*('ce raw data'!$B$2:$B$3000=$B200),,),0),MATCH(K194,'ce raw data'!$C$1:$CZ$1,0))="","-",INDEX('ce raw data'!$C$2:$CZ$3000,MATCH(1,INDEX(('ce raw data'!$A$2:$A$3000=C191)*('ce raw data'!$B$2:$B$3000=$B200),,),0),MATCH(K194,'ce raw data'!$C$1:$CZ$1,0))),"-")</f>
        <v>-</v>
      </c>
      <c r="L200" s="8" t="str">
        <f>IFERROR(IF(INDEX('ce raw data'!$C$2:$CZ$3000,MATCH(1,INDEX(('ce raw data'!$A$2:$A$3000=C191)*('ce raw data'!$B$2:$B$3000=$B200),,),0),MATCH(L194,'ce raw data'!$C$1:$CZ$1,0))="","-",INDEX('ce raw data'!$C$2:$CZ$3000,MATCH(1,INDEX(('ce raw data'!$A$2:$A$3000=C191)*('ce raw data'!$B$2:$B$3000=$B200),,),0),MATCH(L194,'ce raw data'!$C$1:$CZ$1,0))),"-")</f>
        <v>-</v>
      </c>
      <c r="M200" s="8" t="str">
        <f>IFERROR(IF(INDEX('ce raw data'!$C$2:$CZ$3000,MATCH(1,INDEX(('ce raw data'!$A$2:$A$3000=C191)*('ce raw data'!$B$2:$B$3000=$B200),,),0),MATCH(M194,'ce raw data'!$C$1:$CZ$1,0))="","-",INDEX('ce raw data'!$C$2:$CZ$3000,MATCH(1,INDEX(('ce raw data'!$A$2:$A$3000=C191)*('ce raw data'!$B$2:$B$3000=$B200),,),0),MATCH(M194,'ce raw data'!$C$1:$CZ$1,0))),"-")</f>
        <v>-</v>
      </c>
      <c r="N200" s="8" t="str">
        <f>IFERROR(IF(INDEX('ce raw data'!$C$2:$CZ$3000,MATCH(1,INDEX(('ce raw data'!$A$2:$A$3000=C191)*('ce raw data'!$B$2:$B$3000=$B200),,),0),MATCH(N194,'ce raw data'!$C$1:$CZ$1,0))="","-",INDEX('ce raw data'!$C$2:$CZ$3000,MATCH(1,INDEX(('ce raw data'!$A$2:$A$3000=C191)*('ce raw data'!$B$2:$B$3000=$B200),,),0),MATCH(N194,'ce raw data'!$C$1:$CZ$1,0))),"-")</f>
        <v>-</v>
      </c>
    </row>
    <row r="201" spans="2:14" hidden="1" x14ac:dyDescent="0.4">
      <c r="B201" s="10"/>
      <c r="C201" s="8" t="str">
        <f>IFERROR(IF(INDEX('ce raw data'!$C$2:$CZ$3000,MATCH(1,INDEX(('ce raw data'!$A$2:$A$3000=C191)*('ce raw data'!$B$2:$B$3000=$B202),,),0),MATCH(SUBSTITUTE(C194,"Allele","Height"),'ce raw data'!$C$1:$CZ$1,0))="","-",INDEX('ce raw data'!$C$2:$CZ$3000,MATCH(1,INDEX(('ce raw data'!$A$2:$A$3000=C191)*('ce raw data'!$B$2:$B$3000=$B202),,),0),MATCH(SUBSTITUTE(C194,"Allele","Height"),'ce raw data'!$C$1:$CZ$1,0))),"-")</f>
        <v>-</v>
      </c>
      <c r="D201" s="8" t="str">
        <f>IFERROR(IF(INDEX('ce raw data'!$C$2:$CZ$3000,MATCH(1,INDEX(('ce raw data'!$A$2:$A$3000=C191)*('ce raw data'!$B$2:$B$3000=$B202),,),0),MATCH(SUBSTITUTE(D194,"Allele","Height"),'ce raw data'!$C$1:$CZ$1,0))="","-",INDEX('ce raw data'!$C$2:$CZ$3000,MATCH(1,INDEX(('ce raw data'!$A$2:$A$3000=C191)*('ce raw data'!$B$2:$B$3000=$B202),,),0),MATCH(SUBSTITUTE(D194,"Allele","Height"),'ce raw data'!$C$1:$CZ$1,0))),"-")</f>
        <v>-</v>
      </c>
      <c r="E201" s="8" t="str">
        <f>IFERROR(IF(INDEX('ce raw data'!$C$2:$CZ$3000,MATCH(1,INDEX(('ce raw data'!$A$2:$A$3000=C191)*('ce raw data'!$B$2:$B$3000=$B202),,),0),MATCH(SUBSTITUTE(E194,"Allele","Height"),'ce raw data'!$C$1:$CZ$1,0))="","-",INDEX('ce raw data'!$C$2:$CZ$3000,MATCH(1,INDEX(('ce raw data'!$A$2:$A$3000=C191)*('ce raw data'!$B$2:$B$3000=$B202),,),0),MATCH(SUBSTITUTE(E194,"Allele","Height"),'ce raw data'!$C$1:$CZ$1,0))),"-")</f>
        <v>-</v>
      </c>
      <c r="F201" s="8" t="str">
        <f>IFERROR(IF(INDEX('ce raw data'!$C$2:$CZ$3000,MATCH(1,INDEX(('ce raw data'!$A$2:$A$3000=C191)*('ce raw data'!$B$2:$B$3000=$B202),,),0),MATCH(SUBSTITUTE(F194,"Allele","Height"),'ce raw data'!$C$1:$CZ$1,0))="","-",INDEX('ce raw data'!$C$2:$CZ$3000,MATCH(1,INDEX(('ce raw data'!$A$2:$A$3000=C191)*('ce raw data'!$B$2:$B$3000=$B202),,),0),MATCH(SUBSTITUTE(F194,"Allele","Height"),'ce raw data'!$C$1:$CZ$1,0))),"-")</f>
        <v>-</v>
      </c>
      <c r="G201" s="8" t="str">
        <f>IFERROR(IF(INDEX('ce raw data'!$C$2:$CZ$3000,MATCH(1,INDEX(('ce raw data'!$A$2:$A$3000=C191)*('ce raw data'!$B$2:$B$3000=$B202),,),0),MATCH(SUBSTITUTE(G194,"Allele","Height"),'ce raw data'!$C$1:$CZ$1,0))="","-",INDEX('ce raw data'!$C$2:$CZ$3000,MATCH(1,INDEX(('ce raw data'!$A$2:$A$3000=C191)*('ce raw data'!$B$2:$B$3000=$B202),,),0),MATCH(SUBSTITUTE(G194,"Allele","Height"),'ce raw data'!$C$1:$CZ$1,0))),"-")</f>
        <v>-</v>
      </c>
      <c r="H201" s="8" t="str">
        <f>IFERROR(IF(INDEX('ce raw data'!$C$2:$CZ$3000,MATCH(1,INDEX(('ce raw data'!$A$2:$A$3000=C191)*('ce raw data'!$B$2:$B$3000=$B202),,),0),MATCH(SUBSTITUTE(H194,"Allele","Height"),'ce raw data'!$C$1:$CZ$1,0))="","-",INDEX('ce raw data'!$C$2:$CZ$3000,MATCH(1,INDEX(('ce raw data'!$A$2:$A$3000=C191)*('ce raw data'!$B$2:$B$3000=$B202),,),0),MATCH(SUBSTITUTE(H194,"Allele","Height"),'ce raw data'!$C$1:$CZ$1,0))),"-")</f>
        <v>-</v>
      </c>
      <c r="I201" s="8" t="str">
        <f>IFERROR(IF(INDEX('ce raw data'!$C$2:$CZ$3000,MATCH(1,INDEX(('ce raw data'!$A$2:$A$3000=C191)*('ce raw data'!$B$2:$B$3000=$B202),,),0),MATCH(SUBSTITUTE(I194,"Allele","Height"),'ce raw data'!$C$1:$CZ$1,0))="","-",INDEX('ce raw data'!$C$2:$CZ$3000,MATCH(1,INDEX(('ce raw data'!$A$2:$A$3000=C191)*('ce raw data'!$B$2:$B$3000=$B202),,),0),MATCH(SUBSTITUTE(I194,"Allele","Height"),'ce raw data'!$C$1:$CZ$1,0))),"-")</f>
        <v>-</v>
      </c>
      <c r="J201" s="8" t="str">
        <f>IFERROR(IF(INDEX('ce raw data'!$C$2:$CZ$3000,MATCH(1,INDEX(('ce raw data'!$A$2:$A$3000=C191)*('ce raw data'!$B$2:$B$3000=$B202),,),0),MATCH(SUBSTITUTE(J194,"Allele","Height"),'ce raw data'!$C$1:$CZ$1,0))="","-",INDEX('ce raw data'!$C$2:$CZ$3000,MATCH(1,INDEX(('ce raw data'!$A$2:$A$3000=C191)*('ce raw data'!$B$2:$B$3000=$B202),,),0),MATCH(SUBSTITUTE(J194,"Allele","Height"),'ce raw data'!$C$1:$CZ$1,0))),"-")</f>
        <v>-</v>
      </c>
      <c r="K201" s="8" t="str">
        <f>IFERROR(IF(INDEX('ce raw data'!$C$2:$CZ$3000,MATCH(1,INDEX(('ce raw data'!$A$2:$A$3000=C191)*('ce raw data'!$B$2:$B$3000=$B202),,),0),MATCH(SUBSTITUTE(K194,"Allele","Height"),'ce raw data'!$C$1:$CZ$1,0))="","-",INDEX('ce raw data'!$C$2:$CZ$3000,MATCH(1,INDEX(('ce raw data'!$A$2:$A$3000=C191)*('ce raw data'!$B$2:$B$3000=$B202),,),0),MATCH(SUBSTITUTE(K194,"Allele","Height"),'ce raw data'!$C$1:$CZ$1,0))),"-")</f>
        <v>-</v>
      </c>
      <c r="L201" s="8" t="str">
        <f>IFERROR(IF(INDEX('ce raw data'!$C$2:$CZ$3000,MATCH(1,INDEX(('ce raw data'!$A$2:$A$3000=C191)*('ce raw data'!$B$2:$B$3000=$B202),,),0),MATCH(SUBSTITUTE(L194,"Allele","Height"),'ce raw data'!$C$1:$CZ$1,0))="","-",INDEX('ce raw data'!$C$2:$CZ$3000,MATCH(1,INDEX(('ce raw data'!$A$2:$A$3000=C191)*('ce raw data'!$B$2:$B$3000=$B202),,),0),MATCH(SUBSTITUTE(L194,"Allele","Height"),'ce raw data'!$C$1:$CZ$1,0))),"-")</f>
        <v>-</v>
      </c>
      <c r="M201" s="8" t="str">
        <f>IFERROR(IF(INDEX('ce raw data'!$C$2:$CZ$3000,MATCH(1,INDEX(('ce raw data'!$A$2:$A$3000=C191)*('ce raw data'!$B$2:$B$3000=$B202),,),0),MATCH(SUBSTITUTE(M194,"Allele","Height"),'ce raw data'!$C$1:$CZ$1,0))="","-",INDEX('ce raw data'!$C$2:$CZ$3000,MATCH(1,INDEX(('ce raw data'!$A$2:$A$3000=C191)*('ce raw data'!$B$2:$B$3000=$B202),,),0),MATCH(SUBSTITUTE(M194,"Allele","Height"),'ce raw data'!$C$1:$CZ$1,0))),"-")</f>
        <v>-</v>
      </c>
      <c r="N201" s="8" t="str">
        <f>IFERROR(IF(INDEX('ce raw data'!$C$2:$CZ$3000,MATCH(1,INDEX(('ce raw data'!$A$2:$A$3000=C191)*('ce raw data'!$B$2:$B$3000=$B202),,),0),MATCH(SUBSTITUTE(N194,"Allele","Height"),'ce raw data'!$C$1:$CZ$1,0))="","-",INDEX('ce raw data'!$C$2:$CZ$3000,MATCH(1,INDEX(('ce raw data'!$A$2:$A$3000=C191)*('ce raw data'!$B$2:$B$3000=$B202),,),0),MATCH(SUBSTITUTE(N194,"Allele","Height"),'ce raw data'!$C$1:$CZ$1,0))),"-")</f>
        <v>-</v>
      </c>
    </row>
    <row r="202" spans="2:14" x14ac:dyDescent="0.4">
      <c r="B202" s="10" t="str">
        <f>'Allele Call Table'!$A$77</f>
        <v>D2S441</v>
      </c>
      <c r="C202" s="8" t="str">
        <f>IFERROR(IF(INDEX('ce raw data'!$C$2:$CZ$3000,MATCH(1,INDEX(('ce raw data'!$A$2:$A$3000=C191)*('ce raw data'!$B$2:$B$3000=$B202),,),0),MATCH(C194,'ce raw data'!$C$1:$CZ$1,0))="","-",INDEX('ce raw data'!$C$2:$CZ$3000,MATCH(1,INDEX(('ce raw data'!$A$2:$A$3000=C191)*('ce raw data'!$B$2:$B$3000=$B202),,),0),MATCH(C194,'ce raw data'!$C$1:$CZ$1,0))),"-")</f>
        <v>-</v>
      </c>
      <c r="D202" s="8" t="str">
        <f>IFERROR(IF(INDEX('ce raw data'!$C$2:$CZ$3000,MATCH(1,INDEX(('ce raw data'!$A$2:$A$3000=C191)*('ce raw data'!$B$2:$B$3000=$B202),,),0),MATCH(D194,'ce raw data'!$C$1:$CZ$1,0))="","-",INDEX('ce raw data'!$C$2:$CZ$3000,MATCH(1,INDEX(('ce raw data'!$A$2:$A$3000=C191)*('ce raw data'!$B$2:$B$3000=$B202),,),0),MATCH(D194,'ce raw data'!$C$1:$CZ$1,0))),"-")</f>
        <v>-</v>
      </c>
      <c r="E202" s="8" t="str">
        <f>IFERROR(IF(INDEX('ce raw data'!$C$2:$CZ$3000,MATCH(1,INDEX(('ce raw data'!$A$2:$A$3000=C191)*('ce raw data'!$B$2:$B$3000=$B202),,),0),MATCH(E194,'ce raw data'!$C$1:$CZ$1,0))="","-",INDEX('ce raw data'!$C$2:$CZ$3000,MATCH(1,INDEX(('ce raw data'!$A$2:$A$3000=C191)*('ce raw data'!$B$2:$B$3000=$B202),,),0),MATCH(E194,'ce raw data'!$C$1:$CZ$1,0))),"-")</f>
        <v>-</v>
      </c>
      <c r="F202" s="8" t="str">
        <f>IFERROR(IF(INDEX('ce raw data'!$C$2:$CZ$3000,MATCH(1,INDEX(('ce raw data'!$A$2:$A$3000=C191)*('ce raw data'!$B$2:$B$3000=$B202),,),0),MATCH(F194,'ce raw data'!$C$1:$CZ$1,0))="","-",INDEX('ce raw data'!$C$2:$CZ$3000,MATCH(1,INDEX(('ce raw data'!$A$2:$A$3000=C191)*('ce raw data'!$B$2:$B$3000=$B202),,),0),MATCH(F194,'ce raw data'!$C$1:$CZ$1,0))),"-")</f>
        <v>-</v>
      </c>
      <c r="G202" s="8" t="str">
        <f>IFERROR(IF(INDEX('ce raw data'!$C$2:$CZ$3000,MATCH(1,INDEX(('ce raw data'!$A$2:$A$3000=C191)*('ce raw data'!$B$2:$B$3000=$B202),,),0),MATCH(G194,'ce raw data'!$C$1:$CZ$1,0))="","-",INDEX('ce raw data'!$C$2:$CZ$3000,MATCH(1,INDEX(('ce raw data'!$A$2:$A$3000=C191)*('ce raw data'!$B$2:$B$3000=$B202),,),0),MATCH(G194,'ce raw data'!$C$1:$CZ$1,0))),"-")</f>
        <v>-</v>
      </c>
      <c r="H202" s="8" t="str">
        <f>IFERROR(IF(INDEX('ce raw data'!$C$2:$CZ$3000,MATCH(1,INDEX(('ce raw data'!$A$2:$A$3000=C191)*('ce raw data'!$B$2:$B$3000=$B202),,),0),MATCH(H194,'ce raw data'!$C$1:$CZ$1,0))="","-",INDEX('ce raw data'!$C$2:$CZ$3000,MATCH(1,INDEX(('ce raw data'!$A$2:$A$3000=C191)*('ce raw data'!$B$2:$B$3000=$B202),,),0),MATCH(H194,'ce raw data'!$C$1:$CZ$1,0))),"-")</f>
        <v>-</v>
      </c>
      <c r="I202" s="8" t="str">
        <f>IFERROR(IF(INDEX('ce raw data'!$C$2:$CZ$3000,MATCH(1,INDEX(('ce raw data'!$A$2:$A$3000=C191)*('ce raw data'!$B$2:$B$3000=$B202),,),0),MATCH(I194,'ce raw data'!$C$1:$CZ$1,0))="","-",INDEX('ce raw data'!$C$2:$CZ$3000,MATCH(1,INDEX(('ce raw data'!$A$2:$A$3000=C191)*('ce raw data'!$B$2:$B$3000=$B202),,),0),MATCH(I194,'ce raw data'!$C$1:$CZ$1,0))),"-")</f>
        <v>-</v>
      </c>
      <c r="J202" s="8" t="str">
        <f>IFERROR(IF(INDEX('ce raw data'!$C$2:$CZ$3000,MATCH(1,INDEX(('ce raw data'!$A$2:$A$3000=C191)*('ce raw data'!$B$2:$B$3000=$B202),,),0),MATCH(J194,'ce raw data'!$C$1:$CZ$1,0))="","-",INDEX('ce raw data'!$C$2:$CZ$3000,MATCH(1,INDEX(('ce raw data'!$A$2:$A$3000=C191)*('ce raw data'!$B$2:$B$3000=$B202),,),0),MATCH(J194,'ce raw data'!$C$1:$CZ$1,0))),"-")</f>
        <v>-</v>
      </c>
      <c r="K202" s="8" t="str">
        <f>IFERROR(IF(INDEX('ce raw data'!$C$2:$CZ$3000,MATCH(1,INDEX(('ce raw data'!$A$2:$A$3000=C191)*('ce raw data'!$B$2:$B$3000=$B202),,),0),MATCH(K194,'ce raw data'!$C$1:$CZ$1,0))="","-",INDEX('ce raw data'!$C$2:$CZ$3000,MATCH(1,INDEX(('ce raw data'!$A$2:$A$3000=C191)*('ce raw data'!$B$2:$B$3000=$B202),,),0),MATCH(K194,'ce raw data'!$C$1:$CZ$1,0))),"-")</f>
        <v>-</v>
      </c>
      <c r="L202" s="8" t="str">
        <f>IFERROR(IF(INDEX('ce raw data'!$C$2:$CZ$3000,MATCH(1,INDEX(('ce raw data'!$A$2:$A$3000=C191)*('ce raw data'!$B$2:$B$3000=$B202),,),0),MATCH(L194,'ce raw data'!$C$1:$CZ$1,0))="","-",INDEX('ce raw data'!$C$2:$CZ$3000,MATCH(1,INDEX(('ce raw data'!$A$2:$A$3000=C191)*('ce raw data'!$B$2:$B$3000=$B202),,),0),MATCH(L194,'ce raw data'!$C$1:$CZ$1,0))),"-")</f>
        <v>-</v>
      </c>
      <c r="M202" s="8" t="str">
        <f>IFERROR(IF(INDEX('ce raw data'!$C$2:$CZ$3000,MATCH(1,INDEX(('ce raw data'!$A$2:$A$3000=C191)*('ce raw data'!$B$2:$B$3000=$B202),,),0),MATCH(M194,'ce raw data'!$C$1:$CZ$1,0))="","-",INDEX('ce raw data'!$C$2:$CZ$3000,MATCH(1,INDEX(('ce raw data'!$A$2:$A$3000=C191)*('ce raw data'!$B$2:$B$3000=$B202),,),0),MATCH(M194,'ce raw data'!$C$1:$CZ$1,0))),"-")</f>
        <v>-</v>
      </c>
      <c r="N202" s="8" t="str">
        <f>IFERROR(IF(INDEX('ce raw data'!$C$2:$CZ$3000,MATCH(1,INDEX(('ce raw data'!$A$2:$A$3000=C191)*('ce raw data'!$B$2:$B$3000=$B202),,),0),MATCH(N194,'ce raw data'!$C$1:$CZ$1,0))="","-",INDEX('ce raw data'!$C$2:$CZ$3000,MATCH(1,INDEX(('ce raw data'!$A$2:$A$3000=C191)*('ce raw data'!$B$2:$B$3000=$B202),,),0),MATCH(N194,'ce raw data'!$C$1:$CZ$1,0))),"-")</f>
        <v>-</v>
      </c>
    </row>
    <row r="203" spans="2:14" hidden="1" x14ac:dyDescent="0.4">
      <c r="B203" s="10"/>
      <c r="C203" s="8" t="str">
        <f>IFERROR(IF(INDEX('ce raw data'!$C$2:$CZ$3000,MATCH(1,INDEX(('ce raw data'!$A$2:$A$3000=C191)*('ce raw data'!$B$2:$B$3000=$B204),,),0),MATCH(SUBSTITUTE(C194,"Allele","Height"),'ce raw data'!$C$1:$CZ$1,0))="","-",INDEX('ce raw data'!$C$2:$CZ$3000,MATCH(1,INDEX(('ce raw data'!$A$2:$A$3000=C191)*('ce raw data'!$B$2:$B$3000=$B204),,),0),MATCH(SUBSTITUTE(C194,"Allele","Height"),'ce raw data'!$C$1:$CZ$1,0))),"-")</f>
        <v>-</v>
      </c>
      <c r="D203" s="8" t="str">
        <f>IFERROR(IF(INDEX('ce raw data'!$C$2:$CZ$3000,MATCH(1,INDEX(('ce raw data'!$A$2:$A$3000=C191)*('ce raw data'!$B$2:$B$3000=$B204),,),0),MATCH(SUBSTITUTE(D194,"Allele","Height"),'ce raw data'!$C$1:$CZ$1,0))="","-",INDEX('ce raw data'!$C$2:$CZ$3000,MATCH(1,INDEX(('ce raw data'!$A$2:$A$3000=C191)*('ce raw data'!$B$2:$B$3000=$B204),,),0),MATCH(SUBSTITUTE(D194,"Allele","Height"),'ce raw data'!$C$1:$CZ$1,0))),"-")</f>
        <v>-</v>
      </c>
      <c r="E203" s="8" t="str">
        <f>IFERROR(IF(INDEX('ce raw data'!$C$2:$CZ$3000,MATCH(1,INDEX(('ce raw data'!$A$2:$A$3000=C191)*('ce raw data'!$B$2:$B$3000=$B204),,),0),MATCH(SUBSTITUTE(E194,"Allele","Height"),'ce raw data'!$C$1:$CZ$1,0))="","-",INDEX('ce raw data'!$C$2:$CZ$3000,MATCH(1,INDEX(('ce raw data'!$A$2:$A$3000=C191)*('ce raw data'!$B$2:$B$3000=$B204),,),0),MATCH(SUBSTITUTE(E194,"Allele","Height"),'ce raw data'!$C$1:$CZ$1,0))),"-")</f>
        <v>-</v>
      </c>
      <c r="F203" s="8" t="str">
        <f>IFERROR(IF(INDEX('ce raw data'!$C$2:$CZ$3000,MATCH(1,INDEX(('ce raw data'!$A$2:$A$3000=C191)*('ce raw data'!$B$2:$B$3000=$B204),,),0),MATCH(SUBSTITUTE(F194,"Allele","Height"),'ce raw data'!$C$1:$CZ$1,0))="","-",INDEX('ce raw data'!$C$2:$CZ$3000,MATCH(1,INDEX(('ce raw data'!$A$2:$A$3000=C191)*('ce raw data'!$B$2:$B$3000=$B204),,),0),MATCH(SUBSTITUTE(F194,"Allele","Height"),'ce raw data'!$C$1:$CZ$1,0))),"-")</f>
        <v>-</v>
      </c>
      <c r="G203" s="8" t="str">
        <f>IFERROR(IF(INDEX('ce raw data'!$C$2:$CZ$3000,MATCH(1,INDEX(('ce raw data'!$A$2:$A$3000=C191)*('ce raw data'!$B$2:$B$3000=$B204),,),0),MATCH(SUBSTITUTE(G194,"Allele","Height"),'ce raw data'!$C$1:$CZ$1,0))="","-",INDEX('ce raw data'!$C$2:$CZ$3000,MATCH(1,INDEX(('ce raw data'!$A$2:$A$3000=C191)*('ce raw data'!$B$2:$B$3000=$B204),,),0),MATCH(SUBSTITUTE(G194,"Allele","Height"),'ce raw data'!$C$1:$CZ$1,0))),"-")</f>
        <v>-</v>
      </c>
      <c r="H203" s="8" t="str">
        <f>IFERROR(IF(INDEX('ce raw data'!$C$2:$CZ$3000,MATCH(1,INDEX(('ce raw data'!$A$2:$A$3000=C191)*('ce raw data'!$B$2:$B$3000=$B204),,),0),MATCH(SUBSTITUTE(H194,"Allele","Height"),'ce raw data'!$C$1:$CZ$1,0))="","-",INDEX('ce raw data'!$C$2:$CZ$3000,MATCH(1,INDEX(('ce raw data'!$A$2:$A$3000=C191)*('ce raw data'!$B$2:$B$3000=$B204),,),0),MATCH(SUBSTITUTE(H194,"Allele","Height"),'ce raw data'!$C$1:$CZ$1,0))),"-")</f>
        <v>-</v>
      </c>
      <c r="I203" s="8" t="str">
        <f>IFERROR(IF(INDEX('ce raw data'!$C$2:$CZ$3000,MATCH(1,INDEX(('ce raw data'!$A$2:$A$3000=C191)*('ce raw data'!$B$2:$B$3000=$B204),,),0),MATCH(SUBSTITUTE(I194,"Allele","Height"),'ce raw data'!$C$1:$CZ$1,0))="","-",INDEX('ce raw data'!$C$2:$CZ$3000,MATCH(1,INDEX(('ce raw data'!$A$2:$A$3000=C191)*('ce raw data'!$B$2:$B$3000=$B204),,),0),MATCH(SUBSTITUTE(I194,"Allele","Height"),'ce raw data'!$C$1:$CZ$1,0))),"-")</f>
        <v>-</v>
      </c>
      <c r="J203" s="8" t="str">
        <f>IFERROR(IF(INDEX('ce raw data'!$C$2:$CZ$3000,MATCH(1,INDEX(('ce raw data'!$A$2:$A$3000=C191)*('ce raw data'!$B$2:$B$3000=$B204),,),0),MATCH(SUBSTITUTE(J194,"Allele","Height"),'ce raw data'!$C$1:$CZ$1,0))="","-",INDEX('ce raw data'!$C$2:$CZ$3000,MATCH(1,INDEX(('ce raw data'!$A$2:$A$3000=C191)*('ce raw data'!$B$2:$B$3000=$B204),,),0),MATCH(SUBSTITUTE(J194,"Allele","Height"),'ce raw data'!$C$1:$CZ$1,0))),"-")</f>
        <v>-</v>
      </c>
      <c r="K203" s="8" t="str">
        <f>IFERROR(IF(INDEX('ce raw data'!$C$2:$CZ$3000,MATCH(1,INDEX(('ce raw data'!$A$2:$A$3000=C191)*('ce raw data'!$B$2:$B$3000=$B204),,),0),MATCH(SUBSTITUTE(K194,"Allele","Height"),'ce raw data'!$C$1:$CZ$1,0))="","-",INDEX('ce raw data'!$C$2:$CZ$3000,MATCH(1,INDEX(('ce raw data'!$A$2:$A$3000=C191)*('ce raw data'!$B$2:$B$3000=$B204),,),0),MATCH(SUBSTITUTE(K194,"Allele","Height"),'ce raw data'!$C$1:$CZ$1,0))),"-")</f>
        <v>-</v>
      </c>
      <c r="L203" s="8" t="str">
        <f>IFERROR(IF(INDEX('ce raw data'!$C$2:$CZ$3000,MATCH(1,INDEX(('ce raw data'!$A$2:$A$3000=C191)*('ce raw data'!$B$2:$B$3000=$B204),,),0),MATCH(SUBSTITUTE(L194,"Allele","Height"),'ce raw data'!$C$1:$CZ$1,0))="","-",INDEX('ce raw data'!$C$2:$CZ$3000,MATCH(1,INDEX(('ce raw data'!$A$2:$A$3000=C191)*('ce raw data'!$B$2:$B$3000=$B204),,),0),MATCH(SUBSTITUTE(L194,"Allele","Height"),'ce raw data'!$C$1:$CZ$1,0))),"-")</f>
        <v>-</v>
      </c>
      <c r="M203" s="8" t="str">
        <f>IFERROR(IF(INDEX('ce raw data'!$C$2:$CZ$3000,MATCH(1,INDEX(('ce raw data'!$A$2:$A$3000=C191)*('ce raw data'!$B$2:$B$3000=$B204),,),0),MATCH(SUBSTITUTE(M194,"Allele","Height"),'ce raw data'!$C$1:$CZ$1,0))="","-",INDEX('ce raw data'!$C$2:$CZ$3000,MATCH(1,INDEX(('ce raw data'!$A$2:$A$3000=C191)*('ce raw data'!$B$2:$B$3000=$B204),,),0),MATCH(SUBSTITUTE(M194,"Allele","Height"),'ce raw data'!$C$1:$CZ$1,0))),"-")</f>
        <v>-</v>
      </c>
      <c r="N203" s="8" t="str">
        <f>IFERROR(IF(INDEX('ce raw data'!$C$2:$CZ$3000,MATCH(1,INDEX(('ce raw data'!$A$2:$A$3000=C191)*('ce raw data'!$B$2:$B$3000=$B204),,),0),MATCH(SUBSTITUTE(N194,"Allele","Height"),'ce raw data'!$C$1:$CZ$1,0))="","-",INDEX('ce raw data'!$C$2:$CZ$3000,MATCH(1,INDEX(('ce raw data'!$A$2:$A$3000=C191)*('ce raw data'!$B$2:$B$3000=$B204),,),0),MATCH(SUBSTITUTE(N194,"Allele","Height"),'ce raw data'!$C$1:$CZ$1,0))),"-")</f>
        <v>-</v>
      </c>
    </row>
    <row r="204" spans="2:14" x14ac:dyDescent="0.4">
      <c r="B204" s="10" t="str">
        <f>'Allele Call Table'!$A$79</f>
        <v>D10S1248</v>
      </c>
      <c r="C204" s="8" t="str">
        <f>IFERROR(IF(INDEX('ce raw data'!$C$2:$CZ$3000,MATCH(1,INDEX(('ce raw data'!$A$2:$A$3000=C191)*('ce raw data'!$B$2:$B$3000=$B204),,),0),MATCH(C194,'ce raw data'!$C$1:$CZ$1,0))="","-",INDEX('ce raw data'!$C$2:$CZ$3000,MATCH(1,INDEX(('ce raw data'!$A$2:$A$3000=C191)*('ce raw data'!$B$2:$B$3000=$B204),,),0),MATCH(C194,'ce raw data'!$C$1:$CZ$1,0))),"-")</f>
        <v>-</v>
      </c>
      <c r="D204" s="8" t="str">
        <f>IFERROR(IF(INDEX('ce raw data'!$C$2:$CZ$3000,MATCH(1,INDEX(('ce raw data'!$A$2:$A$3000=C191)*('ce raw data'!$B$2:$B$3000=$B204),,),0),MATCH(D194,'ce raw data'!$C$1:$CZ$1,0))="","-",INDEX('ce raw data'!$C$2:$CZ$3000,MATCH(1,INDEX(('ce raw data'!$A$2:$A$3000=C191)*('ce raw data'!$B$2:$B$3000=$B204),,),0),MATCH(D194,'ce raw data'!$C$1:$CZ$1,0))),"-")</f>
        <v>-</v>
      </c>
      <c r="E204" s="8" t="str">
        <f>IFERROR(IF(INDEX('ce raw data'!$C$2:$CZ$3000,MATCH(1,INDEX(('ce raw data'!$A$2:$A$3000=C191)*('ce raw data'!$B$2:$B$3000=$B204),,),0),MATCH(E194,'ce raw data'!$C$1:$CZ$1,0))="","-",INDEX('ce raw data'!$C$2:$CZ$3000,MATCH(1,INDEX(('ce raw data'!$A$2:$A$3000=C191)*('ce raw data'!$B$2:$B$3000=$B204),,),0),MATCH(E194,'ce raw data'!$C$1:$CZ$1,0))),"-")</f>
        <v>-</v>
      </c>
      <c r="F204" s="8" t="str">
        <f>IFERROR(IF(INDEX('ce raw data'!$C$2:$CZ$3000,MATCH(1,INDEX(('ce raw data'!$A$2:$A$3000=C191)*('ce raw data'!$B$2:$B$3000=$B204),,),0),MATCH(F194,'ce raw data'!$C$1:$CZ$1,0))="","-",INDEX('ce raw data'!$C$2:$CZ$3000,MATCH(1,INDEX(('ce raw data'!$A$2:$A$3000=C191)*('ce raw data'!$B$2:$B$3000=$B204),,),0),MATCH(F194,'ce raw data'!$C$1:$CZ$1,0))),"-")</f>
        <v>-</v>
      </c>
      <c r="G204" s="8" t="str">
        <f>IFERROR(IF(INDEX('ce raw data'!$C$2:$CZ$3000,MATCH(1,INDEX(('ce raw data'!$A$2:$A$3000=C191)*('ce raw data'!$B$2:$B$3000=$B204),,),0),MATCH(G194,'ce raw data'!$C$1:$CZ$1,0))="","-",INDEX('ce raw data'!$C$2:$CZ$3000,MATCH(1,INDEX(('ce raw data'!$A$2:$A$3000=C191)*('ce raw data'!$B$2:$B$3000=$B204),,),0),MATCH(G194,'ce raw data'!$C$1:$CZ$1,0))),"-")</f>
        <v>-</v>
      </c>
      <c r="H204" s="8" t="str">
        <f>IFERROR(IF(INDEX('ce raw data'!$C$2:$CZ$3000,MATCH(1,INDEX(('ce raw data'!$A$2:$A$3000=C191)*('ce raw data'!$B$2:$B$3000=$B204),,),0),MATCH(H194,'ce raw data'!$C$1:$CZ$1,0))="","-",INDEX('ce raw data'!$C$2:$CZ$3000,MATCH(1,INDEX(('ce raw data'!$A$2:$A$3000=C191)*('ce raw data'!$B$2:$B$3000=$B204),,),0),MATCH(H194,'ce raw data'!$C$1:$CZ$1,0))),"-")</f>
        <v>-</v>
      </c>
      <c r="I204" s="8" t="str">
        <f>IFERROR(IF(INDEX('ce raw data'!$C$2:$CZ$3000,MATCH(1,INDEX(('ce raw data'!$A$2:$A$3000=C191)*('ce raw data'!$B$2:$B$3000=$B204),,),0),MATCH(I194,'ce raw data'!$C$1:$CZ$1,0))="","-",INDEX('ce raw data'!$C$2:$CZ$3000,MATCH(1,INDEX(('ce raw data'!$A$2:$A$3000=C191)*('ce raw data'!$B$2:$B$3000=$B204),,),0),MATCH(I194,'ce raw data'!$C$1:$CZ$1,0))),"-")</f>
        <v>-</v>
      </c>
      <c r="J204" s="8" t="str">
        <f>IFERROR(IF(INDEX('ce raw data'!$C$2:$CZ$3000,MATCH(1,INDEX(('ce raw data'!$A$2:$A$3000=C191)*('ce raw data'!$B$2:$B$3000=$B204),,),0),MATCH(J194,'ce raw data'!$C$1:$CZ$1,0))="","-",INDEX('ce raw data'!$C$2:$CZ$3000,MATCH(1,INDEX(('ce raw data'!$A$2:$A$3000=C191)*('ce raw data'!$B$2:$B$3000=$B204),,),0),MATCH(J194,'ce raw data'!$C$1:$CZ$1,0))),"-")</f>
        <v>-</v>
      </c>
      <c r="K204" s="8" t="str">
        <f>IFERROR(IF(INDEX('ce raw data'!$C$2:$CZ$3000,MATCH(1,INDEX(('ce raw data'!$A$2:$A$3000=C191)*('ce raw data'!$B$2:$B$3000=$B204),,),0),MATCH(K194,'ce raw data'!$C$1:$CZ$1,0))="","-",INDEX('ce raw data'!$C$2:$CZ$3000,MATCH(1,INDEX(('ce raw data'!$A$2:$A$3000=C191)*('ce raw data'!$B$2:$B$3000=$B204),,),0),MATCH(K194,'ce raw data'!$C$1:$CZ$1,0))),"-")</f>
        <v>-</v>
      </c>
      <c r="L204" s="8" t="str">
        <f>IFERROR(IF(INDEX('ce raw data'!$C$2:$CZ$3000,MATCH(1,INDEX(('ce raw data'!$A$2:$A$3000=C191)*('ce raw data'!$B$2:$B$3000=$B204),,),0),MATCH(L194,'ce raw data'!$C$1:$CZ$1,0))="","-",INDEX('ce raw data'!$C$2:$CZ$3000,MATCH(1,INDEX(('ce raw data'!$A$2:$A$3000=C191)*('ce raw data'!$B$2:$B$3000=$B204),,),0),MATCH(L194,'ce raw data'!$C$1:$CZ$1,0))),"-")</f>
        <v>-</v>
      </c>
      <c r="M204" s="8" t="str">
        <f>IFERROR(IF(INDEX('ce raw data'!$C$2:$CZ$3000,MATCH(1,INDEX(('ce raw data'!$A$2:$A$3000=C191)*('ce raw data'!$B$2:$B$3000=$B204),,),0),MATCH(M194,'ce raw data'!$C$1:$CZ$1,0))="","-",INDEX('ce raw data'!$C$2:$CZ$3000,MATCH(1,INDEX(('ce raw data'!$A$2:$A$3000=C191)*('ce raw data'!$B$2:$B$3000=$B204),,),0),MATCH(M194,'ce raw data'!$C$1:$CZ$1,0))),"-")</f>
        <v>-</v>
      </c>
      <c r="N204" s="8" t="str">
        <f>IFERROR(IF(INDEX('ce raw data'!$C$2:$CZ$3000,MATCH(1,INDEX(('ce raw data'!$A$2:$A$3000=C191)*('ce raw data'!$B$2:$B$3000=$B204),,),0),MATCH(N194,'ce raw data'!$C$1:$CZ$1,0))="","-",INDEX('ce raw data'!$C$2:$CZ$3000,MATCH(1,INDEX(('ce raw data'!$A$2:$A$3000=C191)*('ce raw data'!$B$2:$B$3000=$B204),,),0),MATCH(N194,'ce raw data'!$C$1:$CZ$1,0))),"-")</f>
        <v>-</v>
      </c>
    </row>
    <row r="205" spans="2:14" hidden="1" x14ac:dyDescent="0.4">
      <c r="B205" s="10"/>
      <c r="C205" s="8" t="str">
        <f>IFERROR(IF(INDEX('ce raw data'!$C$2:$CZ$3000,MATCH(1,INDEX(('ce raw data'!$A$2:$A$3000=C191)*('ce raw data'!$B$2:$B$3000=$B206),,),0),MATCH(SUBSTITUTE(C194,"Allele","Height"),'ce raw data'!$C$1:$CZ$1,0))="","-",INDEX('ce raw data'!$C$2:$CZ$3000,MATCH(1,INDEX(('ce raw data'!$A$2:$A$3000=C191)*('ce raw data'!$B$2:$B$3000=$B206),,),0),MATCH(SUBSTITUTE(C194,"Allele","Height"),'ce raw data'!$C$1:$CZ$1,0))),"-")</f>
        <v>-</v>
      </c>
      <c r="D205" s="8" t="str">
        <f>IFERROR(IF(INDEX('ce raw data'!$C$2:$CZ$3000,MATCH(1,INDEX(('ce raw data'!$A$2:$A$3000=C191)*('ce raw data'!$B$2:$B$3000=$B206),,),0),MATCH(SUBSTITUTE(D194,"Allele","Height"),'ce raw data'!$C$1:$CZ$1,0))="","-",INDEX('ce raw data'!$C$2:$CZ$3000,MATCH(1,INDEX(('ce raw data'!$A$2:$A$3000=C191)*('ce raw data'!$B$2:$B$3000=$B206),,),0),MATCH(SUBSTITUTE(D194,"Allele","Height"),'ce raw data'!$C$1:$CZ$1,0))),"-")</f>
        <v>-</v>
      </c>
      <c r="E205" s="8" t="str">
        <f>IFERROR(IF(INDEX('ce raw data'!$C$2:$CZ$3000,MATCH(1,INDEX(('ce raw data'!$A$2:$A$3000=C191)*('ce raw data'!$B$2:$B$3000=$B206),,),0),MATCH(SUBSTITUTE(E194,"Allele","Height"),'ce raw data'!$C$1:$CZ$1,0))="","-",INDEX('ce raw data'!$C$2:$CZ$3000,MATCH(1,INDEX(('ce raw data'!$A$2:$A$3000=C191)*('ce raw data'!$B$2:$B$3000=$B206),,),0),MATCH(SUBSTITUTE(E194,"Allele","Height"),'ce raw data'!$C$1:$CZ$1,0))),"-")</f>
        <v>-</v>
      </c>
      <c r="F205" s="8" t="str">
        <f>IFERROR(IF(INDEX('ce raw data'!$C$2:$CZ$3000,MATCH(1,INDEX(('ce raw data'!$A$2:$A$3000=C191)*('ce raw data'!$B$2:$B$3000=$B206),,),0),MATCH(SUBSTITUTE(F194,"Allele","Height"),'ce raw data'!$C$1:$CZ$1,0))="","-",INDEX('ce raw data'!$C$2:$CZ$3000,MATCH(1,INDEX(('ce raw data'!$A$2:$A$3000=C191)*('ce raw data'!$B$2:$B$3000=$B206),,),0),MATCH(SUBSTITUTE(F194,"Allele","Height"),'ce raw data'!$C$1:$CZ$1,0))),"-")</f>
        <v>-</v>
      </c>
      <c r="G205" s="8" t="str">
        <f>IFERROR(IF(INDEX('ce raw data'!$C$2:$CZ$3000,MATCH(1,INDEX(('ce raw data'!$A$2:$A$3000=C191)*('ce raw data'!$B$2:$B$3000=$B206),,),0),MATCH(SUBSTITUTE(G194,"Allele","Height"),'ce raw data'!$C$1:$CZ$1,0))="","-",INDEX('ce raw data'!$C$2:$CZ$3000,MATCH(1,INDEX(('ce raw data'!$A$2:$A$3000=C191)*('ce raw data'!$B$2:$B$3000=$B206),,),0),MATCH(SUBSTITUTE(G194,"Allele","Height"),'ce raw data'!$C$1:$CZ$1,0))),"-")</f>
        <v>-</v>
      </c>
      <c r="H205" s="8" t="str">
        <f>IFERROR(IF(INDEX('ce raw data'!$C$2:$CZ$3000,MATCH(1,INDEX(('ce raw data'!$A$2:$A$3000=C191)*('ce raw data'!$B$2:$B$3000=$B206),,),0),MATCH(SUBSTITUTE(H194,"Allele","Height"),'ce raw data'!$C$1:$CZ$1,0))="","-",INDEX('ce raw data'!$C$2:$CZ$3000,MATCH(1,INDEX(('ce raw data'!$A$2:$A$3000=C191)*('ce raw data'!$B$2:$B$3000=$B206),,),0),MATCH(SUBSTITUTE(H194,"Allele","Height"),'ce raw data'!$C$1:$CZ$1,0))),"-")</f>
        <v>-</v>
      </c>
      <c r="I205" s="8" t="str">
        <f>IFERROR(IF(INDEX('ce raw data'!$C$2:$CZ$3000,MATCH(1,INDEX(('ce raw data'!$A$2:$A$3000=C191)*('ce raw data'!$B$2:$B$3000=$B206),,),0),MATCH(SUBSTITUTE(I194,"Allele","Height"),'ce raw data'!$C$1:$CZ$1,0))="","-",INDEX('ce raw data'!$C$2:$CZ$3000,MATCH(1,INDEX(('ce raw data'!$A$2:$A$3000=C191)*('ce raw data'!$B$2:$B$3000=$B206),,),0),MATCH(SUBSTITUTE(I194,"Allele","Height"),'ce raw data'!$C$1:$CZ$1,0))),"-")</f>
        <v>-</v>
      </c>
      <c r="J205" s="8" t="str">
        <f>IFERROR(IF(INDEX('ce raw data'!$C$2:$CZ$3000,MATCH(1,INDEX(('ce raw data'!$A$2:$A$3000=C191)*('ce raw data'!$B$2:$B$3000=$B206),,),0),MATCH(SUBSTITUTE(J194,"Allele","Height"),'ce raw data'!$C$1:$CZ$1,0))="","-",INDEX('ce raw data'!$C$2:$CZ$3000,MATCH(1,INDEX(('ce raw data'!$A$2:$A$3000=C191)*('ce raw data'!$B$2:$B$3000=$B206),,),0),MATCH(SUBSTITUTE(J194,"Allele","Height"),'ce raw data'!$C$1:$CZ$1,0))),"-")</f>
        <v>-</v>
      </c>
      <c r="K205" s="8" t="str">
        <f>IFERROR(IF(INDEX('ce raw data'!$C$2:$CZ$3000,MATCH(1,INDEX(('ce raw data'!$A$2:$A$3000=C191)*('ce raw data'!$B$2:$B$3000=$B206),,),0),MATCH(SUBSTITUTE(K194,"Allele","Height"),'ce raw data'!$C$1:$CZ$1,0))="","-",INDEX('ce raw data'!$C$2:$CZ$3000,MATCH(1,INDEX(('ce raw data'!$A$2:$A$3000=C191)*('ce raw data'!$B$2:$B$3000=$B206),,),0),MATCH(SUBSTITUTE(K194,"Allele","Height"),'ce raw data'!$C$1:$CZ$1,0))),"-")</f>
        <v>-</v>
      </c>
      <c r="L205" s="8" t="str">
        <f>IFERROR(IF(INDEX('ce raw data'!$C$2:$CZ$3000,MATCH(1,INDEX(('ce raw data'!$A$2:$A$3000=C191)*('ce raw data'!$B$2:$B$3000=$B206),,),0),MATCH(SUBSTITUTE(L194,"Allele","Height"),'ce raw data'!$C$1:$CZ$1,0))="","-",INDEX('ce raw data'!$C$2:$CZ$3000,MATCH(1,INDEX(('ce raw data'!$A$2:$A$3000=C191)*('ce raw data'!$B$2:$B$3000=$B206),,),0),MATCH(SUBSTITUTE(L194,"Allele","Height"),'ce raw data'!$C$1:$CZ$1,0))),"-")</f>
        <v>-</v>
      </c>
      <c r="M205" s="8" t="str">
        <f>IFERROR(IF(INDEX('ce raw data'!$C$2:$CZ$3000,MATCH(1,INDEX(('ce raw data'!$A$2:$A$3000=C191)*('ce raw data'!$B$2:$B$3000=$B206),,),0),MATCH(SUBSTITUTE(M194,"Allele","Height"),'ce raw data'!$C$1:$CZ$1,0))="","-",INDEX('ce raw data'!$C$2:$CZ$3000,MATCH(1,INDEX(('ce raw data'!$A$2:$A$3000=C191)*('ce raw data'!$B$2:$B$3000=$B206),,),0),MATCH(SUBSTITUTE(M194,"Allele","Height"),'ce raw data'!$C$1:$CZ$1,0))),"-")</f>
        <v>-</v>
      </c>
      <c r="N205" s="8" t="str">
        <f>IFERROR(IF(INDEX('ce raw data'!$C$2:$CZ$3000,MATCH(1,INDEX(('ce raw data'!$A$2:$A$3000=C191)*('ce raw data'!$B$2:$B$3000=$B206),,),0),MATCH(SUBSTITUTE(N194,"Allele","Height"),'ce raw data'!$C$1:$CZ$1,0))="","-",INDEX('ce raw data'!$C$2:$CZ$3000,MATCH(1,INDEX(('ce raw data'!$A$2:$A$3000=C191)*('ce raw data'!$B$2:$B$3000=$B206),,),0),MATCH(SUBSTITUTE(N194,"Allele","Height"),'ce raw data'!$C$1:$CZ$1,0))),"-")</f>
        <v>-</v>
      </c>
    </row>
    <row r="206" spans="2:14" x14ac:dyDescent="0.4">
      <c r="B206" s="10" t="str">
        <f>'Allele Call Table'!$A$81</f>
        <v>D13S317</v>
      </c>
      <c r="C206" s="8" t="str">
        <f>IFERROR(IF(INDEX('ce raw data'!$C$2:$CZ$3000,MATCH(1,INDEX(('ce raw data'!$A$2:$A$3000=C191)*('ce raw data'!$B$2:$B$3000=$B206),,),0),MATCH(C194,'ce raw data'!$C$1:$CZ$1,0))="","-",INDEX('ce raw data'!$C$2:$CZ$3000,MATCH(1,INDEX(('ce raw data'!$A$2:$A$3000=C191)*('ce raw data'!$B$2:$B$3000=$B206),,),0),MATCH(C194,'ce raw data'!$C$1:$CZ$1,0))),"-")</f>
        <v>-</v>
      </c>
      <c r="D206" s="8" t="str">
        <f>IFERROR(IF(INDEX('ce raw data'!$C$2:$CZ$3000,MATCH(1,INDEX(('ce raw data'!$A$2:$A$3000=C191)*('ce raw data'!$B$2:$B$3000=$B206),,),0),MATCH(D194,'ce raw data'!$C$1:$CZ$1,0))="","-",INDEX('ce raw data'!$C$2:$CZ$3000,MATCH(1,INDEX(('ce raw data'!$A$2:$A$3000=C191)*('ce raw data'!$B$2:$B$3000=$B206),,),0),MATCH(D194,'ce raw data'!$C$1:$CZ$1,0))),"-")</f>
        <v>-</v>
      </c>
      <c r="E206" s="8" t="str">
        <f>IFERROR(IF(INDEX('ce raw data'!$C$2:$CZ$3000,MATCH(1,INDEX(('ce raw data'!$A$2:$A$3000=C191)*('ce raw data'!$B$2:$B$3000=$B206),,),0),MATCH(E194,'ce raw data'!$C$1:$CZ$1,0))="","-",INDEX('ce raw data'!$C$2:$CZ$3000,MATCH(1,INDEX(('ce raw data'!$A$2:$A$3000=C191)*('ce raw data'!$B$2:$B$3000=$B206),,),0),MATCH(E194,'ce raw data'!$C$1:$CZ$1,0))),"-")</f>
        <v>-</v>
      </c>
      <c r="F206" s="8" t="str">
        <f>IFERROR(IF(INDEX('ce raw data'!$C$2:$CZ$3000,MATCH(1,INDEX(('ce raw data'!$A$2:$A$3000=C191)*('ce raw data'!$B$2:$B$3000=$B206),,),0),MATCH(F194,'ce raw data'!$C$1:$CZ$1,0))="","-",INDEX('ce raw data'!$C$2:$CZ$3000,MATCH(1,INDEX(('ce raw data'!$A$2:$A$3000=C191)*('ce raw data'!$B$2:$B$3000=$B206),,),0),MATCH(F194,'ce raw data'!$C$1:$CZ$1,0))),"-")</f>
        <v>-</v>
      </c>
      <c r="G206" s="8" t="str">
        <f>IFERROR(IF(INDEX('ce raw data'!$C$2:$CZ$3000,MATCH(1,INDEX(('ce raw data'!$A$2:$A$3000=C191)*('ce raw data'!$B$2:$B$3000=$B206),,),0),MATCH(G194,'ce raw data'!$C$1:$CZ$1,0))="","-",INDEX('ce raw data'!$C$2:$CZ$3000,MATCH(1,INDEX(('ce raw data'!$A$2:$A$3000=C191)*('ce raw data'!$B$2:$B$3000=$B206),,),0),MATCH(G194,'ce raw data'!$C$1:$CZ$1,0))),"-")</f>
        <v>-</v>
      </c>
      <c r="H206" s="8" t="str">
        <f>IFERROR(IF(INDEX('ce raw data'!$C$2:$CZ$3000,MATCH(1,INDEX(('ce raw data'!$A$2:$A$3000=C191)*('ce raw data'!$B$2:$B$3000=$B206),,),0),MATCH(H194,'ce raw data'!$C$1:$CZ$1,0))="","-",INDEX('ce raw data'!$C$2:$CZ$3000,MATCH(1,INDEX(('ce raw data'!$A$2:$A$3000=C191)*('ce raw data'!$B$2:$B$3000=$B206),,),0),MATCH(H194,'ce raw data'!$C$1:$CZ$1,0))),"-")</f>
        <v>-</v>
      </c>
      <c r="I206" s="8" t="str">
        <f>IFERROR(IF(INDEX('ce raw data'!$C$2:$CZ$3000,MATCH(1,INDEX(('ce raw data'!$A$2:$A$3000=C191)*('ce raw data'!$B$2:$B$3000=$B206),,),0),MATCH(I194,'ce raw data'!$C$1:$CZ$1,0))="","-",INDEX('ce raw data'!$C$2:$CZ$3000,MATCH(1,INDEX(('ce raw data'!$A$2:$A$3000=C191)*('ce raw data'!$B$2:$B$3000=$B206),,),0),MATCH(I194,'ce raw data'!$C$1:$CZ$1,0))),"-")</f>
        <v>-</v>
      </c>
      <c r="J206" s="8" t="str">
        <f>IFERROR(IF(INDEX('ce raw data'!$C$2:$CZ$3000,MATCH(1,INDEX(('ce raw data'!$A$2:$A$3000=C191)*('ce raw data'!$B$2:$B$3000=$B206),,),0),MATCH(J194,'ce raw data'!$C$1:$CZ$1,0))="","-",INDEX('ce raw data'!$C$2:$CZ$3000,MATCH(1,INDEX(('ce raw data'!$A$2:$A$3000=C191)*('ce raw data'!$B$2:$B$3000=$B206),,),0),MATCH(J194,'ce raw data'!$C$1:$CZ$1,0))),"-")</f>
        <v>-</v>
      </c>
      <c r="K206" s="8" t="str">
        <f>IFERROR(IF(INDEX('ce raw data'!$C$2:$CZ$3000,MATCH(1,INDEX(('ce raw data'!$A$2:$A$3000=C191)*('ce raw data'!$B$2:$B$3000=$B206),,),0),MATCH(K194,'ce raw data'!$C$1:$CZ$1,0))="","-",INDEX('ce raw data'!$C$2:$CZ$3000,MATCH(1,INDEX(('ce raw data'!$A$2:$A$3000=C191)*('ce raw data'!$B$2:$B$3000=$B206),,),0),MATCH(K194,'ce raw data'!$C$1:$CZ$1,0))),"-")</f>
        <v>-</v>
      </c>
      <c r="L206" s="8" t="str">
        <f>IFERROR(IF(INDEX('ce raw data'!$C$2:$CZ$3000,MATCH(1,INDEX(('ce raw data'!$A$2:$A$3000=C191)*('ce raw data'!$B$2:$B$3000=$B206),,),0),MATCH(L194,'ce raw data'!$C$1:$CZ$1,0))="","-",INDEX('ce raw data'!$C$2:$CZ$3000,MATCH(1,INDEX(('ce raw data'!$A$2:$A$3000=C191)*('ce raw data'!$B$2:$B$3000=$B206),,),0),MATCH(L194,'ce raw data'!$C$1:$CZ$1,0))),"-")</f>
        <v>-</v>
      </c>
      <c r="M206" s="8" t="str">
        <f>IFERROR(IF(INDEX('ce raw data'!$C$2:$CZ$3000,MATCH(1,INDEX(('ce raw data'!$A$2:$A$3000=C191)*('ce raw data'!$B$2:$B$3000=$B206),,),0),MATCH(M194,'ce raw data'!$C$1:$CZ$1,0))="","-",INDEX('ce raw data'!$C$2:$CZ$3000,MATCH(1,INDEX(('ce raw data'!$A$2:$A$3000=C191)*('ce raw data'!$B$2:$B$3000=$B206),,),0),MATCH(M194,'ce raw data'!$C$1:$CZ$1,0))),"-")</f>
        <v>-</v>
      </c>
      <c r="N206" s="8" t="str">
        <f>IFERROR(IF(INDEX('ce raw data'!$C$2:$CZ$3000,MATCH(1,INDEX(('ce raw data'!$A$2:$A$3000=C191)*('ce raw data'!$B$2:$B$3000=$B206),,),0),MATCH(N194,'ce raw data'!$C$1:$CZ$1,0))="","-",INDEX('ce raw data'!$C$2:$CZ$3000,MATCH(1,INDEX(('ce raw data'!$A$2:$A$3000=C191)*('ce raw data'!$B$2:$B$3000=$B206),,),0),MATCH(N194,'ce raw data'!$C$1:$CZ$1,0))),"-")</f>
        <v>-</v>
      </c>
    </row>
    <row r="207" spans="2:14" hidden="1" x14ac:dyDescent="0.4">
      <c r="B207" s="10"/>
      <c r="C207" s="8" t="str">
        <f>IFERROR(IF(INDEX('ce raw data'!$C$2:$CZ$3000,MATCH(1,INDEX(('ce raw data'!$A$2:$A$3000=C191)*('ce raw data'!$B$2:$B$3000=$B208),,),0),MATCH(SUBSTITUTE(C194,"Allele","Height"),'ce raw data'!$C$1:$CZ$1,0))="","-",INDEX('ce raw data'!$C$2:$CZ$3000,MATCH(1,INDEX(('ce raw data'!$A$2:$A$3000=C191)*('ce raw data'!$B$2:$B$3000=$B208),,),0),MATCH(SUBSTITUTE(C194,"Allele","Height"),'ce raw data'!$C$1:$CZ$1,0))),"-")</f>
        <v>-</v>
      </c>
      <c r="D207" s="8" t="str">
        <f>IFERROR(IF(INDEX('ce raw data'!$C$2:$CZ$3000,MATCH(1,INDEX(('ce raw data'!$A$2:$A$3000=C191)*('ce raw data'!$B$2:$B$3000=$B208),,),0),MATCH(SUBSTITUTE(D194,"Allele","Height"),'ce raw data'!$C$1:$CZ$1,0))="","-",INDEX('ce raw data'!$C$2:$CZ$3000,MATCH(1,INDEX(('ce raw data'!$A$2:$A$3000=C191)*('ce raw data'!$B$2:$B$3000=$B208),,),0),MATCH(SUBSTITUTE(D194,"Allele","Height"),'ce raw data'!$C$1:$CZ$1,0))),"-")</f>
        <v>-</v>
      </c>
      <c r="E207" s="8" t="str">
        <f>IFERROR(IF(INDEX('ce raw data'!$C$2:$CZ$3000,MATCH(1,INDEX(('ce raw data'!$A$2:$A$3000=C191)*('ce raw data'!$B$2:$B$3000=$B208),,),0),MATCH(SUBSTITUTE(E194,"Allele","Height"),'ce raw data'!$C$1:$CZ$1,0))="","-",INDEX('ce raw data'!$C$2:$CZ$3000,MATCH(1,INDEX(('ce raw data'!$A$2:$A$3000=C191)*('ce raw data'!$B$2:$B$3000=$B208),,),0),MATCH(SUBSTITUTE(E194,"Allele","Height"),'ce raw data'!$C$1:$CZ$1,0))),"-")</f>
        <v>-</v>
      </c>
      <c r="F207" s="8" t="str">
        <f>IFERROR(IF(INDEX('ce raw data'!$C$2:$CZ$3000,MATCH(1,INDEX(('ce raw data'!$A$2:$A$3000=C191)*('ce raw data'!$B$2:$B$3000=$B208),,),0),MATCH(SUBSTITUTE(F194,"Allele","Height"),'ce raw data'!$C$1:$CZ$1,0))="","-",INDEX('ce raw data'!$C$2:$CZ$3000,MATCH(1,INDEX(('ce raw data'!$A$2:$A$3000=C191)*('ce raw data'!$B$2:$B$3000=$B208),,),0),MATCH(SUBSTITUTE(F194,"Allele","Height"),'ce raw data'!$C$1:$CZ$1,0))),"-")</f>
        <v>-</v>
      </c>
      <c r="G207" s="8" t="str">
        <f>IFERROR(IF(INDEX('ce raw data'!$C$2:$CZ$3000,MATCH(1,INDEX(('ce raw data'!$A$2:$A$3000=C191)*('ce raw data'!$B$2:$B$3000=$B208),,),0),MATCH(SUBSTITUTE(G194,"Allele","Height"),'ce raw data'!$C$1:$CZ$1,0))="","-",INDEX('ce raw data'!$C$2:$CZ$3000,MATCH(1,INDEX(('ce raw data'!$A$2:$A$3000=C191)*('ce raw data'!$B$2:$B$3000=$B208),,),0),MATCH(SUBSTITUTE(G194,"Allele","Height"),'ce raw data'!$C$1:$CZ$1,0))),"-")</f>
        <v>-</v>
      </c>
      <c r="H207" s="8" t="str">
        <f>IFERROR(IF(INDEX('ce raw data'!$C$2:$CZ$3000,MATCH(1,INDEX(('ce raw data'!$A$2:$A$3000=C191)*('ce raw data'!$B$2:$B$3000=$B208),,),0),MATCH(SUBSTITUTE(H194,"Allele","Height"),'ce raw data'!$C$1:$CZ$1,0))="","-",INDEX('ce raw data'!$C$2:$CZ$3000,MATCH(1,INDEX(('ce raw data'!$A$2:$A$3000=C191)*('ce raw data'!$B$2:$B$3000=$B208),,),0),MATCH(SUBSTITUTE(H194,"Allele","Height"),'ce raw data'!$C$1:$CZ$1,0))),"-")</f>
        <v>-</v>
      </c>
      <c r="I207" s="8" t="str">
        <f>IFERROR(IF(INDEX('ce raw data'!$C$2:$CZ$3000,MATCH(1,INDEX(('ce raw data'!$A$2:$A$3000=C191)*('ce raw data'!$B$2:$B$3000=$B208),,),0),MATCH(SUBSTITUTE(I194,"Allele","Height"),'ce raw data'!$C$1:$CZ$1,0))="","-",INDEX('ce raw data'!$C$2:$CZ$3000,MATCH(1,INDEX(('ce raw data'!$A$2:$A$3000=C191)*('ce raw data'!$B$2:$B$3000=$B208),,),0),MATCH(SUBSTITUTE(I194,"Allele","Height"),'ce raw data'!$C$1:$CZ$1,0))),"-")</f>
        <v>-</v>
      </c>
      <c r="J207" s="8" t="str">
        <f>IFERROR(IF(INDEX('ce raw data'!$C$2:$CZ$3000,MATCH(1,INDEX(('ce raw data'!$A$2:$A$3000=C191)*('ce raw data'!$B$2:$B$3000=$B208),,),0),MATCH(SUBSTITUTE(J194,"Allele","Height"),'ce raw data'!$C$1:$CZ$1,0))="","-",INDEX('ce raw data'!$C$2:$CZ$3000,MATCH(1,INDEX(('ce raw data'!$A$2:$A$3000=C191)*('ce raw data'!$B$2:$B$3000=$B208),,),0),MATCH(SUBSTITUTE(J194,"Allele","Height"),'ce raw data'!$C$1:$CZ$1,0))),"-")</f>
        <v>-</v>
      </c>
      <c r="K207" s="8" t="str">
        <f>IFERROR(IF(INDEX('ce raw data'!$C$2:$CZ$3000,MATCH(1,INDEX(('ce raw data'!$A$2:$A$3000=C191)*('ce raw data'!$B$2:$B$3000=$B208),,),0),MATCH(SUBSTITUTE(K194,"Allele","Height"),'ce raw data'!$C$1:$CZ$1,0))="","-",INDEX('ce raw data'!$C$2:$CZ$3000,MATCH(1,INDEX(('ce raw data'!$A$2:$A$3000=C191)*('ce raw data'!$B$2:$B$3000=$B208),,),0),MATCH(SUBSTITUTE(K194,"Allele","Height"),'ce raw data'!$C$1:$CZ$1,0))),"-")</f>
        <v>-</v>
      </c>
      <c r="L207" s="8" t="str">
        <f>IFERROR(IF(INDEX('ce raw data'!$C$2:$CZ$3000,MATCH(1,INDEX(('ce raw data'!$A$2:$A$3000=C191)*('ce raw data'!$B$2:$B$3000=$B208),,),0),MATCH(SUBSTITUTE(L194,"Allele","Height"),'ce raw data'!$C$1:$CZ$1,0))="","-",INDEX('ce raw data'!$C$2:$CZ$3000,MATCH(1,INDEX(('ce raw data'!$A$2:$A$3000=C191)*('ce raw data'!$B$2:$B$3000=$B208),,),0),MATCH(SUBSTITUTE(L194,"Allele","Height"),'ce raw data'!$C$1:$CZ$1,0))),"-")</f>
        <v>-</v>
      </c>
      <c r="M207" s="8" t="str">
        <f>IFERROR(IF(INDEX('ce raw data'!$C$2:$CZ$3000,MATCH(1,INDEX(('ce raw data'!$A$2:$A$3000=C191)*('ce raw data'!$B$2:$B$3000=$B208),,),0),MATCH(SUBSTITUTE(M194,"Allele","Height"),'ce raw data'!$C$1:$CZ$1,0))="","-",INDEX('ce raw data'!$C$2:$CZ$3000,MATCH(1,INDEX(('ce raw data'!$A$2:$A$3000=C191)*('ce raw data'!$B$2:$B$3000=$B208),,),0),MATCH(SUBSTITUTE(M194,"Allele","Height"),'ce raw data'!$C$1:$CZ$1,0))),"-")</f>
        <v>-</v>
      </c>
      <c r="N207" s="8" t="str">
        <f>IFERROR(IF(INDEX('ce raw data'!$C$2:$CZ$3000,MATCH(1,INDEX(('ce raw data'!$A$2:$A$3000=C191)*('ce raw data'!$B$2:$B$3000=$B208),,),0),MATCH(SUBSTITUTE(N194,"Allele","Height"),'ce raw data'!$C$1:$CZ$1,0))="","-",INDEX('ce raw data'!$C$2:$CZ$3000,MATCH(1,INDEX(('ce raw data'!$A$2:$A$3000=C191)*('ce raw data'!$B$2:$B$3000=$B208),,),0),MATCH(SUBSTITUTE(N194,"Allele","Height"),'ce raw data'!$C$1:$CZ$1,0))),"-")</f>
        <v>-</v>
      </c>
    </row>
    <row r="208" spans="2:14" x14ac:dyDescent="0.4">
      <c r="B208" s="10" t="str">
        <f>'Allele Call Table'!$A$83</f>
        <v>Penta E</v>
      </c>
      <c r="C208" s="8" t="str">
        <f>IFERROR(IF(INDEX('ce raw data'!$C$2:$CZ$3000,MATCH(1,INDEX(('ce raw data'!$A$2:$A$3000=C191)*('ce raw data'!$B$2:$B$3000=$B208),,),0),MATCH(C194,'ce raw data'!$C$1:$CZ$1,0))="","-",INDEX('ce raw data'!$C$2:$CZ$3000,MATCH(1,INDEX(('ce raw data'!$A$2:$A$3000=C191)*('ce raw data'!$B$2:$B$3000=$B208),,),0),MATCH(C194,'ce raw data'!$C$1:$CZ$1,0))),"-")</f>
        <v>-</v>
      </c>
      <c r="D208" s="8" t="str">
        <f>IFERROR(IF(INDEX('ce raw data'!$C$2:$CZ$3000,MATCH(1,INDEX(('ce raw data'!$A$2:$A$3000=C191)*('ce raw data'!$B$2:$B$3000=$B208),,),0),MATCH(D194,'ce raw data'!$C$1:$CZ$1,0))="","-",INDEX('ce raw data'!$C$2:$CZ$3000,MATCH(1,INDEX(('ce raw data'!$A$2:$A$3000=C191)*('ce raw data'!$B$2:$B$3000=$B208),,),0),MATCH(D194,'ce raw data'!$C$1:$CZ$1,0))),"-")</f>
        <v>-</v>
      </c>
      <c r="E208" s="8" t="str">
        <f>IFERROR(IF(INDEX('ce raw data'!$C$2:$CZ$3000,MATCH(1,INDEX(('ce raw data'!$A$2:$A$3000=C191)*('ce raw data'!$B$2:$B$3000=$B208),,),0),MATCH(E194,'ce raw data'!$C$1:$CZ$1,0))="","-",INDEX('ce raw data'!$C$2:$CZ$3000,MATCH(1,INDEX(('ce raw data'!$A$2:$A$3000=C191)*('ce raw data'!$B$2:$B$3000=$B208),,),0),MATCH(E194,'ce raw data'!$C$1:$CZ$1,0))),"-")</f>
        <v>-</v>
      </c>
      <c r="F208" s="8" t="str">
        <f>IFERROR(IF(INDEX('ce raw data'!$C$2:$CZ$3000,MATCH(1,INDEX(('ce raw data'!$A$2:$A$3000=C191)*('ce raw data'!$B$2:$B$3000=$B208),,),0),MATCH(F194,'ce raw data'!$C$1:$CZ$1,0))="","-",INDEX('ce raw data'!$C$2:$CZ$3000,MATCH(1,INDEX(('ce raw data'!$A$2:$A$3000=C191)*('ce raw data'!$B$2:$B$3000=$B208),,),0),MATCH(F194,'ce raw data'!$C$1:$CZ$1,0))),"-")</f>
        <v>-</v>
      </c>
      <c r="G208" s="8" t="str">
        <f>IFERROR(IF(INDEX('ce raw data'!$C$2:$CZ$3000,MATCH(1,INDEX(('ce raw data'!$A$2:$A$3000=C191)*('ce raw data'!$B$2:$B$3000=$B208),,),0),MATCH(G194,'ce raw data'!$C$1:$CZ$1,0))="","-",INDEX('ce raw data'!$C$2:$CZ$3000,MATCH(1,INDEX(('ce raw data'!$A$2:$A$3000=C191)*('ce raw data'!$B$2:$B$3000=$B208),,),0),MATCH(G194,'ce raw data'!$C$1:$CZ$1,0))),"-")</f>
        <v>-</v>
      </c>
      <c r="H208" s="8" t="str">
        <f>IFERROR(IF(INDEX('ce raw data'!$C$2:$CZ$3000,MATCH(1,INDEX(('ce raw data'!$A$2:$A$3000=C191)*('ce raw data'!$B$2:$B$3000=$B208),,),0),MATCH(H194,'ce raw data'!$C$1:$CZ$1,0))="","-",INDEX('ce raw data'!$C$2:$CZ$3000,MATCH(1,INDEX(('ce raw data'!$A$2:$A$3000=C191)*('ce raw data'!$B$2:$B$3000=$B208),,),0),MATCH(H194,'ce raw data'!$C$1:$CZ$1,0))),"-")</f>
        <v>-</v>
      </c>
      <c r="I208" s="8" t="str">
        <f>IFERROR(IF(INDEX('ce raw data'!$C$2:$CZ$3000,MATCH(1,INDEX(('ce raw data'!$A$2:$A$3000=C191)*('ce raw data'!$B$2:$B$3000=$B208),,),0),MATCH(I194,'ce raw data'!$C$1:$CZ$1,0))="","-",INDEX('ce raw data'!$C$2:$CZ$3000,MATCH(1,INDEX(('ce raw data'!$A$2:$A$3000=C191)*('ce raw data'!$B$2:$B$3000=$B208),,),0),MATCH(I194,'ce raw data'!$C$1:$CZ$1,0))),"-")</f>
        <v>-</v>
      </c>
      <c r="J208" s="8" t="str">
        <f>IFERROR(IF(INDEX('ce raw data'!$C$2:$CZ$3000,MATCH(1,INDEX(('ce raw data'!$A$2:$A$3000=C191)*('ce raw data'!$B$2:$B$3000=$B208),,),0),MATCH(J194,'ce raw data'!$C$1:$CZ$1,0))="","-",INDEX('ce raw data'!$C$2:$CZ$3000,MATCH(1,INDEX(('ce raw data'!$A$2:$A$3000=C191)*('ce raw data'!$B$2:$B$3000=$B208),,),0),MATCH(J194,'ce raw data'!$C$1:$CZ$1,0))),"-")</f>
        <v>-</v>
      </c>
      <c r="K208" s="8" t="str">
        <f>IFERROR(IF(INDEX('ce raw data'!$C$2:$CZ$3000,MATCH(1,INDEX(('ce raw data'!$A$2:$A$3000=C191)*('ce raw data'!$B$2:$B$3000=$B208),,),0),MATCH(K194,'ce raw data'!$C$1:$CZ$1,0))="","-",INDEX('ce raw data'!$C$2:$CZ$3000,MATCH(1,INDEX(('ce raw data'!$A$2:$A$3000=C191)*('ce raw data'!$B$2:$B$3000=$B208),,),0),MATCH(K194,'ce raw data'!$C$1:$CZ$1,0))),"-")</f>
        <v>-</v>
      </c>
      <c r="L208" s="8" t="str">
        <f>IFERROR(IF(INDEX('ce raw data'!$C$2:$CZ$3000,MATCH(1,INDEX(('ce raw data'!$A$2:$A$3000=C191)*('ce raw data'!$B$2:$B$3000=$B208),,),0),MATCH(L194,'ce raw data'!$C$1:$CZ$1,0))="","-",INDEX('ce raw data'!$C$2:$CZ$3000,MATCH(1,INDEX(('ce raw data'!$A$2:$A$3000=C191)*('ce raw data'!$B$2:$B$3000=$B208),,),0),MATCH(L194,'ce raw data'!$C$1:$CZ$1,0))),"-")</f>
        <v>-</v>
      </c>
      <c r="M208" s="8" t="str">
        <f>IFERROR(IF(INDEX('ce raw data'!$C$2:$CZ$3000,MATCH(1,INDEX(('ce raw data'!$A$2:$A$3000=C191)*('ce raw data'!$B$2:$B$3000=$B208),,),0),MATCH(M194,'ce raw data'!$C$1:$CZ$1,0))="","-",INDEX('ce raw data'!$C$2:$CZ$3000,MATCH(1,INDEX(('ce raw data'!$A$2:$A$3000=C191)*('ce raw data'!$B$2:$B$3000=$B208),,),0),MATCH(M194,'ce raw data'!$C$1:$CZ$1,0))),"-")</f>
        <v>-</v>
      </c>
      <c r="N208" s="8" t="str">
        <f>IFERROR(IF(INDEX('ce raw data'!$C$2:$CZ$3000,MATCH(1,INDEX(('ce raw data'!$A$2:$A$3000=C191)*('ce raw data'!$B$2:$B$3000=$B208),,),0),MATCH(N194,'ce raw data'!$C$1:$CZ$1,0))="","-",INDEX('ce raw data'!$C$2:$CZ$3000,MATCH(1,INDEX(('ce raw data'!$A$2:$A$3000=C191)*('ce raw data'!$B$2:$B$3000=$B208),,),0),MATCH(N194,'ce raw data'!$C$1:$CZ$1,0))),"-")</f>
        <v>-</v>
      </c>
    </row>
    <row r="209" spans="2:14" hidden="1" x14ac:dyDescent="0.4">
      <c r="B209" s="10"/>
      <c r="C209" s="8" t="str">
        <f>IFERROR(IF(INDEX('ce raw data'!$C$2:$CZ$3000,MATCH(1,INDEX(('ce raw data'!$A$2:$A$3000=C191)*('ce raw data'!$B$2:$B$3000=$B210),,),0),MATCH(SUBSTITUTE(C194,"Allele","Height"),'ce raw data'!$C$1:$CZ$1,0))="","-",INDEX('ce raw data'!$C$2:$CZ$3000,MATCH(1,INDEX(('ce raw data'!$A$2:$A$3000=C191)*('ce raw data'!$B$2:$B$3000=$B210),,),0),MATCH(SUBSTITUTE(C194,"Allele","Height"),'ce raw data'!$C$1:$CZ$1,0))),"-")</f>
        <v>-</v>
      </c>
      <c r="D209" s="8" t="str">
        <f>IFERROR(IF(INDEX('ce raw data'!$C$2:$CZ$3000,MATCH(1,INDEX(('ce raw data'!$A$2:$A$3000=C191)*('ce raw data'!$B$2:$B$3000=$B210),,),0),MATCH(SUBSTITUTE(D194,"Allele","Height"),'ce raw data'!$C$1:$CZ$1,0))="","-",INDEX('ce raw data'!$C$2:$CZ$3000,MATCH(1,INDEX(('ce raw data'!$A$2:$A$3000=C191)*('ce raw data'!$B$2:$B$3000=$B210),,),0),MATCH(SUBSTITUTE(D194,"Allele","Height"),'ce raw data'!$C$1:$CZ$1,0))),"-")</f>
        <v>-</v>
      </c>
      <c r="E209" s="8" t="str">
        <f>IFERROR(IF(INDEX('ce raw data'!$C$2:$CZ$3000,MATCH(1,INDEX(('ce raw data'!$A$2:$A$3000=C191)*('ce raw data'!$B$2:$B$3000=$B210),,),0),MATCH(SUBSTITUTE(E194,"Allele","Height"),'ce raw data'!$C$1:$CZ$1,0))="","-",INDEX('ce raw data'!$C$2:$CZ$3000,MATCH(1,INDEX(('ce raw data'!$A$2:$A$3000=C191)*('ce raw data'!$B$2:$B$3000=$B210),,),0),MATCH(SUBSTITUTE(E194,"Allele","Height"),'ce raw data'!$C$1:$CZ$1,0))),"-")</f>
        <v>-</v>
      </c>
      <c r="F209" s="8" t="str">
        <f>IFERROR(IF(INDEX('ce raw data'!$C$2:$CZ$3000,MATCH(1,INDEX(('ce raw data'!$A$2:$A$3000=C191)*('ce raw data'!$B$2:$B$3000=$B210),,),0),MATCH(SUBSTITUTE(F194,"Allele","Height"),'ce raw data'!$C$1:$CZ$1,0))="","-",INDEX('ce raw data'!$C$2:$CZ$3000,MATCH(1,INDEX(('ce raw data'!$A$2:$A$3000=C191)*('ce raw data'!$B$2:$B$3000=$B210),,),0),MATCH(SUBSTITUTE(F194,"Allele","Height"),'ce raw data'!$C$1:$CZ$1,0))),"-")</f>
        <v>-</v>
      </c>
      <c r="G209" s="8" t="str">
        <f>IFERROR(IF(INDEX('ce raw data'!$C$2:$CZ$3000,MATCH(1,INDEX(('ce raw data'!$A$2:$A$3000=C191)*('ce raw data'!$B$2:$B$3000=$B210),,),0),MATCH(SUBSTITUTE(G194,"Allele","Height"),'ce raw data'!$C$1:$CZ$1,0))="","-",INDEX('ce raw data'!$C$2:$CZ$3000,MATCH(1,INDEX(('ce raw data'!$A$2:$A$3000=C191)*('ce raw data'!$B$2:$B$3000=$B210),,),0),MATCH(SUBSTITUTE(G194,"Allele","Height"),'ce raw data'!$C$1:$CZ$1,0))),"-")</f>
        <v>-</v>
      </c>
      <c r="H209" s="8" t="str">
        <f>IFERROR(IF(INDEX('ce raw data'!$C$2:$CZ$3000,MATCH(1,INDEX(('ce raw data'!$A$2:$A$3000=C191)*('ce raw data'!$B$2:$B$3000=$B210),,),0),MATCH(SUBSTITUTE(H194,"Allele","Height"),'ce raw data'!$C$1:$CZ$1,0))="","-",INDEX('ce raw data'!$C$2:$CZ$3000,MATCH(1,INDEX(('ce raw data'!$A$2:$A$3000=C191)*('ce raw data'!$B$2:$B$3000=$B210),,),0),MATCH(SUBSTITUTE(H194,"Allele","Height"),'ce raw data'!$C$1:$CZ$1,0))),"-")</f>
        <v>-</v>
      </c>
      <c r="I209" s="8" t="str">
        <f>IFERROR(IF(INDEX('ce raw data'!$C$2:$CZ$3000,MATCH(1,INDEX(('ce raw data'!$A$2:$A$3000=C191)*('ce raw data'!$B$2:$B$3000=$B210),,),0),MATCH(SUBSTITUTE(I194,"Allele","Height"),'ce raw data'!$C$1:$CZ$1,0))="","-",INDEX('ce raw data'!$C$2:$CZ$3000,MATCH(1,INDEX(('ce raw data'!$A$2:$A$3000=C191)*('ce raw data'!$B$2:$B$3000=$B210),,),0),MATCH(SUBSTITUTE(I194,"Allele","Height"),'ce raw data'!$C$1:$CZ$1,0))),"-")</f>
        <v>-</v>
      </c>
      <c r="J209" s="8" t="str">
        <f>IFERROR(IF(INDEX('ce raw data'!$C$2:$CZ$3000,MATCH(1,INDEX(('ce raw data'!$A$2:$A$3000=C191)*('ce raw data'!$B$2:$B$3000=$B210),,),0),MATCH(SUBSTITUTE(J194,"Allele","Height"),'ce raw data'!$C$1:$CZ$1,0))="","-",INDEX('ce raw data'!$C$2:$CZ$3000,MATCH(1,INDEX(('ce raw data'!$A$2:$A$3000=C191)*('ce raw data'!$B$2:$B$3000=$B210),,),0),MATCH(SUBSTITUTE(J194,"Allele","Height"),'ce raw data'!$C$1:$CZ$1,0))),"-")</f>
        <v>-</v>
      </c>
      <c r="K209" s="8" t="str">
        <f>IFERROR(IF(INDEX('ce raw data'!$C$2:$CZ$3000,MATCH(1,INDEX(('ce raw data'!$A$2:$A$3000=C191)*('ce raw data'!$B$2:$B$3000=$B210),,),0),MATCH(SUBSTITUTE(K194,"Allele","Height"),'ce raw data'!$C$1:$CZ$1,0))="","-",INDEX('ce raw data'!$C$2:$CZ$3000,MATCH(1,INDEX(('ce raw data'!$A$2:$A$3000=C191)*('ce raw data'!$B$2:$B$3000=$B210),,),0),MATCH(SUBSTITUTE(K194,"Allele","Height"),'ce raw data'!$C$1:$CZ$1,0))),"-")</f>
        <v>-</v>
      </c>
      <c r="L209" s="8" t="str">
        <f>IFERROR(IF(INDEX('ce raw data'!$C$2:$CZ$3000,MATCH(1,INDEX(('ce raw data'!$A$2:$A$3000=C191)*('ce raw data'!$B$2:$B$3000=$B210),,),0),MATCH(SUBSTITUTE(L194,"Allele","Height"),'ce raw data'!$C$1:$CZ$1,0))="","-",INDEX('ce raw data'!$C$2:$CZ$3000,MATCH(1,INDEX(('ce raw data'!$A$2:$A$3000=C191)*('ce raw data'!$B$2:$B$3000=$B210),,),0),MATCH(SUBSTITUTE(L194,"Allele","Height"),'ce raw data'!$C$1:$CZ$1,0))),"-")</f>
        <v>-</v>
      </c>
      <c r="M209" s="8" t="str">
        <f>IFERROR(IF(INDEX('ce raw data'!$C$2:$CZ$3000,MATCH(1,INDEX(('ce raw data'!$A$2:$A$3000=C191)*('ce raw data'!$B$2:$B$3000=$B210),,),0),MATCH(SUBSTITUTE(M194,"Allele","Height"),'ce raw data'!$C$1:$CZ$1,0))="","-",INDEX('ce raw data'!$C$2:$CZ$3000,MATCH(1,INDEX(('ce raw data'!$A$2:$A$3000=C191)*('ce raw data'!$B$2:$B$3000=$B210),,),0),MATCH(SUBSTITUTE(M194,"Allele","Height"),'ce raw data'!$C$1:$CZ$1,0))),"-")</f>
        <v>-</v>
      </c>
      <c r="N209" s="8" t="str">
        <f>IFERROR(IF(INDEX('ce raw data'!$C$2:$CZ$3000,MATCH(1,INDEX(('ce raw data'!$A$2:$A$3000=C191)*('ce raw data'!$B$2:$B$3000=$B210),,),0),MATCH(SUBSTITUTE(N194,"Allele","Height"),'ce raw data'!$C$1:$CZ$1,0))="","-",INDEX('ce raw data'!$C$2:$CZ$3000,MATCH(1,INDEX(('ce raw data'!$A$2:$A$3000=C191)*('ce raw data'!$B$2:$B$3000=$B210),,),0),MATCH(SUBSTITUTE(N194,"Allele","Height"),'ce raw data'!$C$1:$CZ$1,0))),"-")</f>
        <v>-</v>
      </c>
    </row>
    <row r="210" spans="2:14" x14ac:dyDescent="0.4">
      <c r="B210" s="11" t="str">
        <f>'Allele Call Table'!$A$85</f>
        <v>D16S539</v>
      </c>
      <c r="C210" s="8" t="str">
        <f>IFERROR(IF(INDEX('ce raw data'!$C$2:$CZ$3000,MATCH(1,INDEX(('ce raw data'!$A$2:$A$3000=C191)*('ce raw data'!$B$2:$B$3000=$B210),,),0),MATCH(C194,'ce raw data'!$C$1:$CZ$1,0))="","-",INDEX('ce raw data'!$C$2:$CZ$3000,MATCH(1,INDEX(('ce raw data'!$A$2:$A$3000=C191)*('ce raw data'!$B$2:$B$3000=$B210),,),0),MATCH(C194,'ce raw data'!$C$1:$CZ$1,0))),"-")</f>
        <v>-</v>
      </c>
      <c r="D210" s="8" t="str">
        <f>IFERROR(IF(INDEX('ce raw data'!$C$2:$CZ$3000,MATCH(1,INDEX(('ce raw data'!$A$2:$A$3000=C191)*('ce raw data'!$B$2:$B$3000=$B210),,),0),MATCH(D194,'ce raw data'!$C$1:$CZ$1,0))="","-",INDEX('ce raw data'!$C$2:$CZ$3000,MATCH(1,INDEX(('ce raw data'!$A$2:$A$3000=C191)*('ce raw data'!$B$2:$B$3000=$B210),,),0),MATCH(D194,'ce raw data'!$C$1:$CZ$1,0))),"-")</f>
        <v>-</v>
      </c>
      <c r="E210" s="8" t="str">
        <f>IFERROR(IF(INDEX('ce raw data'!$C$2:$CZ$3000,MATCH(1,INDEX(('ce raw data'!$A$2:$A$3000=C191)*('ce raw data'!$B$2:$B$3000=$B210),,),0),MATCH(E194,'ce raw data'!$C$1:$CZ$1,0))="","-",INDEX('ce raw data'!$C$2:$CZ$3000,MATCH(1,INDEX(('ce raw data'!$A$2:$A$3000=C191)*('ce raw data'!$B$2:$B$3000=$B210),,),0),MATCH(E194,'ce raw data'!$C$1:$CZ$1,0))),"-")</f>
        <v>-</v>
      </c>
      <c r="F210" s="8" t="str">
        <f>IFERROR(IF(INDEX('ce raw data'!$C$2:$CZ$3000,MATCH(1,INDEX(('ce raw data'!$A$2:$A$3000=C191)*('ce raw data'!$B$2:$B$3000=$B210),,),0),MATCH(F194,'ce raw data'!$C$1:$CZ$1,0))="","-",INDEX('ce raw data'!$C$2:$CZ$3000,MATCH(1,INDEX(('ce raw data'!$A$2:$A$3000=C191)*('ce raw data'!$B$2:$B$3000=$B210),,),0),MATCH(F194,'ce raw data'!$C$1:$CZ$1,0))),"-")</f>
        <v>-</v>
      </c>
      <c r="G210" s="8" t="str">
        <f>IFERROR(IF(INDEX('ce raw data'!$C$2:$CZ$3000,MATCH(1,INDEX(('ce raw data'!$A$2:$A$3000=C191)*('ce raw data'!$B$2:$B$3000=$B210),,),0),MATCH(G194,'ce raw data'!$C$1:$CZ$1,0))="","-",INDEX('ce raw data'!$C$2:$CZ$3000,MATCH(1,INDEX(('ce raw data'!$A$2:$A$3000=C191)*('ce raw data'!$B$2:$B$3000=$B210),,),0),MATCH(G194,'ce raw data'!$C$1:$CZ$1,0))),"-")</f>
        <v>-</v>
      </c>
      <c r="H210" s="8" t="str">
        <f>IFERROR(IF(INDEX('ce raw data'!$C$2:$CZ$3000,MATCH(1,INDEX(('ce raw data'!$A$2:$A$3000=C191)*('ce raw data'!$B$2:$B$3000=$B210),,),0),MATCH(H194,'ce raw data'!$C$1:$CZ$1,0))="","-",INDEX('ce raw data'!$C$2:$CZ$3000,MATCH(1,INDEX(('ce raw data'!$A$2:$A$3000=C191)*('ce raw data'!$B$2:$B$3000=$B210),,),0),MATCH(H194,'ce raw data'!$C$1:$CZ$1,0))),"-")</f>
        <v>-</v>
      </c>
      <c r="I210" s="8" t="str">
        <f>IFERROR(IF(INDEX('ce raw data'!$C$2:$CZ$3000,MATCH(1,INDEX(('ce raw data'!$A$2:$A$3000=C191)*('ce raw data'!$B$2:$B$3000=$B210),,),0),MATCH(I194,'ce raw data'!$C$1:$CZ$1,0))="","-",INDEX('ce raw data'!$C$2:$CZ$3000,MATCH(1,INDEX(('ce raw data'!$A$2:$A$3000=C191)*('ce raw data'!$B$2:$B$3000=$B210),,),0),MATCH(I194,'ce raw data'!$C$1:$CZ$1,0))),"-")</f>
        <v>-</v>
      </c>
      <c r="J210" s="8" t="str">
        <f>IFERROR(IF(INDEX('ce raw data'!$C$2:$CZ$3000,MATCH(1,INDEX(('ce raw data'!$A$2:$A$3000=C191)*('ce raw data'!$B$2:$B$3000=$B210),,),0),MATCH(J194,'ce raw data'!$C$1:$CZ$1,0))="","-",INDEX('ce raw data'!$C$2:$CZ$3000,MATCH(1,INDEX(('ce raw data'!$A$2:$A$3000=C191)*('ce raw data'!$B$2:$B$3000=$B210),,),0),MATCH(J194,'ce raw data'!$C$1:$CZ$1,0))),"-")</f>
        <v>-</v>
      </c>
      <c r="K210" s="8" t="str">
        <f>IFERROR(IF(INDEX('ce raw data'!$C$2:$CZ$3000,MATCH(1,INDEX(('ce raw data'!$A$2:$A$3000=C191)*('ce raw data'!$B$2:$B$3000=$B210),,),0),MATCH(K194,'ce raw data'!$C$1:$CZ$1,0))="","-",INDEX('ce raw data'!$C$2:$CZ$3000,MATCH(1,INDEX(('ce raw data'!$A$2:$A$3000=C191)*('ce raw data'!$B$2:$B$3000=$B210),,),0),MATCH(K194,'ce raw data'!$C$1:$CZ$1,0))),"-")</f>
        <v>-</v>
      </c>
      <c r="L210" s="8" t="str">
        <f>IFERROR(IF(INDEX('ce raw data'!$C$2:$CZ$3000,MATCH(1,INDEX(('ce raw data'!$A$2:$A$3000=C191)*('ce raw data'!$B$2:$B$3000=$B210),,),0),MATCH(L194,'ce raw data'!$C$1:$CZ$1,0))="","-",INDEX('ce raw data'!$C$2:$CZ$3000,MATCH(1,INDEX(('ce raw data'!$A$2:$A$3000=C191)*('ce raw data'!$B$2:$B$3000=$B210),,),0),MATCH(L194,'ce raw data'!$C$1:$CZ$1,0))),"-")</f>
        <v>-</v>
      </c>
      <c r="M210" s="8" t="str">
        <f>IFERROR(IF(INDEX('ce raw data'!$C$2:$CZ$3000,MATCH(1,INDEX(('ce raw data'!$A$2:$A$3000=C191)*('ce raw data'!$B$2:$B$3000=$B210),,),0),MATCH(M194,'ce raw data'!$C$1:$CZ$1,0))="","-",INDEX('ce raw data'!$C$2:$CZ$3000,MATCH(1,INDEX(('ce raw data'!$A$2:$A$3000=C191)*('ce raw data'!$B$2:$B$3000=$B210),,),0),MATCH(M194,'ce raw data'!$C$1:$CZ$1,0))),"-")</f>
        <v>-</v>
      </c>
      <c r="N210" s="8" t="str">
        <f>IFERROR(IF(INDEX('ce raw data'!$C$2:$CZ$3000,MATCH(1,INDEX(('ce raw data'!$A$2:$A$3000=C191)*('ce raw data'!$B$2:$B$3000=$B210),,),0),MATCH(N194,'ce raw data'!$C$1:$CZ$1,0))="","-",INDEX('ce raw data'!$C$2:$CZ$3000,MATCH(1,INDEX(('ce raw data'!$A$2:$A$3000=C191)*('ce raw data'!$B$2:$B$3000=$B210),,),0),MATCH(N194,'ce raw data'!$C$1:$CZ$1,0))),"-")</f>
        <v>-</v>
      </c>
    </row>
    <row r="211" spans="2:14" hidden="1" x14ac:dyDescent="0.4">
      <c r="B211" s="11"/>
      <c r="C211" s="8" t="str">
        <f>IFERROR(IF(INDEX('ce raw data'!$C$2:$CZ$3000,MATCH(1,INDEX(('ce raw data'!$A$2:$A$3000=C191)*('ce raw data'!$B$2:$B$3000=$B212),,),0),MATCH(SUBSTITUTE(C194,"Allele","Height"),'ce raw data'!$C$1:$CZ$1,0))="","-",INDEX('ce raw data'!$C$2:$CZ$3000,MATCH(1,INDEX(('ce raw data'!$A$2:$A$3000=C191)*('ce raw data'!$B$2:$B$3000=$B212),,),0),MATCH(SUBSTITUTE(C194,"Allele","Height"),'ce raw data'!$C$1:$CZ$1,0))),"-")</f>
        <v>-</v>
      </c>
      <c r="D211" s="8" t="str">
        <f>IFERROR(IF(INDEX('ce raw data'!$C$2:$CZ$3000,MATCH(1,INDEX(('ce raw data'!$A$2:$A$3000=C191)*('ce raw data'!$B$2:$B$3000=$B212),,),0),MATCH(SUBSTITUTE(D194,"Allele","Height"),'ce raw data'!$C$1:$CZ$1,0))="","-",INDEX('ce raw data'!$C$2:$CZ$3000,MATCH(1,INDEX(('ce raw data'!$A$2:$A$3000=C191)*('ce raw data'!$B$2:$B$3000=$B212),,),0),MATCH(SUBSTITUTE(D194,"Allele","Height"),'ce raw data'!$C$1:$CZ$1,0))),"-")</f>
        <v>-</v>
      </c>
      <c r="E211" s="8" t="str">
        <f>IFERROR(IF(INDEX('ce raw data'!$C$2:$CZ$3000,MATCH(1,INDEX(('ce raw data'!$A$2:$A$3000=C191)*('ce raw data'!$B$2:$B$3000=$B212),,),0),MATCH(SUBSTITUTE(E194,"Allele","Height"),'ce raw data'!$C$1:$CZ$1,0))="","-",INDEX('ce raw data'!$C$2:$CZ$3000,MATCH(1,INDEX(('ce raw data'!$A$2:$A$3000=C191)*('ce raw data'!$B$2:$B$3000=$B212),,),0),MATCH(SUBSTITUTE(E194,"Allele","Height"),'ce raw data'!$C$1:$CZ$1,0))),"-")</f>
        <v>-</v>
      </c>
      <c r="F211" s="8" t="str">
        <f>IFERROR(IF(INDEX('ce raw data'!$C$2:$CZ$3000,MATCH(1,INDEX(('ce raw data'!$A$2:$A$3000=C191)*('ce raw data'!$B$2:$B$3000=$B212),,),0),MATCH(SUBSTITUTE(F194,"Allele","Height"),'ce raw data'!$C$1:$CZ$1,0))="","-",INDEX('ce raw data'!$C$2:$CZ$3000,MATCH(1,INDEX(('ce raw data'!$A$2:$A$3000=C191)*('ce raw data'!$B$2:$B$3000=$B212),,),0),MATCH(SUBSTITUTE(F194,"Allele","Height"),'ce raw data'!$C$1:$CZ$1,0))),"-")</f>
        <v>-</v>
      </c>
      <c r="G211" s="8" t="str">
        <f>IFERROR(IF(INDEX('ce raw data'!$C$2:$CZ$3000,MATCH(1,INDEX(('ce raw data'!$A$2:$A$3000=C191)*('ce raw data'!$B$2:$B$3000=$B212),,),0),MATCH(SUBSTITUTE(G194,"Allele","Height"),'ce raw data'!$C$1:$CZ$1,0))="","-",INDEX('ce raw data'!$C$2:$CZ$3000,MATCH(1,INDEX(('ce raw data'!$A$2:$A$3000=C191)*('ce raw data'!$B$2:$B$3000=$B212),,),0),MATCH(SUBSTITUTE(G194,"Allele","Height"),'ce raw data'!$C$1:$CZ$1,0))),"-")</f>
        <v>-</v>
      </c>
      <c r="H211" s="8" t="str">
        <f>IFERROR(IF(INDEX('ce raw data'!$C$2:$CZ$3000,MATCH(1,INDEX(('ce raw data'!$A$2:$A$3000=C191)*('ce raw data'!$B$2:$B$3000=$B212),,),0),MATCH(SUBSTITUTE(H194,"Allele","Height"),'ce raw data'!$C$1:$CZ$1,0))="","-",INDEX('ce raw data'!$C$2:$CZ$3000,MATCH(1,INDEX(('ce raw data'!$A$2:$A$3000=C191)*('ce raw data'!$B$2:$B$3000=$B212),,),0),MATCH(SUBSTITUTE(H194,"Allele","Height"),'ce raw data'!$C$1:$CZ$1,0))),"-")</f>
        <v>-</v>
      </c>
      <c r="I211" s="8" t="str">
        <f>IFERROR(IF(INDEX('ce raw data'!$C$2:$CZ$3000,MATCH(1,INDEX(('ce raw data'!$A$2:$A$3000=C191)*('ce raw data'!$B$2:$B$3000=$B212),,),0),MATCH(SUBSTITUTE(I194,"Allele","Height"),'ce raw data'!$C$1:$CZ$1,0))="","-",INDEX('ce raw data'!$C$2:$CZ$3000,MATCH(1,INDEX(('ce raw data'!$A$2:$A$3000=C191)*('ce raw data'!$B$2:$B$3000=$B212),,),0),MATCH(SUBSTITUTE(I194,"Allele","Height"),'ce raw data'!$C$1:$CZ$1,0))),"-")</f>
        <v>-</v>
      </c>
      <c r="J211" s="8" t="str">
        <f>IFERROR(IF(INDEX('ce raw data'!$C$2:$CZ$3000,MATCH(1,INDEX(('ce raw data'!$A$2:$A$3000=C191)*('ce raw data'!$B$2:$B$3000=$B212),,),0),MATCH(SUBSTITUTE(J194,"Allele","Height"),'ce raw data'!$C$1:$CZ$1,0))="","-",INDEX('ce raw data'!$C$2:$CZ$3000,MATCH(1,INDEX(('ce raw data'!$A$2:$A$3000=C191)*('ce raw data'!$B$2:$B$3000=$B212),,),0),MATCH(SUBSTITUTE(J194,"Allele","Height"),'ce raw data'!$C$1:$CZ$1,0))),"-")</f>
        <v>-</v>
      </c>
      <c r="K211" s="8" t="str">
        <f>IFERROR(IF(INDEX('ce raw data'!$C$2:$CZ$3000,MATCH(1,INDEX(('ce raw data'!$A$2:$A$3000=C191)*('ce raw data'!$B$2:$B$3000=$B212),,),0),MATCH(SUBSTITUTE(K194,"Allele","Height"),'ce raw data'!$C$1:$CZ$1,0))="","-",INDEX('ce raw data'!$C$2:$CZ$3000,MATCH(1,INDEX(('ce raw data'!$A$2:$A$3000=C191)*('ce raw data'!$B$2:$B$3000=$B212),,),0),MATCH(SUBSTITUTE(K194,"Allele","Height"),'ce raw data'!$C$1:$CZ$1,0))),"-")</f>
        <v>-</v>
      </c>
      <c r="L211" s="8" t="str">
        <f>IFERROR(IF(INDEX('ce raw data'!$C$2:$CZ$3000,MATCH(1,INDEX(('ce raw data'!$A$2:$A$3000=C191)*('ce raw data'!$B$2:$B$3000=$B212),,),0),MATCH(SUBSTITUTE(L194,"Allele","Height"),'ce raw data'!$C$1:$CZ$1,0))="","-",INDEX('ce raw data'!$C$2:$CZ$3000,MATCH(1,INDEX(('ce raw data'!$A$2:$A$3000=C191)*('ce raw data'!$B$2:$B$3000=$B212),,),0),MATCH(SUBSTITUTE(L194,"Allele","Height"),'ce raw data'!$C$1:$CZ$1,0))),"-")</f>
        <v>-</v>
      </c>
      <c r="M211" s="8" t="str">
        <f>IFERROR(IF(INDEX('ce raw data'!$C$2:$CZ$3000,MATCH(1,INDEX(('ce raw data'!$A$2:$A$3000=C191)*('ce raw data'!$B$2:$B$3000=$B212),,),0),MATCH(SUBSTITUTE(M194,"Allele","Height"),'ce raw data'!$C$1:$CZ$1,0))="","-",INDEX('ce raw data'!$C$2:$CZ$3000,MATCH(1,INDEX(('ce raw data'!$A$2:$A$3000=C191)*('ce raw data'!$B$2:$B$3000=$B212),,),0),MATCH(SUBSTITUTE(M194,"Allele","Height"),'ce raw data'!$C$1:$CZ$1,0))),"-")</f>
        <v>-</v>
      </c>
      <c r="N211" s="8" t="str">
        <f>IFERROR(IF(INDEX('ce raw data'!$C$2:$CZ$3000,MATCH(1,INDEX(('ce raw data'!$A$2:$A$3000=C191)*('ce raw data'!$B$2:$B$3000=$B212),,),0),MATCH(SUBSTITUTE(N194,"Allele","Height"),'ce raw data'!$C$1:$CZ$1,0))="","-",INDEX('ce raw data'!$C$2:$CZ$3000,MATCH(1,INDEX(('ce raw data'!$A$2:$A$3000=C191)*('ce raw data'!$B$2:$B$3000=$B212),,),0),MATCH(SUBSTITUTE(N194,"Allele","Height"),'ce raw data'!$C$1:$CZ$1,0))),"-")</f>
        <v>-</v>
      </c>
    </row>
    <row r="212" spans="2:14" x14ac:dyDescent="0.4">
      <c r="B212" s="11" t="str">
        <f>'Allele Call Table'!$A$87</f>
        <v>D18S51</v>
      </c>
      <c r="C212" s="8" t="str">
        <f>IFERROR(IF(INDEX('ce raw data'!$C$2:$CZ$3000,MATCH(1,INDEX(('ce raw data'!$A$2:$A$3000=C191)*('ce raw data'!$B$2:$B$3000=$B212),,),0),MATCH(C194,'ce raw data'!$C$1:$CZ$1,0))="","-",INDEX('ce raw data'!$C$2:$CZ$3000,MATCH(1,INDEX(('ce raw data'!$A$2:$A$3000=C191)*('ce raw data'!$B$2:$B$3000=$B212),,),0),MATCH(C194,'ce raw data'!$C$1:$CZ$1,0))),"-")</f>
        <v>-</v>
      </c>
      <c r="D212" s="8" t="str">
        <f>IFERROR(IF(INDEX('ce raw data'!$C$2:$CZ$3000,MATCH(1,INDEX(('ce raw data'!$A$2:$A$3000=C191)*('ce raw data'!$B$2:$B$3000=$B212),,),0),MATCH(D194,'ce raw data'!$C$1:$CZ$1,0))="","-",INDEX('ce raw data'!$C$2:$CZ$3000,MATCH(1,INDEX(('ce raw data'!$A$2:$A$3000=C191)*('ce raw data'!$B$2:$B$3000=$B212),,),0),MATCH(D194,'ce raw data'!$C$1:$CZ$1,0))),"-")</f>
        <v>-</v>
      </c>
      <c r="E212" s="8" t="str">
        <f>IFERROR(IF(INDEX('ce raw data'!$C$2:$CZ$3000,MATCH(1,INDEX(('ce raw data'!$A$2:$A$3000=C191)*('ce raw data'!$B$2:$B$3000=$B212),,),0),MATCH(E194,'ce raw data'!$C$1:$CZ$1,0))="","-",INDEX('ce raw data'!$C$2:$CZ$3000,MATCH(1,INDEX(('ce raw data'!$A$2:$A$3000=C191)*('ce raw data'!$B$2:$B$3000=$B212),,),0),MATCH(E194,'ce raw data'!$C$1:$CZ$1,0))),"-")</f>
        <v>-</v>
      </c>
      <c r="F212" s="8" t="str">
        <f>IFERROR(IF(INDEX('ce raw data'!$C$2:$CZ$3000,MATCH(1,INDEX(('ce raw data'!$A$2:$A$3000=C191)*('ce raw data'!$B$2:$B$3000=$B212),,),0),MATCH(F194,'ce raw data'!$C$1:$CZ$1,0))="","-",INDEX('ce raw data'!$C$2:$CZ$3000,MATCH(1,INDEX(('ce raw data'!$A$2:$A$3000=C191)*('ce raw data'!$B$2:$B$3000=$B212),,),0),MATCH(F194,'ce raw data'!$C$1:$CZ$1,0))),"-")</f>
        <v>-</v>
      </c>
      <c r="G212" s="8" t="str">
        <f>IFERROR(IF(INDEX('ce raw data'!$C$2:$CZ$3000,MATCH(1,INDEX(('ce raw data'!$A$2:$A$3000=C191)*('ce raw data'!$B$2:$B$3000=$B212),,),0),MATCH(G194,'ce raw data'!$C$1:$CZ$1,0))="","-",INDEX('ce raw data'!$C$2:$CZ$3000,MATCH(1,INDEX(('ce raw data'!$A$2:$A$3000=C191)*('ce raw data'!$B$2:$B$3000=$B212),,),0),MATCH(G194,'ce raw data'!$C$1:$CZ$1,0))),"-")</f>
        <v>-</v>
      </c>
      <c r="H212" s="8" t="str">
        <f>IFERROR(IF(INDEX('ce raw data'!$C$2:$CZ$3000,MATCH(1,INDEX(('ce raw data'!$A$2:$A$3000=C191)*('ce raw data'!$B$2:$B$3000=$B212),,),0),MATCH(H194,'ce raw data'!$C$1:$CZ$1,0))="","-",INDEX('ce raw data'!$C$2:$CZ$3000,MATCH(1,INDEX(('ce raw data'!$A$2:$A$3000=C191)*('ce raw data'!$B$2:$B$3000=$B212),,),0),MATCH(H194,'ce raw data'!$C$1:$CZ$1,0))),"-")</f>
        <v>-</v>
      </c>
      <c r="I212" s="8" t="str">
        <f>IFERROR(IF(INDEX('ce raw data'!$C$2:$CZ$3000,MATCH(1,INDEX(('ce raw data'!$A$2:$A$3000=C191)*('ce raw data'!$B$2:$B$3000=$B212),,),0),MATCH(I194,'ce raw data'!$C$1:$CZ$1,0))="","-",INDEX('ce raw data'!$C$2:$CZ$3000,MATCH(1,INDEX(('ce raw data'!$A$2:$A$3000=C191)*('ce raw data'!$B$2:$B$3000=$B212),,),0),MATCH(I194,'ce raw data'!$C$1:$CZ$1,0))),"-")</f>
        <v>-</v>
      </c>
      <c r="J212" s="8" t="str">
        <f>IFERROR(IF(INDEX('ce raw data'!$C$2:$CZ$3000,MATCH(1,INDEX(('ce raw data'!$A$2:$A$3000=C191)*('ce raw data'!$B$2:$B$3000=$B212),,),0),MATCH(J194,'ce raw data'!$C$1:$CZ$1,0))="","-",INDEX('ce raw data'!$C$2:$CZ$3000,MATCH(1,INDEX(('ce raw data'!$A$2:$A$3000=C191)*('ce raw data'!$B$2:$B$3000=$B212),,),0),MATCH(J194,'ce raw data'!$C$1:$CZ$1,0))),"-")</f>
        <v>-</v>
      </c>
      <c r="K212" s="8" t="str">
        <f>IFERROR(IF(INDEX('ce raw data'!$C$2:$CZ$3000,MATCH(1,INDEX(('ce raw data'!$A$2:$A$3000=C191)*('ce raw data'!$B$2:$B$3000=$B212),,),0),MATCH(K194,'ce raw data'!$C$1:$CZ$1,0))="","-",INDEX('ce raw data'!$C$2:$CZ$3000,MATCH(1,INDEX(('ce raw data'!$A$2:$A$3000=C191)*('ce raw data'!$B$2:$B$3000=$B212),,),0),MATCH(K194,'ce raw data'!$C$1:$CZ$1,0))),"-")</f>
        <v>-</v>
      </c>
      <c r="L212" s="8" t="str">
        <f>IFERROR(IF(INDEX('ce raw data'!$C$2:$CZ$3000,MATCH(1,INDEX(('ce raw data'!$A$2:$A$3000=C191)*('ce raw data'!$B$2:$B$3000=$B212),,),0),MATCH(L194,'ce raw data'!$C$1:$CZ$1,0))="","-",INDEX('ce raw data'!$C$2:$CZ$3000,MATCH(1,INDEX(('ce raw data'!$A$2:$A$3000=C191)*('ce raw data'!$B$2:$B$3000=$B212),,),0),MATCH(L194,'ce raw data'!$C$1:$CZ$1,0))),"-")</f>
        <v>-</v>
      </c>
      <c r="M212" s="8" t="str">
        <f>IFERROR(IF(INDEX('ce raw data'!$C$2:$CZ$3000,MATCH(1,INDEX(('ce raw data'!$A$2:$A$3000=C191)*('ce raw data'!$B$2:$B$3000=$B212),,),0),MATCH(M194,'ce raw data'!$C$1:$CZ$1,0))="","-",INDEX('ce raw data'!$C$2:$CZ$3000,MATCH(1,INDEX(('ce raw data'!$A$2:$A$3000=C191)*('ce raw data'!$B$2:$B$3000=$B212),,),0),MATCH(M194,'ce raw data'!$C$1:$CZ$1,0))),"-")</f>
        <v>-</v>
      </c>
      <c r="N212" s="8" t="str">
        <f>IFERROR(IF(INDEX('ce raw data'!$C$2:$CZ$3000,MATCH(1,INDEX(('ce raw data'!$A$2:$A$3000=C191)*('ce raw data'!$B$2:$B$3000=$B212),,),0),MATCH(N194,'ce raw data'!$C$1:$CZ$1,0))="","-",INDEX('ce raw data'!$C$2:$CZ$3000,MATCH(1,INDEX(('ce raw data'!$A$2:$A$3000=C191)*('ce raw data'!$B$2:$B$3000=$B212),,),0),MATCH(N194,'ce raw data'!$C$1:$CZ$1,0))),"-")</f>
        <v>-</v>
      </c>
    </row>
    <row r="213" spans="2:14" hidden="1" x14ac:dyDescent="0.4">
      <c r="B213" s="11"/>
      <c r="C213" s="8" t="str">
        <f>IFERROR(IF(INDEX('ce raw data'!$C$2:$CZ$3000,MATCH(1,INDEX(('ce raw data'!$A$2:$A$3000=C191)*('ce raw data'!$B$2:$B$3000=$B214),,),0),MATCH(SUBSTITUTE(C194,"Allele","Height"),'ce raw data'!$C$1:$CZ$1,0))="","-",INDEX('ce raw data'!$C$2:$CZ$3000,MATCH(1,INDEX(('ce raw data'!$A$2:$A$3000=C191)*('ce raw data'!$B$2:$B$3000=$B214),,),0),MATCH(SUBSTITUTE(C194,"Allele","Height"),'ce raw data'!$C$1:$CZ$1,0))),"-")</f>
        <v>-</v>
      </c>
      <c r="D213" s="8" t="str">
        <f>IFERROR(IF(INDEX('ce raw data'!$C$2:$CZ$3000,MATCH(1,INDEX(('ce raw data'!$A$2:$A$3000=C191)*('ce raw data'!$B$2:$B$3000=$B214),,),0),MATCH(SUBSTITUTE(D194,"Allele","Height"),'ce raw data'!$C$1:$CZ$1,0))="","-",INDEX('ce raw data'!$C$2:$CZ$3000,MATCH(1,INDEX(('ce raw data'!$A$2:$A$3000=C191)*('ce raw data'!$B$2:$B$3000=$B214),,),0),MATCH(SUBSTITUTE(D194,"Allele","Height"),'ce raw data'!$C$1:$CZ$1,0))),"-")</f>
        <v>-</v>
      </c>
      <c r="E213" s="8" t="str">
        <f>IFERROR(IF(INDEX('ce raw data'!$C$2:$CZ$3000,MATCH(1,INDEX(('ce raw data'!$A$2:$A$3000=C191)*('ce raw data'!$B$2:$B$3000=$B214),,),0),MATCH(SUBSTITUTE(E194,"Allele","Height"),'ce raw data'!$C$1:$CZ$1,0))="","-",INDEX('ce raw data'!$C$2:$CZ$3000,MATCH(1,INDEX(('ce raw data'!$A$2:$A$3000=C191)*('ce raw data'!$B$2:$B$3000=$B214),,),0),MATCH(SUBSTITUTE(E194,"Allele","Height"),'ce raw data'!$C$1:$CZ$1,0))),"-")</f>
        <v>-</v>
      </c>
      <c r="F213" s="8" t="str">
        <f>IFERROR(IF(INDEX('ce raw data'!$C$2:$CZ$3000,MATCH(1,INDEX(('ce raw data'!$A$2:$A$3000=C191)*('ce raw data'!$B$2:$B$3000=$B214),,),0),MATCH(SUBSTITUTE(F194,"Allele","Height"),'ce raw data'!$C$1:$CZ$1,0))="","-",INDEX('ce raw data'!$C$2:$CZ$3000,MATCH(1,INDEX(('ce raw data'!$A$2:$A$3000=C191)*('ce raw data'!$B$2:$B$3000=$B214),,),0),MATCH(SUBSTITUTE(F194,"Allele","Height"),'ce raw data'!$C$1:$CZ$1,0))),"-")</f>
        <v>-</v>
      </c>
      <c r="G213" s="8" t="str">
        <f>IFERROR(IF(INDEX('ce raw data'!$C$2:$CZ$3000,MATCH(1,INDEX(('ce raw data'!$A$2:$A$3000=C191)*('ce raw data'!$B$2:$B$3000=$B214),,),0),MATCH(SUBSTITUTE(G194,"Allele","Height"),'ce raw data'!$C$1:$CZ$1,0))="","-",INDEX('ce raw data'!$C$2:$CZ$3000,MATCH(1,INDEX(('ce raw data'!$A$2:$A$3000=C191)*('ce raw data'!$B$2:$B$3000=$B214),,),0),MATCH(SUBSTITUTE(G194,"Allele","Height"),'ce raw data'!$C$1:$CZ$1,0))),"-")</f>
        <v>-</v>
      </c>
      <c r="H213" s="8" t="str">
        <f>IFERROR(IF(INDEX('ce raw data'!$C$2:$CZ$3000,MATCH(1,INDEX(('ce raw data'!$A$2:$A$3000=C191)*('ce raw data'!$B$2:$B$3000=$B214),,),0),MATCH(SUBSTITUTE(H194,"Allele","Height"),'ce raw data'!$C$1:$CZ$1,0))="","-",INDEX('ce raw data'!$C$2:$CZ$3000,MATCH(1,INDEX(('ce raw data'!$A$2:$A$3000=C191)*('ce raw data'!$B$2:$B$3000=$B214),,),0),MATCH(SUBSTITUTE(H194,"Allele","Height"),'ce raw data'!$C$1:$CZ$1,0))),"-")</f>
        <v>-</v>
      </c>
      <c r="I213" s="8" t="str">
        <f>IFERROR(IF(INDEX('ce raw data'!$C$2:$CZ$3000,MATCH(1,INDEX(('ce raw data'!$A$2:$A$3000=C191)*('ce raw data'!$B$2:$B$3000=$B214),,),0),MATCH(SUBSTITUTE(I194,"Allele","Height"),'ce raw data'!$C$1:$CZ$1,0))="","-",INDEX('ce raw data'!$C$2:$CZ$3000,MATCH(1,INDEX(('ce raw data'!$A$2:$A$3000=C191)*('ce raw data'!$B$2:$B$3000=$B214),,),0),MATCH(SUBSTITUTE(I194,"Allele","Height"),'ce raw data'!$C$1:$CZ$1,0))),"-")</f>
        <v>-</v>
      </c>
      <c r="J213" s="8" t="str">
        <f>IFERROR(IF(INDEX('ce raw data'!$C$2:$CZ$3000,MATCH(1,INDEX(('ce raw data'!$A$2:$A$3000=C191)*('ce raw data'!$B$2:$B$3000=$B214),,),0),MATCH(SUBSTITUTE(J194,"Allele","Height"),'ce raw data'!$C$1:$CZ$1,0))="","-",INDEX('ce raw data'!$C$2:$CZ$3000,MATCH(1,INDEX(('ce raw data'!$A$2:$A$3000=C191)*('ce raw data'!$B$2:$B$3000=$B214),,),0),MATCH(SUBSTITUTE(J194,"Allele","Height"),'ce raw data'!$C$1:$CZ$1,0))),"-")</f>
        <v>-</v>
      </c>
      <c r="K213" s="8" t="str">
        <f>IFERROR(IF(INDEX('ce raw data'!$C$2:$CZ$3000,MATCH(1,INDEX(('ce raw data'!$A$2:$A$3000=C191)*('ce raw data'!$B$2:$B$3000=$B214),,),0),MATCH(SUBSTITUTE(K194,"Allele","Height"),'ce raw data'!$C$1:$CZ$1,0))="","-",INDEX('ce raw data'!$C$2:$CZ$3000,MATCH(1,INDEX(('ce raw data'!$A$2:$A$3000=C191)*('ce raw data'!$B$2:$B$3000=$B214),,),0),MATCH(SUBSTITUTE(K194,"Allele","Height"),'ce raw data'!$C$1:$CZ$1,0))),"-")</f>
        <v>-</v>
      </c>
      <c r="L213" s="8" t="str">
        <f>IFERROR(IF(INDEX('ce raw data'!$C$2:$CZ$3000,MATCH(1,INDEX(('ce raw data'!$A$2:$A$3000=C191)*('ce raw data'!$B$2:$B$3000=$B214),,),0),MATCH(SUBSTITUTE(L194,"Allele","Height"),'ce raw data'!$C$1:$CZ$1,0))="","-",INDEX('ce raw data'!$C$2:$CZ$3000,MATCH(1,INDEX(('ce raw data'!$A$2:$A$3000=C191)*('ce raw data'!$B$2:$B$3000=$B214),,),0),MATCH(SUBSTITUTE(L194,"Allele","Height"),'ce raw data'!$C$1:$CZ$1,0))),"-")</f>
        <v>-</v>
      </c>
      <c r="M213" s="8" t="str">
        <f>IFERROR(IF(INDEX('ce raw data'!$C$2:$CZ$3000,MATCH(1,INDEX(('ce raw data'!$A$2:$A$3000=C191)*('ce raw data'!$B$2:$B$3000=$B214),,),0),MATCH(SUBSTITUTE(M194,"Allele","Height"),'ce raw data'!$C$1:$CZ$1,0))="","-",INDEX('ce raw data'!$C$2:$CZ$3000,MATCH(1,INDEX(('ce raw data'!$A$2:$A$3000=C191)*('ce raw data'!$B$2:$B$3000=$B214),,),0),MATCH(SUBSTITUTE(M194,"Allele","Height"),'ce raw data'!$C$1:$CZ$1,0))),"-")</f>
        <v>-</v>
      </c>
      <c r="N213" s="8" t="str">
        <f>IFERROR(IF(INDEX('ce raw data'!$C$2:$CZ$3000,MATCH(1,INDEX(('ce raw data'!$A$2:$A$3000=C191)*('ce raw data'!$B$2:$B$3000=$B214),,),0),MATCH(SUBSTITUTE(N194,"Allele","Height"),'ce raw data'!$C$1:$CZ$1,0))="","-",INDEX('ce raw data'!$C$2:$CZ$3000,MATCH(1,INDEX(('ce raw data'!$A$2:$A$3000=C191)*('ce raw data'!$B$2:$B$3000=$B214),,),0),MATCH(SUBSTITUTE(N194,"Allele","Height"),'ce raw data'!$C$1:$CZ$1,0))),"-")</f>
        <v>-</v>
      </c>
    </row>
    <row r="214" spans="2:14" x14ac:dyDescent="0.4">
      <c r="B214" s="11" t="str">
        <f>'Allele Call Table'!$A$89</f>
        <v>D2S1338</v>
      </c>
      <c r="C214" s="8" t="str">
        <f>IFERROR(IF(INDEX('ce raw data'!$C$2:$CZ$3000,MATCH(1,INDEX(('ce raw data'!$A$2:$A$3000=C191)*('ce raw data'!$B$2:$B$3000=$B214),,),0),MATCH(C194,'ce raw data'!$C$1:$CZ$1,0))="","-",INDEX('ce raw data'!$C$2:$CZ$3000,MATCH(1,INDEX(('ce raw data'!$A$2:$A$3000=C191)*('ce raw data'!$B$2:$B$3000=$B214),,),0),MATCH(C194,'ce raw data'!$C$1:$CZ$1,0))),"-")</f>
        <v>-</v>
      </c>
      <c r="D214" s="8" t="str">
        <f>IFERROR(IF(INDEX('ce raw data'!$C$2:$CZ$3000,MATCH(1,INDEX(('ce raw data'!$A$2:$A$3000=C191)*('ce raw data'!$B$2:$B$3000=$B214),,),0),MATCH(D194,'ce raw data'!$C$1:$CZ$1,0))="","-",INDEX('ce raw data'!$C$2:$CZ$3000,MATCH(1,INDEX(('ce raw data'!$A$2:$A$3000=C191)*('ce raw data'!$B$2:$B$3000=$B214),,),0),MATCH(D194,'ce raw data'!$C$1:$CZ$1,0))),"-")</f>
        <v>-</v>
      </c>
      <c r="E214" s="8" t="str">
        <f>IFERROR(IF(INDEX('ce raw data'!$C$2:$CZ$3000,MATCH(1,INDEX(('ce raw data'!$A$2:$A$3000=C191)*('ce raw data'!$B$2:$B$3000=$B214),,),0),MATCH(E194,'ce raw data'!$C$1:$CZ$1,0))="","-",INDEX('ce raw data'!$C$2:$CZ$3000,MATCH(1,INDEX(('ce raw data'!$A$2:$A$3000=C191)*('ce raw data'!$B$2:$B$3000=$B214),,),0),MATCH(E194,'ce raw data'!$C$1:$CZ$1,0))),"-")</f>
        <v>-</v>
      </c>
      <c r="F214" s="8" t="str">
        <f>IFERROR(IF(INDEX('ce raw data'!$C$2:$CZ$3000,MATCH(1,INDEX(('ce raw data'!$A$2:$A$3000=C191)*('ce raw data'!$B$2:$B$3000=$B214),,),0),MATCH(F194,'ce raw data'!$C$1:$CZ$1,0))="","-",INDEX('ce raw data'!$C$2:$CZ$3000,MATCH(1,INDEX(('ce raw data'!$A$2:$A$3000=C191)*('ce raw data'!$B$2:$B$3000=$B214),,),0),MATCH(F194,'ce raw data'!$C$1:$CZ$1,0))),"-")</f>
        <v>-</v>
      </c>
      <c r="G214" s="8" t="str">
        <f>IFERROR(IF(INDEX('ce raw data'!$C$2:$CZ$3000,MATCH(1,INDEX(('ce raw data'!$A$2:$A$3000=C191)*('ce raw data'!$B$2:$B$3000=$B214),,),0),MATCH(G194,'ce raw data'!$C$1:$CZ$1,0))="","-",INDEX('ce raw data'!$C$2:$CZ$3000,MATCH(1,INDEX(('ce raw data'!$A$2:$A$3000=C191)*('ce raw data'!$B$2:$B$3000=$B214),,),0),MATCH(G194,'ce raw data'!$C$1:$CZ$1,0))),"-")</f>
        <v>-</v>
      </c>
      <c r="H214" s="8" t="str">
        <f>IFERROR(IF(INDEX('ce raw data'!$C$2:$CZ$3000,MATCH(1,INDEX(('ce raw data'!$A$2:$A$3000=C191)*('ce raw data'!$B$2:$B$3000=$B214),,),0),MATCH(H194,'ce raw data'!$C$1:$CZ$1,0))="","-",INDEX('ce raw data'!$C$2:$CZ$3000,MATCH(1,INDEX(('ce raw data'!$A$2:$A$3000=C191)*('ce raw data'!$B$2:$B$3000=$B214),,),0),MATCH(H194,'ce raw data'!$C$1:$CZ$1,0))),"-")</f>
        <v>-</v>
      </c>
      <c r="I214" s="8" t="str">
        <f>IFERROR(IF(INDEX('ce raw data'!$C$2:$CZ$3000,MATCH(1,INDEX(('ce raw data'!$A$2:$A$3000=C191)*('ce raw data'!$B$2:$B$3000=$B214),,),0),MATCH(I194,'ce raw data'!$C$1:$CZ$1,0))="","-",INDEX('ce raw data'!$C$2:$CZ$3000,MATCH(1,INDEX(('ce raw data'!$A$2:$A$3000=C191)*('ce raw data'!$B$2:$B$3000=$B214),,),0),MATCH(I194,'ce raw data'!$C$1:$CZ$1,0))),"-")</f>
        <v>-</v>
      </c>
      <c r="J214" s="8" t="str">
        <f>IFERROR(IF(INDEX('ce raw data'!$C$2:$CZ$3000,MATCH(1,INDEX(('ce raw data'!$A$2:$A$3000=C191)*('ce raw data'!$B$2:$B$3000=$B214),,),0),MATCH(J194,'ce raw data'!$C$1:$CZ$1,0))="","-",INDEX('ce raw data'!$C$2:$CZ$3000,MATCH(1,INDEX(('ce raw data'!$A$2:$A$3000=C191)*('ce raw data'!$B$2:$B$3000=$B214),,),0),MATCH(J194,'ce raw data'!$C$1:$CZ$1,0))),"-")</f>
        <v>-</v>
      </c>
      <c r="K214" s="8" t="str">
        <f>IFERROR(IF(INDEX('ce raw data'!$C$2:$CZ$3000,MATCH(1,INDEX(('ce raw data'!$A$2:$A$3000=C191)*('ce raw data'!$B$2:$B$3000=$B214),,),0),MATCH(K194,'ce raw data'!$C$1:$CZ$1,0))="","-",INDEX('ce raw data'!$C$2:$CZ$3000,MATCH(1,INDEX(('ce raw data'!$A$2:$A$3000=C191)*('ce raw data'!$B$2:$B$3000=$B214),,),0),MATCH(K194,'ce raw data'!$C$1:$CZ$1,0))),"-")</f>
        <v>-</v>
      </c>
      <c r="L214" s="8" t="str">
        <f>IFERROR(IF(INDEX('ce raw data'!$C$2:$CZ$3000,MATCH(1,INDEX(('ce raw data'!$A$2:$A$3000=C191)*('ce raw data'!$B$2:$B$3000=$B214),,),0),MATCH(L194,'ce raw data'!$C$1:$CZ$1,0))="","-",INDEX('ce raw data'!$C$2:$CZ$3000,MATCH(1,INDEX(('ce raw data'!$A$2:$A$3000=C191)*('ce raw data'!$B$2:$B$3000=$B214),,),0),MATCH(L194,'ce raw data'!$C$1:$CZ$1,0))),"-")</f>
        <v>-</v>
      </c>
      <c r="M214" s="8" t="str">
        <f>IFERROR(IF(INDEX('ce raw data'!$C$2:$CZ$3000,MATCH(1,INDEX(('ce raw data'!$A$2:$A$3000=C191)*('ce raw data'!$B$2:$B$3000=$B214),,),0),MATCH(M194,'ce raw data'!$C$1:$CZ$1,0))="","-",INDEX('ce raw data'!$C$2:$CZ$3000,MATCH(1,INDEX(('ce raw data'!$A$2:$A$3000=C191)*('ce raw data'!$B$2:$B$3000=$B214),,),0),MATCH(M194,'ce raw data'!$C$1:$CZ$1,0))),"-")</f>
        <v>-</v>
      </c>
      <c r="N214" s="8" t="str">
        <f>IFERROR(IF(INDEX('ce raw data'!$C$2:$CZ$3000,MATCH(1,INDEX(('ce raw data'!$A$2:$A$3000=C191)*('ce raw data'!$B$2:$B$3000=$B214),,),0),MATCH(N194,'ce raw data'!$C$1:$CZ$1,0))="","-",INDEX('ce raw data'!$C$2:$CZ$3000,MATCH(1,INDEX(('ce raw data'!$A$2:$A$3000=C191)*('ce raw data'!$B$2:$B$3000=$B214),,),0),MATCH(N194,'ce raw data'!$C$1:$CZ$1,0))),"-")</f>
        <v>-</v>
      </c>
    </row>
    <row r="215" spans="2:14" hidden="1" x14ac:dyDescent="0.4">
      <c r="B215" s="11"/>
      <c r="C215" s="8" t="str">
        <f>IFERROR(IF(INDEX('ce raw data'!$C$2:$CZ$3000,MATCH(1,INDEX(('ce raw data'!$A$2:$A$3000=C191)*('ce raw data'!$B$2:$B$3000=$B216),,),0),MATCH(SUBSTITUTE(C194,"Allele","Height"),'ce raw data'!$C$1:$CZ$1,0))="","-",INDEX('ce raw data'!$C$2:$CZ$3000,MATCH(1,INDEX(('ce raw data'!$A$2:$A$3000=C191)*('ce raw data'!$B$2:$B$3000=$B216),,),0),MATCH(SUBSTITUTE(C194,"Allele","Height"),'ce raw data'!$C$1:$CZ$1,0))),"-")</f>
        <v>-</v>
      </c>
      <c r="D215" s="8" t="str">
        <f>IFERROR(IF(INDEX('ce raw data'!$C$2:$CZ$3000,MATCH(1,INDEX(('ce raw data'!$A$2:$A$3000=C191)*('ce raw data'!$B$2:$B$3000=$B216),,),0),MATCH(SUBSTITUTE(D194,"Allele","Height"),'ce raw data'!$C$1:$CZ$1,0))="","-",INDEX('ce raw data'!$C$2:$CZ$3000,MATCH(1,INDEX(('ce raw data'!$A$2:$A$3000=C191)*('ce raw data'!$B$2:$B$3000=$B216),,),0),MATCH(SUBSTITUTE(D194,"Allele","Height"),'ce raw data'!$C$1:$CZ$1,0))),"-")</f>
        <v>-</v>
      </c>
      <c r="E215" s="8" t="str">
        <f>IFERROR(IF(INDEX('ce raw data'!$C$2:$CZ$3000,MATCH(1,INDEX(('ce raw data'!$A$2:$A$3000=C191)*('ce raw data'!$B$2:$B$3000=$B216),,),0),MATCH(SUBSTITUTE(E194,"Allele","Height"),'ce raw data'!$C$1:$CZ$1,0))="","-",INDEX('ce raw data'!$C$2:$CZ$3000,MATCH(1,INDEX(('ce raw data'!$A$2:$A$3000=C191)*('ce raw data'!$B$2:$B$3000=$B216),,),0),MATCH(SUBSTITUTE(E194,"Allele","Height"),'ce raw data'!$C$1:$CZ$1,0))),"-")</f>
        <v>-</v>
      </c>
      <c r="F215" s="8" t="str">
        <f>IFERROR(IF(INDEX('ce raw data'!$C$2:$CZ$3000,MATCH(1,INDEX(('ce raw data'!$A$2:$A$3000=C191)*('ce raw data'!$B$2:$B$3000=$B216),,),0),MATCH(SUBSTITUTE(F194,"Allele","Height"),'ce raw data'!$C$1:$CZ$1,0))="","-",INDEX('ce raw data'!$C$2:$CZ$3000,MATCH(1,INDEX(('ce raw data'!$A$2:$A$3000=C191)*('ce raw data'!$B$2:$B$3000=$B216),,),0),MATCH(SUBSTITUTE(F194,"Allele","Height"),'ce raw data'!$C$1:$CZ$1,0))),"-")</f>
        <v>-</v>
      </c>
      <c r="G215" s="8" t="str">
        <f>IFERROR(IF(INDEX('ce raw data'!$C$2:$CZ$3000,MATCH(1,INDEX(('ce raw data'!$A$2:$A$3000=C191)*('ce raw data'!$B$2:$B$3000=$B216),,),0),MATCH(SUBSTITUTE(G194,"Allele","Height"),'ce raw data'!$C$1:$CZ$1,0))="","-",INDEX('ce raw data'!$C$2:$CZ$3000,MATCH(1,INDEX(('ce raw data'!$A$2:$A$3000=C191)*('ce raw data'!$B$2:$B$3000=$B216),,),0),MATCH(SUBSTITUTE(G194,"Allele","Height"),'ce raw data'!$C$1:$CZ$1,0))),"-")</f>
        <v>-</v>
      </c>
      <c r="H215" s="8" t="str">
        <f>IFERROR(IF(INDEX('ce raw data'!$C$2:$CZ$3000,MATCH(1,INDEX(('ce raw data'!$A$2:$A$3000=C191)*('ce raw data'!$B$2:$B$3000=$B216),,),0),MATCH(SUBSTITUTE(H194,"Allele","Height"),'ce raw data'!$C$1:$CZ$1,0))="","-",INDEX('ce raw data'!$C$2:$CZ$3000,MATCH(1,INDEX(('ce raw data'!$A$2:$A$3000=C191)*('ce raw data'!$B$2:$B$3000=$B216),,),0),MATCH(SUBSTITUTE(H194,"Allele","Height"),'ce raw data'!$C$1:$CZ$1,0))),"-")</f>
        <v>-</v>
      </c>
      <c r="I215" s="8" t="str">
        <f>IFERROR(IF(INDEX('ce raw data'!$C$2:$CZ$3000,MATCH(1,INDEX(('ce raw data'!$A$2:$A$3000=C191)*('ce raw data'!$B$2:$B$3000=$B216),,),0),MATCH(SUBSTITUTE(I194,"Allele","Height"),'ce raw data'!$C$1:$CZ$1,0))="","-",INDEX('ce raw data'!$C$2:$CZ$3000,MATCH(1,INDEX(('ce raw data'!$A$2:$A$3000=C191)*('ce raw data'!$B$2:$B$3000=$B216),,),0),MATCH(SUBSTITUTE(I194,"Allele","Height"),'ce raw data'!$C$1:$CZ$1,0))),"-")</f>
        <v>-</v>
      </c>
      <c r="J215" s="8" t="str">
        <f>IFERROR(IF(INDEX('ce raw data'!$C$2:$CZ$3000,MATCH(1,INDEX(('ce raw data'!$A$2:$A$3000=C191)*('ce raw data'!$B$2:$B$3000=$B216),,),0),MATCH(SUBSTITUTE(J194,"Allele","Height"),'ce raw data'!$C$1:$CZ$1,0))="","-",INDEX('ce raw data'!$C$2:$CZ$3000,MATCH(1,INDEX(('ce raw data'!$A$2:$A$3000=C191)*('ce raw data'!$B$2:$B$3000=$B216),,),0),MATCH(SUBSTITUTE(J194,"Allele","Height"),'ce raw data'!$C$1:$CZ$1,0))),"-")</f>
        <v>-</v>
      </c>
      <c r="K215" s="8" t="str">
        <f>IFERROR(IF(INDEX('ce raw data'!$C$2:$CZ$3000,MATCH(1,INDEX(('ce raw data'!$A$2:$A$3000=C191)*('ce raw data'!$B$2:$B$3000=$B216),,),0),MATCH(SUBSTITUTE(K194,"Allele","Height"),'ce raw data'!$C$1:$CZ$1,0))="","-",INDEX('ce raw data'!$C$2:$CZ$3000,MATCH(1,INDEX(('ce raw data'!$A$2:$A$3000=C191)*('ce raw data'!$B$2:$B$3000=$B216),,),0),MATCH(SUBSTITUTE(K194,"Allele","Height"),'ce raw data'!$C$1:$CZ$1,0))),"-")</f>
        <v>-</v>
      </c>
      <c r="L215" s="8" t="str">
        <f>IFERROR(IF(INDEX('ce raw data'!$C$2:$CZ$3000,MATCH(1,INDEX(('ce raw data'!$A$2:$A$3000=C191)*('ce raw data'!$B$2:$B$3000=$B216),,),0),MATCH(SUBSTITUTE(L194,"Allele","Height"),'ce raw data'!$C$1:$CZ$1,0))="","-",INDEX('ce raw data'!$C$2:$CZ$3000,MATCH(1,INDEX(('ce raw data'!$A$2:$A$3000=C191)*('ce raw data'!$B$2:$B$3000=$B216),,),0),MATCH(SUBSTITUTE(L194,"Allele","Height"),'ce raw data'!$C$1:$CZ$1,0))),"-")</f>
        <v>-</v>
      </c>
      <c r="M215" s="8" t="str">
        <f>IFERROR(IF(INDEX('ce raw data'!$C$2:$CZ$3000,MATCH(1,INDEX(('ce raw data'!$A$2:$A$3000=C191)*('ce raw data'!$B$2:$B$3000=$B216),,),0),MATCH(SUBSTITUTE(M194,"Allele","Height"),'ce raw data'!$C$1:$CZ$1,0))="","-",INDEX('ce raw data'!$C$2:$CZ$3000,MATCH(1,INDEX(('ce raw data'!$A$2:$A$3000=C191)*('ce raw data'!$B$2:$B$3000=$B216),,),0),MATCH(SUBSTITUTE(M194,"Allele","Height"),'ce raw data'!$C$1:$CZ$1,0))),"-")</f>
        <v>-</v>
      </c>
      <c r="N215" s="8" t="str">
        <f>IFERROR(IF(INDEX('ce raw data'!$C$2:$CZ$3000,MATCH(1,INDEX(('ce raw data'!$A$2:$A$3000=C191)*('ce raw data'!$B$2:$B$3000=$B216),,),0),MATCH(SUBSTITUTE(N194,"Allele","Height"),'ce raw data'!$C$1:$CZ$1,0))="","-",INDEX('ce raw data'!$C$2:$CZ$3000,MATCH(1,INDEX(('ce raw data'!$A$2:$A$3000=C191)*('ce raw data'!$B$2:$B$3000=$B216),,),0),MATCH(SUBSTITUTE(N194,"Allele","Height"),'ce raw data'!$C$1:$CZ$1,0))),"-")</f>
        <v>-</v>
      </c>
    </row>
    <row r="216" spans="2:14" x14ac:dyDescent="0.4">
      <c r="B216" s="11" t="str">
        <f>'Allele Call Table'!$A$91</f>
        <v>CSF1PO</v>
      </c>
      <c r="C216" s="8" t="str">
        <f>IFERROR(IF(INDEX('ce raw data'!$C$2:$CZ$3000,MATCH(1,INDEX(('ce raw data'!$A$2:$A$3000=C191)*('ce raw data'!$B$2:$B$3000=$B216),,),0),MATCH(C194,'ce raw data'!$C$1:$CZ$1,0))="","-",INDEX('ce raw data'!$C$2:$CZ$3000,MATCH(1,INDEX(('ce raw data'!$A$2:$A$3000=C191)*('ce raw data'!$B$2:$B$3000=$B216),,),0),MATCH(C194,'ce raw data'!$C$1:$CZ$1,0))),"-")</f>
        <v>-</v>
      </c>
      <c r="D216" s="8" t="str">
        <f>IFERROR(IF(INDEX('ce raw data'!$C$2:$CZ$3000,MATCH(1,INDEX(('ce raw data'!$A$2:$A$3000=C191)*('ce raw data'!$B$2:$B$3000=$B216),,),0),MATCH(D194,'ce raw data'!$C$1:$CZ$1,0))="","-",INDEX('ce raw data'!$C$2:$CZ$3000,MATCH(1,INDEX(('ce raw data'!$A$2:$A$3000=C191)*('ce raw data'!$B$2:$B$3000=$B216),,),0),MATCH(D194,'ce raw data'!$C$1:$CZ$1,0))),"-")</f>
        <v>-</v>
      </c>
      <c r="E216" s="8" t="str">
        <f>IFERROR(IF(INDEX('ce raw data'!$C$2:$CZ$3000,MATCH(1,INDEX(('ce raw data'!$A$2:$A$3000=C191)*('ce raw data'!$B$2:$B$3000=$B216),,),0),MATCH(E194,'ce raw data'!$C$1:$CZ$1,0))="","-",INDEX('ce raw data'!$C$2:$CZ$3000,MATCH(1,INDEX(('ce raw data'!$A$2:$A$3000=C191)*('ce raw data'!$B$2:$B$3000=$B216),,),0),MATCH(E194,'ce raw data'!$C$1:$CZ$1,0))),"-")</f>
        <v>-</v>
      </c>
      <c r="F216" s="8" t="str">
        <f>IFERROR(IF(INDEX('ce raw data'!$C$2:$CZ$3000,MATCH(1,INDEX(('ce raw data'!$A$2:$A$3000=C191)*('ce raw data'!$B$2:$B$3000=$B216),,),0),MATCH(F194,'ce raw data'!$C$1:$CZ$1,0))="","-",INDEX('ce raw data'!$C$2:$CZ$3000,MATCH(1,INDEX(('ce raw data'!$A$2:$A$3000=C191)*('ce raw data'!$B$2:$B$3000=$B216),,),0),MATCH(F194,'ce raw data'!$C$1:$CZ$1,0))),"-")</f>
        <v>-</v>
      </c>
      <c r="G216" s="8" t="str">
        <f>IFERROR(IF(INDEX('ce raw data'!$C$2:$CZ$3000,MATCH(1,INDEX(('ce raw data'!$A$2:$A$3000=C191)*('ce raw data'!$B$2:$B$3000=$B216),,),0),MATCH(G194,'ce raw data'!$C$1:$CZ$1,0))="","-",INDEX('ce raw data'!$C$2:$CZ$3000,MATCH(1,INDEX(('ce raw data'!$A$2:$A$3000=C191)*('ce raw data'!$B$2:$B$3000=$B216),,),0),MATCH(G194,'ce raw data'!$C$1:$CZ$1,0))),"-")</f>
        <v>-</v>
      </c>
      <c r="H216" s="8" t="str">
        <f>IFERROR(IF(INDEX('ce raw data'!$C$2:$CZ$3000,MATCH(1,INDEX(('ce raw data'!$A$2:$A$3000=C191)*('ce raw data'!$B$2:$B$3000=$B216),,),0),MATCH(H194,'ce raw data'!$C$1:$CZ$1,0))="","-",INDEX('ce raw data'!$C$2:$CZ$3000,MATCH(1,INDEX(('ce raw data'!$A$2:$A$3000=C191)*('ce raw data'!$B$2:$B$3000=$B216),,),0),MATCH(H194,'ce raw data'!$C$1:$CZ$1,0))),"-")</f>
        <v>-</v>
      </c>
      <c r="I216" s="8" t="str">
        <f>IFERROR(IF(INDEX('ce raw data'!$C$2:$CZ$3000,MATCH(1,INDEX(('ce raw data'!$A$2:$A$3000=C191)*('ce raw data'!$B$2:$B$3000=$B216),,),0),MATCH(I194,'ce raw data'!$C$1:$CZ$1,0))="","-",INDEX('ce raw data'!$C$2:$CZ$3000,MATCH(1,INDEX(('ce raw data'!$A$2:$A$3000=C191)*('ce raw data'!$B$2:$B$3000=$B216),,),0),MATCH(I194,'ce raw data'!$C$1:$CZ$1,0))),"-")</f>
        <v>-</v>
      </c>
      <c r="J216" s="8" t="str">
        <f>IFERROR(IF(INDEX('ce raw data'!$C$2:$CZ$3000,MATCH(1,INDEX(('ce raw data'!$A$2:$A$3000=C191)*('ce raw data'!$B$2:$B$3000=$B216),,),0),MATCH(J194,'ce raw data'!$C$1:$CZ$1,0))="","-",INDEX('ce raw data'!$C$2:$CZ$3000,MATCH(1,INDEX(('ce raw data'!$A$2:$A$3000=C191)*('ce raw data'!$B$2:$B$3000=$B216),,),0),MATCH(J194,'ce raw data'!$C$1:$CZ$1,0))),"-")</f>
        <v>-</v>
      </c>
      <c r="K216" s="8" t="str">
        <f>IFERROR(IF(INDEX('ce raw data'!$C$2:$CZ$3000,MATCH(1,INDEX(('ce raw data'!$A$2:$A$3000=C191)*('ce raw data'!$B$2:$B$3000=$B216),,),0),MATCH(K194,'ce raw data'!$C$1:$CZ$1,0))="","-",INDEX('ce raw data'!$C$2:$CZ$3000,MATCH(1,INDEX(('ce raw data'!$A$2:$A$3000=C191)*('ce raw data'!$B$2:$B$3000=$B216),,),0),MATCH(K194,'ce raw data'!$C$1:$CZ$1,0))),"-")</f>
        <v>-</v>
      </c>
      <c r="L216" s="8" t="str">
        <f>IFERROR(IF(INDEX('ce raw data'!$C$2:$CZ$3000,MATCH(1,INDEX(('ce raw data'!$A$2:$A$3000=C191)*('ce raw data'!$B$2:$B$3000=$B216),,),0),MATCH(L194,'ce raw data'!$C$1:$CZ$1,0))="","-",INDEX('ce raw data'!$C$2:$CZ$3000,MATCH(1,INDEX(('ce raw data'!$A$2:$A$3000=C191)*('ce raw data'!$B$2:$B$3000=$B216),,),0),MATCH(L194,'ce raw data'!$C$1:$CZ$1,0))),"-")</f>
        <v>-</v>
      </c>
      <c r="M216" s="8" t="str">
        <f>IFERROR(IF(INDEX('ce raw data'!$C$2:$CZ$3000,MATCH(1,INDEX(('ce raw data'!$A$2:$A$3000=C191)*('ce raw data'!$B$2:$B$3000=$B216),,),0),MATCH(M194,'ce raw data'!$C$1:$CZ$1,0))="","-",INDEX('ce raw data'!$C$2:$CZ$3000,MATCH(1,INDEX(('ce raw data'!$A$2:$A$3000=C191)*('ce raw data'!$B$2:$B$3000=$B216),,),0),MATCH(M194,'ce raw data'!$C$1:$CZ$1,0))),"-")</f>
        <v>-</v>
      </c>
      <c r="N216" s="8" t="str">
        <f>IFERROR(IF(INDEX('ce raw data'!$C$2:$CZ$3000,MATCH(1,INDEX(('ce raw data'!$A$2:$A$3000=C191)*('ce raw data'!$B$2:$B$3000=$B216),,),0),MATCH(N194,'ce raw data'!$C$1:$CZ$1,0))="","-",INDEX('ce raw data'!$C$2:$CZ$3000,MATCH(1,INDEX(('ce raw data'!$A$2:$A$3000=C191)*('ce raw data'!$B$2:$B$3000=$B216),,),0),MATCH(N194,'ce raw data'!$C$1:$CZ$1,0))),"-")</f>
        <v>-</v>
      </c>
    </row>
    <row r="217" spans="2:14" hidden="1" x14ac:dyDescent="0.4">
      <c r="B217" s="11"/>
      <c r="C217" s="8" t="str">
        <f>IFERROR(IF(INDEX('ce raw data'!$C$2:$CZ$3000,MATCH(1,INDEX(('ce raw data'!$A$2:$A$3000=C191)*('ce raw data'!$B$2:$B$3000=$B218),,),0),MATCH(SUBSTITUTE(C194,"Allele","Height"),'ce raw data'!$C$1:$CZ$1,0))="","-",INDEX('ce raw data'!$C$2:$CZ$3000,MATCH(1,INDEX(('ce raw data'!$A$2:$A$3000=C191)*('ce raw data'!$B$2:$B$3000=$B218),,),0),MATCH(SUBSTITUTE(C194,"Allele","Height"),'ce raw data'!$C$1:$CZ$1,0))),"-")</f>
        <v>-</v>
      </c>
      <c r="D217" s="8" t="str">
        <f>IFERROR(IF(INDEX('ce raw data'!$C$2:$CZ$3000,MATCH(1,INDEX(('ce raw data'!$A$2:$A$3000=C191)*('ce raw data'!$B$2:$B$3000=$B218),,),0),MATCH(SUBSTITUTE(D194,"Allele","Height"),'ce raw data'!$C$1:$CZ$1,0))="","-",INDEX('ce raw data'!$C$2:$CZ$3000,MATCH(1,INDEX(('ce raw data'!$A$2:$A$3000=C191)*('ce raw data'!$B$2:$B$3000=$B218),,),0),MATCH(SUBSTITUTE(D194,"Allele","Height"),'ce raw data'!$C$1:$CZ$1,0))),"-")</f>
        <v>-</v>
      </c>
      <c r="E217" s="8" t="str">
        <f>IFERROR(IF(INDEX('ce raw data'!$C$2:$CZ$3000,MATCH(1,INDEX(('ce raw data'!$A$2:$A$3000=C191)*('ce raw data'!$B$2:$B$3000=$B218),,),0),MATCH(SUBSTITUTE(E194,"Allele","Height"),'ce raw data'!$C$1:$CZ$1,0))="","-",INDEX('ce raw data'!$C$2:$CZ$3000,MATCH(1,INDEX(('ce raw data'!$A$2:$A$3000=C191)*('ce raw data'!$B$2:$B$3000=$B218),,),0),MATCH(SUBSTITUTE(E194,"Allele","Height"),'ce raw data'!$C$1:$CZ$1,0))),"-")</f>
        <v>-</v>
      </c>
      <c r="F217" s="8" t="str">
        <f>IFERROR(IF(INDEX('ce raw data'!$C$2:$CZ$3000,MATCH(1,INDEX(('ce raw data'!$A$2:$A$3000=C191)*('ce raw data'!$B$2:$B$3000=$B218),,),0),MATCH(SUBSTITUTE(F194,"Allele","Height"),'ce raw data'!$C$1:$CZ$1,0))="","-",INDEX('ce raw data'!$C$2:$CZ$3000,MATCH(1,INDEX(('ce raw data'!$A$2:$A$3000=C191)*('ce raw data'!$B$2:$B$3000=$B218),,),0),MATCH(SUBSTITUTE(F194,"Allele","Height"),'ce raw data'!$C$1:$CZ$1,0))),"-")</f>
        <v>-</v>
      </c>
      <c r="G217" s="8" t="str">
        <f>IFERROR(IF(INDEX('ce raw data'!$C$2:$CZ$3000,MATCH(1,INDEX(('ce raw data'!$A$2:$A$3000=C191)*('ce raw data'!$B$2:$B$3000=$B218),,),0),MATCH(SUBSTITUTE(G194,"Allele","Height"),'ce raw data'!$C$1:$CZ$1,0))="","-",INDEX('ce raw data'!$C$2:$CZ$3000,MATCH(1,INDEX(('ce raw data'!$A$2:$A$3000=C191)*('ce raw data'!$B$2:$B$3000=$B218),,),0),MATCH(SUBSTITUTE(G194,"Allele","Height"),'ce raw data'!$C$1:$CZ$1,0))),"-")</f>
        <v>-</v>
      </c>
      <c r="H217" s="8" t="str">
        <f>IFERROR(IF(INDEX('ce raw data'!$C$2:$CZ$3000,MATCH(1,INDEX(('ce raw data'!$A$2:$A$3000=C191)*('ce raw data'!$B$2:$B$3000=$B218),,),0),MATCH(SUBSTITUTE(H194,"Allele","Height"),'ce raw data'!$C$1:$CZ$1,0))="","-",INDEX('ce raw data'!$C$2:$CZ$3000,MATCH(1,INDEX(('ce raw data'!$A$2:$A$3000=C191)*('ce raw data'!$B$2:$B$3000=$B218),,),0),MATCH(SUBSTITUTE(H194,"Allele","Height"),'ce raw data'!$C$1:$CZ$1,0))),"-")</f>
        <v>-</v>
      </c>
      <c r="I217" s="8" t="str">
        <f>IFERROR(IF(INDEX('ce raw data'!$C$2:$CZ$3000,MATCH(1,INDEX(('ce raw data'!$A$2:$A$3000=C191)*('ce raw data'!$B$2:$B$3000=$B218),,),0),MATCH(SUBSTITUTE(I194,"Allele","Height"),'ce raw data'!$C$1:$CZ$1,0))="","-",INDEX('ce raw data'!$C$2:$CZ$3000,MATCH(1,INDEX(('ce raw data'!$A$2:$A$3000=C191)*('ce raw data'!$B$2:$B$3000=$B218),,),0),MATCH(SUBSTITUTE(I194,"Allele","Height"),'ce raw data'!$C$1:$CZ$1,0))),"-")</f>
        <v>-</v>
      </c>
      <c r="J217" s="8" t="str">
        <f>IFERROR(IF(INDEX('ce raw data'!$C$2:$CZ$3000,MATCH(1,INDEX(('ce raw data'!$A$2:$A$3000=C191)*('ce raw data'!$B$2:$B$3000=$B218),,),0),MATCH(SUBSTITUTE(J194,"Allele","Height"),'ce raw data'!$C$1:$CZ$1,0))="","-",INDEX('ce raw data'!$C$2:$CZ$3000,MATCH(1,INDEX(('ce raw data'!$A$2:$A$3000=C191)*('ce raw data'!$B$2:$B$3000=$B218),,),0),MATCH(SUBSTITUTE(J194,"Allele","Height"),'ce raw data'!$C$1:$CZ$1,0))),"-")</f>
        <v>-</v>
      </c>
      <c r="K217" s="8" t="str">
        <f>IFERROR(IF(INDEX('ce raw data'!$C$2:$CZ$3000,MATCH(1,INDEX(('ce raw data'!$A$2:$A$3000=C191)*('ce raw data'!$B$2:$B$3000=$B218),,),0),MATCH(SUBSTITUTE(K194,"Allele","Height"),'ce raw data'!$C$1:$CZ$1,0))="","-",INDEX('ce raw data'!$C$2:$CZ$3000,MATCH(1,INDEX(('ce raw data'!$A$2:$A$3000=C191)*('ce raw data'!$B$2:$B$3000=$B218),,),0),MATCH(SUBSTITUTE(K194,"Allele","Height"),'ce raw data'!$C$1:$CZ$1,0))),"-")</f>
        <v>-</v>
      </c>
      <c r="L217" s="8" t="str">
        <f>IFERROR(IF(INDEX('ce raw data'!$C$2:$CZ$3000,MATCH(1,INDEX(('ce raw data'!$A$2:$A$3000=C191)*('ce raw data'!$B$2:$B$3000=$B218),,),0),MATCH(SUBSTITUTE(L194,"Allele","Height"),'ce raw data'!$C$1:$CZ$1,0))="","-",INDEX('ce raw data'!$C$2:$CZ$3000,MATCH(1,INDEX(('ce raw data'!$A$2:$A$3000=C191)*('ce raw data'!$B$2:$B$3000=$B218),,),0),MATCH(SUBSTITUTE(L194,"Allele","Height"),'ce raw data'!$C$1:$CZ$1,0))),"-")</f>
        <v>-</v>
      </c>
      <c r="M217" s="8" t="str">
        <f>IFERROR(IF(INDEX('ce raw data'!$C$2:$CZ$3000,MATCH(1,INDEX(('ce raw data'!$A$2:$A$3000=C191)*('ce raw data'!$B$2:$B$3000=$B218),,),0),MATCH(SUBSTITUTE(M194,"Allele","Height"),'ce raw data'!$C$1:$CZ$1,0))="","-",INDEX('ce raw data'!$C$2:$CZ$3000,MATCH(1,INDEX(('ce raw data'!$A$2:$A$3000=C191)*('ce raw data'!$B$2:$B$3000=$B218),,),0),MATCH(SUBSTITUTE(M194,"Allele","Height"),'ce raw data'!$C$1:$CZ$1,0))),"-")</f>
        <v>-</v>
      </c>
      <c r="N217" s="8" t="str">
        <f>IFERROR(IF(INDEX('ce raw data'!$C$2:$CZ$3000,MATCH(1,INDEX(('ce raw data'!$A$2:$A$3000=C191)*('ce raw data'!$B$2:$B$3000=$B218),,),0),MATCH(SUBSTITUTE(N194,"Allele","Height"),'ce raw data'!$C$1:$CZ$1,0))="","-",INDEX('ce raw data'!$C$2:$CZ$3000,MATCH(1,INDEX(('ce raw data'!$A$2:$A$3000=C191)*('ce raw data'!$B$2:$B$3000=$B218),,),0),MATCH(SUBSTITUTE(N194,"Allele","Height"),'ce raw data'!$C$1:$CZ$1,0))),"-")</f>
        <v>-</v>
      </c>
    </row>
    <row r="218" spans="2:14" x14ac:dyDescent="0.4">
      <c r="B218" s="11" t="str">
        <f>'Allele Call Table'!$A$93</f>
        <v>Penta D</v>
      </c>
      <c r="C218" s="8" t="str">
        <f>IFERROR(IF(INDEX('ce raw data'!$C$2:$CZ$3000,MATCH(1,INDEX(('ce raw data'!$A$2:$A$3000=C191)*('ce raw data'!$B$2:$B$3000=$B218),,),0),MATCH(C194,'ce raw data'!$C$1:$CZ$1,0))="","-",INDEX('ce raw data'!$C$2:$CZ$3000,MATCH(1,INDEX(('ce raw data'!$A$2:$A$3000=C191)*('ce raw data'!$B$2:$B$3000=$B218),,),0),MATCH(C194,'ce raw data'!$C$1:$CZ$1,0))),"-")</f>
        <v>-</v>
      </c>
      <c r="D218" s="8" t="str">
        <f>IFERROR(IF(INDEX('ce raw data'!$C$2:$CZ$3000,MATCH(1,INDEX(('ce raw data'!$A$2:$A$3000=C191)*('ce raw data'!$B$2:$B$3000=$B218),,),0),MATCH(D194,'ce raw data'!$C$1:$CZ$1,0))="","-",INDEX('ce raw data'!$C$2:$CZ$3000,MATCH(1,INDEX(('ce raw data'!$A$2:$A$3000=C191)*('ce raw data'!$B$2:$B$3000=$B218),,),0),MATCH(D194,'ce raw data'!$C$1:$CZ$1,0))),"-")</f>
        <v>-</v>
      </c>
      <c r="E218" s="8" t="str">
        <f>IFERROR(IF(INDEX('ce raw data'!$C$2:$CZ$3000,MATCH(1,INDEX(('ce raw data'!$A$2:$A$3000=C191)*('ce raw data'!$B$2:$B$3000=$B218),,),0),MATCH(E194,'ce raw data'!$C$1:$CZ$1,0))="","-",INDEX('ce raw data'!$C$2:$CZ$3000,MATCH(1,INDEX(('ce raw data'!$A$2:$A$3000=C191)*('ce raw data'!$B$2:$B$3000=$B218),,),0),MATCH(E194,'ce raw data'!$C$1:$CZ$1,0))),"-")</f>
        <v>-</v>
      </c>
      <c r="F218" s="8" t="str">
        <f>IFERROR(IF(INDEX('ce raw data'!$C$2:$CZ$3000,MATCH(1,INDEX(('ce raw data'!$A$2:$A$3000=C191)*('ce raw data'!$B$2:$B$3000=$B218),,),0),MATCH(F194,'ce raw data'!$C$1:$CZ$1,0))="","-",INDEX('ce raw data'!$C$2:$CZ$3000,MATCH(1,INDEX(('ce raw data'!$A$2:$A$3000=C191)*('ce raw data'!$B$2:$B$3000=$B218),,),0),MATCH(F194,'ce raw data'!$C$1:$CZ$1,0))),"-")</f>
        <v>-</v>
      </c>
      <c r="G218" s="8" t="str">
        <f>IFERROR(IF(INDEX('ce raw data'!$C$2:$CZ$3000,MATCH(1,INDEX(('ce raw data'!$A$2:$A$3000=C191)*('ce raw data'!$B$2:$B$3000=$B218),,),0),MATCH(G194,'ce raw data'!$C$1:$CZ$1,0))="","-",INDEX('ce raw data'!$C$2:$CZ$3000,MATCH(1,INDEX(('ce raw data'!$A$2:$A$3000=C191)*('ce raw data'!$B$2:$B$3000=$B218),,),0),MATCH(G194,'ce raw data'!$C$1:$CZ$1,0))),"-")</f>
        <v>-</v>
      </c>
      <c r="H218" s="8" t="str">
        <f>IFERROR(IF(INDEX('ce raw data'!$C$2:$CZ$3000,MATCH(1,INDEX(('ce raw data'!$A$2:$A$3000=C191)*('ce raw data'!$B$2:$B$3000=$B218),,),0),MATCH(H194,'ce raw data'!$C$1:$CZ$1,0))="","-",INDEX('ce raw data'!$C$2:$CZ$3000,MATCH(1,INDEX(('ce raw data'!$A$2:$A$3000=C191)*('ce raw data'!$B$2:$B$3000=$B218),,),0),MATCH(H194,'ce raw data'!$C$1:$CZ$1,0))),"-")</f>
        <v>-</v>
      </c>
      <c r="I218" s="8" t="str">
        <f>IFERROR(IF(INDEX('ce raw data'!$C$2:$CZ$3000,MATCH(1,INDEX(('ce raw data'!$A$2:$A$3000=C191)*('ce raw data'!$B$2:$B$3000=$B218),,),0),MATCH(I194,'ce raw data'!$C$1:$CZ$1,0))="","-",INDEX('ce raw data'!$C$2:$CZ$3000,MATCH(1,INDEX(('ce raw data'!$A$2:$A$3000=C191)*('ce raw data'!$B$2:$B$3000=$B218),,),0),MATCH(I194,'ce raw data'!$C$1:$CZ$1,0))),"-")</f>
        <v>-</v>
      </c>
      <c r="J218" s="8" t="str">
        <f>IFERROR(IF(INDEX('ce raw data'!$C$2:$CZ$3000,MATCH(1,INDEX(('ce raw data'!$A$2:$A$3000=C191)*('ce raw data'!$B$2:$B$3000=$B218),,),0),MATCH(J194,'ce raw data'!$C$1:$CZ$1,0))="","-",INDEX('ce raw data'!$C$2:$CZ$3000,MATCH(1,INDEX(('ce raw data'!$A$2:$A$3000=C191)*('ce raw data'!$B$2:$B$3000=$B218),,),0),MATCH(J194,'ce raw data'!$C$1:$CZ$1,0))),"-")</f>
        <v>-</v>
      </c>
      <c r="K218" s="8" t="str">
        <f>IFERROR(IF(INDEX('ce raw data'!$C$2:$CZ$3000,MATCH(1,INDEX(('ce raw data'!$A$2:$A$3000=C191)*('ce raw data'!$B$2:$B$3000=$B218),,),0),MATCH(K194,'ce raw data'!$C$1:$CZ$1,0))="","-",INDEX('ce raw data'!$C$2:$CZ$3000,MATCH(1,INDEX(('ce raw data'!$A$2:$A$3000=C191)*('ce raw data'!$B$2:$B$3000=$B218),,),0),MATCH(K194,'ce raw data'!$C$1:$CZ$1,0))),"-")</f>
        <v>-</v>
      </c>
      <c r="L218" s="8" t="str">
        <f>IFERROR(IF(INDEX('ce raw data'!$C$2:$CZ$3000,MATCH(1,INDEX(('ce raw data'!$A$2:$A$3000=C191)*('ce raw data'!$B$2:$B$3000=$B218),,),0),MATCH(L194,'ce raw data'!$C$1:$CZ$1,0))="","-",INDEX('ce raw data'!$C$2:$CZ$3000,MATCH(1,INDEX(('ce raw data'!$A$2:$A$3000=C191)*('ce raw data'!$B$2:$B$3000=$B218),,),0),MATCH(L194,'ce raw data'!$C$1:$CZ$1,0))),"-")</f>
        <v>-</v>
      </c>
      <c r="M218" s="8" t="str">
        <f>IFERROR(IF(INDEX('ce raw data'!$C$2:$CZ$3000,MATCH(1,INDEX(('ce raw data'!$A$2:$A$3000=C191)*('ce raw data'!$B$2:$B$3000=$B218),,),0),MATCH(M194,'ce raw data'!$C$1:$CZ$1,0))="","-",INDEX('ce raw data'!$C$2:$CZ$3000,MATCH(1,INDEX(('ce raw data'!$A$2:$A$3000=C191)*('ce raw data'!$B$2:$B$3000=$B218),,),0),MATCH(M194,'ce raw data'!$C$1:$CZ$1,0))),"-")</f>
        <v>-</v>
      </c>
      <c r="N218" s="8" t="str">
        <f>IFERROR(IF(INDEX('ce raw data'!$C$2:$CZ$3000,MATCH(1,INDEX(('ce raw data'!$A$2:$A$3000=C191)*('ce raw data'!$B$2:$B$3000=$B218),,),0),MATCH(N194,'ce raw data'!$C$1:$CZ$1,0))="","-",INDEX('ce raw data'!$C$2:$CZ$3000,MATCH(1,INDEX(('ce raw data'!$A$2:$A$3000=C191)*('ce raw data'!$B$2:$B$3000=$B218),,),0),MATCH(N194,'ce raw data'!$C$1:$CZ$1,0))),"-")</f>
        <v>-</v>
      </c>
    </row>
    <row r="219" spans="2:14" hidden="1" x14ac:dyDescent="0.4">
      <c r="B219" s="10"/>
      <c r="C219" s="8" t="str">
        <f>IFERROR(IF(INDEX('ce raw data'!$C$2:$CZ$3000,MATCH(1,INDEX(('ce raw data'!$A$2:$A$3000=C191)*('ce raw data'!$B$2:$B$3000=$B220),,),0),MATCH(SUBSTITUTE(C194,"Allele","Height"),'ce raw data'!$C$1:$CZ$1,0))="","-",INDEX('ce raw data'!$C$2:$CZ$3000,MATCH(1,INDEX(('ce raw data'!$A$2:$A$3000=C191)*('ce raw data'!$B$2:$B$3000=$B220),,),0),MATCH(SUBSTITUTE(C194,"Allele","Height"),'ce raw data'!$C$1:$CZ$1,0))),"-")</f>
        <v>-</v>
      </c>
      <c r="D219" s="8" t="str">
        <f>IFERROR(IF(INDEX('ce raw data'!$C$2:$CZ$3000,MATCH(1,INDEX(('ce raw data'!$A$2:$A$3000=C191)*('ce raw data'!$B$2:$B$3000=$B220),,),0),MATCH(SUBSTITUTE(D194,"Allele","Height"),'ce raw data'!$C$1:$CZ$1,0))="","-",INDEX('ce raw data'!$C$2:$CZ$3000,MATCH(1,INDEX(('ce raw data'!$A$2:$A$3000=C191)*('ce raw data'!$B$2:$B$3000=$B220),,),0),MATCH(SUBSTITUTE(D194,"Allele","Height"),'ce raw data'!$C$1:$CZ$1,0))),"-")</f>
        <v>-</v>
      </c>
      <c r="E219" s="8" t="str">
        <f>IFERROR(IF(INDEX('ce raw data'!$C$2:$CZ$3000,MATCH(1,INDEX(('ce raw data'!$A$2:$A$3000=C191)*('ce raw data'!$B$2:$B$3000=$B220),,),0),MATCH(SUBSTITUTE(E194,"Allele","Height"),'ce raw data'!$C$1:$CZ$1,0))="","-",INDEX('ce raw data'!$C$2:$CZ$3000,MATCH(1,INDEX(('ce raw data'!$A$2:$A$3000=C191)*('ce raw data'!$B$2:$B$3000=$B220),,),0),MATCH(SUBSTITUTE(E194,"Allele","Height"),'ce raw data'!$C$1:$CZ$1,0))),"-")</f>
        <v>-</v>
      </c>
      <c r="F219" s="8" t="str">
        <f>IFERROR(IF(INDEX('ce raw data'!$C$2:$CZ$3000,MATCH(1,INDEX(('ce raw data'!$A$2:$A$3000=C191)*('ce raw data'!$B$2:$B$3000=$B220),,),0),MATCH(SUBSTITUTE(F194,"Allele","Height"),'ce raw data'!$C$1:$CZ$1,0))="","-",INDEX('ce raw data'!$C$2:$CZ$3000,MATCH(1,INDEX(('ce raw data'!$A$2:$A$3000=C191)*('ce raw data'!$B$2:$B$3000=$B220),,),0),MATCH(SUBSTITUTE(F194,"Allele","Height"),'ce raw data'!$C$1:$CZ$1,0))),"-")</f>
        <v>-</v>
      </c>
      <c r="G219" s="8" t="str">
        <f>IFERROR(IF(INDEX('ce raw data'!$C$2:$CZ$3000,MATCH(1,INDEX(('ce raw data'!$A$2:$A$3000=C191)*('ce raw data'!$B$2:$B$3000=$B220),,),0),MATCH(SUBSTITUTE(G194,"Allele","Height"),'ce raw data'!$C$1:$CZ$1,0))="","-",INDEX('ce raw data'!$C$2:$CZ$3000,MATCH(1,INDEX(('ce raw data'!$A$2:$A$3000=C191)*('ce raw data'!$B$2:$B$3000=$B220),,),0),MATCH(SUBSTITUTE(G194,"Allele","Height"),'ce raw data'!$C$1:$CZ$1,0))),"-")</f>
        <v>-</v>
      </c>
      <c r="H219" s="8" t="str">
        <f>IFERROR(IF(INDEX('ce raw data'!$C$2:$CZ$3000,MATCH(1,INDEX(('ce raw data'!$A$2:$A$3000=C191)*('ce raw data'!$B$2:$B$3000=$B220),,),0),MATCH(SUBSTITUTE(H194,"Allele","Height"),'ce raw data'!$C$1:$CZ$1,0))="","-",INDEX('ce raw data'!$C$2:$CZ$3000,MATCH(1,INDEX(('ce raw data'!$A$2:$A$3000=C191)*('ce raw data'!$B$2:$B$3000=$B220),,),0),MATCH(SUBSTITUTE(H194,"Allele","Height"),'ce raw data'!$C$1:$CZ$1,0))),"-")</f>
        <v>-</v>
      </c>
      <c r="I219" s="8" t="str">
        <f>IFERROR(IF(INDEX('ce raw data'!$C$2:$CZ$3000,MATCH(1,INDEX(('ce raw data'!$A$2:$A$3000=C191)*('ce raw data'!$B$2:$B$3000=$B220),,),0),MATCH(SUBSTITUTE(I194,"Allele","Height"),'ce raw data'!$C$1:$CZ$1,0))="","-",INDEX('ce raw data'!$C$2:$CZ$3000,MATCH(1,INDEX(('ce raw data'!$A$2:$A$3000=C191)*('ce raw data'!$B$2:$B$3000=$B220),,),0),MATCH(SUBSTITUTE(I194,"Allele","Height"),'ce raw data'!$C$1:$CZ$1,0))),"-")</f>
        <v>-</v>
      </c>
      <c r="J219" s="8" t="str">
        <f>IFERROR(IF(INDEX('ce raw data'!$C$2:$CZ$3000,MATCH(1,INDEX(('ce raw data'!$A$2:$A$3000=C191)*('ce raw data'!$B$2:$B$3000=$B220),,),0),MATCH(SUBSTITUTE(J194,"Allele","Height"),'ce raw data'!$C$1:$CZ$1,0))="","-",INDEX('ce raw data'!$C$2:$CZ$3000,MATCH(1,INDEX(('ce raw data'!$A$2:$A$3000=C191)*('ce raw data'!$B$2:$B$3000=$B220),,),0),MATCH(SUBSTITUTE(J194,"Allele","Height"),'ce raw data'!$C$1:$CZ$1,0))),"-")</f>
        <v>-</v>
      </c>
      <c r="K219" s="8" t="str">
        <f>IFERROR(IF(INDEX('ce raw data'!$C$2:$CZ$3000,MATCH(1,INDEX(('ce raw data'!$A$2:$A$3000=C191)*('ce raw data'!$B$2:$B$3000=$B220),,),0),MATCH(SUBSTITUTE(K194,"Allele","Height"),'ce raw data'!$C$1:$CZ$1,0))="","-",INDEX('ce raw data'!$C$2:$CZ$3000,MATCH(1,INDEX(('ce raw data'!$A$2:$A$3000=C191)*('ce raw data'!$B$2:$B$3000=$B220),,),0),MATCH(SUBSTITUTE(K194,"Allele","Height"),'ce raw data'!$C$1:$CZ$1,0))),"-")</f>
        <v>-</v>
      </c>
      <c r="L219" s="8" t="str">
        <f>IFERROR(IF(INDEX('ce raw data'!$C$2:$CZ$3000,MATCH(1,INDEX(('ce raw data'!$A$2:$A$3000=C191)*('ce raw data'!$B$2:$B$3000=$B220),,),0),MATCH(SUBSTITUTE(L194,"Allele","Height"),'ce raw data'!$C$1:$CZ$1,0))="","-",INDEX('ce raw data'!$C$2:$CZ$3000,MATCH(1,INDEX(('ce raw data'!$A$2:$A$3000=C191)*('ce raw data'!$B$2:$B$3000=$B220),,),0),MATCH(SUBSTITUTE(L194,"Allele","Height"),'ce raw data'!$C$1:$CZ$1,0))),"-")</f>
        <v>-</v>
      </c>
      <c r="M219" s="8" t="str">
        <f>IFERROR(IF(INDEX('ce raw data'!$C$2:$CZ$3000,MATCH(1,INDEX(('ce raw data'!$A$2:$A$3000=C191)*('ce raw data'!$B$2:$B$3000=$B220),,),0),MATCH(SUBSTITUTE(M194,"Allele","Height"),'ce raw data'!$C$1:$CZ$1,0))="","-",INDEX('ce raw data'!$C$2:$CZ$3000,MATCH(1,INDEX(('ce raw data'!$A$2:$A$3000=C191)*('ce raw data'!$B$2:$B$3000=$B220),,),0),MATCH(SUBSTITUTE(M194,"Allele","Height"),'ce raw data'!$C$1:$CZ$1,0))),"-")</f>
        <v>-</v>
      </c>
      <c r="N219" s="8" t="str">
        <f>IFERROR(IF(INDEX('ce raw data'!$C$2:$CZ$3000,MATCH(1,INDEX(('ce raw data'!$A$2:$A$3000=C191)*('ce raw data'!$B$2:$B$3000=$B220),,),0),MATCH(SUBSTITUTE(N194,"Allele","Height"),'ce raw data'!$C$1:$CZ$1,0))="","-",INDEX('ce raw data'!$C$2:$CZ$3000,MATCH(1,INDEX(('ce raw data'!$A$2:$A$3000=C191)*('ce raw data'!$B$2:$B$3000=$B220),,),0),MATCH(SUBSTITUTE(N194,"Allele","Height"),'ce raw data'!$C$1:$CZ$1,0))),"-")</f>
        <v>-</v>
      </c>
    </row>
    <row r="220" spans="2:14" x14ac:dyDescent="0.4">
      <c r="B220" s="14" t="str">
        <f>'Allele Call Table'!$A$95</f>
        <v>TH01</v>
      </c>
      <c r="C220" s="8" t="str">
        <f>IFERROR(IF(INDEX('ce raw data'!$C$2:$CZ$3000,MATCH(1,INDEX(('ce raw data'!$A$2:$A$3000=C191)*('ce raw data'!$B$2:$B$3000=$B220),,),0),MATCH(C194,'ce raw data'!$C$1:$CZ$1,0))="","-",INDEX('ce raw data'!$C$2:$CZ$3000,MATCH(1,INDEX(('ce raw data'!$A$2:$A$3000=C191)*('ce raw data'!$B$2:$B$3000=$B220),,),0),MATCH(C194,'ce raw data'!$C$1:$CZ$1,0))),"-")</f>
        <v>-</v>
      </c>
      <c r="D220" s="8" t="str">
        <f>IFERROR(IF(INDEX('ce raw data'!$C$2:$CZ$3000,MATCH(1,INDEX(('ce raw data'!$A$2:$A$3000=C191)*('ce raw data'!$B$2:$B$3000=$B220),,),0),MATCH(D194,'ce raw data'!$C$1:$CZ$1,0))="","-",INDEX('ce raw data'!$C$2:$CZ$3000,MATCH(1,INDEX(('ce raw data'!$A$2:$A$3000=C191)*('ce raw data'!$B$2:$B$3000=$B220),,),0),MATCH(D194,'ce raw data'!$C$1:$CZ$1,0))),"-")</f>
        <v>-</v>
      </c>
      <c r="E220" s="8" t="str">
        <f>IFERROR(IF(INDEX('ce raw data'!$C$2:$CZ$3000,MATCH(1,INDEX(('ce raw data'!$A$2:$A$3000=C191)*('ce raw data'!$B$2:$B$3000=$B220),,),0),MATCH(E194,'ce raw data'!$C$1:$CZ$1,0))="","-",INDEX('ce raw data'!$C$2:$CZ$3000,MATCH(1,INDEX(('ce raw data'!$A$2:$A$3000=C191)*('ce raw data'!$B$2:$B$3000=$B220),,),0),MATCH(E194,'ce raw data'!$C$1:$CZ$1,0))),"-")</f>
        <v>-</v>
      </c>
      <c r="F220" s="8" t="str">
        <f>IFERROR(IF(INDEX('ce raw data'!$C$2:$CZ$3000,MATCH(1,INDEX(('ce raw data'!$A$2:$A$3000=C191)*('ce raw data'!$B$2:$B$3000=$B220),,),0),MATCH(F194,'ce raw data'!$C$1:$CZ$1,0))="","-",INDEX('ce raw data'!$C$2:$CZ$3000,MATCH(1,INDEX(('ce raw data'!$A$2:$A$3000=C191)*('ce raw data'!$B$2:$B$3000=$B220),,),0),MATCH(F194,'ce raw data'!$C$1:$CZ$1,0))),"-")</f>
        <v>-</v>
      </c>
      <c r="G220" s="8" t="str">
        <f>IFERROR(IF(INDEX('ce raw data'!$C$2:$CZ$3000,MATCH(1,INDEX(('ce raw data'!$A$2:$A$3000=C191)*('ce raw data'!$B$2:$B$3000=$B220),,),0),MATCH(G194,'ce raw data'!$C$1:$CZ$1,0))="","-",INDEX('ce raw data'!$C$2:$CZ$3000,MATCH(1,INDEX(('ce raw data'!$A$2:$A$3000=C191)*('ce raw data'!$B$2:$B$3000=$B220),,),0),MATCH(G194,'ce raw data'!$C$1:$CZ$1,0))),"-")</f>
        <v>-</v>
      </c>
      <c r="H220" s="8" t="str">
        <f>IFERROR(IF(INDEX('ce raw data'!$C$2:$CZ$3000,MATCH(1,INDEX(('ce raw data'!$A$2:$A$3000=C191)*('ce raw data'!$B$2:$B$3000=$B220),,),0),MATCH(H194,'ce raw data'!$C$1:$CZ$1,0))="","-",INDEX('ce raw data'!$C$2:$CZ$3000,MATCH(1,INDEX(('ce raw data'!$A$2:$A$3000=C191)*('ce raw data'!$B$2:$B$3000=$B220),,),0),MATCH(H194,'ce raw data'!$C$1:$CZ$1,0))),"-")</f>
        <v>-</v>
      </c>
      <c r="I220" s="8" t="str">
        <f>IFERROR(IF(INDEX('ce raw data'!$C$2:$CZ$3000,MATCH(1,INDEX(('ce raw data'!$A$2:$A$3000=C191)*('ce raw data'!$B$2:$B$3000=$B220),,),0),MATCH(I194,'ce raw data'!$C$1:$CZ$1,0))="","-",INDEX('ce raw data'!$C$2:$CZ$3000,MATCH(1,INDEX(('ce raw data'!$A$2:$A$3000=C191)*('ce raw data'!$B$2:$B$3000=$B220),,),0),MATCH(I194,'ce raw data'!$C$1:$CZ$1,0))),"-")</f>
        <v>-</v>
      </c>
      <c r="J220" s="8" t="str">
        <f>IFERROR(IF(INDEX('ce raw data'!$C$2:$CZ$3000,MATCH(1,INDEX(('ce raw data'!$A$2:$A$3000=C191)*('ce raw data'!$B$2:$B$3000=$B220),,),0),MATCH(J194,'ce raw data'!$C$1:$CZ$1,0))="","-",INDEX('ce raw data'!$C$2:$CZ$3000,MATCH(1,INDEX(('ce raw data'!$A$2:$A$3000=C191)*('ce raw data'!$B$2:$B$3000=$B220),,),0),MATCH(J194,'ce raw data'!$C$1:$CZ$1,0))),"-")</f>
        <v>-</v>
      </c>
      <c r="K220" s="8" t="str">
        <f>IFERROR(IF(INDEX('ce raw data'!$C$2:$CZ$3000,MATCH(1,INDEX(('ce raw data'!$A$2:$A$3000=C191)*('ce raw data'!$B$2:$B$3000=$B220),,),0),MATCH(K194,'ce raw data'!$C$1:$CZ$1,0))="","-",INDEX('ce raw data'!$C$2:$CZ$3000,MATCH(1,INDEX(('ce raw data'!$A$2:$A$3000=C191)*('ce raw data'!$B$2:$B$3000=$B220),,),0),MATCH(K194,'ce raw data'!$C$1:$CZ$1,0))),"-")</f>
        <v>-</v>
      </c>
      <c r="L220" s="8" t="str">
        <f>IFERROR(IF(INDEX('ce raw data'!$C$2:$CZ$3000,MATCH(1,INDEX(('ce raw data'!$A$2:$A$3000=C191)*('ce raw data'!$B$2:$B$3000=$B220),,),0),MATCH(L194,'ce raw data'!$C$1:$CZ$1,0))="","-",INDEX('ce raw data'!$C$2:$CZ$3000,MATCH(1,INDEX(('ce raw data'!$A$2:$A$3000=C191)*('ce raw data'!$B$2:$B$3000=$B220),,),0),MATCH(L194,'ce raw data'!$C$1:$CZ$1,0))),"-")</f>
        <v>-</v>
      </c>
      <c r="M220" s="8" t="str">
        <f>IFERROR(IF(INDEX('ce raw data'!$C$2:$CZ$3000,MATCH(1,INDEX(('ce raw data'!$A$2:$A$3000=C191)*('ce raw data'!$B$2:$B$3000=$B220),,),0),MATCH(M194,'ce raw data'!$C$1:$CZ$1,0))="","-",INDEX('ce raw data'!$C$2:$CZ$3000,MATCH(1,INDEX(('ce raw data'!$A$2:$A$3000=C191)*('ce raw data'!$B$2:$B$3000=$B220),,),0),MATCH(M194,'ce raw data'!$C$1:$CZ$1,0))),"-")</f>
        <v>-</v>
      </c>
      <c r="N220" s="8" t="str">
        <f>IFERROR(IF(INDEX('ce raw data'!$C$2:$CZ$3000,MATCH(1,INDEX(('ce raw data'!$A$2:$A$3000=C191)*('ce raw data'!$B$2:$B$3000=$B220),,),0),MATCH(N194,'ce raw data'!$C$1:$CZ$1,0))="","-",INDEX('ce raw data'!$C$2:$CZ$3000,MATCH(1,INDEX(('ce raw data'!$A$2:$A$3000=C191)*('ce raw data'!$B$2:$B$3000=$B220),,),0),MATCH(N194,'ce raw data'!$C$1:$CZ$1,0))),"-")</f>
        <v>-</v>
      </c>
    </row>
    <row r="221" spans="2:14" hidden="1" x14ac:dyDescent="0.4">
      <c r="B221" s="14"/>
      <c r="C221" s="8" t="str">
        <f>IFERROR(IF(INDEX('ce raw data'!$C$2:$CZ$3000,MATCH(1,INDEX(('ce raw data'!$A$2:$A$3000=C191)*('ce raw data'!$B$2:$B$3000=$B222),,),0),MATCH(SUBSTITUTE(C194,"Allele","Height"),'ce raw data'!$C$1:$CZ$1,0))="","-",INDEX('ce raw data'!$C$2:$CZ$3000,MATCH(1,INDEX(('ce raw data'!$A$2:$A$3000=C191)*('ce raw data'!$B$2:$B$3000=$B222),,),0),MATCH(SUBSTITUTE(C194,"Allele","Height"),'ce raw data'!$C$1:$CZ$1,0))),"-")</f>
        <v>-</v>
      </c>
      <c r="D221" s="8" t="str">
        <f>IFERROR(IF(INDEX('ce raw data'!$C$2:$CZ$3000,MATCH(1,INDEX(('ce raw data'!$A$2:$A$3000=C191)*('ce raw data'!$B$2:$B$3000=$B222),,),0),MATCH(SUBSTITUTE(D194,"Allele","Height"),'ce raw data'!$C$1:$CZ$1,0))="","-",INDEX('ce raw data'!$C$2:$CZ$3000,MATCH(1,INDEX(('ce raw data'!$A$2:$A$3000=C191)*('ce raw data'!$B$2:$B$3000=$B222),,),0),MATCH(SUBSTITUTE(D194,"Allele","Height"),'ce raw data'!$C$1:$CZ$1,0))),"-")</f>
        <v>-</v>
      </c>
      <c r="E221" s="8" t="str">
        <f>IFERROR(IF(INDEX('ce raw data'!$C$2:$CZ$3000,MATCH(1,INDEX(('ce raw data'!$A$2:$A$3000=C191)*('ce raw data'!$B$2:$B$3000=$B222),,),0),MATCH(SUBSTITUTE(E194,"Allele","Height"),'ce raw data'!$C$1:$CZ$1,0))="","-",INDEX('ce raw data'!$C$2:$CZ$3000,MATCH(1,INDEX(('ce raw data'!$A$2:$A$3000=C191)*('ce raw data'!$B$2:$B$3000=$B222),,),0),MATCH(SUBSTITUTE(E194,"Allele","Height"),'ce raw data'!$C$1:$CZ$1,0))),"-")</f>
        <v>-</v>
      </c>
      <c r="F221" s="8" t="str">
        <f>IFERROR(IF(INDEX('ce raw data'!$C$2:$CZ$3000,MATCH(1,INDEX(('ce raw data'!$A$2:$A$3000=C191)*('ce raw data'!$B$2:$B$3000=$B222),,),0),MATCH(SUBSTITUTE(F194,"Allele","Height"),'ce raw data'!$C$1:$CZ$1,0))="","-",INDEX('ce raw data'!$C$2:$CZ$3000,MATCH(1,INDEX(('ce raw data'!$A$2:$A$3000=C191)*('ce raw data'!$B$2:$B$3000=$B222),,),0),MATCH(SUBSTITUTE(F194,"Allele","Height"),'ce raw data'!$C$1:$CZ$1,0))),"-")</f>
        <v>-</v>
      </c>
      <c r="G221" s="8" t="str">
        <f>IFERROR(IF(INDEX('ce raw data'!$C$2:$CZ$3000,MATCH(1,INDEX(('ce raw data'!$A$2:$A$3000=C191)*('ce raw data'!$B$2:$B$3000=$B222),,),0),MATCH(SUBSTITUTE(G194,"Allele","Height"),'ce raw data'!$C$1:$CZ$1,0))="","-",INDEX('ce raw data'!$C$2:$CZ$3000,MATCH(1,INDEX(('ce raw data'!$A$2:$A$3000=C191)*('ce raw data'!$B$2:$B$3000=$B222),,),0),MATCH(SUBSTITUTE(G194,"Allele","Height"),'ce raw data'!$C$1:$CZ$1,0))),"-")</f>
        <v>-</v>
      </c>
      <c r="H221" s="8" t="str">
        <f>IFERROR(IF(INDEX('ce raw data'!$C$2:$CZ$3000,MATCH(1,INDEX(('ce raw data'!$A$2:$A$3000=C191)*('ce raw data'!$B$2:$B$3000=$B222),,),0),MATCH(SUBSTITUTE(H194,"Allele","Height"),'ce raw data'!$C$1:$CZ$1,0))="","-",INDEX('ce raw data'!$C$2:$CZ$3000,MATCH(1,INDEX(('ce raw data'!$A$2:$A$3000=C191)*('ce raw data'!$B$2:$B$3000=$B222),,),0),MATCH(SUBSTITUTE(H194,"Allele","Height"),'ce raw data'!$C$1:$CZ$1,0))),"-")</f>
        <v>-</v>
      </c>
      <c r="I221" s="8" t="str">
        <f>IFERROR(IF(INDEX('ce raw data'!$C$2:$CZ$3000,MATCH(1,INDEX(('ce raw data'!$A$2:$A$3000=C191)*('ce raw data'!$B$2:$B$3000=$B222),,),0),MATCH(SUBSTITUTE(I194,"Allele","Height"),'ce raw data'!$C$1:$CZ$1,0))="","-",INDEX('ce raw data'!$C$2:$CZ$3000,MATCH(1,INDEX(('ce raw data'!$A$2:$A$3000=C191)*('ce raw data'!$B$2:$B$3000=$B222),,),0),MATCH(SUBSTITUTE(I194,"Allele","Height"),'ce raw data'!$C$1:$CZ$1,0))),"-")</f>
        <v>-</v>
      </c>
      <c r="J221" s="8" t="str">
        <f>IFERROR(IF(INDEX('ce raw data'!$C$2:$CZ$3000,MATCH(1,INDEX(('ce raw data'!$A$2:$A$3000=C191)*('ce raw data'!$B$2:$B$3000=$B222),,),0),MATCH(SUBSTITUTE(J194,"Allele","Height"),'ce raw data'!$C$1:$CZ$1,0))="","-",INDEX('ce raw data'!$C$2:$CZ$3000,MATCH(1,INDEX(('ce raw data'!$A$2:$A$3000=C191)*('ce raw data'!$B$2:$B$3000=$B222),,),0),MATCH(SUBSTITUTE(J194,"Allele","Height"),'ce raw data'!$C$1:$CZ$1,0))),"-")</f>
        <v>-</v>
      </c>
      <c r="K221" s="8" t="str">
        <f>IFERROR(IF(INDEX('ce raw data'!$C$2:$CZ$3000,MATCH(1,INDEX(('ce raw data'!$A$2:$A$3000=C191)*('ce raw data'!$B$2:$B$3000=$B222),,),0),MATCH(SUBSTITUTE(K194,"Allele","Height"),'ce raw data'!$C$1:$CZ$1,0))="","-",INDEX('ce raw data'!$C$2:$CZ$3000,MATCH(1,INDEX(('ce raw data'!$A$2:$A$3000=C191)*('ce raw data'!$B$2:$B$3000=$B222),,),0),MATCH(SUBSTITUTE(K194,"Allele","Height"),'ce raw data'!$C$1:$CZ$1,0))),"-")</f>
        <v>-</v>
      </c>
      <c r="L221" s="8" t="str">
        <f>IFERROR(IF(INDEX('ce raw data'!$C$2:$CZ$3000,MATCH(1,INDEX(('ce raw data'!$A$2:$A$3000=C191)*('ce raw data'!$B$2:$B$3000=$B222),,),0),MATCH(SUBSTITUTE(L194,"Allele","Height"),'ce raw data'!$C$1:$CZ$1,0))="","-",INDEX('ce raw data'!$C$2:$CZ$3000,MATCH(1,INDEX(('ce raw data'!$A$2:$A$3000=C191)*('ce raw data'!$B$2:$B$3000=$B222),,),0),MATCH(SUBSTITUTE(L194,"Allele","Height"),'ce raw data'!$C$1:$CZ$1,0))),"-")</f>
        <v>-</v>
      </c>
      <c r="M221" s="8" t="str">
        <f>IFERROR(IF(INDEX('ce raw data'!$C$2:$CZ$3000,MATCH(1,INDEX(('ce raw data'!$A$2:$A$3000=C191)*('ce raw data'!$B$2:$B$3000=$B222),,),0),MATCH(SUBSTITUTE(M194,"Allele","Height"),'ce raw data'!$C$1:$CZ$1,0))="","-",INDEX('ce raw data'!$C$2:$CZ$3000,MATCH(1,INDEX(('ce raw data'!$A$2:$A$3000=C191)*('ce raw data'!$B$2:$B$3000=$B222),,),0),MATCH(SUBSTITUTE(M194,"Allele","Height"),'ce raw data'!$C$1:$CZ$1,0))),"-")</f>
        <v>-</v>
      </c>
      <c r="N221" s="8" t="str">
        <f>IFERROR(IF(INDEX('ce raw data'!$C$2:$CZ$3000,MATCH(1,INDEX(('ce raw data'!$A$2:$A$3000=C191)*('ce raw data'!$B$2:$B$3000=$B222),,),0),MATCH(SUBSTITUTE(N194,"Allele","Height"),'ce raw data'!$C$1:$CZ$1,0))="","-",INDEX('ce raw data'!$C$2:$CZ$3000,MATCH(1,INDEX(('ce raw data'!$A$2:$A$3000=C191)*('ce raw data'!$B$2:$B$3000=$B222),,),0),MATCH(SUBSTITUTE(N194,"Allele","Height"),'ce raw data'!$C$1:$CZ$1,0))),"-")</f>
        <v>-</v>
      </c>
    </row>
    <row r="222" spans="2:14" x14ac:dyDescent="0.4">
      <c r="B222" s="14" t="str">
        <f>'Allele Call Table'!$A$97</f>
        <v>vWA</v>
      </c>
      <c r="C222" s="8" t="str">
        <f>IFERROR(IF(INDEX('ce raw data'!$C$2:$CZ$3000,MATCH(1,INDEX(('ce raw data'!$A$2:$A$3000=C191)*('ce raw data'!$B$2:$B$3000=$B222),,),0),MATCH(C194,'ce raw data'!$C$1:$CZ$1,0))="","-",INDEX('ce raw data'!$C$2:$CZ$3000,MATCH(1,INDEX(('ce raw data'!$A$2:$A$3000=C191)*('ce raw data'!$B$2:$B$3000=$B222),,),0),MATCH(C194,'ce raw data'!$C$1:$CZ$1,0))),"-")</f>
        <v>-</v>
      </c>
      <c r="D222" s="8" t="str">
        <f>IFERROR(IF(INDEX('ce raw data'!$C$2:$CZ$3000,MATCH(1,INDEX(('ce raw data'!$A$2:$A$3000=C191)*('ce raw data'!$B$2:$B$3000=$B222),,),0),MATCH(D194,'ce raw data'!$C$1:$CZ$1,0))="","-",INDEX('ce raw data'!$C$2:$CZ$3000,MATCH(1,INDEX(('ce raw data'!$A$2:$A$3000=C191)*('ce raw data'!$B$2:$B$3000=$B222),,),0),MATCH(D194,'ce raw data'!$C$1:$CZ$1,0))),"-")</f>
        <v>-</v>
      </c>
      <c r="E222" s="8" t="str">
        <f>IFERROR(IF(INDEX('ce raw data'!$C$2:$CZ$3000,MATCH(1,INDEX(('ce raw data'!$A$2:$A$3000=C191)*('ce raw data'!$B$2:$B$3000=$B222),,),0),MATCH(E194,'ce raw data'!$C$1:$CZ$1,0))="","-",INDEX('ce raw data'!$C$2:$CZ$3000,MATCH(1,INDEX(('ce raw data'!$A$2:$A$3000=C191)*('ce raw data'!$B$2:$B$3000=$B222),,),0),MATCH(E194,'ce raw data'!$C$1:$CZ$1,0))),"-")</f>
        <v>-</v>
      </c>
      <c r="F222" s="8" t="str">
        <f>IFERROR(IF(INDEX('ce raw data'!$C$2:$CZ$3000,MATCH(1,INDEX(('ce raw data'!$A$2:$A$3000=C191)*('ce raw data'!$B$2:$B$3000=$B222),,),0),MATCH(F194,'ce raw data'!$C$1:$CZ$1,0))="","-",INDEX('ce raw data'!$C$2:$CZ$3000,MATCH(1,INDEX(('ce raw data'!$A$2:$A$3000=C191)*('ce raw data'!$B$2:$B$3000=$B222),,),0),MATCH(F194,'ce raw data'!$C$1:$CZ$1,0))),"-")</f>
        <v>-</v>
      </c>
      <c r="G222" s="8" t="str">
        <f>IFERROR(IF(INDEX('ce raw data'!$C$2:$CZ$3000,MATCH(1,INDEX(('ce raw data'!$A$2:$A$3000=C191)*('ce raw data'!$B$2:$B$3000=$B222),,),0),MATCH(G194,'ce raw data'!$C$1:$CZ$1,0))="","-",INDEX('ce raw data'!$C$2:$CZ$3000,MATCH(1,INDEX(('ce raw data'!$A$2:$A$3000=C191)*('ce raw data'!$B$2:$B$3000=$B222),,),0),MATCH(G194,'ce raw data'!$C$1:$CZ$1,0))),"-")</f>
        <v>-</v>
      </c>
      <c r="H222" s="8" t="str">
        <f>IFERROR(IF(INDEX('ce raw data'!$C$2:$CZ$3000,MATCH(1,INDEX(('ce raw data'!$A$2:$A$3000=C191)*('ce raw data'!$B$2:$B$3000=$B222),,),0),MATCH(H194,'ce raw data'!$C$1:$CZ$1,0))="","-",INDEX('ce raw data'!$C$2:$CZ$3000,MATCH(1,INDEX(('ce raw data'!$A$2:$A$3000=C191)*('ce raw data'!$B$2:$B$3000=$B222),,),0),MATCH(H194,'ce raw data'!$C$1:$CZ$1,0))),"-")</f>
        <v>-</v>
      </c>
      <c r="I222" s="8" t="str">
        <f>IFERROR(IF(INDEX('ce raw data'!$C$2:$CZ$3000,MATCH(1,INDEX(('ce raw data'!$A$2:$A$3000=C191)*('ce raw data'!$B$2:$B$3000=$B222),,),0),MATCH(I194,'ce raw data'!$C$1:$CZ$1,0))="","-",INDEX('ce raw data'!$C$2:$CZ$3000,MATCH(1,INDEX(('ce raw data'!$A$2:$A$3000=C191)*('ce raw data'!$B$2:$B$3000=$B222),,),0),MATCH(I194,'ce raw data'!$C$1:$CZ$1,0))),"-")</f>
        <v>-</v>
      </c>
      <c r="J222" s="8" t="str">
        <f>IFERROR(IF(INDEX('ce raw data'!$C$2:$CZ$3000,MATCH(1,INDEX(('ce raw data'!$A$2:$A$3000=C191)*('ce raw data'!$B$2:$B$3000=$B222),,),0),MATCH(J194,'ce raw data'!$C$1:$CZ$1,0))="","-",INDEX('ce raw data'!$C$2:$CZ$3000,MATCH(1,INDEX(('ce raw data'!$A$2:$A$3000=C191)*('ce raw data'!$B$2:$B$3000=$B222),,),0),MATCH(J194,'ce raw data'!$C$1:$CZ$1,0))),"-")</f>
        <v>-</v>
      </c>
      <c r="K222" s="8" t="str">
        <f>IFERROR(IF(INDEX('ce raw data'!$C$2:$CZ$3000,MATCH(1,INDEX(('ce raw data'!$A$2:$A$3000=C191)*('ce raw data'!$B$2:$B$3000=$B222),,),0),MATCH(K194,'ce raw data'!$C$1:$CZ$1,0))="","-",INDEX('ce raw data'!$C$2:$CZ$3000,MATCH(1,INDEX(('ce raw data'!$A$2:$A$3000=C191)*('ce raw data'!$B$2:$B$3000=$B222),,),0),MATCH(K194,'ce raw data'!$C$1:$CZ$1,0))),"-")</f>
        <v>-</v>
      </c>
      <c r="L222" s="8" t="str">
        <f>IFERROR(IF(INDEX('ce raw data'!$C$2:$CZ$3000,MATCH(1,INDEX(('ce raw data'!$A$2:$A$3000=C191)*('ce raw data'!$B$2:$B$3000=$B222),,),0),MATCH(L194,'ce raw data'!$C$1:$CZ$1,0))="","-",INDEX('ce raw data'!$C$2:$CZ$3000,MATCH(1,INDEX(('ce raw data'!$A$2:$A$3000=C191)*('ce raw data'!$B$2:$B$3000=$B222),,),0),MATCH(L194,'ce raw data'!$C$1:$CZ$1,0))),"-")</f>
        <v>-</v>
      </c>
      <c r="M222" s="8" t="str">
        <f>IFERROR(IF(INDEX('ce raw data'!$C$2:$CZ$3000,MATCH(1,INDEX(('ce raw data'!$A$2:$A$3000=C191)*('ce raw data'!$B$2:$B$3000=$B222),,),0),MATCH(M194,'ce raw data'!$C$1:$CZ$1,0))="","-",INDEX('ce raw data'!$C$2:$CZ$3000,MATCH(1,INDEX(('ce raw data'!$A$2:$A$3000=C191)*('ce raw data'!$B$2:$B$3000=$B222),,),0),MATCH(M194,'ce raw data'!$C$1:$CZ$1,0))),"-")</f>
        <v>-</v>
      </c>
      <c r="N222" s="8" t="str">
        <f>IFERROR(IF(INDEX('ce raw data'!$C$2:$CZ$3000,MATCH(1,INDEX(('ce raw data'!$A$2:$A$3000=C191)*('ce raw data'!$B$2:$B$3000=$B222),,),0),MATCH(N194,'ce raw data'!$C$1:$CZ$1,0))="","-",INDEX('ce raw data'!$C$2:$CZ$3000,MATCH(1,INDEX(('ce raw data'!$A$2:$A$3000=C191)*('ce raw data'!$B$2:$B$3000=$B222),,),0),MATCH(N194,'ce raw data'!$C$1:$CZ$1,0))),"-")</f>
        <v>-</v>
      </c>
    </row>
    <row r="223" spans="2:14" hidden="1" x14ac:dyDescent="0.4">
      <c r="B223" s="14"/>
      <c r="C223" s="8" t="str">
        <f>IFERROR(IF(INDEX('ce raw data'!$C$2:$CZ$3000,MATCH(1,INDEX(('ce raw data'!$A$2:$A$3000=C191)*('ce raw data'!$B$2:$B$3000=$B224),,),0),MATCH(SUBSTITUTE(C194,"Allele","Height"),'ce raw data'!$C$1:$CZ$1,0))="","-",INDEX('ce raw data'!$C$2:$CZ$3000,MATCH(1,INDEX(('ce raw data'!$A$2:$A$3000=C191)*('ce raw data'!$B$2:$B$3000=$B224),,),0),MATCH(SUBSTITUTE(C194,"Allele","Height"),'ce raw data'!$C$1:$CZ$1,0))),"-")</f>
        <v>-</v>
      </c>
      <c r="D223" s="8" t="str">
        <f>IFERROR(IF(INDEX('ce raw data'!$C$2:$CZ$3000,MATCH(1,INDEX(('ce raw data'!$A$2:$A$3000=C191)*('ce raw data'!$B$2:$B$3000=$B224),,),0),MATCH(SUBSTITUTE(D194,"Allele","Height"),'ce raw data'!$C$1:$CZ$1,0))="","-",INDEX('ce raw data'!$C$2:$CZ$3000,MATCH(1,INDEX(('ce raw data'!$A$2:$A$3000=C191)*('ce raw data'!$B$2:$B$3000=$B224),,),0),MATCH(SUBSTITUTE(D194,"Allele","Height"),'ce raw data'!$C$1:$CZ$1,0))),"-")</f>
        <v>-</v>
      </c>
      <c r="E223" s="8" t="str">
        <f>IFERROR(IF(INDEX('ce raw data'!$C$2:$CZ$3000,MATCH(1,INDEX(('ce raw data'!$A$2:$A$3000=C191)*('ce raw data'!$B$2:$B$3000=$B224),,),0),MATCH(SUBSTITUTE(E194,"Allele","Height"),'ce raw data'!$C$1:$CZ$1,0))="","-",INDEX('ce raw data'!$C$2:$CZ$3000,MATCH(1,INDEX(('ce raw data'!$A$2:$A$3000=C191)*('ce raw data'!$B$2:$B$3000=$B224),,),0),MATCH(SUBSTITUTE(E194,"Allele","Height"),'ce raw data'!$C$1:$CZ$1,0))),"-")</f>
        <v>-</v>
      </c>
      <c r="F223" s="8" t="str">
        <f>IFERROR(IF(INDEX('ce raw data'!$C$2:$CZ$3000,MATCH(1,INDEX(('ce raw data'!$A$2:$A$3000=C191)*('ce raw data'!$B$2:$B$3000=$B224),,),0),MATCH(SUBSTITUTE(F194,"Allele","Height"),'ce raw data'!$C$1:$CZ$1,0))="","-",INDEX('ce raw data'!$C$2:$CZ$3000,MATCH(1,INDEX(('ce raw data'!$A$2:$A$3000=C191)*('ce raw data'!$B$2:$B$3000=$B224),,),0),MATCH(SUBSTITUTE(F194,"Allele","Height"),'ce raw data'!$C$1:$CZ$1,0))),"-")</f>
        <v>-</v>
      </c>
      <c r="G223" s="8" t="str">
        <f>IFERROR(IF(INDEX('ce raw data'!$C$2:$CZ$3000,MATCH(1,INDEX(('ce raw data'!$A$2:$A$3000=C191)*('ce raw data'!$B$2:$B$3000=$B224),,),0),MATCH(SUBSTITUTE(G194,"Allele","Height"),'ce raw data'!$C$1:$CZ$1,0))="","-",INDEX('ce raw data'!$C$2:$CZ$3000,MATCH(1,INDEX(('ce raw data'!$A$2:$A$3000=C191)*('ce raw data'!$B$2:$B$3000=$B224),,),0),MATCH(SUBSTITUTE(G194,"Allele","Height"),'ce raw data'!$C$1:$CZ$1,0))),"-")</f>
        <v>-</v>
      </c>
      <c r="H223" s="8" t="str">
        <f>IFERROR(IF(INDEX('ce raw data'!$C$2:$CZ$3000,MATCH(1,INDEX(('ce raw data'!$A$2:$A$3000=C191)*('ce raw data'!$B$2:$B$3000=$B224),,),0),MATCH(SUBSTITUTE(H194,"Allele","Height"),'ce raw data'!$C$1:$CZ$1,0))="","-",INDEX('ce raw data'!$C$2:$CZ$3000,MATCH(1,INDEX(('ce raw data'!$A$2:$A$3000=C191)*('ce raw data'!$B$2:$B$3000=$B224),,),0),MATCH(SUBSTITUTE(H194,"Allele","Height"),'ce raw data'!$C$1:$CZ$1,0))),"-")</f>
        <v>-</v>
      </c>
      <c r="I223" s="8" t="str">
        <f>IFERROR(IF(INDEX('ce raw data'!$C$2:$CZ$3000,MATCH(1,INDEX(('ce raw data'!$A$2:$A$3000=C191)*('ce raw data'!$B$2:$B$3000=$B224),,),0),MATCH(SUBSTITUTE(I194,"Allele","Height"),'ce raw data'!$C$1:$CZ$1,0))="","-",INDEX('ce raw data'!$C$2:$CZ$3000,MATCH(1,INDEX(('ce raw data'!$A$2:$A$3000=C191)*('ce raw data'!$B$2:$B$3000=$B224),,),0),MATCH(SUBSTITUTE(I194,"Allele","Height"),'ce raw data'!$C$1:$CZ$1,0))),"-")</f>
        <v>-</v>
      </c>
      <c r="J223" s="8" t="str">
        <f>IFERROR(IF(INDEX('ce raw data'!$C$2:$CZ$3000,MATCH(1,INDEX(('ce raw data'!$A$2:$A$3000=C191)*('ce raw data'!$B$2:$B$3000=$B224),,),0),MATCH(SUBSTITUTE(J194,"Allele","Height"),'ce raw data'!$C$1:$CZ$1,0))="","-",INDEX('ce raw data'!$C$2:$CZ$3000,MATCH(1,INDEX(('ce raw data'!$A$2:$A$3000=C191)*('ce raw data'!$B$2:$B$3000=$B224),,),0),MATCH(SUBSTITUTE(J194,"Allele","Height"),'ce raw data'!$C$1:$CZ$1,0))),"-")</f>
        <v>-</v>
      </c>
      <c r="K223" s="8" t="str">
        <f>IFERROR(IF(INDEX('ce raw data'!$C$2:$CZ$3000,MATCH(1,INDEX(('ce raw data'!$A$2:$A$3000=C191)*('ce raw data'!$B$2:$B$3000=$B224),,),0),MATCH(SUBSTITUTE(K194,"Allele","Height"),'ce raw data'!$C$1:$CZ$1,0))="","-",INDEX('ce raw data'!$C$2:$CZ$3000,MATCH(1,INDEX(('ce raw data'!$A$2:$A$3000=C191)*('ce raw data'!$B$2:$B$3000=$B224),,),0),MATCH(SUBSTITUTE(K194,"Allele","Height"),'ce raw data'!$C$1:$CZ$1,0))),"-")</f>
        <v>-</v>
      </c>
      <c r="L223" s="8" t="str">
        <f>IFERROR(IF(INDEX('ce raw data'!$C$2:$CZ$3000,MATCH(1,INDEX(('ce raw data'!$A$2:$A$3000=C191)*('ce raw data'!$B$2:$B$3000=$B224),,),0),MATCH(SUBSTITUTE(L194,"Allele","Height"),'ce raw data'!$C$1:$CZ$1,0))="","-",INDEX('ce raw data'!$C$2:$CZ$3000,MATCH(1,INDEX(('ce raw data'!$A$2:$A$3000=C191)*('ce raw data'!$B$2:$B$3000=$B224),,),0),MATCH(SUBSTITUTE(L194,"Allele","Height"),'ce raw data'!$C$1:$CZ$1,0))),"-")</f>
        <v>-</v>
      </c>
      <c r="M223" s="8" t="str">
        <f>IFERROR(IF(INDEX('ce raw data'!$C$2:$CZ$3000,MATCH(1,INDEX(('ce raw data'!$A$2:$A$3000=C191)*('ce raw data'!$B$2:$B$3000=$B224),,),0),MATCH(SUBSTITUTE(M194,"Allele","Height"),'ce raw data'!$C$1:$CZ$1,0))="","-",INDEX('ce raw data'!$C$2:$CZ$3000,MATCH(1,INDEX(('ce raw data'!$A$2:$A$3000=C191)*('ce raw data'!$B$2:$B$3000=$B224),,),0),MATCH(SUBSTITUTE(M194,"Allele","Height"),'ce raw data'!$C$1:$CZ$1,0))),"-")</f>
        <v>-</v>
      </c>
      <c r="N223" s="8" t="str">
        <f>IFERROR(IF(INDEX('ce raw data'!$C$2:$CZ$3000,MATCH(1,INDEX(('ce raw data'!$A$2:$A$3000=C191)*('ce raw data'!$B$2:$B$3000=$B224),,),0),MATCH(SUBSTITUTE(N194,"Allele","Height"),'ce raw data'!$C$1:$CZ$1,0))="","-",INDEX('ce raw data'!$C$2:$CZ$3000,MATCH(1,INDEX(('ce raw data'!$A$2:$A$3000=C191)*('ce raw data'!$B$2:$B$3000=$B224),,),0),MATCH(SUBSTITUTE(N194,"Allele","Height"),'ce raw data'!$C$1:$CZ$1,0))),"-")</f>
        <v>-</v>
      </c>
    </row>
    <row r="224" spans="2:14" x14ac:dyDescent="0.4">
      <c r="B224" s="14" t="str">
        <f>'Allele Call Table'!$A$99</f>
        <v>D21S11</v>
      </c>
      <c r="C224" s="8" t="str">
        <f>IFERROR(IF(INDEX('ce raw data'!$C$2:$CZ$3000,MATCH(1,INDEX(('ce raw data'!$A$2:$A$3000=C191)*('ce raw data'!$B$2:$B$3000=$B224),,),0),MATCH(C194,'ce raw data'!$C$1:$CZ$1,0))="","-",INDEX('ce raw data'!$C$2:$CZ$3000,MATCH(1,INDEX(('ce raw data'!$A$2:$A$3000=C191)*('ce raw data'!$B$2:$B$3000=$B224),,),0),MATCH(C194,'ce raw data'!$C$1:$CZ$1,0))),"-")</f>
        <v>-</v>
      </c>
      <c r="D224" s="8" t="str">
        <f>IFERROR(IF(INDEX('ce raw data'!$C$2:$CZ$3000,MATCH(1,INDEX(('ce raw data'!$A$2:$A$3000=C191)*('ce raw data'!$B$2:$B$3000=$B224),,),0),MATCH(D194,'ce raw data'!$C$1:$CZ$1,0))="","-",INDEX('ce raw data'!$C$2:$CZ$3000,MATCH(1,INDEX(('ce raw data'!$A$2:$A$3000=C191)*('ce raw data'!$B$2:$B$3000=$B224),,),0),MATCH(D194,'ce raw data'!$C$1:$CZ$1,0))),"-")</f>
        <v>-</v>
      </c>
      <c r="E224" s="8" t="str">
        <f>IFERROR(IF(INDEX('ce raw data'!$C$2:$CZ$3000,MATCH(1,INDEX(('ce raw data'!$A$2:$A$3000=C191)*('ce raw data'!$B$2:$B$3000=$B224),,),0),MATCH(E194,'ce raw data'!$C$1:$CZ$1,0))="","-",INDEX('ce raw data'!$C$2:$CZ$3000,MATCH(1,INDEX(('ce raw data'!$A$2:$A$3000=C191)*('ce raw data'!$B$2:$B$3000=$B224),,),0),MATCH(E194,'ce raw data'!$C$1:$CZ$1,0))),"-")</f>
        <v>-</v>
      </c>
      <c r="F224" s="8" t="str">
        <f>IFERROR(IF(INDEX('ce raw data'!$C$2:$CZ$3000,MATCH(1,INDEX(('ce raw data'!$A$2:$A$3000=C191)*('ce raw data'!$B$2:$B$3000=$B224),,),0),MATCH(F194,'ce raw data'!$C$1:$CZ$1,0))="","-",INDEX('ce raw data'!$C$2:$CZ$3000,MATCH(1,INDEX(('ce raw data'!$A$2:$A$3000=C191)*('ce raw data'!$B$2:$B$3000=$B224),,),0),MATCH(F194,'ce raw data'!$C$1:$CZ$1,0))),"-")</f>
        <v>-</v>
      </c>
      <c r="G224" s="8" t="str">
        <f>IFERROR(IF(INDEX('ce raw data'!$C$2:$CZ$3000,MATCH(1,INDEX(('ce raw data'!$A$2:$A$3000=C191)*('ce raw data'!$B$2:$B$3000=$B224),,),0),MATCH(G194,'ce raw data'!$C$1:$CZ$1,0))="","-",INDEX('ce raw data'!$C$2:$CZ$3000,MATCH(1,INDEX(('ce raw data'!$A$2:$A$3000=C191)*('ce raw data'!$B$2:$B$3000=$B224),,),0),MATCH(G194,'ce raw data'!$C$1:$CZ$1,0))),"-")</f>
        <v>-</v>
      </c>
      <c r="H224" s="8" t="str">
        <f>IFERROR(IF(INDEX('ce raw data'!$C$2:$CZ$3000,MATCH(1,INDEX(('ce raw data'!$A$2:$A$3000=C191)*('ce raw data'!$B$2:$B$3000=$B224),,),0),MATCH(H194,'ce raw data'!$C$1:$CZ$1,0))="","-",INDEX('ce raw data'!$C$2:$CZ$3000,MATCH(1,INDEX(('ce raw data'!$A$2:$A$3000=C191)*('ce raw data'!$B$2:$B$3000=$B224),,),0),MATCH(H194,'ce raw data'!$C$1:$CZ$1,0))),"-")</f>
        <v>-</v>
      </c>
      <c r="I224" s="8" t="str">
        <f>IFERROR(IF(INDEX('ce raw data'!$C$2:$CZ$3000,MATCH(1,INDEX(('ce raw data'!$A$2:$A$3000=C191)*('ce raw data'!$B$2:$B$3000=$B224),,),0),MATCH(I194,'ce raw data'!$C$1:$CZ$1,0))="","-",INDEX('ce raw data'!$C$2:$CZ$3000,MATCH(1,INDEX(('ce raw data'!$A$2:$A$3000=C191)*('ce raw data'!$B$2:$B$3000=$B224),,),0),MATCH(I194,'ce raw data'!$C$1:$CZ$1,0))),"-")</f>
        <v>-</v>
      </c>
      <c r="J224" s="8" t="str">
        <f>IFERROR(IF(INDEX('ce raw data'!$C$2:$CZ$3000,MATCH(1,INDEX(('ce raw data'!$A$2:$A$3000=C191)*('ce raw data'!$B$2:$B$3000=$B224),,),0),MATCH(J194,'ce raw data'!$C$1:$CZ$1,0))="","-",INDEX('ce raw data'!$C$2:$CZ$3000,MATCH(1,INDEX(('ce raw data'!$A$2:$A$3000=C191)*('ce raw data'!$B$2:$B$3000=$B224),,),0),MATCH(J194,'ce raw data'!$C$1:$CZ$1,0))),"-")</f>
        <v>-</v>
      </c>
      <c r="K224" s="8" t="str">
        <f>IFERROR(IF(INDEX('ce raw data'!$C$2:$CZ$3000,MATCH(1,INDEX(('ce raw data'!$A$2:$A$3000=C191)*('ce raw data'!$B$2:$B$3000=$B224),,),0),MATCH(K194,'ce raw data'!$C$1:$CZ$1,0))="","-",INDEX('ce raw data'!$C$2:$CZ$3000,MATCH(1,INDEX(('ce raw data'!$A$2:$A$3000=C191)*('ce raw data'!$B$2:$B$3000=$B224),,),0),MATCH(K194,'ce raw data'!$C$1:$CZ$1,0))),"-")</f>
        <v>-</v>
      </c>
      <c r="L224" s="8" t="str">
        <f>IFERROR(IF(INDEX('ce raw data'!$C$2:$CZ$3000,MATCH(1,INDEX(('ce raw data'!$A$2:$A$3000=C191)*('ce raw data'!$B$2:$B$3000=$B224),,),0),MATCH(L194,'ce raw data'!$C$1:$CZ$1,0))="","-",INDEX('ce raw data'!$C$2:$CZ$3000,MATCH(1,INDEX(('ce raw data'!$A$2:$A$3000=C191)*('ce raw data'!$B$2:$B$3000=$B224),,),0),MATCH(L194,'ce raw data'!$C$1:$CZ$1,0))),"-")</f>
        <v>-</v>
      </c>
      <c r="M224" s="8" t="str">
        <f>IFERROR(IF(INDEX('ce raw data'!$C$2:$CZ$3000,MATCH(1,INDEX(('ce raw data'!$A$2:$A$3000=C191)*('ce raw data'!$B$2:$B$3000=$B224),,),0),MATCH(M194,'ce raw data'!$C$1:$CZ$1,0))="","-",INDEX('ce raw data'!$C$2:$CZ$3000,MATCH(1,INDEX(('ce raw data'!$A$2:$A$3000=C191)*('ce raw data'!$B$2:$B$3000=$B224),,),0),MATCH(M194,'ce raw data'!$C$1:$CZ$1,0))),"-")</f>
        <v>-</v>
      </c>
      <c r="N224" s="8" t="str">
        <f>IFERROR(IF(INDEX('ce raw data'!$C$2:$CZ$3000,MATCH(1,INDEX(('ce raw data'!$A$2:$A$3000=C191)*('ce raw data'!$B$2:$B$3000=$B224),,),0),MATCH(N194,'ce raw data'!$C$1:$CZ$1,0))="","-",INDEX('ce raw data'!$C$2:$CZ$3000,MATCH(1,INDEX(('ce raw data'!$A$2:$A$3000=C191)*('ce raw data'!$B$2:$B$3000=$B224),,),0),MATCH(N194,'ce raw data'!$C$1:$CZ$1,0))),"-")</f>
        <v>-</v>
      </c>
    </row>
    <row r="225" spans="2:14" hidden="1" x14ac:dyDescent="0.4">
      <c r="B225" s="14"/>
      <c r="C225" s="8" t="str">
        <f>IFERROR(IF(INDEX('ce raw data'!$C$2:$CZ$3000,MATCH(1,INDEX(('ce raw data'!$A$2:$A$3000=C191)*('ce raw data'!$B$2:$B$3000=$B226),,),0),MATCH(SUBSTITUTE(C194,"Allele","Height"),'ce raw data'!$C$1:$CZ$1,0))="","-",INDEX('ce raw data'!$C$2:$CZ$3000,MATCH(1,INDEX(('ce raw data'!$A$2:$A$3000=C191)*('ce raw data'!$B$2:$B$3000=$B226),,),0),MATCH(SUBSTITUTE(C194,"Allele","Height"),'ce raw data'!$C$1:$CZ$1,0))),"-")</f>
        <v>-</v>
      </c>
      <c r="D225" s="8" t="str">
        <f>IFERROR(IF(INDEX('ce raw data'!$C$2:$CZ$3000,MATCH(1,INDEX(('ce raw data'!$A$2:$A$3000=C191)*('ce raw data'!$B$2:$B$3000=$B226),,),0),MATCH(SUBSTITUTE(D194,"Allele","Height"),'ce raw data'!$C$1:$CZ$1,0))="","-",INDEX('ce raw data'!$C$2:$CZ$3000,MATCH(1,INDEX(('ce raw data'!$A$2:$A$3000=C191)*('ce raw data'!$B$2:$B$3000=$B226),,),0),MATCH(SUBSTITUTE(D194,"Allele","Height"),'ce raw data'!$C$1:$CZ$1,0))),"-")</f>
        <v>-</v>
      </c>
      <c r="E225" s="8" t="str">
        <f>IFERROR(IF(INDEX('ce raw data'!$C$2:$CZ$3000,MATCH(1,INDEX(('ce raw data'!$A$2:$A$3000=C191)*('ce raw data'!$B$2:$B$3000=$B226),,),0),MATCH(SUBSTITUTE(E194,"Allele","Height"),'ce raw data'!$C$1:$CZ$1,0))="","-",INDEX('ce raw data'!$C$2:$CZ$3000,MATCH(1,INDEX(('ce raw data'!$A$2:$A$3000=C191)*('ce raw data'!$B$2:$B$3000=$B226),,),0),MATCH(SUBSTITUTE(E194,"Allele","Height"),'ce raw data'!$C$1:$CZ$1,0))),"-")</f>
        <v>-</v>
      </c>
      <c r="F225" s="8" t="str">
        <f>IFERROR(IF(INDEX('ce raw data'!$C$2:$CZ$3000,MATCH(1,INDEX(('ce raw data'!$A$2:$A$3000=C191)*('ce raw data'!$B$2:$B$3000=$B226),,),0),MATCH(SUBSTITUTE(F194,"Allele","Height"),'ce raw data'!$C$1:$CZ$1,0))="","-",INDEX('ce raw data'!$C$2:$CZ$3000,MATCH(1,INDEX(('ce raw data'!$A$2:$A$3000=C191)*('ce raw data'!$B$2:$B$3000=$B226),,),0),MATCH(SUBSTITUTE(F194,"Allele","Height"),'ce raw data'!$C$1:$CZ$1,0))),"-")</f>
        <v>-</v>
      </c>
      <c r="G225" s="8" t="str">
        <f>IFERROR(IF(INDEX('ce raw data'!$C$2:$CZ$3000,MATCH(1,INDEX(('ce raw data'!$A$2:$A$3000=C191)*('ce raw data'!$B$2:$B$3000=$B226),,),0),MATCH(SUBSTITUTE(G194,"Allele","Height"),'ce raw data'!$C$1:$CZ$1,0))="","-",INDEX('ce raw data'!$C$2:$CZ$3000,MATCH(1,INDEX(('ce raw data'!$A$2:$A$3000=C191)*('ce raw data'!$B$2:$B$3000=$B226),,),0),MATCH(SUBSTITUTE(G194,"Allele","Height"),'ce raw data'!$C$1:$CZ$1,0))),"-")</f>
        <v>-</v>
      </c>
      <c r="H225" s="8" t="str">
        <f>IFERROR(IF(INDEX('ce raw data'!$C$2:$CZ$3000,MATCH(1,INDEX(('ce raw data'!$A$2:$A$3000=C191)*('ce raw data'!$B$2:$B$3000=$B226),,),0),MATCH(SUBSTITUTE(H194,"Allele","Height"),'ce raw data'!$C$1:$CZ$1,0))="","-",INDEX('ce raw data'!$C$2:$CZ$3000,MATCH(1,INDEX(('ce raw data'!$A$2:$A$3000=C191)*('ce raw data'!$B$2:$B$3000=$B226),,),0),MATCH(SUBSTITUTE(H194,"Allele","Height"),'ce raw data'!$C$1:$CZ$1,0))),"-")</f>
        <v>-</v>
      </c>
      <c r="I225" s="8" t="str">
        <f>IFERROR(IF(INDEX('ce raw data'!$C$2:$CZ$3000,MATCH(1,INDEX(('ce raw data'!$A$2:$A$3000=C191)*('ce raw data'!$B$2:$B$3000=$B226),,),0),MATCH(SUBSTITUTE(I194,"Allele","Height"),'ce raw data'!$C$1:$CZ$1,0))="","-",INDEX('ce raw data'!$C$2:$CZ$3000,MATCH(1,INDEX(('ce raw data'!$A$2:$A$3000=C191)*('ce raw data'!$B$2:$B$3000=$B226),,),0),MATCH(SUBSTITUTE(I194,"Allele","Height"),'ce raw data'!$C$1:$CZ$1,0))),"-")</f>
        <v>-</v>
      </c>
      <c r="J225" s="8" t="str">
        <f>IFERROR(IF(INDEX('ce raw data'!$C$2:$CZ$3000,MATCH(1,INDEX(('ce raw data'!$A$2:$A$3000=C191)*('ce raw data'!$B$2:$B$3000=$B226),,),0),MATCH(SUBSTITUTE(J194,"Allele","Height"),'ce raw data'!$C$1:$CZ$1,0))="","-",INDEX('ce raw data'!$C$2:$CZ$3000,MATCH(1,INDEX(('ce raw data'!$A$2:$A$3000=C191)*('ce raw data'!$B$2:$B$3000=$B226),,),0),MATCH(SUBSTITUTE(J194,"Allele","Height"),'ce raw data'!$C$1:$CZ$1,0))),"-")</f>
        <v>-</v>
      </c>
      <c r="K225" s="8" t="str">
        <f>IFERROR(IF(INDEX('ce raw data'!$C$2:$CZ$3000,MATCH(1,INDEX(('ce raw data'!$A$2:$A$3000=C191)*('ce raw data'!$B$2:$B$3000=$B226),,),0),MATCH(SUBSTITUTE(K194,"Allele","Height"),'ce raw data'!$C$1:$CZ$1,0))="","-",INDEX('ce raw data'!$C$2:$CZ$3000,MATCH(1,INDEX(('ce raw data'!$A$2:$A$3000=C191)*('ce raw data'!$B$2:$B$3000=$B226),,),0),MATCH(SUBSTITUTE(K194,"Allele","Height"),'ce raw data'!$C$1:$CZ$1,0))),"-")</f>
        <v>-</v>
      </c>
      <c r="L225" s="8" t="str">
        <f>IFERROR(IF(INDEX('ce raw data'!$C$2:$CZ$3000,MATCH(1,INDEX(('ce raw data'!$A$2:$A$3000=C191)*('ce raw data'!$B$2:$B$3000=$B226),,),0),MATCH(SUBSTITUTE(L194,"Allele","Height"),'ce raw data'!$C$1:$CZ$1,0))="","-",INDEX('ce raw data'!$C$2:$CZ$3000,MATCH(1,INDEX(('ce raw data'!$A$2:$A$3000=C191)*('ce raw data'!$B$2:$B$3000=$B226),,),0),MATCH(SUBSTITUTE(L194,"Allele","Height"),'ce raw data'!$C$1:$CZ$1,0))),"-")</f>
        <v>-</v>
      </c>
      <c r="M225" s="8" t="str">
        <f>IFERROR(IF(INDEX('ce raw data'!$C$2:$CZ$3000,MATCH(1,INDEX(('ce raw data'!$A$2:$A$3000=C191)*('ce raw data'!$B$2:$B$3000=$B226),,),0),MATCH(SUBSTITUTE(M194,"Allele","Height"),'ce raw data'!$C$1:$CZ$1,0))="","-",INDEX('ce raw data'!$C$2:$CZ$3000,MATCH(1,INDEX(('ce raw data'!$A$2:$A$3000=C191)*('ce raw data'!$B$2:$B$3000=$B226),,),0),MATCH(SUBSTITUTE(M194,"Allele","Height"),'ce raw data'!$C$1:$CZ$1,0))),"-")</f>
        <v>-</v>
      </c>
      <c r="N225" s="8" t="str">
        <f>IFERROR(IF(INDEX('ce raw data'!$C$2:$CZ$3000,MATCH(1,INDEX(('ce raw data'!$A$2:$A$3000=C191)*('ce raw data'!$B$2:$B$3000=$B226),,),0),MATCH(SUBSTITUTE(N194,"Allele","Height"),'ce raw data'!$C$1:$CZ$1,0))="","-",INDEX('ce raw data'!$C$2:$CZ$3000,MATCH(1,INDEX(('ce raw data'!$A$2:$A$3000=C191)*('ce raw data'!$B$2:$B$3000=$B226),,),0),MATCH(SUBSTITUTE(N194,"Allele","Height"),'ce raw data'!$C$1:$CZ$1,0))),"-")</f>
        <v>-</v>
      </c>
    </row>
    <row r="226" spans="2:14" x14ac:dyDescent="0.4">
      <c r="B226" s="14" t="str">
        <f>'Allele Call Table'!$A$101</f>
        <v>D7S820</v>
      </c>
      <c r="C226" s="8" t="str">
        <f>IFERROR(IF(INDEX('ce raw data'!$C$2:$CZ$3000,MATCH(1,INDEX(('ce raw data'!$A$2:$A$3000=C191)*('ce raw data'!$B$2:$B$3000=$B226),,),0),MATCH(C194,'ce raw data'!$C$1:$CZ$1,0))="","-",INDEX('ce raw data'!$C$2:$CZ$3000,MATCH(1,INDEX(('ce raw data'!$A$2:$A$3000=C191)*('ce raw data'!$B$2:$B$3000=$B226),,),0),MATCH(C194,'ce raw data'!$C$1:$CZ$1,0))),"-")</f>
        <v>-</v>
      </c>
      <c r="D226" s="8" t="str">
        <f>IFERROR(IF(INDEX('ce raw data'!$C$2:$CZ$3000,MATCH(1,INDEX(('ce raw data'!$A$2:$A$3000=C191)*('ce raw data'!$B$2:$B$3000=$B226),,),0),MATCH(D194,'ce raw data'!$C$1:$CZ$1,0))="","-",INDEX('ce raw data'!$C$2:$CZ$3000,MATCH(1,INDEX(('ce raw data'!$A$2:$A$3000=C191)*('ce raw data'!$B$2:$B$3000=$B226),,),0),MATCH(D194,'ce raw data'!$C$1:$CZ$1,0))),"-")</f>
        <v>-</v>
      </c>
      <c r="E226" s="8" t="str">
        <f>IFERROR(IF(INDEX('ce raw data'!$C$2:$CZ$3000,MATCH(1,INDEX(('ce raw data'!$A$2:$A$3000=C191)*('ce raw data'!$B$2:$B$3000=$B226),,),0),MATCH(E194,'ce raw data'!$C$1:$CZ$1,0))="","-",INDEX('ce raw data'!$C$2:$CZ$3000,MATCH(1,INDEX(('ce raw data'!$A$2:$A$3000=C191)*('ce raw data'!$B$2:$B$3000=$B226),,),0),MATCH(E194,'ce raw data'!$C$1:$CZ$1,0))),"-")</f>
        <v>-</v>
      </c>
      <c r="F226" s="8" t="str">
        <f>IFERROR(IF(INDEX('ce raw data'!$C$2:$CZ$3000,MATCH(1,INDEX(('ce raw data'!$A$2:$A$3000=C191)*('ce raw data'!$B$2:$B$3000=$B226),,),0),MATCH(F194,'ce raw data'!$C$1:$CZ$1,0))="","-",INDEX('ce raw data'!$C$2:$CZ$3000,MATCH(1,INDEX(('ce raw data'!$A$2:$A$3000=C191)*('ce raw data'!$B$2:$B$3000=$B226),,),0),MATCH(F194,'ce raw data'!$C$1:$CZ$1,0))),"-")</f>
        <v>-</v>
      </c>
      <c r="G226" s="8" t="str">
        <f>IFERROR(IF(INDEX('ce raw data'!$C$2:$CZ$3000,MATCH(1,INDEX(('ce raw data'!$A$2:$A$3000=C191)*('ce raw data'!$B$2:$B$3000=$B226),,),0),MATCH(G194,'ce raw data'!$C$1:$CZ$1,0))="","-",INDEX('ce raw data'!$C$2:$CZ$3000,MATCH(1,INDEX(('ce raw data'!$A$2:$A$3000=C191)*('ce raw data'!$B$2:$B$3000=$B226),,),0),MATCH(G194,'ce raw data'!$C$1:$CZ$1,0))),"-")</f>
        <v>-</v>
      </c>
      <c r="H226" s="8" t="str">
        <f>IFERROR(IF(INDEX('ce raw data'!$C$2:$CZ$3000,MATCH(1,INDEX(('ce raw data'!$A$2:$A$3000=C191)*('ce raw data'!$B$2:$B$3000=$B226),,),0),MATCH(H194,'ce raw data'!$C$1:$CZ$1,0))="","-",INDEX('ce raw data'!$C$2:$CZ$3000,MATCH(1,INDEX(('ce raw data'!$A$2:$A$3000=C191)*('ce raw data'!$B$2:$B$3000=$B226),,),0),MATCH(H194,'ce raw data'!$C$1:$CZ$1,0))),"-")</f>
        <v>-</v>
      </c>
      <c r="I226" s="8" t="str">
        <f>IFERROR(IF(INDEX('ce raw data'!$C$2:$CZ$3000,MATCH(1,INDEX(('ce raw data'!$A$2:$A$3000=C191)*('ce raw data'!$B$2:$B$3000=$B226),,),0),MATCH(I194,'ce raw data'!$C$1:$CZ$1,0))="","-",INDEX('ce raw data'!$C$2:$CZ$3000,MATCH(1,INDEX(('ce raw data'!$A$2:$A$3000=C191)*('ce raw data'!$B$2:$B$3000=$B226),,),0),MATCH(I194,'ce raw data'!$C$1:$CZ$1,0))),"-")</f>
        <v>-</v>
      </c>
      <c r="J226" s="8" t="str">
        <f>IFERROR(IF(INDEX('ce raw data'!$C$2:$CZ$3000,MATCH(1,INDEX(('ce raw data'!$A$2:$A$3000=C191)*('ce raw data'!$B$2:$B$3000=$B226),,),0),MATCH(J194,'ce raw data'!$C$1:$CZ$1,0))="","-",INDEX('ce raw data'!$C$2:$CZ$3000,MATCH(1,INDEX(('ce raw data'!$A$2:$A$3000=C191)*('ce raw data'!$B$2:$B$3000=$B226),,),0),MATCH(J194,'ce raw data'!$C$1:$CZ$1,0))),"-")</f>
        <v>-</v>
      </c>
      <c r="K226" s="8" t="str">
        <f>IFERROR(IF(INDEX('ce raw data'!$C$2:$CZ$3000,MATCH(1,INDEX(('ce raw data'!$A$2:$A$3000=C191)*('ce raw data'!$B$2:$B$3000=$B226),,),0),MATCH(K194,'ce raw data'!$C$1:$CZ$1,0))="","-",INDEX('ce raw data'!$C$2:$CZ$3000,MATCH(1,INDEX(('ce raw data'!$A$2:$A$3000=C191)*('ce raw data'!$B$2:$B$3000=$B226),,),0),MATCH(K194,'ce raw data'!$C$1:$CZ$1,0))),"-")</f>
        <v>-</v>
      </c>
      <c r="L226" s="8" t="str">
        <f>IFERROR(IF(INDEX('ce raw data'!$C$2:$CZ$3000,MATCH(1,INDEX(('ce raw data'!$A$2:$A$3000=C191)*('ce raw data'!$B$2:$B$3000=$B226),,),0),MATCH(L194,'ce raw data'!$C$1:$CZ$1,0))="","-",INDEX('ce raw data'!$C$2:$CZ$3000,MATCH(1,INDEX(('ce raw data'!$A$2:$A$3000=C191)*('ce raw data'!$B$2:$B$3000=$B226),,),0),MATCH(L194,'ce raw data'!$C$1:$CZ$1,0))),"-")</f>
        <v>-</v>
      </c>
      <c r="M226" s="8" t="str">
        <f>IFERROR(IF(INDEX('ce raw data'!$C$2:$CZ$3000,MATCH(1,INDEX(('ce raw data'!$A$2:$A$3000=C191)*('ce raw data'!$B$2:$B$3000=$B226),,),0),MATCH(M194,'ce raw data'!$C$1:$CZ$1,0))="","-",INDEX('ce raw data'!$C$2:$CZ$3000,MATCH(1,INDEX(('ce raw data'!$A$2:$A$3000=C191)*('ce raw data'!$B$2:$B$3000=$B226),,),0),MATCH(M194,'ce raw data'!$C$1:$CZ$1,0))),"-")</f>
        <v>-</v>
      </c>
      <c r="N226" s="8" t="str">
        <f>IFERROR(IF(INDEX('ce raw data'!$C$2:$CZ$3000,MATCH(1,INDEX(('ce raw data'!$A$2:$A$3000=C191)*('ce raw data'!$B$2:$B$3000=$B226),,),0),MATCH(N194,'ce raw data'!$C$1:$CZ$1,0))="","-",INDEX('ce raw data'!$C$2:$CZ$3000,MATCH(1,INDEX(('ce raw data'!$A$2:$A$3000=C191)*('ce raw data'!$B$2:$B$3000=$B226),,),0),MATCH(N194,'ce raw data'!$C$1:$CZ$1,0))),"-")</f>
        <v>-</v>
      </c>
    </row>
    <row r="227" spans="2:14" hidden="1" x14ac:dyDescent="0.4">
      <c r="B227" s="14"/>
      <c r="C227" s="8" t="str">
        <f>IFERROR(IF(INDEX('ce raw data'!$C$2:$CZ$3000,MATCH(1,INDEX(('ce raw data'!$A$2:$A$3000=C191)*('ce raw data'!$B$2:$B$3000=$B228),,),0),MATCH(SUBSTITUTE(C194,"Allele","Height"),'ce raw data'!$C$1:$CZ$1,0))="","-",INDEX('ce raw data'!$C$2:$CZ$3000,MATCH(1,INDEX(('ce raw data'!$A$2:$A$3000=C191)*('ce raw data'!$B$2:$B$3000=$B228),,),0),MATCH(SUBSTITUTE(C194,"Allele","Height"),'ce raw data'!$C$1:$CZ$1,0))),"-")</f>
        <v>-</v>
      </c>
      <c r="D227" s="8" t="str">
        <f>IFERROR(IF(INDEX('ce raw data'!$C$2:$CZ$3000,MATCH(1,INDEX(('ce raw data'!$A$2:$A$3000=C191)*('ce raw data'!$B$2:$B$3000=$B228),,),0),MATCH(SUBSTITUTE(D194,"Allele","Height"),'ce raw data'!$C$1:$CZ$1,0))="","-",INDEX('ce raw data'!$C$2:$CZ$3000,MATCH(1,INDEX(('ce raw data'!$A$2:$A$3000=C191)*('ce raw data'!$B$2:$B$3000=$B228),,),0),MATCH(SUBSTITUTE(D194,"Allele","Height"),'ce raw data'!$C$1:$CZ$1,0))),"-")</f>
        <v>-</v>
      </c>
      <c r="E227" s="8" t="str">
        <f>IFERROR(IF(INDEX('ce raw data'!$C$2:$CZ$3000,MATCH(1,INDEX(('ce raw data'!$A$2:$A$3000=C191)*('ce raw data'!$B$2:$B$3000=$B228),,),0),MATCH(SUBSTITUTE(E194,"Allele","Height"),'ce raw data'!$C$1:$CZ$1,0))="","-",INDEX('ce raw data'!$C$2:$CZ$3000,MATCH(1,INDEX(('ce raw data'!$A$2:$A$3000=C191)*('ce raw data'!$B$2:$B$3000=$B228),,),0),MATCH(SUBSTITUTE(E194,"Allele","Height"),'ce raw data'!$C$1:$CZ$1,0))),"-")</f>
        <v>-</v>
      </c>
      <c r="F227" s="8" t="str">
        <f>IFERROR(IF(INDEX('ce raw data'!$C$2:$CZ$3000,MATCH(1,INDEX(('ce raw data'!$A$2:$A$3000=C191)*('ce raw data'!$B$2:$B$3000=$B228),,),0),MATCH(SUBSTITUTE(F194,"Allele","Height"),'ce raw data'!$C$1:$CZ$1,0))="","-",INDEX('ce raw data'!$C$2:$CZ$3000,MATCH(1,INDEX(('ce raw data'!$A$2:$A$3000=C191)*('ce raw data'!$B$2:$B$3000=$B228),,),0),MATCH(SUBSTITUTE(F194,"Allele","Height"),'ce raw data'!$C$1:$CZ$1,0))),"-")</f>
        <v>-</v>
      </c>
      <c r="G227" s="8" t="str">
        <f>IFERROR(IF(INDEX('ce raw data'!$C$2:$CZ$3000,MATCH(1,INDEX(('ce raw data'!$A$2:$A$3000=C191)*('ce raw data'!$B$2:$B$3000=$B228),,),0),MATCH(SUBSTITUTE(G194,"Allele","Height"),'ce raw data'!$C$1:$CZ$1,0))="","-",INDEX('ce raw data'!$C$2:$CZ$3000,MATCH(1,INDEX(('ce raw data'!$A$2:$A$3000=C191)*('ce raw data'!$B$2:$B$3000=$B228),,),0),MATCH(SUBSTITUTE(G194,"Allele","Height"),'ce raw data'!$C$1:$CZ$1,0))),"-")</f>
        <v>-</v>
      </c>
      <c r="H227" s="8" t="str">
        <f>IFERROR(IF(INDEX('ce raw data'!$C$2:$CZ$3000,MATCH(1,INDEX(('ce raw data'!$A$2:$A$3000=C191)*('ce raw data'!$B$2:$B$3000=$B228),,),0),MATCH(SUBSTITUTE(H194,"Allele","Height"),'ce raw data'!$C$1:$CZ$1,0))="","-",INDEX('ce raw data'!$C$2:$CZ$3000,MATCH(1,INDEX(('ce raw data'!$A$2:$A$3000=C191)*('ce raw data'!$B$2:$B$3000=$B228),,),0),MATCH(SUBSTITUTE(H194,"Allele","Height"),'ce raw data'!$C$1:$CZ$1,0))),"-")</f>
        <v>-</v>
      </c>
      <c r="I227" s="8" t="str">
        <f>IFERROR(IF(INDEX('ce raw data'!$C$2:$CZ$3000,MATCH(1,INDEX(('ce raw data'!$A$2:$A$3000=C191)*('ce raw data'!$B$2:$B$3000=$B228),,),0),MATCH(SUBSTITUTE(I194,"Allele","Height"),'ce raw data'!$C$1:$CZ$1,0))="","-",INDEX('ce raw data'!$C$2:$CZ$3000,MATCH(1,INDEX(('ce raw data'!$A$2:$A$3000=C191)*('ce raw data'!$B$2:$B$3000=$B228),,),0),MATCH(SUBSTITUTE(I194,"Allele","Height"),'ce raw data'!$C$1:$CZ$1,0))),"-")</f>
        <v>-</v>
      </c>
      <c r="J227" s="8" t="str">
        <f>IFERROR(IF(INDEX('ce raw data'!$C$2:$CZ$3000,MATCH(1,INDEX(('ce raw data'!$A$2:$A$3000=C191)*('ce raw data'!$B$2:$B$3000=$B228),,),0),MATCH(SUBSTITUTE(J194,"Allele","Height"),'ce raw data'!$C$1:$CZ$1,0))="","-",INDEX('ce raw data'!$C$2:$CZ$3000,MATCH(1,INDEX(('ce raw data'!$A$2:$A$3000=C191)*('ce raw data'!$B$2:$B$3000=$B228),,),0),MATCH(SUBSTITUTE(J194,"Allele","Height"),'ce raw data'!$C$1:$CZ$1,0))),"-")</f>
        <v>-</v>
      </c>
      <c r="K227" s="8" t="str">
        <f>IFERROR(IF(INDEX('ce raw data'!$C$2:$CZ$3000,MATCH(1,INDEX(('ce raw data'!$A$2:$A$3000=C191)*('ce raw data'!$B$2:$B$3000=$B228),,),0),MATCH(SUBSTITUTE(K194,"Allele","Height"),'ce raw data'!$C$1:$CZ$1,0))="","-",INDEX('ce raw data'!$C$2:$CZ$3000,MATCH(1,INDEX(('ce raw data'!$A$2:$A$3000=C191)*('ce raw data'!$B$2:$B$3000=$B228),,),0),MATCH(SUBSTITUTE(K194,"Allele","Height"),'ce raw data'!$C$1:$CZ$1,0))),"-")</f>
        <v>-</v>
      </c>
      <c r="L227" s="8" t="str">
        <f>IFERROR(IF(INDEX('ce raw data'!$C$2:$CZ$3000,MATCH(1,INDEX(('ce raw data'!$A$2:$A$3000=C191)*('ce raw data'!$B$2:$B$3000=$B228),,),0),MATCH(SUBSTITUTE(L194,"Allele","Height"),'ce raw data'!$C$1:$CZ$1,0))="","-",INDEX('ce raw data'!$C$2:$CZ$3000,MATCH(1,INDEX(('ce raw data'!$A$2:$A$3000=C191)*('ce raw data'!$B$2:$B$3000=$B228),,),0),MATCH(SUBSTITUTE(L194,"Allele","Height"),'ce raw data'!$C$1:$CZ$1,0))),"-")</f>
        <v>-</v>
      </c>
      <c r="M227" s="8" t="str">
        <f>IFERROR(IF(INDEX('ce raw data'!$C$2:$CZ$3000,MATCH(1,INDEX(('ce raw data'!$A$2:$A$3000=C191)*('ce raw data'!$B$2:$B$3000=$B228),,),0),MATCH(SUBSTITUTE(M194,"Allele","Height"),'ce raw data'!$C$1:$CZ$1,0))="","-",INDEX('ce raw data'!$C$2:$CZ$3000,MATCH(1,INDEX(('ce raw data'!$A$2:$A$3000=C191)*('ce raw data'!$B$2:$B$3000=$B228),,),0),MATCH(SUBSTITUTE(M194,"Allele","Height"),'ce raw data'!$C$1:$CZ$1,0))),"-")</f>
        <v>-</v>
      </c>
      <c r="N227" s="8" t="str">
        <f>IFERROR(IF(INDEX('ce raw data'!$C$2:$CZ$3000,MATCH(1,INDEX(('ce raw data'!$A$2:$A$3000=C191)*('ce raw data'!$B$2:$B$3000=$B228),,),0),MATCH(SUBSTITUTE(N194,"Allele","Height"),'ce raw data'!$C$1:$CZ$1,0))="","-",INDEX('ce raw data'!$C$2:$CZ$3000,MATCH(1,INDEX(('ce raw data'!$A$2:$A$3000=C191)*('ce raw data'!$B$2:$B$3000=$B228),,),0),MATCH(SUBSTITUTE(N194,"Allele","Height"),'ce raw data'!$C$1:$CZ$1,0))),"-")</f>
        <v>-</v>
      </c>
    </row>
    <row r="228" spans="2:14" x14ac:dyDescent="0.4">
      <c r="B228" s="14" t="str">
        <f>'Allele Call Table'!$A$103</f>
        <v>D5S818</v>
      </c>
      <c r="C228" s="8" t="str">
        <f>IFERROR(IF(INDEX('ce raw data'!$C$2:$CZ$3000,MATCH(1,INDEX(('ce raw data'!$A$2:$A$3000=C191)*('ce raw data'!$B$2:$B$3000=$B228),,),0),MATCH(C194,'ce raw data'!$C$1:$CZ$1,0))="","-",INDEX('ce raw data'!$C$2:$CZ$3000,MATCH(1,INDEX(('ce raw data'!$A$2:$A$3000=C191)*('ce raw data'!$B$2:$B$3000=$B228),,),0),MATCH(C194,'ce raw data'!$C$1:$CZ$1,0))),"-")</f>
        <v>-</v>
      </c>
      <c r="D228" s="8" t="str">
        <f>IFERROR(IF(INDEX('ce raw data'!$C$2:$CZ$3000,MATCH(1,INDEX(('ce raw data'!$A$2:$A$3000=C191)*('ce raw data'!$B$2:$B$3000=$B228),,),0),MATCH(D194,'ce raw data'!$C$1:$CZ$1,0))="","-",INDEX('ce raw data'!$C$2:$CZ$3000,MATCH(1,INDEX(('ce raw data'!$A$2:$A$3000=C191)*('ce raw data'!$B$2:$B$3000=$B228),,),0),MATCH(D194,'ce raw data'!$C$1:$CZ$1,0))),"-")</f>
        <v>-</v>
      </c>
      <c r="E228" s="8" t="str">
        <f>IFERROR(IF(INDEX('ce raw data'!$C$2:$CZ$3000,MATCH(1,INDEX(('ce raw data'!$A$2:$A$3000=C191)*('ce raw data'!$B$2:$B$3000=$B228),,),0),MATCH(E194,'ce raw data'!$C$1:$CZ$1,0))="","-",INDEX('ce raw data'!$C$2:$CZ$3000,MATCH(1,INDEX(('ce raw data'!$A$2:$A$3000=C191)*('ce raw data'!$B$2:$B$3000=$B228),,),0),MATCH(E194,'ce raw data'!$C$1:$CZ$1,0))),"-")</f>
        <v>-</v>
      </c>
      <c r="F228" s="8" t="str">
        <f>IFERROR(IF(INDEX('ce raw data'!$C$2:$CZ$3000,MATCH(1,INDEX(('ce raw data'!$A$2:$A$3000=C191)*('ce raw data'!$B$2:$B$3000=$B228),,),0),MATCH(F194,'ce raw data'!$C$1:$CZ$1,0))="","-",INDEX('ce raw data'!$C$2:$CZ$3000,MATCH(1,INDEX(('ce raw data'!$A$2:$A$3000=C191)*('ce raw data'!$B$2:$B$3000=$B228),,),0),MATCH(F194,'ce raw data'!$C$1:$CZ$1,0))),"-")</f>
        <v>-</v>
      </c>
      <c r="G228" s="8" t="str">
        <f>IFERROR(IF(INDEX('ce raw data'!$C$2:$CZ$3000,MATCH(1,INDEX(('ce raw data'!$A$2:$A$3000=C191)*('ce raw data'!$B$2:$B$3000=$B228),,),0),MATCH(G194,'ce raw data'!$C$1:$CZ$1,0))="","-",INDEX('ce raw data'!$C$2:$CZ$3000,MATCH(1,INDEX(('ce raw data'!$A$2:$A$3000=C191)*('ce raw data'!$B$2:$B$3000=$B228),,),0),MATCH(G194,'ce raw data'!$C$1:$CZ$1,0))),"-")</f>
        <v>-</v>
      </c>
      <c r="H228" s="8" t="str">
        <f>IFERROR(IF(INDEX('ce raw data'!$C$2:$CZ$3000,MATCH(1,INDEX(('ce raw data'!$A$2:$A$3000=C191)*('ce raw data'!$B$2:$B$3000=$B228),,),0),MATCH(H194,'ce raw data'!$C$1:$CZ$1,0))="","-",INDEX('ce raw data'!$C$2:$CZ$3000,MATCH(1,INDEX(('ce raw data'!$A$2:$A$3000=C191)*('ce raw data'!$B$2:$B$3000=$B228),,),0),MATCH(H194,'ce raw data'!$C$1:$CZ$1,0))),"-")</f>
        <v>-</v>
      </c>
      <c r="I228" s="8" t="str">
        <f>IFERROR(IF(INDEX('ce raw data'!$C$2:$CZ$3000,MATCH(1,INDEX(('ce raw data'!$A$2:$A$3000=C191)*('ce raw data'!$B$2:$B$3000=$B228),,),0),MATCH(I194,'ce raw data'!$C$1:$CZ$1,0))="","-",INDEX('ce raw data'!$C$2:$CZ$3000,MATCH(1,INDEX(('ce raw data'!$A$2:$A$3000=C191)*('ce raw data'!$B$2:$B$3000=$B228),,),0),MATCH(I194,'ce raw data'!$C$1:$CZ$1,0))),"-")</f>
        <v>-</v>
      </c>
      <c r="J228" s="8" t="str">
        <f>IFERROR(IF(INDEX('ce raw data'!$C$2:$CZ$3000,MATCH(1,INDEX(('ce raw data'!$A$2:$A$3000=C191)*('ce raw data'!$B$2:$B$3000=$B228),,),0),MATCH(J194,'ce raw data'!$C$1:$CZ$1,0))="","-",INDEX('ce raw data'!$C$2:$CZ$3000,MATCH(1,INDEX(('ce raw data'!$A$2:$A$3000=C191)*('ce raw data'!$B$2:$B$3000=$B228),,),0),MATCH(J194,'ce raw data'!$C$1:$CZ$1,0))),"-")</f>
        <v>-</v>
      </c>
      <c r="K228" s="8" t="str">
        <f>IFERROR(IF(INDEX('ce raw data'!$C$2:$CZ$3000,MATCH(1,INDEX(('ce raw data'!$A$2:$A$3000=C191)*('ce raw data'!$B$2:$B$3000=$B228),,),0),MATCH(K194,'ce raw data'!$C$1:$CZ$1,0))="","-",INDEX('ce raw data'!$C$2:$CZ$3000,MATCH(1,INDEX(('ce raw data'!$A$2:$A$3000=C191)*('ce raw data'!$B$2:$B$3000=$B228),,),0),MATCH(K194,'ce raw data'!$C$1:$CZ$1,0))),"-")</f>
        <v>-</v>
      </c>
      <c r="L228" s="8" t="str">
        <f>IFERROR(IF(INDEX('ce raw data'!$C$2:$CZ$3000,MATCH(1,INDEX(('ce raw data'!$A$2:$A$3000=C191)*('ce raw data'!$B$2:$B$3000=$B228),,),0),MATCH(L194,'ce raw data'!$C$1:$CZ$1,0))="","-",INDEX('ce raw data'!$C$2:$CZ$3000,MATCH(1,INDEX(('ce raw data'!$A$2:$A$3000=C191)*('ce raw data'!$B$2:$B$3000=$B228),,),0),MATCH(L194,'ce raw data'!$C$1:$CZ$1,0))),"-")</f>
        <v>-</v>
      </c>
      <c r="M228" s="8" t="str">
        <f>IFERROR(IF(INDEX('ce raw data'!$C$2:$CZ$3000,MATCH(1,INDEX(('ce raw data'!$A$2:$A$3000=C191)*('ce raw data'!$B$2:$B$3000=$B228),,),0),MATCH(M194,'ce raw data'!$C$1:$CZ$1,0))="","-",INDEX('ce raw data'!$C$2:$CZ$3000,MATCH(1,INDEX(('ce raw data'!$A$2:$A$3000=C191)*('ce raw data'!$B$2:$B$3000=$B228),,),0),MATCH(M194,'ce raw data'!$C$1:$CZ$1,0))),"-")</f>
        <v>-</v>
      </c>
      <c r="N228" s="8" t="str">
        <f>IFERROR(IF(INDEX('ce raw data'!$C$2:$CZ$3000,MATCH(1,INDEX(('ce raw data'!$A$2:$A$3000=C191)*('ce raw data'!$B$2:$B$3000=$B228),,),0),MATCH(N194,'ce raw data'!$C$1:$CZ$1,0))="","-",INDEX('ce raw data'!$C$2:$CZ$3000,MATCH(1,INDEX(('ce raw data'!$A$2:$A$3000=C191)*('ce raw data'!$B$2:$B$3000=$B228),,),0),MATCH(N194,'ce raw data'!$C$1:$CZ$1,0))),"-")</f>
        <v>-</v>
      </c>
    </row>
    <row r="229" spans="2:14" hidden="1" x14ac:dyDescent="0.4">
      <c r="B229" s="14"/>
      <c r="C229" s="8" t="str">
        <f>IFERROR(IF(INDEX('ce raw data'!$C$2:$CZ$3000,MATCH(1,INDEX(('ce raw data'!$A$2:$A$3000=C191)*('ce raw data'!$B$2:$B$3000=$B230),,),0),MATCH(SUBSTITUTE(C194,"Allele","Height"),'ce raw data'!$C$1:$CZ$1,0))="","-",INDEX('ce raw data'!$C$2:$CZ$3000,MATCH(1,INDEX(('ce raw data'!$A$2:$A$3000=C191)*('ce raw data'!$B$2:$B$3000=$B230),,),0),MATCH(SUBSTITUTE(C194,"Allele","Height"),'ce raw data'!$C$1:$CZ$1,0))),"-")</f>
        <v>-</v>
      </c>
      <c r="D229" s="8" t="str">
        <f>IFERROR(IF(INDEX('ce raw data'!$C$2:$CZ$3000,MATCH(1,INDEX(('ce raw data'!$A$2:$A$3000=C191)*('ce raw data'!$B$2:$B$3000=$B230),,),0),MATCH(SUBSTITUTE(D194,"Allele","Height"),'ce raw data'!$C$1:$CZ$1,0))="","-",INDEX('ce raw data'!$C$2:$CZ$3000,MATCH(1,INDEX(('ce raw data'!$A$2:$A$3000=C191)*('ce raw data'!$B$2:$B$3000=$B230),,),0),MATCH(SUBSTITUTE(D194,"Allele","Height"),'ce raw data'!$C$1:$CZ$1,0))),"-")</f>
        <v>-</v>
      </c>
      <c r="E229" s="8" t="str">
        <f>IFERROR(IF(INDEX('ce raw data'!$C$2:$CZ$3000,MATCH(1,INDEX(('ce raw data'!$A$2:$A$3000=C191)*('ce raw data'!$B$2:$B$3000=$B230),,),0),MATCH(SUBSTITUTE(E194,"Allele","Height"),'ce raw data'!$C$1:$CZ$1,0))="","-",INDEX('ce raw data'!$C$2:$CZ$3000,MATCH(1,INDEX(('ce raw data'!$A$2:$A$3000=C191)*('ce raw data'!$B$2:$B$3000=$B230),,),0),MATCH(SUBSTITUTE(E194,"Allele","Height"),'ce raw data'!$C$1:$CZ$1,0))),"-")</f>
        <v>-</v>
      </c>
      <c r="F229" s="8" t="str">
        <f>IFERROR(IF(INDEX('ce raw data'!$C$2:$CZ$3000,MATCH(1,INDEX(('ce raw data'!$A$2:$A$3000=C191)*('ce raw data'!$B$2:$B$3000=$B230),,),0),MATCH(SUBSTITUTE(F194,"Allele","Height"),'ce raw data'!$C$1:$CZ$1,0))="","-",INDEX('ce raw data'!$C$2:$CZ$3000,MATCH(1,INDEX(('ce raw data'!$A$2:$A$3000=C191)*('ce raw data'!$B$2:$B$3000=$B230),,),0),MATCH(SUBSTITUTE(F194,"Allele","Height"),'ce raw data'!$C$1:$CZ$1,0))),"-")</f>
        <v>-</v>
      </c>
      <c r="G229" s="8" t="str">
        <f>IFERROR(IF(INDEX('ce raw data'!$C$2:$CZ$3000,MATCH(1,INDEX(('ce raw data'!$A$2:$A$3000=C191)*('ce raw data'!$B$2:$B$3000=$B230),,),0),MATCH(SUBSTITUTE(G194,"Allele","Height"),'ce raw data'!$C$1:$CZ$1,0))="","-",INDEX('ce raw data'!$C$2:$CZ$3000,MATCH(1,INDEX(('ce raw data'!$A$2:$A$3000=C191)*('ce raw data'!$B$2:$B$3000=$B230),,),0),MATCH(SUBSTITUTE(G194,"Allele","Height"),'ce raw data'!$C$1:$CZ$1,0))),"-")</f>
        <v>-</v>
      </c>
      <c r="H229" s="8" t="str">
        <f>IFERROR(IF(INDEX('ce raw data'!$C$2:$CZ$3000,MATCH(1,INDEX(('ce raw data'!$A$2:$A$3000=C191)*('ce raw data'!$B$2:$B$3000=$B230),,),0),MATCH(SUBSTITUTE(H194,"Allele","Height"),'ce raw data'!$C$1:$CZ$1,0))="","-",INDEX('ce raw data'!$C$2:$CZ$3000,MATCH(1,INDEX(('ce raw data'!$A$2:$A$3000=C191)*('ce raw data'!$B$2:$B$3000=$B230),,),0),MATCH(SUBSTITUTE(H194,"Allele","Height"),'ce raw data'!$C$1:$CZ$1,0))),"-")</f>
        <v>-</v>
      </c>
      <c r="I229" s="8" t="str">
        <f>IFERROR(IF(INDEX('ce raw data'!$C$2:$CZ$3000,MATCH(1,INDEX(('ce raw data'!$A$2:$A$3000=C191)*('ce raw data'!$B$2:$B$3000=$B230),,),0),MATCH(SUBSTITUTE(I194,"Allele","Height"),'ce raw data'!$C$1:$CZ$1,0))="","-",INDEX('ce raw data'!$C$2:$CZ$3000,MATCH(1,INDEX(('ce raw data'!$A$2:$A$3000=C191)*('ce raw data'!$B$2:$B$3000=$B230),,),0),MATCH(SUBSTITUTE(I194,"Allele","Height"),'ce raw data'!$C$1:$CZ$1,0))),"-")</f>
        <v>-</v>
      </c>
      <c r="J229" s="8" t="str">
        <f>IFERROR(IF(INDEX('ce raw data'!$C$2:$CZ$3000,MATCH(1,INDEX(('ce raw data'!$A$2:$A$3000=C191)*('ce raw data'!$B$2:$B$3000=$B230),,),0),MATCH(SUBSTITUTE(J194,"Allele","Height"),'ce raw data'!$C$1:$CZ$1,0))="","-",INDEX('ce raw data'!$C$2:$CZ$3000,MATCH(1,INDEX(('ce raw data'!$A$2:$A$3000=C191)*('ce raw data'!$B$2:$B$3000=$B230),,),0),MATCH(SUBSTITUTE(J194,"Allele","Height"),'ce raw data'!$C$1:$CZ$1,0))),"-")</f>
        <v>-</v>
      </c>
      <c r="K229" s="8" t="str">
        <f>IFERROR(IF(INDEX('ce raw data'!$C$2:$CZ$3000,MATCH(1,INDEX(('ce raw data'!$A$2:$A$3000=C191)*('ce raw data'!$B$2:$B$3000=$B230),,),0),MATCH(SUBSTITUTE(K194,"Allele","Height"),'ce raw data'!$C$1:$CZ$1,0))="","-",INDEX('ce raw data'!$C$2:$CZ$3000,MATCH(1,INDEX(('ce raw data'!$A$2:$A$3000=C191)*('ce raw data'!$B$2:$B$3000=$B230),,),0),MATCH(SUBSTITUTE(K194,"Allele","Height"),'ce raw data'!$C$1:$CZ$1,0))),"-")</f>
        <v>-</v>
      </c>
      <c r="L229" s="8" t="str">
        <f>IFERROR(IF(INDEX('ce raw data'!$C$2:$CZ$3000,MATCH(1,INDEX(('ce raw data'!$A$2:$A$3000=C191)*('ce raw data'!$B$2:$B$3000=$B230),,),0),MATCH(SUBSTITUTE(L194,"Allele","Height"),'ce raw data'!$C$1:$CZ$1,0))="","-",INDEX('ce raw data'!$C$2:$CZ$3000,MATCH(1,INDEX(('ce raw data'!$A$2:$A$3000=C191)*('ce raw data'!$B$2:$B$3000=$B230),,),0),MATCH(SUBSTITUTE(L194,"Allele","Height"),'ce raw data'!$C$1:$CZ$1,0))),"-")</f>
        <v>-</v>
      </c>
      <c r="M229" s="8" t="str">
        <f>IFERROR(IF(INDEX('ce raw data'!$C$2:$CZ$3000,MATCH(1,INDEX(('ce raw data'!$A$2:$A$3000=C191)*('ce raw data'!$B$2:$B$3000=$B230),,),0),MATCH(SUBSTITUTE(M194,"Allele","Height"),'ce raw data'!$C$1:$CZ$1,0))="","-",INDEX('ce raw data'!$C$2:$CZ$3000,MATCH(1,INDEX(('ce raw data'!$A$2:$A$3000=C191)*('ce raw data'!$B$2:$B$3000=$B230),,),0),MATCH(SUBSTITUTE(M194,"Allele","Height"),'ce raw data'!$C$1:$CZ$1,0))),"-")</f>
        <v>-</v>
      </c>
      <c r="N229" s="8" t="str">
        <f>IFERROR(IF(INDEX('ce raw data'!$C$2:$CZ$3000,MATCH(1,INDEX(('ce raw data'!$A$2:$A$3000=C191)*('ce raw data'!$B$2:$B$3000=$B230),,),0),MATCH(SUBSTITUTE(N194,"Allele","Height"),'ce raw data'!$C$1:$CZ$1,0))="","-",INDEX('ce raw data'!$C$2:$CZ$3000,MATCH(1,INDEX(('ce raw data'!$A$2:$A$3000=C191)*('ce raw data'!$B$2:$B$3000=$B230),,),0),MATCH(SUBSTITUTE(N194,"Allele","Height"),'ce raw data'!$C$1:$CZ$1,0))),"-")</f>
        <v>-</v>
      </c>
    </row>
    <row r="230" spans="2:14" x14ac:dyDescent="0.4">
      <c r="B230" s="14" t="str">
        <f>'Allele Call Table'!$A$105</f>
        <v>TPOX</v>
      </c>
      <c r="C230" s="8" t="str">
        <f>IFERROR(IF(INDEX('ce raw data'!$C$2:$CZ$3000,MATCH(1,INDEX(('ce raw data'!$A$2:$A$3000=C191)*('ce raw data'!$B$2:$B$3000=$B230),,),0),MATCH(C194,'ce raw data'!$C$1:$CZ$1,0))="","-",INDEX('ce raw data'!$C$2:$CZ$3000,MATCH(1,INDEX(('ce raw data'!$A$2:$A$3000=C191)*('ce raw data'!$B$2:$B$3000=$B230),,),0),MATCH(C194,'ce raw data'!$C$1:$CZ$1,0))),"-")</f>
        <v>-</v>
      </c>
      <c r="D230" s="8" t="str">
        <f>IFERROR(IF(INDEX('ce raw data'!$C$2:$CZ$3000,MATCH(1,INDEX(('ce raw data'!$A$2:$A$3000=C191)*('ce raw data'!$B$2:$B$3000=$B230),,),0),MATCH(D194,'ce raw data'!$C$1:$CZ$1,0))="","-",INDEX('ce raw data'!$C$2:$CZ$3000,MATCH(1,INDEX(('ce raw data'!$A$2:$A$3000=C191)*('ce raw data'!$B$2:$B$3000=$B230),,),0),MATCH(D194,'ce raw data'!$C$1:$CZ$1,0))),"-")</f>
        <v>-</v>
      </c>
      <c r="E230" s="8" t="str">
        <f>IFERROR(IF(INDEX('ce raw data'!$C$2:$CZ$3000,MATCH(1,INDEX(('ce raw data'!$A$2:$A$3000=C191)*('ce raw data'!$B$2:$B$3000=$B230),,),0),MATCH(E194,'ce raw data'!$C$1:$CZ$1,0))="","-",INDEX('ce raw data'!$C$2:$CZ$3000,MATCH(1,INDEX(('ce raw data'!$A$2:$A$3000=C191)*('ce raw data'!$B$2:$B$3000=$B230),,),0),MATCH(E194,'ce raw data'!$C$1:$CZ$1,0))),"-")</f>
        <v>-</v>
      </c>
      <c r="F230" s="8" t="str">
        <f>IFERROR(IF(INDEX('ce raw data'!$C$2:$CZ$3000,MATCH(1,INDEX(('ce raw data'!$A$2:$A$3000=C191)*('ce raw data'!$B$2:$B$3000=$B230),,),0),MATCH(F194,'ce raw data'!$C$1:$CZ$1,0))="","-",INDEX('ce raw data'!$C$2:$CZ$3000,MATCH(1,INDEX(('ce raw data'!$A$2:$A$3000=C191)*('ce raw data'!$B$2:$B$3000=$B230),,),0),MATCH(F194,'ce raw data'!$C$1:$CZ$1,0))),"-")</f>
        <v>-</v>
      </c>
      <c r="G230" s="8" t="str">
        <f>IFERROR(IF(INDEX('ce raw data'!$C$2:$CZ$3000,MATCH(1,INDEX(('ce raw data'!$A$2:$A$3000=C191)*('ce raw data'!$B$2:$B$3000=$B230),,),0),MATCH(G194,'ce raw data'!$C$1:$CZ$1,0))="","-",INDEX('ce raw data'!$C$2:$CZ$3000,MATCH(1,INDEX(('ce raw data'!$A$2:$A$3000=C191)*('ce raw data'!$B$2:$B$3000=$B230),,),0),MATCH(G194,'ce raw data'!$C$1:$CZ$1,0))),"-")</f>
        <v>-</v>
      </c>
      <c r="H230" s="8" t="str">
        <f>IFERROR(IF(INDEX('ce raw data'!$C$2:$CZ$3000,MATCH(1,INDEX(('ce raw data'!$A$2:$A$3000=C191)*('ce raw data'!$B$2:$B$3000=$B230),,),0),MATCH(H194,'ce raw data'!$C$1:$CZ$1,0))="","-",INDEX('ce raw data'!$C$2:$CZ$3000,MATCH(1,INDEX(('ce raw data'!$A$2:$A$3000=C191)*('ce raw data'!$B$2:$B$3000=$B230),,),0),MATCH(H194,'ce raw data'!$C$1:$CZ$1,0))),"-")</f>
        <v>-</v>
      </c>
      <c r="I230" s="8" t="str">
        <f>IFERROR(IF(INDEX('ce raw data'!$C$2:$CZ$3000,MATCH(1,INDEX(('ce raw data'!$A$2:$A$3000=C191)*('ce raw data'!$B$2:$B$3000=$B230),,),0),MATCH(I194,'ce raw data'!$C$1:$CZ$1,0))="","-",INDEX('ce raw data'!$C$2:$CZ$3000,MATCH(1,INDEX(('ce raw data'!$A$2:$A$3000=C191)*('ce raw data'!$B$2:$B$3000=$B230),,),0),MATCH(I194,'ce raw data'!$C$1:$CZ$1,0))),"-")</f>
        <v>-</v>
      </c>
      <c r="J230" s="8" t="str">
        <f>IFERROR(IF(INDEX('ce raw data'!$C$2:$CZ$3000,MATCH(1,INDEX(('ce raw data'!$A$2:$A$3000=C191)*('ce raw data'!$B$2:$B$3000=$B230),,),0),MATCH(J194,'ce raw data'!$C$1:$CZ$1,0))="","-",INDEX('ce raw data'!$C$2:$CZ$3000,MATCH(1,INDEX(('ce raw data'!$A$2:$A$3000=C191)*('ce raw data'!$B$2:$B$3000=$B230),,),0),MATCH(J194,'ce raw data'!$C$1:$CZ$1,0))),"-")</f>
        <v>-</v>
      </c>
      <c r="K230" s="8" t="str">
        <f>IFERROR(IF(INDEX('ce raw data'!$C$2:$CZ$3000,MATCH(1,INDEX(('ce raw data'!$A$2:$A$3000=C191)*('ce raw data'!$B$2:$B$3000=$B230),,),0),MATCH(K194,'ce raw data'!$C$1:$CZ$1,0))="","-",INDEX('ce raw data'!$C$2:$CZ$3000,MATCH(1,INDEX(('ce raw data'!$A$2:$A$3000=C191)*('ce raw data'!$B$2:$B$3000=$B230),,),0),MATCH(K194,'ce raw data'!$C$1:$CZ$1,0))),"-")</f>
        <v>-</v>
      </c>
      <c r="L230" s="8" t="str">
        <f>IFERROR(IF(INDEX('ce raw data'!$C$2:$CZ$3000,MATCH(1,INDEX(('ce raw data'!$A$2:$A$3000=C191)*('ce raw data'!$B$2:$B$3000=$B230),,),0),MATCH(L194,'ce raw data'!$C$1:$CZ$1,0))="","-",INDEX('ce raw data'!$C$2:$CZ$3000,MATCH(1,INDEX(('ce raw data'!$A$2:$A$3000=C191)*('ce raw data'!$B$2:$B$3000=$B230),,),0),MATCH(L194,'ce raw data'!$C$1:$CZ$1,0))),"-")</f>
        <v>-</v>
      </c>
      <c r="M230" s="8" t="str">
        <f>IFERROR(IF(INDEX('ce raw data'!$C$2:$CZ$3000,MATCH(1,INDEX(('ce raw data'!$A$2:$A$3000=C191)*('ce raw data'!$B$2:$B$3000=$B230),,),0),MATCH(M194,'ce raw data'!$C$1:$CZ$1,0))="","-",INDEX('ce raw data'!$C$2:$CZ$3000,MATCH(1,INDEX(('ce raw data'!$A$2:$A$3000=C191)*('ce raw data'!$B$2:$B$3000=$B230),,),0),MATCH(M194,'ce raw data'!$C$1:$CZ$1,0))),"-")</f>
        <v>-</v>
      </c>
      <c r="N230" s="8" t="str">
        <f>IFERROR(IF(INDEX('ce raw data'!$C$2:$CZ$3000,MATCH(1,INDEX(('ce raw data'!$A$2:$A$3000=C191)*('ce raw data'!$B$2:$B$3000=$B230),,),0),MATCH(N194,'ce raw data'!$C$1:$CZ$1,0))="","-",INDEX('ce raw data'!$C$2:$CZ$3000,MATCH(1,INDEX(('ce raw data'!$A$2:$A$3000=C191)*('ce raw data'!$B$2:$B$3000=$B230),,),0),MATCH(N194,'ce raw data'!$C$1:$CZ$1,0))),"-")</f>
        <v>-</v>
      </c>
    </row>
    <row r="231" spans="2:14" hidden="1" x14ac:dyDescent="0.4">
      <c r="B231" s="10"/>
      <c r="C231" s="8" t="str">
        <f>IFERROR(IF(INDEX('ce raw data'!$C$2:$CZ$3000,MATCH(1,INDEX(('ce raw data'!$A$2:$A$3000=C191)*('ce raw data'!$B$2:$B$3000=$B232),,),0),MATCH(SUBSTITUTE(C194,"Allele","Height"),'ce raw data'!$C$1:$CZ$1,0))="","-",INDEX('ce raw data'!$C$2:$CZ$3000,MATCH(1,INDEX(('ce raw data'!$A$2:$A$3000=C191)*('ce raw data'!$B$2:$B$3000=$B232),,),0),MATCH(SUBSTITUTE(C194,"Allele","Height"),'ce raw data'!$C$1:$CZ$1,0))),"-")</f>
        <v>-</v>
      </c>
      <c r="D231" s="8" t="str">
        <f>IFERROR(IF(INDEX('ce raw data'!$C$2:$CZ$3000,MATCH(1,INDEX(('ce raw data'!$A$2:$A$3000=C191)*('ce raw data'!$B$2:$B$3000=$B232),,),0),MATCH(SUBSTITUTE(D194,"Allele","Height"),'ce raw data'!$C$1:$CZ$1,0))="","-",INDEX('ce raw data'!$C$2:$CZ$3000,MATCH(1,INDEX(('ce raw data'!$A$2:$A$3000=C191)*('ce raw data'!$B$2:$B$3000=$B232),,),0),MATCH(SUBSTITUTE(D194,"Allele","Height"),'ce raw data'!$C$1:$CZ$1,0))),"-")</f>
        <v>-</v>
      </c>
      <c r="E231" s="8" t="str">
        <f>IFERROR(IF(INDEX('ce raw data'!$C$2:$CZ$3000,MATCH(1,INDEX(('ce raw data'!$A$2:$A$3000=C191)*('ce raw data'!$B$2:$B$3000=$B232),,),0),MATCH(SUBSTITUTE(E194,"Allele","Height"),'ce raw data'!$C$1:$CZ$1,0))="","-",INDEX('ce raw data'!$C$2:$CZ$3000,MATCH(1,INDEX(('ce raw data'!$A$2:$A$3000=C191)*('ce raw data'!$B$2:$B$3000=$B232),,),0),MATCH(SUBSTITUTE(E194,"Allele","Height"),'ce raw data'!$C$1:$CZ$1,0))),"-")</f>
        <v>-</v>
      </c>
      <c r="F231" s="8" t="str">
        <f>IFERROR(IF(INDEX('ce raw data'!$C$2:$CZ$3000,MATCH(1,INDEX(('ce raw data'!$A$2:$A$3000=C191)*('ce raw data'!$B$2:$B$3000=$B232),,),0),MATCH(SUBSTITUTE(F194,"Allele","Height"),'ce raw data'!$C$1:$CZ$1,0))="","-",INDEX('ce raw data'!$C$2:$CZ$3000,MATCH(1,INDEX(('ce raw data'!$A$2:$A$3000=C191)*('ce raw data'!$B$2:$B$3000=$B232),,),0),MATCH(SUBSTITUTE(F194,"Allele","Height"),'ce raw data'!$C$1:$CZ$1,0))),"-")</f>
        <v>-</v>
      </c>
      <c r="G231" s="8" t="str">
        <f>IFERROR(IF(INDEX('ce raw data'!$C$2:$CZ$3000,MATCH(1,INDEX(('ce raw data'!$A$2:$A$3000=C191)*('ce raw data'!$B$2:$B$3000=$B232),,),0),MATCH(SUBSTITUTE(G194,"Allele","Height"),'ce raw data'!$C$1:$CZ$1,0))="","-",INDEX('ce raw data'!$C$2:$CZ$3000,MATCH(1,INDEX(('ce raw data'!$A$2:$A$3000=C191)*('ce raw data'!$B$2:$B$3000=$B232),,),0),MATCH(SUBSTITUTE(G194,"Allele","Height"),'ce raw data'!$C$1:$CZ$1,0))),"-")</f>
        <v>-</v>
      </c>
      <c r="H231" s="8" t="str">
        <f>IFERROR(IF(INDEX('ce raw data'!$C$2:$CZ$3000,MATCH(1,INDEX(('ce raw data'!$A$2:$A$3000=C191)*('ce raw data'!$B$2:$B$3000=$B232),,),0),MATCH(SUBSTITUTE(H194,"Allele","Height"),'ce raw data'!$C$1:$CZ$1,0))="","-",INDEX('ce raw data'!$C$2:$CZ$3000,MATCH(1,INDEX(('ce raw data'!$A$2:$A$3000=C191)*('ce raw data'!$B$2:$B$3000=$B232),,),0),MATCH(SUBSTITUTE(H194,"Allele","Height"),'ce raw data'!$C$1:$CZ$1,0))),"-")</f>
        <v>-</v>
      </c>
      <c r="I231" s="8" t="str">
        <f>IFERROR(IF(INDEX('ce raw data'!$C$2:$CZ$3000,MATCH(1,INDEX(('ce raw data'!$A$2:$A$3000=C191)*('ce raw data'!$B$2:$B$3000=$B232),,),0),MATCH(SUBSTITUTE(I194,"Allele","Height"),'ce raw data'!$C$1:$CZ$1,0))="","-",INDEX('ce raw data'!$C$2:$CZ$3000,MATCH(1,INDEX(('ce raw data'!$A$2:$A$3000=C191)*('ce raw data'!$B$2:$B$3000=$B232),,),0),MATCH(SUBSTITUTE(I194,"Allele","Height"),'ce raw data'!$C$1:$CZ$1,0))),"-")</f>
        <v>-</v>
      </c>
      <c r="J231" s="8" t="str">
        <f>IFERROR(IF(INDEX('ce raw data'!$C$2:$CZ$3000,MATCH(1,INDEX(('ce raw data'!$A$2:$A$3000=C191)*('ce raw data'!$B$2:$B$3000=$B232),,),0),MATCH(SUBSTITUTE(J194,"Allele","Height"),'ce raw data'!$C$1:$CZ$1,0))="","-",INDEX('ce raw data'!$C$2:$CZ$3000,MATCH(1,INDEX(('ce raw data'!$A$2:$A$3000=C191)*('ce raw data'!$B$2:$B$3000=$B232),,),0),MATCH(SUBSTITUTE(J194,"Allele","Height"),'ce raw data'!$C$1:$CZ$1,0))),"-")</f>
        <v>-</v>
      </c>
      <c r="K231" s="8" t="str">
        <f>IFERROR(IF(INDEX('ce raw data'!$C$2:$CZ$3000,MATCH(1,INDEX(('ce raw data'!$A$2:$A$3000=C191)*('ce raw data'!$B$2:$B$3000=$B232),,),0),MATCH(SUBSTITUTE(K194,"Allele","Height"),'ce raw data'!$C$1:$CZ$1,0))="","-",INDEX('ce raw data'!$C$2:$CZ$3000,MATCH(1,INDEX(('ce raw data'!$A$2:$A$3000=C191)*('ce raw data'!$B$2:$B$3000=$B232),,),0),MATCH(SUBSTITUTE(K194,"Allele","Height"),'ce raw data'!$C$1:$CZ$1,0))),"-")</f>
        <v>-</v>
      </c>
      <c r="L231" s="8" t="str">
        <f>IFERROR(IF(INDEX('ce raw data'!$C$2:$CZ$3000,MATCH(1,INDEX(('ce raw data'!$A$2:$A$3000=C191)*('ce raw data'!$B$2:$B$3000=$B232),,),0),MATCH(SUBSTITUTE(L194,"Allele","Height"),'ce raw data'!$C$1:$CZ$1,0))="","-",INDEX('ce raw data'!$C$2:$CZ$3000,MATCH(1,INDEX(('ce raw data'!$A$2:$A$3000=C191)*('ce raw data'!$B$2:$B$3000=$B232),,),0),MATCH(SUBSTITUTE(L194,"Allele","Height"),'ce raw data'!$C$1:$CZ$1,0))),"-")</f>
        <v>-</v>
      </c>
      <c r="M231" s="8" t="str">
        <f>IFERROR(IF(INDEX('ce raw data'!$C$2:$CZ$3000,MATCH(1,INDEX(('ce raw data'!$A$2:$A$3000=C191)*('ce raw data'!$B$2:$B$3000=$B232),,),0),MATCH(SUBSTITUTE(M194,"Allele","Height"),'ce raw data'!$C$1:$CZ$1,0))="","-",INDEX('ce raw data'!$C$2:$CZ$3000,MATCH(1,INDEX(('ce raw data'!$A$2:$A$3000=C191)*('ce raw data'!$B$2:$B$3000=$B232),,),0),MATCH(SUBSTITUTE(M194,"Allele","Height"),'ce raw data'!$C$1:$CZ$1,0))),"-")</f>
        <v>-</v>
      </c>
      <c r="N231" s="8" t="str">
        <f>IFERROR(IF(INDEX('ce raw data'!$C$2:$CZ$3000,MATCH(1,INDEX(('ce raw data'!$A$2:$A$3000=C191)*('ce raw data'!$B$2:$B$3000=$B232),,),0),MATCH(SUBSTITUTE(N194,"Allele","Height"),'ce raw data'!$C$1:$CZ$1,0))="","-",INDEX('ce raw data'!$C$2:$CZ$3000,MATCH(1,INDEX(('ce raw data'!$A$2:$A$3000=C191)*('ce raw data'!$B$2:$B$3000=$B232),,),0),MATCH(SUBSTITUTE(N194,"Allele","Height"),'ce raw data'!$C$1:$CZ$1,0))),"-")</f>
        <v>-</v>
      </c>
    </row>
    <row r="232" spans="2:14" x14ac:dyDescent="0.4">
      <c r="B232" s="12" t="str">
        <f>'Allele Call Table'!$A$107</f>
        <v>D8S1179</v>
      </c>
      <c r="C232" s="8" t="str">
        <f>IFERROR(IF(INDEX('ce raw data'!$C$2:$CZ$3000,MATCH(1,INDEX(('ce raw data'!$A$2:$A$3000=C191)*('ce raw data'!$B$2:$B$3000=$B232),,),0),MATCH(C194,'ce raw data'!$C$1:$CZ$1,0))="","-",INDEX('ce raw data'!$C$2:$CZ$3000,MATCH(1,INDEX(('ce raw data'!$A$2:$A$3000=C191)*('ce raw data'!$B$2:$B$3000=$B232),,),0),MATCH(C194,'ce raw data'!$C$1:$CZ$1,0))),"-")</f>
        <v>-</v>
      </c>
      <c r="D232" s="8" t="str">
        <f>IFERROR(IF(INDEX('ce raw data'!$C$2:$CZ$3000,MATCH(1,INDEX(('ce raw data'!$A$2:$A$3000=C191)*('ce raw data'!$B$2:$B$3000=$B232),,),0),MATCH(D194,'ce raw data'!$C$1:$CZ$1,0))="","-",INDEX('ce raw data'!$C$2:$CZ$3000,MATCH(1,INDEX(('ce raw data'!$A$2:$A$3000=C191)*('ce raw data'!$B$2:$B$3000=$B232),,),0),MATCH(D194,'ce raw data'!$C$1:$CZ$1,0))),"-")</f>
        <v>-</v>
      </c>
      <c r="E232" s="8" t="str">
        <f>IFERROR(IF(INDEX('ce raw data'!$C$2:$CZ$3000,MATCH(1,INDEX(('ce raw data'!$A$2:$A$3000=C191)*('ce raw data'!$B$2:$B$3000=$B232),,),0),MATCH(E194,'ce raw data'!$C$1:$CZ$1,0))="","-",INDEX('ce raw data'!$C$2:$CZ$3000,MATCH(1,INDEX(('ce raw data'!$A$2:$A$3000=C191)*('ce raw data'!$B$2:$B$3000=$B232),,),0),MATCH(E194,'ce raw data'!$C$1:$CZ$1,0))),"-")</f>
        <v>-</v>
      </c>
      <c r="F232" s="8" t="str">
        <f>IFERROR(IF(INDEX('ce raw data'!$C$2:$CZ$3000,MATCH(1,INDEX(('ce raw data'!$A$2:$A$3000=C191)*('ce raw data'!$B$2:$B$3000=$B232),,),0),MATCH(F194,'ce raw data'!$C$1:$CZ$1,0))="","-",INDEX('ce raw data'!$C$2:$CZ$3000,MATCH(1,INDEX(('ce raw data'!$A$2:$A$3000=C191)*('ce raw data'!$B$2:$B$3000=$B232),,),0),MATCH(F194,'ce raw data'!$C$1:$CZ$1,0))),"-")</f>
        <v>-</v>
      </c>
      <c r="G232" s="8" t="str">
        <f>IFERROR(IF(INDEX('ce raw data'!$C$2:$CZ$3000,MATCH(1,INDEX(('ce raw data'!$A$2:$A$3000=C191)*('ce raw data'!$B$2:$B$3000=$B232),,),0),MATCH(G194,'ce raw data'!$C$1:$CZ$1,0))="","-",INDEX('ce raw data'!$C$2:$CZ$3000,MATCH(1,INDEX(('ce raw data'!$A$2:$A$3000=C191)*('ce raw data'!$B$2:$B$3000=$B232),,),0),MATCH(G194,'ce raw data'!$C$1:$CZ$1,0))),"-")</f>
        <v>-</v>
      </c>
      <c r="H232" s="8" t="str">
        <f>IFERROR(IF(INDEX('ce raw data'!$C$2:$CZ$3000,MATCH(1,INDEX(('ce raw data'!$A$2:$A$3000=C191)*('ce raw data'!$B$2:$B$3000=$B232),,),0),MATCH(H194,'ce raw data'!$C$1:$CZ$1,0))="","-",INDEX('ce raw data'!$C$2:$CZ$3000,MATCH(1,INDEX(('ce raw data'!$A$2:$A$3000=C191)*('ce raw data'!$B$2:$B$3000=$B232),,),0),MATCH(H194,'ce raw data'!$C$1:$CZ$1,0))),"-")</f>
        <v>-</v>
      </c>
      <c r="I232" s="8" t="str">
        <f>IFERROR(IF(INDEX('ce raw data'!$C$2:$CZ$3000,MATCH(1,INDEX(('ce raw data'!$A$2:$A$3000=C191)*('ce raw data'!$B$2:$B$3000=$B232),,),0),MATCH(I194,'ce raw data'!$C$1:$CZ$1,0))="","-",INDEX('ce raw data'!$C$2:$CZ$3000,MATCH(1,INDEX(('ce raw data'!$A$2:$A$3000=C191)*('ce raw data'!$B$2:$B$3000=$B232),,),0),MATCH(I194,'ce raw data'!$C$1:$CZ$1,0))),"-")</f>
        <v>-</v>
      </c>
      <c r="J232" s="8" t="str">
        <f>IFERROR(IF(INDEX('ce raw data'!$C$2:$CZ$3000,MATCH(1,INDEX(('ce raw data'!$A$2:$A$3000=C191)*('ce raw data'!$B$2:$B$3000=$B232),,),0),MATCH(J194,'ce raw data'!$C$1:$CZ$1,0))="","-",INDEX('ce raw data'!$C$2:$CZ$3000,MATCH(1,INDEX(('ce raw data'!$A$2:$A$3000=C191)*('ce raw data'!$B$2:$B$3000=$B232),,),0),MATCH(J194,'ce raw data'!$C$1:$CZ$1,0))),"-")</f>
        <v>-</v>
      </c>
      <c r="K232" s="8" t="str">
        <f>IFERROR(IF(INDEX('ce raw data'!$C$2:$CZ$3000,MATCH(1,INDEX(('ce raw data'!$A$2:$A$3000=C191)*('ce raw data'!$B$2:$B$3000=$B232),,),0),MATCH(K194,'ce raw data'!$C$1:$CZ$1,0))="","-",INDEX('ce raw data'!$C$2:$CZ$3000,MATCH(1,INDEX(('ce raw data'!$A$2:$A$3000=C191)*('ce raw data'!$B$2:$B$3000=$B232),,),0),MATCH(K194,'ce raw data'!$C$1:$CZ$1,0))),"-")</f>
        <v>-</v>
      </c>
      <c r="L232" s="8" t="str">
        <f>IFERROR(IF(INDEX('ce raw data'!$C$2:$CZ$3000,MATCH(1,INDEX(('ce raw data'!$A$2:$A$3000=C191)*('ce raw data'!$B$2:$B$3000=$B232),,),0),MATCH(L194,'ce raw data'!$C$1:$CZ$1,0))="","-",INDEX('ce raw data'!$C$2:$CZ$3000,MATCH(1,INDEX(('ce raw data'!$A$2:$A$3000=C191)*('ce raw data'!$B$2:$B$3000=$B232),,),0),MATCH(L194,'ce raw data'!$C$1:$CZ$1,0))),"-")</f>
        <v>-</v>
      </c>
      <c r="M232" s="8" t="str">
        <f>IFERROR(IF(INDEX('ce raw data'!$C$2:$CZ$3000,MATCH(1,INDEX(('ce raw data'!$A$2:$A$3000=C191)*('ce raw data'!$B$2:$B$3000=$B232),,),0),MATCH(M194,'ce raw data'!$C$1:$CZ$1,0))="","-",INDEX('ce raw data'!$C$2:$CZ$3000,MATCH(1,INDEX(('ce raw data'!$A$2:$A$3000=C191)*('ce raw data'!$B$2:$B$3000=$B232),,),0),MATCH(M194,'ce raw data'!$C$1:$CZ$1,0))),"-")</f>
        <v>-</v>
      </c>
      <c r="N232" s="8" t="str">
        <f>IFERROR(IF(INDEX('ce raw data'!$C$2:$CZ$3000,MATCH(1,INDEX(('ce raw data'!$A$2:$A$3000=C191)*('ce raw data'!$B$2:$B$3000=$B232),,),0),MATCH(N194,'ce raw data'!$C$1:$CZ$1,0))="","-",INDEX('ce raw data'!$C$2:$CZ$3000,MATCH(1,INDEX(('ce raw data'!$A$2:$A$3000=C191)*('ce raw data'!$B$2:$B$3000=$B232),,),0),MATCH(N194,'ce raw data'!$C$1:$CZ$1,0))),"-")</f>
        <v>-</v>
      </c>
    </row>
    <row r="233" spans="2:14" hidden="1" x14ac:dyDescent="0.4">
      <c r="B233" s="12"/>
      <c r="C233" s="8" t="str">
        <f>IFERROR(IF(INDEX('ce raw data'!$C$2:$CZ$3000,MATCH(1,INDEX(('ce raw data'!$A$2:$A$3000=C191)*('ce raw data'!$B$2:$B$3000=$B234),,),0),MATCH(SUBSTITUTE(C194,"Allele","Height"),'ce raw data'!$C$1:$CZ$1,0))="","-",INDEX('ce raw data'!$C$2:$CZ$3000,MATCH(1,INDEX(('ce raw data'!$A$2:$A$3000=C191)*('ce raw data'!$B$2:$B$3000=$B234),,),0),MATCH(SUBSTITUTE(C194,"Allele","Height"),'ce raw data'!$C$1:$CZ$1,0))),"-")</f>
        <v>-</v>
      </c>
      <c r="D233" s="8" t="str">
        <f>IFERROR(IF(INDEX('ce raw data'!$C$2:$CZ$3000,MATCH(1,INDEX(('ce raw data'!$A$2:$A$3000=C191)*('ce raw data'!$B$2:$B$3000=$B234),,),0),MATCH(SUBSTITUTE(D194,"Allele","Height"),'ce raw data'!$C$1:$CZ$1,0))="","-",INDEX('ce raw data'!$C$2:$CZ$3000,MATCH(1,INDEX(('ce raw data'!$A$2:$A$3000=C191)*('ce raw data'!$B$2:$B$3000=$B234),,),0),MATCH(SUBSTITUTE(D194,"Allele","Height"),'ce raw data'!$C$1:$CZ$1,0))),"-")</f>
        <v>-</v>
      </c>
      <c r="E233" s="8" t="str">
        <f>IFERROR(IF(INDEX('ce raw data'!$C$2:$CZ$3000,MATCH(1,INDEX(('ce raw data'!$A$2:$A$3000=C191)*('ce raw data'!$B$2:$B$3000=$B234),,),0),MATCH(SUBSTITUTE(E194,"Allele","Height"),'ce raw data'!$C$1:$CZ$1,0))="","-",INDEX('ce raw data'!$C$2:$CZ$3000,MATCH(1,INDEX(('ce raw data'!$A$2:$A$3000=C191)*('ce raw data'!$B$2:$B$3000=$B234),,),0),MATCH(SUBSTITUTE(E194,"Allele","Height"),'ce raw data'!$C$1:$CZ$1,0))),"-")</f>
        <v>-</v>
      </c>
      <c r="F233" s="8" t="str">
        <f>IFERROR(IF(INDEX('ce raw data'!$C$2:$CZ$3000,MATCH(1,INDEX(('ce raw data'!$A$2:$A$3000=C191)*('ce raw data'!$B$2:$B$3000=$B234),,),0),MATCH(SUBSTITUTE(F194,"Allele","Height"),'ce raw data'!$C$1:$CZ$1,0))="","-",INDEX('ce raw data'!$C$2:$CZ$3000,MATCH(1,INDEX(('ce raw data'!$A$2:$A$3000=C191)*('ce raw data'!$B$2:$B$3000=$B234),,),0),MATCH(SUBSTITUTE(F194,"Allele","Height"),'ce raw data'!$C$1:$CZ$1,0))),"-")</f>
        <v>-</v>
      </c>
      <c r="G233" s="8" t="str">
        <f>IFERROR(IF(INDEX('ce raw data'!$C$2:$CZ$3000,MATCH(1,INDEX(('ce raw data'!$A$2:$A$3000=C191)*('ce raw data'!$B$2:$B$3000=$B234),,),0),MATCH(SUBSTITUTE(G194,"Allele","Height"),'ce raw data'!$C$1:$CZ$1,0))="","-",INDEX('ce raw data'!$C$2:$CZ$3000,MATCH(1,INDEX(('ce raw data'!$A$2:$A$3000=C191)*('ce raw data'!$B$2:$B$3000=$B234),,),0),MATCH(SUBSTITUTE(G194,"Allele","Height"),'ce raw data'!$C$1:$CZ$1,0))),"-")</f>
        <v>-</v>
      </c>
      <c r="H233" s="8" t="str">
        <f>IFERROR(IF(INDEX('ce raw data'!$C$2:$CZ$3000,MATCH(1,INDEX(('ce raw data'!$A$2:$A$3000=C191)*('ce raw data'!$B$2:$B$3000=$B234),,),0),MATCH(SUBSTITUTE(H194,"Allele","Height"),'ce raw data'!$C$1:$CZ$1,0))="","-",INDEX('ce raw data'!$C$2:$CZ$3000,MATCH(1,INDEX(('ce raw data'!$A$2:$A$3000=C191)*('ce raw data'!$B$2:$B$3000=$B234),,),0),MATCH(SUBSTITUTE(H194,"Allele","Height"),'ce raw data'!$C$1:$CZ$1,0))),"-")</f>
        <v>-</v>
      </c>
      <c r="I233" s="8" t="str">
        <f>IFERROR(IF(INDEX('ce raw data'!$C$2:$CZ$3000,MATCH(1,INDEX(('ce raw data'!$A$2:$A$3000=C191)*('ce raw data'!$B$2:$B$3000=$B234),,),0),MATCH(SUBSTITUTE(I194,"Allele","Height"),'ce raw data'!$C$1:$CZ$1,0))="","-",INDEX('ce raw data'!$C$2:$CZ$3000,MATCH(1,INDEX(('ce raw data'!$A$2:$A$3000=C191)*('ce raw data'!$B$2:$B$3000=$B234),,),0),MATCH(SUBSTITUTE(I194,"Allele","Height"),'ce raw data'!$C$1:$CZ$1,0))),"-")</f>
        <v>-</v>
      </c>
      <c r="J233" s="8" t="str">
        <f>IFERROR(IF(INDEX('ce raw data'!$C$2:$CZ$3000,MATCH(1,INDEX(('ce raw data'!$A$2:$A$3000=C191)*('ce raw data'!$B$2:$B$3000=$B234),,),0),MATCH(SUBSTITUTE(J194,"Allele","Height"),'ce raw data'!$C$1:$CZ$1,0))="","-",INDEX('ce raw data'!$C$2:$CZ$3000,MATCH(1,INDEX(('ce raw data'!$A$2:$A$3000=C191)*('ce raw data'!$B$2:$B$3000=$B234),,),0),MATCH(SUBSTITUTE(J194,"Allele","Height"),'ce raw data'!$C$1:$CZ$1,0))),"-")</f>
        <v>-</v>
      </c>
      <c r="K233" s="8" t="str">
        <f>IFERROR(IF(INDEX('ce raw data'!$C$2:$CZ$3000,MATCH(1,INDEX(('ce raw data'!$A$2:$A$3000=C191)*('ce raw data'!$B$2:$B$3000=$B234),,),0),MATCH(SUBSTITUTE(K194,"Allele","Height"),'ce raw data'!$C$1:$CZ$1,0))="","-",INDEX('ce raw data'!$C$2:$CZ$3000,MATCH(1,INDEX(('ce raw data'!$A$2:$A$3000=C191)*('ce raw data'!$B$2:$B$3000=$B234),,),0),MATCH(SUBSTITUTE(K194,"Allele","Height"),'ce raw data'!$C$1:$CZ$1,0))),"-")</f>
        <v>-</v>
      </c>
      <c r="L233" s="8" t="str">
        <f>IFERROR(IF(INDEX('ce raw data'!$C$2:$CZ$3000,MATCH(1,INDEX(('ce raw data'!$A$2:$A$3000=C191)*('ce raw data'!$B$2:$B$3000=$B234),,),0),MATCH(SUBSTITUTE(L194,"Allele","Height"),'ce raw data'!$C$1:$CZ$1,0))="","-",INDEX('ce raw data'!$C$2:$CZ$3000,MATCH(1,INDEX(('ce raw data'!$A$2:$A$3000=C191)*('ce raw data'!$B$2:$B$3000=$B234),,),0),MATCH(SUBSTITUTE(L194,"Allele","Height"),'ce raw data'!$C$1:$CZ$1,0))),"-")</f>
        <v>-</v>
      </c>
      <c r="M233" s="8" t="str">
        <f>IFERROR(IF(INDEX('ce raw data'!$C$2:$CZ$3000,MATCH(1,INDEX(('ce raw data'!$A$2:$A$3000=C191)*('ce raw data'!$B$2:$B$3000=$B234),,),0),MATCH(SUBSTITUTE(M194,"Allele","Height"),'ce raw data'!$C$1:$CZ$1,0))="","-",INDEX('ce raw data'!$C$2:$CZ$3000,MATCH(1,INDEX(('ce raw data'!$A$2:$A$3000=C191)*('ce raw data'!$B$2:$B$3000=$B234),,),0),MATCH(SUBSTITUTE(M194,"Allele","Height"),'ce raw data'!$C$1:$CZ$1,0))),"-")</f>
        <v>-</v>
      </c>
      <c r="N233" s="8" t="str">
        <f>IFERROR(IF(INDEX('ce raw data'!$C$2:$CZ$3000,MATCH(1,INDEX(('ce raw data'!$A$2:$A$3000=C191)*('ce raw data'!$B$2:$B$3000=$B234),,),0),MATCH(SUBSTITUTE(N194,"Allele","Height"),'ce raw data'!$C$1:$CZ$1,0))="","-",INDEX('ce raw data'!$C$2:$CZ$3000,MATCH(1,INDEX(('ce raw data'!$A$2:$A$3000=C191)*('ce raw data'!$B$2:$B$3000=$B234),,),0),MATCH(SUBSTITUTE(N194,"Allele","Height"),'ce raw data'!$C$1:$CZ$1,0))),"-")</f>
        <v>-</v>
      </c>
    </row>
    <row r="234" spans="2:14" x14ac:dyDescent="0.4">
      <c r="B234" s="12" t="str">
        <f>'Allele Call Table'!$A$109</f>
        <v>D12S391</v>
      </c>
      <c r="C234" s="8" t="str">
        <f>IFERROR(IF(INDEX('ce raw data'!$C$2:$CZ$3000,MATCH(1,INDEX(('ce raw data'!$A$2:$A$3000=C191)*('ce raw data'!$B$2:$B$3000=$B234),,),0),MATCH(C194,'ce raw data'!$C$1:$CZ$1,0))="","-",INDEX('ce raw data'!$C$2:$CZ$3000,MATCH(1,INDEX(('ce raw data'!$A$2:$A$3000=C191)*('ce raw data'!$B$2:$B$3000=$B234),,),0),MATCH(C194,'ce raw data'!$C$1:$CZ$1,0))),"-")</f>
        <v>-</v>
      </c>
      <c r="D234" s="8" t="str">
        <f>IFERROR(IF(INDEX('ce raw data'!$C$2:$CZ$3000,MATCH(1,INDEX(('ce raw data'!$A$2:$A$3000=C191)*('ce raw data'!$B$2:$B$3000=$B234),,),0),MATCH(D194,'ce raw data'!$C$1:$CZ$1,0))="","-",INDEX('ce raw data'!$C$2:$CZ$3000,MATCH(1,INDEX(('ce raw data'!$A$2:$A$3000=C191)*('ce raw data'!$B$2:$B$3000=$B234),,),0),MATCH(D194,'ce raw data'!$C$1:$CZ$1,0))),"-")</f>
        <v>-</v>
      </c>
      <c r="E234" s="8" t="str">
        <f>IFERROR(IF(INDEX('ce raw data'!$C$2:$CZ$3000,MATCH(1,INDEX(('ce raw data'!$A$2:$A$3000=C191)*('ce raw data'!$B$2:$B$3000=$B234),,),0),MATCH(E194,'ce raw data'!$C$1:$CZ$1,0))="","-",INDEX('ce raw data'!$C$2:$CZ$3000,MATCH(1,INDEX(('ce raw data'!$A$2:$A$3000=C191)*('ce raw data'!$B$2:$B$3000=$B234),,),0),MATCH(E194,'ce raw data'!$C$1:$CZ$1,0))),"-")</f>
        <v>-</v>
      </c>
      <c r="F234" s="8" t="str">
        <f>IFERROR(IF(INDEX('ce raw data'!$C$2:$CZ$3000,MATCH(1,INDEX(('ce raw data'!$A$2:$A$3000=C191)*('ce raw data'!$B$2:$B$3000=$B234),,),0),MATCH(F194,'ce raw data'!$C$1:$CZ$1,0))="","-",INDEX('ce raw data'!$C$2:$CZ$3000,MATCH(1,INDEX(('ce raw data'!$A$2:$A$3000=C191)*('ce raw data'!$B$2:$B$3000=$B234),,),0),MATCH(F194,'ce raw data'!$C$1:$CZ$1,0))),"-")</f>
        <v>-</v>
      </c>
      <c r="G234" s="8" t="str">
        <f>IFERROR(IF(INDEX('ce raw data'!$C$2:$CZ$3000,MATCH(1,INDEX(('ce raw data'!$A$2:$A$3000=C191)*('ce raw data'!$B$2:$B$3000=$B234),,),0),MATCH(G194,'ce raw data'!$C$1:$CZ$1,0))="","-",INDEX('ce raw data'!$C$2:$CZ$3000,MATCH(1,INDEX(('ce raw data'!$A$2:$A$3000=C191)*('ce raw data'!$B$2:$B$3000=$B234),,),0),MATCH(G194,'ce raw data'!$C$1:$CZ$1,0))),"-")</f>
        <v>-</v>
      </c>
      <c r="H234" s="8" t="str">
        <f>IFERROR(IF(INDEX('ce raw data'!$C$2:$CZ$3000,MATCH(1,INDEX(('ce raw data'!$A$2:$A$3000=C191)*('ce raw data'!$B$2:$B$3000=$B234),,),0),MATCH(H194,'ce raw data'!$C$1:$CZ$1,0))="","-",INDEX('ce raw data'!$C$2:$CZ$3000,MATCH(1,INDEX(('ce raw data'!$A$2:$A$3000=C191)*('ce raw data'!$B$2:$B$3000=$B234),,),0),MATCH(H194,'ce raw data'!$C$1:$CZ$1,0))),"-")</f>
        <v>-</v>
      </c>
      <c r="I234" s="8" t="str">
        <f>IFERROR(IF(INDEX('ce raw data'!$C$2:$CZ$3000,MATCH(1,INDEX(('ce raw data'!$A$2:$A$3000=C191)*('ce raw data'!$B$2:$B$3000=$B234),,),0),MATCH(I194,'ce raw data'!$C$1:$CZ$1,0))="","-",INDEX('ce raw data'!$C$2:$CZ$3000,MATCH(1,INDEX(('ce raw data'!$A$2:$A$3000=C191)*('ce raw data'!$B$2:$B$3000=$B234),,),0),MATCH(I194,'ce raw data'!$C$1:$CZ$1,0))),"-")</f>
        <v>-</v>
      </c>
      <c r="J234" s="8" t="str">
        <f>IFERROR(IF(INDEX('ce raw data'!$C$2:$CZ$3000,MATCH(1,INDEX(('ce raw data'!$A$2:$A$3000=C191)*('ce raw data'!$B$2:$B$3000=$B234),,),0),MATCH(J194,'ce raw data'!$C$1:$CZ$1,0))="","-",INDEX('ce raw data'!$C$2:$CZ$3000,MATCH(1,INDEX(('ce raw data'!$A$2:$A$3000=C191)*('ce raw data'!$B$2:$B$3000=$B234),,),0),MATCH(J194,'ce raw data'!$C$1:$CZ$1,0))),"-")</f>
        <v>-</v>
      </c>
      <c r="K234" s="8" t="str">
        <f>IFERROR(IF(INDEX('ce raw data'!$C$2:$CZ$3000,MATCH(1,INDEX(('ce raw data'!$A$2:$A$3000=C191)*('ce raw data'!$B$2:$B$3000=$B234),,),0),MATCH(K194,'ce raw data'!$C$1:$CZ$1,0))="","-",INDEX('ce raw data'!$C$2:$CZ$3000,MATCH(1,INDEX(('ce raw data'!$A$2:$A$3000=C191)*('ce raw data'!$B$2:$B$3000=$B234),,),0),MATCH(K194,'ce raw data'!$C$1:$CZ$1,0))),"-")</f>
        <v>-</v>
      </c>
      <c r="L234" s="8" t="str">
        <f>IFERROR(IF(INDEX('ce raw data'!$C$2:$CZ$3000,MATCH(1,INDEX(('ce raw data'!$A$2:$A$3000=C191)*('ce raw data'!$B$2:$B$3000=$B234),,),0),MATCH(L194,'ce raw data'!$C$1:$CZ$1,0))="","-",INDEX('ce raw data'!$C$2:$CZ$3000,MATCH(1,INDEX(('ce raw data'!$A$2:$A$3000=C191)*('ce raw data'!$B$2:$B$3000=$B234),,),0),MATCH(L194,'ce raw data'!$C$1:$CZ$1,0))),"-")</f>
        <v>-</v>
      </c>
      <c r="M234" s="8" t="str">
        <f>IFERROR(IF(INDEX('ce raw data'!$C$2:$CZ$3000,MATCH(1,INDEX(('ce raw data'!$A$2:$A$3000=C191)*('ce raw data'!$B$2:$B$3000=$B234),,),0),MATCH(M194,'ce raw data'!$C$1:$CZ$1,0))="","-",INDEX('ce raw data'!$C$2:$CZ$3000,MATCH(1,INDEX(('ce raw data'!$A$2:$A$3000=C191)*('ce raw data'!$B$2:$B$3000=$B234),,),0),MATCH(M194,'ce raw data'!$C$1:$CZ$1,0))),"-")</f>
        <v>-</v>
      </c>
      <c r="N234" s="8" t="str">
        <f>IFERROR(IF(INDEX('ce raw data'!$C$2:$CZ$3000,MATCH(1,INDEX(('ce raw data'!$A$2:$A$3000=C191)*('ce raw data'!$B$2:$B$3000=$B234),,),0),MATCH(N194,'ce raw data'!$C$1:$CZ$1,0))="","-",INDEX('ce raw data'!$C$2:$CZ$3000,MATCH(1,INDEX(('ce raw data'!$A$2:$A$3000=C191)*('ce raw data'!$B$2:$B$3000=$B234),,),0),MATCH(N194,'ce raw data'!$C$1:$CZ$1,0))),"-")</f>
        <v>-</v>
      </c>
    </row>
    <row r="235" spans="2:14" hidden="1" x14ac:dyDescent="0.4">
      <c r="B235" s="12"/>
      <c r="C235" s="8" t="str">
        <f>IFERROR(IF(INDEX('ce raw data'!$C$2:$CZ$3000,MATCH(1,INDEX(('ce raw data'!$A$2:$A$3000=C191)*('ce raw data'!$B$2:$B$3000=$B236),,),0),MATCH(SUBSTITUTE(C194,"Allele","Height"),'ce raw data'!$C$1:$CZ$1,0))="","-",INDEX('ce raw data'!$C$2:$CZ$3000,MATCH(1,INDEX(('ce raw data'!$A$2:$A$3000=C191)*('ce raw data'!$B$2:$B$3000=$B236),,),0),MATCH(SUBSTITUTE(C194,"Allele","Height"),'ce raw data'!$C$1:$CZ$1,0))),"-")</f>
        <v>-</v>
      </c>
      <c r="D235" s="8" t="str">
        <f>IFERROR(IF(INDEX('ce raw data'!$C$2:$CZ$3000,MATCH(1,INDEX(('ce raw data'!$A$2:$A$3000=C191)*('ce raw data'!$B$2:$B$3000=$B236),,),0),MATCH(SUBSTITUTE(D194,"Allele","Height"),'ce raw data'!$C$1:$CZ$1,0))="","-",INDEX('ce raw data'!$C$2:$CZ$3000,MATCH(1,INDEX(('ce raw data'!$A$2:$A$3000=C191)*('ce raw data'!$B$2:$B$3000=$B236),,),0),MATCH(SUBSTITUTE(D194,"Allele","Height"),'ce raw data'!$C$1:$CZ$1,0))),"-")</f>
        <v>-</v>
      </c>
      <c r="E235" s="8" t="str">
        <f>IFERROR(IF(INDEX('ce raw data'!$C$2:$CZ$3000,MATCH(1,INDEX(('ce raw data'!$A$2:$A$3000=C191)*('ce raw data'!$B$2:$B$3000=$B236),,),0),MATCH(SUBSTITUTE(E194,"Allele","Height"),'ce raw data'!$C$1:$CZ$1,0))="","-",INDEX('ce raw data'!$C$2:$CZ$3000,MATCH(1,INDEX(('ce raw data'!$A$2:$A$3000=C191)*('ce raw data'!$B$2:$B$3000=$B236),,),0),MATCH(SUBSTITUTE(E194,"Allele","Height"),'ce raw data'!$C$1:$CZ$1,0))),"-")</f>
        <v>-</v>
      </c>
      <c r="F235" s="8" t="str">
        <f>IFERROR(IF(INDEX('ce raw data'!$C$2:$CZ$3000,MATCH(1,INDEX(('ce raw data'!$A$2:$A$3000=C191)*('ce raw data'!$B$2:$B$3000=$B236),,),0),MATCH(SUBSTITUTE(F194,"Allele","Height"),'ce raw data'!$C$1:$CZ$1,0))="","-",INDEX('ce raw data'!$C$2:$CZ$3000,MATCH(1,INDEX(('ce raw data'!$A$2:$A$3000=C191)*('ce raw data'!$B$2:$B$3000=$B236),,),0),MATCH(SUBSTITUTE(F194,"Allele","Height"),'ce raw data'!$C$1:$CZ$1,0))),"-")</f>
        <v>-</v>
      </c>
      <c r="G235" s="8" t="str">
        <f>IFERROR(IF(INDEX('ce raw data'!$C$2:$CZ$3000,MATCH(1,INDEX(('ce raw data'!$A$2:$A$3000=C191)*('ce raw data'!$B$2:$B$3000=$B236),,),0),MATCH(SUBSTITUTE(G194,"Allele","Height"),'ce raw data'!$C$1:$CZ$1,0))="","-",INDEX('ce raw data'!$C$2:$CZ$3000,MATCH(1,INDEX(('ce raw data'!$A$2:$A$3000=C191)*('ce raw data'!$B$2:$B$3000=$B236),,),0),MATCH(SUBSTITUTE(G194,"Allele","Height"),'ce raw data'!$C$1:$CZ$1,0))),"-")</f>
        <v>-</v>
      </c>
      <c r="H235" s="8" t="str">
        <f>IFERROR(IF(INDEX('ce raw data'!$C$2:$CZ$3000,MATCH(1,INDEX(('ce raw data'!$A$2:$A$3000=C191)*('ce raw data'!$B$2:$B$3000=$B236),,),0),MATCH(SUBSTITUTE(H194,"Allele","Height"),'ce raw data'!$C$1:$CZ$1,0))="","-",INDEX('ce raw data'!$C$2:$CZ$3000,MATCH(1,INDEX(('ce raw data'!$A$2:$A$3000=C191)*('ce raw data'!$B$2:$B$3000=$B236),,),0),MATCH(SUBSTITUTE(H194,"Allele","Height"),'ce raw data'!$C$1:$CZ$1,0))),"-")</f>
        <v>-</v>
      </c>
      <c r="I235" s="8" t="str">
        <f>IFERROR(IF(INDEX('ce raw data'!$C$2:$CZ$3000,MATCH(1,INDEX(('ce raw data'!$A$2:$A$3000=C191)*('ce raw data'!$B$2:$B$3000=$B236),,),0),MATCH(SUBSTITUTE(I194,"Allele","Height"),'ce raw data'!$C$1:$CZ$1,0))="","-",INDEX('ce raw data'!$C$2:$CZ$3000,MATCH(1,INDEX(('ce raw data'!$A$2:$A$3000=C191)*('ce raw data'!$B$2:$B$3000=$B236),,),0),MATCH(SUBSTITUTE(I194,"Allele","Height"),'ce raw data'!$C$1:$CZ$1,0))),"-")</f>
        <v>-</v>
      </c>
      <c r="J235" s="8" t="str">
        <f>IFERROR(IF(INDEX('ce raw data'!$C$2:$CZ$3000,MATCH(1,INDEX(('ce raw data'!$A$2:$A$3000=C191)*('ce raw data'!$B$2:$B$3000=$B236),,),0),MATCH(SUBSTITUTE(J194,"Allele","Height"),'ce raw data'!$C$1:$CZ$1,0))="","-",INDEX('ce raw data'!$C$2:$CZ$3000,MATCH(1,INDEX(('ce raw data'!$A$2:$A$3000=C191)*('ce raw data'!$B$2:$B$3000=$B236),,),0),MATCH(SUBSTITUTE(J194,"Allele","Height"),'ce raw data'!$C$1:$CZ$1,0))),"-")</f>
        <v>-</v>
      </c>
      <c r="K235" s="8" t="str">
        <f>IFERROR(IF(INDEX('ce raw data'!$C$2:$CZ$3000,MATCH(1,INDEX(('ce raw data'!$A$2:$A$3000=C191)*('ce raw data'!$B$2:$B$3000=$B236),,),0),MATCH(SUBSTITUTE(K194,"Allele","Height"),'ce raw data'!$C$1:$CZ$1,0))="","-",INDEX('ce raw data'!$C$2:$CZ$3000,MATCH(1,INDEX(('ce raw data'!$A$2:$A$3000=C191)*('ce raw data'!$B$2:$B$3000=$B236),,),0),MATCH(SUBSTITUTE(K194,"Allele","Height"),'ce raw data'!$C$1:$CZ$1,0))),"-")</f>
        <v>-</v>
      </c>
      <c r="L235" s="8" t="str">
        <f>IFERROR(IF(INDEX('ce raw data'!$C$2:$CZ$3000,MATCH(1,INDEX(('ce raw data'!$A$2:$A$3000=C191)*('ce raw data'!$B$2:$B$3000=$B236),,),0),MATCH(SUBSTITUTE(L194,"Allele","Height"),'ce raw data'!$C$1:$CZ$1,0))="","-",INDEX('ce raw data'!$C$2:$CZ$3000,MATCH(1,INDEX(('ce raw data'!$A$2:$A$3000=C191)*('ce raw data'!$B$2:$B$3000=$B236),,),0),MATCH(SUBSTITUTE(L194,"Allele","Height"),'ce raw data'!$C$1:$CZ$1,0))),"-")</f>
        <v>-</v>
      </c>
      <c r="M235" s="8" t="str">
        <f>IFERROR(IF(INDEX('ce raw data'!$C$2:$CZ$3000,MATCH(1,INDEX(('ce raw data'!$A$2:$A$3000=C191)*('ce raw data'!$B$2:$B$3000=$B236),,),0),MATCH(SUBSTITUTE(M194,"Allele","Height"),'ce raw data'!$C$1:$CZ$1,0))="","-",INDEX('ce raw data'!$C$2:$CZ$3000,MATCH(1,INDEX(('ce raw data'!$A$2:$A$3000=C191)*('ce raw data'!$B$2:$B$3000=$B236),,),0),MATCH(SUBSTITUTE(M194,"Allele","Height"),'ce raw data'!$C$1:$CZ$1,0))),"-")</f>
        <v>-</v>
      </c>
      <c r="N235" s="8" t="str">
        <f>IFERROR(IF(INDEX('ce raw data'!$C$2:$CZ$3000,MATCH(1,INDEX(('ce raw data'!$A$2:$A$3000=C191)*('ce raw data'!$B$2:$B$3000=$B236),,),0),MATCH(SUBSTITUTE(N194,"Allele","Height"),'ce raw data'!$C$1:$CZ$1,0))="","-",INDEX('ce raw data'!$C$2:$CZ$3000,MATCH(1,INDEX(('ce raw data'!$A$2:$A$3000=C191)*('ce raw data'!$B$2:$B$3000=$B236),,),0),MATCH(SUBSTITUTE(N194,"Allele","Height"),'ce raw data'!$C$1:$CZ$1,0))),"-")</f>
        <v>-</v>
      </c>
    </row>
    <row r="236" spans="2:14" x14ac:dyDescent="0.4">
      <c r="B236" s="12" t="str">
        <f>'Allele Call Table'!$A$111</f>
        <v>D19S433</v>
      </c>
      <c r="C236" s="8" t="str">
        <f>IFERROR(IF(INDEX('ce raw data'!$C$2:$CZ$3000,MATCH(1,INDEX(('ce raw data'!$A$2:$A$3000=C191)*('ce raw data'!$B$2:$B$3000=$B236),,),0),MATCH(C194,'ce raw data'!$C$1:$CZ$1,0))="","-",INDEX('ce raw data'!$C$2:$CZ$3000,MATCH(1,INDEX(('ce raw data'!$A$2:$A$3000=C191)*('ce raw data'!$B$2:$B$3000=$B236),,),0),MATCH(C194,'ce raw data'!$C$1:$CZ$1,0))),"-")</f>
        <v>-</v>
      </c>
      <c r="D236" s="8" t="str">
        <f>IFERROR(IF(INDEX('ce raw data'!$C$2:$CZ$3000,MATCH(1,INDEX(('ce raw data'!$A$2:$A$3000=C191)*('ce raw data'!$B$2:$B$3000=$B236),,),0),MATCH(D194,'ce raw data'!$C$1:$CZ$1,0))="","-",INDEX('ce raw data'!$C$2:$CZ$3000,MATCH(1,INDEX(('ce raw data'!$A$2:$A$3000=C191)*('ce raw data'!$B$2:$B$3000=$B236),,),0),MATCH(D194,'ce raw data'!$C$1:$CZ$1,0))),"-")</f>
        <v>-</v>
      </c>
      <c r="E236" s="8" t="str">
        <f>IFERROR(IF(INDEX('ce raw data'!$C$2:$CZ$3000,MATCH(1,INDEX(('ce raw data'!$A$2:$A$3000=C191)*('ce raw data'!$B$2:$B$3000=$B236),,),0),MATCH(E194,'ce raw data'!$C$1:$CZ$1,0))="","-",INDEX('ce raw data'!$C$2:$CZ$3000,MATCH(1,INDEX(('ce raw data'!$A$2:$A$3000=C191)*('ce raw data'!$B$2:$B$3000=$B236),,),0),MATCH(E194,'ce raw data'!$C$1:$CZ$1,0))),"-")</f>
        <v>-</v>
      </c>
      <c r="F236" s="8" t="str">
        <f>IFERROR(IF(INDEX('ce raw data'!$C$2:$CZ$3000,MATCH(1,INDEX(('ce raw data'!$A$2:$A$3000=C191)*('ce raw data'!$B$2:$B$3000=$B236),,),0),MATCH(F194,'ce raw data'!$C$1:$CZ$1,0))="","-",INDEX('ce raw data'!$C$2:$CZ$3000,MATCH(1,INDEX(('ce raw data'!$A$2:$A$3000=C191)*('ce raw data'!$B$2:$B$3000=$B236),,),0),MATCH(F194,'ce raw data'!$C$1:$CZ$1,0))),"-")</f>
        <v>-</v>
      </c>
      <c r="G236" s="8" t="str">
        <f>IFERROR(IF(INDEX('ce raw data'!$C$2:$CZ$3000,MATCH(1,INDEX(('ce raw data'!$A$2:$A$3000=C191)*('ce raw data'!$B$2:$B$3000=$B236),,),0),MATCH(G194,'ce raw data'!$C$1:$CZ$1,0))="","-",INDEX('ce raw data'!$C$2:$CZ$3000,MATCH(1,INDEX(('ce raw data'!$A$2:$A$3000=C191)*('ce raw data'!$B$2:$B$3000=$B236),,),0),MATCH(G194,'ce raw data'!$C$1:$CZ$1,0))),"-")</f>
        <v>-</v>
      </c>
      <c r="H236" s="8" t="str">
        <f>IFERROR(IF(INDEX('ce raw data'!$C$2:$CZ$3000,MATCH(1,INDEX(('ce raw data'!$A$2:$A$3000=C191)*('ce raw data'!$B$2:$B$3000=$B236),,),0),MATCH(H194,'ce raw data'!$C$1:$CZ$1,0))="","-",INDEX('ce raw data'!$C$2:$CZ$3000,MATCH(1,INDEX(('ce raw data'!$A$2:$A$3000=C191)*('ce raw data'!$B$2:$B$3000=$B236),,),0),MATCH(H194,'ce raw data'!$C$1:$CZ$1,0))),"-")</f>
        <v>-</v>
      </c>
      <c r="I236" s="8" t="str">
        <f>IFERROR(IF(INDEX('ce raw data'!$C$2:$CZ$3000,MATCH(1,INDEX(('ce raw data'!$A$2:$A$3000=C191)*('ce raw data'!$B$2:$B$3000=$B236),,),0),MATCH(I194,'ce raw data'!$C$1:$CZ$1,0))="","-",INDEX('ce raw data'!$C$2:$CZ$3000,MATCH(1,INDEX(('ce raw data'!$A$2:$A$3000=C191)*('ce raw data'!$B$2:$B$3000=$B236),,),0),MATCH(I194,'ce raw data'!$C$1:$CZ$1,0))),"-")</f>
        <v>-</v>
      </c>
      <c r="J236" s="8" t="str">
        <f>IFERROR(IF(INDEX('ce raw data'!$C$2:$CZ$3000,MATCH(1,INDEX(('ce raw data'!$A$2:$A$3000=C191)*('ce raw data'!$B$2:$B$3000=$B236),,),0),MATCH(J194,'ce raw data'!$C$1:$CZ$1,0))="","-",INDEX('ce raw data'!$C$2:$CZ$3000,MATCH(1,INDEX(('ce raw data'!$A$2:$A$3000=C191)*('ce raw data'!$B$2:$B$3000=$B236),,),0),MATCH(J194,'ce raw data'!$C$1:$CZ$1,0))),"-")</f>
        <v>-</v>
      </c>
      <c r="K236" s="8" t="str">
        <f>IFERROR(IF(INDEX('ce raw data'!$C$2:$CZ$3000,MATCH(1,INDEX(('ce raw data'!$A$2:$A$3000=C191)*('ce raw data'!$B$2:$B$3000=$B236),,),0),MATCH(K194,'ce raw data'!$C$1:$CZ$1,0))="","-",INDEX('ce raw data'!$C$2:$CZ$3000,MATCH(1,INDEX(('ce raw data'!$A$2:$A$3000=C191)*('ce raw data'!$B$2:$B$3000=$B236),,),0),MATCH(K194,'ce raw data'!$C$1:$CZ$1,0))),"-")</f>
        <v>-</v>
      </c>
      <c r="L236" s="8" t="str">
        <f>IFERROR(IF(INDEX('ce raw data'!$C$2:$CZ$3000,MATCH(1,INDEX(('ce raw data'!$A$2:$A$3000=C191)*('ce raw data'!$B$2:$B$3000=$B236),,),0),MATCH(L194,'ce raw data'!$C$1:$CZ$1,0))="","-",INDEX('ce raw data'!$C$2:$CZ$3000,MATCH(1,INDEX(('ce raw data'!$A$2:$A$3000=C191)*('ce raw data'!$B$2:$B$3000=$B236),,),0),MATCH(L194,'ce raw data'!$C$1:$CZ$1,0))),"-")</f>
        <v>-</v>
      </c>
      <c r="M236" s="8" t="str">
        <f>IFERROR(IF(INDEX('ce raw data'!$C$2:$CZ$3000,MATCH(1,INDEX(('ce raw data'!$A$2:$A$3000=C191)*('ce raw data'!$B$2:$B$3000=$B236),,),0),MATCH(M194,'ce raw data'!$C$1:$CZ$1,0))="","-",INDEX('ce raw data'!$C$2:$CZ$3000,MATCH(1,INDEX(('ce raw data'!$A$2:$A$3000=C191)*('ce raw data'!$B$2:$B$3000=$B236),,),0),MATCH(M194,'ce raw data'!$C$1:$CZ$1,0))),"-")</f>
        <v>-</v>
      </c>
      <c r="N236" s="8" t="str">
        <f>IFERROR(IF(INDEX('ce raw data'!$C$2:$CZ$3000,MATCH(1,INDEX(('ce raw data'!$A$2:$A$3000=C191)*('ce raw data'!$B$2:$B$3000=$B236),,),0),MATCH(N194,'ce raw data'!$C$1:$CZ$1,0))="","-",INDEX('ce raw data'!$C$2:$CZ$3000,MATCH(1,INDEX(('ce raw data'!$A$2:$A$3000=C191)*('ce raw data'!$B$2:$B$3000=$B236),,),0),MATCH(N194,'ce raw data'!$C$1:$CZ$1,0))),"-")</f>
        <v>-</v>
      </c>
    </row>
    <row r="237" spans="2:14" hidden="1" x14ac:dyDescent="0.4">
      <c r="B237" s="12"/>
      <c r="C237" s="8" t="str">
        <f>IFERROR(IF(INDEX('ce raw data'!$C$2:$CZ$3000,MATCH(1,INDEX(('ce raw data'!$A$2:$A$3000=C191)*('ce raw data'!$B$2:$B$3000=$B238),,),0),MATCH(SUBSTITUTE(C194,"Allele","Height"),'ce raw data'!$C$1:$CZ$1,0))="","-",INDEX('ce raw data'!$C$2:$CZ$3000,MATCH(1,INDEX(('ce raw data'!$A$2:$A$3000=C191)*('ce raw data'!$B$2:$B$3000=$B238),,),0),MATCH(SUBSTITUTE(C194,"Allele","Height"),'ce raw data'!$C$1:$CZ$1,0))),"-")</f>
        <v>-</v>
      </c>
      <c r="D237" s="8" t="str">
        <f>IFERROR(IF(INDEX('ce raw data'!$C$2:$CZ$3000,MATCH(1,INDEX(('ce raw data'!$A$2:$A$3000=C191)*('ce raw data'!$B$2:$B$3000=$B238),,),0),MATCH(SUBSTITUTE(D194,"Allele","Height"),'ce raw data'!$C$1:$CZ$1,0))="","-",INDEX('ce raw data'!$C$2:$CZ$3000,MATCH(1,INDEX(('ce raw data'!$A$2:$A$3000=C191)*('ce raw data'!$B$2:$B$3000=$B238),,),0),MATCH(SUBSTITUTE(D194,"Allele","Height"),'ce raw data'!$C$1:$CZ$1,0))),"-")</f>
        <v>-</v>
      </c>
      <c r="E237" s="8" t="str">
        <f>IFERROR(IF(INDEX('ce raw data'!$C$2:$CZ$3000,MATCH(1,INDEX(('ce raw data'!$A$2:$A$3000=C191)*('ce raw data'!$B$2:$B$3000=$B238),,),0),MATCH(SUBSTITUTE(E194,"Allele","Height"),'ce raw data'!$C$1:$CZ$1,0))="","-",INDEX('ce raw data'!$C$2:$CZ$3000,MATCH(1,INDEX(('ce raw data'!$A$2:$A$3000=C191)*('ce raw data'!$B$2:$B$3000=$B238),,),0),MATCH(SUBSTITUTE(E194,"Allele","Height"),'ce raw data'!$C$1:$CZ$1,0))),"-")</f>
        <v>-</v>
      </c>
      <c r="F237" s="8" t="str">
        <f>IFERROR(IF(INDEX('ce raw data'!$C$2:$CZ$3000,MATCH(1,INDEX(('ce raw data'!$A$2:$A$3000=C191)*('ce raw data'!$B$2:$B$3000=$B238),,),0),MATCH(SUBSTITUTE(F194,"Allele","Height"),'ce raw data'!$C$1:$CZ$1,0))="","-",INDEX('ce raw data'!$C$2:$CZ$3000,MATCH(1,INDEX(('ce raw data'!$A$2:$A$3000=C191)*('ce raw data'!$B$2:$B$3000=$B238),,),0),MATCH(SUBSTITUTE(F194,"Allele","Height"),'ce raw data'!$C$1:$CZ$1,0))),"-")</f>
        <v>-</v>
      </c>
      <c r="G237" s="8" t="str">
        <f>IFERROR(IF(INDEX('ce raw data'!$C$2:$CZ$3000,MATCH(1,INDEX(('ce raw data'!$A$2:$A$3000=C191)*('ce raw data'!$B$2:$B$3000=$B238),,),0),MATCH(SUBSTITUTE(G194,"Allele","Height"),'ce raw data'!$C$1:$CZ$1,0))="","-",INDEX('ce raw data'!$C$2:$CZ$3000,MATCH(1,INDEX(('ce raw data'!$A$2:$A$3000=C191)*('ce raw data'!$B$2:$B$3000=$B238),,),0),MATCH(SUBSTITUTE(G194,"Allele","Height"),'ce raw data'!$C$1:$CZ$1,0))),"-")</f>
        <v>-</v>
      </c>
      <c r="H237" s="8" t="str">
        <f>IFERROR(IF(INDEX('ce raw data'!$C$2:$CZ$3000,MATCH(1,INDEX(('ce raw data'!$A$2:$A$3000=C191)*('ce raw data'!$B$2:$B$3000=$B238),,),0),MATCH(SUBSTITUTE(H194,"Allele","Height"),'ce raw data'!$C$1:$CZ$1,0))="","-",INDEX('ce raw data'!$C$2:$CZ$3000,MATCH(1,INDEX(('ce raw data'!$A$2:$A$3000=C191)*('ce raw data'!$B$2:$B$3000=$B238),,),0),MATCH(SUBSTITUTE(H194,"Allele","Height"),'ce raw data'!$C$1:$CZ$1,0))),"-")</f>
        <v>-</v>
      </c>
      <c r="I237" s="8" t="str">
        <f>IFERROR(IF(INDEX('ce raw data'!$C$2:$CZ$3000,MATCH(1,INDEX(('ce raw data'!$A$2:$A$3000=C191)*('ce raw data'!$B$2:$B$3000=$B238),,),0),MATCH(SUBSTITUTE(I194,"Allele","Height"),'ce raw data'!$C$1:$CZ$1,0))="","-",INDEX('ce raw data'!$C$2:$CZ$3000,MATCH(1,INDEX(('ce raw data'!$A$2:$A$3000=C191)*('ce raw data'!$B$2:$B$3000=$B238),,),0),MATCH(SUBSTITUTE(I194,"Allele","Height"),'ce raw data'!$C$1:$CZ$1,0))),"-")</f>
        <v>-</v>
      </c>
      <c r="J237" s="8" t="str">
        <f>IFERROR(IF(INDEX('ce raw data'!$C$2:$CZ$3000,MATCH(1,INDEX(('ce raw data'!$A$2:$A$3000=C191)*('ce raw data'!$B$2:$B$3000=$B238),,),0),MATCH(SUBSTITUTE(J194,"Allele","Height"),'ce raw data'!$C$1:$CZ$1,0))="","-",INDEX('ce raw data'!$C$2:$CZ$3000,MATCH(1,INDEX(('ce raw data'!$A$2:$A$3000=C191)*('ce raw data'!$B$2:$B$3000=$B238),,),0),MATCH(SUBSTITUTE(J194,"Allele","Height"),'ce raw data'!$C$1:$CZ$1,0))),"-")</f>
        <v>-</v>
      </c>
      <c r="K237" s="8" t="str">
        <f>IFERROR(IF(INDEX('ce raw data'!$C$2:$CZ$3000,MATCH(1,INDEX(('ce raw data'!$A$2:$A$3000=C191)*('ce raw data'!$B$2:$B$3000=$B238),,),0),MATCH(SUBSTITUTE(K194,"Allele","Height"),'ce raw data'!$C$1:$CZ$1,0))="","-",INDEX('ce raw data'!$C$2:$CZ$3000,MATCH(1,INDEX(('ce raw data'!$A$2:$A$3000=C191)*('ce raw data'!$B$2:$B$3000=$B238),,),0),MATCH(SUBSTITUTE(K194,"Allele","Height"),'ce raw data'!$C$1:$CZ$1,0))),"-")</f>
        <v>-</v>
      </c>
      <c r="L237" s="8" t="str">
        <f>IFERROR(IF(INDEX('ce raw data'!$C$2:$CZ$3000,MATCH(1,INDEX(('ce raw data'!$A$2:$A$3000=C191)*('ce raw data'!$B$2:$B$3000=$B238),,),0),MATCH(SUBSTITUTE(L194,"Allele","Height"),'ce raw data'!$C$1:$CZ$1,0))="","-",INDEX('ce raw data'!$C$2:$CZ$3000,MATCH(1,INDEX(('ce raw data'!$A$2:$A$3000=C191)*('ce raw data'!$B$2:$B$3000=$B238),,),0),MATCH(SUBSTITUTE(L194,"Allele","Height"),'ce raw data'!$C$1:$CZ$1,0))),"-")</f>
        <v>-</v>
      </c>
      <c r="M237" s="8" t="str">
        <f>IFERROR(IF(INDEX('ce raw data'!$C$2:$CZ$3000,MATCH(1,INDEX(('ce raw data'!$A$2:$A$3000=C191)*('ce raw data'!$B$2:$B$3000=$B238),,),0),MATCH(SUBSTITUTE(M194,"Allele","Height"),'ce raw data'!$C$1:$CZ$1,0))="","-",INDEX('ce raw data'!$C$2:$CZ$3000,MATCH(1,INDEX(('ce raw data'!$A$2:$A$3000=C191)*('ce raw data'!$B$2:$B$3000=$B238),,),0),MATCH(SUBSTITUTE(M194,"Allele","Height"),'ce raw data'!$C$1:$CZ$1,0))),"-")</f>
        <v>-</v>
      </c>
      <c r="N237" s="8" t="str">
        <f>IFERROR(IF(INDEX('ce raw data'!$C$2:$CZ$3000,MATCH(1,INDEX(('ce raw data'!$A$2:$A$3000=C191)*('ce raw data'!$B$2:$B$3000=$B238),,),0),MATCH(SUBSTITUTE(N194,"Allele","Height"),'ce raw data'!$C$1:$CZ$1,0))="","-",INDEX('ce raw data'!$C$2:$CZ$3000,MATCH(1,INDEX(('ce raw data'!$A$2:$A$3000=C191)*('ce raw data'!$B$2:$B$3000=$B238),,),0),MATCH(SUBSTITUTE(N194,"Allele","Height"),'ce raw data'!$C$1:$CZ$1,0))),"-")</f>
        <v>-</v>
      </c>
    </row>
    <row r="238" spans="2:14" x14ac:dyDescent="0.4">
      <c r="B238" s="12" t="str">
        <f>'Allele Call Table'!$A$113</f>
        <v>SE33</v>
      </c>
      <c r="C238" s="8" t="str">
        <f>IFERROR(IF(INDEX('ce raw data'!$C$2:$CZ$3000,MATCH(1,INDEX(('ce raw data'!$A$2:$A$3000=C191)*('ce raw data'!$B$2:$B$3000=$B238),,),0),MATCH(C194,'ce raw data'!$C$1:$CZ$1,0))="","-",INDEX('ce raw data'!$C$2:$CZ$3000,MATCH(1,INDEX(('ce raw data'!$A$2:$A$3000=C191)*('ce raw data'!$B$2:$B$3000=$B238),,),0),MATCH(C194,'ce raw data'!$C$1:$CZ$1,0))),"-")</f>
        <v>-</v>
      </c>
      <c r="D238" s="8" t="str">
        <f>IFERROR(IF(INDEX('ce raw data'!$C$2:$CZ$3000,MATCH(1,INDEX(('ce raw data'!$A$2:$A$3000=C191)*('ce raw data'!$B$2:$B$3000=$B238),,),0),MATCH(D194,'ce raw data'!$C$1:$CZ$1,0))="","-",INDEX('ce raw data'!$C$2:$CZ$3000,MATCH(1,INDEX(('ce raw data'!$A$2:$A$3000=C191)*('ce raw data'!$B$2:$B$3000=$B238),,),0),MATCH(D194,'ce raw data'!$C$1:$CZ$1,0))),"-")</f>
        <v>-</v>
      </c>
      <c r="E238" s="8" t="str">
        <f>IFERROR(IF(INDEX('ce raw data'!$C$2:$CZ$3000,MATCH(1,INDEX(('ce raw data'!$A$2:$A$3000=C191)*('ce raw data'!$B$2:$B$3000=$B238),,),0),MATCH(E194,'ce raw data'!$C$1:$CZ$1,0))="","-",INDEX('ce raw data'!$C$2:$CZ$3000,MATCH(1,INDEX(('ce raw data'!$A$2:$A$3000=C191)*('ce raw data'!$B$2:$B$3000=$B238),,),0),MATCH(E194,'ce raw data'!$C$1:$CZ$1,0))),"-")</f>
        <v>-</v>
      </c>
      <c r="F238" s="8" t="str">
        <f>IFERROR(IF(INDEX('ce raw data'!$C$2:$CZ$3000,MATCH(1,INDEX(('ce raw data'!$A$2:$A$3000=C191)*('ce raw data'!$B$2:$B$3000=$B238),,),0),MATCH(F194,'ce raw data'!$C$1:$CZ$1,0))="","-",INDEX('ce raw data'!$C$2:$CZ$3000,MATCH(1,INDEX(('ce raw data'!$A$2:$A$3000=C191)*('ce raw data'!$B$2:$B$3000=$B238),,),0),MATCH(F194,'ce raw data'!$C$1:$CZ$1,0))),"-")</f>
        <v>-</v>
      </c>
      <c r="G238" s="8" t="str">
        <f>IFERROR(IF(INDEX('ce raw data'!$C$2:$CZ$3000,MATCH(1,INDEX(('ce raw data'!$A$2:$A$3000=C191)*('ce raw data'!$B$2:$B$3000=$B238),,),0),MATCH(G194,'ce raw data'!$C$1:$CZ$1,0))="","-",INDEX('ce raw data'!$C$2:$CZ$3000,MATCH(1,INDEX(('ce raw data'!$A$2:$A$3000=C191)*('ce raw data'!$B$2:$B$3000=$B238),,),0),MATCH(G194,'ce raw data'!$C$1:$CZ$1,0))),"-")</f>
        <v>-</v>
      </c>
      <c r="H238" s="8" t="str">
        <f>IFERROR(IF(INDEX('ce raw data'!$C$2:$CZ$3000,MATCH(1,INDEX(('ce raw data'!$A$2:$A$3000=C191)*('ce raw data'!$B$2:$B$3000=$B238),,),0),MATCH(H194,'ce raw data'!$C$1:$CZ$1,0))="","-",INDEX('ce raw data'!$C$2:$CZ$3000,MATCH(1,INDEX(('ce raw data'!$A$2:$A$3000=C191)*('ce raw data'!$B$2:$B$3000=$B238),,),0),MATCH(H194,'ce raw data'!$C$1:$CZ$1,0))),"-")</f>
        <v>-</v>
      </c>
      <c r="I238" s="8" t="str">
        <f>IFERROR(IF(INDEX('ce raw data'!$C$2:$CZ$3000,MATCH(1,INDEX(('ce raw data'!$A$2:$A$3000=C191)*('ce raw data'!$B$2:$B$3000=$B238),,),0),MATCH(I194,'ce raw data'!$C$1:$CZ$1,0))="","-",INDEX('ce raw data'!$C$2:$CZ$3000,MATCH(1,INDEX(('ce raw data'!$A$2:$A$3000=C191)*('ce raw data'!$B$2:$B$3000=$B238),,),0),MATCH(I194,'ce raw data'!$C$1:$CZ$1,0))),"-")</f>
        <v>-</v>
      </c>
      <c r="J238" s="8" t="str">
        <f>IFERROR(IF(INDEX('ce raw data'!$C$2:$CZ$3000,MATCH(1,INDEX(('ce raw data'!$A$2:$A$3000=C191)*('ce raw data'!$B$2:$B$3000=$B238),,),0),MATCH(J194,'ce raw data'!$C$1:$CZ$1,0))="","-",INDEX('ce raw data'!$C$2:$CZ$3000,MATCH(1,INDEX(('ce raw data'!$A$2:$A$3000=C191)*('ce raw data'!$B$2:$B$3000=$B238),,),0),MATCH(J194,'ce raw data'!$C$1:$CZ$1,0))),"-")</f>
        <v>-</v>
      </c>
      <c r="K238" s="8" t="str">
        <f>IFERROR(IF(INDEX('ce raw data'!$C$2:$CZ$3000,MATCH(1,INDEX(('ce raw data'!$A$2:$A$3000=C191)*('ce raw data'!$B$2:$B$3000=$B238),,),0),MATCH(K194,'ce raw data'!$C$1:$CZ$1,0))="","-",INDEX('ce raw data'!$C$2:$CZ$3000,MATCH(1,INDEX(('ce raw data'!$A$2:$A$3000=C191)*('ce raw data'!$B$2:$B$3000=$B238),,),0),MATCH(K194,'ce raw data'!$C$1:$CZ$1,0))),"-")</f>
        <v>-</v>
      </c>
      <c r="L238" s="8" t="str">
        <f>IFERROR(IF(INDEX('ce raw data'!$C$2:$CZ$3000,MATCH(1,INDEX(('ce raw data'!$A$2:$A$3000=C191)*('ce raw data'!$B$2:$B$3000=$B238),,),0),MATCH(L194,'ce raw data'!$C$1:$CZ$1,0))="","-",INDEX('ce raw data'!$C$2:$CZ$3000,MATCH(1,INDEX(('ce raw data'!$A$2:$A$3000=C191)*('ce raw data'!$B$2:$B$3000=$B238),,),0),MATCH(L194,'ce raw data'!$C$1:$CZ$1,0))),"-")</f>
        <v>-</v>
      </c>
      <c r="M238" s="8" t="str">
        <f>IFERROR(IF(INDEX('ce raw data'!$C$2:$CZ$3000,MATCH(1,INDEX(('ce raw data'!$A$2:$A$3000=C191)*('ce raw data'!$B$2:$B$3000=$B238),,),0),MATCH(M194,'ce raw data'!$C$1:$CZ$1,0))="","-",INDEX('ce raw data'!$C$2:$CZ$3000,MATCH(1,INDEX(('ce raw data'!$A$2:$A$3000=C191)*('ce raw data'!$B$2:$B$3000=$B238),,),0),MATCH(M194,'ce raw data'!$C$1:$CZ$1,0))),"-")</f>
        <v>-</v>
      </c>
      <c r="N238" s="8" t="str">
        <f>IFERROR(IF(INDEX('ce raw data'!$C$2:$CZ$3000,MATCH(1,INDEX(('ce raw data'!$A$2:$A$3000=C191)*('ce raw data'!$B$2:$B$3000=$B238),,),0),MATCH(N194,'ce raw data'!$C$1:$CZ$1,0))="","-",INDEX('ce raw data'!$C$2:$CZ$3000,MATCH(1,INDEX(('ce raw data'!$A$2:$A$3000=C191)*('ce raw data'!$B$2:$B$3000=$B238),,),0),MATCH(N194,'ce raw data'!$C$1:$CZ$1,0))),"-")</f>
        <v>-</v>
      </c>
    </row>
    <row r="239" spans="2:14" hidden="1" x14ac:dyDescent="0.4">
      <c r="B239" s="12"/>
      <c r="C239" s="8" t="str">
        <f>IFERROR(IF(INDEX('ce raw data'!$C$2:$CZ$3000,MATCH(1,INDEX(('ce raw data'!$A$2:$A$3000=C191)*('ce raw data'!$B$2:$B$3000=$B240),,),0),MATCH(SUBSTITUTE(C194,"Allele","Height"),'ce raw data'!$C$1:$CZ$1,0))="","-",INDEX('ce raw data'!$C$2:$CZ$3000,MATCH(1,INDEX(('ce raw data'!$A$2:$A$3000=C191)*('ce raw data'!$B$2:$B$3000=$B240),,),0),MATCH(SUBSTITUTE(C194,"Allele","Height"),'ce raw data'!$C$1:$CZ$1,0))),"-")</f>
        <v>-</v>
      </c>
      <c r="D239" s="8" t="str">
        <f>IFERROR(IF(INDEX('ce raw data'!$C$2:$CZ$3000,MATCH(1,INDEX(('ce raw data'!$A$2:$A$3000=C191)*('ce raw data'!$B$2:$B$3000=$B240),,),0),MATCH(SUBSTITUTE(D194,"Allele","Height"),'ce raw data'!$C$1:$CZ$1,0))="","-",INDEX('ce raw data'!$C$2:$CZ$3000,MATCH(1,INDEX(('ce raw data'!$A$2:$A$3000=C191)*('ce raw data'!$B$2:$B$3000=$B240),,),0),MATCH(SUBSTITUTE(D194,"Allele","Height"),'ce raw data'!$C$1:$CZ$1,0))),"-")</f>
        <v>-</v>
      </c>
      <c r="E239" s="8" t="str">
        <f>IFERROR(IF(INDEX('ce raw data'!$C$2:$CZ$3000,MATCH(1,INDEX(('ce raw data'!$A$2:$A$3000=C191)*('ce raw data'!$B$2:$B$3000=$B240),,),0),MATCH(SUBSTITUTE(E194,"Allele","Height"),'ce raw data'!$C$1:$CZ$1,0))="","-",INDEX('ce raw data'!$C$2:$CZ$3000,MATCH(1,INDEX(('ce raw data'!$A$2:$A$3000=C191)*('ce raw data'!$B$2:$B$3000=$B240),,),0),MATCH(SUBSTITUTE(E194,"Allele","Height"),'ce raw data'!$C$1:$CZ$1,0))),"-")</f>
        <v>-</v>
      </c>
      <c r="F239" s="8" t="str">
        <f>IFERROR(IF(INDEX('ce raw data'!$C$2:$CZ$3000,MATCH(1,INDEX(('ce raw data'!$A$2:$A$3000=C191)*('ce raw data'!$B$2:$B$3000=$B240),,),0),MATCH(SUBSTITUTE(F194,"Allele","Height"),'ce raw data'!$C$1:$CZ$1,0))="","-",INDEX('ce raw data'!$C$2:$CZ$3000,MATCH(1,INDEX(('ce raw data'!$A$2:$A$3000=C191)*('ce raw data'!$B$2:$B$3000=$B240),,),0),MATCH(SUBSTITUTE(F194,"Allele","Height"),'ce raw data'!$C$1:$CZ$1,0))),"-")</f>
        <v>-</v>
      </c>
      <c r="G239" s="8" t="str">
        <f>IFERROR(IF(INDEX('ce raw data'!$C$2:$CZ$3000,MATCH(1,INDEX(('ce raw data'!$A$2:$A$3000=C191)*('ce raw data'!$B$2:$B$3000=$B240),,),0),MATCH(SUBSTITUTE(G194,"Allele","Height"),'ce raw data'!$C$1:$CZ$1,0))="","-",INDEX('ce raw data'!$C$2:$CZ$3000,MATCH(1,INDEX(('ce raw data'!$A$2:$A$3000=C191)*('ce raw data'!$B$2:$B$3000=$B240),,),0),MATCH(SUBSTITUTE(G194,"Allele","Height"),'ce raw data'!$C$1:$CZ$1,0))),"-")</f>
        <v>-</v>
      </c>
      <c r="H239" s="8" t="str">
        <f>IFERROR(IF(INDEX('ce raw data'!$C$2:$CZ$3000,MATCH(1,INDEX(('ce raw data'!$A$2:$A$3000=C191)*('ce raw data'!$B$2:$B$3000=$B240),,),0),MATCH(SUBSTITUTE(H194,"Allele","Height"),'ce raw data'!$C$1:$CZ$1,0))="","-",INDEX('ce raw data'!$C$2:$CZ$3000,MATCH(1,INDEX(('ce raw data'!$A$2:$A$3000=C191)*('ce raw data'!$B$2:$B$3000=$B240),,),0),MATCH(SUBSTITUTE(H194,"Allele","Height"),'ce raw data'!$C$1:$CZ$1,0))),"-")</f>
        <v>-</v>
      </c>
      <c r="I239" s="8" t="str">
        <f>IFERROR(IF(INDEX('ce raw data'!$C$2:$CZ$3000,MATCH(1,INDEX(('ce raw data'!$A$2:$A$3000=C191)*('ce raw data'!$B$2:$B$3000=$B240),,),0),MATCH(SUBSTITUTE(I194,"Allele","Height"),'ce raw data'!$C$1:$CZ$1,0))="","-",INDEX('ce raw data'!$C$2:$CZ$3000,MATCH(1,INDEX(('ce raw data'!$A$2:$A$3000=C191)*('ce raw data'!$B$2:$B$3000=$B240),,),0),MATCH(SUBSTITUTE(I194,"Allele","Height"),'ce raw data'!$C$1:$CZ$1,0))),"-")</f>
        <v>-</v>
      </c>
      <c r="J239" s="8" t="str">
        <f>IFERROR(IF(INDEX('ce raw data'!$C$2:$CZ$3000,MATCH(1,INDEX(('ce raw data'!$A$2:$A$3000=C191)*('ce raw data'!$B$2:$B$3000=$B240),,),0),MATCH(SUBSTITUTE(J194,"Allele","Height"),'ce raw data'!$C$1:$CZ$1,0))="","-",INDEX('ce raw data'!$C$2:$CZ$3000,MATCH(1,INDEX(('ce raw data'!$A$2:$A$3000=C191)*('ce raw data'!$B$2:$B$3000=$B240),,),0),MATCH(SUBSTITUTE(J194,"Allele","Height"),'ce raw data'!$C$1:$CZ$1,0))),"-")</f>
        <v>-</v>
      </c>
      <c r="K239" s="8" t="str">
        <f>IFERROR(IF(INDEX('ce raw data'!$C$2:$CZ$3000,MATCH(1,INDEX(('ce raw data'!$A$2:$A$3000=C191)*('ce raw data'!$B$2:$B$3000=$B240),,),0),MATCH(SUBSTITUTE(K194,"Allele","Height"),'ce raw data'!$C$1:$CZ$1,0))="","-",INDEX('ce raw data'!$C$2:$CZ$3000,MATCH(1,INDEX(('ce raw data'!$A$2:$A$3000=C191)*('ce raw data'!$B$2:$B$3000=$B240),,),0),MATCH(SUBSTITUTE(K194,"Allele","Height"),'ce raw data'!$C$1:$CZ$1,0))),"-")</f>
        <v>-</v>
      </c>
      <c r="L239" s="8" t="str">
        <f>IFERROR(IF(INDEX('ce raw data'!$C$2:$CZ$3000,MATCH(1,INDEX(('ce raw data'!$A$2:$A$3000=C191)*('ce raw data'!$B$2:$B$3000=$B240),,),0),MATCH(SUBSTITUTE(L194,"Allele","Height"),'ce raw data'!$C$1:$CZ$1,0))="","-",INDEX('ce raw data'!$C$2:$CZ$3000,MATCH(1,INDEX(('ce raw data'!$A$2:$A$3000=C191)*('ce raw data'!$B$2:$B$3000=$B240),,),0),MATCH(SUBSTITUTE(L194,"Allele","Height"),'ce raw data'!$C$1:$CZ$1,0))),"-")</f>
        <v>-</v>
      </c>
      <c r="M239" s="8" t="str">
        <f>IFERROR(IF(INDEX('ce raw data'!$C$2:$CZ$3000,MATCH(1,INDEX(('ce raw data'!$A$2:$A$3000=C191)*('ce raw data'!$B$2:$B$3000=$B240),,),0),MATCH(SUBSTITUTE(M194,"Allele","Height"),'ce raw data'!$C$1:$CZ$1,0))="","-",INDEX('ce raw data'!$C$2:$CZ$3000,MATCH(1,INDEX(('ce raw data'!$A$2:$A$3000=C191)*('ce raw data'!$B$2:$B$3000=$B240),,),0),MATCH(SUBSTITUTE(M194,"Allele","Height"),'ce raw data'!$C$1:$CZ$1,0))),"-")</f>
        <v>-</v>
      </c>
      <c r="N239" s="8" t="str">
        <f>IFERROR(IF(INDEX('ce raw data'!$C$2:$CZ$3000,MATCH(1,INDEX(('ce raw data'!$A$2:$A$3000=C191)*('ce raw data'!$B$2:$B$3000=$B240),,),0),MATCH(SUBSTITUTE(N194,"Allele","Height"),'ce raw data'!$C$1:$CZ$1,0))="","-",INDEX('ce raw data'!$C$2:$CZ$3000,MATCH(1,INDEX(('ce raw data'!$A$2:$A$3000=C191)*('ce raw data'!$B$2:$B$3000=$B240),,),0),MATCH(SUBSTITUTE(N194,"Allele","Height"),'ce raw data'!$C$1:$CZ$1,0))),"-")</f>
        <v>-</v>
      </c>
    </row>
    <row r="240" spans="2:14" x14ac:dyDescent="0.4">
      <c r="B240" s="12" t="str">
        <f>'Allele Call Table'!$A$115</f>
        <v>D22S1045</v>
      </c>
      <c r="C240" s="8" t="str">
        <f>IFERROR(IF(INDEX('ce raw data'!$C$2:$CZ$3000,MATCH(1,INDEX(('ce raw data'!$A$2:$A$3000=C191)*('ce raw data'!$B$2:$B$3000=$B240),,),0),MATCH(C194,'ce raw data'!$C$1:$CZ$1,0))="","-",INDEX('ce raw data'!$C$2:$CZ$3000,MATCH(1,INDEX(('ce raw data'!$A$2:$A$3000=C191)*('ce raw data'!$B$2:$B$3000=$B240),,),0),MATCH(C194,'ce raw data'!$C$1:$CZ$1,0))),"-")</f>
        <v>-</v>
      </c>
      <c r="D240" s="8" t="str">
        <f>IFERROR(IF(INDEX('ce raw data'!$C$2:$CZ$3000,MATCH(1,INDEX(('ce raw data'!$A$2:$A$3000=C191)*('ce raw data'!$B$2:$B$3000=$B240),,),0),MATCH(D194,'ce raw data'!$C$1:$CZ$1,0))="","-",INDEX('ce raw data'!$C$2:$CZ$3000,MATCH(1,INDEX(('ce raw data'!$A$2:$A$3000=C191)*('ce raw data'!$B$2:$B$3000=$B240),,),0),MATCH(D194,'ce raw data'!$C$1:$CZ$1,0))),"-")</f>
        <v>-</v>
      </c>
      <c r="E240" s="8" t="str">
        <f>IFERROR(IF(INDEX('ce raw data'!$C$2:$CZ$3000,MATCH(1,INDEX(('ce raw data'!$A$2:$A$3000=C191)*('ce raw data'!$B$2:$B$3000=$B240),,),0),MATCH(E194,'ce raw data'!$C$1:$CZ$1,0))="","-",INDEX('ce raw data'!$C$2:$CZ$3000,MATCH(1,INDEX(('ce raw data'!$A$2:$A$3000=C191)*('ce raw data'!$B$2:$B$3000=$B240),,),0),MATCH(E194,'ce raw data'!$C$1:$CZ$1,0))),"-")</f>
        <v>-</v>
      </c>
      <c r="F240" s="8" t="str">
        <f>IFERROR(IF(INDEX('ce raw data'!$C$2:$CZ$3000,MATCH(1,INDEX(('ce raw data'!$A$2:$A$3000=C191)*('ce raw data'!$B$2:$B$3000=$B240),,),0),MATCH(F194,'ce raw data'!$C$1:$CZ$1,0))="","-",INDEX('ce raw data'!$C$2:$CZ$3000,MATCH(1,INDEX(('ce raw data'!$A$2:$A$3000=C191)*('ce raw data'!$B$2:$B$3000=$B240),,),0),MATCH(F194,'ce raw data'!$C$1:$CZ$1,0))),"-")</f>
        <v>-</v>
      </c>
      <c r="G240" s="8" t="str">
        <f>IFERROR(IF(INDEX('ce raw data'!$C$2:$CZ$3000,MATCH(1,INDEX(('ce raw data'!$A$2:$A$3000=C191)*('ce raw data'!$B$2:$B$3000=$B240),,),0),MATCH(G194,'ce raw data'!$C$1:$CZ$1,0))="","-",INDEX('ce raw data'!$C$2:$CZ$3000,MATCH(1,INDEX(('ce raw data'!$A$2:$A$3000=C191)*('ce raw data'!$B$2:$B$3000=$B240),,),0),MATCH(G194,'ce raw data'!$C$1:$CZ$1,0))),"-")</f>
        <v>-</v>
      </c>
      <c r="H240" s="8" t="str">
        <f>IFERROR(IF(INDEX('ce raw data'!$C$2:$CZ$3000,MATCH(1,INDEX(('ce raw data'!$A$2:$A$3000=C191)*('ce raw data'!$B$2:$B$3000=$B240),,),0),MATCH(H194,'ce raw data'!$C$1:$CZ$1,0))="","-",INDEX('ce raw data'!$C$2:$CZ$3000,MATCH(1,INDEX(('ce raw data'!$A$2:$A$3000=C191)*('ce raw data'!$B$2:$B$3000=$B240),,),0),MATCH(H194,'ce raw data'!$C$1:$CZ$1,0))),"-")</f>
        <v>-</v>
      </c>
      <c r="I240" s="8" t="str">
        <f>IFERROR(IF(INDEX('ce raw data'!$C$2:$CZ$3000,MATCH(1,INDEX(('ce raw data'!$A$2:$A$3000=C191)*('ce raw data'!$B$2:$B$3000=$B240),,),0),MATCH(I194,'ce raw data'!$C$1:$CZ$1,0))="","-",INDEX('ce raw data'!$C$2:$CZ$3000,MATCH(1,INDEX(('ce raw data'!$A$2:$A$3000=C191)*('ce raw data'!$B$2:$B$3000=$B240),,),0),MATCH(I194,'ce raw data'!$C$1:$CZ$1,0))),"-")</f>
        <v>-</v>
      </c>
      <c r="J240" s="8" t="str">
        <f>IFERROR(IF(INDEX('ce raw data'!$C$2:$CZ$3000,MATCH(1,INDEX(('ce raw data'!$A$2:$A$3000=C191)*('ce raw data'!$B$2:$B$3000=$B240),,),0),MATCH(J194,'ce raw data'!$C$1:$CZ$1,0))="","-",INDEX('ce raw data'!$C$2:$CZ$3000,MATCH(1,INDEX(('ce raw data'!$A$2:$A$3000=C191)*('ce raw data'!$B$2:$B$3000=$B240),,),0),MATCH(J194,'ce raw data'!$C$1:$CZ$1,0))),"-")</f>
        <v>-</v>
      </c>
      <c r="K240" s="8" t="str">
        <f>IFERROR(IF(INDEX('ce raw data'!$C$2:$CZ$3000,MATCH(1,INDEX(('ce raw data'!$A$2:$A$3000=C191)*('ce raw data'!$B$2:$B$3000=$B240),,),0),MATCH(K194,'ce raw data'!$C$1:$CZ$1,0))="","-",INDEX('ce raw data'!$C$2:$CZ$3000,MATCH(1,INDEX(('ce raw data'!$A$2:$A$3000=C191)*('ce raw data'!$B$2:$B$3000=$B240),,),0),MATCH(K194,'ce raw data'!$C$1:$CZ$1,0))),"-")</f>
        <v>-</v>
      </c>
      <c r="L240" s="8" t="str">
        <f>IFERROR(IF(INDEX('ce raw data'!$C$2:$CZ$3000,MATCH(1,INDEX(('ce raw data'!$A$2:$A$3000=C191)*('ce raw data'!$B$2:$B$3000=$B240),,),0),MATCH(L194,'ce raw data'!$C$1:$CZ$1,0))="","-",INDEX('ce raw data'!$C$2:$CZ$3000,MATCH(1,INDEX(('ce raw data'!$A$2:$A$3000=C191)*('ce raw data'!$B$2:$B$3000=$B240),,),0),MATCH(L194,'ce raw data'!$C$1:$CZ$1,0))),"-")</f>
        <v>-</v>
      </c>
      <c r="M240" s="8" t="str">
        <f>IFERROR(IF(INDEX('ce raw data'!$C$2:$CZ$3000,MATCH(1,INDEX(('ce raw data'!$A$2:$A$3000=C191)*('ce raw data'!$B$2:$B$3000=$B240),,),0),MATCH(M194,'ce raw data'!$C$1:$CZ$1,0))="","-",INDEX('ce raw data'!$C$2:$CZ$3000,MATCH(1,INDEX(('ce raw data'!$A$2:$A$3000=C191)*('ce raw data'!$B$2:$B$3000=$B240),,),0),MATCH(M194,'ce raw data'!$C$1:$CZ$1,0))),"-")</f>
        <v>-</v>
      </c>
      <c r="N240" s="8" t="str">
        <f>IFERROR(IF(INDEX('ce raw data'!$C$2:$CZ$3000,MATCH(1,INDEX(('ce raw data'!$A$2:$A$3000=C191)*('ce raw data'!$B$2:$B$3000=$B240),,),0),MATCH(N194,'ce raw data'!$C$1:$CZ$1,0))="","-",INDEX('ce raw data'!$C$2:$CZ$3000,MATCH(1,INDEX(('ce raw data'!$A$2:$A$3000=C191)*('ce raw data'!$B$2:$B$3000=$B240),,),0),MATCH(N194,'ce raw data'!$C$1:$CZ$1,0))),"-")</f>
        <v>-</v>
      </c>
    </row>
    <row r="241" spans="2:14" hidden="1" x14ac:dyDescent="0.4">
      <c r="B241" s="10"/>
      <c r="C241" s="8" t="str">
        <f>IFERROR(IF(INDEX('ce raw data'!$C$2:$CZ$3000,MATCH(1,INDEX(('ce raw data'!$A$2:$A$3000=C191)*('ce raw data'!$B$2:$B$3000=$B242),,),0),MATCH(SUBSTITUTE(C194,"Allele","Height"),'ce raw data'!$C$1:$CZ$1,0))="","-",INDEX('ce raw data'!$C$2:$CZ$3000,MATCH(1,INDEX(('ce raw data'!$A$2:$A$3000=C191)*('ce raw data'!$B$2:$B$3000=$B242),,),0),MATCH(SUBSTITUTE(C194,"Allele","Height"),'ce raw data'!$C$1:$CZ$1,0))),"-")</f>
        <v>-</v>
      </c>
      <c r="D241" s="8" t="str">
        <f>IFERROR(IF(INDEX('ce raw data'!$C$2:$CZ$3000,MATCH(1,INDEX(('ce raw data'!$A$2:$A$3000=C191)*('ce raw data'!$B$2:$B$3000=$B242),,),0),MATCH(SUBSTITUTE(D194,"Allele","Height"),'ce raw data'!$C$1:$CZ$1,0))="","-",INDEX('ce raw data'!$C$2:$CZ$3000,MATCH(1,INDEX(('ce raw data'!$A$2:$A$3000=C191)*('ce raw data'!$B$2:$B$3000=$B242),,),0),MATCH(SUBSTITUTE(D194,"Allele","Height"),'ce raw data'!$C$1:$CZ$1,0))),"-")</f>
        <v>-</v>
      </c>
      <c r="E241" s="8" t="str">
        <f>IFERROR(IF(INDEX('ce raw data'!$C$2:$CZ$3000,MATCH(1,INDEX(('ce raw data'!$A$2:$A$3000=C191)*('ce raw data'!$B$2:$B$3000=$B242),,),0),MATCH(SUBSTITUTE(E194,"Allele","Height"),'ce raw data'!$C$1:$CZ$1,0))="","-",INDEX('ce raw data'!$C$2:$CZ$3000,MATCH(1,INDEX(('ce raw data'!$A$2:$A$3000=C191)*('ce raw data'!$B$2:$B$3000=$B242),,),0),MATCH(SUBSTITUTE(E194,"Allele","Height"),'ce raw data'!$C$1:$CZ$1,0))),"-")</f>
        <v>-</v>
      </c>
      <c r="F241" s="8" t="str">
        <f>IFERROR(IF(INDEX('ce raw data'!$C$2:$CZ$3000,MATCH(1,INDEX(('ce raw data'!$A$2:$A$3000=C191)*('ce raw data'!$B$2:$B$3000=$B242),,),0),MATCH(SUBSTITUTE(F194,"Allele","Height"),'ce raw data'!$C$1:$CZ$1,0))="","-",INDEX('ce raw data'!$C$2:$CZ$3000,MATCH(1,INDEX(('ce raw data'!$A$2:$A$3000=C191)*('ce raw data'!$B$2:$B$3000=$B242),,),0),MATCH(SUBSTITUTE(F194,"Allele","Height"),'ce raw data'!$C$1:$CZ$1,0))),"-")</f>
        <v>-</v>
      </c>
      <c r="G241" s="8" t="str">
        <f>IFERROR(IF(INDEX('ce raw data'!$C$2:$CZ$3000,MATCH(1,INDEX(('ce raw data'!$A$2:$A$3000=C191)*('ce raw data'!$B$2:$B$3000=$B242),,),0),MATCH(SUBSTITUTE(G194,"Allele","Height"),'ce raw data'!$C$1:$CZ$1,0))="","-",INDEX('ce raw data'!$C$2:$CZ$3000,MATCH(1,INDEX(('ce raw data'!$A$2:$A$3000=C191)*('ce raw data'!$B$2:$B$3000=$B242),,),0),MATCH(SUBSTITUTE(G194,"Allele","Height"),'ce raw data'!$C$1:$CZ$1,0))),"-")</f>
        <v>-</v>
      </c>
      <c r="H241" s="8" t="str">
        <f>IFERROR(IF(INDEX('ce raw data'!$C$2:$CZ$3000,MATCH(1,INDEX(('ce raw data'!$A$2:$A$3000=C191)*('ce raw data'!$B$2:$B$3000=$B242),,),0),MATCH(SUBSTITUTE(H194,"Allele","Height"),'ce raw data'!$C$1:$CZ$1,0))="","-",INDEX('ce raw data'!$C$2:$CZ$3000,MATCH(1,INDEX(('ce raw data'!$A$2:$A$3000=C191)*('ce raw data'!$B$2:$B$3000=$B242),,),0),MATCH(SUBSTITUTE(H194,"Allele","Height"),'ce raw data'!$C$1:$CZ$1,0))),"-")</f>
        <v>-</v>
      </c>
      <c r="I241" s="8" t="str">
        <f>IFERROR(IF(INDEX('ce raw data'!$C$2:$CZ$3000,MATCH(1,INDEX(('ce raw data'!$A$2:$A$3000=C191)*('ce raw data'!$B$2:$B$3000=$B242),,),0),MATCH(SUBSTITUTE(I194,"Allele","Height"),'ce raw data'!$C$1:$CZ$1,0))="","-",INDEX('ce raw data'!$C$2:$CZ$3000,MATCH(1,INDEX(('ce raw data'!$A$2:$A$3000=C191)*('ce raw data'!$B$2:$B$3000=$B242),,),0),MATCH(SUBSTITUTE(I194,"Allele","Height"),'ce raw data'!$C$1:$CZ$1,0))),"-")</f>
        <v>-</v>
      </c>
      <c r="J241" s="8" t="str">
        <f>IFERROR(IF(INDEX('ce raw data'!$C$2:$CZ$3000,MATCH(1,INDEX(('ce raw data'!$A$2:$A$3000=C191)*('ce raw data'!$B$2:$B$3000=$B242),,),0),MATCH(SUBSTITUTE(J194,"Allele","Height"),'ce raw data'!$C$1:$CZ$1,0))="","-",INDEX('ce raw data'!$C$2:$CZ$3000,MATCH(1,INDEX(('ce raw data'!$A$2:$A$3000=C191)*('ce raw data'!$B$2:$B$3000=$B242),,),0),MATCH(SUBSTITUTE(J194,"Allele","Height"),'ce raw data'!$C$1:$CZ$1,0))),"-")</f>
        <v>-</v>
      </c>
      <c r="K241" s="8" t="str">
        <f>IFERROR(IF(INDEX('ce raw data'!$C$2:$CZ$3000,MATCH(1,INDEX(('ce raw data'!$A$2:$A$3000=C191)*('ce raw data'!$B$2:$B$3000=$B242),,),0),MATCH(SUBSTITUTE(K194,"Allele","Height"),'ce raw data'!$C$1:$CZ$1,0))="","-",INDEX('ce raw data'!$C$2:$CZ$3000,MATCH(1,INDEX(('ce raw data'!$A$2:$A$3000=C191)*('ce raw data'!$B$2:$B$3000=$B242),,),0),MATCH(SUBSTITUTE(K194,"Allele","Height"),'ce raw data'!$C$1:$CZ$1,0))),"-")</f>
        <v>-</v>
      </c>
      <c r="L241" s="8" t="str">
        <f>IFERROR(IF(INDEX('ce raw data'!$C$2:$CZ$3000,MATCH(1,INDEX(('ce raw data'!$A$2:$A$3000=C191)*('ce raw data'!$B$2:$B$3000=$B242),,),0),MATCH(SUBSTITUTE(L194,"Allele","Height"),'ce raw data'!$C$1:$CZ$1,0))="","-",INDEX('ce raw data'!$C$2:$CZ$3000,MATCH(1,INDEX(('ce raw data'!$A$2:$A$3000=C191)*('ce raw data'!$B$2:$B$3000=$B242),,),0),MATCH(SUBSTITUTE(L194,"Allele","Height"),'ce raw data'!$C$1:$CZ$1,0))),"-")</f>
        <v>-</v>
      </c>
      <c r="M241" s="8" t="str">
        <f>IFERROR(IF(INDEX('ce raw data'!$C$2:$CZ$3000,MATCH(1,INDEX(('ce raw data'!$A$2:$A$3000=C191)*('ce raw data'!$B$2:$B$3000=$B242),,),0),MATCH(SUBSTITUTE(M194,"Allele","Height"),'ce raw data'!$C$1:$CZ$1,0))="","-",INDEX('ce raw data'!$C$2:$CZ$3000,MATCH(1,INDEX(('ce raw data'!$A$2:$A$3000=C191)*('ce raw data'!$B$2:$B$3000=$B242),,),0),MATCH(SUBSTITUTE(M194,"Allele","Height"),'ce raw data'!$C$1:$CZ$1,0))),"-")</f>
        <v>-</v>
      </c>
      <c r="N241" s="8" t="str">
        <f>IFERROR(IF(INDEX('ce raw data'!$C$2:$CZ$3000,MATCH(1,INDEX(('ce raw data'!$A$2:$A$3000=C191)*('ce raw data'!$B$2:$B$3000=$B242),,),0),MATCH(SUBSTITUTE(N194,"Allele","Height"),'ce raw data'!$C$1:$CZ$1,0))="","-",INDEX('ce raw data'!$C$2:$CZ$3000,MATCH(1,INDEX(('ce raw data'!$A$2:$A$3000=C191)*('ce raw data'!$B$2:$B$3000=$B242),,),0),MATCH(SUBSTITUTE(N194,"Allele","Height"),'ce raw data'!$C$1:$CZ$1,0))),"-")</f>
        <v>-</v>
      </c>
    </row>
    <row r="242" spans="2:14" x14ac:dyDescent="0.4">
      <c r="B242" s="13" t="str">
        <f>'Allele Call Table'!$A$117</f>
        <v>DYS391</v>
      </c>
      <c r="C242" s="8" t="str">
        <f>IFERROR(IF(INDEX('ce raw data'!$C$2:$CZ$3000,MATCH(1,INDEX(('ce raw data'!$A$2:$A$3000=C191)*('ce raw data'!$B$2:$B$3000=$B242),,),0),MATCH(C194,'ce raw data'!$C$1:$CZ$1,0))="","-",INDEX('ce raw data'!$C$2:$CZ$3000,MATCH(1,INDEX(('ce raw data'!$A$2:$A$3000=C191)*('ce raw data'!$B$2:$B$3000=$B242),,),0),MATCH(C194,'ce raw data'!$C$1:$CZ$1,0))),"-")</f>
        <v>-</v>
      </c>
      <c r="D242" s="8" t="str">
        <f>IFERROR(IF(INDEX('ce raw data'!$C$2:$CZ$3000,MATCH(1,INDEX(('ce raw data'!$A$2:$A$3000=C191)*('ce raw data'!$B$2:$B$3000=$B242),,),0),MATCH(D194,'ce raw data'!$C$1:$CZ$1,0))="","-",INDEX('ce raw data'!$C$2:$CZ$3000,MATCH(1,INDEX(('ce raw data'!$A$2:$A$3000=C191)*('ce raw data'!$B$2:$B$3000=$B242),,),0),MATCH(D194,'ce raw data'!$C$1:$CZ$1,0))),"-")</f>
        <v>-</v>
      </c>
      <c r="E242" s="8" t="str">
        <f>IFERROR(IF(INDEX('ce raw data'!$C$2:$CZ$3000,MATCH(1,INDEX(('ce raw data'!$A$2:$A$3000=C191)*('ce raw data'!$B$2:$B$3000=$B242),,),0),MATCH(E194,'ce raw data'!$C$1:$CZ$1,0))="","-",INDEX('ce raw data'!$C$2:$CZ$3000,MATCH(1,INDEX(('ce raw data'!$A$2:$A$3000=C191)*('ce raw data'!$B$2:$B$3000=$B242),,),0),MATCH(E194,'ce raw data'!$C$1:$CZ$1,0))),"-")</f>
        <v>-</v>
      </c>
      <c r="F242" s="8" t="str">
        <f>IFERROR(IF(INDEX('ce raw data'!$C$2:$CZ$3000,MATCH(1,INDEX(('ce raw data'!$A$2:$A$3000=C191)*('ce raw data'!$B$2:$B$3000=$B242),,),0),MATCH(F194,'ce raw data'!$C$1:$CZ$1,0))="","-",INDEX('ce raw data'!$C$2:$CZ$3000,MATCH(1,INDEX(('ce raw data'!$A$2:$A$3000=C191)*('ce raw data'!$B$2:$B$3000=$B242),,),0),MATCH(F194,'ce raw data'!$C$1:$CZ$1,0))),"-")</f>
        <v>-</v>
      </c>
      <c r="G242" s="8" t="str">
        <f>IFERROR(IF(INDEX('ce raw data'!$C$2:$CZ$3000,MATCH(1,INDEX(('ce raw data'!$A$2:$A$3000=C191)*('ce raw data'!$B$2:$B$3000=$B242),,),0),MATCH(G194,'ce raw data'!$C$1:$CZ$1,0))="","-",INDEX('ce raw data'!$C$2:$CZ$3000,MATCH(1,INDEX(('ce raw data'!$A$2:$A$3000=C191)*('ce raw data'!$B$2:$B$3000=$B242),,),0),MATCH(G194,'ce raw data'!$C$1:$CZ$1,0))),"-")</f>
        <v>-</v>
      </c>
      <c r="H242" s="8" t="str">
        <f>IFERROR(IF(INDEX('ce raw data'!$C$2:$CZ$3000,MATCH(1,INDEX(('ce raw data'!$A$2:$A$3000=C191)*('ce raw data'!$B$2:$B$3000=$B242),,),0),MATCH(H194,'ce raw data'!$C$1:$CZ$1,0))="","-",INDEX('ce raw data'!$C$2:$CZ$3000,MATCH(1,INDEX(('ce raw data'!$A$2:$A$3000=C191)*('ce raw data'!$B$2:$B$3000=$B242),,),0),MATCH(H194,'ce raw data'!$C$1:$CZ$1,0))),"-")</f>
        <v>-</v>
      </c>
      <c r="I242" s="8" t="str">
        <f>IFERROR(IF(INDEX('ce raw data'!$C$2:$CZ$3000,MATCH(1,INDEX(('ce raw data'!$A$2:$A$3000=C191)*('ce raw data'!$B$2:$B$3000=$B242),,),0),MATCH(I194,'ce raw data'!$C$1:$CZ$1,0))="","-",INDEX('ce raw data'!$C$2:$CZ$3000,MATCH(1,INDEX(('ce raw data'!$A$2:$A$3000=C191)*('ce raw data'!$B$2:$B$3000=$B242),,),0),MATCH(I194,'ce raw data'!$C$1:$CZ$1,0))),"-")</f>
        <v>-</v>
      </c>
      <c r="J242" s="8" t="str">
        <f>IFERROR(IF(INDEX('ce raw data'!$C$2:$CZ$3000,MATCH(1,INDEX(('ce raw data'!$A$2:$A$3000=C191)*('ce raw data'!$B$2:$B$3000=$B242),,),0),MATCH(J194,'ce raw data'!$C$1:$CZ$1,0))="","-",INDEX('ce raw data'!$C$2:$CZ$3000,MATCH(1,INDEX(('ce raw data'!$A$2:$A$3000=C191)*('ce raw data'!$B$2:$B$3000=$B242),,),0),MATCH(J194,'ce raw data'!$C$1:$CZ$1,0))),"-")</f>
        <v>-</v>
      </c>
      <c r="K242" s="8" t="str">
        <f>IFERROR(IF(INDEX('ce raw data'!$C$2:$CZ$3000,MATCH(1,INDEX(('ce raw data'!$A$2:$A$3000=C191)*('ce raw data'!$B$2:$B$3000=$B242),,),0),MATCH(K194,'ce raw data'!$C$1:$CZ$1,0))="","-",INDEX('ce raw data'!$C$2:$CZ$3000,MATCH(1,INDEX(('ce raw data'!$A$2:$A$3000=C191)*('ce raw data'!$B$2:$B$3000=$B242),,),0),MATCH(K194,'ce raw data'!$C$1:$CZ$1,0))),"-")</f>
        <v>-</v>
      </c>
      <c r="L242" s="8" t="str">
        <f>IFERROR(IF(INDEX('ce raw data'!$C$2:$CZ$3000,MATCH(1,INDEX(('ce raw data'!$A$2:$A$3000=C191)*('ce raw data'!$B$2:$B$3000=$B242),,),0),MATCH(L194,'ce raw data'!$C$1:$CZ$1,0))="","-",INDEX('ce raw data'!$C$2:$CZ$3000,MATCH(1,INDEX(('ce raw data'!$A$2:$A$3000=C191)*('ce raw data'!$B$2:$B$3000=$B242),,),0),MATCH(L194,'ce raw data'!$C$1:$CZ$1,0))),"-")</f>
        <v>-</v>
      </c>
      <c r="M242" s="8" t="str">
        <f>IFERROR(IF(INDEX('ce raw data'!$C$2:$CZ$3000,MATCH(1,INDEX(('ce raw data'!$A$2:$A$3000=C191)*('ce raw data'!$B$2:$B$3000=$B242),,),0),MATCH(M194,'ce raw data'!$C$1:$CZ$1,0))="","-",INDEX('ce raw data'!$C$2:$CZ$3000,MATCH(1,INDEX(('ce raw data'!$A$2:$A$3000=C191)*('ce raw data'!$B$2:$B$3000=$B242),,),0),MATCH(M194,'ce raw data'!$C$1:$CZ$1,0))),"-")</f>
        <v>-</v>
      </c>
      <c r="N242" s="8" t="str">
        <f>IFERROR(IF(INDEX('ce raw data'!$C$2:$CZ$3000,MATCH(1,INDEX(('ce raw data'!$A$2:$A$3000=C191)*('ce raw data'!$B$2:$B$3000=$B242),,),0),MATCH(N194,'ce raw data'!$C$1:$CZ$1,0))="","-",INDEX('ce raw data'!$C$2:$CZ$3000,MATCH(1,INDEX(('ce raw data'!$A$2:$A$3000=C191)*('ce raw data'!$B$2:$B$3000=$B242),,),0),MATCH(N194,'ce raw data'!$C$1:$CZ$1,0))),"-")</f>
        <v>-</v>
      </c>
    </row>
    <row r="243" spans="2:14" hidden="1" x14ac:dyDescent="0.4">
      <c r="B243" s="13"/>
      <c r="C243" s="8" t="str">
        <f>IFERROR(IF(INDEX('ce raw data'!$C$2:$CZ$3000,MATCH(1,INDEX(('ce raw data'!$A$2:$A$3000=C191)*('ce raw data'!$B$2:$B$3000=$B244),,),0),MATCH(SUBSTITUTE(C194,"Allele","Height"),'ce raw data'!$C$1:$CZ$1,0))="","-",INDEX('ce raw data'!$C$2:$CZ$3000,MATCH(1,INDEX(('ce raw data'!$A$2:$A$3000=C191)*('ce raw data'!$B$2:$B$3000=$B244),,),0),MATCH(SUBSTITUTE(C194,"Allele","Height"),'ce raw data'!$C$1:$CZ$1,0))),"-")</f>
        <v>-</v>
      </c>
      <c r="D243" s="8" t="str">
        <f>IFERROR(IF(INDEX('ce raw data'!$C$2:$CZ$3000,MATCH(1,INDEX(('ce raw data'!$A$2:$A$3000=C191)*('ce raw data'!$B$2:$B$3000=$B244),,),0),MATCH(SUBSTITUTE(D194,"Allele","Height"),'ce raw data'!$C$1:$CZ$1,0))="","-",INDEX('ce raw data'!$C$2:$CZ$3000,MATCH(1,INDEX(('ce raw data'!$A$2:$A$3000=C191)*('ce raw data'!$B$2:$B$3000=$B244),,),0),MATCH(SUBSTITUTE(D194,"Allele","Height"),'ce raw data'!$C$1:$CZ$1,0))),"-")</f>
        <v>-</v>
      </c>
      <c r="E243" s="8" t="str">
        <f>IFERROR(IF(INDEX('ce raw data'!$C$2:$CZ$3000,MATCH(1,INDEX(('ce raw data'!$A$2:$A$3000=C191)*('ce raw data'!$B$2:$B$3000=$B244),,),0),MATCH(SUBSTITUTE(E194,"Allele","Height"),'ce raw data'!$C$1:$CZ$1,0))="","-",INDEX('ce raw data'!$C$2:$CZ$3000,MATCH(1,INDEX(('ce raw data'!$A$2:$A$3000=C191)*('ce raw data'!$B$2:$B$3000=$B244),,),0),MATCH(SUBSTITUTE(E194,"Allele","Height"),'ce raw data'!$C$1:$CZ$1,0))),"-")</f>
        <v>-</v>
      </c>
      <c r="F243" s="8" t="str">
        <f>IFERROR(IF(INDEX('ce raw data'!$C$2:$CZ$3000,MATCH(1,INDEX(('ce raw data'!$A$2:$A$3000=C191)*('ce raw data'!$B$2:$B$3000=$B244),,),0),MATCH(SUBSTITUTE(F194,"Allele","Height"),'ce raw data'!$C$1:$CZ$1,0))="","-",INDEX('ce raw data'!$C$2:$CZ$3000,MATCH(1,INDEX(('ce raw data'!$A$2:$A$3000=C191)*('ce raw data'!$B$2:$B$3000=$B244),,),0),MATCH(SUBSTITUTE(F194,"Allele","Height"),'ce raw data'!$C$1:$CZ$1,0))),"-")</f>
        <v>-</v>
      </c>
      <c r="G243" s="8" t="str">
        <f>IFERROR(IF(INDEX('ce raw data'!$C$2:$CZ$3000,MATCH(1,INDEX(('ce raw data'!$A$2:$A$3000=C191)*('ce raw data'!$B$2:$B$3000=$B244),,),0),MATCH(SUBSTITUTE(G194,"Allele","Height"),'ce raw data'!$C$1:$CZ$1,0))="","-",INDEX('ce raw data'!$C$2:$CZ$3000,MATCH(1,INDEX(('ce raw data'!$A$2:$A$3000=C191)*('ce raw data'!$B$2:$B$3000=$B244),,),0),MATCH(SUBSTITUTE(G194,"Allele","Height"),'ce raw data'!$C$1:$CZ$1,0))),"-")</f>
        <v>-</v>
      </c>
      <c r="H243" s="8" t="str">
        <f>IFERROR(IF(INDEX('ce raw data'!$C$2:$CZ$3000,MATCH(1,INDEX(('ce raw data'!$A$2:$A$3000=C191)*('ce raw data'!$B$2:$B$3000=$B244),,),0),MATCH(SUBSTITUTE(H194,"Allele","Height"),'ce raw data'!$C$1:$CZ$1,0))="","-",INDEX('ce raw data'!$C$2:$CZ$3000,MATCH(1,INDEX(('ce raw data'!$A$2:$A$3000=C191)*('ce raw data'!$B$2:$B$3000=$B244),,),0),MATCH(SUBSTITUTE(H194,"Allele","Height"),'ce raw data'!$C$1:$CZ$1,0))),"-")</f>
        <v>-</v>
      </c>
      <c r="I243" s="8" t="str">
        <f>IFERROR(IF(INDEX('ce raw data'!$C$2:$CZ$3000,MATCH(1,INDEX(('ce raw data'!$A$2:$A$3000=C191)*('ce raw data'!$B$2:$B$3000=$B244),,),0),MATCH(SUBSTITUTE(I194,"Allele","Height"),'ce raw data'!$C$1:$CZ$1,0))="","-",INDEX('ce raw data'!$C$2:$CZ$3000,MATCH(1,INDEX(('ce raw data'!$A$2:$A$3000=C191)*('ce raw data'!$B$2:$B$3000=$B244),,),0),MATCH(SUBSTITUTE(I194,"Allele","Height"),'ce raw data'!$C$1:$CZ$1,0))),"-")</f>
        <v>-</v>
      </c>
      <c r="J243" s="8" t="str">
        <f>IFERROR(IF(INDEX('ce raw data'!$C$2:$CZ$3000,MATCH(1,INDEX(('ce raw data'!$A$2:$A$3000=C191)*('ce raw data'!$B$2:$B$3000=$B244),,),0),MATCH(SUBSTITUTE(J194,"Allele","Height"),'ce raw data'!$C$1:$CZ$1,0))="","-",INDEX('ce raw data'!$C$2:$CZ$3000,MATCH(1,INDEX(('ce raw data'!$A$2:$A$3000=C191)*('ce raw data'!$B$2:$B$3000=$B244),,),0),MATCH(SUBSTITUTE(J194,"Allele","Height"),'ce raw data'!$C$1:$CZ$1,0))),"-")</f>
        <v>-</v>
      </c>
      <c r="K243" s="8" t="str">
        <f>IFERROR(IF(INDEX('ce raw data'!$C$2:$CZ$3000,MATCH(1,INDEX(('ce raw data'!$A$2:$A$3000=C191)*('ce raw data'!$B$2:$B$3000=$B244),,),0),MATCH(SUBSTITUTE(K194,"Allele","Height"),'ce raw data'!$C$1:$CZ$1,0))="","-",INDEX('ce raw data'!$C$2:$CZ$3000,MATCH(1,INDEX(('ce raw data'!$A$2:$A$3000=C191)*('ce raw data'!$B$2:$B$3000=$B244),,),0),MATCH(SUBSTITUTE(K194,"Allele","Height"),'ce raw data'!$C$1:$CZ$1,0))),"-")</f>
        <v>-</v>
      </c>
      <c r="L243" s="8" t="str">
        <f>IFERROR(IF(INDEX('ce raw data'!$C$2:$CZ$3000,MATCH(1,INDEX(('ce raw data'!$A$2:$A$3000=C191)*('ce raw data'!$B$2:$B$3000=$B244),,),0),MATCH(SUBSTITUTE(L194,"Allele","Height"),'ce raw data'!$C$1:$CZ$1,0))="","-",INDEX('ce raw data'!$C$2:$CZ$3000,MATCH(1,INDEX(('ce raw data'!$A$2:$A$3000=C191)*('ce raw data'!$B$2:$B$3000=$B244),,),0),MATCH(SUBSTITUTE(L194,"Allele","Height"),'ce raw data'!$C$1:$CZ$1,0))),"-")</f>
        <v>-</v>
      </c>
      <c r="M243" s="8" t="str">
        <f>IFERROR(IF(INDEX('ce raw data'!$C$2:$CZ$3000,MATCH(1,INDEX(('ce raw data'!$A$2:$A$3000=C191)*('ce raw data'!$B$2:$B$3000=$B244),,),0),MATCH(SUBSTITUTE(M194,"Allele","Height"),'ce raw data'!$C$1:$CZ$1,0))="","-",INDEX('ce raw data'!$C$2:$CZ$3000,MATCH(1,INDEX(('ce raw data'!$A$2:$A$3000=C191)*('ce raw data'!$B$2:$B$3000=$B244),,),0),MATCH(SUBSTITUTE(M194,"Allele","Height"),'ce raw data'!$C$1:$CZ$1,0))),"-")</f>
        <v>-</v>
      </c>
      <c r="N243" s="8" t="str">
        <f>IFERROR(IF(INDEX('ce raw data'!$C$2:$CZ$3000,MATCH(1,INDEX(('ce raw data'!$A$2:$A$3000=C191)*('ce raw data'!$B$2:$B$3000=$B244),,),0),MATCH(SUBSTITUTE(N194,"Allele","Height"),'ce raw data'!$C$1:$CZ$1,0))="","-",INDEX('ce raw data'!$C$2:$CZ$3000,MATCH(1,INDEX(('ce raw data'!$A$2:$A$3000=C191)*('ce raw data'!$B$2:$B$3000=$B244),,),0),MATCH(SUBSTITUTE(N194,"Allele","Height"),'ce raw data'!$C$1:$CZ$1,0))),"-")</f>
        <v>-</v>
      </c>
    </row>
    <row r="244" spans="2:14" x14ac:dyDescent="0.4">
      <c r="B244" s="13" t="str">
        <f>'Allele Call Table'!$A$119</f>
        <v>FGA</v>
      </c>
      <c r="C244" s="8" t="str">
        <f>IFERROR(IF(INDEX('ce raw data'!$C$2:$CZ$3000,MATCH(1,INDEX(('ce raw data'!$A$2:$A$3000=C191)*('ce raw data'!$B$2:$B$3000=$B244),,),0),MATCH(C194,'ce raw data'!$C$1:$CZ$1,0))="","-",INDEX('ce raw data'!$C$2:$CZ$3000,MATCH(1,INDEX(('ce raw data'!$A$2:$A$3000=C191)*('ce raw data'!$B$2:$B$3000=$B244),,),0),MATCH(C194,'ce raw data'!$C$1:$CZ$1,0))),"-")</f>
        <v>-</v>
      </c>
      <c r="D244" s="8" t="str">
        <f>IFERROR(IF(INDEX('ce raw data'!$C$2:$CZ$3000,MATCH(1,INDEX(('ce raw data'!$A$2:$A$3000=C191)*('ce raw data'!$B$2:$B$3000=$B244),,),0),MATCH(D194,'ce raw data'!$C$1:$CZ$1,0))="","-",INDEX('ce raw data'!$C$2:$CZ$3000,MATCH(1,INDEX(('ce raw data'!$A$2:$A$3000=C191)*('ce raw data'!$B$2:$B$3000=$B244),,),0),MATCH(D194,'ce raw data'!$C$1:$CZ$1,0))),"-")</f>
        <v>-</v>
      </c>
      <c r="E244" s="8" t="str">
        <f>IFERROR(IF(INDEX('ce raw data'!$C$2:$CZ$3000,MATCH(1,INDEX(('ce raw data'!$A$2:$A$3000=C191)*('ce raw data'!$B$2:$B$3000=$B244),,),0),MATCH(E194,'ce raw data'!$C$1:$CZ$1,0))="","-",INDEX('ce raw data'!$C$2:$CZ$3000,MATCH(1,INDEX(('ce raw data'!$A$2:$A$3000=C191)*('ce raw data'!$B$2:$B$3000=$B244),,),0),MATCH(E194,'ce raw data'!$C$1:$CZ$1,0))),"-")</f>
        <v>-</v>
      </c>
      <c r="F244" s="8" t="str">
        <f>IFERROR(IF(INDEX('ce raw data'!$C$2:$CZ$3000,MATCH(1,INDEX(('ce raw data'!$A$2:$A$3000=C191)*('ce raw data'!$B$2:$B$3000=$B244),,),0),MATCH(F194,'ce raw data'!$C$1:$CZ$1,0))="","-",INDEX('ce raw data'!$C$2:$CZ$3000,MATCH(1,INDEX(('ce raw data'!$A$2:$A$3000=C191)*('ce raw data'!$B$2:$B$3000=$B244),,),0),MATCH(F194,'ce raw data'!$C$1:$CZ$1,0))),"-")</f>
        <v>-</v>
      </c>
      <c r="G244" s="8" t="str">
        <f>IFERROR(IF(INDEX('ce raw data'!$C$2:$CZ$3000,MATCH(1,INDEX(('ce raw data'!$A$2:$A$3000=C191)*('ce raw data'!$B$2:$B$3000=$B244),,),0),MATCH(G194,'ce raw data'!$C$1:$CZ$1,0))="","-",INDEX('ce raw data'!$C$2:$CZ$3000,MATCH(1,INDEX(('ce raw data'!$A$2:$A$3000=C191)*('ce raw data'!$B$2:$B$3000=$B244),,),0),MATCH(G194,'ce raw data'!$C$1:$CZ$1,0))),"-")</f>
        <v>-</v>
      </c>
      <c r="H244" s="8" t="str">
        <f>IFERROR(IF(INDEX('ce raw data'!$C$2:$CZ$3000,MATCH(1,INDEX(('ce raw data'!$A$2:$A$3000=C191)*('ce raw data'!$B$2:$B$3000=$B244),,),0),MATCH(H194,'ce raw data'!$C$1:$CZ$1,0))="","-",INDEX('ce raw data'!$C$2:$CZ$3000,MATCH(1,INDEX(('ce raw data'!$A$2:$A$3000=C191)*('ce raw data'!$B$2:$B$3000=$B244),,),0),MATCH(H194,'ce raw data'!$C$1:$CZ$1,0))),"-")</f>
        <v>-</v>
      </c>
      <c r="I244" s="8" t="str">
        <f>IFERROR(IF(INDEX('ce raw data'!$C$2:$CZ$3000,MATCH(1,INDEX(('ce raw data'!$A$2:$A$3000=C191)*('ce raw data'!$B$2:$B$3000=$B244),,),0),MATCH(I194,'ce raw data'!$C$1:$CZ$1,0))="","-",INDEX('ce raw data'!$C$2:$CZ$3000,MATCH(1,INDEX(('ce raw data'!$A$2:$A$3000=C191)*('ce raw data'!$B$2:$B$3000=$B244),,),0),MATCH(I194,'ce raw data'!$C$1:$CZ$1,0))),"-")</f>
        <v>-</v>
      </c>
      <c r="J244" s="8" t="str">
        <f>IFERROR(IF(INDEX('ce raw data'!$C$2:$CZ$3000,MATCH(1,INDEX(('ce raw data'!$A$2:$A$3000=C191)*('ce raw data'!$B$2:$B$3000=$B244),,),0),MATCH(J194,'ce raw data'!$C$1:$CZ$1,0))="","-",INDEX('ce raw data'!$C$2:$CZ$3000,MATCH(1,INDEX(('ce raw data'!$A$2:$A$3000=C191)*('ce raw data'!$B$2:$B$3000=$B244),,),0),MATCH(J194,'ce raw data'!$C$1:$CZ$1,0))),"-")</f>
        <v>-</v>
      </c>
      <c r="K244" s="8" t="str">
        <f>IFERROR(IF(INDEX('ce raw data'!$C$2:$CZ$3000,MATCH(1,INDEX(('ce raw data'!$A$2:$A$3000=C191)*('ce raw data'!$B$2:$B$3000=$B244),,),0),MATCH(K194,'ce raw data'!$C$1:$CZ$1,0))="","-",INDEX('ce raw data'!$C$2:$CZ$3000,MATCH(1,INDEX(('ce raw data'!$A$2:$A$3000=C191)*('ce raw data'!$B$2:$B$3000=$B244),,),0),MATCH(K194,'ce raw data'!$C$1:$CZ$1,0))),"-")</f>
        <v>-</v>
      </c>
      <c r="L244" s="8" t="str">
        <f>IFERROR(IF(INDEX('ce raw data'!$C$2:$CZ$3000,MATCH(1,INDEX(('ce raw data'!$A$2:$A$3000=C191)*('ce raw data'!$B$2:$B$3000=$B244),,),0),MATCH(L194,'ce raw data'!$C$1:$CZ$1,0))="","-",INDEX('ce raw data'!$C$2:$CZ$3000,MATCH(1,INDEX(('ce raw data'!$A$2:$A$3000=C191)*('ce raw data'!$B$2:$B$3000=$B244),,),0),MATCH(L194,'ce raw data'!$C$1:$CZ$1,0))),"-")</f>
        <v>-</v>
      </c>
      <c r="M244" s="8" t="str">
        <f>IFERROR(IF(INDEX('ce raw data'!$C$2:$CZ$3000,MATCH(1,INDEX(('ce raw data'!$A$2:$A$3000=C191)*('ce raw data'!$B$2:$B$3000=$B244),,),0),MATCH(M194,'ce raw data'!$C$1:$CZ$1,0))="","-",INDEX('ce raw data'!$C$2:$CZ$3000,MATCH(1,INDEX(('ce raw data'!$A$2:$A$3000=C191)*('ce raw data'!$B$2:$B$3000=$B244),,),0),MATCH(M194,'ce raw data'!$C$1:$CZ$1,0))),"-")</f>
        <v>-</v>
      </c>
      <c r="N244" s="8" t="str">
        <f>IFERROR(IF(INDEX('ce raw data'!$C$2:$CZ$3000,MATCH(1,INDEX(('ce raw data'!$A$2:$A$3000=C191)*('ce raw data'!$B$2:$B$3000=$B244),,),0),MATCH(N194,'ce raw data'!$C$1:$CZ$1,0))="","-",INDEX('ce raw data'!$C$2:$CZ$3000,MATCH(1,INDEX(('ce raw data'!$A$2:$A$3000=C191)*('ce raw data'!$B$2:$B$3000=$B244),,),0),MATCH(N194,'ce raw data'!$C$1:$CZ$1,0))),"-")</f>
        <v>-</v>
      </c>
    </row>
    <row r="245" spans="2:14" hidden="1" x14ac:dyDescent="0.4">
      <c r="B245" s="13"/>
      <c r="C245" s="8" t="str">
        <f>IFERROR(IF(INDEX('ce raw data'!$C$2:$CZ$3000,MATCH(1,INDEX(('ce raw data'!$A$2:$A$3000=C191)*('ce raw data'!$B$2:$B$3000=$B246),,),0),MATCH(SUBSTITUTE(C194,"Allele","Height"),'ce raw data'!$C$1:$CZ$1,0))="","-",INDEX('ce raw data'!$C$2:$CZ$3000,MATCH(1,INDEX(('ce raw data'!$A$2:$A$3000=C191)*('ce raw data'!$B$2:$B$3000=$B246),,),0),MATCH(SUBSTITUTE(C194,"Allele","Height"),'ce raw data'!$C$1:$CZ$1,0))),"-")</f>
        <v>-</v>
      </c>
      <c r="D245" s="8" t="str">
        <f>IFERROR(IF(INDEX('ce raw data'!$C$2:$CZ$3000,MATCH(1,INDEX(('ce raw data'!$A$2:$A$3000=C191)*('ce raw data'!$B$2:$B$3000=$B246),,),0),MATCH(SUBSTITUTE(D194,"Allele","Height"),'ce raw data'!$C$1:$CZ$1,0))="","-",INDEX('ce raw data'!$C$2:$CZ$3000,MATCH(1,INDEX(('ce raw data'!$A$2:$A$3000=C191)*('ce raw data'!$B$2:$B$3000=$B246),,),0),MATCH(SUBSTITUTE(D194,"Allele","Height"),'ce raw data'!$C$1:$CZ$1,0))),"-")</f>
        <v>-</v>
      </c>
      <c r="E245" s="8" t="str">
        <f>IFERROR(IF(INDEX('ce raw data'!$C$2:$CZ$3000,MATCH(1,INDEX(('ce raw data'!$A$2:$A$3000=C191)*('ce raw data'!$B$2:$B$3000=$B246),,),0),MATCH(SUBSTITUTE(E194,"Allele","Height"),'ce raw data'!$C$1:$CZ$1,0))="","-",INDEX('ce raw data'!$C$2:$CZ$3000,MATCH(1,INDEX(('ce raw data'!$A$2:$A$3000=C191)*('ce raw data'!$B$2:$B$3000=$B246),,),0),MATCH(SUBSTITUTE(E194,"Allele","Height"),'ce raw data'!$C$1:$CZ$1,0))),"-")</f>
        <v>-</v>
      </c>
      <c r="F245" s="8" t="str">
        <f>IFERROR(IF(INDEX('ce raw data'!$C$2:$CZ$3000,MATCH(1,INDEX(('ce raw data'!$A$2:$A$3000=C191)*('ce raw data'!$B$2:$B$3000=$B246),,),0),MATCH(SUBSTITUTE(F194,"Allele","Height"),'ce raw data'!$C$1:$CZ$1,0))="","-",INDEX('ce raw data'!$C$2:$CZ$3000,MATCH(1,INDEX(('ce raw data'!$A$2:$A$3000=C191)*('ce raw data'!$B$2:$B$3000=$B246),,),0),MATCH(SUBSTITUTE(F194,"Allele","Height"),'ce raw data'!$C$1:$CZ$1,0))),"-")</f>
        <v>-</v>
      </c>
      <c r="G245" s="8" t="str">
        <f>IFERROR(IF(INDEX('ce raw data'!$C$2:$CZ$3000,MATCH(1,INDEX(('ce raw data'!$A$2:$A$3000=C191)*('ce raw data'!$B$2:$B$3000=$B246),,),0),MATCH(SUBSTITUTE(G194,"Allele","Height"),'ce raw data'!$C$1:$CZ$1,0))="","-",INDEX('ce raw data'!$C$2:$CZ$3000,MATCH(1,INDEX(('ce raw data'!$A$2:$A$3000=C191)*('ce raw data'!$B$2:$B$3000=$B246),,),0),MATCH(SUBSTITUTE(G194,"Allele","Height"),'ce raw data'!$C$1:$CZ$1,0))),"-")</f>
        <v>-</v>
      </c>
      <c r="H245" s="8" t="str">
        <f>IFERROR(IF(INDEX('ce raw data'!$C$2:$CZ$3000,MATCH(1,INDEX(('ce raw data'!$A$2:$A$3000=C191)*('ce raw data'!$B$2:$B$3000=$B246),,),0),MATCH(SUBSTITUTE(H194,"Allele","Height"),'ce raw data'!$C$1:$CZ$1,0))="","-",INDEX('ce raw data'!$C$2:$CZ$3000,MATCH(1,INDEX(('ce raw data'!$A$2:$A$3000=C191)*('ce raw data'!$B$2:$B$3000=$B246),,),0),MATCH(SUBSTITUTE(H194,"Allele","Height"),'ce raw data'!$C$1:$CZ$1,0))),"-")</f>
        <v>-</v>
      </c>
      <c r="I245" s="8" t="str">
        <f>IFERROR(IF(INDEX('ce raw data'!$C$2:$CZ$3000,MATCH(1,INDEX(('ce raw data'!$A$2:$A$3000=C191)*('ce raw data'!$B$2:$B$3000=$B246),,),0),MATCH(SUBSTITUTE(I194,"Allele","Height"),'ce raw data'!$C$1:$CZ$1,0))="","-",INDEX('ce raw data'!$C$2:$CZ$3000,MATCH(1,INDEX(('ce raw data'!$A$2:$A$3000=C191)*('ce raw data'!$B$2:$B$3000=$B246),,),0),MATCH(SUBSTITUTE(I194,"Allele","Height"),'ce raw data'!$C$1:$CZ$1,0))),"-")</f>
        <v>-</v>
      </c>
      <c r="J245" s="8" t="str">
        <f>IFERROR(IF(INDEX('ce raw data'!$C$2:$CZ$3000,MATCH(1,INDEX(('ce raw data'!$A$2:$A$3000=C191)*('ce raw data'!$B$2:$B$3000=$B246),,),0),MATCH(SUBSTITUTE(J194,"Allele","Height"),'ce raw data'!$C$1:$CZ$1,0))="","-",INDEX('ce raw data'!$C$2:$CZ$3000,MATCH(1,INDEX(('ce raw data'!$A$2:$A$3000=C191)*('ce raw data'!$B$2:$B$3000=$B246),,),0),MATCH(SUBSTITUTE(J194,"Allele","Height"),'ce raw data'!$C$1:$CZ$1,0))),"-")</f>
        <v>-</v>
      </c>
      <c r="K245" s="8" t="str">
        <f>IFERROR(IF(INDEX('ce raw data'!$C$2:$CZ$3000,MATCH(1,INDEX(('ce raw data'!$A$2:$A$3000=C191)*('ce raw data'!$B$2:$B$3000=$B246),,),0),MATCH(SUBSTITUTE(K194,"Allele","Height"),'ce raw data'!$C$1:$CZ$1,0))="","-",INDEX('ce raw data'!$C$2:$CZ$3000,MATCH(1,INDEX(('ce raw data'!$A$2:$A$3000=C191)*('ce raw data'!$B$2:$B$3000=$B246),,),0),MATCH(SUBSTITUTE(K194,"Allele","Height"),'ce raw data'!$C$1:$CZ$1,0))),"-")</f>
        <v>-</v>
      </c>
      <c r="L245" s="8" t="str">
        <f>IFERROR(IF(INDEX('ce raw data'!$C$2:$CZ$3000,MATCH(1,INDEX(('ce raw data'!$A$2:$A$3000=C191)*('ce raw data'!$B$2:$B$3000=$B246),,),0),MATCH(SUBSTITUTE(L194,"Allele","Height"),'ce raw data'!$C$1:$CZ$1,0))="","-",INDEX('ce raw data'!$C$2:$CZ$3000,MATCH(1,INDEX(('ce raw data'!$A$2:$A$3000=C191)*('ce raw data'!$B$2:$B$3000=$B246),,),0),MATCH(SUBSTITUTE(L194,"Allele","Height"),'ce raw data'!$C$1:$CZ$1,0))),"-")</f>
        <v>-</v>
      </c>
      <c r="M245" s="8" t="str">
        <f>IFERROR(IF(INDEX('ce raw data'!$C$2:$CZ$3000,MATCH(1,INDEX(('ce raw data'!$A$2:$A$3000=C191)*('ce raw data'!$B$2:$B$3000=$B246),,),0),MATCH(SUBSTITUTE(M194,"Allele","Height"),'ce raw data'!$C$1:$CZ$1,0))="","-",INDEX('ce raw data'!$C$2:$CZ$3000,MATCH(1,INDEX(('ce raw data'!$A$2:$A$3000=C191)*('ce raw data'!$B$2:$B$3000=$B246),,),0),MATCH(SUBSTITUTE(M194,"Allele","Height"),'ce raw data'!$C$1:$CZ$1,0))),"-")</f>
        <v>-</v>
      </c>
      <c r="N245" s="8" t="str">
        <f>IFERROR(IF(INDEX('ce raw data'!$C$2:$CZ$3000,MATCH(1,INDEX(('ce raw data'!$A$2:$A$3000=C191)*('ce raw data'!$B$2:$B$3000=$B246),,),0),MATCH(SUBSTITUTE(N194,"Allele","Height"),'ce raw data'!$C$1:$CZ$1,0))="","-",INDEX('ce raw data'!$C$2:$CZ$3000,MATCH(1,INDEX(('ce raw data'!$A$2:$A$3000=C191)*('ce raw data'!$B$2:$B$3000=$B246),,),0),MATCH(SUBSTITUTE(N194,"Allele","Height"),'ce raw data'!$C$1:$CZ$1,0))),"-")</f>
        <v>-</v>
      </c>
    </row>
    <row r="246" spans="2:14" x14ac:dyDescent="0.4">
      <c r="B246" s="13" t="str">
        <f>'Allele Call Table'!$A$121</f>
        <v>DYS576</v>
      </c>
      <c r="C246" s="8" t="str">
        <f>IFERROR(IF(INDEX('ce raw data'!$C$2:$CZ$3000,MATCH(1,INDEX(('ce raw data'!$A$2:$A$3000=C191)*('ce raw data'!$B$2:$B$3000=$B246),,),0),MATCH(C194,'ce raw data'!$C$1:$CZ$1,0))="","-",INDEX('ce raw data'!$C$2:$CZ$3000,MATCH(1,INDEX(('ce raw data'!$A$2:$A$3000=C191)*('ce raw data'!$B$2:$B$3000=$B246),,),0),MATCH(C194,'ce raw data'!$C$1:$CZ$1,0))),"-")</f>
        <v>-</v>
      </c>
      <c r="D246" s="8" t="str">
        <f>IFERROR(IF(INDEX('ce raw data'!$C$2:$CZ$3000,MATCH(1,INDEX(('ce raw data'!$A$2:$A$3000=C191)*('ce raw data'!$B$2:$B$3000=$B246),,),0),MATCH(D194,'ce raw data'!$C$1:$CZ$1,0))="","-",INDEX('ce raw data'!$C$2:$CZ$3000,MATCH(1,INDEX(('ce raw data'!$A$2:$A$3000=C191)*('ce raw data'!$B$2:$B$3000=$B246),,),0),MATCH(D194,'ce raw data'!$C$1:$CZ$1,0))),"-")</f>
        <v>-</v>
      </c>
      <c r="E246" s="8" t="str">
        <f>IFERROR(IF(INDEX('ce raw data'!$C$2:$CZ$3000,MATCH(1,INDEX(('ce raw data'!$A$2:$A$3000=C191)*('ce raw data'!$B$2:$B$3000=$B246),,),0),MATCH(E194,'ce raw data'!$C$1:$CZ$1,0))="","-",INDEX('ce raw data'!$C$2:$CZ$3000,MATCH(1,INDEX(('ce raw data'!$A$2:$A$3000=C191)*('ce raw data'!$B$2:$B$3000=$B246),,),0),MATCH(E194,'ce raw data'!$C$1:$CZ$1,0))),"-")</f>
        <v>-</v>
      </c>
      <c r="F246" s="8" t="str">
        <f>IFERROR(IF(INDEX('ce raw data'!$C$2:$CZ$3000,MATCH(1,INDEX(('ce raw data'!$A$2:$A$3000=C191)*('ce raw data'!$B$2:$B$3000=$B246),,),0),MATCH(F194,'ce raw data'!$C$1:$CZ$1,0))="","-",INDEX('ce raw data'!$C$2:$CZ$3000,MATCH(1,INDEX(('ce raw data'!$A$2:$A$3000=C191)*('ce raw data'!$B$2:$B$3000=$B246),,),0),MATCH(F194,'ce raw data'!$C$1:$CZ$1,0))),"-")</f>
        <v>-</v>
      </c>
      <c r="G246" s="8" t="str">
        <f>IFERROR(IF(INDEX('ce raw data'!$C$2:$CZ$3000,MATCH(1,INDEX(('ce raw data'!$A$2:$A$3000=C191)*('ce raw data'!$B$2:$B$3000=$B246),,),0),MATCH(G194,'ce raw data'!$C$1:$CZ$1,0))="","-",INDEX('ce raw data'!$C$2:$CZ$3000,MATCH(1,INDEX(('ce raw data'!$A$2:$A$3000=C191)*('ce raw data'!$B$2:$B$3000=$B246),,),0),MATCH(G194,'ce raw data'!$C$1:$CZ$1,0))),"-")</f>
        <v>-</v>
      </c>
      <c r="H246" s="8" t="str">
        <f>IFERROR(IF(INDEX('ce raw data'!$C$2:$CZ$3000,MATCH(1,INDEX(('ce raw data'!$A$2:$A$3000=C191)*('ce raw data'!$B$2:$B$3000=$B246),,),0),MATCH(H194,'ce raw data'!$C$1:$CZ$1,0))="","-",INDEX('ce raw data'!$C$2:$CZ$3000,MATCH(1,INDEX(('ce raw data'!$A$2:$A$3000=C191)*('ce raw data'!$B$2:$B$3000=$B246),,),0),MATCH(H194,'ce raw data'!$C$1:$CZ$1,0))),"-")</f>
        <v>-</v>
      </c>
      <c r="I246" s="8" t="str">
        <f>IFERROR(IF(INDEX('ce raw data'!$C$2:$CZ$3000,MATCH(1,INDEX(('ce raw data'!$A$2:$A$3000=C191)*('ce raw data'!$B$2:$B$3000=$B246),,),0),MATCH(I194,'ce raw data'!$C$1:$CZ$1,0))="","-",INDEX('ce raw data'!$C$2:$CZ$3000,MATCH(1,INDEX(('ce raw data'!$A$2:$A$3000=C191)*('ce raw data'!$B$2:$B$3000=$B246),,),0),MATCH(I194,'ce raw data'!$C$1:$CZ$1,0))),"-")</f>
        <v>-</v>
      </c>
      <c r="J246" s="8" t="str">
        <f>IFERROR(IF(INDEX('ce raw data'!$C$2:$CZ$3000,MATCH(1,INDEX(('ce raw data'!$A$2:$A$3000=C191)*('ce raw data'!$B$2:$B$3000=$B246),,),0),MATCH(J194,'ce raw data'!$C$1:$CZ$1,0))="","-",INDEX('ce raw data'!$C$2:$CZ$3000,MATCH(1,INDEX(('ce raw data'!$A$2:$A$3000=C191)*('ce raw data'!$B$2:$B$3000=$B246),,),0),MATCH(J194,'ce raw data'!$C$1:$CZ$1,0))),"-")</f>
        <v>-</v>
      </c>
      <c r="K246" s="8" t="str">
        <f>IFERROR(IF(INDEX('ce raw data'!$C$2:$CZ$3000,MATCH(1,INDEX(('ce raw data'!$A$2:$A$3000=C191)*('ce raw data'!$B$2:$B$3000=$B246),,),0),MATCH(K194,'ce raw data'!$C$1:$CZ$1,0))="","-",INDEX('ce raw data'!$C$2:$CZ$3000,MATCH(1,INDEX(('ce raw data'!$A$2:$A$3000=C191)*('ce raw data'!$B$2:$B$3000=$B246),,),0),MATCH(K194,'ce raw data'!$C$1:$CZ$1,0))),"-")</f>
        <v>-</v>
      </c>
      <c r="L246" s="8" t="str">
        <f>IFERROR(IF(INDEX('ce raw data'!$C$2:$CZ$3000,MATCH(1,INDEX(('ce raw data'!$A$2:$A$3000=C191)*('ce raw data'!$B$2:$B$3000=$B246),,),0),MATCH(L194,'ce raw data'!$C$1:$CZ$1,0))="","-",INDEX('ce raw data'!$C$2:$CZ$3000,MATCH(1,INDEX(('ce raw data'!$A$2:$A$3000=C191)*('ce raw data'!$B$2:$B$3000=$B246),,),0),MATCH(L194,'ce raw data'!$C$1:$CZ$1,0))),"-")</f>
        <v>-</v>
      </c>
      <c r="M246" s="8" t="str">
        <f>IFERROR(IF(INDEX('ce raw data'!$C$2:$CZ$3000,MATCH(1,INDEX(('ce raw data'!$A$2:$A$3000=C191)*('ce raw data'!$B$2:$B$3000=$B246),,),0),MATCH(M194,'ce raw data'!$C$1:$CZ$1,0))="","-",INDEX('ce raw data'!$C$2:$CZ$3000,MATCH(1,INDEX(('ce raw data'!$A$2:$A$3000=C191)*('ce raw data'!$B$2:$B$3000=$B246),,),0),MATCH(M194,'ce raw data'!$C$1:$CZ$1,0))),"-")</f>
        <v>-</v>
      </c>
      <c r="N246" s="8" t="str">
        <f>IFERROR(IF(INDEX('ce raw data'!$C$2:$CZ$3000,MATCH(1,INDEX(('ce raw data'!$A$2:$A$3000=C191)*('ce raw data'!$B$2:$B$3000=$B246),,),0),MATCH(N194,'ce raw data'!$C$1:$CZ$1,0))="","-",INDEX('ce raw data'!$C$2:$CZ$3000,MATCH(1,INDEX(('ce raw data'!$A$2:$A$3000=C191)*('ce raw data'!$B$2:$B$3000=$B246),,),0),MATCH(N194,'ce raw data'!$C$1:$CZ$1,0))),"-")</f>
        <v>-</v>
      </c>
    </row>
    <row r="247" spans="2:14" hidden="1" x14ac:dyDescent="0.4">
      <c r="B247" s="13"/>
      <c r="C247" s="8" t="str">
        <f>IFERROR(IF(INDEX('ce raw data'!$C$2:$CZ$3000,MATCH(1,INDEX(('ce raw data'!$A$2:$A$3000=C191)*('ce raw data'!$B$2:$B$3000=$B248),,),0),MATCH(SUBSTITUTE(C194,"Allele","Height"),'ce raw data'!$C$1:$CZ$1,0))="","-",INDEX('ce raw data'!$C$2:$CZ$3000,MATCH(1,INDEX(('ce raw data'!$A$2:$A$3000=C191)*('ce raw data'!$B$2:$B$3000=$B248),,),0),MATCH(SUBSTITUTE(C194,"Allele","Height"),'ce raw data'!$C$1:$CZ$1,0))),"-")</f>
        <v>-</v>
      </c>
      <c r="D247" s="8" t="str">
        <f>IFERROR(IF(INDEX('ce raw data'!$C$2:$CZ$3000,MATCH(1,INDEX(('ce raw data'!$A$2:$A$3000=C191)*('ce raw data'!$B$2:$B$3000=$B248),,),0),MATCH(SUBSTITUTE(D194,"Allele","Height"),'ce raw data'!$C$1:$CZ$1,0))="","-",INDEX('ce raw data'!$C$2:$CZ$3000,MATCH(1,INDEX(('ce raw data'!$A$2:$A$3000=C191)*('ce raw data'!$B$2:$B$3000=$B248),,),0),MATCH(SUBSTITUTE(D194,"Allele","Height"),'ce raw data'!$C$1:$CZ$1,0))),"-")</f>
        <v>-</v>
      </c>
      <c r="E247" s="8" t="str">
        <f>IFERROR(IF(INDEX('ce raw data'!$C$2:$CZ$3000,MATCH(1,INDEX(('ce raw data'!$A$2:$A$3000=C191)*('ce raw data'!$B$2:$B$3000=$B248),,),0),MATCH(SUBSTITUTE(E194,"Allele","Height"),'ce raw data'!$C$1:$CZ$1,0))="","-",INDEX('ce raw data'!$C$2:$CZ$3000,MATCH(1,INDEX(('ce raw data'!$A$2:$A$3000=C191)*('ce raw data'!$B$2:$B$3000=$B248),,),0),MATCH(SUBSTITUTE(E194,"Allele","Height"),'ce raw data'!$C$1:$CZ$1,0))),"-")</f>
        <v>-</v>
      </c>
      <c r="F247" s="8" t="str">
        <f>IFERROR(IF(INDEX('ce raw data'!$C$2:$CZ$3000,MATCH(1,INDEX(('ce raw data'!$A$2:$A$3000=C191)*('ce raw data'!$B$2:$B$3000=$B248),,),0),MATCH(SUBSTITUTE(F194,"Allele","Height"),'ce raw data'!$C$1:$CZ$1,0))="","-",INDEX('ce raw data'!$C$2:$CZ$3000,MATCH(1,INDEX(('ce raw data'!$A$2:$A$3000=C191)*('ce raw data'!$B$2:$B$3000=$B248),,),0),MATCH(SUBSTITUTE(F194,"Allele","Height"),'ce raw data'!$C$1:$CZ$1,0))),"-")</f>
        <v>-</v>
      </c>
      <c r="G247" s="8" t="str">
        <f>IFERROR(IF(INDEX('ce raw data'!$C$2:$CZ$3000,MATCH(1,INDEX(('ce raw data'!$A$2:$A$3000=C191)*('ce raw data'!$B$2:$B$3000=$B248),,),0),MATCH(SUBSTITUTE(G194,"Allele","Height"),'ce raw data'!$C$1:$CZ$1,0))="","-",INDEX('ce raw data'!$C$2:$CZ$3000,MATCH(1,INDEX(('ce raw data'!$A$2:$A$3000=C191)*('ce raw data'!$B$2:$B$3000=$B248),,),0),MATCH(SUBSTITUTE(G194,"Allele","Height"),'ce raw data'!$C$1:$CZ$1,0))),"-")</f>
        <v>-</v>
      </c>
      <c r="H247" s="8" t="str">
        <f>IFERROR(IF(INDEX('ce raw data'!$C$2:$CZ$3000,MATCH(1,INDEX(('ce raw data'!$A$2:$A$3000=C191)*('ce raw data'!$B$2:$B$3000=$B248),,),0),MATCH(SUBSTITUTE(H194,"Allele","Height"),'ce raw data'!$C$1:$CZ$1,0))="","-",INDEX('ce raw data'!$C$2:$CZ$3000,MATCH(1,INDEX(('ce raw data'!$A$2:$A$3000=C191)*('ce raw data'!$B$2:$B$3000=$B248),,),0),MATCH(SUBSTITUTE(H194,"Allele","Height"),'ce raw data'!$C$1:$CZ$1,0))),"-")</f>
        <v>-</v>
      </c>
      <c r="I247" s="8" t="str">
        <f>IFERROR(IF(INDEX('ce raw data'!$C$2:$CZ$3000,MATCH(1,INDEX(('ce raw data'!$A$2:$A$3000=C191)*('ce raw data'!$B$2:$B$3000=$B248),,),0),MATCH(SUBSTITUTE(I194,"Allele","Height"),'ce raw data'!$C$1:$CZ$1,0))="","-",INDEX('ce raw data'!$C$2:$CZ$3000,MATCH(1,INDEX(('ce raw data'!$A$2:$A$3000=C191)*('ce raw data'!$B$2:$B$3000=$B248),,),0),MATCH(SUBSTITUTE(I194,"Allele","Height"),'ce raw data'!$C$1:$CZ$1,0))),"-")</f>
        <v>-</v>
      </c>
      <c r="J247" s="8" t="str">
        <f>IFERROR(IF(INDEX('ce raw data'!$C$2:$CZ$3000,MATCH(1,INDEX(('ce raw data'!$A$2:$A$3000=C191)*('ce raw data'!$B$2:$B$3000=$B248),,),0),MATCH(SUBSTITUTE(J194,"Allele","Height"),'ce raw data'!$C$1:$CZ$1,0))="","-",INDEX('ce raw data'!$C$2:$CZ$3000,MATCH(1,INDEX(('ce raw data'!$A$2:$A$3000=C191)*('ce raw data'!$B$2:$B$3000=$B248),,),0),MATCH(SUBSTITUTE(J194,"Allele","Height"),'ce raw data'!$C$1:$CZ$1,0))),"-")</f>
        <v>-</v>
      </c>
      <c r="K247" s="8" t="str">
        <f>IFERROR(IF(INDEX('ce raw data'!$C$2:$CZ$3000,MATCH(1,INDEX(('ce raw data'!$A$2:$A$3000=C191)*('ce raw data'!$B$2:$B$3000=$B248),,),0),MATCH(SUBSTITUTE(K194,"Allele","Height"),'ce raw data'!$C$1:$CZ$1,0))="","-",INDEX('ce raw data'!$C$2:$CZ$3000,MATCH(1,INDEX(('ce raw data'!$A$2:$A$3000=C191)*('ce raw data'!$B$2:$B$3000=$B248),,),0),MATCH(SUBSTITUTE(K194,"Allele","Height"),'ce raw data'!$C$1:$CZ$1,0))),"-")</f>
        <v>-</v>
      </c>
      <c r="L247" s="8" t="str">
        <f>IFERROR(IF(INDEX('ce raw data'!$C$2:$CZ$3000,MATCH(1,INDEX(('ce raw data'!$A$2:$A$3000=C191)*('ce raw data'!$B$2:$B$3000=$B248),,),0),MATCH(SUBSTITUTE(L194,"Allele","Height"),'ce raw data'!$C$1:$CZ$1,0))="","-",INDEX('ce raw data'!$C$2:$CZ$3000,MATCH(1,INDEX(('ce raw data'!$A$2:$A$3000=C191)*('ce raw data'!$B$2:$B$3000=$B248),,),0),MATCH(SUBSTITUTE(L194,"Allele","Height"),'ce raw data'!$C$1:$CZ$1,0))),"-")</f>
        <v>-</v>
      </c>
      <c r="M247" s="8" t="str">
        <f>IFERROR(IF(INDEX('ce raw data'!$C$2:$CZ$3000,MATCH(1,INDEX(('ce raw data'!$A$2:$A$3000=C191)*('ce raw data'!$B$2:$B$3000=$B248),,),0),MATCH(SUBSTITUTE(M194,"Allele","Height"),'ce raw data'!$C$1:$CZ$1,0))="","-",INDEX('ce raw data'!$C$2:$CZ$3000,MATCH(1,INDEX(('ce raw data'!$A$2:$A$3000=C191)*('ce raw data'!$B$2:$B$3000=$B248),,),0),MATCH(SUBSTITUTE(M194,"Allele","Height"),'ce raw data'!$C$1:$CZ$1,0))),"-")</f>
        <v>-</v>
      </c>
      <c r="N247" s="8" t="str">
        <f>IFERROR(IF(INDEX('ce raw data'!$C$2:$CZ$3000,MATCH(1,INDEX(('ce raw data'!$A$2:$A$3000=C191)*('ce raw data'!$B$2:$B$3000=$B248),,),0),MATCH(SUBSTITUTE(N194,"Allele","Height"),'ce raw data'!$C$1:$CZ$1,0))="","-",INDEX('ce raw data'!$C$2:$CZ$3000,MATCH(1,INDEX(('ce raw data'!$A$2:$A$3000=C191)*('ce raw data'!$B$2:$B$3000=$B248),,),0),MATCH(SUBSTITUTE(N194,"Allele","Height"),'ce raw data'!$C$1:$CZ$1,0))),"-")</f>
        <v>-</v>
      </c>
    </row>
    <row r="248" spans="2:14" x14ac:dyDescent="0.4">
      <c r="B248" s="13" t="str">
        <f>'Allele Call Table'!$A$123</f>
        <v>DYS570</v>
      </c>
      <c r="C248" s="8" t="str">
        <f>IFERROR(IF(INDEX('ce raw data'!$C$2:$CZ$3000,MATCH(1,INDEX(('ce raw data'!$A$2:$A$3000=C191)*('ce raw data'!$B$2:$B$3000=$B248),,),0),MATCH(C194,'ce raw data'!$C$1:$CZ$1,0))="","-",INDEX('ce raw data'!$C$2:$CZ$3000,MATCH(1,INDEX(('ce raw data'!$A$2:$A$3000=C191)*('ce raw data'!$B$2:$B$3000=$B248),,),0),MATCH(C194,'ce raw data'!$C$1:$CZ$1,0))),"-")</f>
        <v>-</v>
      </c>
      <c r="D248" s="8" t="str">
        <f>IFERROR(IF(INDEX('ce raw data'!$C$2:$CZ$3000,MATCH(1,INDEX(('ce raw data'!$A$2:$A$3000=C191)*('ce raw data'!$B$2:$B$3000=$B248),,),0),MATCH(D194,'ce raw data'!$C$1:$CZ$1,0))="","-",INDEX('ce raw data'!$C$2:$CZ$3000,MATCH(1,INDEX(('ce raw data'!$A$2:$A$3000=C191)*('ce raw data'!$B$2:$B$3000=$B248),,),0),MATCH(D194,'ce raw data'!$C$1:$CZ$1,0))),"-")</f>
        <v>-</v>
      </c>
      <c r="E248" s="8" t="str">
        <f>IFERROR(IF(INDEX('ce raw data'!$C$2:$CZ$3000,MATCH(1,INDEX(('ce raw data'!$A$2:$A$3000=C191)*('ce raw data'!$B$2:$B$3000=$B248),,),0),MATCH(E194,'ce raw data'!$C$1:$CZ$1,0))="","-",INDEX('ce raw data'!$C$2:$CZ$3000,MATCH(1,INDEX(('ce raw data'!$A$2:$A$3000=C191)*('ce raw data'!$B$2:$B$3000=$B248),,),0),MATCH(E194,'ce raw data'!$C$1:$CZ$1,0))),"-")</f>
        <v>-</v>
      </c>
      <c r="F248" s="8" t="str">
        <f>IFERROR(IF(INDEX('ce raw data'!$C$2:$CZ$3000,MATCH(1,INDEX(('ce raw data'!$A$2:$A$3000=C191)*('ce raw data'!$B$2:$B$3000=$B248),,),0),MATCH(F194,'ce raw data'!$C$1:$CZ$1,0))="","-",INDEX('ce raw data'!$C$2:$CZ$3000,MATCH(1,INDEX(('ce raw data'!$A$2:$A$3000=C191)*('ce raw data'!$B$2:$B$3000=$B248),,),0),MATCH(F194,'ce raw data'!$C$1:$CZ$1,0))),"-")</f>
        <v>-</v>
      </c>
      <c r="G248" s="8" t="str">
        <f>IFERROR(IF(INDEX('ce raw data'!$C$2:$CZ$3000,MATCH(1,INDEX(('ce raw data'!$A$2:$A$3000=C191)*('ce raw data'!$B$2:$B$3000=$B248),,),0),MATCH(G194,'ce raw data'!$C$1:$CZ$1,0))="","-",INDEX('ce raw data'!$C$2:$CZ$3000,MATCH(1,INDEX(('ce raw data'!$A$2:$A$3000=C191)*('ce raw data'!$B$2:$B$3000=$B248),,),0),MATCH(G194,'ce raw data'!$C$1:$CZ$1,0))),"-")</f>
        <v>-</v>
      </c>
      <c r="H248" s="8" t="str">
        <f>IFERROR(IF(INDEX('ce raw data'!$C$2:$CZ$3000,MATCH(1,INDEX(('ce raw data'!$A$2:$A$3000=C191)*('ce raw data'!$B$2:$B$3000=$B248),,),0),MATCH(H194,'ce raw data'!$C$1:$CZ$1,0))="","-",INDEX('ce raw data'!$C$2:$CZ$3000,MATCH(1,INDEX(('ce raw data'!$A$2:$A$3000=C191)*('ce raw data'!$B$2:$B$3000=$B248),,),0),MATCH(H194,'ce raw data'!$C$1:$CZ$1,0))),"-")</f>
        <v>-</v>
      </c>
      <c r="I248" s="8" t="str">
        <f>IFERROR(IF(INDEX('ce raw data'!$C$2:$CZ$3000,MATCH(1,INDEX(('ce raw data'!$A$2:$A$3000=C191)*('ce raw data'!$B$2:$B$3000=$B248),,),0),MATCH(I194,'ce raw data'!$C$1:$CZ$1,0))="","-",INDEX('ce raw data'!$C$2:$CZ$3000,MATCH(1,INDEX(('ce raw data'!$A$2:$A$3000=C191)*('ce raw data'!$B$2:$B$3000=$B248),,),0),MATCH(I194,'ce raw data'!$C$1:$CZ$1,0))),"-")</f>
        <v>-</v>
      </c>
      <c r="J248" s="8" t="str">
        <f>IFERROR(IF(INDEX('ce raw data'!$C$2:$CZ$3000,MATCH(1,INDEX(('ce raw data'!$A$2:$A$3000=C191)*('ce raw data'!$B$2:$B$3000=$B248),,),0),MATCH(J194,'ce raw data'!$C$1:$CZ$1,0))="","-",INDEX('ce raw data'!$C$2:$CZ$3000,MATCH(1,INDEX(('ce raw data'!$A$2:$A$3000=C191)*('ce raw data'!$B$2:$B$3000=$B248),,),0),MATCH(J194,'ce raw data'!$C$1:$CZ$1,0))),"-")</f>
        <v>-</v>
      </c>
      <c r="K248" s="8" t="str">
        <f>IFERROR(IF(INDEX('ce raw data'!$C$2:$CZ$3000,MATCH(1,INDEX(('ce raw data'!$A$2:$A$3000=C191)*('ce raw data'!$B$2:$B$3000=$B248),,),0),MATCH(K194,'ce raw data'!$C$1:$CZ$1,0))="","-",INDEX('ce raw data'!$C$2:$CZ$3000,MATCH(1,INDEX(('ce raw data'!$A$2:$A$3000=C191)*('ce raw data'!$B$2:$B$3000=$B248),,),0),MATCH(K194,'ce raw data'!$C$1:$CZ$1,0))),"-")</f>
        <v>-</v>
      </c>
      <c r="L248" s="8" t="str">
        <f>IFERROR(IF(INDEX('ce raw data'!$C$2:$CZ$3000,MATCH(1,INDEX(('ce raw data'!$A$2:$A$3000=C191)*('ce raw data'!$B$2:$B$3000=$B248),,),0),MATCH(L194,'ce raw data'!$C$1:$CZ$1,0))="","-",INDEX('ce raw data'!$C$2:$CZ$3000,MATCH(1,INDEX(('ce raw data'!$A$2:$A$3000=C191)*('ce raw data'!$B$2:$B$3000=$B248),,),0),MATCH(L194,'ce raw data'!$C$1:$CZ$1,0))),"-")</f>
        <v>-</v>
      </c>
      <c r="M248" s="8" t="str">
        <f>IFERROR(IF(INDEX('ce raw data'!$C$2:$CZ$3000,MATCH(1,INDEX(('ce raw data'!$A$2:$A$3000=C191)*('ce raw data'!$B$2:$B$3000=$B248),,),0),MATCH(M194,'ce raw data'!$C$1:$CZ$1,0))="","-",INDEX('ce raw data'!$C$2:$CZ$3000,MATCH(1,INDEX(('ce raw data'!$A$2:$A$3000=C191)*('ce raw data'!$B$2:$B$3000=$B248),,),0),MATCH(M194,'ce raw data'!$C$1:$CZ$1,0))),"-")</f>
        <v>-</v>
      </c>
      <c r="N248" s="8" t="str">
        <f>IFERROR(IF(INDEX('ce raw data'!$C$2:$CZ$3000,MATCH(1,INDEX(('ce raw data'!$A$2:$A$3000=C191)*('ce raw data'!$B$2:$B$3000=$B248),,),0),MATCH(N194,'ce raw data'!$C$1:$CZ$1,0))="","-",INDEX('ce raw data'!$C$2:$CZ$3000,MATCH(1,INDEX(('ce raw data'!$A$2:$A$3000=C191)*('ce raw data'!$B$2:$B$3000=$B248),,),0),MATCH(N194,'ce raw data'!$C$1:$CZ$1,0))),"-")</f>
        <v>-</v>
      </c>
    </row>
    <row r="249" spans="2:14" x14ac:dyDescent="0.4">
      <c r="B249" s="24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</row>
    <row r="250" spans="2:14" x14ac:dyDescent="0.4">
      <c r="B250" s="24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</row>
    <row r="251" spans="2:14" x14ac:dyDescent="0.4">
      <c r="B251" s="24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</row>
    <row r="252" spans="2:14" x14ac:dyDescent="0.4">
      <c r="B252" s="24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</row>
    <row r="253" spans="2:14" x14ac:dyDescent="0.4">
      <c r="B253" s="27" t="s">
        <v>1</v>
      </c>
      <c r="C253" s="23">
        <f ca="1">TODAY()</f>
        <v>44028</v>
      </c>
      <c r="F253" s="31" t="s">
        <v>2</v>
      </c>
      <c r="G253" s="31"/>
      <c r="H253" s="4" t="str">
        <f>H127</f>
        <v/>
      </c>
      <c r="N253" s="1"/>
    </row>
    <row r="254" spans="2:14" x14ac:dyDescent="0.4">
      <c r="B254" s="5" t="s">
        <v>4</v>
      </c>
      <c r="C254" s="36" t="str">
        <f>IF(INDEX('ce raw data'!$A:$A,2+27*4)="","blank",INDEX('ce raw data'!$A:$A,2+27*4))</f>
        <v>blank</v>
      </c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</row>
    <row r="255" spans="2:14" ht="24.6" x14ac:dyDescent="0.4">
      <c r="B255" s="6" t="s">
        <v>5</v>
      </c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</row>
    <row r="256" spans="2:14" x14ac:dyDescent="0.4">
      <c r="B256" s="7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</row>
    <row r="257" spans="2:14" x14ac:dyDescent="0.4">
      <c r="B257" s="5" t="s">
        <v>7</v>
      </c>
      <c r="C257" s="21" t="s">
        <v>8</v>
      </c>
      <c r="D257" s="21" t="s">
        <v>9</v>
      </c>
      <c r="E257" s="21" t="s">
        <v>40</v>
      </c>
      <c r="F257" s="21" t="s">
        <v>41</v>
      </c>
      <c r="G257" s="21" t="s">
        <v>42</v>
      </c>
      <c r="H257" s="21" t="s">
        <v>43</v>
      </c>
      <c r="I257" s="21" t="s">
        <v>44</v>
      </c>
      <c r="J257" s="21" t="s">
        <v>45</v>
      </c>
      <c r="K257" s="21" t="s">
        <v>46</v>
      </c>
      <c r="L257" s="21" t="s">
        <v>47</v>
      </c>
      <c r="M257" s="21" t="s">
        <v>48</v>
      </c>
      <c r="N257" s="21" t="s">
        <v>49</v>
      </c>
    </row>
    <row r="258" spans="2:14" hidden="1" x14ac:dyDescent="0.4">
      <c r="B258" s="28"/>
      <c r="C258" s="28" t="str">
        <f>IFERROR(IF(INDEX('ce raw data'!$C$2:$CZ$3000,MATCH(1,INDEX(('ce raw data'!$A$2:$A$3000=C254)*('ce raw data'!$B$2:$B$3000=$B259),,),0),MATCH(SUBSTITUTE(C257,"Allele","Height"),'ce raw data'!$C$1:$CZ$1,0))="","-",INDEX('ce raw data'!$C$2:$CZ$3000,MATCH(1,INDEX(('ce raw data'!$A$2:$A$3000=C254)*('ce raw data'!$B$2:$B$3000=$B259),,),0),MATCH(SUBSTITUTE(C257,"Allele","Height"),'ce raw data'!$C$1:$CZ$1,0))),"-")</f>
        <v>-</v>
      </c>
      <c r="D258" s="28" t="str">
        <f>IFERROR(IF(INDEX('ce raw data'!$C$2:$CZ$3000,MATCH(1,INDEX(('ce raw data'!$A$2:$A$3000=C254)*('ce raw data'!$B$2:$B$3000=$B259),,),0),MATCH(SUBSTITUTE(D257,"Allele","Height"),'ce raw data'!$C$1:$CZ$1,0))="","-",INDEX('ce raw data'!$C$2:$CZ$3000,MATCH(1,INDEX(('ce raw data'!$A$2:$A$3000=C254)*('ce raw data'!$B$2:$B$3000=$B259),,),0),MATCH(SUBSTITUTE(D257,"Allele","Height"),'ce raw data'!$C$1:$CZ$1,0))),"-")</f>
        <v>-</v>
      </c>
      <c r="E258" s="28" t="str">
        <f>IFERROR(IF(INDEX('ce raw data'!$C$2:$CZ$3000,MATCH(1,INDEX(('ce raw data'!$A$2:$A$3000=C254)*('ce raw data'!$B$2:$B$3000=$B259),,),0),MATCH(SUBSTITUTE(E257,"Allele","Height"),'ce raw data'!$C$1:$CZ$1,0))="","-",INDEX('ce raw data'!$C$2:$CZ$3000,MATCH(1,INDEX(('ce raw data'!$A$2:$A$3000=C254)*('ce raw data'!$B$2:$B$3000=$B259),,),0),MATCH(SUBSTITUTE(E257,"Allele","Height"),'ce raw data'!$C$1:$CZ$1,0))),"-")</f>
        <v>-</v>
      </c>
      <c r="F258" s="28" t="str">
        <f>IFERROR(IF(INDEX('ce raw data'!$C$2:$CZ$3000,MATCH(1,INDEX(('ce raw data'!$A$2:$A$3000=C254)*('ce raw data'!$B$2:$B$3000=$B259),,),0),MATCH(SUBSTITUTE(F257,"Allele","Height"),'ce raw data'!$C$1:$CZ$1,0))="","-",INDEX('ce raw data'!$C$2:$CZ$3000,MATCH(1,INDEX(('ce raw data'!$A$2:$A$3000=C254)*('ce raw data'!$B$2:$B$3000=$B259),,),0),MATCH(SUBSTITUTE(F257,"Allele","Height"),'ce raw data'!$C$1:$CZ$1,0))),"-")</f>
        <v>-</v>
      </c>
      <c r="G258" s="28" t="str">
        <f>IFERROR(IF(INDEX('ce raw data'!$C$2:$CZ$3000,MATCH(1,INDEX(('ce raw data'!$A$2:$A$3000=C254)*('ce raw data'!$B$2:$B$3000=$B259),,),0),MATCH(SUBSTITUTE(G257,"Allele","Height"),'ce raw data'!$C$1:$CZ$1,0))="","-",INDEX('ce raw data'!$C$2:$CZ$3000,MATCH(1,INDEX(('ce raw data'!$A$2:$A$3000=C254)*('ce raw data'!$B$2:$B$3000=$B259),,),0),MATCH(SUBSTITUTE(G257,"Allele","Height"),'ce raw data'!$C$1:$CZ$1,0))),"-")</f>
        <v>-</v>
      </c>
      <c r="H258" s="28" t="str">
        <f>IFERROR(IF(INDEX('ce raw data'!$C$2:$CZ$3000,MATCH(1,INDEX(('ce raw data'!$A$2:$A$3000=C254)*('ce raw data'!$B$2:$B$3000=$B259),,),0),MATCH(SUBSTITUTE(H257,"Allele","Height"),'ce raw data'!$C$1:$CZ$1,0))="","-",INDEX('ce raw data'!$C$2:$CZ$3000,MATCH(1,INDEX(('ce raw data'!$A$2:$A$3000=C254)*('ce raw data'!$B$2:$B$3000=$B259),,),0),MATCH(SUBSTITUTE(H257,"Allele","Height"),'ce raw data'!$C$1:$CZ$1,0))),"-")</f>
        <v>-</v>
      </c>
      <c r="I258" s="28" t="str">
        <f>IFERROR(IF(INDEX('ce raw data'!$C$2:$CZ$3000,MATCH(1,INDEX(('ce raw data'!$A$2:$A$3000=C254)*('ce raw data'!$B$2:$B$3000=$B259),,),0),MATCH(SUBSTITUTE(I257,"Allele","Height"),'ce raw data'!$C$1:$CZ$1,0))="","-",INDEX('ce raw data'!$C$2:$CZ$3000,MATCH(1,INDEX(('ce raw data'!$A$2:$A$3000=C254)*('ce raw data'!$B$2:$B$3000=$B259),,),0),MATCH(SUBSTITUTE(I257,"Allele","Height"),'ce raw data'!$C$1:$CZ$1,0))),"-")</f>
        <v>-</v>
      </c>
      <c r="J258" s="28" t="str">
        <f>IFERROR(IF(INDEX('ce raw data'!$C$2:$CZ$3000,MATCH(1,INDEX(('ce raw data'!$A$2:$A$3000=C254)*('ce raw data'!$B$2:$B$3000=$B259),,),0),MATCH(SUBSTITUTE(J257,"Allele","Height"),'ce raw data'!$C$1:$CZ$1,0))="","-",INDEX('ce raw data'!$C$2:$CZ$3000,MATCH(1,INDEX(('ce raw data'!$A$2:$A$3000=C254)*('ce raw data'!$B$2:$B$3000=$B259),,),0),MATCH(SUBSTITUTE(J257,"Allele","Height"),'ce raw data'!$C$1:$CZ$1,0))),"-")</f>
        <v>-</v>
      </c>
      <c r="K258" s="28" t="str">
        <f>IFERROR(IF(INDEX('ce raw data'!$C$2:$CZ$3000,MATCH(1,INDEX(('ce raw data'!$A$2:$A$3000=C254)*('ce raw data'!$B$2:$B$3000=$B259),,),0),MATCH(SUBSTITUTE(K257,"Allele","Height"),'ce raw data'!$C$1:$CZ$1,0))="","-",INDEX('ce raw data'!$C$2:$CZ$3000,MATCH(1,INDEX(('ce raw data'!$A$2:$A$3000=C254)*('ce raw data'!$B$2:$B$3000=$B259),,),0),MATCH(SUBSTITUTE(K257,"Allele","Height"),'ce raw data'!$C$1:$CZ$1,0))),"-")</f>
        <v>-</v>
      </c>
      <c r="L258" s="28" t="str">
        <f>IFERROR(IF(INDEX('ce raw data'!$C$2:$CZ$3000,MATCH(1,INDEX(('ce raw data'!$A$2:$A$3000=C254)*('ce raw data'!$B$2:$B$3000=$B259),,),0),MATCH(SUBSTITUTE(L257,"Allele","Height"),'ce raw data'!$C$1:$CZ$1,0))="","-",INDEX('ce raw data'!$C$2:$CZ$3000,MATCH(1,INDEX(('ce raw data'!$A$2:$A$3000=C254)*('ce raw data'!$B$2:$B$3000=$B259),,),0),MATCH(SUBSTITUTE(L257,"Allele","Height"),'ce raw data'!$C$1:$CZ$1,0))),"-")</f>
        <v>-</v>
      </c>
      <c r="M258" s="28" t="str">
        <f>IFERROR(IF(INDEX('ce raw data'!$C$2:$CZ$3000,MATCH(1,INDEX(('ce raw data'!$A$2:$A$3000=C254)*('ce raw data'!$B$2:$B$3000=$B259),,),0),MATCH(SUBSTITUTE(M257,"Allele","Height"),'ce raw data'!$C$1:$CZ$1,0))="","-",INDEX('ce raw data'!$C$2:$CZ$3000,MATCH(1,INDEX(('ce raw data'!$A$2:$A$3000=C254)*('ce raw data'!$B$2:$B$3000=$B259),,),0),MATCH(SUBSTITUTE(M257,"Allele","Height"),'ce raw data'!$C$1:$CZ$1,0))),"-")</f>
        <v>-</v>
      </c>
      <c r="N258" s="28" t="str">
        <f>IFERROR(IF(INDEX('ce raw data'!$C$2:$CZ$3000,MATCH(1,INDEX(('ce raw data'!$A$2:$A$3000=C254)*('ce raw data'!$B$2:$B$3000=$B259),,),0),MATCH(SUBSTITUTE(N257,"Allele","Height"),'ce raw data'!$C$1:$CZ$1,0))="","-",INDEX('ce raw data'!$C$2:$CZ$3000,MATCH(1,INDEX(('ce raw data'!$A$2:$A$3000=C254)*('ce raw data'!$B$2:$B$3000=$B259),,),0),MATCH(SUBSTITUTE(N257,"Allele","Height"),'ce raw data'!$C$1:$CZ$1,0))),"-")</f>
        <v>-</v>
      </c>
    </row>
    <row r="259" spans="2:14" x14ac:dyDescent="0.4">
      <c r="B259" s="10" t="str">
        <f>'Allele Call Table'!$A$71</f>
        <v>AMEL</v>
      </c>
      <c r="C259" s="8" t="str">
        <f>IFERROR(IF(INDEX('ce raw data'!$C$2:$CZ$3000,MATCH(1,INDEX(('ce raw data'!$A$2:$A$3000=C254)*('ce raw data'!$B$2:$B$3000=$B259),,),0),MATCH(C257,'ce raw data'!$C$1:$CZ$1,0))="","-",INDEX('ce raw data'!$C$2:$CZ$3000,MATCH(1,INDEX(('ce raw data'!$A$2:$A$3000=C254)*('ce raw data'!$B$2:$B$3000=$B259),,),0),MATCH(C257,'ce raw data'!$C$1:$CZ$1,0))),"-")</f>
        <v>-</v>
      </c>
      <c r="D259" s="8" t="str">
        <f>IFERROR(IF(INDEX('ce raw data'!$C$2:$CZ$3000,MATCH(1,INDEX(('ce raw data'!$A$2:$A$3000=C254)*('ce raw data'!$B$2:$B$3000=$B259),,),0),MATCH(D257,'ce raw data'!$C$1:$CZ$1,0))="","-",INDEX('ce raw data'!$C$2:$CZ$3000,MATCH(1,INDEX(('ce raw data'!$A$2:$A$3000=C254)*('ce raw data'!$B$2:$B$3000=$B259),,),0),MATCH(D257,'ce raw data'!$C$1:$CZ$1,0))),"-")</f>
        <v>-</v>
      </c>
      <c r="E259" s="8" t="str">
        <f>IFERROR(IF(INDEX('ce raw data'!$C$2:$CZ$3000,MATCH(1,INDEX(('ce raw data'!$A$2:$A$3000=C254)*('ce raw data'!$B$2:$B$3000=$B259),,),0),MATCH(E257,'ce raw data'!$C$1:$CZ$1,0))="","-",INDEX('ce raw data'!$C$2:$CZ$3000,MATCH(1,INDEX(('ce raw data'!$A$2:$A$3000=C254)*('ce raw data'!$B$2:$B$3000=$B259),,),0),MATCH(E257,'ce raw data'!$C$1:$CZ$1,0))),"-")</f>
        <v>-</v>
      </c>
      <c r="F259" s="8" t="str">
        <f>IFERROR(IF(INDEX('ce raw data'!$C$2:$CZ$3000,MATCH(1,INDEX(('ce raw data'!$A$2:$A$3000=C254)*('ce raw data'!$B$2:$B$3000=$B259),,),0),MATCH(F257,'ce raw data'!$C$1:$CZ$1,0))="","-",INDEX('ce raw data'!$C$2:$CZ$3000,MATCH(1,INDEX(('ce raw data'!$A$2:$A$3000=C254)*('ce raw data'!$B$2:$B$3000=$B259),,),0),MATCH(F257,'ce raw data'!$C$1:$CZ$1,0))),"-")</f>
        <v>-</v>
      </c>
      <c r="G259" s="8" t="str">
        <f>IFERROR(IF(INDEX('ce raw data'!$C$2:$CZ$3000,MATCH(1,INDEX(('ce raw data'!$A$2:$A$3000=C254)*('ce raw data'!$B$2:$B$3000=$B259),,),0),MATCH(G257,'ce raw data'!$C$1:$CZ$1,0))="","-",INDEX('ce raw data'!$C$2:$CZ$3000,MATCH(1,INDEX(('ce raw data'!$A$2:$A$3000=C254)*('ce raw data'!$B$2:$B$3000=$B259),,),0),MATCH(G257,'ce raw data'!$C$1:$CZ$1,0))),"-")</f>
        <v>-</v>
      </c>
      <c r="H259" s="8" t="str">
        <f>IFERROR(IF(INDEX('ce raw data'!$C$2:$CZ$3000,MATCH(1,INDEX(('ce raw data'!$A$2:$A$3000=C254)*('ce raw data'!$B$2:$B$3000=$B259),,),0),MATCH(H257,'ce raw data'!$C$1:$CZ$1,0))="","-",INDEX('ce raw data'!$C$2:$CZ$3000,MATCH(1,INDEX(('ce raw data'!$A$2:$A$3000=C254)*('ce raw data'!$B$2:$B$3000=$B259),,),0),MATCH(H257,'ce raw data'!$C$1:$CZ$1,0))),"-")</f>
        <v>-</v>
      </c>
      <c r="I259" s="8" t="str">
        <f>IFERROR(IF(INDEX('ce raw data'!$C$2:$CZ$3000,MATCH(1,INDEX(('ce raw data'!$A$2:$A$3000=C254)*('ce raw data'!$B$2:$B$3000=$B259),,),0),MATCH(I257,'ce raw data'!$C$1:$CZ$1,0))="","-",INDEX('ce raw data'!$C$2:$CZ$3000,MATCH(1,INDEX(('ce raw data'!$A$2:$A$3000=C254)*('ce raw data'!$B$2:$B$3000=$B259),,),0),MATCH(I257,'ce raw data'!$C$1:$CZ$1,0))),"-")</f>
        <v>-</v>
      </c>
      <c r="J259" s="8" t="str">
        <f>IFERROR(IF(INDEX('ce raw data'!$C$2:$CZ$3000,MATCH(1,INDEX(('ce raw data'!$A$2:$A$3000=C254)*('ce raw data'!$B$2:$B$3000=$B259),,),0),MATCH(J257,'ce raw data'!$C$1:$CZ$1,0))="","-",INDEX('ce raw data'!$C$2:$CZ$3000,MATCH(1,INDEX(('ce raw data'!$A$2:$A$3000=C254)*('ce raw data'!$B$2:$B$3000=$B259),,),0),MATCH(J257,'ce raw data'!$C$1:$CZ$1,0))),"-")</f>
        <v>-</v>
      </c>
      <c r="K259" s="8" t="str">
        <f>IFERROR(IF(INDEX('ce raw data'!$C$2:$CZ$3000,MATCH(1,INDEX(('ce raw data'!$A$2:$A$3000=C254)*('ce raw data'!$B$2:$B$3000=$B259),,),0),MATCH(K257,'ce raw data'!$C$1:$CZ$1,0))="","-",INDEX('ce raw data'!$C$2:$CZ$3000,MATCH(1,INDEX(('ce raw data'!$A$2:$A$3000=C254)*('ce raw data'!$B$2:$B$3000=$B259),,),0),MATCH(K257,'ce raw data'!$C$1:$CZ$1,0))),"-")</f>
        <v>-</v>
      </c>
      <c r="L259" s="8" t="str">
        <f>IFERROR(IF(INDEX('ce raw data'!$C$2:$CZ$3000,MATCH(1,INDEX(('ce raw data'!$A$2:$A$3000=C254)*('ce raw data'!$B$2:$B$3000=$B259),,),0),MATCH(L257,'ce raw data'!$C$1:$CZ$1,0))="","-",INDEX('ce raw data'!$C$2:$CZ$3000,MATCH(1,INDEX(('ce raw data'!$A$2:$A$3000=C254)*('ce raw data'!$B$2:$B$3000=$B259),,),0),MATCH(L257,'ce raw data'!$C$1:$CZ$1,0))),"-")</f>
        <v>-</v>
      </c>
      <c r="M259" s="8" t="str">
        <f>IFERROR(IF(INDEX('ce raw data'!$C$2:$CZ$3000,MATCH(1,INDEX(('ce raw data'!$A$2:$A$3000=C254)*('ce raw data'!$B$2:$B$3000=$B259),,),0),MATCH(M257,'ce raw data'!$C$1:$CZ$1,0))="","-",INDEX('ce raw data'!$C$2:$CZ$3000,MATCH(1,INDEX(('ce raw data'!$A$2:$A$3000=C254)*('ce raw data'!$B$2:$B$3000=$B259),,),0),MATCH(M257,'ce raw data'!$C$1:$CZ$1,0))),"-")</f>
        <v>-</v>
      </c>
      <c r="N259" s="8" t="str">
        <f>IFERROR(IF(INDEX('ce raw data'!$C$2:$CZ$3000,MATCH(1,INDEX(('ce raw data'!$A$2:$A$3000=C254)*('ce raw data'!$B$2:$B$3000=$B259),,),0),MATCH(N257,'ce raw data'!$C$1:$CZ$1,0))="","-",INDEX('ce raw data'!$C$2:$CZ$3000,MATCH(1,INDEX(('ce raw data'!$A$2:$A$3000=C254)*('ce raw data'!$B$2:$B$3000=$B259),,),0),MATCH(N257,'ce raw data'!$C$1:$CZ$1,0))),"-")</f>
        <v>-</v>
      </c>
    </row>
    <row r="260" spans="2:14" hidden="1" x14ac:dyDescent="0.4">
      <c r="B260" s="10"/>
      <c r="C260" s="8" t="str">
        <f>IFERROR(IF(INDEX('ce raw data'!$C$2:$CZ$3000,MATCH(1,INDEX(('ce raw data'!$A$2:$A$3000=C254)*('ce raw data'!$B$2:$B$3000=$B261),,),0),MATCH(SUBSTITUTE(C257,"Allele","Height"),'ce raw data'!$C$1:$CZ$1,0))="","-",INDEX('ce raw data'!$C$2:$CZ$3000,MATCH(1,INDEX(('ce raw data'!$A$2:$A$3000=C254)*('ce raw data'!$B$2:$B$3000=$B261),,),0),MATCH(SUBSTITUTE(C257,"Allele","Height"),'ce raw data'!$C$1:$CZ$1,0))),"-")</f>
        <v>-</v>
      </c>
      <c r="D260" s="8" t="str">
        <f>IFERROR(IF(INDEX('ce raw data'!$C$2:$CZ$3000,MATCH(1,INDEX(('ce raw data'!$A$2:$A$3000=C254)*('ce raw data'!$B$2:$B$3000=$B261),,),0),MATCH(SUBSTITUTE(D257,"Allele","Height"),'ce raw data'!$C$1:$CZ$1,0))="","-",INDEX('ce raw data'!$C$2:$CZ$3000,MATCH(1,INDEX(('ce raw data'!$A$2:$A$3000=C254)*('ce raw data'!$B$2:$B$3000=$B261),,),0),MATCH(SUBSTITUTE(D257,"Allele","Height"),'ce raw data'!$C$1:$CZ$1,0))),"-")</f>
        <v>-</v>
      </c>
      <c r="E260" s="8" t="str">
        <f>IFERROR(IF(INDEX('ce raw data'!$C$2:$CZ$3000,MATCH(1,INDEX(('ce raw data'!$A$2:$A$3000=C254)*('ce raw data'!$B$2:$B$3000=$B261),,),0),MATCH(SUBSTITUTE(E257,"Allele","Height"),'ce raw data'!$C$1:$CZ$1,0))="","-",INDEX('ce raw data'!$C$2:$CZ$3000,MATCH(1,INDEX(('ce raw data'!$A$2:$A$3000=C254)*('ce raw data'!$B$2:$B$3000=$B261),,),0),MATCH(SUBSTITUTE(E257,"Allele","Height"),'ce raw data'!$C$1:$CZ$1,0))),"-")</f>
        <v>-</v>
      </c>
      <c r="F260" s="8" t="str">
        <f>IFERROR(IF(INDEX('ce raw data'!$C$2:$CZ$3000,MATCH(1,INDEX(('ce raw data'!$A$2:$A$3000=C254)*('ce raw data'!$B$2:$B$3000=$B261),,),0),MATCH(SUBSTITUTE(F257,"Allele","Height"),'ce raw data'!$C$1:$CZ$1,0))="","-",INDEX('ce raw data'!$C$2:$CZ$3000,MATCH(1,INDEX(('ce raw data'!$A$2:$A$3000=C254)*('ce raw data'!$B$2:$B$3000=$B261),,),0),MATCH(SUBSTITUTE(F257,"Allele","Height"),'ce raw data'!$C$1:$CZ$1,0))),"-")</f>
        <v>-</v>
      </c>
      <c r="G260" s="8" t="str">
        <f>IFERROR(IF(INDEX('ce raw data'!$C$2:$CZ$3000,MATCH(1,INDEX(('ce raw data'!$A$2:$A$3000=C254)*('ce raw data'!$B$2:$B$3000=$B261),,),0),MATCH(SUBSTITUTE(G257,"Allele","Height"),'ce raw data'!$C$1:$CZ$1,0))="","-",INDEX('ce raw data'!$C$2:$CZ$3000,MATCH(1,INDEX(('ce raw data'!$A$2:$A$3000=C254)*('ce raw data'!$B$2:$B$3000=$B261),,),0),MATCH(SUBSTITUTE(G257,"Allele","Height"),'ce raw data'!$C$1:$CZ$1,0))),"-")</f>
        <v>-</v>
      </c>
      <c r="H260" s="8" t="str">
        <f>IFERROR(IF(INDEX('ce raw data'!$C$2:$CZ$3000,MATCH(1,INDEX(('ce raw data'!$A$2:$A$3000=C254)*('ce raw data'!$B$2:$B$3000=$B261),,),0),MATCH(SUBSTITUTE(H257,"Allele","Height"),'ce raw data'!$C$1:$CZ$1,0))="","-",INDEX('ce raw data'!$C$2:$CZ$3000,MATCH(1,INDEX(('ce raw data'!$A$2:$A$3000=C254)*('ce raw data'!$B$2:$B$3000=$B261),,),0),MATCH(SUBSTITUTE(H257,"Allele","Height"),'ce raw data'!$C$1:$CZ$1,0))),"-")</f>
        <v>-</v>
      </c>
      <c r="I260" s="8" t="str">
        <f>IFERROR(IF(INDEX('ce raw data'!$C$2:$CZ$3000,MATCH(1,INDEX(('ce raw data'!$A$2:$A$3000=C254)*('ce raw data'!$B$2:$B$3000=$B261),,),0),MATCH(SUBSTITUTE(I257,"Allele","Height"),'ce raw data'!$C$1:$CZ$1,0))="","-",INDEX('ce raw data'!$C$2:$CZ$3000,MATCH(1,INDEX(('ce raw data'!$A$2:$A$3000=C254)*('ce raw data'!$B$2:$B$3000=$B261),,),0),MATCH(SUBSTITUTE(I257,"Allele","Height"),'ce raw data'!$C$1:$CZ$1,0))),"-")</f>
        <v>-</v>
      </c>
      <c r="J260" s="8" t="str">
        <f>IFERROR(IF(INDEX('ce raw data'!$C$2:$CZ$3000,MATCH(1,INDEX(('ce raw data'!$A$2:$A$3000=C254)*('ce raw data'!$B$2:$B$3000=$B261),,),0),MATCH(SUBSTITUTE(J257,"Allele","Height"),'ce raw data'!$C$1:$CZ$1,0))="","-",INDEX('ce raw data'!$C$2:$CZ$3000,MATCH(1,INDEX(('ce raw data'!$A$2:$A$3000=C254)*('ce raw data'!$B$2:$B$3000=$B261),,),0),MATCH(SUBSTITUTE(J257,"Allele","Height"),'ce raw data'!$C$1:$CZ$1,0))),"-")</f>
        <v>-</v>
      </c>
      <c r="K260" s="8" t="str">
        <f>IFERROR(IF(INDEX('ce raw data'!$C$2:$CZ$3000,MATCH(1,INDEX(('ce raw data'!$A$2:$A$3000=C254)*('ce raw data'!$B$2:$B$3000=$B261),,),0),MATCH(SUBSTITUTE(K257,"Allele","Height"),'ce raw data'!$C$1:$CZ$1,0))="","-",INDEX('ce raw data'!$C$2:$CZ$3000,MATCH(1,INDEX(('ce raw data'!$A$2:$A$3000=C254)*('ce raw data'!$B$2:$B$3000=$B261),,),0),MATCH(SUBSTITUTE(K257,"Allele","Height"),'ce raw data'!$C$1:$CZ$1,0))),"-")</f>
        <v>-</v>
      </c>
      <c r="L260" s="8" t="str">
        <f>IFERROR(IF(INDEX('ce raw data'!$C$2:$CZ$3000,MATCH(1,INDEX(('ce raw data'!$A$2:$A$3000=C254)*('ce raw data'!$B$2:$B$3000=$B261),,),0),MATCH(SUBSTITUTE(L257,"Allele","Height"),'ce raw data'!$C$1:$CZ$1,0))="","-",INDEX('ce raw data'!$C$2:$CZ$3000,MATCH(1,INDEX(('ce raw data'!$A$2:$A$3000=C254)*('ce raw data'!$B$2:$B$3000=$B261),,),0),MATCH(SUBSTITUTE(L257,"Allele","Height"),'ce raw data'!$C$1:$CZ$1,0))),"-")</f>
        <v>-</v>
      </c>
      <c r="M260" s="8" t="str">
        <f>IFERROR(IF(INDEX('ce raw data'!$C$2:$CZ$3000,MATCH(1,INDEX(('ce raw data'!$A$2:$A$3000=C254)*('ce raw data'!$B$2:$B$3000=$B261),,),0),MATCH(SUBSTITUTE(M257,"Allele","Height"),'ce raw data'!$C$1:$CZ$1,0))="","-",INDEX('ce raw data'!$C$2:$CZ$3000,MATCH(1,INDEX(('ce raw data'!$A$2:$A$3000=C254)*('ce raw data'!$B$2:$B$3000=$B261),,),0),MATCH(SUBSTITUTE(M257,"Allele","Height"),'ce raw data'!$C$1:$CZ$1,0))),"-")</f>
        <v>-</v>
      </c>
      <c r="N260" s="8" t="str">
        <f>IFERROR(IF(INDEX('ce raw data'!$C$2:$CZ$3000,MATCH(1,INDEX(('ce raw data'!$A$2:$A$3000=C254)*('ce raw data'!$B$2:$B$3000=$B261),,),0),MATCH(SUBSTITUTE(N257,"Allele","Height"),'ce raw data'!$C$1:$CZ$1,0))="","-",INDEX('ce raw data'!$C$2:$CZ$3000,MATCH(1,INDEX(('ce raw data'!$A$2:$A$3000=C254)*('ce raw data'!$B$2:$B$3000=$B261),,),0),MATCH(SUBSTITUTE(N257,"Allele","Height"),'ce raw data'!$C$1:$CZ$1,0))),"-")</f>
        <v>-</v>
      </c>
    </row>
    <row r="261" spans="2:14" x14ac:dyDescent="0.4">
      <c r="B261" s="10" t="str">
        <f>'Allele Call Table'!$A$73</f>
        <v>D3S1358</v>
      </c>
      <c r="C261" s="8" t="str">
        <f>IFERROR(IF(INDEX('ce raw data'!$C$2:$CZ$3000,MATCH(1,INDEX(('ce raw data'!$A$2:$A$3000=C254)*('ce raw data'!$B$2:$B$3000=$B261),,),0),MATCH(C257,'ce raw data'!$C$1:$CZ$1,0))="","-",INDEX('ce raw data'!$C$2:$CZ$3000,MATCH(1,INDEX(('ce raw data'!$A$2:$A$3000=C254)*('ce raw data'!$B$2:$B$3000=$B261),,),0),MATCH(C257,'ce raw data'!$C$1:$CZ$1,0))),"-")</f>
        <v>-</v>
      </c>
      <c r="D261" s="8" t="str">
        <f>IFERROR(IF(INDEX('ce raw data'!$C$2:$CZ$3000,MATCH(1,INDEX(('ce raw data'!$A$2:$A$3000=C254)*('ce raw data'!$B$2:$B$3000=$B261),,),0),MATCH(D257,'ce raw data'!$C$1:$CZ$1,0))="","-",INDEX('ce raw data'!$C$2:$CZ$3000,MATCH(1,INDEX(('ce raw data'!$A$2:$A$3000=C254)*('ce raw data'!$B$2:$B$3000=$B261),,),0),MATCH(D257,'ce raw data'!$C$1:$CZ$1,0))),"-")</f>
        <v>-</v>
      </c>
      <c r="E261" s="8" t="str">
        <f>IFERROR(IF(INDEX('ce raw data'!$C$2:$CZ$3000,MATCH(1,INDEX(('ce raw data'!$A$2:$A$3000=C254)*('ce raw data'!$B$2:$B$3000=$B261),,),0),MATCH(E257,'ce raw data'!$C$1:$CZ$1,0))="","-",INDEX('ce raw data'!$C$2:$CZ$3000,MATCH(1,INDEX(('ce raw data'!$A$2:$A$3000=C254)*('ce raw data'!$B$2:$B$3000=$B261),,),0),MATCH(E257,'ce raw data'!$C$1:$CZ$1,0))),"-")</f>
        <v>-</v>
      </c>
      <c r="F261" s="8" t="str">
        <f>IFERROR(IF(INDEX('ce raw data'!$C$2:$CZ$3000,MATCH(1,INDEX(('ce raw data'!$A$2:$A$3000=C254)*('ce raw data'!$B$2:$B$3000=$B261),,),0),MATCH(F257,'ce raw data'!$C$1:$CZ$1,0))="","-",INDEX('ce raw data'!$C$2:$CZ$3000,MATCH(1,INDEX(('ce raw data'!$A$2:$A$3000=C254)*('ce raw data'!$B$2:$B$3000=$B261),,),0),MATCH(F257,'ce raw data'!$C$1:$CZ$1,0))),"-")</f>
        <v>-</v>
      </c>
      <c r="G261" s="8" t="str">
        <f>IFERROR(IF(INDEX('ce raw data'!$C$2:$CZ$3000,MATCH(1,INDEX(('ce raw data'!$A$2:$A$3000=C254)*('ce raw data'!$B$2:$B$3000=$B261),,),0),MATCH(G257,'ce raw data'!$C$1:$CZ$1,0))="","-",INDEX('ce raw data'!$C$2:$CZ$3000,MATCH(1,INDEX(('ce raw data'!$A$2:$A$3000=C254)*('ce raw data'!$B$2:$B$3000=$B261),,),0),MATCH(G257,'ce raw data'!$C$1:$CZ$1,0))),"-")</f>
        <v>-</v>
      </c>
      <c r="H261" s="8" t="str">
        <f>IFERROR(IF(INDEX('ce raw data'!$C$2:$CZ$3000,MATCH(1,INDEX(('ce raw data'!$A$2:$A$3000=C254)*('ce raw data'!$B$2:$B$3000=$B261),,),0),MATCH(H257,'ce raw data'!$C$1:$CZ$1,0))="","-",INDEX('ce raw data'!$C$2:$CZ$3000,MATCH(1,INDEX(('ce raw data'!$A$2:$A$3000=C254)*('ce raw data'!$B$2:$B$3000=$B261),,),0),MATCH(H257,'ce raw data'!$C$1:$CZ$1,0))),"-")</f>
        <v>-</v>
      </c>
      <c r="I261" s="8" t="str">
        <f>IFERROR(IF(INDEX('ce raw data'!$C$2:$CZ$3000,MATCH(1,INDEX(('ce raw data'!$A$2:$A$3000=C254)*('ce raw data'!$B$2:$B$3000=$B261),,),0),MATCH(I257,'ce raw data'!$C$1:$CZ$1,0))="","-",INDEX('ce raw data'!$C$2:$CZ$3000,MATCH(1,INDEX(('ce raw data'!$A$2:$A$3000=C254)*('ce raw data'!$B$2:$B$3000=$B261),,),0),MATCH(I257,'ce raw data'!$C$1:$CZ$1,0))),"-")</f>
        <v>-</v>
      </c>
      <c r="J261" s="8" t="str">
        <f>IFERROR(IF(INDEX('ce raw data'!$C$2:$CZ$3000,MATCH(1,INDEX(('ce raw data'!$A$2:$A$3000=C254)*('ce raw data'!$B$2:$B$3000=$B261),,),0),MATCH(J257,'ce raw data'!$C$1:$CZ$1,0))="","-",INDEX('ce raw data'!$C$2:$CZ$3000,MATCH(1,INDEX(('ce raw data'!$A$2:$A$3000=C254)*('ce raw data'!$B$2:$B$3000=$B261),,),0),MATCH(J257,'ce raw data'!$C$1:$CZ$1,0))),"-")</f>
        <v>-</v>
      </c>
      <c r="K261" s="8" t="str">
        <f>IFERROR(IF(INDEX('ce raw data'!$C$2:$CZ$3000,MATCH(1,INDEX(('ce raw data'!$A$2:$A$3000=C254)*('ce raw data'!$B$2:$B$3000=$B261),,),0),MATCH(K257,'ce raw data'!$C$1:$CZ$1,0))="","-",INDEX('ce raw data'!$C$2:$CZ$3000,MATCH(1,INDEX(('ce raw data'!$A$2:$A$3000=C254)*('ce raw data'!$B$2:$B$3000=$B261),,),0),MATCH(K257,'ce raw data'!$C$1:$CZ$1,0))),"-")</f>
        <v>-</v>
      </c>
      <c r="L261" s="8" t="str">
        <f>IFERROR(IF(INDEX('ce raw data'!$C$2:$CZ$3000,MATCH(1,INDEX(('ce raw data'!$A$2:$A$3000=C254)*('ce raw data'!$B$2:$B$3000=$B261),,),0),MATCH(L257,'ce raw data'!$C$1:$CZ$1,0))="","-",INDEX('ce raw data'!$C$2:$CZ$3000,MATCH(1,INDEX(('ce raw data'!$A$2:$A$3000=C254)*('ce raw data'!$B$2:$B$3000=$B261),,),0),MATCH(L257,'ce raw data'!$C$1:$CZ$1,0))),"-")</f>
        <v>-</v>
      </c>
      <c r="M261" s="8" t="str">
        <f>IFERROR(IF(INDEX('ce raw data'!$C$2:$CZ$3000,MATCH(1,INDEX(('ce raw data'!$A$2:$A$3000=C254)*('ce raw data'!$B$2:$B$3000=$B261),,),0),MATCH(M257,'ce raw data'!$C$1:$CZ$1,0))="","-",INDEX('ce raw data'!$C$2:$CZ$3000,MATCH(1,INDEX(('ce raw data'!$A$2:$A$3000=C254)*('ce raw data'!$B$2:$B$3000=$B261),,),0),MATCH(M257,'ce raw data'!$C$1:$CZ$1,0))),"-")</f>
        <v>-</v>
      </c>
      <c r="N261" s="8" t="str">
        <f>IFERROR(IF(INDEX('ce raw data'!$C$2:$CZ$3000,MATCH(1,INDEX(('ce raw data'!$A$2:$A$3000=C254)*('ce raw data'!$B$2:$B$3000=$B261),,),0),MATCH(N257,'ce raw data'!$C$1:$CZ$1,0))="","-",INDEX('ce raw data'!$C$2:$CZ$3000,MATCH(1,INDEX(('ce raw data'!$A$2:$A$3000=C254)*('ce raw data'!$B$2:$B$3000=$B261),,),0),MATCH(N257,'ce raw data'!$C$1:$CZ$1,0))),"-")</f>
        <v>-</v>
      </c>
    </row>
    <row r="262" spans="2:14" hidden="1" x14ac:dyDescent="0.4">
      <c r="B262" s="10"/>
      <c r="C262" s="8" t="str">
        <f>IFERROR(IF(INDEX('ce raw data'!$C$2:$CZ$3000,MATCH(1,INDEX(('ce raw data'!$A$2:$A$3000=C254)*('ce raw data'!$B$2:$B$3000=$B263),,),0),MATCH(SUBSTITUTE(C257,"Allele","Height"),'ce raw data'!$C$1:$CZ$1,0))="","-",INDEX('ce raw data'!$C$2:$CZ$3000,MATCH(1,INDEX(('ce raw data'!$A$2:$A$3000=C254)*('ce raw data'!$B$2:$B$3000=$B263),,),0),MATCH(SUBSTITUTE(C257,"Allele","Height"),'ce raw data'!$C$1:$CZ$1,0))),"-")</f>
        <v>-</v>
      </c>
      <c r="D262" s="8" t="str">
        <f>IFERROR(IF(INDEX('ce raw data'!$C$2:$CZ$3000,MATCH(1,INDEX(('ce raw data'!$A$2:$A$3000=C254)*('ce raw data'!$B$2:$B$3000=$B263),,),0),MATCH(SUBSTITUTE(D257,"Allele","Height"),'ce raw data'!$C$1:$CZ$1,0))="","-",INDEX('ce raw data'!$C$2:$CZ$3000,MATCH(1,INDEX(('ce raw data'!$A$2:$A$3000=C254)*('ce raw data'!$B$2:$B$3000=$B263),,),0),MATCH(SUBSTITUTE(D257,"Allele","Height"),'ce raw data'!$C$1:$CZ$1,0))),"-")</f>
        <v>-</v>
      </c>
      <c r="E262" s="8" t="str">
        <f>IFERROR(IF(INDEX('ce raw data'!$C$2:$CZ$3000,MATCH(1,INDEX(('ce raw data'!$A$2:$A$3000=C254)*('ce raw data'!$B$2:$B$3000=$B263),,),0),MATCH(SUBSTITUTE(E257,"Allele","Height"),'ce raw data'!$C$1:$CZ$1,0))="","-",INDEX('ce raw data'!$C$2:$CZ$3000,MATCH(1,INDEX(('ce raw data'!$A$2:$A$3000=C254)*('ce raw data'!$B$2:$B$3000=$B263),,),0),MATCH(SUBSTITUTE(E257,"Allele","Height"),'ce raw data'!$C$1:$CZ$1,0))),"-")</f>
        <v>-</v>
      </c>
      <c r="F262" s="8" t="str">
        <f>IFERROR(IF(INDEX('ce raw data'!$C$2:$CZ$3000,MATCH(1,INDEX(('ce raw data'!$A$2:$A$3000=C254)*('ce raw data'!$B$2:$B$3000=$B263),,),0),MATCH(SUBSTITUTE(F257,"Allele","Height"),'ce raw data'!$C$1:$CZ$1,0))="","-",INDEX('ce raw data'!$C$2:$CZ$3000,MATCH(1,INDEX(('ce raw data'!$A$2:$A$3000=C254)*('ce raw data'!$B$2:$B$3000=$B263),,),0),MATCH(SUBSTITUTE(F257,"Allele","Height"),'ce raw data'!$C$1:$CZ$1,0))),"-")</f>
        <v>-</v>
      </c>
      <c r="G262" s="8" t="str">
        <f>IFERROR(IF(INDEX('ce raw data'!$C$2:$CZ$3000,MATCH(1,INDEX(('ce raw data'!$A$2:$A$3000=C254)*('ce raw data'!$B$2:$B$3000=$B263),,),0),MATCH(SUBSTITUTE(G257,"Allele","Height"),'ce raw data'!$C$1:$CZ$1,0))="","-",INDEX('ce raw data'!$C$2:$CZ$3000,MATCH(1,INDEX(('ce raw data'!$A$2:$A$3000=C254)*('ce raw data'!$B$2:$B$3000=$B263),,),0),MATCH(SUBSTITUTE(G257,"Allele","Height"),'ce raw data'!$C$1:$CZ$1,0))),"-")</f>
        <v>-</v>
      </c>
      <c r="H262" s="8" t="str">
        <f>IFERROR(IF(INDEX('ce raw data'!$C$2:$CZ$3000,MATCH(1,INDEX(('ce raw data'!$A$2:$A$3000=C254)*('ce raw data'!$B$2:$B$3000=$B263),,),0),MATCH(SUBSTITUTE(H257,"Allele","Height"),'ce raw data'!$C$1:$CZ$1,0))="","-",INDEX('ce raw data'!$C$2:$CZ$3000,MATCH(1,INDEX(('ce raw data'!$A$2:$A$3000=C254)*('ce raw data'!$B$2:$B$3000=$B263),,),0),MATCH(SUBSTITUTE(H257,"Allele","Height"),'ce raw data'!$C$1:$CZ$1,0))),"-")</f>
        <v>-</v>
      </c>
      <c r="I262" s="8" t="str">
        <f>IFERROR(IF(INDEX('ce raw data'!$C$2:$CZ$3000,MATCH(1,INDEX(('ce raw data'!$A$2:$A$3000=C254)*('ce raw data'!$B$2:$B$3000=$B263),,),0),MATCH(SUBSTITUTE(I257,"Allele","Height"),'ce raw data'!$C$1:$CZ$1,0))="","-",INDEX('ce raw data'!$C$2:$CZ$3000,MATCH(1,INDEX(('ce raw data'!$A$2:$A$3000=C254)*('ce raw data'!$B$2:$B$3000=$B263),,),0),MATCH(SUBSTITUTE(I257,"Allele","Height"),'ce raw data'!$C$1:$CZ$1,0))),"-")</f>
        <v>-</v>
      </c>
      <c r="J262" s="8" t="str">
        <f>IFERROR(IF(INDEX('ce raw data'!$C$2:$CZ$3000,MATCH(1,INDEX(('ce raw data'!$A$2:$A$3000=C254)*('ce raw data'!$B$2:$B$3000=$B263),,),0),MATCH(SUBSTITUTE(J257,"Allele","Height"),'ce raw data'!$C$1:$CZ$1,0))="","-",INDEX('ce raw data'!$C$2:$CZ$3000,MATCH(1,INDEX(('ce raw data'!$A$2:$A$3000=C254)*('ce raw data'!$B$2:$B$3000=$B263),,),0),MATCH(SUBSTITUTE(J257,"Allele","Height"),'ce raw data'!$C$1:$CZ$1,0))),"-")</f>
        <v>-</v>
      </c>
      <c r="K262" s="8" t="str">
        <f>IFERROR(IF(INDEX('ce raw data'!$C$2:$CZ$3000,MATCH(1,INDEX(('ce raw data'!$A$2:$A$3000=C254)*('ce raw data'!$B$2:$B$3000=$B263),,),0),MATCH(SUBSTITUTE(K257,"Allele","Height"),'ce raw data'!$C$1:$CZ$1,0))="","-",INDEX('ce raw data'!$C$2:$CZ$3000,MATCH(1,INDEX(('ce raw data'!$A$2:$A$3000=C254)*('ce raw data'!$B$2:$B$3000=$B263),,),0),MATCH(SUBSTITUTE(K257,"Allele","Height"),'ce raw data'!$C$1:$CZ$1,0))),"-")</f>
        <v>-</v>
      </c>
      <c r="L262" s="8" t="str">
        <f>IFERROR(IF(INDEX('ce raw data'!$C$2:$CZ$3000,MATCH(1,INDEX(('ce raw data'!$A$2:$A$3000=C254)*('ce raw data'!$B$2:$B$3000=$B263),,),0),MATCH(SUBSTITUTE(L257,"Allele","Height"),'ce raw data'!$C$1:$CZ$1,0))="","-",INDEX('ce raw data'!$C$2:$CZ$3000,MATCH(1,INDEX(('ce raw data'!$A$2:$A$3000=C254)*('ce raw data'!$B$2:$B$3000=$B263),,),0),MATCH(SUBSTITUTE(L257,"Allele","Height"),'ce raw data'!$C$1:$CZ$1,0))),"-")</f>
        <v>-</v>
      </c>
      <c r="M262" s="8" t="str">
        <f>IFERROR(IF(INDEX('ce raw data'!$C$2:$CZ$3000,MATCH(1,INDEX(('ce raw data'!$A$2:$A$3000=C254)*('ce raw data'!$B$2:$B$3000=$B263),,),0),MATCH(SUBSTITUTE(M257,"Allele","Height"),'ce raw data'!$C$1:$CZ$1,0))="","-",INDEX('ce raw data'!$C$2:$CZ$3000,MATCH(1,INDEX(('ce raw data'!$A$2:$A$3000=C254)*('ce raw data'!$B$2:$B$3000=$B263),,),0),MATCH(SUBSTITUTE(M257,"Allele","Height"),'ce raw data'!$C$1:$CZ$1,0))),"-")</f>
        <v>-</v>
      </c>
      <c r="N262" s="8" t="str">
        <f>IFERROR(IF(INDEX('ce raw data'!$C$2:$CZ$3000,MATCH(1,INDEX(('ce raw data'!$A$2:$A$3000=C254)*('ce raw data'!$B$2:$B$3000=$B263),,),0),MATCH(SUBSTITUTE(N257,"Allele","Height"),'ce raw data'!$C$1:$CZ$1,0))="","-",INDEX('ce raw data'!$C$2:$CZ$3000,MATCH(1,INDEX(('ce raw data'!$A$2:$A$3000=C254)*('ce raw data'!$B$2:$B$3000=$B263),,),0),MATCH(SUBSTITUTE(N257,"Allele","Height"),'ce raw data'!$C$1:$CZ$1,0))),"-")</f>
        <v>-</v>
      </c>
    </row>
    <row r="263" spans="2:14" x14ac:dyDescent="0.4">
      <c r="B263" s="10" t="str">
        <f>'Allele Call Table'!$A$75</f>
        <v>D1S1656</v>
      </c>
      <c r="C263" s="8" t="str">
        <f>IFERROR(IF(INDEX('ce raw data'!$C$2:$CZ$3000,MATCH(1,INDEX(('ce raw data'!$A$2:$A$3000=C254)*('ce raw data'!$B$2:$B$3000=$B263),,),0),MATCH(C257,'ce raw data'!$C$1:$CZ$1,0))="","-",INDEX('ce raw data'!$C$2:$CZ$3000,MATCH(1,INDEX(('ce raw data'!$A$2:$A$3000=C254)*('ce raw data'!$B$2:$B$3000=$B263),,),0),MATCH(C257,'ce raw data'!$C$1:$CZ$1,0))),"-")</f>
        <v>-</v>
      </c>
      <c r="D263" s="8" t="str">
        <f>IFERROR(IF(INDEX('ce raw data'!$C$2:$CZ$3000,MATCH(1,INDEX(('ce raw data'!$A$2:$A$3000=C254)*('ce raw data'!$B$2:$B$3000=$B263),,),0),MATCH(D257,'ce raw data'!$C$1:$CZ$1,0))="","-",INDEX('ce raw data'!$C$2:$CZ$3000,MATCH(1,INDEX(('ce raw data'!$A$2:$A$3000=C254)*('ce raw data'!$B$2:$B$3000=$B263),,),0),MATCH(D257,'ce raw data'!$C$1:$CZ$1,0))),"-")</f>
        <v>-</v>
      </c>
      <c r="E263" s="8" t="str">
        <f>IFERROR(IF(INDEX('ce raw data'!$C$2:$CZ$3000,MATCH(1,INDEX(('ce raw data'!$A$2:$A$3000=C254)*('ce raw data'!$B$2:$B$3000=$B263),,),0),MATCH(E257,'ce raw data'!$C$1:$CZ$1,0))="","-",INDEX('ce raw data'!$C$2:$CZ$3000,MATCH(1,INDEX(('ce raw data'!$A$2:$A$3000=C254)*('ce raw data'!$B$2:$B$3000=$B263),,),0),MATCH(E257,'ce raw data'!$C$1:$CZ$1,0))),"-")</f>
        <v>-</v>
      </c>
      <c r="F263" s="8" t="str">
        <f>IFERROR(IF(INDEX('ce raw data'!$C$2:$CZ$3000,MATCH(1,INDEX(('ce raw data'!$A$2:$A$3000=C254)*('ce raw data'!$B$2:$B$3000=$B263),,),0),MATCH(F257,'ce raw data'!$C$1:$CZ$1,0))="","-",INDEX('ce raw data'!$C$2:$CZ$3000,MATCH(1,INDEX(('ce raw data'!$A$2:$A$3000=C254)*('ce raw data'!$B$2:$B$3000=$B263),,),0),MATCH(F257,'ce raw data'!$C$1:$CZ$1,0))),"-")</f>
        <v>-</v>
      </c>
      <c r="G263" s="8" t="str">
        <f>IFERROR(IF(INDEX('ce raw data'!$C$2:$CZ$3000,MATCH(1,INDEX(('ce raw data'!$A$2:$A$3000=C254)*('ce raw data'!$B$2:$B$3000=$B263),,),0),MATCH(G257,'ce raw data'!$C$1:$CZ$1,0))="","-",INDEX('ce raw data'!$C$2:$CZ$3000,MATCH(1,INDEX(('ce raw data'!$A$2:$A$3000=C254)*('ce raw data'!$B$2:$B$3000=$B263),,),0),MATCH(G257,'ce raw data'!$C$1:$CZ$1,0))),"-")</f>
        <v>-</v>
      </c>
      <c r="H263" s="8" t="str">
        <f>IFERROR(IF(INDEX('ce raw data'!$C$2:$CZ$3000,MATCH(1,INDEX(('ce raw data'!$A$2:$A$3000=C254)*('ce raw data'!$B$2:$B$3000=$B263),,),0),MATCH(H257,'ce raw data'!$C$1:$CZ$1,0))="","-",INDEX('ce raw data'!$C$2:$CZ$3000,MATCH(1,INDEX(('ce raw data'!$A$2:$A$3000=C254)*('ce raw data'!$B$2:$B$3000=$B263),,),0),MATCH(H257,'ce raw data'!$C$1:$CZ$1,0))),"-")</f>
        <v>-</v>
      </c>
      <c r="I263" s="8" t="str">
        <f>IFERROR(IF(INDEX('ce raw data'!$C$2:$CZ$3000,MATCH(1,INDEX(('ce raw data'!$A$2:$A$3000=C254)*('ce raw data'!$B$2:$B$3000=$B263),,),0),MATCH(I257,'ce raw data'!$C$1:$CZ$1,0))="","-",INDEX('ce raw data'!$C$2:$CZ$3000,MATCH(1,INDEX(('ce raw data'!$A$2:$A$3000=C254)*('ce raw data'!$B$2:$B$3000=$B263),,),0),MATCH(I257,'ce raw data'!$C$1:$CZ$1,0))),"-")</f>
        <v>-</v>
      </c>
      <c r="J263" s="8" t="str">
        <f>IFERROR(IF(INDEX('ce raw data'!$C$2:$CZ$3000,MATCH(1,INDEX(('ce raw data'!$A$2:$A$3000=C254)*('ce raw data'!$B$2:$B$3000=$B263),,),0),MATCH(J257,'ce raw data'!$C$1:$CZ$1,0))="","-",INDEX('ce raw data'!$C$2:$CZ$3000,MATCH(1,INDEX(('ce raw data'!$A$2:$A$3000=C254)*('ce raw data'!$B$2:$B$3000=$B263),,),0),MATCH(J257,'ce raw data'!$C$1:$CZ$1,0))),"-")</f>
        <v>-</v>
      </c>
      <c r="K263" s="8" t="str">
        <f>IFERROR(IF(INDEX('ce raw data'!$C$2:$CZ$3000,MATCH(1,INDEX(('ce raw data'!$A$2:$A$3000=C254)*('ce raw data'!$B$2:$B$3000=$B263),,),0),MATCH(K257,'ce raw data'!$C$1:$CZ$1,0))="","-",INDEX('ce raw data'!$C$2:$CZ$3000,MATCH(1,INDEX(('ce raw data'!$A$2:$A$3000=C254)*('ce raw data'!$B$2:$B$3000=$B263),,),0),MATCH(K257,'ce raw data'!$C$1:$CZ$1,0))),"-")</f>
        <v>-</v>
      </c>
      <c r="L263" s="8" t="str">
        <f>IFERROR(IF(INDEX('ce raw data'!$C$2:$CZ$3000,MATCH(1,INDEX(('ce raw data'!$A$2:$A$3000=C254)*('ce raw data'!$B$2:$B$3000=$B263),,),0),MATCH(L257,'ce raw data'!$C$1:$CZ$1,0))="","-",INDEX('ce raw data'!$C$2:$CZ$3000,MATCH(1,INDEX(('ce raw data'!$A$2:$A$3000=C254)*('ce raw data'!$B$2:$B$3000=$B263),,),0),MATCH(L257,'ce raw data'!$C$1:$CZ$1,0))),"-")</f>
        <v>-</v>
      </c>
      <c r="M263" s="8" t="str">
        <f>IFERROR(IF(INDEX('ce raw data'!$C$2:$CZ$3000,MATCH(1,INDEX(('ce raw data'!$A$2:$A$3000=C254)*('ce raw data'!$B$2:$B$3000=$B263),,),0),MATCH(M257,'ce raw data'!$C$1:$CZ$1,0))="","-",INDEX('ce raw data'!$C$2:$CZ$3000,MATCH(1,INDEX(('ce raw data'!$A$2:$A$3000=C254)*('ce raw data'!$B$2:$B$3000=$B263),,),0),MATCH(M257,'ce raw data'!$C$1:$CZ$1,0))),"-")</f>
        <v>-</v>
      </c>
      <c r="N263" s="8" t="str">
        <f>IFERROR(IF(INDEX('ce raw data'!$C$2:$CZ$3000,MATCH(1,INDEX(('ce raw data'!$A$2:$A$3000=C254)*('ce raw data'!$B$2:$B$3000=$B263),,),0),MATCH(N257,'ce raw data'!$C$1:$CZ$1,0))="","-",INDEX('ce raw data'!$C$2:$CZ$3000,MATCH(1,INDEX(('ce raw data'!$A$2:$A$3000=C254)*('ce raw data'!$B$2:$B$3000=$B263),,),0),MATCH(N257,'ce raw data'!$C$1:$CZ$1,0))),"-")</f>
        <v>-</v>
      </c>
    </row>
    <row r="264" spans="2:14" hidden="1" x14ac:dyDescent="0.4">
      <c r="B264" s="10"/>
      <c r="C264" s="8" t="str">
        <f>IFERROR(IF(INDEX('ce raw data'!$C$2:$CZ$3000,MATCH(1,INDEX(('ce raw data'!$A$2:$A$3000=C254)*('ce raw data'!$B$2:$B$3000=$B265),,),0),MATCH(SUBSTITUTE(C257,"Allele","Height"),'ce raw data'!$C$1:$CZ$1,0))="","-",INDEX('ce raw data'!$C$2:$CZ$3000,MATCH(1,INDEX(('ce raw data'!$A$2:$A$3000=C254)*('ce raw data'!$B$2:$B$3000=$B265),,),0),MATCH(SUBSTITUTE(C257,"Allele","Height"),'ce raw data'!$C$1:$CZ$1,0))),"-")</f>
        <v>-</v>
      </c>
      <c r="D264" s="8" t="str">
        <f>IFERROR(IF(INDEX('ce raw data'!$C$2:$CZ$3000,MATCH(1,INDEX(('ce raw data'!$A$2:$A$3000=C254)*('ce raw data'!$B$2:$B$3000=$B265),,),0),MATCH(SUBSTITUTE(D257,"Allele","Height"),'ce raw data'!$C$1:$CZ$1,0))="","-",INDEX('ce raw data'!$C$2:$CZ$3000,MATCH(1,INDEX(('ce raw data'!$A$2:$A$3000=C254)*('ce raw data'!$B$2:$B$3000=$B265),,),0),MATCH(SUBSTITUTE(D257,"Allele","Height"),'ce raw data'!$C$1:$CZ$1,0))),"-")</f>
        <v>-</v>
      </c>
      <c r="E264" s="8" t="str">
        <f>IFERROR(IF(INDEX('ce raw data'!$C$2:$CZ$3000,MATCH(1,INDEX(('ce raw data'!$A$2:$A$3000=C254)*('ce raw data'!$B$2:$B$3000=$B265),,),0),MATCH(SUBSTITUTE(E257,"Allele","Height"),'ce raw data'!$C$1:$CZ$1,0))="","-",INDEX('ce raw data'!$C$2:$CZ$3000,MATCH(1,INDEX(('ce raw data'!$A$2:$A$3000=C254)*('ce raw data'!$B$2:$B$3000=$B265),,),0),MATCH(SUBSTITUTE(E257,"Allele","Height"),'ce raw data'!$C$1:$CZ$1,0))),"-")</f>
        <v>-</v>
      </c>
      <c r="F264" s="8" t="str">
        <f>IFERROR(IF(INDEX('ce raw data'!$C$2:$CZ$3000,MATCH(1,INDEX(('ce raw data'!$A$2:$A$3000=C254)*('ce raw data'!$B$2:$B$3000=$B265),,),0),MATCH(SUBSTITUTE(F257,"Allele","Height"),'ce raw data'!$C$1:$CZ$1,0))="","-",INDEX('ce raw data'!$C$2:$CZ$3000,MATCH(1,INDEX(('ce raw data'!$A$2:$A$3000=C254)*('ce raw data'!$B$2:$B$3000=$B265),,),0),MATCH(SUBSTITUTE(F257,"Allele","Height"),'ce raw data'!$C$1:$CZ$1,0))),"-")</f>
        <v>-</v>
      </c>
      <c r="G264" s="8" t="str">
        <f>IFERROR(IF(INDEX('ce raw data'!$C$2:$CZ$3000,MATCH(1,INDEX(('ce raw data'!$A$2:$A$3000=C254)*('ce raw data'!$B$2:$B$3000=$B265),,),0),MATCH(SUBSTITUTE(G257,"Allele","Height"),'ce raw data'!$C$1:$CZ$1,0))="","-",INDEX('ce raw data'!$C$2:$CZ$3000,MATCH(1,INDEX(('ce raw data'!$A$2:$A$3000=C254)*('ce raw data'!$B$2:$B$3000=$B265),,),0),MATCH(SUBSTITUTE(G257,"Allele","Height"),'ce raw data'!$C$1:$CZ$1,0))),"-")</f>
        <v>-</v>
      </c>
      <c r="H264" s="8" t="str">
        <f>IFERROR(IF(INDEX('ce raw data'!$C$2:$CZ$3000,MATCH(1,INDEX(('ce raw data'!$A$2:$A$3000=C254)*('ce raw data'!$B$2:$B$3000=$B265),,),0),MATCH(SUBSTITUTE(H257,"Allele","Height"),'ce raw data'!$C$1:$CZ$1,0))="","-",INDEX('ce raw data'!$C$2:$CZ$3000,MATCH(1,INDEX(('ce raw data'!$A$2:$A$3000=C254)*('ce raw data'!$B$2:$B$3000=$B265),,),0),MATCH(SUBSTITUTE(H257,"Allele","Height"),'ce raw data'!$C$1:$CZ$1,0))),"-")</f>
        <v>-</v>
      </c>
      <c r="I264" s="8" t="str">
        <f>IFERROR(IF(INDEX('ce raw data'!$C$2:$CZ$3000,MATCH(1,INDEX(('ce raw data'!$A$2:$A$3000=C254)*('ce raw data'!$B$2:$B$3000=$B265),,),0),MATCH(SUBSTITUTE(I257,"Allele","Height"),'ce raw data'!$C$1:$CZ$1,0))="","-",INDEX('ce raw data'!$C$2:$CZ$3000,MATCH(1,INDEX(('ce raw data'!$A$2:$A$3000=C254)*('ce raw data'!$B$2:$B$3000=$B265),,),0),MATCH(SUBSTITUTE(I257,"Allele","Height"),'ce raw data'!$C$1:$CZ$1,0))),"-")</f>
        <v>-</v>
      </c>
      <c r="J264" s="8" t="str">
        <f>IFERROR(IF(INDEX('ce raw data'!$C$2:$CZ$3000,MATCH(1,INDEX(('ce raw data'!$A$2:$A$3000=C254)*('ce raw data'!$B$2:$B$3000=$B265),,),0),MATCH(SUBSTITUTE(J257,"Allele","Height"),'ce raw data'!$C$1:$CZ$1,0))="","-",INDEX('ce raw data'!$C$2:$CZ$3000,MATCH(1,INDEX(('ce raw data'!$A$2:$A$3000=C254)*('ce raw data'!$B$2:$B$3000=$B265),,),0),MATCH(SUBSTITUTE(J257,"Allele","Height"),'ce raw data'!$C$1:$CZ$1,0))),"-")</f>
        <v>-</v>
      </c>
      <c r="K264" s="8" t="str">
        <f>IFERROR(IF(INDEX('ce raw data'!$C$2:$CZ$3000,MATCH(1,INDEX(('ce raw data'!$A$2:$A$3000=C254)*('ce raw data'!$B$2:$B$3000=$B265),,),0),MATCH(SUBSTITUTE(K257,"Allele","Height"),'ce raw data'!$C$1:$CZ$1,0))="","-",INDEX('ce raw data'!$C$2:$CZ$3000,MATCH(1,INDEX(('ce raw data'!$A$2:$A$3000=C254)*('ce raw data'!$B$2:$B$3000=$B265),,),0),MATCH(SUBSTITUTE(K257,"Allele","Height"),'ce raw data'!$C$1:$CZ$1,0))),"-")</f>
        <v>-</v>
      </c>
      <c r="L264" s="8" t="str">
        <f>IFERROR(IF(INDEX('ce raw data'!$C$2:$CZ$3000,MATCH(1,INDEX(('ce raw data'!$A$2:$A$3000=C254)*('ce raw data'!$B$2:$B$3000=$B265),,),0),MATCH(SUBSTITUTE(L257,"Allele","Height"),'ce raw data'!$C$1:$CZ$1,0))="","-",INDEX('ce raw data'!$C$2:$CZ$3000,MATCH(1,INDEX(('ce raw data'!$A$2:$A$3000=C254)*('ce raw data'!$B$2:$B$3000=$B265),,),0),MATCH(SUBSTITUTE(L257,"Allele","Height"),'ce raw data'!$C$1:$CZ$1,0))),"-")</f>
        <v>-</v>
      </c>
      <c r="M264" s="8" t="str">
        <f>IFERROR(IF(INDEX('ce raw data'!$C$2:$CZ$3000,MATCH(1,INDEX(('ce raw data'!$A$2:$A$3000=C254)*('ce raw data'!$B$2:$B$3000=$B265),,),0),MATCH(SUBSTITUTE(M257,"Allele","Height"),'ce raw data'!$C$1:$CZ$1,0))="","-",INDEX('ce raw data'!$C$2:$CZ$3000,MATCH(1,INDEX(('ce raw data'!$A$2:$A$3000=C254)*('ce raw data'!$B$2:$B$3000=$B265),,),0),MATCH(SUBSTITUTE(M257,"Allele","Height"),'ce raw data'!$C$1:$CZ$1,0))),"-")</f>
        <v>-</v>
      </c>
      <c r="N264" s="8" t="str">
        <f>IFERROR(IF(INDEX('ce raw data'!$C$2:$CZ$3000,MATCH(1,INDEX(('ce raw data'!$A$2:$A$3000=C254)*('ce raw data'!$B$2:$B$3000=$B265),,),0),MATCH(SUBSTITUTE(N257,"Allele","Height"),'ce raw data'!$C$1:$CZ$1,0))="","-",INDEX('ce raw data'!$C$2:$CZ$3000,MATCH(1,INDEX(('ce raw data'!$A$2:$A$3000=C254)*('ce raw data'!$B$2:$B$3000=$B265),,),0),MATCH(SUBSTITUTE(N257,"Allele","Height"),'ce raw data'!$C$1:$CZ$1,0))),"-")</f>
        <v>-</v>
      </c>
    </row>
    <row r="265" spans="2:14" x14ac:dyDescent="0.4">
      <c r="B265" s="10" t="str">
        <f>'Allele Call Table'!$A$77</f>
        <v>D2S441</v>
      </c>
      <c r="C265" s="8" t="str">
        <f>IFERROR(IF(INDEX('ce raw data'!$C$2:$CZ$3000,MATCH(1,INDEX(('ce raw data'!$A$2:$A$3000=C254)*('ce raw data'!$B$2:$B$3000=$B265),,),0),MATCH(C257,'ce raw data'!$C$1:$CZ$1,0))="","-",INDEX('ce raw data'!$C$2:$CZ$3000,MATCH(1,INDEX(('ce raw data'!$A$2:$A$3000=C254)*('ce raw data'!$B$2:$B$3000=$B265),,),0),MATCH(C257,'ce raw data'!$C$1:$CZ$1,0))),"-")</f>
        <v>-</v>
      </c>
      <c r="D265" s="8" t="str">
        <f>IFERROR(IF(INDEX('ce raw data'!$C$2:$CZ$3000,MATCH(1,INDEX(('ce raw data'!$A$2:$A$3000=C254)*('ce raw data'!$B$2:$B$3000=$B265),,),0),MATCH(D257,'ce raw data'!$C$1:$CZ$1,0))="","-",INDEX('ce raw data'!$C$2:$CZ$3000,MATCH(1,INDEX(('ce raw data'!$A$2:$A$3000=C254)*('ce raw data'!$B$2:$B$3000=$B265),,),0),MATCH(D257,'ce raw data'!$C$1:$CZ$1,0))),"-")</f>
        <v>-</v>
      </c>
      <c r="E265" s="8" t="str">
        <f>IFERROR(IF(INDEX('ce raw data'!$C$2:$CZ$3000,MATCH(1,INDEX(('ce raw data'!$A$2:$A$3000=C254)*('ce raw data'!$B$2:$B$3000=$B265),,),0),MATCH(E257,'ce raw data'!$C$1:$CZ$1,0))="","-",INDEX('ce raw data'!$C$2:$CZ$3000,MATCH(1,INDEX(('ce raw data'!$A$2:$A$3000=C254)*('ce raw data'!$B$2:$B$3000=$B265),,),0),MATCH(E257,'ce raw data'!$C$1:$CZ$1,0))),"-")</f>
        <v>-</v>
      </c>
      <c r="F265" s="8" t="str">
        <f>IFERROR(IF(INDEX('ce raw data'!$C$2:$CZ$3000,MATCH(1,INDEX(('ce raw data'!$A$2:$A$3000=C254)*('ce raw data'!$B$2:$B$3000=$B265),,),0),MATCH(F257,'ce raw data'!$C$1:$CZ$1,0))="","-",INDEX('ce raw data'!$C$2:$CZ$3000,MATCH(1,INDEX(('ce raw data'!$A$2:$A$3000=C254)*('ce raw data'!$B$2:$B$3000=$B265),,),0),MATCH(F257,'ce raw data'!$C$1:$CZ$1,0))),"-")</f>
        <v>-</v>
      </c>
      <c r="G265" s="8" t="str">
        <f>IFERROR(IF(INDEX('ce raw data'!$C$2:$CZ$3000,MATCH(1,INDEX(('ce raw data'!$A$2:$A$3000=C254)*('ce raw data'!$B$2:$B$3000=$B265),,),0),MATCH(G257,'ce raw data'!$C$1:$CZ$1,0))="","-",INDEX('ce raw data'!$C$2:$CZ$3000,MATCH(1,INDEX(('ce raw data'!$A$2:$A$3000=C254)*('ce raw data'!$B$2:$B$3000=$B265),,),0),MATCH(G257,'ce raw data'!$C$1:$CZ$1,0))),"-")</f>
        <v>-</v>
      </c>
      <c r="H265" s="8" t="str">
        <f>IFERROR(IF(INDEX('ce raw data'!$C$2:$CZ$3000,MATCH(1,INDEX(('ce raw data'!$A$2:$A$3000=C254)*('ce raw data'!$B$2:$B$3000=$B265),,),0),MATCH(H257,'ce raw data'!$C$1:$CZ$1,0))="","-",INDEX('ce raw data'!$C$2:$CZ$3000,MATCH(1,INDEX(('ce raw data'!$A$2:$A$3000=C254)*('ce raw data'!$B$2:$B$3000=$B265),,),0),MATCH(H257,'ce raw data'!$C$1:$CZ$1,0))),"-")</f>
        <v>-</v>
      </c>
      <c r="I265" s="8" t="str">
        <f>IFERROR(IF(INDEX('ce raw data'!$C$2:$CZ$3000,MATCH(1,INDEX(('ce raw data'!$A$2:$A$3000=C254)*('ce raw data'!$B$2:$B$3000=$B265),,),0),MATCH(I257,'ce raw data'!$C$1:$CZ$1,0))="","-",INDEX('ce raw data'!$C$2:$CZ$3000,MATCH(1,INDEX(('ce raw data'!$A$2:$A$3000=C254)*('ce raw data'!$B$2:$B$3000=$B265),,),0),MATCH(I257,'ce raw data'!$C$1:$CZ$1,0))),"-")</f>
        <v>-</v>
      </c>
      <c r="J265" s="8" t="str">
        <f>IFERROR(IF(INDEX('ce raw data'!$C$2:$CZ$3000,MATCH(1,INDEX(('ce raw data'!$A$2:$A$3000=C254)*('ce raw data'!$B$2:$B$3000=$B265),,),0),MATCH(J257,'ce raw data'!$C$1:$CZ$1,0))="","-",INDEX('ce raw data'!$C$2:$CZ$3000,MATCH(1,INDEX(('ce raw data'!$A$2:$A$3000=C254)*('ce raw data'!$B$2:$B$3000=$B265),,),0),MATCH(J257,'ce raw data'!$C$1:$CZ$1,0))),"-")</f>
        <v>-</v>
      </c>
      <c r="K265" s="8" t="str">
        <f>IFERROR(IF(INDEX('ce raw data'!$C$2:$CZ$3000,MATCH(1,INDEX(('ce raw data'!$A$2:$A$3000=C254)*('ce raw data'!$B$2:$B$3000=$B265),,),0),MATCH(K257,'ce raw data'!$C$1:$CZ$1,0))="","-",INDEX('ce raw data'!$C$2:$CZ$3000,MATCH(1,INDEX(('ce raw data'!$A$2:$A$3000=C254)*('ce raw data'!$B$2:$B$3000=$B265),,),0),MATCH(K257,'ce raw data'!$C$1:$CZ$1,0))),"-")</f>
        <v>-</v>
      </c>
      <c r="L265" s="8" t="str">
        <f>IFERROR(IF(INDEX('ce raw data'!$C$2:$CZ$3000,MATCH(1,INDEX(('ce raw data'!$A$2:$A$3000=C254)*('ce raw data'!$B$2:$B$3000=$B265),,),0),MATCH(L257,'ce raw data'!$C$1:$CZ$1,0))="","-",INDEX('ce raw data'!$C$2:$CZ$3000,MATCH(1,INDEX(('ce raw data'!$A$2:$A$3000=C254)*('ce raw data'!$B$2:$B$3000=$B265),,),0),MATCH(L257,'ce raw data'!$C$1:$CZ$1,0))),"-")</f>
        <v>-</v>
      </c>
      <c r="M265" s="8" t="str">
        <f>IFERROR(IF(INDEX('ce raw data'!$C$2:$CZ$3000,MATCH(1,INDEX(('ce raw data'!$A$2:$A$3000=C254)*('ce raw data'!$B$2:$B$3000=$B265),,),0),MATCH(M257,'ce raw data'!$C$1:$CZ$1,0))="","-",INDEX('ce raw data'!$C$2:$CZ$3000,MATCH(1,INDEX(('ce raw data'!$A$2:$A$3000=C254)*('ce raw data'!$B$2:$B$3000=$B265),,),0),MATCH(M257,'ce raw data'!$C$1:$CZ$1,0))),"-")</f>
        <v>-</v>
      </c>
      <c r="N265" s="8" t="str">
        <f>IFERROR(IF(INDEX('ce raw data'!$C$2:$CZ$3000,MATCH(1,INDEX(('ce raw data'!$A$2:$A$3000=C254)*('ce raw data'!$B$2:$B$3000=$B265),,),0),MATCH(N257,'ce raw data'!$C$1:$CZ$1,0))="","-",INDEX('ce raw data'!$C$2:$CZ$3000,MATCH(1,INDEX(('ce raw data'!$A$2:$A$3000=C254)*('ce raw data'!$B$2:$B$3000=$B265),,),0),MATCH(N257,'ce raw data'!$C$1:$CZ$1,0))),"-")</f>
        <v>-</v>
      </c>
    </row>
    <row r="266" spans="2:14" hidden="1" x14ac:dyDescent="0.4">
      <c r="B266" s="10"/>
      <c r="C266" s="8" t="str">
        <f>IFERROR(IF(INDEX('ce raw data'!$C$2:$CZ$3000,MATCH(1,INDEX(('ce raw data'!$A$2:$A$3000=C254)*('ce raw data'!$B$2:$B$3000=$B267),,),0),MATCH(SUBSTITUTE(C257,"Allele","Height"),'ce raw data'!$C$1:$CZ$1,0))="","-",INDEX('ce raw data'!$C$2:$CZ$3000,MATCH(1,INDEX(('ce raw data'!$A$2:$A$3000=C254)*('ce raw data'!$B$2:$B$3000=$B267),,),0),MATCH(SUBSTITUTE(C257,"Allele","Height"),'ce raw data'!$C$1:$CZ$1,0))),"-")</f>
        <v>-</v>
      </c>
      <c r="D266" s="8" t="str">
        <f>IFERROR(IF(INDEX('ce raw data'!$C$2:$CZ$3000,MATCH(1,INDEX(('ce raw data'!$A$2:$A$3000=C254)*('ce raw data'!$B$2:$B$3000=$B267),,),0),MATCH(SUBSTITUTE(D257,"Allele","Height"),'ce raw data'!$C$1:$CZ$1,0))="","-",INDEX('ce raw data'!$C$2:$CZ$3000,MATCH(1,INDEX(('ce raw data'!$A$2:$A$3000=C254)*('ce raw data'!$B$2:$B$3000=$B267),,),0),MATCH(SUBSTITUTE(D257,"Allele","Height"),'ce raw data'!$C$1:$CZ$1,0))),"-")</f>
        <v>-</v>
      </c>
      <c r="E266" s="8" t="str">
        <f>IFERROR(IF(INDEX('ce raw data'!$C$2:$CZ$3000,MATCH(1,INDEX(('ce raw data'!$A$2:$A$3000=C254)*('ce raw data'!$B$2:$B$3000=$B267),,),0),MATCH(SUBSTITUTE(E257,"Allele","Height"),'ce raw data'!$C$1:$CZ$1,0))="","-",INDEX('ce raw data'!$C$2:$CZ$3000,MATCH(1,INDEX(('ce raw data'!$A$2:$A$3000=C254)*('ce raw data'!$B$2:$B$3000=$B267),,),0),MATCH(SUBSTITUTE(E257,"Allele","Height"),'ce raw data'!$C$1:$CZ$1,0))),"-")</f>
        <v>-</v>
      </c>
      <c r="F266" s="8" t="str">
        <f>IFERROR(IF(INDEX('ce raw data'!$C$2:$CZ$3000,MATCH(1,INDEX(('ce raw data'!$A$2:$A$3000=C254)*('ce raw data'!$B$2:$B$3000=$B267),,),0),MATCH(SUBSTITUTE(F257,"Allele","Height"),'ce raw data'!$C$1:$CZ$1,0))="","-",INDEX('ce raw data'!$C$2:$CZ$3000,MATCH(1,INDEX(('ce raw data'!$A$2:$A$3000=C254)*('ce raw data'!$B$2:$B$3000=$B267),,),0),MATCH(SUBSTITUTE(F257,"Allele","Height"),'ce raw data'!$C$1:$CZ$1,0))),"-")</f>
        <v>-</v>
      </c>
      <c r="G266" s="8" t="str">
        <f>IFERROR(IF(INDEX('ce raw data'!$C$2:$CZ$3000,MATCH(1,INDEX(('ce raw data'!$A$2:$A$3000=C254)*('ce raw data'!$B$2:$B$3000=$B267),,),0),MATCH(SUBSTITUTE(G257,"Allele","Height"),'ce raw data'!$C$1:$CZ$1,0))="","-",INDEX('ce raw data'!$C$2:$CZ$3000,MATCH(1,INDEX(('ce raw data'!$A$2:$A$3000=C254)*('ce raw data'!$B$2:$B$3000=$B267),,),0),MATCH(SUBSTITUTE(G257,"Allele","Height"),'ce raw data'!$C$1:$CZ$1,0))),"-")</f>
        <v>-</v>
      </c>
      <c r="H266" s="8" t="str">
        <f>IFERROR(IF(INDEX('ce raw data'!$C$2:$CZ$3000,MATCH(1,INDEX(('ce raw data'!$A$2:$A$3000=C254)*('ce raw data'!$B$2:$B$3000=$B267),,),0),MATCH(SUBSTITUTE(H257,"Allele","Height"),'ce raw data'!$C$1:$CZ$1,0))="","-",INDEX('ce raw data'!$C$2:$CZ$3000,MATCH(1,INDEX(('ce raw data'!$A$2:$A$3000=C254)*('ce raw data'!$B$2:$B$3000=$B267),,),0),MATCH(SUBSTITUTE(H257,"Allele","Height"),'ce raw data'!$C$1:$CZ$1,0))),"-")</f>
        <v>-</v>
      </c>
      <c r="I266" s="8" t="str">
        <f>IFERROR(IF(INDEX('ce raw data'!$C$2:$CZ$3000,MATCH(1,INDEX(('ce raw data'!$A$2:$A$3000=C254)*('ce raw data'!$B$2:$B$3000=$B267),,),0),MATCH(SUBSTITUTE(I257,"Allele","Height"),'ce raw data'!$C$1:$CZ$1,0))="","-",INDEX('ce raw data'!$C$2:$CZ$3000,MATCH(1,INDEX(('ce raw data'!$A$2:$A$3000=C254)*('ce raw data'!$B$2:$B$3000=$B267),,),0),MATCH(SUBSTITUTE(I257,"Allele","Height"),'ce raw data'!$C$1:$CZ$1,0))),"-")</f>
        <v>-</v>
      </c>
      <c r="J266" s="8" t="str">
        <f>IFERROR(IF(INDEX('ce raw data'!$C$2:$CZ$3000,MATCH(1,INDEX(('ce raw data'!$A$2:$A$3000=C254)*('ce raw data'!$B$2:$B$3000=$B267),,),0),MATCH(SUBSTITUTE(J257,"Allele","Height"),'ce raw data'!$C$1:$CZ$1,0))="","-",INDEX('ce raw data'!$C$2:$CZ$3000,MATCH(1,INDEX(('ce raw data'!$A$2:$A$3000=C254)*('ce raw data'!$B$2:$B$3000=$B267),,),0),MATCH(SUBSTITUTE(J257,"Allele","Height"),'ce raw data'!$C$1:$CZ$1,0))),"-")</f>
        <v>-</v>
      </c>
      <c r="K266" s="8" t="str">
        <f>IFERROR(IF(INDEX('ce raw data'!$C$2:$CZ$3000,MATCH(1,INDEX(('ce raw data'!$A$2:$A$3000=C254)*('ce raw data'!$B$2:$B$3000=$B267),,),0),MATCH(SUBSTITUTE(K257,"Allele","Height"),'ce raw data'!$C$1:$CZ$1,0))="","-",INDEX('ce raw data'!$C$2:$CZ$3000,MATCH(1,INDEX(('ce raw data'!$A$2:$A$3000=C254)*('ce raw data'!$B$2:$B$3000=$B267),,),0),MATCH(SUBSTITUTE(K257,"Allele","Height"),'ce raw data'!$C$1:$CZ$1,0))),"-")</f>
        <v>-</v>
      </c>
      <c r="L266" s="8" t="str">
        <f>IFERROR(IF(INDEX('ce raw data'!$C$2:$CZ$3000,MATCH(1,INDEX(('ce raw data'!$A$2:$A$3000=C254)*('ce raw data'!$B$2:$B$3000=$B267),,),0),MATCH(SUBSTITUTE(L257,"Allele","Height"),'ce raw data'!$C$1:$CZ$1,0))="","-",INDEX('ce raw data'!$C$2:$CZ$3000,MATCH(1,INDEX(('ce raw data'!$A$2:$A$3000=C254)*('ce raw data'!$B$2:$B$3000=$B267),,),0),MATCH(SUBSTITUTE(L257,"Allele","Height"),'ce raw data'!$C$1:$CZ$1,0))),"-")</f>
        <v>-</v>
      </c>
      <c r="M266" s="8" t="str">
        <f>IFERROR(IF(INDEX('ce raw data'!$C$2:$CZ$3000,MATCH(1,INDEX(('ce raw data'!$A$2:$A$3000=C254)*('ce raw data'!$B$2:$B$3000=$B267),,),0),MATCH(SUBSTITUTE(M257,"Allele","Height"),'ce raw data'!$C$1:$CZ$1,0))="","-",INDEX('ce raw data'!$C$2:$CZ$3000,MATCH(1,INDEX(('ce raw data'!$A$2:$A$3000=C254)*('ce raw data'!$B$2:$B$3000=$B267),,),0),MATCH(SUBSTITUTE(M257,"Allele","Height"),'ce raw data'!$C$1:$CZ$1,0))),"-")</f>
        <v>-</v>
      </c>
      <c r="N266" s="8" t="str">
        <f>IFERROR(IF(INDEX('ce raw data'!$C$2:$CZ$3000,MATCH(1,INDEX(('ce raw data'!$A$2:$A$3000=C254)*('ce raw data'!$B$2:$B$3000=$B267),,),0),MATCH(SUBSTITUTE(N257,"Allele","Height"),'ce raw data'!$C$1:$CZ$1,0))="","-",INDEX('ce raw data'!$C$2:$CZ$3000,MATCH(1,INDEX(('ce raw data'!$A$2:$A$3000=C254)*('ce raw data'!$B$2:$B$3000=$B267),,),0),MATCH(SUBSTITUTE(N257,"Allele","Height"),'ce raw data'!$C$1:$CZ$1,0))),"-")</f>
        <v>-</v>
      </c>
    </row>
    <row r="267" spans="2:14" x14ac:dyDescent="0.4">
      <c r="B267" s="10" t="str">
        <f>'Allele Call Table'!$A$79</f>
        <v>D10S1248</v>
      </c>
      <c r="C267" s="8" t="str">
        <f>IFERROR(IF(INDEX('ce raw data'!$C$2:$CZ$3000,MATCH(1,INDEX(('ce raw data'!$A$2:$A$3000=C254)*('ce raw data'!$B$2:$B$3000=$B267),,),0),MATCH(C257,'ce raw data'!$C$1:$CZ$1,0))="","-",INDEX('ce raw data'!$C$2:$CZ$3000,MATCH(1,INDEX(('ce raw data'!$A$2:$A$3000=C254)*('ce raw data'!$B$2:$B$3000=$B267),,),0),MATCH(C257,'ce raw data'!$C$1:$CZ$1,0))),"-")</f>
        <v>-</v>
      </c>
      <c r="D267" s="8" t="str">
        <f>IFERROR(IF(INDEX('ce raw data'!$C$2:$CZ$3000,MATCH(1,INDEX(('ce raw data'!$A$2:$A$3000=C254)*('ce raw data'!$B$2:$B$3000=$B267),,),0),MATCH(D257,'ce raw data'!$C$1:$CZ$1,0))="","-",INDEX('ce raw data'!$C$2:$CZ$3000,MATCH(1,INDEX(('ce raw data'!$A$2:$A$3000=C254)*('ce raw data'!$B$2:$B$3000=$B267),,),0),MATCH(D257,'ce raw data'!$C$1:$CZ$1,0))),"-")</f>
        <v>-</v>
      </c>
      <c r="E267" s="8" t="str">
        <f>IFERROR(IF(INDEX('ce raw data'!$C$2:$CZ$3000,MATCH(1,INDEX(('ce raw data'!$A$2:$A$3000=C254)*('ce raw data'!$B$2:$B$3000=$B267),,),0),MATCH(E257,'ce raw data'!$C$1:$CZ$1,0))="","-",INDEX('ce raw data'!$C$2:$CZ$3000,MATCH(1,INDEX(('ce raw data'!$A$2:$A$3000=C254)*('ce raw data'!$B$2:$B$3000=$B267),,),0),MATCH(E257,'ce raw data'!$C$1:$CZ$1,0))),"-")</f>
        <v>-</v>
      </c>
      <c r="F267" s="8" t="str">
        <f>IFERROR(IF(INDEX('ce raw data'!$C$2:$CZ$3000,MATCH(1,INDEX(('ce raw data'!$A$2:$A$3000=C254)*('ce raw data'!$B$2:$B$3000=$B267),,),0),MATCH(F257,'ce raw data'!$C$1:$CZ$1,0))="","-",INDEX('ce raw data'!$C$2:$CZ$3000,MATCH(1,INDEX(('ce raw data'!$A$2:$A$3000=C254)*('ce raw data'!$B$2:$B$3000=$B267),,),0),MATCH(F257,'ce raw data'!$C$1:$CZ$1,0))),"-")</f>
        <v>-</v>
      </c>
      <c r="G267" s="8" t="str">
        <f>IFERROR(IF(INDEX('ce raw data'!$C$2:$CZ$3000,MATCH(1,INDEX(('ce raw data'!$A$2:$A$3000=C254)*('ce raw data'!$B$2:$B$3000=$B267),,),0),MATCH(G257,'ce raw data'!$C$1:$CZ$1,0))="","-",INDEX('ce raw data'!$C$2:$CZ$3000,MATCH(1,INDEX(('ce raw data'!$A$2:$A$3000=C254)*('ce raw data'!$B$2:$B$3000=$B267),,),0),MATCH(G257,'ce raw data'!$C$1:$CZ$1,0))),"-")</f>
        <v>-</v>
      </c>
      <c r="H267" s="8" t="str">
        <f>IFERROR(IF(INDEX('ce raw data'!$C$2:$CZ$3000,MATCH(1,INDEX(('ce raw data'!$A$2:$A$3000=C254)*('ce raw data'!$B$2:$B$3000=$B267),,),0),MATCH(H257,'ce raw data'!$C$1:$CZ$1,0))="","-",INDEX('ce raw data'!$C$2:$CZ$3000,MATCH(1,INDEX(('ce raw data'!$A$2:$A$3000=C254)*('ce raw data'!$B$2:$B$3000=$B267),,),0),MATCH(H257,'ce raw data'!$C$1:$CZ$1,0))),"-")</f>
        <v>-</v>
      </c>
      <c r="I267" s="8" t="str">
        <f>IFERROR(IF(INDEX('ce raw data'!$C$2:$CZ$3000,MATCH(1,INDEX(('ce raw data'!$A$2:$A$3000=C254)*('ce raw data'!$B$2:$B$3000=$B267),,),0),MATCH(I257,'ce raw data'!$C$1:$CZ$1,0))="","-",INDEX('ce raw data'!$C$2:$CZ$3000,MATCH(1,INDEX(('ce raw data'!$A$2:$A$3000=C254)*('ce raw data'!$B$2:$B$3000=$B267),,),0),MATCH(I257,'ce raw data'!$C$1:$CZ$1,0))),"-")</f>
        <v>-</v>
      </c>
      <c r="J267" s="8" t="str">
        <f>IFERROR(IF(INDEX('ce raw data'!$C$2:$CZ$3000,MATCH(1,INDEX(('ce raw data'!$A$2:$A$3000=C254)*('ce raw data'!$B$2:$B$3000=$B267),,),0),MATCH(J257,'ce raw data'!$C$1:$CZ$1,0))="","-",INDEX('ce raw data'!$C$2:$CZ$3000,MATCH(1,INDEX(('ce raw data'!$A$2:$A$3000=C254)*('ce raw data'!$B$2:$B$3000=$B267),,),0),MATCH(J257,'ce raw data'!$C$1:$CZ$1,0))),"-")</f>
        <v>-</v>
      </c>
      <c r="K267" s="8" t="str">
        <f>IFERROR(IF(INDEX('ce raw data'!$C$2:$CZ$3000,MATCH(1,INDEX(('ce raw data'!$A$2:$A$3000=C254)*('ce raw data'!$B$2:$B$3000=$B267),,),0),MATCH(K257,'ce raw data'!$C$1:$CZ$1,0))="","-",INDEX('ce raw data'!$C$2:$CZ$3000,MATCH(1,INDEX(('ce raw data'!$A$2:$A$3000=C254)*('ce raw data'!$B$2:$B$3000=$B267),,),0),MATCH(K257,'ce raw data'!$C$1:$CZ$1,0))),"-")</f>
        <v>-</v>
      </c>
      <c r="L267" s="8" t="str">
        <f>IFERROR(IF(INDEX('ce raw data'!$C$2:$CZ$3000,MATCH(1,INDEX(('ce raw data'!$A$2:$A$3000=C254)*('ce raw data'!$B$2:$B$3000=$B267),,),0),MATCH(L257,'ce raw data'!$C$1:$CZ$1,0))="","-",INDEX('ce raw data'!$C$2:$CZ$3000,MATCH(1,INDEX(('ce raw data'!$A$2:$A$3000=C254)*('ce raw data'!$B$2:$B$3000=$B267),,),0),MATCH(L257,'ce raw data'!$C$1:$CZ$1,0))),"-")</f>
        <v>-</v>
      </c>
      <c r="M267" s="8" t="str">
        <f>IFERROR(IF(INDEX('ce raw data'!$C$2:$CZ$3000,MATCH(1,INDEX(('ce raw data'!$A$2:$A$3000=C254)*('ce raw data'!$B$2:$B$3000=$B267),,),0),MATCH(M257,'ce raw data'!$C$1:$CZ$1,0))="","-",INDEX('ce raw data'!$C$2:$CZ$3000,MATCH(1,INDEX(('ce raw data'!$A$2:$A$3000=C254)*('ce raw data'!$B$2:$B$3000=$B267),,),0),MATCH(M257,'ce raw data'!$C$1:$CZ$1,0))),"-")</f>
        <v>-</v>
      </c>
      <c r="N267" s="8" t="str">
        <f>IFERROR(IF(INDEX('ce raw data'!$C$2:$CZ$3000,MATCH(1,INDEX(('ce raw data'!$A$2:$A$3000=C254)*('ce raw data'!$B$2:$B$3000=$B267),,),0),MATCH(N257,'ce raw data'!$C$1:$CZ$1,0))="","-",INDEX('ce raw data'!$C$2:$CZ$3000,MATCH(1,INDEX(('ce raw data'!$A$2:$A$3000=C254)*('ce raw data'!$B$2:$B$3000=$B267),,),0),MATCH(N257,'ce raw data'!$C$1:$CZ$1,0))),"-")</f>
        <v>-</v>
      </c>
    </row>
    <row r="268" spans="2:14" hidden="1" x14ac:dyDescent="0.4">
      <c r="B268" s="10"/>
      <c r="C268" s="8" t="str">
        <f>IFERROR(IF(INDEX('ce raw data'!$C$2:$CZ$3000,MATCH(1,INDEX(('ce raw data'!$A$2:$A$3000=C254)*('ce raw data'!$B$2:$B$3000=$B269),,),0),MATCH(SUBSTITUTE(C257,"Allele","Height"),'ce raw data'!$C$1:$CZ$1,0))="","-",INDEX('ce raw data'!$C$2:$CZ$3000,MATCH(1,INDEX(('ce raw data'!$A$2:$A$3000=C254)*('ce raw data'!$B$2:$B$3000=$B269),,),0),MATCH(SUBSTITUTE(C257,"Allele","Height"),'ce raw data'!$C$1:$CZ$1,0))),"-")</f>
        <v>-</v>
      </c>
      <c r="D268" s="8" t="str">
        <f>IFERROR(IF(INDEX('ce raw data'!$C$2:$CZ$3000,MATCH(1,INDEX(('ce raw data'!$A$2:$A$3000=C254)*('ce raw data'!$B$2:$B$3000=$B269),,),0),MATCH(SUBSTITUTE(D257,"Allele","Height"),'ce raw data'!$C$1:$CZ$1,0))="","-",INDEX('ce raw data'!$C$2:$CZ$3000,MATCH(1,INDEX(('ce raw data'!$A$2:$A$3000=C254)*('ce raw data'!$B$2:$B$3000=$B269),,),0),MATCH(SUBSTITUTE(D257,"Allele","Height"),'ce raw data'!$C$1:$CZ$1,0))),"-")</f>
        <v>-</v>
      </c>
      <c r="E268" s="8" t="str">
        <f>IFERROR(IF(INDEX('ce raw data'!$C$2:$CZ$3000,MATCH(1,INDEX(('ce raw data'!$A$2:$A$3000=C254)*('ce raw data'!$B$2:$B$3000=$B269),,),0),MATCH(SUBSTITUTE(E257,"Allele","Height"),'ce raw data'!$C$1:$CZ$1,0))="","-",INDEX('ce raw data'!$C$2:$CZ$3000,MATCH(1,INDEX(('ce raw data'!$A$2:$A$3000=C254)*('ce raw data'!$B$2:$B$3000=$B269),,),0),MATCH(SUBSTITUTE(E257,"Allele","Height"),'ce raw data'!$C$1:$CZ$1,0))),"-")</f>
        <v>-</v>
      </c>
      <c r="F268" s="8" t="str">
        <f>IFERROR(IF(INDEX('ce raw data'!$C$2:$CZ$3000,MATCH(1,INDEX(('ce raw data'!$A$2:$A$3000=C254)*('ce raw data'!$B$2:$B$3000=$B269),,),0),MATCH(SUBSTITUTE(F257,"Allele","Height"),'ce raw data'!$C$1:$CZ$1,0))="","-",INDEX('ce raw data'!$C$2:$CZ$3000,MATCH(1,INDEX(('ce raw data'!$A$2:$A$3000=C254)*('ce raw data'!$B$2:$B$3000=$B269),,),0),MATCH(SUBSTITUTE(F257,"Allele","Height"),'ce raw data'!$C$1:$CZ$1,0))),"-")</f>
        <v>-</v>
      </c>
      <c r="G268" s="8" t="str">
        <f>IFERROR(IF(INDEX('ce raw data'!$C$2:$CZ$3000,MATCH(1,INDEX(('ce raw data'!$A$2:$A$3000=C254)*('ce raw data'!$B$2:$B$3000=$B269),,),0),MATCH(SUBSTITUTE(G257,"Allele","Height"),'ce raw data'!$C$1:$CZ$1,0))="","-",INDEX('ce raw data'!$C$2:$CZ$3000,MATCH(1,INDEX(('ce raw data'!$A$2:$A$3000=C254)*('ce raw data'!$B$2:$B$3000=$B269),,),0),MATCH(SUBSTITUTE(G257,"Allele","Height"),'ce raw data'!$C$1:$CZ$1,0))),"-")</f>
        <v>-</v>
      </c>
      <c r="H268" s="8" t="str">
        <f>IFERROR(IF(INDEX('ce raw data'!$C$2:$CZ$3000,MATCH(1,INDEX(('ce raw data'!$A$2:$A$3000=C254)*('ce raw data'!$B$2:$B$3000=$B269),,),0),MATCH(SUBSTITUTE(H257,"Allele","Height"),'ce raw data'!$C$1:$CZ$1,0))="","-",INDEX('ce raw data'!$C$2:$CZ$3000,MATCH(1,INDEX(('ce raw data'!$A$2:$A$3000=C254)*('ce raw data'!$B$2:$B$3000=$B269),,),0),MATCH(SUBSTITUTE(H257,"Allele","Height"),'ce raw data'!$C$1:$CZ$1,0))),"-")</f>
        <v>-</v>
      </c>
      <c r="I268" s="8" t="str">
        <f>IFERROR(IF(INDEX('ce raw data'!$C$2:$CZ$3000,MATCH(1,INDEX(('ce raw data'!$A$2:$A$3000=C254)*('ce raw data'!$B$2:$B$3000=$B269),,),0),MATCH(SUBSTITUTE(I257,"Allele","Height"),'ce raw data'!$C$1:$CZ$1,0))="","-",INDEX('ce raw data'!$C$2:$CZ$3000,MATCH(1,INDEX(('ce raw data'!$A$2:$A$3000=C254)*('ce raw data'!$B$2:$B$3000=$B269),,),0),MATCH(SUBSTITUTE(I257,"Allele","Height"),'ce raw data'!$C$1:$CZ$1,0))),"-")</f>
        <v>-</v>
      </c>
      <c r="J268" s="8" t="str">
        <f>IFERROR(IF(INDEX('ce raw data'!$C$2:$CZ$3000,MATCH(1,INDEX(('ce raw data'!$A$2:$A$3000=C254)*('ce raw data'!$B$2:$B$3000=$B269),,),0),MATCH(SUBSTITUTE(J257,"Allele","Height"),'ce raw data'!$C$1:$CZ$1,0))="","-",INDEX('ce raw data'!$C$2:$CZ$3000,MATCH(1,INDEX(('ce raw data'!$A$2:$A$3000=C254)*('ce raw data'!$B$2:$B$3000=$B269),,),0),MATCH(SUBSTITUTE(J257,"Allele","Height"),'ce raw data'!$C$1:$CZ$1,0))),"-")</f>
        <v>-</v>
      </c>
      <c r="K268" s="8" t="str">
        <f>IFERROR(IF(INDEX('ce raw data'!$C$2:$CZ$3000,MATCH(1,INDEX(('ce raw data'!$A$2:$A$3000=C254)*('ce raw data'!$B$2:$B$3000=$B269),,),0),MATCH(SUBSTITUTE(K257,"Allele","Height"),'ce raw data'!$C$1:$CZ$1,0))="","-",INDEX('ce raw data'!$C$2:$CZ$3000,MATCH(1,INDEX(('ce raw data'!$A$2:$A$3000=C254)*('ce raw data'!$B$2:$B$3000=$B269),,),0),MATCH(SUBSTITUTE(K257,"Allele","Height"),'ce raw data'!$C$1:$CZ$1,0))),"-")</f>
        <v>-</v>
      </c>
      <c r="L268" s="8" t="str">
        <f>IFERROR(IF(INDEX('ce raw data'!$C$2:$CZ$3000,MATCH(1,INDEX(('ce raw data'!$A$2:$A$3000=C254)*('ce raw data'!$B$2:$B$3000=$B269),,),0),MATCH(SUBSTITUTE(L257,"Allele","Height"),'ce raw data'!$C$1:$CZ$1,0))="","-",INDEX('ce raw data'!$C$2:$CZ$3000,MATCH(1,INDEX(('ce raw data'!$A$2:$A$3000=C254)*('ce raw data'!$B$2:$B$3000=$B269),,),0),MATCH(SUBSTITUTE(L257,"Allele","Height"),'ce raw data'!$C$1:$CZ$1,0))),"-")</f>
        <v>-</v>
      </c>
      <c r="M268" s="8" t="str">
        <f>IFERROR(IF(INDEX('ce raw data'!$C$2:$CZ$3000,MATCH(1,INDEX(('ce raw data'!$A$2:$A$3000=C254)*('ce raw data'!$B$2:$B$3000=$B269),,),0),MATCH(SUBSTITUTE(M257,"Allele","Height"),'ce raw data'!$C$1:$CZ$1,0))="","-",INDEX('ce raw data'!$C$2:$CZ$3000,MATCH(1,INDEX(('ce raw data'!$A$2:$A$3000=C254)*('ce raw data'!$B$2:$B$3000=$B269),,),0),MATCH(SUBSTITUTE(M257,"Allele","Height"),'ce raw data'!$C$1:$CZ$1,0))),"-")</f>
        <v>-</v>
      </c>
      <c r="N268" s="8" t="str">
        <f>IFERROR(IF(INDEX('ce raw data'!$C$2:$CZ$3000,MATCH(1,INDEX(('ce raw data'!$A$2:$A$3000=C254)*('ce raw data'!$B$2:$B$3000=$B269),,),0),MATCH(SUBSTITUTE(N257,"Allele","Height"),'ce raw data'!$C$1:$CZ$1,0))="","-",INDEX('ce raw data'!$C$2:$CZ$3000,MATCH(1,INDEX(('ce raw data'!$A$2:$A$3000=C254)*('ce raw data'!$B$2:$B$3000=$B269),,),0),MATCH(SUBSTITUTE(N257,"Allele","Height"),'ce raw data'!$C$1:$CZ$1,0))),"-")</f>
        <v>-</v>
      </c>
    </row>
    <row r="269" spans="2:14" x14ac:dyDescent="0.4">
      <c r="B269" s="10" t="str">
        <f>'Allele Call Table'!$A$81</f>
        <v>D13S317</v>
      </c>
      <c r="C269" s="8" t="str">
        <f>IFERROR(IF(INDEX('ce raw data'!$C$2:$CZ$3000,MATCH(1,INDEX(('ce raw data'!$A$2:$A$3000=C254)*('ce raw data'!$B$2:$B$3000=$B269),,),0),MATCH(C257,'ce raw data'!$C$1:$CZ$1,0))="","-",INDEX('ce raw data'!$C$2:$CZ$3000,MATCH(1,INDEX(('ce raw data'!$A$2:$A$3000=C254)*('ce raw data'!$B$2:$B$3000=$B269),,),0),MATCH(C257,'ce raw data'!$C$1:$CZ$1,0))),"-")</f>
        <v>-</v>
      </c>
      <c r="D269" s="8" t="str">
        <f>IFERROR(IF(INDEX('ce raw data'!$C$2:$CZ$3000,MATCH(1,INDEX(('ce raw data'!$A$2:$A$3000=C254)*('ce raw data'!$B$2:$B$3000=$B269),,),0),MATCH(D257,'ce raw data'!$C$1:$CZ$1,0))="","-",INDEX('ce raw data'!$C$2:$CZ$3000,MATCH(1,INDEX(('ce raw data'!$A$2:$A$3000=C254)*('ce raw data'!$B$2:$B$3000=$B269),,),0),MATCH(D257,'ce raw data'!$C$1:$CZ$1,0))),"-")</f>
        <v>-</v>
      </c>
      <c r="E269" s="8" t="str">
        <f>IFERROR(IF(INDEX('ce raw data'!$C$2:$CZ$3000,MATCH(1,INDEX(('ce raw data'!$A$2:$A$3000=C254)*('ce raw data'!$B$2:$B$3000=$B269),,),0),MATCH(E257,'ce raw data'!$C$1:$CZ$1,0))="","-",INDEX('ce raw data'!$C$2:$CZ$3000,MATCH(1,INDEX(('ce raw data'!$A$2:$A$3000=C254)*('ce raw data'!$B$2:$B$3000=$B269),,),0),MATCH(E257,'ce raw data'!$C$1:$CZ$1,0))),"-")</f>
        <v>-</v>
      </c>
      <c r="F269" s="8" t="str">
        <f>IFERROR(IF(INDEX('ce raw data'!$C$2:$CZ$3000,MATCH(1,INDEX(('ce raw data'!$A$2:$A$3000=C254)*('ce raw data'!$B$2:$B$3000=$B269),,),0),MATCH(F257,'ce raw data'!$C$1:$CZ$1,0))="","-",INDEX('ce raw data'!$C$2:$CZ$3000,MATCH(1,INDEX(('ce raw data'!$A$2:$A$3000=C254)*('ce raw data'!$B$2:$B$3000=$B269),,),0),MATCH(F257,'ce raw data'!$C$1:$CZ$1,0))),"-")</f>
        <v>-</v>
      </c>
      <c r="G269" s="8" t="str">
        <f>IFERROR(IF(INDEX('ce raw data'!$C$2:$CZ$3000,MATCH(1,INDEX(('ce raw data'!$A$2:$A$3000=C254)*('ce raw data'!$B$2:$B$3000=$B269),,),0),MATCH(G257,'ce raw data'!$C$1:$CZ$1,0))="","-",INDEX('ce raw data'!$C$2:$CZ$3000,MATCH(1,INDEX(('ce raw data'!$A$2:$A$3000=C254)*('ce raw data'!$B$2:$B$3000=$B269),,),0),MATCH(G257,'ce raw data'!$C$1:$CZ$1,0))),"-")</f>
        <v>-</v>
      </c>
      <c r="H269" s="8" t="str">
        <f>IFERROR(IF(INDEX('ce raw data'!$C$2:$CZ$3000,MATCH(1,INDEX(('ce raw data'!$A$2:$A$3000=C254)*('ce raw data'!$B$2:$B$3000=$B269),,),0),MATCH(H257,'ce raw data'!$C$1:$CZ$1,0))="","-",INDEX('ce raw data'!$C$2:$CZ$3000,MATCH(1,INDEX(('ce raw data'!$A$2:$A$3000=C254)*('ce raw data'!$B$2:$B$3000=$B269),,),0),MATCH(H257,'ce raw data'!$C$1:$CZ$1,0))),"-")</f>
        <v>-</v>
      </c>
      <c r="I269" s="8" t="str">
        <f>IFERROR(IF(INDEX('ce raw data'!$C$2:$CZ$3000,MATCH(1,INDEX(('ce raw data'!$A$2:$A$3000=C254)*('ce raw data'!$B$2:$B$3000=$B269),,),0),MATCH(I257,'ce raw data'!$C$1:$CZ$1,0))="","-",INDEX('ce raw data'!$C$2:$CZ$3000,MATCH(1,INDEX(('ce raw data'!$A$2:$A$3000=C254)*('ce raw data'!$B$2:$B$3000=$B269),,),0),MATCH(I257,'ce raw data'!$C$1:$CZ$1,0))),"-")</f>
        <v>-</v>
      </c>
      <c r="J269" s="8" t="str">
        <f>IFERROR(IF(INDEX('ce raw data'!$C$2:$CZ$3000,MATCH(1,INDEX(('ce raw data'!$A$2:$A$3000=C254)*('ce raw data'!$B$2:$B$3000=$B269),,),0),MATCH(J257,'ce raw data'!$C$1:$CZ$1,0))="","-",INDEX('ce raw data'!$C$2:$CZ$3000,MATCH(1,INDEX(('ce raw data'!$A$2:$A$3000=C254)*('ce raw data'!$B$2:$B$3000=$B269),,),0),MATCH(J257,'ce raw data'!$C$1:$CZ$1,0))),"-")</f>
        <v>-</v>
      </c>
      <c r="K269" s="8" t="str">
        <f>IFERROR(IF(INDEX('ce raw data'!$C$2:$CZ$3000,MATCH(1,INDEX(('ce raw data'!$A$2:$A$3000=C254)*('ce raw data'!$B$2:$B$3000=$B269),,),0),MATCH(K257,'ce raw data'!$C$1:$CZ$1,0))="","-",INDEX('ce raw data'!$C$2:$CZ$3000,MATCH(1,INDEX(('ce raw data'!$A$2:$A$3000=C254)*('ce raw data'!$B$2:$B$3000=$B269),,),0),MATCH(K257,'ce raw data'!$C$1:$CZ$1,0))),"-")</f>
        <v>-</v>
      </c>
      <c r="L269" s="8" t="str">
        <f>IFERROR(IF(INDEX('ce raw data'!$C$2:$CZ$3000,MATCH(1,INDEX(('ce raw data'!$A$2:$A$3000=C254)*('ce raw data'!$B$2:$B$3000=$B269),,),0),MATCH(L257,'ce raw data'!$C$1:$CZ$1,0))="","-",INDEX('ce raw data'!$C$2:$CZ$3000,MATCH(1,INDEX(('ce raw data'!$A$2:$A$3000=C254)*('ce raw data'!$B$2:$B$3000=$B269),,),0),MATCH(L257,'ce raw data'!$C$1:$CZ$1,0))),"-")</f>
        <v>-</v>
      </c>
      <c r="M269" s="8" t="str">
        <f>IFERROR(IF(INDEX('ce raw data'!$C$2:$CZ$3000,MATCH(1,INDEX(('ce raw data'!$A$2:$A$3000=C254)*('ce raw data'!$B$2:$B$3000=$B269),,),0),MATCH(M257,'ce raw data'!$C$1:$CZ$1,0))="","-",INDEX('ce raw data'!$C$2:$CZ$3000,MATCH(1,INDEX(('ce raw data'!$A$2:$A$3000=C254)*('ce raw data'!$B$2:$B$3000=$B269),,),0),MATCH(M257,'ce raw data'!$C$1:$CZ$1,0))),"-")</f>
        <v>-</v>
      </c>
      <c r="N269" s="8" t="str">
        <f>IFERROR(IF(INDEX('ce raw data'!$C$2:$CZ$3000,MATCH(1,INDEX(('ce raw data'!$A$2:$A$3000=C254)*('ce raw data'!$B$2:$B$3000=$B269),,),0),MATCH(N257,'ce raw data'!$C$1:$CZ$1,0))="","-",INDEX('ce raw data'!$C$2:$CZ$3000,MATCH(1,INDEX(('ce raw data'!$A$2:$A$3000=C254)*('ce raw data'!$B$2:$B$3000=$B269),,),0),MATCH(N257,'ce raw data'!$C$1:$CZ$1,0))),"-")</f>
        <v>-</v>
      </c>
    </row>
    <row r="270" spans="2:14" hidden="1" x14ac:dyDescent="0.4">
      <c r="B270" s="10"/>
      <c r="C270" s="8" t="str">
        <f>IFERROR(IF(INDEX('ce raw data'!$C$2:$CZ$3000,MATCH(1,INDEX(('ce raw data'!$A$2:$A$3000=C254)*('ce raw data'!$B$2:$B$3000=$B271),,),0),MATCH(SUBSTITUTE(C257,"Allele","Height"),'ce raw data'!$C$1:$CZ$1,0))="","-",INDEX('ce raw data'!$C$2:$CZ$3000,MATCH(1,INDEX(('ce raw data'!$A$2:$A$3000=C254)*('ce raw data'!$B$2:$B$3000=$B271),,),0),MATCH(SUBSTITUTE(C257,"Allele","Height"),'ce raw data'!$C$1:$CZ$1,0))),"-")</f>
        <v>-</v>
      </c>
      <c r="D270" s="8" t="str">
        <f>IFERROR(IF(INDEX('ce raw data'!$C$2:$CZ$3000,MATCH(1,INDEX(('ce raw data'!$A$2:$A$3000=C254)*('ce raw data'!$B$2:$B$3000=$B271),,),0),MATCH(SUBSTITUTE(D257,"Allele","Height"),'ce raw data'!$C$1:$CZ$1,0))="","-",INDEX('ce raw data'!$C$2:$CZ$3000,MATCH(1,INDEX(('ce raw data'!$A$2:$A$3000=C254)*('ce raw data'!$B$2:$B$3000=$B271),,),0),MATCH(SUBSTITUTE(D257,"Allele","Height"),'ce raw data'!$C$1:$CZ$1,0))),"-")</f>
        <v>-</v>
      </c>
      <c r="E270" s="8" t="str">
        <f>IFERROR(IF(INDEX('ce raw data'!$C$2:$CZ$3000,MATCH(1,INDEX(('ce raw data'!$A$2:$A$3000=C254)*('ce raw data'!$B$2:$B$3000=$B271),,),0),MATCH(SUBSTITUTE(E257,"Allele","Height"),'ce raw data'!$C$1:$CZ$1,0))="","-",INDEX('ce raw data'!$C$2:$CZ$3000,MATCH(1,INDEX(('ce raw data'!$A$2:$A$3000=C254)*('ce raw data'!$B$2:$B$3000=$B271),,),0),MATCH(SUBSTITUTE(E257,"Allele","Height"),'ce raw data'!$C$1:$CZ$1,0))),"-")</f>
        <v>-</v>
      </c>
      <c r="F270" s="8" t="str">
        <f>IFERROR(IF(INDEX('ce raw data'!$C$2:$CZ$3000,MATCH(1,INDEX(('ce raw data'!$A$2:$A$3000=C254)*('ce raw data'!$B$2:$B$3000=$B271),,),0),MATCH(SUBSTITUTE(F257,"Allele","Height"),'ce raw data'!$C$1:$CZ$1,0))="","-",INDEX('ce raw data'!$C$2:$CZ$3000,MATCH(1,INDEX(('ce raw data'!$A$2:$A$3000=C254)*('ce raw data'!$B$2:$B$3000=$B271),,),0),MATCH(SUBSTITUTE(F257,"Allele","Height"),'ce raw data'!$C$1:$CZ$1,0))),"-")</f>
        <v>-</v>
      </c>
      <c r="G270" s="8" t="str">
        <f>IFERROR(IF(INDEX('ce raw data'!$C$2:$CZ$3000,MATCH(1,INDEX(('ce raw data'!$A$2:$A$3000=C254)*('ce raw data'!$B$2:$B$3000=$B271),,),0),MATCH(SUBSTITUTE(G257,"Allele","Height"),'ce raw data'!$C$1:$CZ$1,0))="","-",INDEX('ce raw data'!$C$2:$CZ$3000,MATCH(1,INDEX(('ce raw data'!$A$2:$A$3000=C254)*('ce raw data'!$B$2:$B$3000=$B271),,),0),MATCH(SUBSTITUTE(G257,"Allele","Height"),'ce raw data'!$C$1:$CZ$1,0))),"-")</f>
        <v>-</v>
      </c>
      <c r="H270" s="8" t="str">
        <f>IFERROR(IF(INDEX('ce raw data'!$C$2:$CZ$3000,MATCH(1,INDEX(('ce raw data'!$A$2:$A$3000=C254)*('ce raw data'!$B$2:$B$3000=$B271),,),0),MATCH(SUBSTITUTE(H257,"Allele","Height"),'ce raw data'!$C$1:$CZ$1,0))="","-",INDEX('ce raw data'!$C$2:$CZ$3000,MATCH(1,INDEX(('ce raw data'!$A$2:$A$3000=C254)*('ce raw data'!$B$2:$B$3000=$B271),,),0),MATCH(SUBSTITUTE(H257,"Allele","Height"),'ce raw data'!$C$1:$CZ$1,0))),"-")</f>
        <v>-</v>
      </c>
      <c r="I270" s="8" t="str">
        <f>IFERROR(IF(INDEX('ce raw data'!$C$2:$CZ$3000,MATCH(1,INDEX(('ce raw data'!$A$2:$A$3000=C254)*('ce raw data'!$B$2:$B$3000=$B271),,),0),MATCH(SUBSTITUTE(I257,"Allele","Height"),'ce raw data'!$C$1:$CZ$1,0))="","-",INDEX('ce raw data'!$C$2:$CZ$3000,MATCH(1,INDEX(('ce raw data'!$A$2:$A$3000=C254)*('ce raw data'!$B$2:$B$3000=$B271),,),0),MATCH(SUBSTITUTE(I257,"Allele","Height"),'ce raw data'!$C$1:$CZ$1,0))),"-")</f>
        <v>-</v>
      </c>
      <c r="J270" s="8" t="str">
        <f>IFERROR(IF(INDEX('ce raw data'!$C$2:$CZ$3000,MATCH(1,INDEX(('ce raw data'!$A$2:$A$3000=C254)*('ce raw data'!$B$2:$B$3000=$B271),,),0),MATCH(SUBSTITUTE(J257,"Allele","Height"),'ce raw data'!$C$1:$CZ$1,0))="","-",INDEX('ce raw data'!$C$2:$CZ$3000,MATCH(1,INDEX(('ce raw data'!$A$2:$A$3000=C254)*('ce raw data'!$B$2:$B$3000=$B271),,),0),MATCH(SUBSTITUTE(J257,"Allele","Height"),'ce raw data'!$C$1:$CZ$1,0))),"-")</f>
        <v>-</v>
      </c>
      <c r="K270" s="8" t="str">
        <f>IFERROR(IF(INDEX('ce raw data'!$C$2:$CZ$3000,MATCH(1,INDEX(('ce raw data'!$A$2:$A$3000=C254)*('ce raw data'!$B$2:$B$3000=$B271),,),0),MATCH(SUBSTITUTE(K257,"Allele","Height"),'ce raw data'!$C$1:$CZ$1,0))="","-",INDEX('ce raw data'!$C$2:$CZ$3000,MATCH(1,INDEX(('ce raw data'!$A$2:$A$3000=C254)*('ce raw data'!$B$2:$B$3000=$B271),,),0),MATCH(SUBSTITUTE(K257,"Allele","Height"),'ce raw data'!$C$1:$CZ$1,0))),"-")</f>
        <v>-</v>
      </c>
      <c r="L270" s="8" t="str">
        <f>IFERROR(IF(INDEX('ce raw data'!$C$2:$CZ$3000,MATCH(1,INDEX(('ce raw data'!$A$2:$A$3000=C254)*('ce raw data'!$B$2:$B$3000=$B271),,),0),MATCH(SUBSTITUTE(L257,"Allele","Height"),'ce raw data'!$C$1:$CZ$1,0))="","-",INDEX('ce raw data'!$C$2:$CZ$3000,MATCH(1,INDEX(('ce raw data'!$A$2:$A$3000=C254)*('ce raw data'!$B$2:$B$3000=$B271),,),0),MATCH(SUBSTITUTE(L257,"Allele","Height"),'ce raw data'!$C$1:$CZ$1,0))),"-")</f>
        <v>-</v>
      </c>
      <c r="M270" s="8" t="str">
        <f>IFERROR(IF(INDEX('ce raw data'!$C$2:$CZ$3000,MATCH(1,INDEX(('ce raw data'!$A$2:$A$3000=C254)*('ce raw data'!$B$2:$B$3000=$B271),,),0),MATCH(SUBSTITUTE(M257,"Allele","Height"),'ce raw data'!$C$1:$CZ$1,0))="","-",INDEX('ce raw data'!$C$2:$CZ$3000,MATCH(1,INDEX(('ce raw data'!$A$2:$A$3000=C254)*('ce raw data'!$B$2:$B$3000=$B271),,),0),MATCH(SUBSTITUTE(M257,"Allele","Height"),'ce raw data'!$C$1:$CZ$1,0))),"-")</f>
        <v>-</v>
      </c>
      <c r="N270" s="8" t="str">
        <f>IFERROR(IF(INDEX('ce raw data'!$C$2:$CZ$3000,MATCH(1,INDEX(('ce raw data'!$A$2:$A$3000=C254)*('ce raw data'!$B$2:$B$3000=$B271),,),0),MATCH(SUBSTITUTE(N257,"Allele","Height"),'ce raw data'!$C$1:$CZ$1,0))="","-",INDEX('ce raw data'!$C$2:$CZ$3000,MATCH(1,INDEX(('ce raw data'!$A$2:$A$3000=C254)*('ce raw data'!$B$2:$B$3000=$B271),,),0),MATCH(SUBSTITUTE(N257,"Allele","Height"),'ce raw data'!$C$1:$CZ$1,0))),"-")</f>
        <v>-</v>
      </c>
    </row>
    <row r="271" spans="2:14" x14ac:dyDescent="0.4">
      <c r="B271" s="10" t="str">
        <f>'Allele Call Table'!$A$83</f>
        <v>Penta E</v>
      </c>
      <c r="C271" s="8" t="str">
        <f>IFERROR(IF(INDEX('ce raw data'!$C$2:$CZ$3000,MATCH(1,INDEX(('ce raw data'!$A$2:$A$3000=C254)*('ce raw data'!$B$2:$B$3000=$B271),,),0),MATCH(C257,'ce raw data'!$C$1:$CZ$1,0))="","-",INDEX('ce raw data'!$C$2:$CZ$3000,MATCH(1,INDEX(('ce raw data'!$A$2:$A$3000=C254)*('ce raw data'!$B$2:$B$3000=$B271),,),0),MATCH(C257,'ce raw data'!$C$1:$CZ$1,0))),"-")</f>
        <v>-</v>
      </c>
      <c r="D271" s="8" t="str">
        <f>IFERROR(IF(INDEX('ce raw data'!$C$2:$CZ$3000,MATCH(1,INDEX(('ce raw data'!$A$2:$A$3000=C254)*('ce raw data'!$B$2:$B$3000=$B271),,),0),MATCH(D257,'ce raw data'!$C$1:$CZ$1,0))="","-",INDEX('ce raw data'!$C$2:$CZ$3000,MATCH(1,INDEX(('ce raw data'!$A$2:$A$3000=C254)*('ce raw data'!$B$2:$B$3000=$B271),,),0),MATCH(D257,'ce raw data'!$C$1:$CZ$1,0))),"-")</f>
        <v>-</v>
      </c>
      <c r="E271" s="8" t="str">
        <f>IFERROR(IF(INDEX('ce raw data'!$C$2:$CZ$3000,MATCH(1,INDEX(('ce raw data'!$A$2:$A$3000=C254)*('ce raw data'!$B$2:$B$3000=$B271),,),0),MATCH(E257,'ce raw data'!$C$1:$CZ$1,0))="","-",INDEX('ce raw data'!$C$2:$CZ$3000,MATCH(1,INDEX(('ce raw data'!$A$2:$A$3000=C254)*('ce raw data'!$B$2:$B$3000=$B271),,),0),MATCH(E257,'ce raw data'!$C$1:$CZ$1,0))),"-")</f>
        <v>-</v>
      </c>
      <c r="F271" s="8" t="str">
        <f>IFERROR(IF(INDEX('ce raw data'!$C$2:$CZ$3000,MATCH(1,INDEX(('ce raw data'!$A$2:$A$3000=C254)*('ce raw data'!$B$2:$B$3000=$B271),,),0),MATCH(F257,'ce raw data'!$C$1:$CZ$1,0))="","-",INDEX('ce raw data'!$C$2:$CZ$3000,MATCH(1,INDEX(('ce raw data'!$A$2:$A$3000=C254)*('ce raw data'!$B$2:$B$3000=$B271),,),0),MATCH(F257,'ce raw data'!$C$1:$CZ$1,0))),"-")</f>
        <v>-</v>
      </c>
      <c r="G271" s="8" t="str">
        <f>IFERROR(IF(INDEX('ce raw data'!$C$2:$CZ$3000,MATCH(1,INDEX(('ce raw data'!$A$2:$A$3000=C254)*('ce raw data'!$B$2:$B$3000=$B271),,),0),MATCH(G257,'ce raw data'!$C$1:$CZ$1,0))="","-",INDEX('ce raw data'!$C$2:$CZ$3000,MATCH(1,INDEX(('ce raw data'!$A$2:$A$3000=C254)*('ce raw data'!$B$2:$B$3000=$B271),,),0),MATCH(G257,'ce raw data'!$C$1:$CZ$1,0))),"-")</f>
        <v>-</v>
      </c>
      <c r="H271" s="8" t="str">
        <f>IFERROR(IF(INDEX('ce raw data'!$C$2:$CZ$3000,MATCH(1,INDEX(('ce raw data'!$A$2:$A$3000=C254)*('ce raw data'!$B$2:$B$3000=$B271),,),0),MATCH(H257,'ce raw data'!$C$1:$CZ$1,0))="","-",INDEX('ce raw data'!$C$2:$CZ$3000,MATCH(1,INDEX(('ce raw data'!$A$2:$A$3000=C254)*('ce raw data'!$B$2:$B$3000=$B271),,),0),MATCH(H257,'ce raw data'!$C$1:$CZ$1,0))),"-")</f>
        <v>-</v>
      </c>
      <c r="I271" s="8" t="str">
        <f>IFERROR(IF(INDEX('ce raw data'!$C$2:$CZ$3000,MATCH(1,INDEX(('ce raw data'!$A$2:$A$3000=C254)*('ce raw data'!$B$2:$B$3000=$B271),,),0),MATCH(I257,'ce raw data'!$C$1:$CZ$1,0))="","-",INDEX('ce raw data'!$C$2:$CZ$3000,MATCH(1,INDEX(('ce raw data'!$A$2:$A$3000=C254)*('ce raw data'!$B$2:$B$3000=$B271),,),0),MATCH(I257,'ce raw data'!$C$1:$CZ$1,0))),"-")</f>
        <v>-</v>
      </c>
      <c r="J271" s="8" t="str">
        <f>IFERROR(IF(INDEX('ce raw data'!$C$2:$CZ$3000,MATCH(1,INDEX(('ce raw data'!$A$2:$A$3000=C254)*('ce raw data'!$B$2:$B$3000=$B271),,),0),MATCH(J257,'ce raw data'!$C$1:$CZ$1,0))="","-",INDEX('ce raw data'!$C$2:$CZ$3000,MATCH(1,INDEX(('ce raw data'!$A$2:$A$3000=C254)*('ce raw data'!$B$2:$B$3000=$B271),,),0),MATCH(J257,'ce raw data'!$C$1:$CZ$1,0))),"-")</f>
        <v>-</v>
      </c>
      <c r="K271" s="8" t="str">
        <f>IFERROR(IF(INDEX('ce raw data'!$C$2:$CZ$3000,MATCH(1,INDEX(('ce raw data'!$A$2:$A$3000=C254)*('ce raw data'!$B$2:$B$3000=$B271),,),0),MATCH(K257,'ce raw data'!$C$1:$CZ$1,0))="","-",INDEX('ce raw data'!$C$2:$CZ$3000,MATCH(1,INDEX(('ce raw data'!$A$2:$A$3000=C254)*('ce raw data'!$B$2:$B$3000=$B271),,),0),MATCH(K257,'ce raw data'!$C$1:$CZ$1,0))),"-")</f>
        <v>-</v>
      </c>
      <c r="L271" s="8" t="str">
        <f>IFERROR(IF(INDEX('ce raw data'!$C$2:$CZ$3000,MATCH(1,INDEX(('ce raw data'!$A$2:$A$3000=C254)*('ce raw data'!$B$2:$B$3000=$B271),,),0),MATCH(L257,'ce raw data'!$C$1:$CZ$1,0))="","-",INDEX('ce raw data'!$C$2:$CZ$3000,MATCH(1,INDEX(('ce raw data'!$A$2:$A$3000=C254)*('ce raw data'!$B$2:$B$3000=$B271),,),0),MATCH(L257,'ce raw data'!$C$1:$CZ$1,0))),"-")</f>
        <v>-</v>
      </c>
      <c r="M271" s="8" t="str">
        <f>IFERROR(IF(INDEX('ce raw data'!$C$2:$CZ$3000,MATCH(1,INDEX(('ce raw data'!$A$2:$A$3000=C254)*('ce raw data'!$B$2:$B$3000=$B271),,),0),MATCH(M257,'ce raw data'!$C$1:$CZ$1,0))="","-",INDEX('ce raw data'!$C$2:$CZ$3000,MATCH(1,INDEX(('ce raw data'!$A$2:$A$3000=C254)*('ce raw data'!$B$2:$B$3000=$B271),,),0),MATCH(M257,'ce raw data'!$C$1:$CZ$1,0))),"-")</f>
        <v>-</v>
      </c>
      <c r="N271" s="8" t="str">
        <f>IFERROR(IF(INDEX('ce raw data'!$C$2:$CZ$3000,MATCH(1,INDEX(('ce raw data'!$A$2:$A$3000=C254)*('ce raw data'!$B$2:$B$3000=$B271),,),0),MATCH(N257,'ce raw data'!$C$1:$CZ$1,0))="","-",INDEX('ce raw data'!$C$2:$CZ$3000,MATCH(1,INDEX(('ce raw data'!$A$2:$A$3000=C254)*('ce raw data'!$B$2:$B$3000=$B271),,),0),MATCH(N257,'ce raw data'!$C$1:$CZ$1,0))),"-")</f>
        <v>-</v>
      </c>
    </row>
    <row r="272" spans="2:14" hidden="1" x14ac:dyDescent="0.4">
      <c r="B272" s="10"/>
      <c r="C272" s="8" t="str">
        <f>IFERROR(IF(INDEX('ce raw data'!$C$2:$CZ$3000,MATCH(1,INDEX(('ce raw data'!$A$2:$A$3000=C254)*('ce raw data'!$B$2:$B$3000=$B273),,),0),MATCH(SUBSTITUTE(C257,"Allele","Height"),'ce raw data'!$C$1:$CZ$1,0))="","-",INDEX('ce raw data'!$C$2:$CZ$3000,MATCH(1,INDEX(('ce raw data'!$A$2:$A$3000=C254)*('ce raw data'!$B$2:$B$3000=$B273),,),0),MATCH(SUBSTITUTE(C257,"Allele","Height"),'ce raw data'!$C$1:$CZ$1,0))),"-")</f>
        <v>-</v>
      </c>
      <c r="D272" s="8" t="str">
        <f>IFERROR(IF(INDEX('ce raw data'!$C$2:$CZ$3000,MATCH(1,INDEX(('ce raw data'!$A$2:$A$3000=C254)*('ce raw data'!$B$2:$B$3000=$B273),,),0),MATCH(SUBSTITUTE(D257,"Allele","Height"),'ce raw data'!$C$1:$CZ$1,0))="","-",INDEX('ce raw data'!$C$2:$CZ$3000,MATCH(1,INDEX(('ce raw data'!$A$2:$A$3000=C254)*('ce raw data'!$B$2:$B$3000=$B273),,),0),MATCH(SUBSTITUTE(D257,"Allele","Height"),'ce raw data'!$C$1:$CZ$1,0))),"-")</f>
        <v>-</v>
      </c>
      <c r="E272" s="8" t="str">
        <f>IFERROR(IF(INDEX('ce raw data'!$C$2:$CZ$3000,MATCH(1,INDEX(('ce raw data'!$A$2:$A$3000=C254)*('ce raw data'!$B$2:$B$3000=$B273),,),0),MATCH(SUBSTITUTE(E257,"Allele","Height"),'ce raw data'!$C$1:$CZ$1,0))="","-",INDEX('ce raw data'!$C$2:$CZ$3000,MATCH(1,INDEX(('ce raw data'!$A$2:$A$3000=C254)*('ce raw data'!$B$2:$B$3000=$B273),,),0),MATCH(SUBSTITUTE(E257,"Allele","Height"),'ce raw data'!$C$1:$CZ$1,0))),"-")</f>
        <v>-</v>
      </c>
      <c r="F272" s="8" t="str">
        <f>IFERROR(IF(INDEX('ce raw data'!$C$2:$CZ$3000,MATCH(1,INDEX(('ce raw data'!$A$2:$A$3000=C254)*('ce raw data'!$B$2:$B$3000=$B273),,),0),MATCH(SUBSTITUTE(F257,"Allele","Height"),'ce raw data'!$C$1:$CZ$1,0))="","-",INDEX('ce raw data'!$C$2:$CZ$3000,MATCH(1,INDEX(('ce raw data'!$A$2:$A$3000=C254)*('ce raw data'!$B$2:$B$3000=$B273),,),0),MATCH(SUBSTITUTE(F257,"Allele","Height"),'ce raw data'!$C$1:$CZ$1,0))),"-")</f>
        <v>-</v>
      </c>
      <c r="G272" s="8" t="str">
        <f>IFERROR(IF(INDEX('ce raw data'!$C$2:$CZ$3000,MATCH(1,INDEX(('ce raw data'!$A$2:$A$3000=C254)*('ce raw data'!$B$2:$B$3000=$B273),,),0),MATCH(SUBSTITUTE(G257,"Allele","Height"),'ce raw data'!$C$1:$CZ$1,0))="","-",INDEX('ce raw data'!$C$2:$CZ$3000,MATCH(1,INDEX(('ce raw data'!$A$2:$A$3000=C254)*('ce raw data'!$B$2:$B$3000=$B273),,),0),MATCH(SUBSTITUTE(G257,"Allele","Height"),'ce raw data'!$C$1:$CZ$1,0))),"-")</f>
        <v>-</v>
      </c>
      <c r="H272" s="8" t="str">
        <f>IFERROR(IF(INDEX('ce raw data'!$C$2:$CZ$3000,MATCH(1,INDEX(('ce raw data'!$A$2:$A$3000=C254)*('ce raw data'!$B$2:$B$3000=$B273),,),0),MATCH(SUBSTITUTE(H257,"Allele","Height"),'ce raw data'!$C$1:$CZ$1,0))="","-",INDEX('ce raw data'!$C$2:$CZ$3000,MATCH(1,INDEX(('ce raw data'!$A$2:$A$3000=C254)*('ce raw data'!$B$2:$B$3000=$B273),,),0),MATCH(SUBSTITUTE(H257,"Allele","Height"),'ce raw data'!$C$1:$CZ$1,0))),"-")</f>
        <v>-</v>
      </c>
      <c r="I272" s="8" t="str">
        <f>IFERROR(IF(INDEX('ce raw data'!$C$2:$CZ$3000,MATCH(1,INDEX(('ce raw data'!$A$2:$A$3000=C254)*('ce raw data'!$B$2:$B$3000=$B273),,),0),MATCH(SUBSTITUTE(I257,"Allele","Height"),'ce raw data'!$C$1:$CZ$1,0))="","-",INDEX('ce raw data'!$C$2:$CZ$3000,MATCH(1,INDEX(('ce raw data'!$A$2:$A$3000=C254)*('ce raw data'!$B$2:$B$3000=$B273),,),0),MATCH(SUBSTITUTE(I257,"Allele","Height"),'ce raw data'!$C$1:$CZ$1,0))),"-")</f>
        <v>-</v>
      </c>
      <c r="J272" s="8" t="str">
        <f>IFERROR(IF(INDEX('ce raw data'!$C$2:$CZ$3000,MATCH(1,INDEX(('ce raw data'!$A$2:$A$3000=C254)*('ce raw data'!$B$2:$B$3000=$B273),,),0),MATCH(SUBSTITUTE(J257,"Allele","Height"),'ce raw data'!$C$1:$CZ$1,0))="","-",INDEX('ce raw data'!$C$2:$CZ$3000,MATCH(1,INDEX(('ce raw data'!$A$2:$A$3000=C254)*('ce raw data'!$B$2:$B$3000=$B273),,),0),MATCH(SUBSTITUTE(J257,"Allele","Height"),'ce raw data'!$C$1:$CZ$1,0))),"-")</f>
        <v>-</v>
      </c>
      <c r="K272" s="8" t="str">
        <f>IFERROR(IF(INDEX('ce raw data'!$C$2:$CZ$3000,MATCH(1,INDEX(('ce raw data'!$A$2:$A$3000=C254)*('ce raw data'!$B$2:$B$3000=$B273),,),0),MATCH(SUBSTITUTE(K257,"Allele","Height"),'ce raw data'!$C$1:$CZ$1,0))="","-",INDEX('ce raw data'!$C$2:$CZ$3000,MATCH(1,INDEX(('ce raw data'!$A$2:$A$3000=C254)*('ce raw data'!$B$2:$B$3000=$B273),,),0),MATCH(SUBSTITUTE(K257,"Allele","Height"),'ce raw data'!$C$1:$CZ$1,0))),"-")</f>
        <v>-</v>
      </c>
      <c r="L272" s="8" t="str">
        <f>IFERROR(IF(INDEX('ce raw data'!$C$2:$CZ$3000,MATCH(1,INDEX(('ce raw data'!$A$2:$A$3000=C254)*('ce raw data'!$B$2:$B$3000=$B273),,),0),MATCH(SUBSTITUTE(L257,"Allele","Height"),'ce raw data'!$C$1:$CZ$1,0))="","-",INDEX('ce raw data'!$C$2:$CZ$3000,MATCH(1,INDEX(('ce raw data'!$A$2:$A$3000=C254)*('ce raw data'!$B$2:$B$3000=$B273),,),0),MATCH(SUBSTITUTE(L257,"Allele","Height"),'ce raw data'!$C$1:$CZ$1,0))),"-")</f>
        <v>-</v>
      </c>
      <c r="M272" s="8" t="str">
        <f>IFERROR(IF(INDEX('ce raw data'!$C$2:$CZ$3000,MATCH(1,INDEX(('ce raw data'!$A$2:$A$3000=C254)*('ce raw data'!$B$2:$B$3000=$B273),,),0),MATCH(SUBSTITUTE(M257,"Allele","Height"),'ce raw data'!$C$1:$CZ$1,0))="","-",INDEX('ce raw data'!$C$2:$CZ$3000,MATCH(1,INDEX(('ce raw data'!$A$2:$A$3000=C254)*('ce raw data'!$B$2:$B$3000=$B273),,),0),MATCH(SUBSTITUTE(M257,"Allele","Height"),'ce raw data'!$C$1:$CZ$1,0))),"-")</f>
        <v>-</v>
      </c>
      <c r="N272" s="8" t="str">
        <f>IFERROR(IF(INDEX('ce raw data'!$C$2:$CZ$3000,MATCH(1,INDEX(('ce raw data'!$A$2:$A$3000=C254)*('ce raw data'!$B$2:$B$3000=$B273),,),0),MATCH(SUBSTITUTE(N257,"Allele","Height"),'ce raw data'!$C$1:$CZ$1,0))="","-",INDEX('ce raw data'!$C$2:$CZ$3000,MATCH(1,INDEX(('ce raw data'!$A$2:$A$3000=C254)*('ce raw data'!$B$2:$B$3000=$B273),,),0),MATCH(SUBSTITUTE(N257,"Allele","Height"),'ce raw data'!$C$1:$CZ$1,0))),"-")</f>
        <v>-</v>
      </c>
    </row>
    <row r="273" spans="2:14" x14ac:dyDescent="0.4">
      <c r="B273" s="11" t="str">
        <f>'Allele Call Table'!$A$85</f>
        <v>D16S539</v>
      </c>
      <c r="C273" s="8" t="str">
        <f>IFERROR(IF(INDEX('ce raw data'!$C$2:$CZ$3000,MATCH(1,INDEX(('ce raw data'!$A$2:$A$3000=C254)*('ce raw data'!$B$2:$B$3000=$B273),,),0),MATCH(C257,'ce raw data'!$C$1:$CZ$1,0))="","-",INDEX('ce raw data'!$C$2:$CZ$3000,MATCH(1,INDEX(('ce raw data'!$A$2:$A$3000=C254)*('ce raw data'!$B$2:$B$3000=$B273),,),0),MATCH(C257,'ce raw data'!$C$1:$CZ$1,0))),"-")</f>
        <v>-</v>
      </c>
      <c r="D273" s="8" t="str">
        <f>IFERROR(IF(INDEX('ce raw data'!$C$2:$CZ$3000,MATCH(1,INDEX(('ce raw data'!$A$2:$A$3000=C254)*('ce raw data'!$B$2:$B$3000=$B273),,),0),MATCH(D257,'ce raw data'!$C$1:$CZ$1,0))="","-",INDEX('ce raw data'!$C$2:$CZ$3000,MATCH(1,INDEX(('ce raw data'!$A$2:$A$3000=C254)*('ce raw data'!$B$2:$B$3000=$B273),,),0),MATCH(D257,'ce raw data'!$C$1:$CZ$1,0))),"-")</f>
        <v>-</v>
      </c>
      <c r="E273" s="8" t="str">
        <f>IFERROR(IF(INDEX('ce raw data'!$C$2:$CZ$3000,MATCH(1,INDEX(('ce raw data'!$A$2:$A$3000=C254)*('ce raw data'!$B$2:$B$3000=$B273),,),0),MATCH(E257,'ce raw data'!$C$1:$CZ$1,0))="","-",INDEX('ce raw data'!$C$2:$CZ$3000,MATCH(1,INDEX(('ce raw data'!$A$2:$A$3000=C254)*('ce raw data'!$B$2:$B$3000=$B273),,),0),MATCH(E257,'ce raw data'!$C$1:$CZ$1,0))),"-")</f>
        <v>-</v>
      </c>
      <c r="F273" s="8" t="str">
        <f>IFERROR(IF(INDEX('ce raw data'!$C$2:$CZ$3000,MATCH(1,INDEX(('ce raw data'!$A$2:$A$3000=C254)*('ce raw data'!$B$2:$B$3000=$B273),,),0),MATCH(F257,'ce raw data'!$C$1:$CZ$1,0))="","-",INDEX('ce raw data'!$C$2:$CZ$3000,MATCH(1,INDEX(('ce raw data'!$A$2:$A$3000=C254)*('ce raw data'!$B$2:$B$3000=$B273),,),0),MATCH(F257,'ce raw data'!$C$1:$CZ$1,0))),"-")</f>
        <v>-</v>
      </c>
      <c r="G273" s="8" t="str">
        <f>IFERROR(IF(INDEX('ce raw data'!$C$2:$CZ$3000,MATCH(1,INDEX(('ce raw data'!$A$2:$A$3000=C254)*('ce raw data'!$B$2:$B$3000=$B273),,),0),MATCH(G257,'ce raw data'!$C$1:$CZ$1,0))="","-",INDEX('ce raw data'!$C$2:$CZ$3000,MATCH(1,INDEX(('ce raw data'!$A$2:$A$3000=C254)*('ce raw data'!$B$2:$B$3000=$B273),,),0),MATCH(G257,'ce raw data'!$C$1:$CZ$1,0))),"-")</f>
        <v>-</v>
      </c>
      <c r="H273" s="8" t="str">
        <f>IFERROR(IF(INDEX('ce raw data'!$C$2:$CZ$3000,MATCH(1,INDEX(('ce raw data'!$A$2:$A$3000=C254)*('ce raw data'!$B$2:$B$3000=$B273),,),0),MATCH(H257,'ce raw data'!$C$1:$CZ$1,0))="","-",INDEX('ce raw data'!$C$2:$CZ$3000,MATCH(1,INDEX(('ce raw data'!$A$2:$A$3000=C254)*('ce raw data'!$B$2:$B$3000=$B273),,),0),MATCH(H257,'ce raw data'!$C$1:$CZ$1,0))),"-")</f>
        <v>-</v>
      </c>
      <c r="I273" s="8" t="str">
        <f>IFERROR(IF(INDEX('ce raw data'!$C$2:$CZ$3000,MATCH(1,INDEX(('ce raw data'!$A$2:$A$3000=C254)*('ce raw data'!$B$2:$B$3000=$B273),,),0),MATCH(I257,'ce raw data'!$C$1:$CZ$1,0))="","-",INDEX('ce raw data'!$C$2:$CZ$3000,MATCH(1,INDEX(('ce raw data'!$A$2:$A$3000=C254)*('ce raw data'!$B$2:$B$3000=$B273),,),0),MATCH(I257,'ce raw data'!$C$1:$CZ$1,0))),"-")</f>
        <v>-</v>
      </c>
      <c r="J273" s="8" t="str">
        <f>IFERROR(IF(INDEX('ce raw data'!$C$2:$CZ$3000,MATCH(1,INDEX(('ce raw data'!$A$2:$A$3000=C254)*('ce raw data'!$B$2:$B$3000=$B273),,),0),MATCH(J257,'ce raw data'!$C$1:$CZ$1,0))="","-",INDEX('ce raw data'!$C$2:$CZ$3000,MATCH(1,INDEX(('ce raw data'!$A$2:$A$3000=C254)*('ce raw data'!$B$2:$B$3000=$B273),,),0),MATCH(J257,'ce raw data'!$C$1:$CZ$1,0))),"-")</f>
        <v>-</v>
      </c>
      <c r="K273" s="8" t="str">
        <f>IFERROR(IF(INDEX('ce raw data'!$C$2:$CZ$3000,MATCH(1,INDEX(('ce raw data'!$A$2:$A$3000=C254)*('ce raw data'!$B$2:$B$3000=$B273),,),0),MATCH(K257,'ce raw data'!$C$1:$CZ$1,0))="","-",INDEX('ce raw data'!$C$2:$CZ$3000,MATCH(1,INDEX(('ce raw data'!$A$2:$A$3000=C254)*('ce raw data'!$B$2:$B$3000=$B273),,),0),MATCH(K257,'ce raw data'!$C$1:$CZ$1,0))),"-")</f>
        <v>-</v>
      </c>
      <c r="L273" s="8" t="str">
        <f>IFERROR(IF(INDEX('ce raw data'!$C$2:$CZ$3000,MATCH(1,INDEX(('ce raw data'!$A$2:$A$3000=C254)*('ce raw data'!$B$2:$B$3000=$B273),,),0),MATCH(L257,'ce raw data'!$C$1:$CZ$1,0))="","-",INDEX('ce raw data'!$C$2:$CZ$3000,MATCH(1,INDEX(('ce raw data'!$A$2:$A$3000=C254)*('ce raw data'!$B$2:$B$3000=$B273),,),0),MATCH(L257,'ce raw data'!$C$1:$CZ$1,0))),"-")</f>
        <v>-</v>
      </c>
      <c r="M273" s="8" t="str">
        <f>IFERROR(IF(INDEX('ce raw data'!$C$2:$CZ$3000,MATCH(1,INDEX(('ce raw data'!$A$2:$A$3000=C254)*('ce raw data'!$B$2:$B$3000=$B273),,),0),MATCH(M257,'ce raw data'!$C$1:$CZ$1,0))="","-",INDEX('ce raw data'!$C$2:$CZ$3000,MATCH(1,INDEX(('ce raw data'!$A$2:$A$3000=C254)*('ce raw data'!$B$2:$B$3000=$B273),,),0),MATCH(M257,'ce raw data'!$C$1:$CZ$1,0))),"-")</f>
        <v>-</v>
      </c>
      <c r="N273" s="8" t="str">
        <f>IFERROR(IF(INDEX('ce raw data'!$C$2:$CZ$3000,MATCH(1,INDEX(('ce raw data'!$A$2:$A$3000=C254)*('ce raw data'!$B$2:$B$3000=$B273),,),0),MATCH(N257,'ce raw data'!$C$1:$CZ$1,0))="","-",INDEX('ce raw data'!$C$2:$CZ$3000,MATCH(1,INDEX(('ce raw data'!$A$2:$A$3000=C254)*('ce raw data'!$B$2:$B$3000=$B273),,),0),MATCH(N257,'ce raw data'!$C$1:$CZ$1,0))),"-")</f>
        <v>-</v>
      </c>
    </row>
    <row r="274" spans="2:14" hidden="1" x14ac:dyDescent="0.4">
      <c r="B274" s="11"/>
      <c r="C274" s="8" t="str">
        <f>IFERROR(IF(INDEX('ce raw data'!$C$2:$CZ$3000,MATCH(1,INDEX(('ce raw data'!$A$2:$A$3000=C254)*('ce raw data'!$B$2:$B$3000=$B275),,),0),MATCH(SUBSTITUTE(C257,"Allele","Height"),'ce raw data'!$C$1:$CZ$1,0))="","-",INDEX('ce raw data'!$C$2:$CZ$3000,MATCH(1,INDEX(('ce raw data'!$A$2:$A$3000=C254)*('ce raw data'!$B$2:$B$3000=$B275),,),0),MATCH(SUBSTITUTE(C257,"Allele","Height"),'ce raw data'!$C$1:$CZ$1,0))),"-")</f>
        <v>-</v>
      </c>
      <c r="D274" s="8" t="str">
        <f>IFERROR(IF(INDEX('ce raw data'!$C$2:$CZ$3000,MATCH(1,INDEX(('ce raw data'!$A$2:$A$3000=C254)*('ce raw data'!$B$2:$B$3000=$B275),,),0),MATCH(SUBSTITUTE(D257,"Allele","Height"),'ce raw data'!$C$1:$CZ$1,0))="","-",INDEX('ce raw data'!$C$2:$CZ$3000,MATCH(1,INDEX(('ce raw data'!$A$2:$A$3000=C254)*('ce raw data'!$B$2:$B$3000=$B275),,),0),MATCH(SUBSTITUTE(D257,"Allele","Height"),'ce raw data'!$C$1:$CZ$1,0))),"-")</f>
        <v>-</v>
      </c>
      <c r="E274" s="8" t="str">
        <f>IFERROR(IF(INDEX('ce raw data'!$C$2:$CZ$3000,MATCH(1,INDEX(('ce raw data'!$A$2:$A$3000=C254)*('ce raw data'!$B$2:$B$3000=$B275),,),0),MATCH(SUBSTITUTE(E257,"Allele","Height"),'ce raw data'!$C$1:$CZ$1,0))="","-",INDEX('ce raw data'!$C$2:$CZ$3000,MATCH(1,INDEX(('ce raw data'!$A$2:$A$3000=C254)*('ce raw data'!$B$2:$B$3000=$B275),,),0),MATCH(SUBSTITUTE(E257,"Allele","Height"),'ce raw data'!$C$1:$CZ$1,0))),"-")</f>
        <v>-</v>
      </c>
      <c r="F274" s="8" t="str">
        <f>IFERROR(IF(INDEX('ce raw data'!$C$2:$CZ$3000,MATCH(1,INDEX(('ce raw data'!$A$2:$A$3000=C254)*('ce raw data'!$B$2:$B$3000=$B275),,),0),MATCH(SUBSTITUTE(F257,"Allele","Height"),'ce raw data'!$C$1:$CZ$1,0))="","-",INDEX('ce raw data'!$C$2:$CZ$3000,MATCH(1,INDEX(('ce raw data'!$A$2:$A$3000=C254)*('ce raw data'!$B$2:$B$3000=$B275),,),0),MATCH(SUBSTITUTE(F257,"Allele","Height"),'ce raw data'!$C$1:$CZ$1,0))),"-")</f>
        <v>-</v>
      </c>
      <c r="G274" s="8" t="str">
        <f>IFERROR(IF(INDEX('ce raw data'!$C$2:$CZ$3000,MATCH(1,INDEX(('ce raw data'!$A$2:$A$3000=C254)*('ce raw data'!$B$2:$B$3000=$B275),,),0),MATCH(SUBSTITUTE(G257,"Allele","Height"),'ce raw data'!$C$1:$CZ$1,0))="","-",INDEX('ce raw data'!$C$2:$CZ$3000,MATCH(1,INDEX(('ce raw data'!$A$2:$A$3000=C254)*('ce raw data'!$B$2:$B$3000=$B275),,),0),MATCH(SUBSTITUTE(G257,"Allele","Height"),'ce raw data'!$C$1:$CZ$1,0))),"-")</f>
        <v>-</v>
      </c>
      <c r="H274" s="8" t="str">
        <f>IFERROR(IF(INDEX('ce raw data'!$C$2:$CZ$3000,MATCH(1,INDEX(('ce raw data'!$A$2:$A$3000=C254)*('ce raw data'!$B$2:$B$3000=$B275),,),0),MATCH(SUBSTITUTE(H257,"Allele","Height"),'ce raw data'!$C$1:$CZ$1,0))="","-",INDEX('ce raw data'!$C$2:$CZ$3000,MATCH(1,INDEX(('ce raw data'!$A$2:$A$3000=C254)*('ce raw data'!$B$2:$B$3000=$B275),,),0),MATCH(SUBSTITUTE(H257,"Allele","Height"),'ce raw data'!$C$1:$CZ$1,0))),"-")</f>
        <v>-</v>
      </c>
      <c r="I274" s="8" t="str">
        <f>IFERROR(IF(INDEX('ce raw data'!$C$2:$CZ$3000,MATCH(1,INDEX(('ce raw data'!$A$2:$A$3000=C254)*('ce raw data'!$B$2:$B$3000=$B275),,),0),MATCH(SUBSTITUTE(I257,"Allele","Height"),'ce raw data'!$C$1:$CZ$1,0))="","-",INDEX('ce raw data'!$C$2:$CZ$3000,MATCH(1,INDEX(('ce raw data'!$A$2:$A$3000=C254)*('ce raw data'!$B$2:$B$3000=$B275),,),0),MATCH(SUBSTITUTE(I257,"Allele","Height"),'ce raw data'!$C$1:$CZ$1,0))),"-")</f>
        <v>-</v>
      </c>
      <c r="J274" s="8" t="str">
        <f>IFERROR(IF(INDEX('ce raw data'!$C$2:$CZ$3000,MATCH(1,INDEX(('ce raw data'!$A$2:$A$3000=C254)*('ce raw data'!$B$2:$B$3000=$B275),,),0),MATCH(SUBSTITUTE(J257,"Allele","Height"),'ce raw data'!$C$1:$CZ$1,0))="","-",INDEX('ce raw data'!$C$2:$CZ$3000,MATCH(1,INDEX(('ce raw data'!$A$2:$A$3000=C254)*('ce raw data'!$B$2:$B$3000=$B275),,),0),MATCH(SUBSTITUTE(J257,"Allele","Height"),'ce raw data'!$C$1:$CZ$1,0))),"-")</f>
        <v>-</v>
      </c>
      <c r="K274" s="8" t="str">
        <f>IFERROR(IF(INDEX('ce raw data'!$C$2:$CZ$3000,MATCH(1,INDEX(('ce raw data'!$A$2:$A$3000=C254)*('ce raw data'!$B$2:$B$3000=$B275),,),0),MATCH(SUBSTITUTE(K257,"Allele","Height"),'ce raw data'!$C$1:$CZ$1,0))="","-",INDEX('ce raw data'!$C$2:$CZ$3000,MATCH(1,INDEX(('ce raw data'!$A$2:$A$3000=C254)*('ce raw data'!$B$2:$B$3000=$B275),,),0),MATCH(SUBSTITUTE(K257,"Allele","Height"),'ce raw data'!$C$1:$CZ$1,0))),"-")</f>
        <v>-</v>
      </c>
      <c r="L274" s="8" t="str">
        <f>IFERROR(IF(INDEX('ce raw data'!$C$2:$CZ$3000,MATCH(1,INDEX(('ce raw data'!$A$2:$A$3000=C254)*('ce raw data'!$B$2:$B$3000=$B275),,),0),MATCH(SUBSTITUTE(L257,"Allele","Height"),'ce raw data'!$C$1:$CZ$1,0))="","-",INDEX('ce raw data'!$C$2:$CZ$3000,MATCH(1,INDEX(('ce raw data'!$A$2:$A$3000=C254)*('ce raw data'!$B$2:$B$3000=$B275),,),0),MATCH(SUBSTITUTE(L257,"Allele","Height"),'ce raw data'!$C$1:$CZ$1,0))),"-")</f>
        <v>-</v>
      </c>
      <c r="M274" s="8" t="str">
        <f>IFERROR(IF(INDEX('ce raw data'!$C$2:$CZ$3000,MATCH(1,INDEX(('ce raw data'!$A$2:$A$3000=C254)*('ce raw data'!$B$2:$B$3000=$B275),,),0),MATCH(SUBSTITUTE(M257,"Allele","Height"),'ce raw data'!$C$1:$CZ$1,0))="","-",INDEX('ce raw data'!$C$2:$CZ$3000,MATCH(1,INDEX(('ce raw data'!$A$2:$A$3000=C254)*('ce raw data'!$B$2:$B$3000=$B275),,),0),MATCH(SUBSTITUTE(M257,"Allele","Height"),'ce raw data'!$C$1:$CZ$1,0))),"-")</f>
        <v>-</v>
      </c>
      <c r="N274" s="8" t="str">
        <f>IFERROR(IF(INDEX('ce raw data'!$C$2:$CZ$3000,MATCH(1,INDEX(('ce raw data'!$A$2:$A$3000=C254)*('ce raw data'!$B$2:$B$3000=$B275),,),0),MATCH(SUBSTITUTE(N257,"Allele","Height"),'ce raw data'!$C$1:$CZ$1,0))="","-",INDEX('ce raw data'!$C$2:$CZ$3000,MATCH(1,INDEX(('ce raw data'!$A$2:$A$3000=C254)*('ce raw data'!$B$2:$B$3000=$B275),,),0),MATCH(SUBSTITUTE(N257,"Allele","Height"),'ce raw data'!$C$1:$CZ$1,0))),"-")</f>
        <v>-</v>
      </c>
    </row>
    <row r="275" spans="2:14" x14ac:dyDescent="0.4">
      <c r="B275" s="11" t="str">
        <f>'Allele Call Table'!$A$87</f>
        <v>D18S51</v>
      </c>
      <c r="C275" s="8" t="str">
        <f>IFERROR(IF(INDEX('ce raw data'!$C$2:$CZ$3000,MATCH(1,INDEX(('ce raw data'!$A$2:$A$3000=C254)*('ce raw data'!$B$2:$B$3000=$B275),,),0),MATCH(C257,'ce raw data'!$C$1:$CZ$1,0))="","-",INDEX('ce raw data'!$C$2:$CZ$3000,MATCH(1,INDEX(('ce raw data'!$A$2:$A$3000=C254)*('ce raw data'!$B$2:$B$3000=$B275),,),0),MATCH(C257,'ce raw data'!$C$1:$CZ$1,0))),"-")</f>
        <v>-</v>
      </c>
      <c r="D275" s="8" t="str">
        <f>IFERROR(IF(INDEX('ce raw data'!$C$2:$CZ$3000,MATCH(1,INDEX(('ce raw data'!$A$2:$A$3000=C254)*('ce raw data'!$B$2:$B$3000=$B275),,),0),MATCH(D257,'ce raw data'!$C$1:$CZ$1,0))="","-",INDEX('ce raw data'!$C$2:$CZ$3000,MATCH(1,INDEX(('ce raw data'!$A$2:$A$3000=C254)*('ce raw data'!$B$2:$B$3000=$B275),,),0),MATCH(D257,'ce raw data'!$C$1:$CZ$1,0))),"-")</f>
        <v>-</v>
      </c>
      <c r="E275" s="8" t="str">
        <f>IFERROR(IF(INDEX('ce raw data'!$C$2:$CZ$3000,MATCH(1,INDEX(('ce raw data'!$A$2:$A$3000=C254)*('ce raw data'!$B$2:$B$3000=$B275),,),0),MATCH(E257,'ce raw data'!$C$1:$CZ$1,0))="","-",INDEX('ce raw data'!$C$2:$CZ$3000,MATCH(1,INDEX(('ce raw data'!$A$2:$A$3000=C254)*('ce raw data'!$B$2:$B$3000=$B275),,),0),MATCH(E257,'ce raw data'!$C$1:$CZ$1,0))),"-")</f>
        <v>-</v>
      </c>
      <c r="F275" s="8" t="str">
        <f>IFERROR(IF(INDEX('ce raw data'!$C$2:$CZ$3000,MATCH(1,INDEX(('ce raw data'!$A$2:$A$3000=C254)*('ce raw data'!$B$2:$B$3000=$B275),,),0),MATCH(F257,'ce raw data'!$C$1:$CZ$1,0))="","-",INDEX('ce raw data'!$C$2:$CZ$3000,MATCH(1,INDEX(('ce raw data'!$A$2:$A$3000=C254)*('ce raw data'!$B$2:$B$3000=$B275),,),0),MATCH(F257,'ce raw data'!$C$1:$CZ$1,0))),"-")</f>
        <v>-</v>
      </c>
      <c r="G275" s="8" t="str">
        <f>IFERROR(IF(INDEX('ce raw data'!$C$2:$CZ$3000,MATCH(1,INDEX(('ce raw data'!$A$2:$A$3000=C254)*('ce raw data'!$B$2:$B$3000=$B275),,),0),MATCH(G257,'ce raw data'!$C$1:$CZ$1,0))="","-",INDEX('ce raw data'!$C$2:$CZ$3000,MATCH(1,INDEX(('ce raw data'!$A$2:$A$3000=C254)*('ce raw data'!$B$2:$B$3000=$B275),,),0),MATCH(G257,'ce raw data'!$C$1:$CZ$1,0))),"-")</f>
        <v>-</v>
      </c>
      <c r="H275" s="8" t="str">
        <f>IFERROR(IF(INDEX('ce raw data'!$C$2:$CZ$3000,MATCH(1,INDEX(('ce raw data'!$A$2:$A$3000=C254)*('ce raw data'!$B$2:$B$3000=$B275),,),0),MATCH(H257,'ce raw data'!$C$1:$CZ$1,0))="","-",INDEX('ce raw data'!$C$2:$CZ$3000,MATCH(1,INDEX(('ce raw data'!$A$2:$A$3000=C254)*('ce raw data'!$B$2:$B$3000=$B275),,),0),MATCH(H257,'ce raw data'!$C$1:$CZ$1,0))),"-")</f>
        <v>-</v>
      </c>
      <c r="I275" s="8" t="str">
        <f>IFERROR(IF(INDEX('ce raw data'!$C$2:$CZ$3000,MATCH(1,INDEX(('ce raw data'!$A$2:$A$3000=C254)*('ce raw data'!$B$2:$B$3000=$B275),,),0),MATCH(I257,'ce raw data'!$C$1:$CZ$1,0))="","-",INDEX('ce raw data'!$C$2:$CZ$3000,MATCH(1,INDEX(('ce raw data'!$A$2:$A$3000=C254)*('ce raw data'!$B$2:$B$3000=$B275),,),0),MATCH(I257,'ce raw data'!$C$1:$CZ$1,0))),"-")</f>
        <v>-</v>
      </c>
      <c r="J275" s="8" t="str">
        <f>IFERROR(IF(INDEX('ce raw data'!$C$2:$CZ$3000,MATCH(1,INDEX(('ce raw data'!$A$2:$A$3000=C254)*('ce raw data'!$B$2:$B$3000=$B275),,),0),MATCH(J257,'ce raw data'!$C$1:$CZ$1,0))="","-",INDEX('ce raw data'!$C$2:$CZ$3000,MATCH(1,INDEX(('ce raw data'!$A$2:$A$3000=C254)*('ce raw data'!$B$2:$B$3000=$B275),,),0),MATCH(J257,'ce raw data'!$C$1:$CZ$1,0))),"-")</f>
        <v>-</v>
      </c>
      <c r="K275" s="8" t="str">
        <f>IFERROR(IF(INDEX('ce raw data'!$C$2:$CZ$3000,MATCH(1,INDEX(('ce raw data'!$A$2:$A$3000=C254)*('ce raw data'!$B$2:$B$3000=$B275),,),0),MATCH(K257,'ce raw data'!$C$1:$CZ$1,0))="","-",INDEX('ce raw data'!$C$2:$CZ$3000,MATCH(1,INDEX(('ce raw data'!$A$2:$A$3000=C254)*('ce raw data'!$B$2:$B$3000=$B275),,),0),MATCH(K257,'ce raw data'!$C$1:$CZ$1,0))),"-")</f>
        <v>-</v>
      </c>
      <c r="L275" s="8" t="str">
        <f>IFERROR(IF(INDEX('ce raw data'!$C$2:$CZ$3000,MATCH(1,INDEX(('ce raw data'!$A$2:$A$3000=C254)*('ce raw data'!$B$2:$B$3000=$B275),,),0),MATCH(L257,'ce raw data'!$C$1:$CZ$1,0))="","-",INDEX('ce raw data'!$C$2:$CZ$3000,MATCH(1,INDEX(('ce raw data'!$A$2:$A$3000=C254)*('ce raw data'!$B$2:$B$3000=$B275),,),0),MATCH(L257,'ce raw data'!$C$1:$CZ$1,0))),"-")</f>
        <v>-</v>
      </c>
      <c r="M275" s="8" t="str">
        <f>IFERROR(IF(INDEX('ce raw data'!$C$2:$CZ$3000,MATCH(1,INDEX(('ce raw data'!$A$2:$A$3000=C254)*('ce raw data'!$B$2:$B$3000=$B275),,),0),MATCH(M257,'ce raw data'!$C$1:$CZ$1,0))="","-",INDEX('ce raw data'!$C$2:$CZ$3000,MATCH(1,INDEX(('ce raw data'!$A$2:$A$3000=C254)*('ce raw data'!$B$2:$B$3000=$B275),,),0),MATCH(M257,'ce raw data'!$C$1:$CZ$1,0))),"-")</f>
        <v>-</v>
      </c>
      <c r="N275" s="8" t="str">
        <f>IFERROR(IF(INDEX('ce raw data'!$C$2:$CZ$3000,MATCH(1,INDEX(('ce raw data'!$A$2:$A$3000=C254)*('ce raw data'!$B$2:$B$3000=$B275),,),0),MATCH(N257,'ce raw data'!$C$1:$CZ$1,0))="","-",INDEX('ce raw data'!$C$2:$CZ$3000,MATCH(1,INDEX(('ce raw data'!$A$2:$A$3000=C254)*('ce raw data'!$B$2:$B$3000=$B275),,),0),MATCH(N257,'ce raw data'!$C$1:$CZ$1,0))),"-")</f>
        <v>-</v>
      </c>
    </row>
    <row r="276" spans="2:14" hidden="1" x14ac:dyDescent="0.4">
      <c r="B276" s="11"/>
      <c r="C276" s="8" t="str">
        <f>IFERROR(IF(INDEX('ce raw data'!$C$2:$CZ$3000,MATCH(1,INDEX(('ce raw data'!$A$2:$A$3000=C254)*('ce raw data'!$B$2:$B$3000=$B277),,),0),MATCH(SUBSTITUTE(C257,"Allele","Height"),'ce raw data'!$C$1:$CZ$1,0))="","-",INDEX('ce raw data'!$C$2:$CZ$3000,MATCH(1,INDEX(('ce raw data'!$A$2:$A$3000=C254)*('ce raw data'!$B$2:$B$3000=$B277),,),0),MATCH(SUBSTITUTE(C257,"Allele","Height"),'ce raw data'!$C$1:$CZ$1,0))),"-")</f>
        <v>-</v>
      </c>
      <c r="D276" s="8" t="str">
        <f>IFERROR(IF(INDEX('ce raw data'!$C$2:$CZ$3000,MATCH(1,INDEX(('ce raw data'!$A$2:$A$3000=C254)*('ce raw data'!$B$2:$B$3000=$B277),,),0),MATCH(SUBSTITUTE(D257,"Allele","Height"),'ce raw data'!$C$1:$CZ$1,0))="","-",INDEX('ce raw data'!$C$2:$CZ$3000,MATCH(1,INDEX(('ce raw data'!$A$2:$A$3000=C254)*('ce raw data'!$B$2:$B$3000=$B277),,),0),MATCH(SUBSTITUTE(D257,"Allele","Height"),'ce raw data'!$C$1:$CZ$1,0))),"-")</f>
        <v>-</v>
      </c>
      <c r="E276" s="8" t="str">
        <f>IFERROR(IF(INDEX('ce raw data'!$C$2:$CZ$3000,MATCH(1,INDEX(('ce raw data'!$A$2:$A$3000=C254)*('ce raw data'!$B$2:$B$3000=$B277),,),0),MATCH(SUBSTITUTE(E257,"Allele","Height"),'ce raw data'!$C$1:$CZ$1,0))="","-",INDEX('ce raw data'!$C$2:$CZ$3000,MATCH(1,INDEX(('ce raw data'!$A$2:$A$3000=C254)*('ce raw data'!$B$2:$B$3000=$B277),,),0),MATCH(SUBSTITUTE(E257,"Allele","Height"),'ce raw data'!$C$1:$CZ$1,0))),"-")</f>
        <v>-</v>
      </c>
      <c r="F276" s="8" t="str">
        <f>IFERROR(IF(INDEX('ce raw data'!$C$2:$CZ$3000,MATCH(1,INDEX(('ce raw data'!$A$2:$A$3000=C254)*('ce raw data'!$B$2:$B$3000=$B277),,),0),MATCH(SUBSTITUTE(F257,"Allele","Height"),'ce raw data'!$C$1:$CZ$1,0))="","-",INDEX('ce raw data'!$C$2:$CZ$3000,MATCH(1,INDEX(('ce raw data'!$A$2:$A$3000=C254)*('ce raw data'!$B$2:$B$3000=$B277),,),0),MATCH(SUBSTITUTE(F257,"Allele","Height"),'ce raw data'!$C$1:$CZ$1,0))),"-")</f>
        <v>-</v>
      </c>
      <c r="G276" s="8" t="str">
        <f>IFERROR(IF(INDEX('ce raw data'!$C$2:$CZ$3000,MATCH(1,INDEX(('ce raw data'!$A$2:$A$3000=C254)*('ce raw data'!$B$2:$B$3000=$B277),,),0),MATCH(SUBSTITUTE(G257,"Allele","Height"),'ce raw data'!$C$1:$CZ$1,0))="","-",INDEX('ce raw data'!$C$2:$CZ$3000,MATCH(1,INDEX(('ce raw data'!$A$2:$A$3000=C254)*('ce raw data'!$B$2:$B$3000=$B277),,),0),MATCH(SUBSTITUTE(G257,"Allele","Height"),'ce raw data'!$C$1:$CZ$1,0))),"-")</f>
        <v>-</v>
      </c>
      <c r="H276" s="8" t="str">
        <f>IFERROR(IF(INDEX('ce raw data'!$C$2:$CZ$3000,MATCH(1,INDEX(('ce raw data'!$A$2:$A$3000=C254)*('ce raw data'!$B$2:$B$3000=$B277),,),0),MATCH(SUBSTITUTE(H257,"Allele","Height"),'ce raw data'!$C$1:$CZ$1,0))="","-",INDEX('ce raw data'!$C$2:$CZ$3000,MATCH(1,INDEX(('ce raw data'!$A$2:$A$3000=C254)*('ce raw data'!$B$2:$B$3000=$B277),,),0),MATCH(SUBSTITUTE(H257,"Allele","Height"),'ce raw data'!$C$1:$CZ$1,0))),"-")</f>
        <v>-</v>
      </c>
      <c r="I276" s="8" t="str">
        <f>IFERROR(IF(INDEX('ce raw data'!$C$2:$CZ$3000,MATCH(1,INDEX(('ce raw data'!$A$2:$A$3000=C254)*('ce raw data'!$B$2:$B$3000=$B277),,),0),MATCH(SUBSTITUTE(I257,"Allele","Height"),'ce raw data'!$C$1:$CZ$1,0))="","-",INDEX('ce raw data'!$C$2:$CZ$3000,MATCH(1,INDEX(('ce raw data'!$A$2:$A$3000=C254)*('ce raw data'!$B$2:$B$3000=$B277),,),0),MATCH(SUBSTITUTE(I257,"Allele","Height"),'ce raw data'!$C$1:$CZ$1,0))),"-")</f>
        <v>-</v>
      </c>
      <c r="J276" s="8" t="str">
        <f>IFERROR(IF(INDEX('ce raw data'!$C$2:$CZ$3000,MATCH(1,INDEX(('ce raw data'!$A$2:$A$3000=C254)*('ce raw data'!$B$2:$B$3000=$B277),,),0),MATCH(SUBSTITUTE(J257,"Allele","Height"),'ce raw data'!$C$1:$CZ$1,0))="","-",INDEX('ce raw data'!$C$2:$CZ$3000,MATCH(1,INDEX(('ce raw data'!$A$2:$A$3000=C254)*('ce raw data'!$B$2:$B$3000=$B277),,),0),MATCH(SUBSTITUTE(J257,"Allele","Height"),'ce raw data'!$C$1:$CZ$1,0))),"-")</f>
        <v>-</v>
      </c>
      <c r="K276" s="8" t="str">
        <f>IFERROR(IF(INDEX('ce raw data'!$C$2:$CZ$3000,MATCH(1,INDEX(('ce raw data'!$A$2:$A$3000=C254)*('ce raw data'!$B$2:$B$3000=$B277),,),0),MATCH(SUBSTITUTE(K257,"Allele","Height"),'ce raw data'!$C$1:$CZ$1,0))="","-",INDEX('ce raw data'!$C$2:$CZ$3000,MATCH(1,INDEX(('ce raw data'!$A$2:$A$3000=C254)*('ce raw data'!$B$2:$B$3000=$B277),,),0),MATCH(SUBSTITUTE(K257,"Allele","Height"),'ce raw data'!$C$1:$CZ$1,0))),"-")</f>
        <v>-</v>
      </c>
      <c r="L276" s="8" t="str">
        <f>IFERROR(IF(INDEX('ce raw data'!$C$2:$CZ$3000,MATCH(1,INDEX(('ce raw data'!$A$2:$A$3000=C254)*('ce raw data'!$B$2:$B$3000=$B277),,),0),MATCH(SUBSTITUTE(L257,"Allele","Height"),'ce raw data'!$C$1:$CZ$1,0))="","-",INDEX('ce raw data'!$C$2:$CZ$3000,MATCH(1,INDEX(('ce raw data'!$A$2:$A$3000=C254)*('ce raw data'!$B$2:$B$3000=$B277),,),0),MATCH(SUBSTITUTE(L257,"Allele","Height"),'ce raw data'!$C$1:$CZ$1,0))),"-")</f>
        <v>-</v>
      </c>
      <c r="M276" s="8" t="str">
        <f>IFERROR(IF(INDEX('ce raw data'!$C$2:$CZ$3000,MATCH(1,INDEX(('ce raw data'!$A$2:$A$3000=C254)*('ce raw data'!$B$2:$B$3000=$B277),,),0),MATCH(SUBSTITUTE(M257,"Allele","Height"),'ce raw data'!$C$1:$CZ$1,0))="","-",INDEX('ce raw data'!$C$2:$CZ$3000,MATCH(1,INDEX(('ce raw data'!$A$2:$A$3000=C254)*('ce raw data'!$B$2:$B$3000=$B277),,),0),MATCH(SUBSTITUTE(M257,"Allele","Height"),'ce raw data'!$C$1:$CZ$1,0))),"-")</f>
        <v>-</v>
      </c>
      <c r="N276" s="8" t="str">
        <f>IFERROR(IF(INDEX('ce raw data'!$C$2:$CZ$3000,MATCH(1,INDEX(('ce raw data'!$A$2:$A$3000=C254)*('ce raw data'!$B$2:$B$3000=$B277),,),0),MATCH(SUBSTITUTE(N257,"Allele","Height"),'ce raw data'!$C$1:$CZ$1,0))="","-",INDEX('ce raw data'!$C$2:$CZ$3000,MATCH(1,INDEX(('ce raw data'!$A$2:$A$3000=C254)*('ce raw data'!$B$2:$B$3000=$B277),,),0),MATCH(SUBSTITUTE(N257,"Allele","Height"),'ce raw data'!$C$1:$CZ$1,0))),"-")</f>
        <v>-</v>
      </c>
    </row>
    <row r="277" spans="2:14" x14ac:dyDescent="0.4">
      <c r="B277" s="11" t="str">
        <f>'Allele Call Table'!$A$89</f>
        <v>D2S1338</v>
      </c>
      <c r="C277" s="8" t="str">
        <f>IFERROR(IF(INDEX('ce raw data'!$C$2:$CZ$3000,MATCH(1,INDEX(('ce raw data'!$A$2:$A$3000=C254)*('ce raw data'!$B$2:$B$3000=$B277),,),0),MATCH(C257,'ce raw data'!$C$1:$CZ$1,0))="","-",INDEX('ce raw data'!$C$2:$CZ$3000,MATCH(1,INDEX(('ce raw data'!$A$2:$A$3000=C254)*('ce raw data'!$B$2:$B$3000=$B277),,),0),MATCH(C257,'ce raw data'!$C$1:$CZ$1,0))),"-")</f>
        <v>-</v>
      </c>
      <c r="D277" s="8" t="str">
        <f>IFERROR(IF(INDEX('ce raw data'!$C$2:$CZ$3000,MATCH(1,INDEX(('ce raw data'!$A$2:$A$3000=C254)*('ce raw data'!$B$2:$B$3000=$B277),,),0),MATCH(D257,'ce raw data'!$C$1:$CZ$1,0))="","-",INDEX('ce raw data'!$C$2:$CZ$3000,MATCH(1,INDEX(('ce raw data'!$A$2:$A$3000=C254)*('ce raw data'!$B$2:$B$3000=$B277),,),0),MATCH(D257,'ce raw data'!$C$1:$CZ$1,0))),"-")</f>
        <v>-</v>
      </c>
      <c r="E277" s="8" t="str">
        <f>IFERROR(IF(INDEX('ce raw data'!$C$2:$CZ$3000,MATCH(1,INDEX(('ce raw data'!$A$2:$A$3000=C254)*('ce raw data'!$B$2:$B$3000=$B277),,),0),MATCH(E257,'ce raw data'!$C$1:$CZ$1,0))="","-",INDEX('ce raw data'!$C$2:$CZ$3000,MATCH(1,INDEX(('ce raw data'!$A$2:$A$3000=C254)*('ce raw data'!$B$2:$B$3000=$B277),,),0),MATCH(E257,'ce raw data'!$C$1:$CZ$1,0))),"-")</f>
        <v>-</v>
      </c>
      <c r="F277" s="8" t="str">
        <f>IFERROR(IF(INDEX('ce raw data'!$C$2:$CZ$3000,MATCH(1,INDEX(('ce raw data'!$A$2:$A$3000=C254)*('ce raw data'!$B$2:$B$3000=$B277),,),0),MATCH(F257,'ce raw data'!$C$1:$CZ$1,0))="","-",INDEX('ce raw data'!$C$2:$CZ$3000,MATCH(1,INDEX(('ce raw data'!$A$2:$A$3000=C254)*('ce raw data'!$B$2:$B$3000=$B277),,),0),MATCH(F257,'ce raw data'!$C$1:$CZ$1,0))),"-")</f>
        <v>-</v>
      </c>
      <c r="G277" s="8" t="str">
        <f>IFERROR(IF(INDEX('ce raw data'!$C$2:$CZ$3000,MATCH(1,INDEX(('ce raw data'!$A$2:$A$3000=C254)*('ce raw data'!$B$2:$B$3000=$B277),,),0),MATCH(G257,'ce raw data'!$C$1:$CZ$1,0))="","-",INDEX('ce raw data'!$C$2:$CZ$3000,MATCH(1,INDEX(('ce raw data'!$A$2:$A$3000=C254)*('ce raw data'!$B$2:$B$3000=$B277),,),0),MATCH(G257,'ce raw data'!$C$1:$CZ$1,0))),"-")</f>
        <v>-</v>
      </c>
      <c r="H277" s="8" t="str">
        <f>IFERROR(IF(INDEX('ce raw data'!$C$2:$CZ$3000,MATCH(1,INDEX(('ce raw data'!$A$2:$A$3000=C254)*('ce raw data'!$B$2:$B$3000=$B277),,),0),MATCH(H257,'ce raw data'!$C$1:$CZ$1,0))="","-",INDEX('ce raw data'!$C$2:$CZ$3000,MATCH(1,INDEX(('ce raw data'!$A$2:$A$3000=C254)*('ce raw data'!$B$2:$B$3000=$B277),,),0),MATCH(H257,'ce raw data'!$C$1:$CZ$1,0))),"-")</f>
        <v>-</v>
      </c>
      <c r="I277" s="8" t="str">
        <f>IFERROR(IF(INDEX('ce raw data'!$C$2:$CZ$3000,MATCH(1,INDEX(('ce raw data'!$A$2:$A$3000=C254)*('ce raw data'!$B$2:$B$3000=$B277),,),0),MATCH(I257,'ce raw data'!$C$1:$CZ$1,0))="","-",INDEX('ce raw data'!$C$2:$CZ$3000,MATCH(1,INDEX(('ce raw data'!$A$2:$A$3000=C254)*('ce raw data'!$B$2:$B$3000=$B277),,),0),MATCH(I257,'ce raw data'!$C$1:$CZ$1,0))),"-")</f>
        <v>-</v>
      </c>
      <c r="J277" s="8" t="str">
        <f>IFERROR(IF(INDEX('ce raw data'!$C$2:$CZ$3000,MATCH(1,INDEX(('ce raw data'!$A$2:$A$3000=C254)*('ce raw data'!$B$2:$B$3000=$B277),,),0),MATCH(J257,'ce raw data'!$C$1:$CZ$1,0))="","-",INDEX('ce raw data'!$C$2:$CZ$3000,MATCH(1,INDEX(('ce raw data'!$A$2:$A$3000=C254)*('ce raw data'!$B$2:$B$3000=$B277),,),0),MATCH(J257,'ce raw data'!$C$1:$CZ$1,0))),"-")</f>
        <v>-</v>
      </c>
      <c r="K277" s="8" t="str">
        <f>IFERROR(IF(INDEX('ce raw data'!$C$2:$CZ$3000,MATCH(1,INDEX(('ce raw data'!$A$2:$A$3000=C254)*('ce raw data'!$B$2:$B$3000=$B277),,),0),MATCH(K257,'ce raw data'!$C$1:$CZ$1,0))="","-",INDEX('ce raw data'!$C$2:$CZ$3000,MATCH(1,INDEX(('ce raw data'!$A$2:$A$3000=C254)*('ce raw data'!$B$2:$B$3000=$B277),,),0),MATCH(K257,'ce raw data'!$C$1:$CZ$1,0))),"-")</f>
        <v>-</v>
      </c>
      <c r="L277" s="8" t="str">
        <f>IFERROR(IF(INDEX('ce raw data'!$C$2:$CZ$3000,MATCH(1,INDEX(('ce raw data'!$A$2:$A$3000=C254)*('ce raw data'!$B$2:$B$3000=$B277),,),0),MATCH(L257,'ce raw data'!$C$1:$CZ$1,0))="","-",INDEX('ce raw data'!$C$2:$CZ$3000,MATCH(1,INDEX(('ce raw data'!$A$2:$A$3000=C254)*('ce raw data'!$B$2:$B$3000=$B277),,),0),MATCH(L257,'ce raw data'!$C$1:$CZ$1,0))),"-")</f>
        <v>-</v>
      </c>
      <c r="M277" s="8" t="str">
        <f>IFERROR(IF(INDEX('ce raw data'!$C$2:$CZ$3000,MATCH(1,INDEX(('ce raw data'!$A$2:$A$3000=C254)*('ce raw data'!$B$2:$B$3000=$B277),,),0),MATCH(M257,'ce raw data'!$C$1:$CZ$1,0))="","-",INDEX('ce raw data'!$C$2:$CZ$3000,MATCH(1,INDEX(('ce raw data'!$A$2:$A$3000=C254)*('ce raw data'!$B$2:$B$3000=$B277),,),0),MATCH(M257,'ce raw data'!$C$1:$CZ$1,0))),"-")</f>
        <v>-</v>
      </c>
      <c r="N277" s="8" t="str">
        <f>IFERROR(IF(INDEX('ce raw data'!$C$2:$CZ$3000,MATCH(1,INDEX(('ce raw data'!$A$2:$A$3000=C254)*('ce raw data'!$B$2:$B$3000=$B277),,),0),MATCH(N257,'ce raw data'!$C$1:$CZ$1,0))="","-",INDEX('ce raw data'!$C$2:$CZ$3000,MATCH(1,INDEX(('ce raw data'!$A$2:$A$3000=C254)*('ce raw data'!$B$2:$B$3000=$B277),,),0),MATCH(N257,'ce raw data'!$C$1:$CZ$1,0))),"-")</f>
        <v>-</v>
      </c>
    </row>
    <row r="278" spans="2:14" hidden="1" x14ac:dyDescent="0.4">
      <c r="B278" s="11"/>
      <c r="C278" s="8" t="str">
        <f>IFERROR(IF(INDEX('ce raw data'!$C$2:$CZ$3000,MATCH(1,INDEX(('ce raw data'!$A$2:$A$3000=C254)*('ce raw data'!$B$2:$B$3000=$B279),,),0),MATCH(SUBSTITUTE(C257,"Allele","Height"),'ce raw data'!$C$1:$CZ$1,0))="","-",INDEX('ce raw data'!$C$2:$CZ$3000,MATCH(1,INDEX(('ce raw data'!$A$2:$A$3000=C254)*('ce raw data'!$B$2:$B$3000=$B279),,),0),MATCH(SUBSTITUTE(C257,"Allele","Height"),'ce raw data'!$C$1:$CZ$1,0))),"-")</f>
        <v>-</v>
      </c>
      <c r="D278" s="8" t="str">
        <f>IFERROR(IF(INDEX('ce raw data'!$C$2:$CZ$3000,MATCH(1,INDEX(('ce raw data'!$A$2:$A$3000=C254)*('ce raw data'!$B$2:$B$3000=$B279),,),0),MATCH(SUBSTITUTE(D257,"Allele","Height"),'ce raw data'!$C$1:$CZ$1,0))="","-",INDEX('ce raw data'!$C$2:$CZ$3000,MATCH(1,INDEX(('ce raw data'!$A$2:$A$3000=C254)*('ce raw data'!$B$2:$B$3000=$B279),,),0),MATCH(SUBSTITUTE(D257,"Allele","Height"),'ce raw data'!$C$1:$CZ$1,0))),"-")</f>
        <v>-</v>
      </c>
      <c r="E278" s="8" t="str">
        <f>IFERROR(IF(INDEX('ce raw data'!$C$2:$CZ$3000,MATCH(1,INDEX(('ce raw data'!$A$2:$A$3000=C254)*('ce raw data'!$B$2:$B$3000=$B279),,),0),MATCH(SUBSTITUTE(E257,"Allele","Height"),'ce raw data'!$C$1:$CZ$1,0))="","-",INDEX('ce raw data'!$C$2:$CZ$3000,MATCH(1,INDEX(('ce raw data'!$A$2:$A$3000=C254)*('ce raw data'!$B$2:$B$3000=$B279),,),0),MATCH(SUBSTITUTE(E257,"Allele","Height"),'ce raw data'!$C$1:$CZ$1,0))),"-")</f>
        <v>-</v>
      </c>
      <c r="F278" s="8" t="str">
        <f>IFERROR(IF(INDEX('ce raw data'!$C$2:$CZ$3000,MATCH(1,INDEX(('ce raw data'!$A$2:$A$3000=C254)*('ce raw data'!$B$2:$B$3000=$B279),,),0),MATCH(SUBSTITUTE(F257,"Allele","Height"),'ce raw data'!$C$1:$CZ$1,0))="","-",INDEX('ce raw data'!$C$2:$CZ$3000,MATCH(1,INDEX(('ce raw data'!$A$2:$A$3000=C254)*('ce raw data'!$B$2:$B$3000=$B279),,),0),MATCH(SUBSTITUTE(F257,"Allele","Height"),'ce raw data'!$C$1:$CZ$1,0))),"-")</f>
        <v>-</v>
      </c>
      <c r="G278" s="8" t="str">
        <f>IFERROR(IF(INDEX('ce raw data'!$C$2:$CZ$3000,MATCH(1,INDEX(('ce raw data'!$A$2:$A$3000=C254)*('ce raw data'!$B$2:$B$3000=$B279),,),0),MATCH(SUBSTITUTE(G257,"Allele","Height"),'ce raw data'!$C$1:$CZ$1,0))="","-",INDEX('ce raw data'!$C$2:$CZ$3000,MATCH(1,INDEX(('ce raw data'!$A$2:$A$3000=C254)*('ce raw data'!$B$2:$B$3000=$B279),,),0),MATCH(SUBSTITUTE(G257,"Allele","Height"),'ce raw data'!$C$1:$CZ$1,0))),"-")</f>
        <v>-</v>
      </c>
      <c r="H278" s="8" t="str">
        <f>IFERROR(IF(INDEX('ce raw data'!$C$2:$CZ$3000,MATCH(1,INDEX(('ce raw data'!$A$2:$A$3000=C254)*('ce raw data'!$B$2:$B$3000=$B279),,),0),MATCH(SUBSTITUTE(H257,"Allele","Height"),'ce raw data'!$C$1:$CZ$1,0))="","-",INDEX('ce raw data'!$C$2:$CZ$3000,MATCH(1,INDEX(('ce raw data'!$A$2:$A$3000=C254)*('ce raw data'!$B$2:$B$3000=$B279),,),0),MATCH(SUBSTITUTE(H257,"Allele","Height"),'ce raw data'!$C$1:$CZ$1,0))),"-")</f>
        <v>-</v>
      </c>
      <c r="I278" s="8" t="str">
        <f>IFERROR(IF(INDEX('ce raw data'!$C$2:$CZ$3000,MATCH(1,INDEX(('ce raw data'!$A$2:$A$3000=C254)*('ce raw data'!$B$2:$B$3000=$B279),,),0),MATCH(SUBSTITUTE(I257,"Allele","Height"),'ce raw data'!$C$1:$CZ$1,0))="","-",INDEX('ce raw data'!$C$2:$CZ$3000,MATCH(1,INDEX(('ce raw data'!$A$2:$A$3000=C254)*('ce raw data'!$B$2:$B$3000=$B279),,),0),MATCH(SUBSTITUTE(I257,"Allele","Height"),'ce raw data'!$C$1:$CZ$1,0))),"-")</f>
        <v>-</v>
      </c>
      <c r="J278" s="8" t="str">
        <f>IFERROR(IF(INDEX('ce raw data'!$C$2:$CZ$3000,MATCH(1,INDEX(('ce raw data'!$A$2:$A$3000=C254)*('ce raw data'!$B$2:$B$3000=$B279),,),0),MATCH(SUBSTITUTE(J257,"Allele","Height"),'ce raw data'!$C$1:$CZ$1,0))="","-",INDEX('ce raw data'!$C$2:$CZ$3000,MATCH(1,INDEX(('ce raw data'!$A$2:$A$3000=C254)*('ce raw data'!$B$2:$B$3000=$B279),,),0),MATCH(SUBSTITUTE(J257,"Allele","Height"),'ce raw data'!$C$1:$CZ$1,0))),"-")</f>
        <v>-</v>
      </c>
      <c r="K278" s="8" t="str">
        <f>IFERROR(IF(INDEX('ce raw data'!$C$2:$CZ$3000,MATCH(1,INDEX(('ce raw data'!$A$2:$A$3000=C254)*('ce raw data'!$B$2:$B$3000=$B279),,),0),MATCH(SUBSTITUTE(K257,"Allele","Height"),'ce raw data'!$C$1:$CZ$1,0))="","-",INDEX('ce raw data'!$C$2:$CZ$3000,MATCH(1,INDEX(('ce raw data'!$A$2:$A$3000=C254)*('ce raw data'!$B$2:$B$3000=$B279),,),0),MATCH(SUBSTITUTE(K257,"Allele","Height"),'ce raw data'!$C$1:$CZ$1,0))),"-")</f>
        <v>-</v>
      </c>
      <c r="L278" s="8" t="str">
        <f>IFERROR(IF(INDEX('ce raw data'!$C$2:$CZ$3000,MATCH(1,INDEX(('ce raw data'!$A$2:$A$3000=C254)*('ce raw data'!$B$2:$B$3000=$B279),,),0),MATCH(SUBSTITUTE(L257,"Allele","Height"),'ce raw data'!$C$1:$CZ$1,0))="","-",INDEX('ce raw data'!$C$2:$CZ$3000,MATCH(1,INDEX(('ce raw data'!$A$2:$A$3000=C254)*('ce raw data'!$B$2:$B$3000=$B279),,),0),MATCH(SUBSTITUTE(L257,"Allele","Height"),'ce raw data'!$C$1:$CZ$1,0))),"-")</f>
        <v>-</v>
      </c>
      <c r="M278" s="8" t="str">
        <f>IFERROR(IF(INDEX('ce raw data'!$C$2:$CZ$3000,MATCH(1,INDEX(('ce raw data'!$A$2:$A$3000=C254)*('ce raw data'!$B$2:$B$3000=$B279),,),0),MATCH(SUBSTITUTE(M257,"Allele","Height"),'ce raw data'!$C$1:$CZ$1,0))="","-",INDEX('ce raw data'!$C$2:$CZ$3000,MATCH(1,INDEX(('ce raw data'!$A$2:$A$3000=C254)*('ce raw data'!$B$2:$B$3000=$B279),,),0),MATCH(SUBSTITUTE(M257,"Allele","Height"),'ce raw data'!$C$1:$CZ$1,0))),"-")</f>
        <v>-</v>
      </c>
      <c r="N278" s="8" t="str">
        <f>IFERROR(IF(INDEX('ce raw data'!$C$2:$CZ$3000,MATCH(1,INDEX(('ce raw data'!$A$2:$A$3000=C254)*('ce raw data'!$B$2:$B$3000=$B279),,),0),MATCH(SUBSTITUTE(N257,"Allele","Height"),'ce raw data'!$C$1:$CZ$1,0))="","-",INDEX('ce raw data'!$C$2:$CZ$3000,MATCH(1,INDEX(('ce raw data'!$A$2:$A$3000=C254)*('ce raw data'!$B$2:$B$3000=$B279),,),0),MATCH(SUBSTITUTE(N257,"Allele","Height"),'ce raw data'!$C$1:$CZ$1,0))),"-")</f>
        <v>-</v>
      </c>
    </row>
    <row r="279" spans="2:14" x14ac:dyDescent="0.4">
      <c r="B279" s="11" t="str">
        <f>'Allele Call Table'!$A$91</f>
        <v>CSF1PO</v>
      </c>
      <c r="C279" s="8" t="str">
        <f>IFERROR(IF(INDEX('ce raw data'!$C$2:$CZ$3000,MATCH(1,INDEX(('ce raw data'!$A$2:$A$3000=C254)*('ce raw data'!$B$2:$B$3000=$B279),,),0),MATCH(C257,'ce raw data'!$C$1:$CZ$1,0))="","-",INDEX('ce raw data'!$C$2:$CZ$3000,MATCH(1,INDEX(('ce raw data'!$A$2:$A$3000=C254)*('ce raw data'!$B$2:$B$3000=$B279),,),0),MATCH(C257,'ce raw data'!$C$1:$CZ$1,0))),"-")</f>
        <v>-</v>
      </c>
      <c r="D279" s="8" t="str">
        <f>IFERROR(IF(INDEX('ce raw data'!$C$2:$CZ$3000,MATCH(1,INDEX(('ce raw data'!$A$2:$A$3000=C254)*('ce raw data'!$B$2:$B$3000=$B279),,),0),MATCH(D257,'ce raw data'!$C$1:$CZ$1,0))="","-",INDEX('ce raw data'!$C$2:$CZ$3000,MATCH(1,INDEX(('ce raw data'!$A$2:$A$3000=C254)*('ce raw data'!$B$2:$B$3000=$B279),,),0),MATCH(D257,'ce raw data'!$C$1:$CZ$1,0))),"-")</f>
        <v>-</v>
      </c>
      <c r="E279" s="8" t="str">
        <f>IFERROR(IF(INDEX('ce raw data'!$C$2:$CZ$3000,MATCH(1,INDEX(('ce raw data'!$A$2:$A$3000=C254)*('ce raw data'!$B$2:$B$3000=$B279),,),0),MATCH(E257,'ce raw data'!$C$1:$CZ$1,0))="","-",INDEX('ce raw data'!$C$2:$CZ$3000,MATCH(1,INDEX(('ce raw data'!$A$2:$A$3000=C254)*('ce raw data'!$B$2:$B$3000=$B279),,),0),MATCH(E257,'ce raw data'!$C$1:$CZ$1,0))),"-")</f>
        <v>-</v>
      </c>
      <c r="F279" s="8" t="str">
        <f>IFERROR(IF(INDEX('ce raw data'!$C$2:$CZ$3000,MATCH(1,INDEX(('ce raw data'!$A$2:$A$3000=C254)*('ce raw data'!$B$2:$B$3000=$B279),,),0),MATCH(F257,'ce raw data'!$C$1:$CZ$1,0))="","-",INDEX('ce raw data'!$C$2:$CZ$3000,MATCH(1,INDEX(('ce raw data'!$A$2:$A$3000=C254)*('ce raw data'!$B$2:$B$3000=$B279),,),0),MATCH(F257,'ce raw data'!$C$1:$CZ$1,0))),"-")</f>
        <v>-</v>
      </c>
      <c r="G279" s="8" t="str">
        <f>IFERROR(IF(INDEX('ce raw data'!$C$2:$CZ$3000,MATCH(1,INDEX(('ce raw data'!$A$2:$A$3000=C254)*('ce raw data'!$B$2:$B$3000=$B279),,),0),MATCH(G257,'ce raw data'!$C$1:$CZ$1,0))="","-",INDEX('ce raw data'!$C$2:$CZ$3000,MATCH(1,INDEX(('ce raw data'!$A$2:$A$3000=C254)*('ce raw data'!$B$2:$B$3000=$B279),,),0),MATCH(G257,'ce raw data'!$C$1:$CZ$1,0))),"-")</f>
        <v>-</v>
      </c>
      <c r="H279" s="8" t="str">
        <f>IFERROR(IF(INDEX('ce raw data'!$C$2:$CZ$3000,MATCH(1,INDEX(('ce raw data'!$A$2:$A$3000=C254)*('ce raw data'!$B$2:$B$3000=$B279),,),0),MATCH(H257,'ce raw data'!$C$1:$CZ$1,0))="","-",INDEX('ce raw data'!$C$2:$CZ$3000,MATCH(1,INDEX(('ce raw data'!$A$2:$A$3000=C254)*('ce raw data'!$B$2:$B$3000=$B279),,),0),MATCH(H257,'ce raw data'!$C$1:$CZ$1,0))),"-")</f>
        <v>-</v>
      </c>
      <c r="I279" s="8" t="str">
        <f>IFERROR(IF(INDEX('ce raw data'!$C$2:$CZ$3000,MATCH(1,INDEX(('ce raw data'!$A$2:$A$3000=C254)*('ce raw data'!$B$2:$B$3000=$B279),,),0),MATCH(I257,'ce raw data'!$C$1:$CZ$1,0))="","-",INDEX('ce raw data'!$C$2:$CZ$3000,MATCH(1,INDEX(('ce raw data'!$A$2:$A$3000=C254)*('ce raw data'!$B$2:$B$3000=$B279),,),0),MATCH(I257,'ce raw data'!$C$1:$CZ$1,0))),"-")</f>
        <v>-</v>
      </c>
      <c r="J279" s="8" t="str">
        <f>IFERROR(IF(INDEX('ce raw data'!$C$2:$CZ$3000,MATCH(1,INDEX(('ce raw data'!$A$2:$A$3000=C254)*('ce raw data'!$B$2:$B$3000=$B279),,),0),MATCH(J257,'ce raw data'!$C$1:$CZ$1,0))="","-",INDEX('ce raw data'!$C$2:$CZ$3000,MATCH(1,INDEX(('ce raw data'!$A$2:$A$3000=C254)*('ce raw data'!$B$2:$B$3000=$B279),,),0),MATCH(J257,'ce raw data'!$C$1:$CZ$1,0))),"-")</f>
        <v>-</v>
      </c>
      <c r="K279" s="8" t="str">
        <f>IFERROR(IF(INDEX('ce raw data'!$C$2:$CZ$3000,MATCH(1,INDEX(('ce raw data'!$A$2:$A$3000=C254)*('ce raw data'!$B$2:$B$3000=$B279),,),0),MATCH(K257,'ce raw data'!$C$1:$CZ$1,0))="","-",INDEX('ce raw data'!$C$2:$CZ$3000,MATCH(1,INDEX(('ce raw data'!$A$2:$A$3000=C254)*('ce raw data'!$B$2:$B$3000=$B279),,),0),MATCH(K257,'ce raw data'!$C$1:$CZ$1,0))),"-")</f>
        <v>-</v>
      </c>
      <c r="L279" s="8" t="str">
        <f>IFERROR(IF(INDEX('ce raw data'!$C$2:$CZ$3000,MATCH(1,INDEX(('ce raw data'!$A$2:$A$3000=C254)*('ce raw data'!$B$2:$B$3000=$B279),,),0),MATCH(L257,'ce raw data'!$C$1:$CZ$1,0))="","-",INDEX('ce raw data'!$C$2:$CZ$3000,MATCH(1,INDEX(('ce raw data'!$A$2:$A$3000=C254)*('ce raw data'!$B$2:$B$3000=$B279),,),0),MATCH(L257,'ce raw data'!$C$1:$CZ$1,0))),"-")</f>
        <v>-</v>
      </c>
      <c r="M279" s="8" t="str">
        <f>IFERROR(IF(INDEX('ce raw data'!$C$2:$CZ$3000,MATCH(1,INDEX(('ce raw data'!$A$2:$A$3000=C254)*('ce raw data'!$B$2:$B$3000=$B279),,),0),MATCH(M257,'ce raw data'!$C$1:$CZ$1,0))="","-",INDEX('ce raw data'!$C$2:$CZ$3000,MATCH(1,INDEX(('ce raw data'!$A$2:$A$3000=C254)*('ce raw data'!$B$2:$B$3000=$B279),,),0),MATCH(M257,'ce raw data'!$C$1:$CZ$1,0))),"-")</f>
        <v>-</v>
      </c>
      <c r="N279" s="8" t="str">
        <f>IFERROR(IF(INDEX('ce raw data'!$C$2:$CZ$3000,MATCH(1,INDEX(('ce raw data'!$A$2:$A$3000=C254)*('ce raw data'!$B$2:$B$3000=$B279),,),0),MATCH(N257,'ce raw data'!$C$1:$CZ$1,0))="","-",INDEX('ce raw data'!$C$2:$CZ$3000,MATCH(1,INDEX(('ce raw data'!$A$2:$A$3000=C254)*('ce raw data'!$B$2:$B$3000=$B279),,),0),MATCH(N257,'ce raw data'!$C$1:$CZ$1,0))),"-")</f>
        <v>-</v>
      </c>
    </row>
    <row r="280" spans="2:14" hidden="1" x14ac:dyDescent="0.4">
      <c r="B280" s="11"/>
      <c r="C280" s="8" t="str">
        <f>IFERROR(IF(INDEX('ce raw data'!$C$2:$CZ$3000,MATCH(1,INDEX(('ce raw data'!$A$2:$A$3000=C254)*('ce raw data'!$B$2:$B$3000=$B281),,),0),MATCH(SUBSTITUTE(C257,"Allele","Height"),'ce raw data'!$C$1:$CZ$1,0))="","-",INDEX('ce raw data'!$C$2:$CZ$3000,MATCH(1,INDEX(('ce raw data'!$A$2:$A$3000=C254)*('ce raw data'!$B$2:$B$3000=$B281),,),0),MATCH(SUBSTITUTE(C257,"Allele","Height"),'ce raw data'!$C$1:$CZ$1,0))),"-")</f>
        <v>-</v>
      </c>
      <c r="D280" s="8" t="str">
        <f>IFERROR(IF(INDEX('ce raw data'!$C$2:$CZ$3000,MATCH(1,INDEX(('ce raw data'!$A$2:$A$3000=C254)*('ce raw data'!$B$2:$B$3000=$B281),,),0),MATCH(SUBSTITUTE(D257,"Allele","Height"),'ce raw data'!$C$1:$CZ$1,0))="","-",INDEX('ce raw data'!$C$2:$CZ$3000,MATCH(1,INDEX(('ce raw data'!$A$2:$A$3000=C254)*('ce raw data'!$B$2:$B$3000=$B281),,),0),MATCH(SUBSTITUTE(D257,"Allele","Height"),'ce raw data'!$C$1:$CZ$1,0))),"-")</f>
        <v>-</v>
      </c>
      <c r="E280" s="8" t="str">
        <f>IFERROR(IF(INDEX('ce raw data'!$C$2:$CZ$3000,MATCH(1,INDEX(('ce raw data'!$A$2:$A$3000=C254)*('ce raw data'!$B$2:$B$3000=$B281),,),0),MATCH(SUBSTITUTE(E257,"Allele","Height"),'ce raw data'!$C$1:$CZ$1,0))="","-",INDEX('ce raw data'!$C$2:$CZ$3000,MATCH(1,INDEX(('ce raw data'!$A$2:$A$3000=C254)*('ce raw data'!$B$2:$B$3000=$B281),,),0),MATCH(SUBSTITUTE(E257,"Allele","Height"),'ce raw data'!$C$1:$CZ$1,0))),"-")</f>
        <v>-</v>
      </c>
      <c r="F280" s="8" t="str">
        <f>IFERROR(IF(INDEX('ce raw data'!$C$2:$CZ$3000,MATCH(1,INDEX(('ce raw data'!$A$2:$A$3000=C254)*('ce raw data'!$B$2:$B$3000=$B281),,),0),MATCH(SUBSTITUTE(F257,"Allele","Height"),'ce raw data'!$C$1:$CZ$1,0))="","-",INDEX('ce raw data'!$C$2:$CZ$3000,MATCH(1,INDEX(('ce raw data'!$A$2:$A$3000=C254)*('ce raw data'!$B$2:$B$3000=$B281),,),0),MATCH(SUBSTITUTE(F257,"Allele","Height"),'ce raw data'!$C$1:$CZ$1,0))),"-")</f>
        <v>-</v>
      </c>
      <c r="G280" s="8" t="str">
        <f>IFERROR(IF(INDEX('ce raw data'!$C$2:$CZ$3000,MATCH(1,INDEX(('ce raw data'!$A$2:$A$3000=C254)*('ce raw data'!$B$2:$B$3000=$B281),,),0),MATCH(SUBSTITUTE(G257,"Allele","Height"),'ce raw data'!$C$1:$CZ$1,0))="","-",INDEX('ce raw data'!$C$2:$CZ$3000,MATCH(1,INDEX(('ce raw data'!$A$2:$A$3000=C254)*('ce raw data'!$B$2:$B$3000=$B281),,),0),MATCH(SUBSTITUTE(G257,"Allele","Height"),'ce raw data'!$C$1:$CZ$1,0))),"-")</f>
        <v>-</v>
      </c>
      <c r="H280" s="8" t="str">
        <f>IFERROR(IF(INDEX('ce raw data'!$C$2:$CZ$3000,MATCH(1,INDEX(('ce raw data'!$A$2:$A$3000=C254)*('ce raw data'!$B$2:$B$3000=$B281),,),0),MATCH(SUBSTITUTE(H257,"Allele","Height"),'ce raw data'!$C$1:$CZ$1,0))="","-",INDEX('ce raw data'!$C$2:$CZ$3000,MATCH(1,INDEX(('ce raw data'!$A$2:$A$3000=C254)*('ce raw data'!$B$2:$B$3000=$B281),,),0),MATCH(SUBSTITUTE(H257,"Allele","Height"),'ce raw data'!$C$1:$CZ$1,0))),"-")</f>
        <v>-</v>
      </c>
      <c r="I280" s="8" t="str">
        <f>IFERROR(IF(INDEX('ce raw data'!$C$2:$CZ$3000,MATCH(1,INDEX(('ce raw data'!$A$2:$A$3000=C254)*('ce raw data'!$B$2:$B$3000=$B281),,),0),MATCH(SUBSTITUTE(I257,"Allele","Height"),'ce raw data'!$C$1:$CZ$1,0))="","-",INDEX('ce raw data'!$C$2:$CZ$3000,MATCH(1,INDEX(('ce raw data'!$A$2:$A$3000=C254)*('ce raw data'!$B$2:$B$3000=$B281),,),0),MATCH(SUBSTITUTE(I257,"Allele","Height"),'ce raw data'!$C$1:$CZ$1,0))),"-")</f>
        <v>-</v>
      </c>
      <c r="J280" s="8" t="str">
        <f>IFERROR(IF(INDEX('ce raw data'!$C$2:$CZ$3000,MATCH(1,INDEX(('ce raw data'!$A$2:$A$3000=C254)*('ce raw data'!$B$2:$B$3000=$B281),,),0),MATCH(SUBSTITUTE(J257,"Allele","Height"),'ce raw data'!$C$1:$CZ$1,0))="","-",INDEX('ce raw data'!$C$2:$CZ$3000,MATCH(1,INDEX(('ce raw data'!$A$2:$A$3000=C254)*('ce raw data'!$B$2:$B$3000=$B281),,),0),MATCH(SUBSTITUTE(J257,"Allele","Height"),'ce raw data'!$C$1:$CZ$1,0))),"-")</f>
        <v>-</v>
      </c>
      <c r="K280" s="8" t="str">
        <f>IFERROR(IF(INDEX('ce raw data'!$C$2:$CZ$3000,MATCH(1,INDEX(('ce raw data'!$A$2:$A$3000=C254)*('ce raw data'!$B$2:$B$3000=$B281),,),0),MATCH(SUBSTITUTE(K257,"Allele","Height"),'ce raw data'!$C$1:$CZ$1,0))="","-",INDEX('ce raw data'!$C$2:$CZ$3000,MATCH(1,INDEX(('ce raw data'!$A$2:$A$3000=C254)*('ce raw data'!$B$2:$B$3000=$B281),,),0),MATCH(SUBSTITUTE(K257,"Allele","Height"),'ce raw data'!$C$1:$CZ$1,0))),"-")</f>
        <v>-</v>
      </c>
      <c r="L280" s="8" t="str">
        <f>IFERROR(IF(INDEX('ce raw data'!$C$2:$CZ$3000,MATCH(1,INDEX(('ce raw data'!$A$2:$A$3000=C254)*('ce raw data'!$B$2:$B$3000=$B281),,),0),MATCH(SUBSTITUTE(L257,"Allele","Height"),'ce raw data'!$C$1:$CZ$1,0))="","-",INDEX('ce raw data'!$C$2:$CZ$3000,MATCH(1,INDEX(('ce raw data'!$A$2:$A$3000=C254)*('ce raw data'!$B$2:$B$3000=$B281),,),0),MATCH(SUBSTITUTE(L257,"Allele","Height"),'ce raw data'!$C$1:$CZ$1,0))),"-")</f>
        <v>-</v>
      </c>
      <c r="M280" s="8" t="str">
        <f>IFERROR(IF(INDEX('ce raw data'!$C$2:$CZ$3000,MATCH(1,INDEX(('ce raw data'!$A$2:$A$3000=C254)*('ce raw data'!$B$2:$B$3000=$B281),,),0),MATCH(SUBSTITUTE(M257,"Allele","Height"),'ce raw data'!$C$1:$CZ$1,0))="","-",INDEX('ce raw data'!$C$2:$CZ$3000,MATCH(1,INDEX(('ce raw data'!$A$2:$A$3000=C254)*('ce raw data'!$B$2:$B$3000=$B281),,),0),MATCH(SUBSTITUTE(M257,"Allele","Height"),'ce raw data'!$C$1:$CZ$1,0))),"-")</f>
        <v>-</v>
      </c>
      <c r="N280" s="8" t="str">
        <f>IFERROR(IF(INDEX('ce raw data'!$C$2:$CZ$3000,MATCH(1,INDEX(('ce raw data'!$A$2:$A$3000=C254)*('ce raw data'!$B$2:$B$3000=$B281),,),0),MATCH(SUBSTITUTE(N257,"Allele","Height"),'ce raw data'!$C$1:$CZ$1,0))="","-",INDEX('ce raw data'!$C$2:$CZ$3000,MATCH(1,INDEX(('ce raw data'!$A$2:$A$3000=C254)*('ce raw data'!$B$2:$B$3000=$B281),,),0),MATCH(SUBSTITUTE(N257,"Allele","Height"),'ce raw data'!$C$1:$CZ$1,0))),"-")</f>
        <v>-</v>
      </c>
    </row>
    <row r="281" spans="2:14" x14ac:dyDescent="0.4">
      <c r="B281" s="11" t="str">
        <f>'Allele Call Table'!$A$93</f>
        <v>Penta D</v>
      </c>
      <c r="C281" s="8" t="str">
        <f>IFERROR(IF(INDEX('ce raw data'!$C$2:$CZ$3000,MATCH(1,INDEX(('ce raw data'!$A$2:$A$3000=C254)*('ce raw data'!$B$2:$B$3000=$B281),,),0),MATCH(C257,'ce raw data'!$C$1:$CZ$1,0))="","-",INDEX('ce raw data'!$C$2:$CZ$3000,MATCH(1,INDEX(('ce raw data'!$A$2:$A$3000=C254)*('ce raw data'!$B$2:$B$3000=$B281),,),0),MATCH(C257,'ce raw data'!$C$1:$CZ$1,0))),"-")</f>
        <v>-</v>
      </c>
      <c r="D281" s="8" t="str">
        <f>IFERROR(IF(INDEX('ce raw data'!$C$2:$CZ$3000,MATCH(1,INDEX(('ce raw data'!$A$2:$A$3000=C254)*('ce raw data'!$B$2:$B$3000=$B281),,),0),MATCH(D257,'ce raw data'!$C$1:$CZ$1,0))="","-",INDEX('ce raw data'!$C$2:$CZ$3000,MATCH(1,INDEX(('ce raw data'!$A$2:$A$3000=C254)*('ce raw data'!$B$2:$B$3000=$B281),,),0),MATCH(D257,'ce raw data'!$C$1:$CZ$1,0))),"-")</f>
        <v>-</v>
      </c>
      <c r="E281" s="8" t="str">
        <f>IFERROR(IF(INDEX('ce raw data'!$C$2:$CZ$3000,MATCH(1,INDEX(('ce raw data'!$A$2:$A$3000=C254)*('ce raw data'!$B$2:$B$3000=$B281),,),0),MATCH(E257,'ce raw data'!$C$1:$CZ$1,0))="","-",INDEX('ce raw data'!$C$2:$CZ$3000,MATCH(1,INDEX(('ce raw data'!$A$2:$A$3000=C254)*('ce raw data'!$B$2:$B$3000=$B281),,),0),MATCH(E257,'ce raw data'!$C$1:$CZ$1,0))),"-")</f>
        <v>-</v>
      </c>
      <c r="F281" s="8" t="str">
        <f>IFERROR(IF(INDEX('ce raw data'!$C$2:$CZ$3000,MATCH(1,INDEX(('ce raw data'!$A$2:$A$3000=C254)*('ce raw data'!$B$2:$B$3000=$B281),,),0),MATCH(F257,'ce raw data'!$C$1:$CZ$1,0))="","-",INDEX('ce raw data'!$C$2:$CZ$3000,MATCH(1,INDEX(('ce raw data'!$A$2:$A$3000=C254)*('ce raw data'!$B$2:$B$3000=$B281),,),0),MATCH(F257,'ce raw data'!$C$1:$CZ$1,0))),"-")</f>
        <v>-</v>
      </c>
      <c r="G281" s="8" t="str">
        <f>IFERROR(IF(INDEX('ce raw data'!$C$2:$CZ$3000,MATCH(1,INDEX(('ce raw data'!$A$2:$A$3000=C254)*('ce raw data'!$B$2:$B$3000=$B281),,),0),MATCH(G257,'ce raw data'!$C$1:$CZ$1,0))="","-",INDEX('ce raw data'!$C$2:$CZ$3000,MATCH(1,INDEX(('ce raw data'!$A$2:$A$3000=C254)*('ce raw data'!$B$2:$B$3000=$B281),,),0),MATCH(G257,'ce raw data'!$C$1:$CZ$1,0))),"-")</f>
        <v>-</v>
      </c>
      <c r="H281" s="8" t="str">
        <f>IFERROR(IF(INDEX('ce raw data'!$C$2:$CZ$3000,MATCH(1,INDEX(('ce raw data'!$A$2:$A$3000=C254)*('ce raw data'!$B$2:$B$3000=$B281),,),0),MATCH(H257,'ce raw data'!$C$1:$CZ$1,0))="","-",INDEX('ce raw data'!$C$2:$CZ$3000,MATCH(1,INDEX(('ce raw data'!$A$2:$A$3000=C254)*('ce raw data'!$B$2:$B$3000=$B281),,),0),MATCH(H257,'ce raw data'!$C$1:$CZ$1,0))),"-")</f>
        <v>-</v>
      </c>
      <c r="I281" s="8" t="str">
        <f>IFERROR(IF(INDEX('ce raw data'!$C$2:$CZ$3000,MATCH(1,INDEX(('ce raw data'!$A$2:$A$3000=C254)*('ce raw data'!$B$2:$B$3000=$B281),,),0),MATCH(I257,'ce raw data'!$C$1:$CZ$1,0))="","-",INDEX('ce raw data'!$C$2:$CZ$3000,MATCH(1,INDEX(('ce raw data'!$A$2:$A$3000=C254)*('ce raw data'!$B$2:$B$3000=$B281),,),0),MATCH(I257,'ce raw data'!$C$1:$CZ$1,0))),"-")</f>
        <v>-</v>
      </c>
      <c r="J281" s="8" t="str">
        <f>IFERROR(IF(INDEX('ce raw data'!$C$2:$CZ$3000,MATCH(1,INDEX(('ce raw data'!$A$2:$A$3000=C254)*('ce raw data'!$B$2:$B$3000=$B281),,),0),MATCH(J257,'ce raw data'!$C$1:$CZ$1,0))="","-",INDEX('ce raw data'!$C$2:$CZ$3000,MATCH(1,INDEX(('ce raw data'!$A$2:$A$3000=C254)*('ce raw data'!$B$2:$B$3000=$B281),,),0),MATCH(J257,'ce raw data'!$C$1:$CZ$1,0))),"-")</f>
        <v>-</v>
      </c>
      <c r="K281" s="8" t="str">
        <f>IFERROR(IF(INDEX('ce raw data'!$C$2:$CZ$3000,MATCH(1,INDEX(('ce raw data'!$A$2:$A$3000=C254)*('ce raw data'!$B$2:$B$3000=$B281),,),0),MATCH(K257,'ce raw data'!$C$1:$CZ$1,0))="","-",INDEX('ce raw data'!$C$2:$CZ$3000,MATCH(1,INDEX(('ce raw data'!$A$2:$A$3000=C254)*('ce raw data'!$B$2:$B$3000=$B281),,),0),MATCH(K257,'ce raw data'!$C$1:$CZ$1,0))),"-")</f>
        <v>-</v>
      </c>
      <c r="L281" s="8" t="str">
        <f>IFERROR(IF(INDEX('ce raw data'!$C$2:$CZ$3000,MATCH(1,INDEX(('ce raw data'!$A$2:$A$3000=C254)*('ce raw data'!$B$2:$B$3000=$B281),,),0),MATCH(L257,'ce raw data'!$C$1:$CZ$1,0))="","-",INDEX('ce raw data'!$C$2:$CZ$3000,MATCH(1,INDEX(('ce raw data'!$A$2:$A$3000=C254)*('ce raw data'!$B$2:$B$3000=$B281),,),0),MATCH(L257,'ce raw data'!$C$1:$CZ$1,0))),"-")</f>
        <v>-</v>
      </c>
      <c r="M281" s="8" t="str">
        <f>IFERROR(IF(INDEX('ce raw data'!$C$2:$CZ$3000,MATCH(1,INDEX(('ce raw data'!$A$2:$A$3000=C254)*('ce raw data'!$B$2:$B$3000=$B281),,),0),MATCH(M257,'ce raw data'!$C$1:$CZ$1,0))="","-",INDEX('ce raw data'!$C$2:$CZ$3000,MATCH(1,INDEX(('ce raw data'!$A$2:$A$3000=C254)*('ce raw data'!$B$2:$B$3000=$B281),,),0),MATCH(M257,'ce raw data'!$C$1:$CZ$1,0))),"-")</f>
        <v>-</v>
      </c>
      <c r="N281" s="8" t="str">
        <f>IFERROR(IF(INDEX('ce raw data'!$C$2:$CZ$3000,MATCH(1,INDEX(('ce raw data'!$A$2:$A$3000=C254)*('ce raw data'!$B$2:$B$3000=$B281),,),0),MATCH(N257,'ce raw data'!$C$1:$CZ$1,0))="","-",INDEX('ce raw data'!$C$2:$CZ$3000,MATCH(1,INDEX(('ce raw data'!$A$2:$A$3000=C254)*('ce raw data'!$B$2:$B$3000=$B281),,),0),MATCH(N257,'ce raw data'!$C$1:$CZ$1,0))),"-")</f>
        <v>-</v>
      </c>
    </row>
    <row r="282" spans="2:14" hidden="1" x14ac:dyDescent="0.4">
      <c r="B282" s="10"/>
      <c r="C282" s="8" t="str">
        <f>IFERROR(IF(INDEX('ce raw data'!$C$2:$CZ$3000,MATCH(1,INDEX(('ce raw data'!$A$2:$A$3000=C254)*('ce raw data'!$B$2:$B$3000=$B283),,),0),MATCH(SUBSTITUTE(C257,"Allele","Height"),'ce raw data'!$C$1:$CZ$1,0))="","-",INDEX('ce raw data'!$C$2:$CZ$3000,MATCH(1,INDEX(('ce raw data'!$A$2:$A$3000=C254)*('ce raw data'!$B$2:$B$3000=$B283),,),0),MATCH(SUBSTITUTE(C257,"Allele","Height"),'ce raw data'!$C$1:$CZ$1,0))),"-")</f>
        <v>-</v>
      </c>
      <c r="D282" s="8" t="str">
        <f>IFERROR(IF(INDEX('ce raw data'!$C$2:$CZ$3000,MATCH(1,INDEX(('ce raw data'!$A$2:$A$3000=C254)*('ce raw data'!$B$2:$B$3000=$B283),,),0),MATCH(SUBSTITUTE(D257,"Allele","Height"),'ce raw data'!$C$1:$CZ$1,0))="","-",INDEX('ce raw data'!$C$2:$CZ$3000,MATCH(1,INDEX(('ce raw data'!$A$2:$A$3000=C254)*('ce raw data'!$B$2:$B$3000=$B283),,),0),MATCH(SUBSTITUTE(D257,"Allele","Height"),'ce raw data'!$C$1:$CZ$1,0))),"-")</f>
        <v>-</v>
      </c>
      <c r="E282" s="8" t="str">
        <f>IFERROR(IF(INDEX('ce raw data'!$C$2:$CZ$3000,MATCH(1,INDEX(('ce raw data'!$A$2:$A$3000=C254)*('ce raw data'!$B$2:$B$3000=$B283),,),0),MATCH(SUBSTITUTE(E257,"Allele","Height"),'ce raw data'!$C$1:$CZ$1,0))="","-",INDEX('ce raw data'!$C$2:$CZ$3000,MATCH(1,INDEX(('ce raw data'!$A$2:$A$3000=C254)*('ce raw data'!$B$2:$B$3000=$B283),,),0),MATCH(SUBSTITUTE(E257,"Allele","Height"),'ce raw data'!$C$1:$CZ$1,0))),"-")</f>
        <v>-</v>
      </c>
      <c r="F282" s="8" t="str">
        <f>IFERROR(IF(INDEX('ce raw data'!$C$2:$CZ$3000,MATCH(1,INDEX(('ce raw data'!$A$2:$A$3000=C254)*('ce raw data'!$B$2:$B$3000=$B283),,),0),MATCH(SUBSTITUTE(F257,"Allele","Height"),'ce raw data'!$C$1:$CZ$1,0))="","-",INDEX('ce raw data'!$C$2:$CZ$3000,MATCH(1,INDEX(('ce raw data'!$A$2:$A$3000=C254)*('ce raw data'!$B$2:$B$3000=$B283),,),0),MATCH(SUBSTITUTE(F257,"Allele","Height"),'ce raw data'!$C$1:$CZ$1,0))),"-")</f>
        <v>-</v>
      </c>
      <c r="G282" s="8" t="str">
        <f>IFERROR(IF(INDEX('ce raw data'!$C$2:$CZ$3000,MATCH(1,INDEX(('ce raw data'!$A$2:$A$3000=C254)*('ce raw data'!$B$2:$B$3000=$B283),,),0),MATCH(SUBSTITUTE(G257,"Allele","Height"),'ce raw data'!$C$1:$CZ$1,0))="","-",INDEX('ce raw data'!$C$2:$CZ$3000,MATCH(1,INDEX(('ce raw data'!$A$2:$A$3000=C254)*('ce raw data'!$B$2:$B$3000=$B283),,),0),MATCH(SUBSTITUTE(G257,"Allele","Height"),'ce raw data'!$C$1:$CZ$1,0))),"-")</f>
        <v>-</v>
      </c>
      <c r="H282" s="8" t="str">
        <f>IFERROR(IF(INDEX('ce raw data'!$C$2:$CZ$3000,MATCH(1,INDEX(('ce raw data'!$A$2:$A$3000=C254)*('ce raw data'!$B$2:$B$3000=$B283),,),0),MATCH(SUBSTITUTE(H257,"Allele","Height"),'ce raw data'!$C$1:$CZ$1,0))="","-",INDEX('ce raw data'!$C$2:$CZ$3000,MATCH(1,INDEX(('ce raw data'!$A$2:$A$3000=C254)*('ce raw data'!$B$2:$B$3000=$B283),,),0),MATCH(SUBSTITUTE(H257,"Allele","Height"),'ce raw data'!$C$1:$CZ$1,0))),"-")</f>
        <v>-</v>
      </c>
      <c r="I282" s="8" t="str">
        <f>IFERROR(IF(INDEX('ce raw data'!$C$2:$CZ$3000,MATCH(1,INDEX(('ce raw data'!$A$2:$A$3000=C254)*('ce raw data'!$B$2:$B$3000=$B283),,),0),MATCH(SUBSTITUTE(I257,"Allele","Height"),'ce raw data'!$C$1:$CZ$1,0))="","-",INDEX('ce raw data'!$C$2:$CZ$3000,MATCH(1,INDEX(('ce raw data'!$A$2:$A$3000=C254)*('ce raw data'!$B$2:$B$3000=$B283),,),0),MATCH(SUBSTITUTE(I257,"Allele","Height"),'ce raw data'!$C$1:$CZ$1,0))),"-")</f>
        <v>-</v>
      </c>
      <c r="J282" s="8" t="str">
        <f>IFERROR(IF(INDEX('ce raw data'!$C$2:$CZ$3000,MATCH(1,INDEX(('ce raw data'!$A$2:$A$3000=C254)*('ce raw data'!$B$2:$B$3000=$B283),,),0),MATCH(SUBSTITUTE(J257,"Allele","Height"),'ce raw data'!$C$1:$CZ$1,0))="","-",INDEX('ce raw data'!$C$2:$CZ$3000,MATCH(1,INDEX(('ce raw data'!$A$2:$A$3000=C254)*('ce raw data'!$B$2:$B$3000=$B283),,),0),MATCH(SUBSTITUTE(J257,"Allele","Height"),'ce raw data'!$C$1:$CZ$1,0))),"-")</f>
        <v>-</v>
      </c>
      <c r="K282" s="8" t="str">
        <f>IFERROR(IF(INDEX('ce raw data'!$C$2:$CZ$3000,MATCH(1,INDEX(('ce raw data'!$A$2:$A$3000=C254)*('ce raw data'!$B$2:$B$3000=$B283),,),0),MATCH(SUBSTITUTE(K257,"Allele","Height"),'ce raw data'!$C$1:$CZ$1,0))="","-",INDEX('ce raw data'!$C$2:$CZ$3000,MATCH(1,INDEX(('ce raw data'!$A$2:$A$3000=C254)*('ce raw data'!$B$2:$B$3000=$B283),,),0),MATCH(SUBSTITUTE(K257,"Allele","Height"),'ce raw data'!$C$1:$CZ$1,0))),"-")</f>
        <v>-</v>
      </c>
      <c r="L282" s="8" t="str">
        <f>IFERROR(IF(INDEX('ce raw data'!$C$2:$CZ$3000,MATCH(1,INDEX(('ce raw data'!$A$2:$A$3000=C254)*('ce raw data'!$B$2:$B$3000=$B283),,),0),MATCH(SUBSTITUTE(L257,"Allele","Height"),'ce raw data'!$C$1:$CZ$1,0))="","-",INDEX('ce raw data'!$C$2:$CZ$3000,MATCH(1,INDEX(('ce raw data'!$A$2:$A$3000=C254)*('ce raw data'!$B$2:$B$3000=$B283),,),0),MATCH(SUBSTITUTE(L257,"Allele","Height"),'ce raw data'!$C$1:$CZ$1,0))),"-")</f>
        <v>-</v>
      </c>
      <c r="M282" s="8" t="str">
        <f>IFERROR(IF(INDEX('ce raw data'!$C$2:$CZ$3000,MATCH(1,INDEX(('ce raw data'!$A$2:$A$3000=C254)*('ce raw data'!$B$2:$B$3000=$B283),,),0),MATCH(SUBSTITUTE(M257,"Allele","Height"),'ce raw data'!$C$1:$CZ$1,0))="","-",INDEX('ce raw data'!$C$2:$CZ$3000,MATCH(1,INDEX(('ce raw data'!$A$2:$A$3000=C254)*('ce raw data'!$B$2:$B$3000=$B283),,),0),MATCH(SUBSTITUTE(M257,"Allele","Height"),'ce raw data'!$C$1:$CZ$1,0))),"-")</f>
        <v>-</v>
      </c>
      <c r="N282" s="8" t="str">
        <f>IFERROR(IF(INDEX('ce raw data'!$C$2:$CZ$3000,MATCH(1,INDEX(('ce raw data'!$A$2:$A$3000=C254)*('ce raw data'!$B$2:$B$3000=$B283),,),0),MATCH(SUBSTITUTE(N257,"Allele","Height"),'ce raw data'!$C$1:$CZ$1,0))="","-",INDEX('ce raw data'!$C$2:$CZ$3000,MATCH(1,INDEX(('ce raw data'!$A$2:$A$3000=C254)*('ce raw data'!$B$2:$B$3000=$B283),,),0),MATCH(SUBSTITUTE(N257,"Allele","Height"),'ce raw data'!$C$1:$CZ$1,0))),"-")</f>
        <v>-</v>
      </c>
    </row>
    <row r="283" spans="2:14" x14ac:dyDescent="0.4">
      <c r="B283" s="14" t="str">
        <f>'Allele Call Table'!$A$95</f>
        <v>TH01</v>
      </c>
      <c r="C283" s="8" t="str">
        <f>IFERROR(IF(INDEX('ce raw data'!$C$2:$CZ$3000,MATCH(1,INDEX(('ce raw data'!$A$2:$A$3000=C254)*('ce raw data'!$B$2:$B$3000=$B283),,),0),MATCH(C257,'ce raw data'!$C$1:$CZ$1,0))="","-",INDEX('ce raw data'!$C$2:$CZ$3000,MATCH(1,INDEX(('ce raw data'!$A$2:$A$3000=C254)*('ce raw data'!$B$2:$B$3000=$B283),,),0),MATCH(C257,'ce raw data'!$C$1:$CZ$1,0))),"-")</f>
        <v>-</v>
      </c>
      <c r="D283" s="8" t="str">
        <f>IFERROR(IF(INDEX('ce raw data'!$C$2:$CZ$3000,MATCH(1,INDEX(('ce raw data'!$A$2:$A$3000=C254)*('ce raw data'!$B$2:$B$3000=$B283),,),0),MATCH(D257,'ce raw data'!$C$1:$CZ$1,0))="","-",INDEX('ce raw data'!$C$2:$CZ$3000,MATCH(1,INDEX(('ce raw data'!$A$2:$A$3000=C254)*('ce raw data'!$B$2:$B$3000=$B283),,),0),MATCH(D257,'ce raw data'!$C$1:$CZ$1,0))),"-")</f>
        <v>-</v>
      </c>
      <c r="E283" s="8" t="str">
        <f>IFERROR(IF(INDEX('ce raw data'!$C$2:$CZ$3000,MATCH(1,INDEX(('ce raw data'!$A$2:$A$3000=C254)*('ce raw data'!$B$2:$B$3000=$B283),,),0),MATCH(E257,'ce raw data'!$C$1:$CZ$1,0))="","-",INDEX('ce raw data'!$C$2:$CZ$3000,MATCH(1,INDEX(('ce raw data'!$A$2:$A$3000=C254)*('ce raw data'!$B$2:$B$3000=$B283),,),0),MATCH(E257,'ce raw data'!$C$1:$CZ$1,0))),"-")</f>
        <v>-</v>
      </c>
      <c r="F283" s="8" t="str">
        <f>IFERROR(IF(INDEX('ce raw data'!$C$2:$CZ$3000,MATCH(1,INDEX(('ce raw data'!$A$2:$A$3000=C254)*('ce raw data'!$B$2:$B$3000=$B283),,),0),MATCH(F257,'ce raw data'!$C$1:$CZ$1,0))="","-",INDEX('ce raw data'!$C$2:$CZ$3000,MATCH(1,INDEX(('ce raw data'!$A$2:$A$3000=C254)*('ce raw data'!$B$2:$B$3000=$B283),,),0),MATCH(F257,'ce raw data'!$C$1:$CZ$1,0))),"-")</f>
        <v>-</v>
      </c>
      <c r="G283" s="8" t="str">
        <f>IFERROR(IF(INDEX('ce raw data'!$C$2:$CZ$3000,MATCH(1,INDEX(('ce raw data'!$A$2:$A$3000=C254)*('ce raw data'!$B$2:$B$3000=$B283),,),0),MATCH(G257,'ce raw data'!$C$1:$CZ$1,0))="","-",INDEX('ce raw data'!$C$2:$CZ$3000,MATCH(1,INDEX(('ce raw data'!$A$2:$A$3000=C254)*('ce raw data'!$B$2:$B$3000=$B283),,),0),MATCH(G257,'ce raw data'!$C$1:$CZ$1,0))),"-")</f>
        <v>-</v>
      </c>
      <c r="H283" s="8" t="str">
        <f>IFERROR(IF(INDEX('ce raw data'!$C$2:$CZ$3000,MATCH(1,INDEX(('ce raw data'!$A$2:$A$3000=C254)*('ce raw data'!$B$2:$B$3000=$B283),,),0),MATCH(H257,'ce raw data'!$C$1:$CZ$1,0))="","-",INDEX('ce raw data'!$C$2:$CZ$3000,MATCH(1,INDEX(('ce raw data'!$A$2:$A$3000=C254)*('ce raw data'!$B$2:$B$3000=$B283),,),0),MATCH(H257,'ce raw data'!$C$1:$CZ$1,0))),"-")</f>
        <v>-</v>
      </c>
      <c r="I283" s="8" t="str">
        <f>IFERROR(IF(INDEX('ce raw data'!$C$2:$CZ$3000,MATCH(1,INDEX(('ce raw data'!$A$2:$A$3000=C254)*('ce raw data'!$B$2:$B$3000=$B283),,),0),MATCH(I257,'ce raw data'!$C$1:$CZ$1,0))="","-",INDEX('ce raw data'!$C$2:$CZ$3000,MATCH(1,INDEX(('ce raw data'!$A$2:$A$3000=C254)*('ce raw data'!$B$2:$B$3000=$B283),,),0),MATCH(I257,'ce raw data'!$C$1:$CZ$1,0))),"-")</f>
        <v>-</v>
      </c>
      <c r="J283" s="8" t="str">
        <f>IFERROR(IF(INDEX('ce raw data'!$C$2:$CZ$3000,MATCH(1,INDEX(('ce raw data'!$A$2:$A$3000=C254)*('ce raw data'!$B$2:$B$3000=$B283),,),0),MATCH(J257,'ce raw data'!$C$1:$CZ$1,0))="","-",INDEX('ce raw data'!$C$2:$CZ$3000,MATCH(1,INDEX(('ce raw data'!$A$2:$A$3000=C254)*('ce raw data'!$B$2:$B$3000=$B283),,),0),MATCH(J257,'ce raw data'!$C$1:$CZ$1,0))),"-")</f>
        <v>-</v>
      </c>
      <c r="K283" s="8" t="str">
        <f>IFERROR(IF(INDEX('ce raw data'!$C$2:$CZ$3000,MATCH(1,INDEX(('ce raw data'!$A$2:$A$3000=C254)*('ce raw data'!$B$2:$B$3000=$B283),,),0),MATCH(K257,'ce raw data'!$C$1:$CZ$1,0))="","-",INDEX('ce raw data'!$C$2:$CZ$3000,MATCH(1,INDEX(('ce raw data'!$A$2:$A$3000=C254)*('ce raw data'!$B$2:$B$3000=$B283),,),0),MATCH(K257,'ce raw data'!$C$1:$CZ$1,0))),"-")</f>
        <v>-</v>
      </c>
      <c r="L283" s="8" t="str">
        <f>IFERROR(IF(INDEX('ce raw data'!$C$2:$CZ$3000,MATCH(1,INDEX(('ce raw data'!$A$2:$A$3000=C254)*('ce raw data'!$B$2:$B$3000=$B283),,),0),MATCH(L257,'ce raw data'!$C$1:$CZ$1,0))="","-",INDEX('ce raw data'!$C$2:$CZ$3000,MATCH(1,INDEX(('ce raw data'!$A$2:$A$3000=C254)*('ce raw data'!$B$2:$B$3000=$B283),,),0),MATCH(L257,'ce raw data'!$C$1:$CZ$1,0))),"-")</f>
        <v>-</v>
      </c>
      <c r="M283" s="8" t="str">
        <f>IFERROR(IF(INDEX('ce raw data'!$C$2:$CZ$3000,MATCH(1,INDEX(('ce raw data'!$A$2:$A$3000=C254)*('ce raw data'!$B$2:$B$3000=$B283),,),0),MATCH(M257,'ce raw data'!$C$1:$CZ$1,0))="","-",INDEX('ce raw data'!$C$2:$CZ$3000,MATCH(1,INDEX(('ce raw data'!$A$2:$A$3000=C254)*('ce raw data'!$B$2:$B$3000=$B283),,),0),MATCH(M257,'ce raw data'!$C$1:$CZ$1,0))),"-")</f>
        <v>-</v>
      </c>
      <c r="N283" s="8" t="str">
        <f>IFERROR(IF(INDEX('ce raw data'!$C$2:$CZ$3000,MATCH(1,INDEX(('ce raw data'!$A$2:$A$3000=C254)*('ce raw data'!$B$2:$B$3000=$B283),,),0),MATCH(N257,'ce raw data'!$C$1:$CZ$1,0))="","-",INDEX('ce raw data'!$C$2:$CZ$3000,MATCH(1,INDEX(('ce raw data'!$A$2:$A$3000=C254)*('ce raw data'!$B$2:$B$3000=$B283),,),0),MATCH(N257,'ce raw data'!$C$1:$CZ$1,0))),"-")</f>
        <v>-</v>
      </c>
    </row>
    <row r="284" spans="2:14" hidden="1" x14ac:dyDescent="0.4">
      <c r="B284" s="14"/>
      <c r="C284" s="8" t="str">
        <f>IFERROR(IF(INDEX('ce raw data'!$C$2:$CZ$3000,MATCH(1,INDEX(('ce raw data'!$A$2:$A$3000=C254)*('ce raw data'!$B$2:$B$3000=$B285),,),0),MATCH(SUBSTITUTE(C257,"Allele","Height"),'ce raw data'!$C$1:$CZ$1,0))="","-",INDEX('ce raw data'!$C$2:$CZ$3000,MATCH(1,INDEX(('ce raw data'!$A$2:$A$3000=C254)*('ce raw data'!$B$2:$B$3000=$B285),,),0),MATCH(SUBSTITUTE(C257,"Allele","Height"),'ce raw data'!$C$1:$CZ$1,0))),"-")</f>
        <v>-</v>
      </c>
      <c r="D284" s="8" t="str">
        <f>IFERROR(IF(INDEX('ce raw data'!$C$2:$CZ$3000,MATCH(1,INDEX(('ce raw data'!$A$2:$A$3000=C254)*('ce raw data'!$B$2:$B$3000=$B285),,),0),MATCH(SUBSTITUTE(D257,"Allele","Height"),'ce raw data'!$C$1:$CZ$1,0))="","-",INDEX('ce raw data'!$C$2:$CZ$3000,MATCH(1,INDEX(('ce raw data'!$A$2:$A$3000=C254)*('ce raw data'!$B$2:$B$3000=$B285),,),0),MATCH(SUBSTITUTE(D257,"Allele","Height"),'ce raw data'!$C$1:$CZ$1,0))),"-")</f>
        <v>-</v>
      </c>
      <c r="E284" s="8" t="str">
        <f>IFERROR(IF(INDEX('ce raw data'!$C$2:$CZ$3000,MATCH(1,INDEX(('ce raw data'!$A$2:$A$3000=C254)*('ce raw data'!$B$2:$B$3000=$B285),,),0),MATCH(SUBSTITUTE(E257,"Allele","Height"),'ce raw data'!$C$1:$CZ$1,0))="","-",INDEX('ce raw data'!$C$2:$CZ$3000,MATCH(1,INDEX(('ce raw data'!$A$2:$A$3000=C254)*('ce raw data'!$B$2:$B$3000=$B285),,),0),MATCH(SUBSTITUTE(E257,"Allele","Height"),'ce raw data'!$C$1:$CZ$1,0))),"-")</f>
        <v>-</v>
      </c>
      <c r="F284" s="8" t="str">
        <f>IFERROR(IF(INDEX('ce raw data'!$C$2:$CZ$3000,MATCH(1,INDEX(('ce raw data'!$A$2:$A$3000=C254)*('ce raw data'!$B$2:$B$3000=$B285),,),0),MATCH(SUBSTITUTE(F257,"Allele","Height"),'ce raw data'!$C$1:$CZ$1,0))="","-",INDEX('ce raw data'!$C$2:$CZ$3000,MATCH(1,INDEX(('ce raw data'!$A$2:$A$3000=C254)*('ce raw data'!$B$2:$B$3000=$B285),,),0),MATCH(SUBSTITUTE(F257,"Allele","Height"),'ce raw data'!$C$1:$CZ$1,0))),"-")</f>
        <v>-</v>
      </c>
      <c r="G284" s="8" t="str">
        <f>IFERROR(IF(INDEX('ce raw data'!$C$2:$CZ$3000,MATCH(1,INDEX(('ce raw data'!$A$2:$A$3000=C254)*('ce raw data'!$B$2:$B$3000=$B285),,),0),MATCH(SUBSTITUTE(G257,"Allele","Height"),'ce raw data'!$C$1:$CZ$1,0))="","-",INDEX('ce raw data'!$C$2:$CZ$3000,MATCH(1,INDEX(('ce raw data'!$A$2:$A$3000=C254)*('ce raw data'!$B$2:$B$3000=$B285),,),0),MATCH(SUBSTITUTE(G257,"Allele","Height"),'ce raw data'!$C$1:$CZ$1,0))),"-")</f>
        <v>-</v>
      </c>
      <c r="H284" s="8" t="str">
        <f>IFERROR(IF(INDEX('ce raw data'!$C$2:$CZ$3000,MATCH(1,INDEX(('ce raw data'!$A$2:$A$3000=C254)*('ce raw data'!$B$2:$B$3000=$B285),,),0),MATCH(SUBSTITUTE(H257,"Allele","Height"),'ce raw data'!$C$1:$CZ$1,0))="","-",INDEX('ce raw data'!$C$2:$CZ$3000,MATCH(1,INDEX(('ce raw data'!$A$2:$A$3000=C254)*('ce raw data'!$B$2:$B$3000=$B285),,),0),MATCH(SUBSTITUTE(H257,"Allele","Height"),'ce raw data'!$C$1:$CZ$1,0))),"-")</f>
        <v>-</v>
      </c>
      <c r="I284" s="8" t="str">
        <f>IFERROR(IF(INDEX('ce raw data'!$C$2:$CZ$3000,MATCH(1,INDEX(('ce raw data'!$A$2:$A$3000=C254)*('ce raw data'!$B$2:$B$3000=$B285),,),0),MATCH(SUBSTITUTE(I257,"Allele","Height"),'ce raw data'!$C$1:$CZ$1,0))="","-",INDEX('ce raw data'!$C$2:$CZ$3000,MATCH(1,INDEX(('ce raw data'!$A$2:$A$3000=C254)*('ce raw data'!$B$2:$B$3000=$B285),,),0),MATCH(SUBSTITUTE(I257,"Allele","Height"),'ce raw data'!$C$1:$CZ$1,0))),"-")</f>
        <v>-</v>
      </c>
      <c r="J284" s="8" t="str">
        <f>IFERROR(IF(INDEX('ce raw data'!$C$2:$CZ$3000,MATCH(1,INDEX(('ce raw data'!$A$2:$A$3000=C254)*('ce raw data'!$B$2:$B$3000=$B285),,),0),MATCH(SUBSTITUTE(J257,"Allele","Height"),'ce raw data'!$C$1:$CZ$1,0))="","-",INDEX('ce raw data'!$C$2:$CZ$3000,MATCH(1,INDEX(('ce raw data'!$A$2:$A$3000=C254)*('ce raw data'!$B$2:$B$3000=$B285),,),0),MATCH(SUBSTITUTE(J257,"Allele","Height"),'ce raw data'!$C$1:$CZ$1,0))),"-")</f>
        <v>-</v>
      </c>
      <c r="K284" s="8" t="str">
        <f>IFERROR(IF(INDEX('ce raw data'!$C$2:$CZ$3000,MATCH(1,INDEX(('ce raw data'!$A$2:$A$3000=C254)*('ce raw data'!$B$2:$B$3000=$B285),,),0),MATCH(SUBSTITUTE(K257,"Allele","Height"),'ce raw data'!$C$1:$CZ$1,0))="","-",INDEX('ce raw data'!$C$2:$CZ$3000,MATCH(1,INDEX(('ce raw data'!$A$2:$A$3000=C254)*('ce raw data'!$B$2:$B$3000=$B285),,),0),MATCH(SUBSTITUTE(K257,"Allele","Height"),'ce raw data'!$C$1:$CZ$1,0))),"-")</f>
        <v>-</v>
      </c>
      <c r="L284" s="8" t="str">
        <f>IFERROR(IF(INDEX('ce raw data'!$C$2:$CZ$3000,MATCH(1,INDEX(('ce raw data'!$A$2:$A$3000=C254)*('ce raw data'!$B$2:$B$3000=$B285),,),0),MATCH(SUBSTITUTE(L257,"Allele","Height"),'ce raw data'!$C$1:$CZ$1,0))="","-",INDEX('ce raw data'!$C$2:$CZ$3000,MATCH(1,INDEX(('ce raw data'!$A$2:$A$3000=C254)*('ce raw data'!$B$2:$B$3000=$B285),,),0),MATCH(SUBSTITUTE(L257,"Allele","Height"),'ce raw data'!$C$1:$CZ$1,0))),"-")</f>
        <v>-</v>
      </c>
      <c r="M284" s="8" t="str">
        <f>IFERROR(IF(INDEX('ce raw data'!$C$2:$CZ$3000,MATCH(1,INDEX(('ce raw data'!$A$2:$A$3000=C254)*('ce raw data'!$B$2:$B$3000=$B285),,),0),MATCH(SUBSTITUTE(M257,"Allele","Height"),'ce raw data'!$C$1:$CZ$1,0))="","-",INDEX('ce raw data'!$C$2:$CZ$3000,MATCH(1,INDEX(('ce raw data'!$A$2:$A$3000=C254)*('ce raw data'!$B$2:$B$3000=$B285),,),0),MATCH(SUBSTITUTE(M257,"Allele","Height"),'ce raw data'!$C$1:$CZ$1,0))),"-")</f>
        <v>-</v>
      </c>
      <c r="N284" s="8" t="str">
        <f>IFERROR(IF(INDEX('ce raw data'!$C$2:$CZ$3000,MATCH(1,INDEX(('ce raw data'!$A$2:$A$3000=C254)*('ce raw data'!$B$2:$B$3000=$B285),,),0),MATCH(SUBSTITUTE(N257,"Allele","Height"),'ce raw data'!$C$1:$CZ$1,0))="","-",INDEX('ce raw data'!$C$2:$CZ$3000,MATCH(1,INDEX(('ce raw data'!$A$2:$A$3000=C254)*('ce raw data'!$B$2:$B$3000=$B285),,),0),MATCH(SUBSTITUTE(N257,"Allele","Height"),'ce raw data'!$C$1:$CZ$1,0))),"-")</f>
        <v>-</v>
      </c>
    </row>
    <row r="285" spans="2:14" x14ac:dyDescent="0.4">
      <c r="B285" s="14" t="str">
        <f>'Allele Call Table'!$A$97</f>
        <v>vWA</v>
      </c>
      <c r="C285" s="8" t="str">
        <f>IFERROR(IF(INDEX('ce raw data'!$C$2:$CZ$3000,MATCH(1,INDEX(('ce raw data'!$A$2:$A$3000=C254)*('ce raw data'!$B$2:$B$3000=$B285),,),0),MATCH(C257,'ce raw data'!$C$1:$CZ$1,0))="","-",INDEX('ce raw data'!$C$2:$CZ$3000,MATCH(1,INDEX(('ce raw data'!$A$2:$A$3000=C254)*('ce raw data'!$B$2:$B$3000=$B285),,),0),MATCH(C257,'ce raw data'!$C$1:$CZ$1,0))),"-")</f>
        <v>-</v>
      </c>
      <c r="D285" s="8" t="str">
        <f>IFERROR(IF(INDEX('ce raw data'!$C$2:$CZ$3000,MATCH(1,INDEX(('ce raw data'!$A$2:$A$3000=C254)*('ce raw data'!$B$2:$B$3000=$B285),,),0),MATCH(D257,'ce raw data'!$C$1:$CZ$1,0))="","-",INDEX('ce raw data'!$C$2:$CZ$3000,MATCH(1,INDEX(('ce raw data'!$A$2:$A$3000=C254)*('ce raw data'!$B$2:$B$3000=$B285),,),0),MATCH(D257,'ce raw data'!$C$1:$CZ$1,0))),"-")</f>
        <v>-</v>
      </c>
      <c r="E285" s="8" t="str">
        <f>IFERROR(IF(INDEX('ce raw data'!$C$2:$CZ$3000,MATCH(1,INDEX(('ce raw data'!$A$2:$A$3000=C254)*('ce raw data'!$B$2:$B$3000=$B285),,),0),MATCH(E257,'ce raw data'!$C$1:$CZ$1,0))="","-",INDEX('ce raw data'!$C$2:$CZ$3000,MATCH(1,INDEX(('ce raw data'!$A$2:$A$3000=C254)*('ce raw data'!$B$2:$B$3000=$B285),,),0),MATCH(E257,'ce raw data'!$C$1:$CZ$1,0))),"-")</f>
        <v>-</v>
      </c>
      <c r="F285" s="8" t="str">
        <f>IFERROR(IF(INDEX('ce raw data'!$C$2:$CZ$3000,MATCH(1,INDEX(('ce raw data'!$A$2:$A$3000=C254)*('ce raw data'!$B$2:$B$3000=$B285),,),0),MATCH(F257,'ce raw data'!$C$1:$CZ$1,0))="","-",INDEX('ce raw data'!$C$2:$CZ$3000,MATCH(1,INDEX(('ce raw data'!$A$2:$A$3000=C254)*('ce raw data'!$B$2:$B$3000=$B285),,),0),MATCH(F257,'ce raw data'!$C$1:$CZ$1,0))),"-")</f>
        <v>-</v>
      </c>
      <c r="G285" s="8" t="str">
        <f>IFERROR(IF(INDEX('ce raw data'!$C$2:$CZ$3000,MATCH(1,INDEX(('ce raw data'!$A$2:$A$3000=C254)*('ce raw data'!$B$2:$B$3000=$B285),,),0),MATCH(G257,'ce raw data'!$C$1:$CZ$1,0))="","-",INDEX('ce raw data'!$C$2:$CZ$3000,MATCH(1,INDEX(('ce raw data'!$A$2:$A$3000=C254)*('ce raw data'!$B$2:$B$3000=$B285),,),0),MATCH(G257,'ce raw data'!$C$1:$CZ$1,0))),"-")</f>
        <v>-</v>
      </c>
      <c r="H285" s="8" t="str">
        <f>IFERROR(IF(INDEX('ce raw data'!$C$2:$CZ$3000,MATCH(1,INDEX(('ce raw data'!$A$2:$A$3000=C254)*('ce raw data'!$B$2:$B$3000=$B285),,),0),MATCH(H257,'ce raw data'!$C$1:$CZ$1,0))="","-",INDEX('ce raw data'!$C$2:$CZ$3000,MATCH(1,INDEX(('ce raw data'!$A$2:$A$3000=C254)*('ce raw data'!$B$2:$B$3000=$B285),,),0),MATCH(H257,'ce raw data'!$C$1:$CZ$1,0))),"-")</f>
        <v>-</v>
      </c>
      <c r="I285" s="8" t="str">
        <f>IFERROR(IF(INDEX('ce raw data'!$C$2:$CZ$3000,MATCH(1,INDEX(('ce raw data'!$A$2:$A$3000=C254)*('ce raw data'!$B$2:$B$3000=$B285),,),0),MATCH(I257,'ce raw data'!$C$1:$CZ$1,0))="","-",INDEX('ce raw data'!$C$2:$CZ$3000,MATCH(1,INDEX(('ce raw data'!$A$2:$A$3000=C254)*('ce raw data'!$B$2:$B$3000=$B285),,),0),MATCH(I257,'ce raw data'!$C$1:$CZ$1,0))),"-")</f>
        <v>-</v>
      </c>
      <c r="J285" s="8" t="str">
        <f>IFERROR(IF(INDEX('ce raw data'!$C$2:$CZ$3000,MATCH(1,INDEX(('ce raw data'!$A$2:$A$3000=C254)*('ce raw data'!$B$2:$B$3000=$B285),,),0),MATCH(J257,'ce raw data'!$C$1:$CZ$1,0))="","-",INDEX('ce raw data'!$C$2:$CZ$3000,MATCH(1,INDEX(('ce raw data'!$A$2:$A$3000=C254)*('ce raw data'!$B$2:$B$3000=$B285),,),0),MATCH(J257,'ce raw data'!$C$1:$CZ$1,0))),"-")</f>
        <v>-</v>
      </c>
      <c r="K285" s="8" t="str">
        <f>IFERROR(IF(INDEX('ce raw data'!$C$2:$CZ$3000,MATCH(1,INDEX(('ce raw data'!$A$2:$A$3000=C254)*('ce raw data'!$B$2:$B$3000=$B285),,),0),MATCH(K257,'ce raw data'!$C$1:$CZ$1,0))="","-",INDEX('ce raw data'!$C$2:$CZ$3000,MATCH(1,INDEX(('ce raw data'!$A$2:$A$3000=C254)*('ce raw data'!$B$2:$B$3000=$B285),,),0),MATCH(K257,'ce raw data'!$C$1:$CZ$1,0))),"-")</f>
        <v>-</v>
      </c>
      <c r="L285" s="8" t="str">
        <f>IFERROR(IF(INDEX('ce raw data'!$C$2:$CZ$3000,MATCH(1,INDEX(('ce raw data'!$A$2:$A$3000=C254)*('ce raw data'!$B$2:$B$3000=$B285),,),0),MATCH(L257,'ce raw data'!$C$1:$CZ$1,0))="","-",INDEX('ce raw data'!$C$2:$CZ$3000,MATCH(1,INDEX(('ce raw data'!$A$2:$A$3000=C254)*('ce raw data'!$B$2:$B$3000=$B285),,),0),MATCH(L257,'ce raw data'!$C$1:$CZ$1,0))),"-")</f>
        <v>-</v>
      </c>
      <c r="M285" s="8" t="str">
        <f>IFERROR(IF(INDEX('ce raw data'!$C$2:$CZ$3000,MATCH(1,INDEX(('ce raw data'!$A$2:$A$3000=C254)*('ce raw data'!$B$2:$B$3000=$B285),,),0),MATCH(M257,'ce raw data'!$C$1:$CZ$1,0))="","-",INDEX('ce raw data'!$C$2:$CZ$3000,MATCH(1,INDEX(('ce raw data'!$A$2:$A$3000=C254)*('ce raw data'!$B$2:$B$3000=$B285),,),0),MATCH(M257,'ce raw data'!$C$1:$CZ$1,0))),"-")</f>
        <v>-</v>
      </c>
      <c r="N285" s="8" t="str">
        <f>IFERROR(IF(INDEX('ce raw data'!$C$2:$CZ$3000,MATCH(1,INDEX(('ce raw data'!$A$2:$A$3000=C254)*('ce raw data'!$B$2:$B$3000=$B285),,),0),MATCH(N257,'ce raw data'!$C$1:$CZ$1,0))="","-",INDEX('ce raw data'!$C$2:$CZ$3000,MATCH(1,INDEX(('ce raw data'!$A$2:$A$3000=C254)*('ce raw data'!$B$2:$B$3000=$B285),,),0),MATCH(N257,'ce raw data'!$C$1:$CZ$1,0))),"-")</f>
        <v>-</v>
      </c>
    </row>
    <row r="286" spans="2:14" hidden="1" x14ac:dyDescent="0.4">
      <c r="B286" s="14"/>
      <c r="C286" s="8" t="str">
        <f>IFERROR(IF(INDEX('ce raw data'!$C$2:$CZ$3000,MATCH(1,INDEX(('ce raw data'!$A$2:$A$3000=C254)*('ce raw data'!$B$2:$B$3000=$B287),,),0),MATCH(SUBSTITUTE(C257,"Allele","Height"),'ce raw data'!$C$1:$CZ$1,0))="","-",INDEX('ce raw data'!$C$2:$CZ$3000,MATCH(1,INDEX(('ce raw data'!$A$2:$A$3000=C254)*('ce raw data'!$B$2:$B$3000=$B287),,),0),MATCH(SUBSTITUTE(C257,"Allele","Height"),'ce raw data'!$C$1:$CZ$1,0))),"-")</f>
        <v>-</v>
      </c>
      <c r="D286" s="8" t="str">
        <f>IFERROR(IF(INDEX('ce raw data'!$C$2:$CZ$3000,MATCH(1,INDEX(('ce raw data'!$A$2:$A$3000=C254)*('ce raw data'!$B$2:$B$3000=$B287),,),0),MATCH(SUBSTITUTE(D257,"Allele","Height"),'ce raw data'!$C$1:$CZ$1,0))="","-",INDEX('ce raw data'!$C$2:$CZ$3000,MATCH(1,INDEX(('ce raw data'!$A$2:$A$3000=C254)*('ce raw data'!$B$2:$B$3000=$B287),,),0),MATCH(SUBSTITUTE(D257,"Allele","Height"),'ce raw data'!$C$1:$CZ$1,0))),"-")</f>
        <v>-</v>
      </c>
      <c r="E286" s="8" t="str">
        <f>IFERROR(IF(INDEX('ce raw data'!$C$2:$CZ$3000,MATCH(1,INDEX(('ce raw data'!$A$2:$A$3000=C254)*('ce raw data'!$B$2:$B$3000=$B287),,),0),MATCH(SUBSTITUTE(E257,"Allele","Height"),'ce raw data'!$C$1:$CZ$1,0))="","-",INDEX('ce raw data'!$C$2:$CZ$3000,MATCH(1,INDEX(('ce raw data'!$A$2:$A$3000=C254)*('ce raw data'!$B$2:$B$3000=$B287),,),0),MATCH(SUBSTITUTE(E257,"Allele","Height"),'ce raw data'!$C$1:$CZ$1,0))),"-")</f>
        <v>-</v>
      </c>
      <c r="F286" s="8" t="str">
        <f>IFERROR(IF(INDEX('ce raw data'!$C$2:$CZ$3000,MATCH(1,INDEX(('ce raw data'!$A$2:$A$3000=C254)*('ce raw data'!$B$2:$B$3000=$B287),,),0),MATCH(SUBSTITUTE(F257,"Allele","Height"),'ce raw data'!$C$1:$CZ$1,0))="","-",INDEX('ce raw data'!$C$2:$CZ$3000,MATCH(1,INDEX(('ce raw data'!$A$2:$A$3000=C254)*('ce raw data'!$B$2:$B$3000=$B287),,),0),MATCH(SUBSTITUTE(F257,"Allele","Height"),'ce raw data'!$C$1:$CZ$1,0))),"-")</f>
        <v>-</v>
      </c>
      <c r="G286" s="8" t="str">
        <f>IFERROR(IF(INDEX('ce raw data'!$C$2:$CZ$3000,MATCH(1,INDEX(('ce raw data'!$A$2:$A$3000=C254)*('ce raw data'!$B$2:$B$3000=$B287),,),0),MATCH(SUBSTITUTE(G257,"Allele","Height"),'ce raw data'!$C$1:$CZ$1,0))="","-",INDEX('ce raw data'!$C$2:$CZ$3000,MATCH(1,INDEX(('ce raw data'!$A$2:$A$3000=C254)*('ce raw data'!$B$2:$B$3000=$B287),,),0),MATCH(SUBSTITUTE(G257,"Allele","Height"),'ce raw data'!$C$1:$CZ$1,0))),"-")</f>
        <v>-</v>
      </c>
      <c r="H286" s="8" t="str">
        <f>IFERROR(IF(INDEX('ce raw data'!$C$2:$CZ$3000,MATCH(1,INDEX(('ce raw data'!$A$2:$A$3000=C254)*('ce raw data'!$B$2:$B$3000=$B287),,),0),MATCH(SUBSTITUTE(H257,"Allele","Height"),'ce raw data'!$C$1:$CZ$1,0))="","-",INDEX('ce raw data'!$C$2:$CZ$3000,MATCH(1,INDEX(('ce raw data'!$A$2:$A$3000=C254)*('ce raw data'!$B$2:$B$3000=$B287),,),0),MATCH(SUBSTITUTE(H257,"Allele","Height"),'ce raw data'!$C$1:$CZ$1,0))),"-")</f>
        <v>-</v>
      </c>
      <c r="I286" s="8" t="str">
        <f>IFERROR(IF(INDEX('ce raw data'!$C$2:$CZ$3000,MATCH(1,INDEX(('ce raw data'!$A$2:$A$3000=C254)*('ce raw data'!$B$2:$B$3000=$B287),,),0),MATCH(SUBSTITUTE(I257,"Allele","Height"),'ce raw data'!$C$1:$CZ$1,0))="","-",INDEX('ce raw data'!$C$2:$CZ$3000,MATCH(1,INDEX(('ce raw data'!$A$2:$A$3000=C254)*('ce raw data'!$B$2:$B$3000=$B287),,),0),MATCH(SUBSTITUTE(I257,"Allele","Height"),'ce raw data'!$C$1:$CZ$1,0))),"-")</f>
        <v>-</v>
      </c>
      <c r="J286" s="8" t="str">
        <f>IFERROR(IF(INDEX('ce raw data'!$C$2:$CZ$3000,MATCH(1,INDEX(('ce raw data'!$A$2:$A$3000=C254)*('ce raw data'!$B$2:$B$3000=$B287),,),0),MATCH(SUBSTITUTE(J257,"Allele","Height"),'ce raw data'!$C$1:$CZ$1,0))="","-",INDEX('ce raw data'!$C$2:$CZ$3000,MATCH(1,INDEX(('ce raw data'!$A$2:$A$3000=C254)*('ce raw data'!$B$2:$B$3000=$B287),,),0),MATCH(SUBSTITUTE(J257,"Allele","Height"),'ce raw data'!$C$1:$CZ$1,0))),"-")</f>
        <v>-</v>
      </c>
      <c r="K286" s="8" t="str">
        <f>IFERROR(IF(INDEX('ce raw data'!$C$2:$CZ$3000,MATCH(1,INDEX(('ce raw data'!$A$2:$A$3000=C254)*('ce raw data'!$B$2:$B$3000=$B287),,),0),MATCH(SUBSTITUTE(K257,"Allele","Height"),'ce raw data'!$C$1:$CZ$1,0))="","-",INDEX('ce raw data'!$C$2:$CZ$3000,MATCH(1,INDEX(('ce raw data'!$A$2:$A$3000=C254)*('ce raw data'!$B$2:$B$3000=$B287),,),0),MATCH(SUBSTITUTE(K257,"Allele","Height"),'ce raw data'!$C$1:$CZ$1,0))),"-")</f>
        <v>-</v>
      </c>
      <c r="L286" s="8" t="str">
        <f>IFERROR(IF(INDEX('ce raw data'!$C$2:$CZ$3000,MATCH(1,INDEX(('ce raw data'!$A$2:$A$3000=C254)*('ce raw data'!$B$2:$B$3000=$B287),,),0),MATCH(SUBSTITUTE(L257,"Allele","Height"),'ce raw data'!$C$1:$CZ$1,0))="","-",INDEX('ce raw data'!$C$2:$CZ$3000,MATCH(1,INDEX(('ce raw data'!$A$2:$A$3000=C254)*('ce raw data'!$B$2:$B$3000=$B287),,),0),MATCH(SUBSTITUTE(L257,"Allele","Height"),'ce raw data'!$C$1:$CZ$1,0))),"-")</f>
        <v>-</v>
      </c>
      <c r="M286" s="8" t="str">
        <f>IFERROR(IF(INDEX('ce raw data'!$C$2:$CZ$3000,MATCH(1,INDEX(('ce raw data'!$A$2:$A$3000=C254)*('ce raw data'!$B$2:$B$3000=$B287),,),0),MATCH(SUBSTITUTE(M257,"Allele","Height"),'ce raw data'!$C$1:$CZ$1,0))="","-",INDEX('ce raw data'!$C$2:$CZ$3000,MATCH(1,INDEX(('ce raw data'!$A$2:$A$3000=C254)*('ce raw data'!$B$2:$B$3000=$B287),,),0),MATCH(SUBSTITUTE(M257,"Allele","Height"),'ce raw data'!$C$1:$CZ$1,0))),"-")</f>
        <v>-</v>
      </c>
      <c r="N286" s="8" t="str">
        <f>IFERROR(IF(INDEX('ce raw data'!$C$2:$CZ$3000,MATCH(1,INDEX(('ce raw data'!$A$2:$A$3000=C254)*('ce raw data'!$B$2:$B$3000=$B287),,),0),MATCH(SUBSTITUTE(N257,"Allele","Height"),'ce raw data'!$C$1:$CZ$1,0))="","-",INDEX('ce raw data'!$C$2:$CZ$3000,MATCH(1,INDEX(('ce raw data'!$A$2:$A$3000=C254)*('ce raw data'!$B$2:$B$3000=$B287),,),0),MATCH(SUBSTITUTE(N257,"Allele","Height"),'ce raw data'!$C$1:$CZ$1,0))),"-")</f>
        <v>-</v>
      </c>
    </row>
    <row r="287" spans="2:14" x14ac:dyDescent="0.4">
      <c r="B287" s="14" t="str">
        <f>'Allele Call Table'!$A$99</f>
        <v>D21S11</v>
      </c>
      <c r="C287" s="8" t="str">
        <f>IFERROR(IF(INDEX('ce raw data'!$C$2:$CZ$3000,MATCH(1,INDEX(('ce raw data'!$A$2:$A$3000=C254)*('ce raw data'!$B$2:$B$3000=$B287),,),0),MATCH(C257,'ce raw data'!$C$1:$CZ$1,0))="","-",INDEX('ce raw data'!$C$2:$CZ$3000,MATCH(1,INDEX(('ce raw data'!$A$2:$A$3000=C254)*('ce raw data'!$B$2:$B$3000=$B287),,),0),MATCH(C257,'ce raw data'!$C$1:$CZ$1,0))),"-")</f>
        <v>-</v>
      </c>
      <c r="D287" s="8" t="str">
        <f>IFERROR(IF(INDEX('ce raw data'!$C$2:$CZ$3000,MATCH(1,INDEX(('ce raw data'!$A$2:$A$3000=C254)*('ce raw data'!$B$2:$B$3000=$B287),,),0),MATCH(D257,'ce raw data'!$C$1:$CZ$1,0))="","-",INDEX('ce raw data'!$C$2:$CZ$3000,MATCH(1,INDEX(('ce raw data'!$A$2:$A$3000=C254)*('ce raw data'!$B$2:$B$3000=$B287),,),0),MATCH(D257,'ce raw data'!$C$1:$CZ$1,0))),"-")</f>
        <v>-</v>
      </c>
      <c r="E287" s="8" t="str">
        <f>IFERROR(IF(INDEX('ce raw data'!$C$2:$CZ$3000,MATCH(1,INDEX(('ce raw data'!$A$2:$A$3000=C254)*('ce raw data'!$B$2:$B$3000=$B287),,),0),MATCH(E257,'ce raw data'!$C$1:$CZ$1,0))="","-",INDEX('ce raw data'!$C$2:$CZ$3000,MATCH(1,INDEX(('ce raw data'!$A$2:$A$3000=C254)*('ce raw data'!$B$2:$B$3000=$B287),,),0),MATCH(E257,'ce raw data'!$C$1:$CZ$1,0))),"-")</f>
        <v>-</v>
      </c>
      <c r="F287" s="8" t="str">
        <f>IFERROR(IF(INDEX('ce raw data'!$C$2:$CZ$3000,MATCH(1,INDEX(('ce raw data'!$A$2:$A$3000=C254)*('ce raw data'!$B$2:$B$3000=$B287),,),0),MATCH(F257,'ce raw data'!$C$1:$CZ$1,0))="","-",INDEX('ce raw data'!$C$2:$CZ$3000,MATCH(1,INDEX(('ce raw data'!$A$2:$A$3000=C254)*('ce raw data'!$B$2:$B$3000=$B287),,),0),MATCH(F257,'ce raw data'!$C$1:$CZ$1,0))),"-")</f>
        <v>-</v>
      </c>
      <c r="G287" s="8" t="str">
        <f>IFERROR(IF(INDEX('ce raw data'!$C$2:$CZ$3000,MATCH(1,INDEX(('ce raw data'!$A$2:$A$3000=C254)*('ce raw data'!$B$2:$B$3000=$B287),,),0),MATCH(G257,'ce raw data'!$C$1:$CZ$1,0))="","-",INDEX('ce raw data'!$C$2:$CZ$3000,MATCH(1,INDEX(('ce raw data'!$A$2:$A$3000=C254)*('ce raw data'!$B$2:$B$3000=$B287),,),0),MATCH(G257,'ce raw data'!$C$1:$CZ$1,0))),"-")</f>
        <v>-</v>
      </c>
      <c r="H287" s="8" t="str">
        <f>IFERROR(IF(INDEX('ce raw data'!$C$2:$CZ$3000,MATCH(1,INDEX(('ce raw data'!$A$2:$A$3000=C254)*('ce raw data'!$B$2:$B$3000=$B287),,),0),MATCH(H257,'ce raw data'!$C$1:$CZ$1,0))="","-",INDEX('ce raw data'!$C$2:$CZ$3000,MATCH(1,INDEX(('ce raw data'!$A$2:$A$3000=C254)*('ce raw data'!$B$2:$B$3000=$B287),,),0),MATCH(H257,'ce raw data'!$C$1:$CZ$1,0))),"-")</f>
        <v>-</v>
      </c>
      <c r="I287" s="8" t="str">
        <f>IFERROR(IF(INDEX('ce raw data'!$C$2:$CZ$3000,MATCH(1,INDEX(('ce raw data'!$A$2:$A$3000=C254)*('ce raw data'!$B$2:$B$3000=$B287),,),0),MATCH(I257,'ce raw data'!$C$1:$CZ$1,0))="","-",INDEX('ce raw data'!$C$2:$CZ$3000,MATCH(1,INDEX(('ce raw data'!$A$2:$A$3000=C254)*('ce raw data'!$B$2:$B$3000=$B287),,),0),MATCH(I257,'ce raw data'!$C$1:$CZ$1,0))),"-")</f>
        <v>-</v>
      </c>
      <c r="J287" s="8" t="str">
        <f>IFERROR(IF(INDEX('ce raw data'!$C$2:$CZ$3000,MATCH(1,INDEX(('ce raw data'!$A$2:$A$3000=C254)*('ce raw data'!$B$2:$B$3000=$B287),,),0),MATCH(J257,'ce raw data'!$C$1:$CZ$1,0))="","-",INDEX('ce raw data'!$C$2:$CZ$3000,MATCH(1,INDEX(('ce raw data'!$A$2:$A$3000=C254)*('ce raw data'!$B$2:$B$3000=$B287),,),0),MATCH(J257,'ce raw data'!$C$1:$CZ$1,0))),"-")</f>
        <v>-</v>
      </c>
      <c r="K287" s="8" t="str">
        <f>IFERROR(IF(INDEX('ce raw data'!$C$2:$CZ$3000,MATCH(1,INDEX(('ce raw data'!$A$2:$A$3000=C254)*('ce raw data'!$B$2:$B$3000=$B287),,),0),MATCH(K257,'ce raw data'!$C$1:$CZ$1,0))="","-",INDEX('ce raw data'!$C$2:$CZ$3000,MATCH(1,INDEX(('ce raw data'!$A$2:$A$3000=C254)*('ce raw data'!$B$2:$B$3000=$B287),,),0),MATCH(K257,'ce raw data'!$C$1:$CZ$1,0))),"-")</f>
        <v>-</v>
      </c>
      <c r="L287" s="8" t="str">
        <f>IFERROR(IF(INDEX('ce raw data'!$C$2:$CZ$3000,MATCH(1,INDEX(('ce raw data'!$A$2:$A$3000=C254)*('ce raw data'!$B$2:$B$3000=$B287),,),0),MATCH(L257,'ce raw data'!$C$1:$CZ$1,0))="","-",INDEX('ce raw data'!$C$2:$CZ$3000,MATCH(1,INDEX(('ce raw data'!$A$2:$A$3000=C254)*('ce raw data'!$B$2:$B$3000=$B287),,),0),MATCH(L257,'ce raw data'!$C$1:$CZ$1,0))),"-")</f>
        <v>-</v>
      </c>
      <c r="M287" s="8" t="str">
        <f>IFERROR(IF(INDEX('ce raw data'!$C$2:$CZ$3000,MATCH(1,INDEX(('ce raw data'!$A$2:$A$3000=C254)*('ce raw data'!$B$2:$B$3000=$B287),,),0),MATCH(M257,'ce raw data'!$C$1:$CZ$1,0))="","-",INDEX('ce raw data'!$C$2:$CZ$3000,MATCH(1,INDEX(('ce raw data'!$A$2:$A$3000=C254)*('ce raw data'!$B$2:$B$3000=$B287),,),0),MATCH(M257,'ce raw data'!$C$1:$CZ$1,0))),"-")</f>
        <v>-</v>
      </c>
      <c r="N287" s="8" t="str">
        <f>IFERROR(IF(INDEX('ce raw data'!$C$2:$CZ$3000,MATCH(1,INDEX(('ce raw data'!$A$2:$A$3000=C254)*('ce raw data'!$B$2:$B$3000=$B287),,),0),MATCH(N257,'ce raw data'!$C$1:$CZ$1,0))="","-",INDEX('ce raw data'!$C$2:$CZ$3000,MATCH(1,INDEX(('ce raw data'!$A$2:$A$3000=C254)*('ce raw data'!$B$2:$B$3000=$B287),,),0),MATCH(N257,'ce raw data'!$C$1:$CZ$1,0))),"-")</f>
        <v>-</v>
      </c>
    </row>
    <row r="288" spans="2:14" hidden="1" x14ac:dyDescent="0.4">
      <c r="B288" s="14"/>
      <c r="C288" s="8" t="str">
        <f>IFERROR(IF(INDEX('ce raw data'!$C$2:$CZ$3000,MATCH(1,INDEX(('ce raw data'!$A$2:$A$3000=C254)*('ce raw data'!$B$2:$B$3000=$B289),,),0),MATCH(SUBSTITUTE(C257,"Allele","Height"),'ce raw data'!$C$1:$CZ$1,0))="","-",INDEX('ce raw data'!$C$2:$CZ$3000,MATCH(1,INDEX(('ce raw data'!$A$2:$A$3000=C254)*('ce raw data'!$B$2:$B$3000=$B289),,),0),MATCH(SUBSTITUTE(C257,"Allele","Height"),'ce raw data'!$C$1:$CZ$1,0))),"-")</f>
        <v>-</v>
      </c>
      <c r="D288" s="8" t="str">
        <f>IFERROR(IF(INDEX('ce raw data'!$C$2:$CZ$3000,MATCH(1,INDEX(('ce raw data'!$A$2:$A$3000=C254)*('ce raw data'!$B$2:$B$3000=$B289),,),0),MATCH(SUBSTITUTE(D257,"Allele","Height"),'ce raw data'!$C$1:$CZ$1,0))="","-",INDEX('ce raw data'!$C$2:$CZ$3000,MATCH(1,INDEX(('ce raw data'!$A$2:$A$3000=C254)*('ce raw data'!$B$2:$B$3000=$B289),,),0),MATCH(SUBSTITUTE(D257,"Allele","Height"),'ce raw data'!$C$1:$CZ$1,0))),"-")</f>
        <v>-</v>
      </c>
      <c r="E288" s="8" t="str">
        <f>IFERROR(IF(INDEX('ce raw data'!$C$2:$CZ$3000,MATCH(1,INDEX(('ce raw data'!$A$2:$A$3000=C254)*('ce raw data'!$B$2:$B$3000=$B289),,),0),MATCH(SUBSTITUTE(E257,"Allele","Height"),'ce raw data'!$C$1:$CZ$1,0))="","-",INDEX('ce raw data'!$C$2:$CZ$3000,MATCH(1,INDEX(('ce raw data'!$A$2:$A$3000=C254)*('ce raw data'!$B$2:$B$3000=$B289),,),0),MATCH(SUBSTITUTE(E257,"Allele","Height"),'ce raw data'!$C$1:$CZ$1,0))),"-")</f>
        <v>-</v>
      </c>
      <c r="F288" s="8" t="str">
        <f>IFERROR(IF(INDEX('ce raw data'!$C$2:$CZ$3000,MATCH(1,INDEX(('ce raw data'!$A$2:$A$3000=C254)*('ce raw data'!$B$2:$B$3000=$B289),,),0),MATCH(SUBSTITUTE(F257,"Allele","Height"),'ce raw data'!$C$1:$CZ$1,0))="","-",INDEX('ce raw data'!$C$2:$CZ$3000,MATCH(1,INDEX(('ce raw data'!$A$2:$A$3000=C254)*('ce raw data'!$B$2:$B$3000=$B289),,),0),MATCH(SUBSTITUTE(F257,"Allele","Height"),'ce raw data'!$C$1:$CZ$1,0))),"-")</f>
        <v>-</v>
      </c>
      <c r="G288" s="8" t="str">
        <f>IFERROR(IF(INDEX('ce raw data'!$C$2:$CZ$3000,MATCH(1,INDEX(('ce raw data'!$A$2:$A$3000=C254)*('ce raw data'!$B$2:$B$3000=$B289),,),0),MATCH(SUBSTITUTE(G257,"Allele","Height"),'ce raw data'!$C$1:$CZ$1,0))="","-",INDEX('ce raw data'!$C$2:$CZ$3000,MATCH(1,INDEX(('ce raw data'!$A$2:$A$3000=C254)*('ce raw data'!$B$2:$B$3000=$B289),,),0),MATCH(SUBSTITUTE(G257,"Allele","Height"),'ce raw data'!$C$1:$CZ$1,0))),"-")</f>
        <v>-</v>
      </c>
      <c r="H288" s="8" t="str">
        <f>IFERROR(IF(INDEX('ce raw data'!$C$2:$CZ$3000,MATCH(1,INDEX(('ce raw data'!$A$2:$A$3000=C254)*('ce raw data'!$B$2:$B$3000=$B289),,),0),MATCH(SUBSTITUTE(H257,"Allele","Height"),'ce raw data'!$C$1:$CZ$1,0))="","-",INDEX('ce raw data'!$C$2:$CZ$3000,MATCH(1,INDEX(('ce raw data'!$A$2:$A$3000=C254)*('ce raw data'!$B$2:$B$3000=$B289),,),0),MATCH(SUBSTITUTE(H257,"Allele","Height"),'ce raw data'!$C$1:$CZ$1,0))),"-")</f>
        <v>-</v>
      </c>
      <c r="I288" s="8" t="str">
        <f>IFERROR(IF(INDEX('ce raw data'!$C$2:$CZ$3000,MATCH(1,INDEX(('ce raw data'!$A$2:$A$3000=C254)*('ce raw data'!$B$2:$B$3000=$B289),,),0),MATCH(SUBSTITUTE(I257,"Allele","Height"),'ce raw data'!$C$1:$CZ$1,0))="","-",INDEX('ce raw data'!$C$2:$CZ$3000,MATCH(1,INDEX(('ce raw data'!$A$2:$A$3000=C254)*('ce raw data'!$B$2:$B$3000=$B289),,),0),MATCH(SUBSTITUTE(I257,"Allele","Height"),'ce raw data'!$C$1:$CZ$1,0))),"-")</f>
        <v>-</v>
      </c>
      <c r="J288" s="8" t="str">
        <f>IFERROR(IF(INDEX('ce raw data'!$C$2:$CZ$3000,MATCH(1,INDEX(('ce raw data'!$A$2:$A$3000=C254)*('ce raw data'!$B$2:$B$3000=$B289),,),0),MATCH(SUBSTITUTE(J257,"Allele","Height"),'ce raw data'!$C$1:$CZ$1,0))="","-",INDEX('ce raw data'!$C$2:$CZ$3000,MATCH(1,INDEX(('ce raw data'!$A$2:$A$3000=C254)*('ce raw data'!$B$2:$B$3000=$B289),,),0),MATCH(SUBSTITUTE(J257,"Allele","Height"),'ce raw data'!$C$1:$CZ$1,0))),"-")</f>
        <v>-</v>
      </c>
      <c r="K288" s="8" t="str">
        <f>IFERROR(IF(INDEX('ce raw data'!$C$2:$CZ$3000,MATCH(1,INDEX(('ce raw data'!$A$2:$A$3000=C254)*('ce raw data'!$B$2:$B$3000=$B289),,),0),MATCH(SUBSTITUTE(K257,"Allele","Height"),'ce raw data'!$C$1:$CZ$1,0))="","-",INDEX('ce raw data'!$C$2:$CZ$3000,MATCH(1,INDEX(('ce raw data'!$A$2:$A$3000=C254)*('ce raw data'!$B$2:$B$3000=$B289),,),0),MATCH(SUBSTITUTE(K257,"Allele","Height"),'ce raw data'!$C$1:$CZ$1,0))),"-")</f>
        <v>-</v>
      </c>
      <c r="L288" s="8" t="str">
        <f>IFERROR(IF(INDEX('ce raw data'!$C$2:$CZ$3000,MATCH(1,INDEX(('ce raw data'!$A$2:$A$3000=C254)*('ce raw data'!$B$2:$B$3000=$B289),,),0),MATCH(SUBSTITUTE(L257,"Allele","Height"),'ce raw data'!$C$1:$CZ$1,0))="","-",INDEX('ce raw data'!$C$2:$CZ$3000,MATCH(1,INDEX(('ce raw data'!$A$2:$A$3000=C254)*('ce raw data'!$B$2:$B$3000=$B289),,),0),MATCH(SUBSTITUTE(L257,"Allele","Height"),'ce raw data'!$C$1:$CZ$1,0))),"-")</f>
        <v>-</v>
      </c>
      <c r="M288" s="8" t="str">
        <f>IFERROR(IF(INDEX('ce raw data'!$C$2:$CZ$3000,MATCH(1,INDEX(('ce raw data'!$A$2:$A$3000=C254)*('ce raw data'!$B$2:$B$3000=$B289),,),0),MATCH(SUBSTITUTE(M257,"Allele","Height"),'ce raw data'!$C$1:$CZ$1,0))="","-",INDEX('ce raw data'!$C$2:$CZ$3000,MATCH(1,INDEX(('ce raw data'!$A$2:$A$3000=C254)*('ce raw data'!$B$2:$B$3000=$B289),,),0),MATCH(SUBSTITUTE(M257,"Allele","Height"),'ce raw data'!$C$1:$CZ$1,0))),"-")</f>
        <v>-</v>
      </c>
      <c r="N288" s="8" t="str">
        <f>IFERROR(IF(INDEX('ce raw data'!$C$2:$CZ$3000,MATCH(1,INDEX(('ce raw data'!$A$2:$A$3000=C254)*('ce raw data'!$B$2:$B$3000=$B289),,),0),MATCH(SUBSTITUTE(N257,"Allele","Height"),'ce raw data'!$C$1:$CZ$1,0))="","-",INDEX('ce raw data'!$C$2:$CZ$3000,MATCH(1,INDEX(('ce raw data'!$A$2:$A$3000=C254)*('ce raw data'!$B$2:$B$3000=$B289),,),0),MATCH(SUBSTITUTE(N257,"Allele","Height"),'ce raw data'!$C$1:$CZ$1,0))),"-")</f>
        <v>-</v>
      </c>
    </row>
    <row r="289" spans="2:14" x14ac:dyDescent="0.4">
      <c r="B289" s="14" t="str">
        <f>'Allele Call Table'!$A$101</f>
        <v>D7S820</v>
      </c>
      <c r="C289" s="8" t="str">
        <f>IFERROR(IF(INDEX('ce raw data'!$C$2:$CZ$3000,MATCH(1,INDEX(('ce raw data'!$A$2:$A$3000=C254)*('ce raw data'!$B$2:$B$3000=$B289),,),0),MATCH(C257,'ce raw data'!$C$1:$CZ$1,0))="","-",INDEX('ce raw data'!$C$2:$CZ$3000,MATCH(1,INDEX(('ce raw data'!$A$2:$A$3000=C254)*('ce raw data'!$B$2:$B$3000=$B289),,),0),MATCH(C257,'ce raw data'!$C$1:$CZ$1,0))),"-")</f>
        <v>-</v>
      </c>
      <c r="D289" s="8" t="str">
        <f>IFERROR(IF(INDEX('ce raw data'!$C$2:$CZ$3000,MATCH(1,INDEX(('ce raw data'!$A$2:$A$3000=C254)*('ce raw data'!$B$2:$B$3000=$B289),,),0),MATCH(D257,'ce raw data'!$C$1:$CZ$1,0))="","-",INDEX('ce raw data'!$C$2:$CZ$3000,MATCH(1,INDEX(('ce raw data'!$A$2:$A$3000=C254)*('ce raw data'!$B$2:$B$3000=$B289),,),0),MATCH(D257,'ce raw data'!$C$1:$CZ$1,0))),"-")</f>
        <v>-</v>
      </c>
      <c r="E289" s="8" t="str">
        <f>IFERROR(IF(INDEX('ce raw data'!$C$2:$CZ$3000,MATCH(1,INDEX(('ce raw data'!$A$2:$A$3000=C254)*('ce raw data'!$B$2:$B$3000=$B289),,),0),MATCH(E257,'ce raw data'!$C$1:$CZ$1,0))="","-",INDEX('ce raw data'!$C$2:$CZ$3000,MATCH(1,INDEX(('ce raw data'!$A$2:$A$3000=C254)*('ce raw data'!$B$2:$B$3000=$B289),,),0),MATCH(E257,'ce raw data'!$C$1:$CZ$1,0))),"-")</f>
        <v>-</v>
      </c>
      <c r="F289" s="8" t="str">
        <f>IFERROR(IF(INDEX('ce raw data'!$C$2:$CZ$3000,MATCH(1,INDEX(('ce raw data'!$A$2:$A$3000=C254)*('ce raw data'!$B$2:$B$3000=$B289),,),0),MATCH(F257,'ce raw data'!$C$1:$CZ$1,0))="","-",INDEX('ce raw data'!$C$2:$CZ$3000,MATCH(1,INDEX(('ce raw data'!$A$2:$A$3000=C254)*('ce raw data'!$B$2:$B$3000=$B289),,),0),MATCH(F257,'ce raw data'!$C$1:$CZ$1,0))),"-")</f>
        <v>-</v>
      </c>
      <c r="G289" s="8" t="str">
        <f>IFERROR(IF(INDEX('ce raw data'!$C$2:$CZ$3000,MATCH(1,INDEX(('ce raw data'!$A$2:$A$3000=C254)*('ce raw data'!$B$2:$B$3000=$B289),,),0),MATCH(G257,'ce raw data'!$C$1:$CZ$1,0))="","-",INDEX('ce raw data'!$C$2:$CZ$3000,MATCH(1,INDEX(('ce raw data'!$A$2:$A$3000=C254)*('ce raw data'!$B$2:$B$3000=$B289),,),0),MATCH(G257,'ce raw data'!$C$1:$CZ$1,0))),"-")</f>
        <v>-</v>
      </c>
      <c r="H289" s="8" t="str">
        <f>IFERROR(IF(INDEX('ce raw data'!$C$2:$CZ$3000,MATCH(1,INDEX(('ce raw data'!$A$2:$A$3000=C254)*('ce raw data'!$B$2:$B$3000=$B289),,),0),MATCH(H257,'ce raw data'!$C$1:$CZ$1,0))="","-",INDEX('ce raw data'!$C$2:$CZ$3000,MATCH(1,INDEX(('ce raw data'!$A$2:$A$3000=C254)*('ce raw data'!$B$2:$B$3000=$B289),,),0),MATCH(H257,'ce raw data'!$C$1:$CZ$1,0))),"-")</f>
        <v>-</v>
      </c>
      <c r="I289" s="8" t="str">
        <f>IFERROR(IF(INDEX('ce raw data'!$C$2:$CZ$3000,MATCH(1,INDEX(('ce raw data'!$A$2:$A$3000=C254)*('ce raw data'!$B$2:$B$3000=$B289),,),0),MATCH(I257,'ce raw data'!$C$1:$CZ$1,0))="","-",INDEX('ce raw data'!$C$2:$CZ$3000,MATCH(1,INDEX(('ce raw data'!$A$2:$A$3000=C254)*('ce raw data'!$B$2:$B$3000=$B289),,),0),MATCH(I257,'ce raw data'!$C$1:$CZ$1,0))),"-")</f>
        <v>-</v>
      </c>
      <c r="J289" s="8" t="str">
        <f>IFERROR(IF(INDEX('ce raw data'!$C$2:$CZ$3000,MATCH(1,INDEX(('ce raw data'!$A$2:$A$3000=C254)*('ce raw data'!$B$2:$B$3000=$B289),,),0),MATCH(J257,'ce raw data'!$C$1:$CZ$1,0))="","-",INDEX('ce raw data'!$C$2:$CZ$3000,MATCH(1,INDEX(('ce raw data'!$A$2:$A$3000=C254)*('ce raw data'!$B$2:$B$3000=$B289),,),0),MATCH(J257,'ce raw data'!$C$1:$CZ$1,0))),"-")</f>
        <v>-</v>
      </c>
      <c r="K289" s="8" t="str">
        <f>IFERROR(IF(INDEX('ce raw data'!$C$2:$CZ$3000,MATCH(1,INDEX(('ce raw data'!$A$2:$A$3000=C254)*('ce raw data'!$B$2:$B$3000=$B289),,),0),MATCH(K257,'ce raw data'!$C$1:$CZ$1,0))="","-",INDEX('ce raw data'!$C$2:$CZ$3000,MATCH(1,INDEX(('ce raw data'!$A$2:$A$3000=C254)*('ce raw data'!$B$2:$B$3000=$B289),,),0),MATCH(K257,'ce raw data'!$C$1:$CZ$1,0))),"-")</f>
        <v>-</v>
      </c>
      <c r="L289" s="8" t="str">
        <f>IFERROR(IF(INDEX('ce raw data'!$C$2:$CZ$3000,MATCH(1,INDEX(('ce raw data'!$A$2:$A$3000=C254)*('ce raw data'!$B$2:$B$3000=$B289),,),0),MATCH(L257,'ce raw data'!$C$1:$CZ$1,0))="","-",INDEX('ce raw data'!$C$2:$CZ$3000,MATCH(1,INDEX(('ce raw data'!$A$2:$A$3000=C254)*('ce raw data'!$B$2:$B$3000=$B289),,),0),MATCH(L257,'ce raw data'!$C$1:$CZ$1,0))),"-")</f>
        <v>-</v>
      </c>
      <c r="M289" s="8" t="str">
        <f>IFERROR(IF(INDEX('ce raw data'!$C$2:$CZ$3000,MATCH(1,INDEX(('ce raw data'!$A$2:$A$3000=C254)*('ce raw data'!$B$2:$B$3000=$B289),,),0),MATCH(M257,'ce raw data'!$C$1:$CZ$1,0))="","-",INDEX('ce raw data'!$C$2:$CZ$3000,MATCH(1,INDEX(('ce raw data'!$A$2:$A$3000=C254)*('ce raw data'!$B$2:$B$3000=$B289),,),0),MATCH(M257,'ce raw data'!$C$1:$CZ$1,0))),"-")</f>
        <v>-</v>
      </c>
      <c r="N289" s="8" t="str">
        <f>IFERROR(IF(INDEX('ce raw data'!$C$2:$CZ$3000,MATCH(1,INDEX(('ce raw data'!$A$2:$A$3000=C254)*('ce raw data'!$B$2:$B$3000=$B289),,),0),MATCH(N257,'ce raw data'!$C$1:$CZ$1,0))="","-",INDEX('ce raw data'!$C$2:$CZ$3000,MATCH(1,INDEX(('ce raw data'!$A$2:$A$3000=C254)*('ce raw data'!$B$2:$B$3000=$B289),,),0),MATCH(N257,'ce raw data'!$C$1:$CZ$1,0))),"-")</f>
        <v>-</v>
      </c>
    </row>
    <row r="290" spans="2:14" hidden="1" x14ac:dyDescent="0.4">
      <c r="B290" s="14"/>
      <c r="C290" s="8" t="str">
        <f>IFERROR(IF(INDEX('ce raw data'!$C$2:$CZ$3000,MATCH(1,INDEX(('ce raw data'!$A$2:$A$3000=C254)*('ce raw data'!$B$2:$B$3000=$B291),,),0),MATCH(SUBSTITUTE(C257,"Allele","Height"),'ce raw data'!$C$1:$CZ$1,0))="","-",INDEX('ce raw data'!$C$2:$CZ$3000,MATCH(1,INDEX(('ce raw data'!$A$2:$A$3000=C254)*('ce raw data'!$B$2:$B$3000=$B291),,),0),MATCH(SUBSTITUTE(C257,"Allele","Height"),'ce raw data'!$C$1:$CZ$1,0))),"-")</f>
        <v>-</v>
      </c>
      <c r="D290" s="8" t="str">
        <f>IFERROR(IF(INDEX('ce raw data'!$C$2:$CZ$3000,MATCH(1,INDEX(('ce raw data'!$A$2:$A$3000=C254)*('ce raw data'!$B$2:$B$3000=$B291),,),0),MATCH(SUBSTITUTE(D257,"Allele","Height"),'ce raw data'!$C$1:$CZ$1,0))="","-",INDEX('ce raw data'!$C$2:$CZ$3000,MATCH(1,INDEX(('ce raw data'!$A$2:$A$3000=C254)*('ce raw data'!$B$2:$B$3000=$B291),,),0),MATCH(SUBSTITUTE(D257,"Allele","Height"),'ce raw data'!$C$1:$CZ$1,0))),"-")</f>
        <v>-</v>
      </c>
      <c r="E290" s="8" t="str">
        <f>IFERROR(IF(INDEX('ce raw data'!$C$2:$CZ$3000,MATCH(1,INDEX(('ce raw data'!$A$2:$A$3000=C254)*('ce raw data'!$B$2:$B$3000=$B291),,),0),MATCH(SUBSTITUTE(E257,"Allele","Height"),'ce raw data'!$C$1:$CZ$1,0))="","-",INDEX('ce raw data'!$C$2:$CZ$3000,MATCH(1,INDEX(('ce raw data'!$A$2:$A$3000=C254)*('ce raw data'!$B$2:$B$3000=$B291),,),0),MATCH(SUBSTITUTE(E257,"Allele","Height"),'ce raw data'!$C$1:$CZ$1,0))),"-")</f>
        <v>-</v>
      </c>
      <c r="F290" s="8" t="str">
        <f>IFERROR(IF(INDEX('ce raw data'!$C$2:$CZ$3000,MATCH(1,INDEX(('ce raw data'!$A$2:$A$3000=C254)*('ce raw data'!$B$2:$B$3000=$B291),,),0),MATCH(SUBSTITUTE(F257,"Allele","Height"),'ce raw data'!$C$1:$CZ$1,0))="","-",INDEX('ce raw data'!$C$2:$CZ$3000,MATCH(1,INDEX(('ce raw data'!$A$2:$A$3000=C254)*('ce raw data'!$B$2:$B$3000=$B291),,),0),MATCH(SUBSTITUTE(F257,"Allele","Height"),'ce raw data'!$C$1:$CZ$1,0))),"-")</f>
        <v>-</v>
      </c>
      <c r="G290" s="8" t="str">
        <f>IFERROR(IF(INDEX('ce raw data'!$C$2:$CZ$3000,MATCH(1,INDEX(('ce raw data'!$A$2:$A$3000=C254)*('ce raw data'!$B$2:$B$3000=$B291),,),0),MATCH(SUBSTITUTE(G257,"Allele","Height"),'ce raw data'!$C$1:$CZ$1,0))="","-",INDEX('ce raw data'!$C$2:$CZ$3000,MATCH(1,INDEX(('ce raw data'!$A$2:$A$3000=C254)*('ce raw data'!$B$2:$B$3000=$B291),,),0),MATCH(SUBSTITUTE(G257,"Allele","Height"),'ce raw data'!$C$1:$CZ$1,0))),"-")</f>
        <v>-</v>
      </c>
      <c r="H290" s="8" t="str">
        <f>IFERROR(IF(INDEX('ce raw data'!$C$2:$CZ$3000,MATCH(1,INDEX(('ce raw data'!$A$2:$A$3000=C254)*('ce raw data'!$B$2:$B$3000=$B291),,),0),MATCH(SUBSTITUTE(H257,"Allele","Height"),'ce raw data'!$C$1:$CZ$1,0))="","-",INDEX('ce raw data'!$C$2:$CZ$3000,MATCH(1,INDEX(('ce raw data'!$A$2:$A$3000=C254)*('ce raw data'!$B$2:$B$3000=$B291),,),0),MATCH(SUBSTITUTE(H257,"Allele","Height"),'ce raw data'!$C$1:$CZ$1,0))),"-")</f>
        <v>-</v>
      </c>
      <c r="I290" s="8" t="str">
        <f>IFERROR(IF(INDEX('ce raw data'!$C$2:$CZ$3000,MATCH(1,INDEX(('ce raw data'!$A$2:$A$3000=C254)*('ce raw data'!$B$2:$B$3000=$B291),,),0),MATCH(SUBSTITUTE(I257,"Allele","Height"),'ce raw data'!$C$1:$CZ$1,0))="","-",INDEX('ce raw data'!$C$2:$CZ$3000,MATCH(1,INDEX(('ce raw data'!$A$2:$A$3000=C254)*('ce raw data'!$B$2:$B$3000=$B291),,),0),MATCH(SUBSTITUTE(I257,"Allele","Height"),'ce raw data'!$C$1:$CZ$1,0))),"-")</f>
        <v>-</v>
      </c>
      <c r="J290" s="8" t="str">
        <f>IFERROR(IF(INDEX('ce raw data'!$C$2:$CZ$3000,MATCH(1,INDEX(('ce raw data'!$A$2:$A$3000=C254)*('ce raw data'!$B$2:$B$3000=$B291),,),0),MATCH(SUBSTITUTE(J257,"Allele","Height"),'ce raw data'!$C$1:$CZ$1,0))="","-",INDEX('ce raw data'!$C$2:$CZ$3000,MATCH(1,INDEX(('ce raw data'!$A$2:$A$3000=C254)*('ce raw data'!$B$2:$B$3000=$B291),,),0),MATCH(SUBSTITUTE(J257,"Allele","Height"),'ce raw data'!$C$1:$CZ$1,0))),"-")</f>
        <v>-</v>
      </c>
      <c r="K290" s="8" t="str">
        <f>IFERROR(IF(INDEX('ce raw data'!$C$2:$CZ$3000,MATCH(1,INDEX(('ce raw data'!$A$2:$A$3000=C254)*('ce raw data'!$B$2:$B$3000=$B291),,),0),MATCH(SUBSTITUTE(K257,"Allele","Height"),'ce raw data'!$C$1:$CZ$1,0))="","-",INDEX('ce raw data'!$C$2:$CZ$3000,MATCH(1,INDEX(('ce raw data'!$A$2:$A$3000=C254)*('ce raw data'!$B$2:$B$3000=$B291),,),0),MATCH(SUBSTITUTE(K257,"Allele","Height"),'ce raw data'!$C$1:$CZ$1,0))),"-")</f>
        <v>-</v>
      </c>
      <c r="L290" s="8" t="str">
        <f>IFERROR(IF(INDEX('ce raw data'!$C$2:$CZ$3000,MATCH(1,INDEX(('ce raw data'!$A$2:$A$3000=C254)*('ce raw data'!$B$2:$B$3000=$B291),,),0),MATCH(SUBSTITUTE(L257,"Allele","Height"),'ce raw data'!$C$1:$CZ$1,0))="","-",INDEX('ce raw data'!$C$2:$CZ$3000,MATCH(1,INDEX(('ce raw data'!$A$2:$A$3000=C254)*('ce raw data'!$B$2:$B$3000=$B291),,),0),MATCH(SUBSTITUTE(L257,"Allele","Height"),'ce raw data'!$C$1:$CZ$1,0))),"-")</f>
        <v>-</v>
      </c>
      <c r="M290" s="8" t="str">
        <f>IFERROR(IF(INDEX('ce raw data'!$C$2:$CZ$3000,MATCH(1,INDEX(('ce raw data'!$A$2:$A$3000=C254)*('ce raw data'!$B$2:$B$3000=$B291),,),0),MATCH(SUBSTITUTE(M257,"Allele","Height"),'ce raw data'!$C$1:$CZ$1,0))="","-",INDEX('ce raw data'!$C$2:$CZ$3000,MATCH(1,INDEX(('ce raw data'!$A$2:$A$3000=C254)*('ce raw data'!$B$2:$B$3000=$B291),,),0),MATCH(SUBSTITUTE(M257,"Allele","Height"),'ce raw data'!$C$1:$CZ$1,0))),"-")</f>
        <v>-</v>
      </c>
      <c r="N290" s="8" t="str">
        <f>IFERROR(IF(INDEX('ce raw data'!$C$2:$CZ$3000,MATCH(1,INDEX(('ce raw data'!$A$2:$A$3000=C254)*('ce raw data'!$B$2:$B$3000=$B291),,),0),MATCH(SUBSTITUTE(N257,"Allele","Height"),'ce raw data'!$C$1:$CZ$1,0))="","-",INDEX('ce raw data'!$C$2:$CZ$3000,MATCH(1,INDEX(('ce raw data'!$A$2:$A$3000=C254)*('ce raw data'!$B$2:$B$3000=$B291),,),0),MATCH(SUBSTITUTE(N257,"Allele","Height"),'ce raw data'!$C$1:$CZ$1,0))),"-")</f>
        <v>-</v>
      </c>
    </row>
    <row r="291" spans="2:14" x14ac:dyDescent="0.4">
      <c r="B291" s="14" t="str">
        <f>'Allele Call Table'!$A$103</f>
        <v>D5S818</v>
      </c>
      <c r="C291" s="8" t="str">
        <f>IFERROR(IF(INDEX('ce raw data'!$C$2:$CZ$3000,MATCH(1,INDEX(('ce raw data'!$A$2:$A$3000=C254)*('ce raw data'!$B$2:$B$3000=$B291),,),0),MATCH(C257,'ce raw data'!$C$1:$CZ$1,0))="","-",INDEX('ce raw data'!$C$2:$CZ$3000,MATCH(1,INDEX(('ce raw data'!$A$2:$A$3000=C254)*('ce raw data'!$B$2:$B$3000=$B291),,),0),MATCH(C257,'ce raw data'!$C$1:$CZ$1,0))),"-")</f>
        <v>-</v>
      </c>
      <c r="D291" s="8" t="str">
        <f>IFERROR(IF(INDEX('ce raw data'!$C$2:$CZ$3000,MATCH(1,INDEX(('ce raw data'!$A$2:$A$3000=C254)*('ce raw data'!$B$2:$B$3000=$B291),,),0),MATCH(D257,'ce raw data'!$C$1:$CZ$1,0))="","-",INDEX('ce raw data'!$C$2:$CZ$3000,MATCH(1,INDEX(('ce raw data'!$A$2:$A$3000=C254)*('ce raw data'!$B$2:$B$3000=$B291),,),0),MATCH(D257,'ce raw data'!$C$1:$CZ$1,0))),"-")</f>
        <v>-</v>
      </c>
      <c r="E291" s="8" t="str">
        <f>IFERROR(IF(INDEX('ce raw data'!$C$2:$CZ$3000,MATCH(1,INDEX(('ce raw data'!$A$2:$A$3000=C254)*('ce raw data'!$B$2:$B$3000=$B291),,),0),MATCH(E257,'ce raw data'!$C$1:$CZ$1,0))="","-",INDEX('ce raw data'!$C$2:$CZ$3000,MATCH(1,INDEX(('ce raw data'!$A$2:$A$3000=C254)*('ce raw data'!$B$2:$B$3000=$B291),,),0),MATCH(E257,'ce raw data'!$C$1:$CZ$1,0))),"-")</f>
        <v>-</v>
      </c>
      <c r="F291" s="8" t="str">
        <f>IFERROR(IF(INDEX('ce raw data'!$C$2:$CZ$3000,MATCH(1,INDEX(('ce raw data'!$A$2:$A$3000=C254)*('ce raw data'!$B$2:$B$3000=$B291),,),0),MATCH(F257,'ce raw data'!$C$1:$CZ$1,0))="","-",INDEX('ce raw data'!$C$2:$CZ$3000,MATCH(1,INDEX(('ce raw data'!$A$2:$A$3000=C254)*('ce raw data'!$B$2:$B$3000=$B291),,),0),MATCH(F257,'ce raw data'!$C$1:$CZ$1,0))),"-")</f>
        <v>-</v>
      </c>
      <c r="G291" s="8" t="str">
        <f>IFERROR(IF(INDEX('ce raw data'!$C$2:$CZ$3000,MATCH(1,INDEX(('ce raw data'!$A$2:$A$3000=C254)*('ce raw data'!$B$2:$B$3000=$B291),,),0),MATCH(G257,'ce raw data'!$C$1:$CZ$1,0))="","-",INDEX('ce raw data'!$C$2:$CZ$3000,MATCH(1,INDEX(('ce raw data'!$A$2:$A$3000=C254)*('ce raw data'!$B$2:$B$3000=$B291),,),0),MATCH(G257,'ce raw data'!$C$1:$CZ$1,0))),"-")</f>
        <v>-</v>
      </c>
      <c r="H291" s="8" t="str">
        <f>IFERROR(IF(INDEX('ce raw data'!$C$2:$CZ$3000,MATCH(1,INDEX(('ce raw data'!$A$2:$A$3000=C254)*('ce raw data'!$B$2:$B$3000=$B291),,),0),MATCH(H257,'ce raw data'!$C$1:$CZ$1,0))="","-",INDEX('ce raw data'!$C$2:$CZ$3000,MATCH(1,INDEX(('ce raw data'!$A$2:$A$3000=C254)*('ce raw data'!$B$2:$B$3000=$B291),,),0),MATCH(H257,'ce raw data'!$C$1:$CZ$1,0))),"-")</f>
        <v>-</v>
      </c>
      <c r="I291" s="8" t="str">
        <f>IFERROR(IF(INDEX('ce raw data'!$C$2:$CZ$3000,MATCH(1,INDEX(('ce raw data'!$A$2:$A$3000=C254)*('ce raw data'!$B$2:$B$3000=$B291),,),0),MATCH(I257,'ce raw data'!$C$1:$CZ$1,0))="","-",INDEX('ce raw data'!$C$2:$CZ$3000,MATCH(1,INDEX(('ce raw data'!$A$2:$A$3000=C254)*('ce raw data'!$B$2:$B$3000=$B291),,),0),MATCH(I257,'ce raw data'!$C$1:$CZ$1,0))),"-")</f>
        <v>-</v>
      </c>
      <c r="J291" s="8" t="str">
        <f>IFERROR(IF(INDEX('ce raw data'!$C$2:$CZ$3000,MATCH(1,INDEX(('ce raw data'!$A$2:$A$3000=C254)*('ce raw data'!$B$2:$B$3000=$B291),,),0),MATCH(J257,'ce raw data'!$C$1:$CZ$1,0))="","-",INDEX('ce raw data'!$C$2:$CZ$3000,MATCH(1,INDEX(('ce raw data'!$A$2:$A$3000=C254)*('ce raw data'!$B$2:$B$3000=$B291),,),0),MATCH(J257,'ce raw data'!$C$1:$CZ$1,0))),"-")</f>
        <v>-</v>
      </c>
      <c r="K291" s="8" t="str">
        <f>IFERROR(IF(INDEX('ce raw data'!$C$2:$CZ$3000,MATCH(1,INDEX(('ce raw data'!$A$2:$A$3000=C254)*('ce raw data'!$B$2:$B$3000=$B291),,),0),MATCH(K257,'ce raw data'!$C$1:$CZ$1,0))="","-",INDEX('ce raw data'!$C$2:$CZ$3000,MATCH(1,INDEX(('ce raw data'!$A$2:$A$3000=C254)*('ce raw data'!$B$2:$B$3000=$B291),,),0),MATCH(K257,'ce raw data'!$C$1:$CZ$1,0))),"-")</f>
        <v>-</v>
      </c>
      <c r="L291" s="8" t="str">
        <f>IFERROR(IF(INDEX('ce raw data'!$C$2:$CZ$3000,MATCH(1,INDEX(('ce raw data'!$A$2:$A$3000=C254)*('ce raw data'!$B$2:$B$3000=$B291),,),0),MATCH(L257,'ce raw data'!$C$1:$CZ$1,0))="","-",INDEX('ce raw data'!$C$2:$CZ$3000,MATCH(1,INDEX(('ce raw data'!$A$2:$A$3000=C254)*('ce raw data'!$B$2:$B$3000=$B291),,),0),MATCH(L257,'ce raw data'!$C$1:$CZ$1,0))),"-")</f>
        <v>-</v>
      </c>
      <c r="M291" s="8" t="str">
        <f>IFERROR(IF(INDEX('ce raw data'!$C$2:$CZ$3000,MATCH(1,INDEX(('ce raw data'!$A$2:$A$3000=C254)*('ce raw data'!$B$2:$B$3000=$B291),,),0),MATCH(M257,'ce raw data'!$C$1:$CZ$1,0))="","-",INDEX('ce raw data'!$C$2:$CZ$3000,MATCH(1,INDEX(('ce raw data'!$A$2:$A$3000=C254)*('ce raw data'!$B$2:$B$3000=$B291),,),0),MATCH(M257,'ce raw data'!$C$1:$CZ$1,0))),"-")</f>
        <v>-</v>
      </c>
      <c r="N291" s="8" t="str">
        <f>IFERROR(IF(INDEX('ce raw data'!$C$2:$CZ$3000,MATCH(1,INDEX(('ce raw data'!$A$2:$A$3000=C254)*('ce raw data'!$B$2:$B$3000=$B291),,),0),MATCH(N257,'ce raw data'!$C$1:$CZ$1,0))="","-",INDEX('ce raw data'!$C$2:$CZ$3000,MATCH(1,INDEX(('ce raw data'!$A$2:$A$3000=C254)*('ce raw data'!$B$2:$B$3000=$B291),,),0),MATCH(N257,'ce raw data'!$C$1:$CZ$1,0))),"-")</f>
        <v>-</v>
      </c>
    </row>
    <row r="292" spans="2:14" hidden="1" x14ac:dyDescent="0.4">
      <c r="B292" s="14"/>
      <c r="C292" s="8" t="str">
        <f>IFERROR(IF(INDEX('ce raw data'!$C$2:$CZ$3000,MATCH(1,INDEX(('ce raw data'!$A$2:$A$3000=C254)*('ce raw data'!$B$2:$B$3000=$B293),,),0),MATCH(SUBSTITUTE(C257,"Allele","Height"),'ce raw data'!$C$1:$CZ$1,0))="","-",INDEX('ce raw data'!$C$2:$CZ$3000,MATCH(1,INDEX(('ce raw data'!$A$2:$A$3000=C254)*('ce raw data'!$B$2:$B$3000=$B293),,),0),MATCH(SUBSTITUTE(C257,"Allele","Height"),'ce raw data'!$C$1:$CZ$1,0))),"-")</f>
        <v>-</v>
      </c>
      <c r="D292" s="8" t="str">
        <f>IFERROR(IF(INDEX('ce raw data'!$C$2:$CZ$3000,MATCH(1,INDEX(('ce raw data'!$A$2:$A$3000=C254)*('ce raw data'!$B$2:$B$3000=$B293),,),0),MATCH(SUBSTITUTE(D257,"Allele","Height"),'ce raw data'!$C$1:$CZ$1,0))="","-",INDEX('ce raw data'!$C$2:$CZ$3000,MATCH(1,INDEX(('ce raw data'!$A$2:$A$3000=C254)*('ce raw data'!$B$2:$B$3000=$B293),,),0),MATCH(SUBSTITUTE(D257,"Allele","Height"),'ce raw data'!$C$1:$CZ$1,0))),"-")</f>
        <v>-</v>
      </c>
      <c r="E292" s="8" t="str">
        <f>IFERROR(IF(INDEX('ce raw data'!$C$2:$CZ$3000,MATCH(1,INDEX(('ce raw data'!$A$2:$A$3000=C254)*('ce raw data'!$B$2:$B$3000=$B293),,),0),MATCH(SUBSTITUTE(E257,"Allele","Height"),'ce raw data'!$C$1:$CZ$1,0))="","-",INDEX('ce raw data'!$C$2:$CZ$3000,MATCH(1,INDEX(('ce raw data'!$A$2:$A$3000=C254)*('ce raw data'!$B$2:$B$3000=$B293),,),0),MATCH(SUBSTITUTE(E257,"Allele","Height"),'ce raw data'!$C$1:$CZ$1,0))),"-")</f>
        <v>-</v>
      </c>
      <c r="F292" s="8" t="str">
        <f>IFERROR(IF(INDEX('ce raw data'!$C$2:$CZ$3000,MATCH(1,INDEX(('ce raw data'!$A$2:$A$3000=C254)*('ce raw data'!$B$2:$B$3000=$B293),,),0),MATCH(SUBSTITUTE(F257,"Allele","Height"),'ce raw data'!$C$1:$CZ$1,0))="","-",INDEX('ce raw data'!$C$2:$CZ$3000,MATCH(1,INDEX(('ce raw data'!$A$2:$A$3000=C254)*('ce raw data'!$B$2:$B$3000=$B293),,),0),MATCH(SUBSTITUTE(F257,"Allele","Height"),'ce raw data'!$C$1:$CZ$1,0))),"-")</f>
        <v>-</v>
      </c>
      <c r="G292" s="8" t="str">
        <f>IFERROR(IF(INDEX('ce raw data'!$C$2:$CZ$3000,MATCH(1,INDEX(('ce raw data'!$A$2:$A$3000=C254)*('ce raw data'!$B$2:$B$3000=$B293),,),0),MATCH(SUBSTITUTE(G257,"Allele","Height"),'ce raw data'!$C$1:$CZ$1,0))="","-",INDEX('ce raw data'!$C$2:$CZ$3000,MATCH(1,INDEX(('ce raw data'!$A$2:$A$3000=C254)*('ce raw data'!$B$2:$B$3000=$B293),,),0),MATCH(SUBSTITUTE(G257,"Allele","Height"),'ce raw data'!$C$1:$CZ$1,0))),"-")</f>
        <v>-</v>
      </c>
      <c r="H292" s="8" t="str">
        <f>IFERROR(IF(INDEX('ce raw data'!$C$2:$CZ$3000,MATCH(1,INDEX(('ce raw data'!$A$2:$A$3000=C254)*('ce raw data'!$B$2:$B$3000=$B293),,),0),MATCH(SUBSTITUTE(H257,"Allele","Height"),'ce raw data'!$C$1:$CZ$1,0))="","-",INDEX('ce raw data'!$C$2:$CZ$3000,MATCH(1,INDEX(('ce raw data'!$A$2:$A$3000=C254)*('ce raw data'!$B$2:$B$3000=$B293),,),0),MATCH(SUBSTITUTE(H257,"Allele","Height"),'ce raw data'!$C$1:$CZ$1,0))),"-")</f>
        <v>-</v>
      </c>
      <c r="I292" s="8" t="str">
        <f>IFERROR(IF(INDEX('ce raw data'!$C$2:$CZ$3000,MATCH(1,INDEX(('ce raw data'!$A$2:$A$3000=C254)*('ce raw data'!$B$2:$B$3000=$B293),,),0),MATCH(SUBSTITUTE(I257,"Allele","Height"),'ce raw data'!$C$1:$CZ$1,0))="","-",INDEX('ce raw data'!$C$2:$CZ$3000,MATCH(1,INDEX(('ce raw data'!$A$2:$A$3000=C254)*('ce raw data'!$B$2:$B$3000=$B293),,),0),MATCH(SUBSTITUTE(I257,"Allele","Height"),'ce raw data'!$C$1:$CZ$1,0))),"-")</f>
        <v>-</v>
      </c>
      <c r="J292" s="8" t="str">
        <f>IFERROR(IF(INDEX('ce raw data'!$C$2:$CZ$3000,MATCH(1,INDEX(('ce raw data'!$A$2:$A$3000=C254)*('ce raw data'!$B$2:$B$3000=$B293),,),0),MATCH(SUBSTITUTE(J257,"Allele","Height"),'ce raw data'!$C$1:$CZ$1,0))="","-",INDEX('ce raw data'!$C$2:$CZ$3000,MATCH(1,INDEX(('ce raw data'!$A$2:$A$3000=C254)*('ce raw data'!$B$2:$B$3000=$B293),,),0),MATCH(SUBSTITUTE(J257,"Allele","Height"),'ce raw data'!$C$1:$CZ$1,0))),"-")</f>
        <v>-</v>
      </c>
      <c r="K292" s="8" t="str">
        <f>IFERROR(IF(INDEX('ce raw data'!$C$2:$CZ$3000,MATCH(1,INDEX(('ce raw data'!$A$2:$A$3000=C254)*('ce raw data'!$B$2:$B$3000=$B293),,),0),MATCH(SUBSTITUTE(K257,"Allele","Height"),'ce raw data'!$C$1:$CZ$1,0))="","-",INDEX('ce raw data'!$C$2:$CZ$3000,MATCH(1,INDEX(('ce raw data'!$A$2:$A$3000=C254)*('ce raw data'!$B$2:$B$3000=$B293),,),0),MATCH(SUBSTITUTE(K257,"Allele","Height"),'ce raw data'!$C$1:$CZ$1,0))),"-")</f>
        <v>-</v>
      </c>
      <c r="L292" s="8" t="str">
        <f>IFERROR(IF(INDEX('ce raw data'!$C$2:$CZ$3000,MATCH(1,INDEX(('ce raw data'!$A$2:$A$3000=C254)*('ce raw data'!$B$2:$B$3000=$B293),,),0),MATCH(SUBSTITUTE(L257,"Allele","Height"),'ce raw data'!$C$1:$CZ$1,0))="","-",INDEX('ce raw data'!$C$2:$CZ$3000,MATCH(1,INDEX(('ce raw data'!$A$2:$A$3000=C254)*('ce raw data'!$B$2:$B$3000=$B293),,),0),MATCH(SUBSTITUTE(L257,"Allele","Height"),'ce raw data'!$C$1:$CZ$1,0))),"-")</f>
        <v>-</v>
      </c>
      <c r="M292" s="8" t="str">
        <f>IFERROR(IF(INDEX('ce raw data'!$C$2:$CZ$3000,MATCH(1,INDEX(('ce raw data'!$A$2:$A$3000=C254)*('ce raw data'!$B$2:$B$3000=$B293),,),0),MATCH(SUBSTITUTE(M257,"Allele","Height"),'ce raw data'!$C$1:$CZ$1,0))="","-",INDEX('ce raw data'!$C$2:$CZ$3000,MATCH(1,INDEX(('ce raw data'!$A$2:$A$3000=C254)*('ce raw data'!$B$2:$B$3000=$B293),,),0),MATCH(SUBSTITUTE(M257,"Allele","Height"),'ce raw data'!$C$1:$CZ$1,0))),"-")</f>
        <v>-</v>
      </c>
      <c r="N292" s="8" t="str">
        <f>IFERROR(IF(INDEX('ce raw data'!$C$2:$CZ$3000,MATCH(1,INDEX(('ce raw data'!$A$2:$A$3000=C254)*('ce raw data'!$B$2:$B$3000=$B293),,),0),MATCH(SUBSTITUTE(N257,"Allele","Height"),'ce raw data'!$C$1:$CZ$1,0))="","-",INDEX('ce raw data'!$C$2:$CZ$3000,MATCH(1,INDEX(('ce raw data'!$A$2:$A$3000=C254)*('ce raw data'!$B$2:$B$3000=$B293),,),0),MATCH(SUBSTITUTE(N257,"Allele","Height"),'ce raw data'!$C$1:$CZ$1,0))),"-")</f>
        <v>-</v>
      </c>
    </row>
    <row r="293" spans="2:14" x14ac:dyDescent="0.4">
      <c r="B293" s="14" t="str">
        <f>'Allele Call Table'!$A$105</f>
        <v>TPOX</v>
      </c>
      <c r="C293" s="8" t="str">
        <f>IFERROR(IF(INDEX('ce raw data'!$C$2:$CZ$3000,MATCH(1,INDEX(('ce raw data'!$A$2:$A$3000=C254)*('ce raw data'!$B$2:$B$3000=$B293),,),0),MATCH(C257,'ce raw data'!$C$1:$CZ$1,0))="","-",INDEX('ce raw data'!$C$2:$CZ$3000,MATCH(1,INDEX(('ce raw data'!$A$2:$A$3000=C254)*('ce raw data'!$B$2:$B$3000=$B293),,),0),MATCH(C257,'ce raw data'!$C$1:$CZ$1,0))),"-")</f>
        <v>-</v>
      </c>
      <c r="D293" s="8" t="str">
        <f>IFERROR(IF(INDEX('ce raw data'!$C$2:$CZ$3000,MATCH(1,INDEX(('ce raw data'!$A$2:$A$3000=C254)*('ce raw data'!$B$2:$B$3000=$B293),,),0),MATCH(D257,'ce raw data'!$C$1:$CZ$1,0))="","-",INDEX('ce raw data'!$C$2:$CZ$3000,MATCH(1,INDEX(('ce raw data'!$A$2:$A$3000=C254)*('ce raw data'!$B$2:$B$3000=$B293),,),0),MATCH(D257,'ce raw data'!$C$1:$CZ$1,0))),"-")</f>
        <v>-</v>
      </c>
      <c r="E293" s="8" t="str">
        <f>IFERROR(IF(INDEX('ce raw data'!$C$2:$CZ$3000,MATCH(1,INDEX(('ce raw data'!$A$2:$A$3000=C254)*('ce raw data'!$B$2:$B$3000=$B293),,),0),MATCH(E257,'ce raw data'!$C$1:$CZ$1,0))="","-",INDEX('ce raw data'!$C$2:$CZ$3000,MATCH(1,INDEX(('ce raw data'!$A$2:$A$3000=C254)*('ce raw data'!$B$2:$B$3000=$B293),,),0),MATCH(E257,'ce raw data'!$C$1:$CZ$1,0))),"-")</f>
        <v>-</v>
      </c>
      <c r="F293" s="8" t="str">
        <f>IFERROR(IF(INDEX('ce raw data'!$C$2:$CZ$3000,MATCH(1,INDEX(('ce raw data'!$A$2:$A$3000=C254)*('ce raw data'!$B$2:$B$3000=$B293),,),0),MATCH(F257,'ce raw data'!$C$1:$CZ$1,0))="","-",INDEX('ce raw data'!$C$2:$CZ$3000,MATCH(1,INDEX(('ce raw data'!$A$2:$A$3000=C254)*('ce raw data'!$B$2:$B$3000=$B293),,),0),MATCH(F257,'ce raw data'!$C$1:$CZ$1,0))),"-")</f>
        <v>-</v>
      </c>
      <c r="G293" s="8" t="str">
        <f>IFERROR(IF(INDEX('ce raw data'!$C$2:$CZ$3000,MATCH(1,INDEX(('ce raw data'!$A$2:$A$3000=C254)*('ce raw data'!$B$2:$B$3000=$B293),,),0),MATCH(G257,'ce raw data'!$C$1:$CZ$1,0))="","-",INDEX('ce raw data'!$C$2:$CZ$3000,MATCH(1,INDEX(('ce raw data'!$A$2:$A$3000=C254)*('ce raw data'!$B$2:$B$3000=$B293),,),0),MATCH(G257,'ce raw data'!$C$1:$CZ$1,0))),"-")</f>
        <v>-</v>
      </c>
      <c r="H293" s="8" t="str">
        <f>IFERROR(IF(INDEX('ce raw data'!$C$2:$CZ$3000,MATCH(1,INDEX(('ce raw data'!$A$2:$A$3000=C254)*('ce raw data'!$B$2:$B$3000=$B293),,),0),MATCH(H257,'ce raw data'!$C$1:$CZ$1,0))="","-",INDEX('ce raw data'!$C$2:$CZ$3000,MATCH(1,INDEX(('ce raw data'!$A$2:$A$3000=C254)*('ce raw data'!$B$2:$B$3000=$B293),,),0),MATCH(H257,'ce raw data'!$C$1:$CZ$1,0))),"-")</f>
        <v>-</v>
      </c>
      <c r="I293" s="8" t="str">
        <f>IFERROR(IF(INDEX('ce raw data'!$C$2:$CZ$3000,MATCH(1,INDEX(('ce raw data'!$A$2:$A$3000=C254)*('ce raw data'!$B$2:$B$3000=$B293),,),0),MATCH(I257,'ce raw data'!$C$1:$CZ$1,0))="","-",INDEX('ce raw data'!$C$2:$CZ$3000,MATCH(1,INDEX(('ce raw data'!$A$2:$A$3000=C254)*('ce raw data'!$B$2:$B$3000=$B293),,),0),MATCH(I257,'ce raw data'!$C$1:$CZ$1,0))),"-")</f>
        <v>-</v>
      </c>
      <c r="J293" s="8" t="str">
        <f>IFERROR(IF(INDEX('ce raw data'!$C$2:$CZ$3000,MATCH(1,INDEX(('ce raw data'!$A$2:$A$3000=C254)*('ce raw data'!$B$2:$B$3000=$B293),,),0),MATCH(J257,'ce raw data'!$C$1:$CZ$1,0))="","-",INDEX('ce raw data'!$C$2:$CZ$3000,MATCH(1,INDEX(('ce raw data'!$A$2:$A$3000=C254)*('ce raw data'!$B$2:$B$3000=$B293),,),0),MATCH(J257,'ce raw data'!$C$1:$CZ$1,0))),"-")</f>
        <v>-</v>
      </c>
      <c r="K293" s="8" t="str">
        <f>IFERROR(IF(INDEX('ce raw data'!$C$2:$CZ$3000,MATCH(1,INDEX(('ce raw data'!$A$2:$A$3000=C254)*('ce raw data'!$B$2:$B$3000=$B293),,),0),MATCH(K257,'ce raw data'!$C$1:$CZ$1,0))="","-",INDEX('ce raw data'!$C$2:$CZ$3000,MATCH(1,INDEX(('ce raw data'!$A$2:$A$3000=C254)*('ce raw data'!$B$2:$B$3000=$B293),,),0),MATCH(K257,'ce raw data'!$C$1:$CZ$1,0))),"-")</f>
        <v>-</v>
      </c>
      <c r="L293" s="8" t="str">
        <f>IFERROR(IF(INDEX('ce raw data'!$C$2:$CZ$3000,MATCH(1,INDEX(('ce raw data'!$A$2:$A$3000=C254)*('ce raw data'!$B$2:$B$3000=$B293),,),0),MATCH(L257,'ce raw data'!$C$1:$CZ$1,0))="","-",INDEX('ce raw data'!$C$2:$CZ$3000,MATCH(1,INDEX(('ce raw data'!$A$2:$A$3000=C254)*('ce raw data'!$B$2:$B$3000=$B293),,),0),MATCH(L257,'ce raw data'!$C$1:$CZ$1,0))),"-")</f>
        <v>-</v>
      </c>
      <c r="M293" s="8" t="str">
        <f>IFERROR(IF(INDEX('ce raw data'!$C$2:$CZ$3000,MATCH(1,INDEX(('ce raw data'!$A$2:$A$3000=C254)*('ce raw data'!$B$2:$B$3000=$B293),,),0),MATCH(M257,'ce raw data'!$C$1:$CZ$1,0))="","-",INDEX('ce raw data'!$C$2:$CZ$3000,MATCH(1,INDEX(('ce raw data'!$A$2:$A$3000=C254)*('ce raw data'!$B$2:$B$3000=$B293),,),0),MATCH(M257,'ce raw data'!$C$1:$CZ$1,0))),"-")</f>
        <v>-</v>
      </c>
      <c r="N293" s="8" t="str">
        <f>IFERROR(IF(INDEX('ce raw data'!$C$2:$CZ$3000,MATCH(1,INDEX(('ce raw data'!$A$2:$A$3000=C254)*('ce raw data'!$B$2:$B$3000=$B293),,),0),MATCH(N257,'ce raw data'!$C$1:$CZ$1,0))="","-",INDEX('ce raw data'!$C$2:$CZ$3000,MATCH(1,INDEX(('ce raw data'!$A$2:$A$3000=C254)*('ce raw data'!$B$2:$B$3000=$B293),,),0),MATCH(N257,'ce raw data'!$C$1:$CZ$1,0))),"-")</f>
        <v>-</v>
      </c>
    </row>
    <row r="294" spans="2:14" hidden="1" x14ac:dyDescent="0.4">
      <c r="B294" s="10"/>
      <c r="C294" s="8" t="str">
        <f>IFERROR(IF(INDEX('ce raw data'!$C$2:$CZ$3000,MATCH(1,INDEX(('ce raw data'!$A$2:$A$3000=C254)*('ce raw data'!$B$2:$B$3000=$B295),,),0),MATCH(SUBSTITUTE(C257,"Allele","Height"),'ce raw data'!$C$1:$CZ$1,0))="","-",INDEX('ce raw data'!$C$2:$CZ$3000,MATCH(1,INDEX(('ce raw data'!$A$2:$A$3000=C254)*('ce raw data'!$B$2:$B$3000=$B295),,),0),MATCH(SUBSTITUTE(C257,"Allele","Height"),'ce raw data'!$C$1:$CZ$1,0))),"-")</f>
        <v>-</v>
      </c>
      <c r="D294" s="8" t="str">
        <f>IFERROR(IF(INDEX('ce raw data'!$C$2:$CZ$3000,MATCH(1,INDEX(('ce raw data'!$A$2:$A$3000=C254)*('ce raw data'!$B$2:$B$3000=$B295),,),0),MATCH(SUBSTITUTE(D257,"Allele","Height"),'ce raw data'!$C$1:$CZ$1,0))="","-",INDEX('ce raw data'!$C$2:$CZ$3000,MATCH(1,INDEX(('ce raw data'!$A$2:$A$3000=C254)*('ce raw data'!$B$2:$B$3000=$B295),,),0),MATCH(SUBSTITUTE(D257,"Allele","Height"),'ce raw data'!$C$1:$CZ$1,0))),"-")</f>
        <v>-</v>
      </c>
      <c r="E294" s="8" t="str">
        <f>IFERROR(IF(INDEX('ce raw data'!$C$2:$CZ$3000,MATCH(1,INDEX(('ce raw data'!$A$2:$A$3000=C254)*('ce raw data'!$B$2:$B$3000=$B295),,),0),MATCH(SUBSTITUTE(E257,"Allele","Height"),'ce raw data'!$C$1:$CZ$1,0))="","-",INDEX('ce raw data'!$C$2:$CZ$3000,MATCH(1,INDEX(('ce raw data'!$A$2:$A$3000=C254)*('ce raw data'!$B$2:$B$3000=$B295),,),0),MATCH(SUBSTITUTE(E257,"Allele","Height"),'ce raw data'!$C$1:$CZ$1,0))),"-")</f>
        <v>-</v>
      </c>
      <c r="F294" s="8" t="str">
        <f>IFERROR(IF(INDEX('ce raw data'!$C$2:$CZ$3000,MATCH(1,INDEX(('ce raw data'!$A$2:$A$3000=C254)*('ce raw data'!$B$2:$B$3000=$B295),,),0),MATCH(SUBSTITUTE(F257,"Allele","Height"),'ce raw data'!$C$1:$CZ$1,0))="","-",INDEX('ce raw data'!$C$2:$CZ$3000,MATCH(1,INDEX(('ce raw data'!$A$2:$A$3000=C254)*('ce raw data'!$B$2:$B$3000=$B295),,),0),MATCH(SUBSTITUTE(F257,"Allele","Height"),'ce raw data'!$C$1:$CZ$1,0))),"-")</f>
        <v>-</v>
      </c>
      <c r="G294" s="8" t="str">
        <f>IFERROR(IF(INDEX('ce raw data'!$C$2:$CZ$3000,MATCH(1,INDEX(('ce raw data'!$A$2:$A$3000=C254)*('ce raw data'!$B$2:$B$3000=$B295),,),0),MATCH(SUBSTITUTE(G257,"Allele","Height"),'ce raw data'!$C$1:$CZ$1,0))="","-",INDEX('ce raw data'!$C$2:$CZ$3000,MATCH(1,INDEX(('ce raw data'!$A$2:$A$3000=C254)*('ce raw data'!$B$2:$B$3000=$B295),,),0),MATCH(SUBSTITUTE(G257,"Allele","Height"),'ce raw data'!$C$1:$CZ$1,0))),"-")</f>
        <v>-</v>
      </c>
      <c r="H294" s="8" t="str">
        <f>IFERROR(IF(INDEX('ce raw data'!$C$2:$CZ$3000,MATCH(1,INDEX(('ce raw data'!$A$2:$A$3000=C254)*('ce raw data'!$B$2:$B$3000=$B295),,),0),MATCH(SUBSTITUTE(H257,"Allele","Height"),'ce raw data'!$C$1:$CZ$1,0))="","-",INDEX('ce raw data'!$C$2:$CZ$3000,MATCH(1,INDEX(('ce raw data'!$A$2:$A$3000=C254)*('ce raw data'!$B$2:$B$3000=$B295),,),0),MATCH(SUBSTITUTE(H257,"Allele","Height"),'ce raw data'!$C$1:$CZ$1,0))),"-")</f>
        <v>-</v>
      </c>
      <c r="I294" s="8" t="str">
        <f>IFERROR(IF(INDEX('ce raw data'!$C$2:$CZ$3000,MATCH(1,INDEX(('ce raw data'!$A$2:$A$3000=C254)*('ce raw data'!$B$2:$B$3000=$B295),,),0),MATCH(SUBSTITUTE(I257,"Allele","Height"),'ce raw data'!$C$1:$CZ$1,0))="","-",INDEX('ce raw data'!$C$2:$CZ$3000,MATCH(1,INDEX(('ce raw data'!$A$2:$A$3000=C254)*('ce raw data'!$B$2:$B$3000=$B295),,),0),MATCH(SUBSTITUTE(I257,"Allele","Height"),'ce raw data'!$C$1:$CZ$1,0))),"-")</f>
        <v>-</v>
      </c>
      <c r="J294" s="8" t="str">
        <f>IFERROR(IF(INDEX('ce raw data'!$C$2:$CZ$3000,MATCH(1,INDEX(('ce raw data'!$A$2:$A$3000=C254)*('ce raw data'!$B$2:$B$3000=$B295),,),0),MATCH(SUBSTITUTE(J257,"Allele","Height"),'ce raw data'!$C$1:$CZ$1,0))="","-",INDEX('ce raw data'!$C$2:$CZ$3000,MATCH(1,INDEX(('ce raw data'!$A$2:$A$3000=C254)*('ce raw data'!$B$2:$B$3000=$B295),,),0),MATCH(SUBSTITUTE(J257,"Allele","Height"),'ce raw data'!$C$1:$CZ$1,0))),"-")</f>
        <v>-</v>
      </c>
      <c r="K294" s="8" t="str">
        <f>IFERROR(IF(INDEX('ce raw data'!$C$2:$CZ$3000,MATCH(1,INDEX(('ce raw data'!$A$2:$A$3000=C254)*('ce raw data'!$B$2:$B$3000=$B295),,),0),MATCH(SUBSTITUTE(K257,"Allele","Height"),'ce raw data'!$C$1:$CZ$1,0))="","-",INDEX('ce raw data'!$C$2:$CZ$3000,MATCH(1,INDEX(('ce raw data'!$A$2:$A$3000=C254)*('ce raw data'!$B$2:$B$3000=$B295),,),0),MATCH(SUBSTITUTE(K257,"Allele","Height"),'ce raw data'!$C$1:$CZ$1,0))),"-")</f>
        <v>-</v>
      </c>
      <c r="L294" s="8" t="str">
        <f>IFERROR(IF(INDEX('ce raw data'!$C$2:$CZ$3000,MATCH(1,INDEX(('ce raw data'!$A$2:$A$3000=C254)*('ce raw data'!$B$2:$B$3000=$B295),,),0),MATCH(SUBSTITUTE(L257,"Allele","Height"),'ce raw data'!$C$1:$CZ$1,0))="","-",INDEX('ce raw data'!$C$2:$CZ$3000,MATCH(1,INDEX(('ce raw data'!$A$2:$A$3000=C254)*('ce raw data'!$B$2:$B$3000=$B295),,),0),MATCH(SUBSTITUTE(L257,"Allele","Height"),'ce raw data'!$C$1:$CZ$1,0))),"-")</f>
        <v>-</v>
      </c>
      <c r="M294" s="8" t="str">
        <f>IFERROR(IF(INDEX('ce raw data'!$C$2:$CZ$3000,MATCH(1,INDEX(('ce raw data'!$A$2:$A$3000=C254)*('ce raw data'!$B$2:$B$3000=$B295),,),0),MATCH(SUBSTITUTE(M257,"Allele","Height"),'ce raw data'!$C$1:$CZ$1,0))="","-",INDEX('ce raw data'!$C$2:$CZ$3000,MATCH(1,INDEX(('ce raw data'!$A$2:$A$3000=C254)*('ce raw data'!$B$2:$B$3000=$B295),,),0),MATCH(SUBSTITUTE(M257,"Allele","Height"),'ce raw data'!$C$1:$CZ$1,0))),"-")</f>
        <v>-</v>
      </c>
      <c r="N294" s="8" t="str">
        <f>IFERROR(IF(INDEX('ce raw data'!$C$2:$CZ$3000,MATCH(1,INDEX(('ce raw data'!$A$2:$A$3000=C254)*('ce raw data'!$B$2:$B$3000=$B295),,),0),MATCH(SUBSTITUTE(N257,"Allele","Height"),'ce raw data'!$C$1:$CZ$1,0))="","-",INDEX('ce raw data'!$C$2:$CZ$3000,MATCH(1,INDEX(('ce raw data'!$A$2:$A$3000=C254)*('ce raw data'!$B$2:$B$3000=$B295),,),0),MATCH(SUBSTITUTE(N257,"Allele","Height"),'ce raw data'!$C$1:$CZ$1,0))),"-")</f>
        <v>-</v>
      </c>
    </row>
    <row r="295" spans="2:14" x14ac:dyDescent="0.4">
      <c r="B295" s="12" t="str">
        <f>'Allele Call Table'!$A$107</f>
        <v>D8S1179</v>
      </c>
      <c r="C295" s="8" t="str">
        <f>IFERROR(IF(INDEX('ce raw data'!$C$2:$CZ$3000,MATCH(1,INDEX(('ce raw data'!$A$2:$A$3000=C254)*('ce raw data'!$B$2:$B$3000=$B295),,),0),MATCH(C257,'ce raw data'!$C$1:$CZ$1,0))="","-",INDEX('ce raw data'!$C$2:$CZ$3000,MATCH(1,INDEX(('ce raw data'!$A$2:$A$3000=C254)*('ce raw data'!$B$2:$B$3000=$B295),,),0),MATCH(C257,'ce raw data'!$C$1:$CZ$1,0))),"-")</f>
        <v>-</v>
      </c>
      <c r="D295" s="8" t="str">
        <f>IFERROR(IF(INDEX('ce raw data'!$C$2:$CZ$3000,MATCH(1,INDEX(('ce raw data'!$A$2:$A$3000=C254)*('ce raw data'!$B$2:$B$3000=$B295),,),0),MATCH(D257,'ce raw data'!$C$1:$CZ$1,0))="","-",INDEX('ce raw data'!$C$2:$CZ$3000,MATCH(1,INDEX(('ce raw data'!$A$2:$A$3000=C254)*('ce raw data'!$B$2:$B$3000=$B295),,),0),MATCH(D257,'ce raw data'!$C$1:$CZ$1,0))),"-")</f>
        <v>-</v>
      </c>
      <c r="E295" s="8" t="str">
        <f>IFERROR(IF(INDEX('ce raw data'!$C$2:$CZ$3000,MATCH(1,INDEX(('ce raw data'!$A$2:$A$3000=C254)*('ce raw data'!$B$2:$B$3000=$B295),,),0),MATCH(E257,'ce raw data'!$C$1:$CZ$1,0))="","-",INDEX('ce raw data'!$C$2:$CZ$3000,MATCH(1,INDEX(('ce raw data'!$A$2:$A$3000=C254)*('ce raw data'!$B$2:$B$3000=$B295),,),0),MATCH(E257,'ce raw data'!$C$1:$CZ$1,0))),"-")</f>
        <v>-</v>
      </c>
      <c r="F295" s="8" t="str">
        <f>IFERROR(IF(INDEX('ce raw data'!$C$2:$CZ$3000,MATCH(1,INDEX(('ce raw data'!$A$2:$A$3000=C254)*('ce raw data'!$B$2:$B$3000=$B295),,),0),MATCH(F257,'ce raw data'!$C$1:$CZ$1,0))="","-",INDEX('ce raw data'!$C$2:$CZ$3000,MATCH(1,INDEX(('ce raw data'!$A$2:$A$3000=C254)*('ce raw data'!$B$2:$B$3000=$B295),,),0),MATCH(F257,'ce raw data'!$C$1:$CZ$1,0))),"-")</f>
        <v>-</v>
      </c>
      <c r="G295" s="8" t="str">
        <f>IFERROR(IF(INDEX('ce raw data'!$C$2:$CZ$3000,MATCH(1,INDEX(('ce raw data'!$A$2:$A$3000=C254)*('ce raw data'!$B$2:$B$3000=$B295),,),0),MATCH(G257,'ce raw data'!$C$1:$CZ$1,0))="","-",INDEX('ce raw data'!$C$2:$CZ$3000,MATCH(1,INDEX(('ce raw data'!$A$2:$A$3000=C254)*('ce raw data'!$B$2:$B$3000=$B295),,),0),MATCH(G257,'ce raw data'!$C$1:$CZ$1,0))),"-")</f>
        <v>-</v>
      </c>
      <c r="H295" s="8" t="str">
        <f>IFERROR(IF(INDEX('ce raw data'!$C$2:$CZ$3000,MATCH(1,INDEX(('ce raw data'!$A$2:$A$3000=C254)*('ce raw data'!$B$2:$B$3000=$B295),,),0),MATCH(H257,'ce raw data'!$C$1:$CZ$1,0))="","-",INDEX('ce raw data'!$C$2:$CZ$3000,MATCH(1,INDEX(('ce raw data'!$A$2:$A$3000=C254)*('ce raw data'!$B$2:$B$3000=$B295),,),0),MATCH(H257,'ce raw data'!$C$1:$CZ$1,0))),"-")</f>
        <v>-</v>
      </c>
      <c r="I295" s="8" t="str">
        <f>IFERROR(IF(INDEX('ce raw data'!$C$2:$CZ$3000,MATCH(1,INDEX(('ce raw data'!$A$2:$A$3000=C254)*('ce raw data'!$B$2:$B$3000=$B295),,),0),MATCH(I257,'ce raw data'!$C$1:$CZ$1,0))="","-",INDEX('ce raw data'!$C$2:$CZ$3000,MATCH(1,INDEX(('ce raw data'!$A$2:$A$3000=C254)*('ce raw data'!$B$2:$B$3000=$B295),,),0),MATCH(I257,'ce raw data'!$C$1:$CZ$1,0))),"-")</f>
        <v>-</v>
      </c>
      <c r="J295" s="8" t="str">
        <f>IFERROR(IF(INDEX('ce raw data'!$C$2:$CZ$3000,MATCH(1,INDEX(('ce raw data'!$A$2:$A$3000=C254)*('ce raw data'!$B$2:$B$3000=$B295),,),0),MATCH(J257,'ce raw data'!$C$1:$CZ$1,0))="","-",INDEX('ce raw data'!$C$2:$CZ$3000,MATCH(1,INDEX(('ce raw data'!$A$2:$A$3000=C254)*('ce raw data'!$B$2:$B$3000=$B295),,),0),MATCH(J257,'ce raw data'!$C$1:$CZ$1,0))),"-")</f>
        <v>-</v>
      </c>
      <c r="K295" s="8" t="str">
        <f>IFERROR(IF(INDEX('ce raw data'!$C$2:$CZ$3000,MATCH(1,INDEX(('ce raw data'!$A$2:$A$3000=C254)*('ce raw data'!$B$2:$B$3000=$B295),,),0),MATCH(K257,'ce raw data'!$C$1:$CZ$1,0))="","-",INDEX('ce raw data'!$C$2:$CZ$3000,MATCH(1,INDEX(('ce raw data'!$A$2:$A$3000=C254)*('ce raw data'!$B$2:$B$3000=$B295),,),0),MATCH(K257,'ce raw data'!$C$1:$CZ$1,0))),"-")</f>
        <v>-</v>
      </c>
      <c r="L295" s="8" t="str">
        <f>IFERROR(IF(INDEX('ce raw data'!$C$2:$CZ$3000,MATCH(1,INDEX(('ce raw data'!$A$2:$A$3000=C254)*('ce raw data'!$B$2:$B$3000=$B295),,),0),MATCH(L257,'ce raw data'!$C$1:$CZ$1,0))="","-",INDEX('ce raw data'!$C$2:$CZ$3000,MATCH(1,INDEX(('ce raw data'!$A$2:$A$3000=C254)*('ce raw data'!$B$2:$B$3000=$B295),,),0),MATCH(L257,'ce raw data'!$C$1:$CZ$1,0))),"-")</f>
        <v>-</v>
      </c>
      <c r="M295" s="8" t="str">
        <f>IFERROR(IF(INDEX('ce raw data'!$C$2:$CZ$3000,MATCH(1,INDEX(('ce raw data'!$A$2:$A$3000=C254)*('ce raw data'!$B$2:$B$3000=$B295),,),0),MATCH(M257,'ce raw data'!$C$1:$CZ$1,0))="","-",INDEX('ce raw data'!$C$2:$CZ$3000,MATCH(1,INDEX(('ce raw data'!$A$2:$A$3000=C254)*('ce raw data'!$B$2:$B$3000=$B295),,),0),MATCH(M257,'ce raw data'!$C$1:$CZ$1,0))),"-")</f>
        <v>-</v>
      </c>
      <c r="N295" s="8" t="str">
        <f>IFERROR(IF(INDEX('ce raw data'!$C$2:$CZ$3000,MATCH(1,INDEX(('ce raw data'!$A$2:$A$3000=C254)*('ce raw data'!$B$2:$B$3000=$B295),,),0),MATCH(N257,'ce raw data'!$C$1:$CZ$1,0))="","-",INDEX('ce raw data'!$C$2:$CZ$3000,MATCH(1,INDEX(('ce raw data'!$A$2:$A$3000=C254)*('ce raw data'!$B$2:$B$3000=$B295),,),0),MATCH(N257,'ce raw data'!$C$1:$CZ$1,0))),"-")</f>
        <v>-</v>
      </c>
    </row>
    <row r="296" spans="2:14" hidden="1" x14ac:dyDescent="0.4">
      <c r="B296" s="12"/>
      <c r="C296" s="8" t="str">
        <f>IFERROR(IF(INDEX('ce raw data'!$C$2:$CZ$3000,MATCH(1,INDEX(('ce raw data'!$A$2:$A$3000=C254)*('ce raw data'!$B$2:$B$3000=$B297),,),0),MATCH(SUBSTITUTE(C257,"Allele","Height"),'ce raw data'!$C$1:$CZ$1,0))="","-",INDEX('ce raw data'!$C$2:$CZ$3000,MATCH(1,INDEX(('ce raw data'!$A$2:$A$3000=C254)*('ce raw data'!$B$2:$B$3000=$B297),,),0),MATCH(SUBSTITUTE(C257,"Allele","Height"),'ce raw data'!$C$1:$CZ$1,0))),"-")</f>
        <v>-</v>
      </c>
      <c r="D296" s="8" t="str">
        <f>IFERROR(IF(INDEX('ce raw data'!$C$2:$CZ$3000,MATCH(1,INDEX(('ce raw data'!$A$2:$A$3000=C254)*('ce raw data'!$B$2:$B$3000=$B297),,),0),MATCH(SUBSTITUTE(D257,"Allele","Height"),'ce raw data'!$C$1:$CZ$1,0))="","-",INDEX('ce raw data'!$C$2:$CZ$3000,MATCH(1,INDEX(('ce raw data'!$A$2:$A$3000=C254)*('ce raw data'!$B$2:$B$3000=$B297),,),0),MATCH(SUBSTITUTE(D257,"Allele","Height"),'ce raw data'!$C$1:$CZ$1,0))),"-")</f>
        <v>-</v>
      </c>
      <c r="E296" s="8" t="str">
        <f>IFERROR(IF(INDEX('ce raw data'!$C$2:$CZ$3000,MATCH(1,INDEX(('ce raw data'!$A$2:$A$3000=C254)*('ce raw data'!$B$2:$B$3000=$B297),,),0),MATCH(SUBSTITUTE(E257,"Allele","Height"),'ce raw data'!$C$1:$CZ$1,0))="","-",INDEX('ce raw data'!$C$2:$CZ$3000,MATCH(1,INDEX(('ce raw data'!$A$2:$A$3000=C254)*('ce raw data'!$B$2:$B$3000=$B297),,),0),MATCH(SUBSTITUTE(E257,"Allele","Height"),'ce raw data'!$C$1:$CZ$1,0))),"-")</f>
        <v>-</v>
      </c>
      <c r="F296" s="8" t="str">
        <f>IFERROR(IF(INDEX('ce raw data'!$C$2:$CZ$3000,MATCH(1,INDEX(('ce raw data'!$A$2:$A$3000=C254)*('ce raw data'!$B$2:$B$3000=$B297),,),0),MATCH(SUBSTITUTE(F257,"Allele","Height"),'ce raw data'!$C$1:$CZ$1,0))="","-",INDEX('ce raw data'!$C$2:$CZ$3000,MATCH(1,INDEX(('ce raw data'!$A$2:$A$3000=C254)*('ce raw data'!$B$2:$B$3000=$B297),,),0),MATCH(SUBSTITUTE(F257,"Allele","Height"),'ce raw data'!$C$1:$CZ$1,0))),"-")</f>
        <v>-</v>
      </c>
      <c r="G296" s="8" t="str">
        <f>IFERROR(IF(INDEX('ce raw data'!$C$2:$CZ$3000,MATCH(1,INDEX(('ce raw data'!$A$2:$A$3000=C254)*('ce raw data'!$B$2:$B$3000=$B297),,),0),MATCH(SUBSTITUTE(G257,"Allele","Height"),'ce raw data'!$C$1:$CZ$1,0))="","-",INDEX('ce raw data'!$C$2:$CZ$3000,MATCH(1,INDEX(('ce raw data'!$A$2:$A$3000=C254)*('ce raw data'!$B$2:$B$3000=$B297),,),0),MATCH(SUBSTITUTE(G257,"Allele","Height"),'ce raw data'!$C$1:$CZ$1,0))),"-")</f>
        <v>-</v>
      </c>
      <c r="H296" s="8" t="str">
        <f>IFERROR(IF(INDEX('ce raw data'!$C$2:$CZ$3000,MATCH(1,INDEX(('ce raw data'!$A$2:$A$3000=C254)*('ce raw data'!$B$2:$B$3000=$B297),,),0),MATCH(SUBSTITUTE(H257,"Allele","Height"),'ce raw data'!$C$1:$CZ$1,0))="","-",INDEX('ce raw data'!$C$2:$CZ$3000,MATCH(1,INDEX(('ce raw data'!$A$2:$A$3000=C254)*('ce raw data'!$B$2:$B$3000=$B297),,),0),MATCH(SUBSTITUTE(H257,"Allele","Height"),'ce raw data'!$C$1:$CZ$1,0))),"-")</f>
        <v>-</v>
      </c>
      <c r="I296" s="8" t="str">
        <f>IFERROR(IF(INDEX('ce raw data'!$C$2:$CZ$3000,MATCH(1,INDEX(('ce raw data'!$A$2:$A$3000=C254)*('ce raw data'!$B$2:$B$3000=$B297),,),0),MATCH(SUBSTITUTE(I257,"Allele","Height"),'ce raw data'!$C$1:$CZ$1,0))="","-",INDEX('ce raw data'!$C$2:$CZ$3000,MATCH(1,INDEX(('ce raw data'!$A$2:$A$3000=C254)*('ce raw data'!$B$2:$B$3000=$B297),,),0),MATCH(SUBSTITUTE(I257,"Allele","Height"),'ce raw data'!$C$1:$CZ$1,0))),"-")</f>
        <v>-</v>
      </c>
      <c r="J296" s="8" t="str">
        <f>IFERROR(IF(INDEX('ce raw data'!$C$2:$CZ$3000,MATCH(1,INDEX(('ce raw data'!$A$2:$A$3000=C254)*('ce raw data'!$B$2:$B$3000=$B297),,),0),MATCH(SUBSTITUTE(J257,"Allele","Height"),'ce raw data'!$C$1:$CZ$1,0))="","-",INDEX('ce raw data'!$C$2:$CZ$3000,MATCH(1,INDEX(('ce raw data'!$A$2:$A$3000=C254)*('ce raw data'!$B$2:$B$3000=$B297),,),0),MATCH(SUBSTITUTE(J257,"Allele","Height"),'ce raw data'!$C$1:$CZ$1,0))),"-")</f>
        <v>-</v>
      </c>
      <c r="K296" s="8" t="str">
        <f>IFERROR(IF(INDEX('ce raw data'!$C$2:$CZ$3000,MATCH(1,INDEX(('ce raw data'!$A$2:$A$3000=C254)*('ce raw data'!$B$2:$B$3000=$B297),,),0),MATCH(SUBSTITUTE(K257,"Allele","Height"),'ce raw data'!$C$1:$CZ$1,0))="","-",INDEX('ce raw data'!$C$2:$CZ$3000,MATCH(1,INDEX(('ce raw data'!$A$2:$A$3000=C254)*('ce raw data'!$B$2:$B$3000=$B297),,),0),MATCH(SUBSTITUTE(K257,"Allele","Height"),'ce raw data'!$C$1:$CZ$1,0))),"-")</f>
        <v>-</v>
      </c>
      <c r="L296" s="8" t="str">
        <f>IFERROR(IF(INDEX('ce raw data'!$C$2:$CZ$3000,MATCH(1,INDEX(('ce raw data'!$A$2:$A$3000=C254)*('ce raw data'!$B$2:$B$3000=$B297),,),0),MATCH(SUBSTITUTE(L257,"Allele","Height"),'ce raw data'!$C$1:$CZ$1,0))="","-",INDEX('ce raw data'!$C$2:$CZ$3000,MATCH(1,INDEX(('ce raw data'!$A$2:$A$3000=C254)*('ce raw data'!$B$2:$B$3000=$B297),,),0),MATCH(SUBSTITUTE(L257,"Allele","Height"),'ce raw data'!$C$1:$CZ$1,0))),"-")</f>
        <v>-</v>
      </c>
      <c r="M296" s="8" t="str">
        <f>IFERROR(IF(INDEX('ce raw data'!$C$2:$CZ$3000,MATCH(1,INDEX(('ce raw data'!$A$2:$A$3000=C254)*('ce raw data'!$B$2:$B$3000=$B297),,),0),MATCH(SUBSTITUTE(M257,"Allele","Height"),'ce raw data'!$C$1:$CZ$1,0))="","-",INDEX('ce raw data'!$C$2:$CZ$3000,MATCH(1,INDEX(('ce raw data'!$A$2:$A$3000=C254)*('ce raw data'!$B$2:$B$3000=$B297),,),0),MATCH(SUBSTITUTE(M257,"Allele","Height"),'ce raw data'!$C$1:$CZ$1,0))),"-")</f>
        <v>-</v>
      </c>
      <c r="N296" s="8" t="str">
        <f>IFERROR(IF(INDEX('ce raw data'!$C$2:$CZ$3000,MATCH(1,INDEX(('ce raw data'!$A$2:$A$3000=C254)*('ce raw data'!$B$2:$B$3000=$B297),,),0),MATCH(SUBSTITUTE(N257,"Allele","Height"),'ce raw data'!$C$1:$CZ$1,0))="","-",INDEX('ce raw data'!$C$2:$CZ$3000,MATCH(1,INDEX(('ce raw data'!$A$2:$A$3000=C254)*('ce raw data'!$B$2:$B$3000=$B297),,),0),MATCH(SUBSTITUTE(N257,"Allele","Height"),'ce raw data'!$C$1:$CZ$1,0))),"-")</f>
        <v>-</v>
      </c>
    </row>
    <row r="297" spans="2:14" x14ac:dyDescent="0.4">
      <c r="B297" s="12" t="str">
        <f>'Allele Call Table'!$A$109</f>
        <v>D12S391</v>
      </c>
      <c r="C297" s="8" t="str">
        <f>IFERROR(IF(INDEX('ce raw data'!$C$2:$CZ$3000,MATCH(1,INDEX(('ce raw data'!$A$2:$A$3000=C254)*('ce raw data'!$B$2:$B$3000=$B297),,),0),MATCH(C257,'ce raw data'!$C$1:$CZ$1,0))="","-",INDEX('ce raw data'!$C$2:$CZ$3000,MATCH(1,INDEX(('ce raw data'!$A$2:$A$3000=C254)*('ce raw data'!$B$2:$B$3000=$B297),,),0),MATCH(C257,'ce raw data'!$C$1:$CZ$1,0))),"-")</f>
        <v>-</v>
      </c>
      <c r="D297" s="8" t="str">
        <f>IFERROR(IF(INDEX('ce raw data'!$C$2:$CZ$3000,MATCH(1,INDEX(('ce raw data'!$A$2:$A$3000=C254)*('ce raw data'!$B$2:$B$3000=$B297),,),0),MATCH(D257,'ce raw data'!$C$1:$CZ$1,0))="","-",INDEX('ce raw data'!$C$2:$CZ$3000,MATCH(1,INDEX(('ce raw data'!$A$2:$A$3000=C254)*('ce raw data'!$B$2:$B$3000=$B297),,),0),MATCH(D257,'ce raw data'!$C$1:$CZ$1,0))),"-")</f>
        <v>-</v>
      </c>
      <c r="E297" s="8" t="str">
        <f>IFERROR(IF(INDEX('ce raw data'!$C$2:$CZ$3000,MATCH(1,INDEX(('ce raw data'!$A$2:$A$3000=C254)*('ce raw data'!$B$2:$B$3000=$B297),,),0),MATCH(E257,'ce raw data'!$C$1:$CZ$1,0))="","-",INDEX('ce raw data'!$C$2:$CZ$3000,MATCH(1,INDEX(('ce raw data'!$A$2:$A$3000=C254)*('ce raw data'!$B$2:$B$3000=$B297),,),0),MATCH(E257,'ce raw data'!$C$1:$CZ$1,0))),"-")</f>
        <v>-</v>
      </c>
      <c r="F297" s="8" t="str">
        <f>IFERROR(IF(INDEX('ce raw data'!$C$2:$CZ$3000,MATCH(1,INDEX(('ce raw data'!$A$2:$A$3000=C254)*('ce raw data'!$B$2:$B$3000=$B297),,),0),MATCH(F257,'ce raw data'!$C$1:$CZ$1,0))="","-",INDEX('ce raw data'!$C$2:$CZ$3000,MATCH(1,INDEX(('ce raw data'!$A$2:$A$3000=C254)*('ce raw data'!$B$2:$B$3000=$B297),,),0),MATCH(F257,'ce raw data'!$C$1:$CZ$1,0))),"-")</f>
        <v>-</v>
      </c>
      <c r="G297" s="8" t="str">
        <f>IFERROR(IF(INDEX('ce raw data'!$C$2:$CZ$3000,MATCH(1,INDEX(('ce raw data'!$A$2:$A$3000=C254)*('ce raw data'!$B$2:$B$3000=$B297),,),0),MATCH(G257,'ce raw data'!$C$1:$CZ$1,0))="","-",INDEX('ce raw data'!$C$2:$CZ$3000,MATCH(1,INDEX(('ce raw data'!$A$2:$A$3000=C254)*('ce raw data'!$B$2:$B$3000=$B297),,),0),MATCH(G257,'ce raw data'!$C$1:$CZ$1,0))),"-")</f>
        <v>-</v>
      </c>
      <c r="H297" s="8" t="str">
        <f>IFERROR(IF(INDEX('ce raw data'!$C$2:$CZ$3000,MATCH(1,INDEX(('ce raw data'!$A$2:$A$3000=C254)*('ce raw data'!$B$2:$B$3000=$B297),,),0),MATCH(H257,'ce raw data'!$C$1:$CZ$1,0))="","-",INDEX('ce raw data'!$C$2:$CZ$3000,MATCH(1,INDEX(('ce raw data'!$A$2:$A$3000=C254)*('ce raw data'!$B$2:$B$3000=$B297),,),0),MATCH(H257,'ce raw data'!$C$1:$CZ$1,0))),"-")</f>
        <v>-</v>
      </c>
      <c r="I297" s="8" t="str">
        <f>IFERROR(IF(INDEX('ce raw data'!$C$2:$CZ$3000,MATCH(1,INDEX(('ce raw data'!$A$2:$A$3000=C254)*('ce raw data'!$B$2:$B$3000=$B297),,),0),MATCH(I257,'ce raw data'!$C$1:$CZ$1,0))="","-",INDEX('ce raw data'!$C$2:$CZ$3000,MATCH(1,INDEX(('ce raw data'!$A$2:$A$3000=C254)*('ce raw data'!$B$2:$B$3000=$B297),,),0),MATCH(I257,'ce raw data'!$C$1:$CZ$1,0))),"-")</f>
        <v>-</v>
      </c>
      <c r="J297" s="8" t="str">
        <f>IFERROR(IF(INDEX('ce raw data'!$C$2:$CZ$3000,MATCH(1,INDEX(('ce raw data'!$A$2:$A$3000=C254)*('ce raw data'!$B$2:$B$3000=$B297),,),0),MATCH(J257,'ce raw data'!$C$1:$CZ$1,0))="","-",INDEX('ce raw data'!$C$2:$CZ$3000,MATCH(1,INDEX(('ce raw data'!$A$2:$A$3000=C254)*('ce raw data'!$B$2:$B$3000=$B297),,),0),MATCH(J257,'ce raw data'!$C$1:$CZ$1,0))),"-")</f>
        <v>-</v>
      </c>
      <c r="K297" s="8" t="str">
        <f>IFERROR(IF(INDEX('ce raw data'!$C$2:$CZ$3000,MATCH(1,INDEX(('ce raw data'!$A$2:$A$3000=C254)*('ce raw data'!$B$2:$B$3000=$B297),,),0),MATCH(K257,'ce raw data'!$C$1:$CZ$1,0))="","-",INDEX('ce raw data'!$C$2:$CZ$3000,MATCH(1,INDEX(('ce raw data'!$A$2:$A$3000=C254)*('ce raw data'!$B$2:$B$3000=$B297),,),0),MATCH(K257,'ce raw data'!$C$1:$CZ$1,0))),"-")</f>
        <v>-</v>
      </c>
      <c r="L297" s="8" t="str">
        <f>IFERROR(IF(INDEX('ce raw data'!$C$2:$CZ$3000,MATCH(1,INDEX(('ce raw data'!$A$2:$A$3000=C254)*('ce raw data'!$B$2:$B$3000=$B297),,),0),MATCH(L257,'ce raw data'!$C$1:$CZ$1,0))="","-",INDEX('ce raw data'!$C$2:$CZ$3000,MATCH(1,INDEX(('ce raw data'!$A$2:$A$3000=C254)*('ce raw data'!$B$2:$B$3000=$B297),,),0),MATCH(L257,'ce raw data'!$C$1:$CZ$1,0))),"-")</f>
        <v>-</v>
      </c>
      <c r="M297" s="8" t="str">
        <f>IFERROR(IF(INDEX('ce raw data'!$C$2:$CZ$3000,MATCH(1,INDEX(('ce raw data'!$A$2:$A$3000=C254)*('ce raw data'!$B$2:$B$3000=$B297),,),0),MATCH(M257,'ce raw data'!$C$1:$CZ$1,0))="","-",INDEX('ce raw data'!$C$2:$CZ$3000,MATCH(1,INDEX(('ce raw data'!$A$2:$A$3000=C254)*('ce raw data'!$B$2:$B$3000=$B297),,),0),MATCH(M257,'ce raw data'!$C$1:$CZ$1,0))),"-")</f>
        <v>-</v>
      </c>
      <c r="N297" s="8" t="str">
        <f>IFERROR(IF(INDEX('ce raw data'!$C$2:$CZ$3000,MATCH(1,INDEX(('ce raw data'!$A$2:$A$3000=C254)*('ce raw data'!$B$2:$B$3000=$B297),,),0),MATCH(N257,'ce raw data'!$C$1:$CZ$1,0))="","-",INDEX('ce raw data'!$C$2:$CZ$3000,MATCH(1,INDEX(('ce raw data'!$A$2:$A$3000=C254)*('ce raw data'!$B$2:$B$3000=$B297),,),0),MATCH(N257,'ce raw data'!$C$1:$CZ$1,0))),"-")</f>
        <v>-</v>
      </c>
    </row>
    <row r="298" spans="2:14" hidden="1" x14ac:dyDescent="0.4">
      <c r="B298" s="12"/>
      <c r="C298" s="8" t="str">
        <f>IFERROR(IF(INDEX('ce raw data'!$C$2:$CZ$3000,MATCH(1,INDEX(('ce raw data'!$A$2:$A$3000=C254)*('ce raw data'!$B$2:$B$3000=$B299),,),0),MATCH(SUBSTITUTE(C257,"Allele","Height"),'ce raw data'!$C$1:$CZ$1,0))="","-",INDEX('ce raw data'!$C$2:$CZ$3000,MATCH(1,INDEX(('ce raw data'!$A$2:$A$3000=C254)*('ce raw data'!$B$2:$B$3000=$B299),,),0),MATCH(SUBSTITUTE(C257,"Allele","Height"),'ce raw data'!$C$1:$CZ$1,0))),"-")</f>
        <v>-</v>
      </c>
      <c r="D298" s="8" t="str">
        <f>IFERROR(IF(INDEX('ce raw data'!$C$2:$CZ$3000,MATCH(1,INDEX(('ce raw data'!$A$2:$A$3000=C254)*('ce raw data'!$B$2:$B$3000=$B299),,),0),MATCH(SUBSTITUTE(D257,"Allele","Height"),'ce raw data'!$C$1:$CZ$1,0))="","-",INDEX('ce raw data'!$C$2:$CZ$3000,MATCH(1,INDEX(('ce raw data'!$A$2:$A$3000=C254)*('ce raw data'!$B$2:$B$3000=$B299),,),0),MATCH(SUBSTITUTE(D257,"Allele","Height"),'ce raw data'!$C$1:$CZ$1,0))),"-")</f>
        <v>-</v>
      </c>
      <c r="E298" s="8" t="str">
        <f>IFERROR(IF(INDEX('ce raw data'!$C$2:$CZ$3000,MATCH(1,INDEX(('ce raw data'!$A$2:$A$3000=C254)*('ce raw data'!$B$2:$B$3000=$B299),,),0),MATCH(SUBSTITUTE(E257,"Allele","Height"),'ce raw data'!$C$1:$CZ$1,0))="","-",INDEX('ce raw data'!$C$2:$CZ$3000,MATCH(1,INDEX(('ce raw data'!$A$2:$A$3000=C254)*('ce raw data'!$B$2:$B$3000=$B299),,),0),MATCH(SUBSTITUTE(E257,"Allele","Height"),'ce raw data'!$C$1:$CZ$1,0))),"-")</f>
        <v>-</v>
      </c>
      <c r="F298" s="8" t="str">
        <f>IFERROR(IF(INDEX('ce raw data'!$C$2:$CZ$3000,MATCH(1,INDEX(('ce raw data'!$A$2:$A$3000=C254)*('ce raw data'!$B$2:$B$3000=$B299),,),0),MATCH(SUBSTITUTE(F257,"Allele","Height"),'ce raw data'!$C$1:$CZ$1,0))="","-",INDEX('ce raw data'!$C$2:$CZ$3000,MATCH(1,INDEX(('ce raw data'!$A$2:$A$3000=C254)*('ce raw data'!$B$2:$B$3000=$B299),,),0),MATCH(SUBSTITUTE(F257,"Allele","Height"),'ce raw data'!$C$1:$CZ$1,0))),"-")</f>
        <v>-</v>
      </c>
      <c r="G298" s="8" t="str">
        <f>IFERROR(IF(INDEX('ce raw data'!$C$2:$CZ$3000,MATCH(1,INDEX(('ce raw data'!$A$2:$A$3000=C254)*('ce raw data'!$B$2:$B$3000=$B299),,),0),MATCH(SUBSTITUTE(G257,"Allele","Height"),'ce raw data'!$C$1:$CZ$1,0))="","-",INDEX('ce raw data'!$C$2:$CZ$3000,MATCH(1,INDEX(('ce raw data'!$A$2:$A$3000=C254)*('ce raw data'!$B$2:$B$3000=$B299),,),0),MATCH(SUBSTITUTE(G257,"Allele","Height"),'ce raw data'!$C$1:$CZ$1,0))),"-")</f>
        <v>-</v>
      </c>
      <c r="H298" s="8" t="str">
        <f>IFERROR(IF(INDEX('ce raw data'!$C$2:$CZ$3000,MATCH(1,INDEX(('ce raw data'!$A$2:$A$3000=C254)*('ce raw data'!$B$2:$B$3000=$B299),,),0),MATCH(SUBSTITUTE(H257,"Allele","Height"),'ce raw data'!$C$1:$CZ$1,0))="","-",INDEX('ce raw data'!$C$2:$CZ$3000,MATCH(1,INDEX(('ce raw data'!$A$2:$A$3000=C254)*('ce raw data'!$B$2:$B$3000=$B299),,),0),MATCH(SUBSTITUTE(H257,"Allele","Height"),'ce raw data'!$C$1:$CZ$1,0))),"-")</f>
        <v>-</v>
      </c>
      <c r="I298" s="8" t="str">
        <f>IFERROR(IF(INDEX('ce raw data'!$C$2:$CZ$3000,MATCH(1,INDEX(('ce raw data'!$A$2:$A$3000=C254)*('ce raw data'!$B$2:$B$3000=$B299),,),0),MATCH(SUBSTITUTE(I257,"Allele","Height"),'ce raw data'!$C$1:$CZ$1,0))="","-",INDEX('ce raw data'!$C$2:$CZ$3000,MATCH(1,INDEX(('ce raw data'!$A$2:$A$3000=C254)*('ce raw data'!$B$2:$B$3000=$B299),,),0),MATCH(SUBSTITUTE(I257,"Allele","Height"),'ce raw data'!$C$1:$CZ$1,0))),"-")</f>
        <v>-</v>
      </c>
      <c r="J298" s="8" t="str">
        <f>IFERROR(IF(INDEX('ce raw data'!$C$2:$CZ$3000,MATCH(1,INDEX(('ce raw data'!$A$2:$A$3000=C254)*('ce raw data'!$B$2:$B$3000=$B299),,),0),MATCH(SUBSTITUTE(J257,"Allele","Height"),'ce raw data'!$C$1:$CZ$1,0))="","-",INDEX('ce raw data'!$C$2:$CZ$3000,MATCH(1,INDEX(('ce raw data'!$A$2:$A$3000=C254)*('ce raw data'!$B$2:$B$3000=$B299),,),0),MATCH(SUBSTITUTE(J257,"Allele","Height"),'ce raw data'!$C$1:$CZ$1,0))),"-")</f>
        <v>-</v>
      </c>
      <c r="K298" s="8" t="str">
        <f>IFERROR(IF(INDEX('ce raw data'!$C$2:$CZ$3000,MATCH(1,INDEX(('ce raw data'!$A$2:$A$3000=C254)*('ce raw data'!$B$2:$B$3000=$B299),,),0),MATCH(SUBSTITUTE(K257,"Allele","Height"),'ce raw data'!$C$1:$CZ$1,0))="","-",INDEX('ce raw data'!$C$2:$CZ$3000,MATCH(1,INDEX(('ce raw data'!$A$2:$A$3000=C254)*('ce raw data'!$B$2:$B$3000=$B299),,),0),MATCH(SUBSTITUTE(K257,"Allele","Height"),'ce raw data'!$C$1:$CZ$1,0))),"-")</f>
        <v>-</v>
      </c>
      <c r="L298" s="8" t="str">
        <f>IFERROR(IF(INDEX('ce raw data'!$C$2:$CZ$3000,MATCH(1,INDEX(('ce raw data'!$A$2:$A$3000=C254)*('ce raw data'!$B$2:$B$3000=$B299),,),0),MATCH(SUBSTITUTE(L257,"Allele","Height"),'ce raw data'!$C$1:$CZ$1,0))="","-",INDEX('ce raw data'!$C$2:$CZ$3000,MATCH(1,INDEX(('ce raw data'!$A$2:$A$3000=C254)*('ce raw data'!$B$2:$B$3000=$B299),,),0),MATCH(SUBSTITUTE(L257,"Allele","Height"),'ce raw data'!$C$1:$CZ$1,0))),"-")</f>
        <v>-</v>
      </c>
      <c r="M298" s="8" t="str">
        <f>IFERROR(IF(INDEX('ce raw data'!$C$2:$CZ$3000,MATCH(1,INDEX(('ce raw data'!$A$2:$A$3000=C254)*('ce raw data'!$B$2:$B$3000=$B299),,),0),MATCH(SUBSTITUTE(M257,"Allele","Height"),'ce raw data'!$C$1:$CZ$1,0))="","-",INDEX('ce raw data'!$C$2:$CZ$3000,MATCH(1,INDEX(('ce raw data'!$A$2:$A$3000=C254)*('ce raw data'!$B$2:$B$3000=$B299),,),0),MATCH(SUBSTITUTE(M257,"Allele","Height"),'ce raw data'!$C$1:$CZ$1,0))),"-")</f>
        <v>-</v>
      </c>
      <c r="N298" s="8" t="str">
        <f>IFERROR(IF(INDEX('ce raw data'!$C$2:$CZ$3000,MATCH(1,INDEX(('ce raw data'!$A$2:$A$3000=C254)*('ce raw data'!$B$2:$B$3000=$B299),,),0),MATCH(SUBSTITUTE(N257,"Allele","Height"),'ce raw data'!$C$1:$CZ$1,0))="","-",INDEX('ce raw data'!$C$2:$CZ$3000,MATCH(1,INDEX(('ce raw data'!$A$2:$A$3000=C254)*('ce raw data'!$B$2:$B$3000=$B299),,),0),MATCH(SUBSTITUTE(N257,"Allele","Height"),'ce raw data'!$C$1:$CZ$1,0))),"-")</f>
        <v>-</v>
      </c>
    </row>
    <row r="299" spans="2:14" x14ac:dyDescent="0.4">
      <c r="B299" s="12" t="str">
        <f>'Allele Call Table'!$A$111</f>
        <v>D19S433</v>
      </c>
      <c r="C299" s="8" t="str">
        <f>IFERROR(IF(INDEX('ce raw data'!$C$2:$CZ$3000,MATCH(1,INDEX(('ce raw data'!$A$2:$A$3000=C254)*('ce raw data'!$B$2:$B$3000=$B299),,),0),MATCH(C257,'ce raw data'!$C$1:$CZ$1,0))="","-",INDEX('ce raw data'!$C$2:$CZ$3000,MATCH(1,INDEX(('ce raw data'!$A$2:$A$3000=C254)*('ce raw data'!$B$2:$B$3000=$B299),,),0),MATCH(C257,'ce raw data'!$C$1:$CZ$1,0))),"-")</f>
        <v>-</v>
      </c>
      <c r="D299" s="8" t="str">
        <f>IFERROR(IF(INDEX('ce raw data'!$C$2:$CZ$3000,MATCH(1,INDEX(('ce raw data'!$A$2:$A$3000=C254)*('ce raw data'!$B$2:$B$3000=$B299),,),0),MATCH(D257,'ce raw data'!$C$1:$CZ$1,0))="","-",INDEX('ce raw data'!$C$2:$CZ$3000,MATCH(1,INDEX(('ce raw data'!$A$2:$A$3000=C254)*('ce raw data'!$B$2:$B$3000=$B299),,),0),MATCH(D257,'ce raw data'!$C$1:$CZ$1,0))),"-")</f>
        <v>-</v>
      </c>
      <c r="E299" s="8" t="str">
        <f>IFERROR(IF(INDEX('ce raw data'!$C$2:$CZ$3000,MATCH(1,INDEX(('ce raw data'!$A$2:$A$3000=C254)*('ce raw data'!$B$2:$B$3000=$B299),,),0),MATCH(E257,'ce raw data'!$C$1:$CZ$1,0))="","-",INDEX('ce raw data'!$C$2:$CZ$3000,MATCH(1,INDEX(('ce raw data'!$A$2:$A$3000=C254)*('ce raw data'!$B$2:$B$3000=$B299),,),0),MATCH(E257,'ce raw data'!$C$1:$CZ$1,0))),"-")</f>
        <v>-</v>
      </c>
      <c r="F299" s="8" t="str">
        <f>IFERROR(IF(INDEX('ce raw data'!$C$2:$CZ$3000,MATCH(1,INDEX(('ce raw data'!$A$2:$A$3000=C254)*('ce raw data'!$B$2:$B$3000=$B299),,),0),MATCH(F257,'ce raw data'!$C$1:$CZ$1,0))="","-",INDEX('ce raw data'!$C$2:$CZ$3000,MATCH(1,INDEX(('ce raw data'!$A$2:$A$3000=C254)*('ce raw data'!$B$2:$B$3000=$B299),,),0),MATCH(F257,'ce raw data'!$C$1:$CZ$1,0))),"-")</f>
        <v>-</v>
      </c>
      <c r="G299" s="8" t="str">
        <f>IFERROR(IF(INDEX('ce raw data'!$C$2:$CZ$3000,MATCH(1,INDEX(('ce raw data'!$A$2:$A$3000=C254)*('ce raw data'!$B$2:$B$3000=$B299),,),0),MATCH(G257,'ce raw data'!$C$1:$CZ$1,0))="","-",INDEX('ce raw data'!$C$2:$CZ$3000,MATCH(1,INDEX(('ce raw data'!$A$2:$A$3000=C254)*('ce raw data'!$B$2:$B$3000=$B299),,),0),MATCH(G257,'ce raw data'!$C$1:$CZ$1,0))),"-")</f>
        <v>-</v>
      </c>
      <c r="H299" s="8" t="str">
        <f>IFERROR(IF(INDEX('ce raw data'!$C$2:$CZ$3000,MATCH(1,INDEX(('ce raw data'!$A$2:$A$3000=C254)*('ce raw data'!$B$2:$B$3000=$B299),,),0),MATCH(H257,'ce raw data'!$C$1:$CZ$1,0))="","-",INDEX('ce raw data'!$C$2:$CZ$3000,MATCH(1,INDEX(('ce raw data'!$A$2:$A$3000=C254)*('ce raw data'!$B$2:$B$3000=$B299),,),0),MATCH(H257,'ce raw data'!$C$1:$CZ$1,0))),"-")</f>
        <v>-</v>
      </c>
      <c r="I299" s="8" t="str">
        <f>IFERROR(IF(INDEX('ce raw data'!$C$2:$CZ$3000,MATCH(1,INDEX(('ce raw data'!$A$2:$A$3000=C254)*('ce raw data'!$B$2:$B$3000=$B299),,),0),MATCH(I257,'ce raw data'!$C$1:$CZ$1,0))="","-",INDEX('ce raw data'!$C$2:$CZ$3000,MATCH(1,INDEX(('ce raw data'!$A$2:$A$3000=C254)*('ce raw data'!$B$2:$B$3000=$B299),,),0),MATCH(I257,'ce raw data'!$C$1:$CZ$1,0))),"-")</f>
        <v>-</v>
      </c>
      <c r="J299" s="8" t="str">
        <f>IFERROR(IF(INDEX('ce raw data'!$C$2:$CZ$3000,MATCH(1,INDEX(('ce raw data'!$A$2:$A$3000=C254)*('ce raw data'!$B$2:$B$3000=$B299),,),0),MATCH(J257,'ce raw data'!$C$1:$CZ$1,0))="","-",INDEX('ce raw data'!$C$2:$CZ$3000,MATCH(1,INDEX(('ce raw data'!$A$2:$A$3000=C254)*('ce raw data'!$B$2:$B$3000=$B299),,),0),MATCH(J257,'ce raw data'!$C$1:$CZ$1,0))),"-")</f>
        <v>-</v>
      </c>
      <c r="K299" s="8" t="str">
        <f>IFERROR(IF(INDEX('ce raw data'!$C$2:$CZ$3000,MATCH(1,INDEX(('ce raw data'!$A$2:$A$3000=C254)*('ce raw data'!$B$2:$B$3000=$B299),,),0),MATCH(K257,'ce raw data'!$C$1:$CZ$1,0))="","-",INDEX('ce raw data'!$C$2:$CZ$3000,MATCH(1,INDEX(('ce raw data'!$A$2:$A$3000=C254)*('ce raw data'!$B$2:$B$3000=$B299),,),0),MATCH(K257,'ce raw data'!$C$1:$CZ$1,0))),"-")</f>
        <v>-</v>
      </c>
      <c r="L299" s="8" t="str">
        <f>IFERROR(IF(INDEX('ce raw data'!$C$2:$CZ$3000,MATCH(1,INDEX(('ce raw data'!$A$2:$A$3000=C254)*('ce raw data'!$B$2:$B$3000=$B299),,),0),MATCH(L257,'ce raw data'!$C$1:$CZ$1,0))="","-",INDEX('ce raw data'!$C$2:$CZ$3000,MATCH(1,INDEX(('ce raw data'!$A$2:$A$3000=C254)*('ce raw data'!$B$2:$B$3000=$B299),,),0),MATCH(L257,'ce raw data'!$C$1:$CZ$1,0))),"-")</f>
        <v>-</v>
      </c>
      <c r="M299" s="8" t="str">
        <f>IFERROR(IF(INDEX('ce raw data'!$C$2:$CZ$3000,MATCH(1,INDEX(('ce raw data'!$A$2:$A$3000=C254)*('ce raw data'!$B$2:$B$3000=$B299),,),0),MATCH(M257,'ce raw data'!$C$1:$CZ$1,0))="","-",INDEX('ce raw data'!$C$2:$CZ$3000,MATCH(1,INDEX(('ce raw data'!$A$2:$A$3000=C254)*('ce raw data'!$B$2:$B$3000=$B299),,),0),MATCH(M257,'ce raw data'!$C$1:$CZ$1,0))),"-")</f>
        <v>-</v>
      </c>
      <c r="N299" s="8" t="str">
        <f>IFERROR(IF(INDEX('ce raw data'!$C$2:$CZ$3000,MATCH(1,INDEX(('ce raw data'!$A$2:$A$3000=C254)*('ce raw data'!$B$2:$B$3000=$B299),,),0),MATCH(N257,'ce raw data'!$C$1:$CZ$1,0))="","-",INDEX('ce raw data'!$C$2:$CZ$3000,MATCH(1,INDEX(('ce raw data'!$A$2:$A$3000=C254)*('ce raw data'!$B$2:$B$3000=$B299),,),0),MATCH(N257,'ce raw data'!$C$1:$CZ$1,0))),"-")</f>
        <v>-</v>
      </c>
    </row>
    <row r="300" spans="2:14" hidden="1" x14ac:dyDescent="0.4">
      <c r="B300" s="12"/>
      <c r="C300" s="8" t="str">
        <f>IFERROR(IF(INDEX('ce raw data'!$C$2:$CZ$3000,MATCH(1,INDEX(('ce raw data'!$A$2:$A$3000=C254)*('ce raw data'!$B$2:$B$3000=$B301),,),0),MATCH(SUBSTITUTE(C257,"Allele","Height"),'ce raw data'!$C$1:$CZ$1,0))="","-",INDEX('ce raw data'!$C$2:$CZ$3000,MATCH(1,INDEX(('ce raw data'!$A$2:$A$3000=C254)*('ce raw data'!$B$2:$B$3000=$B301),,),0),MATCH(SUBSTITUTE(C257,"Allele","Height"),'ce raw data'!$C$1:$CZ$1,0))),"-")</f>
        <v>-</v>
      </c>
      <c r="D300" s="8" t="str">
        <f>IFERROR(IF(INDEX('ce raw data'!$C$2:$CZ$3000,MATCH(1,INDEX(('ce raw data'!$A$2:$A$3000=C254)*('ce raw data'!$B$2:$B$3000=$B301),,),0),MATCH(SUBSTITUTE(D257,"Allele","Height"),'ce raw data'!$C$1:$CZ$1,0))="","-",INDEX('ce raw data'!$C$2:$CZ$3000,MATCH(1,INDEX(('ce raw data'!$A$2:$A$3000=C254)*('ce raw data'!$B$2:$B$3000=$B301),,),0),MATCH(SUBSTITUTE(D257,"Allele","Height"),'ce raw data'!$C$1:$CZ$1,0))),"-")</f>
        <v>-</v>
      </c>
      <c r="E300" s="8" t="str">
        <f>IFERROR(IF(INDEX('ce raw data'!$C$2:$CZ$3000,MATCH(1,INDEX(('ce raw data'!$A$2:$A$3000=C254)*('ce raw data'!$B$2:$B$3000=$B301),,),0),MATCH(SUBSTITUTE(E257,"Allele","Height"),'ce raw data'!$C$1:$CZ$1,0))="","-",INDEX('ce raw data'!$C$2:$CZ$3000,MATCH(1,INDEX(('ce raw data'!$A$2:$A$3000=C254)*('ce raw data'!$B$2:$B$3000=$B301),,),0),MATCH(SUBSTITUTE(E257,"Allele","Height"),'ce raw data'!$C$1:$CZ$1,0))),"-")</f>
        <v>-</v>
      </c>
      <c r="F300" s="8" t="str">
        <f>IFERROR(IF(INDEX('ce raw data'!$C$2:$CZ$3000,MATCH(1,INDEX(('ce raw data'!$A$2:$A$3000=C254)*('ce raw data'!$B$2:$B$3000=$B301),,),0),MATCH(SUBSTITUTE(F257,"Allele","Height"),'ce raw data'!$C$1:$CZ$1,0))="","-",INDEX('ce raw data'!$C$2:$CZ$3000,MATCH(1,INDEX(('ce raw data'!$A$2:$A$3000=C254)*('ce raw data'!$B$2:$B$3000=$B301),,),0),MATCH(SUBSTITUTE(F257,"Allele","Height"),'ce raw data'!$C$1:$CZ$1,0))),"-")</f>
        <v>-</v>
      </c>
      <c r="G300" s="8" t="str">
        <f>IFERROR(IF(INDEX('ce raw data'!$C$2:$CZ$3000,MATCH(1,INDEX(('ce raw data'!$A$2:$A$3000=C254)*('ce raw data'!$B$2:$B$3000=$B301),,),0),MATCH(SUBSTITUTE(G257,"Allele","Height"),'ce raw data'!$C$1:$CZ$1,0))="","-",INDEX('ce raw data'!$C$2:$CZ$3000,MATCH(1,INDEX(('ce raw data'!$A$2:$A$3000=C254)*('ce raw data'!$B$2:$B$3000=$B301),,),0),MATCH(SUBSTITUTE(G257,"Allele","Height"),'ce raw data'!$C$1:$CZ$1,0))),"-")</f>
        <v>-</v>
      </c>
      <c r="H300" s="8" t="str">
        <f>IFERROR(IF(INDEX('ce raw data'!$C$2:$CZ$3000,MATCH(1,INDEX(('ce raw data'!$A$2:$A$3000=C254)*('ce raw data'!$B$2:$B$3000=$B301),,),0),MATCH(SUBSTITUTE(H257,"Allele","Height"),'ce raw data'!$C$1:$CZ$1,0))="","-",INDEX('ce raw data'!$C$2:$CZ$3000,MATCH(1,INDEX(('ce raw data'!$A$2:$A$3000=C254)*('ce raw data'!$B$2:$B$3000=$B301),,),0),MATCH(SUBSTITUTE(H257,"Allele","Height"),'ce raw data'!$C$1:$CZ$1,0))),"-")</f>
        <v>-</v>
      </c>
      <c r="I300" s="8" t="str">
        <f>IFERROR(IF(INDEX('ce raw data'!$C$2:$CZ$3000,MATCH(1,INDEX(('ce raw data'!$A$2:$A$3000=C254)*('ce raw data'!$B$2:$B$3000=$B301),,),0),MATCH(SUBSTITUTE(I257,"Allele","Height"),'ce raw data'!$C$1:$CZ$1,0))="","-",INDEX('ce raw data'!$C$2:$CZ$3000,MATCH(1,INDEX(('ce raw data'!$A$2:$A$3000=C254)*('ce raw data'!$B$2:$B$3000=$B301),,),0),MATCH(SUBSTITUTE(I257,"Allele","Height"),'ce raw data'!$C$1:$CZ$1,0))),"-")</f>
        <v>-</v>
      </c>
      <c r="J300" s="8" t="str">
        <f>IFERROR(IF(INDEX('ce raw data'!$C$2:$CZ$3000,MATCH(1,INDEX(('ce raw data'!$A$2:$A$3000=C254)*('ce raw data'!$B$2:$B$3000=$B301),,),0),MATCH(SUBSTITUTE(J257,"Allele","Height"),'ce raw data'!$C$1:$CZ$1,0))="","-",INDEX('ce raw data'!$C$2:$CZ$3000,MATCH(1,INDEX(('ce raw data'!$A$2:$A$3000=C254)*('ce raw data'!$B$2:$B$3000=$B301),,),0),MATCH(SUBSTITUTE(J257,"Allele","Height"),'ce raw data'!$C$1:$CZ$1,0))),"-")</f>
        <v>-</v>
      </c>
      <c r="K300" s="8" t="str">
        <f>IFERROR(IF(INDEX('ce raw data'!$C$2:$CZ$3000,MATCH(1,INDEX(('ce raw data'!$A$2:$A$3000=C254)*('ce raw data'!$B$2:$B$3000=$B301),,),0),MATCH(SUBSTITUTE(K257,"Allele","Height"),'ce raw data'!$C$1:$CZ$1,0))="","-",INDEX('ce raw data'!$C$2:$CZ$3000,MATCH(1,INDEX(('ce raw data'!$A$2:$A$3000=C254)*('ce raw data'!$B$2:$B$3000=$B301),,),0),MATCH(SUBSTITUTE(K257,"Allele","Height"),'ce raw data'!$C$1:$CZ$1,0))),"-")</f>
        <v>-</v>
      </c>
      <c r="L300" s="8" t="str">
        <f>IFERROR(IF(INDEX('ce raw data'!$C$2:$CZ$3000,MATCH(1,INDEX(('ce raw data'!$A$2:$A$3000=C254)*('ce raw data'!$B$2:$B$3000=$B301),,),0),MATCH(SUBSTITUTE(L257,"Allele","Height"),'ce raw data'!$C$1:$CZ$1,0))="","-",INDEX('ce raw data'!$C$2:$CZ$3000,MATCH(1,INDEX(('ce raw data'!$A$2:$A$3000=C254)*('ce raw data'!$B$2:$B$3000=$B301),,),0),MATCH(SUBSTITUTE(L257,"Allele","Height"),'ce raw data'!$C$1:$CZ$1,0))),"-")</f>
        <v>-</v>
      </c>
      <c r="M300" s="8" t="str">
        <f>IFERROR(IF(INDEX('ce raw data'!$C$2:$CZ$3000,MATCH(1,INDEX(('ce raw data'!$A$2:$A$3000=C254)*('ce raw data'!$B$2:$B$3000=$B301),,),0),MATCH(SUBSTITUTE(M257,"Allele","Height"),'ce raw data'!$C$1:$CZ$1,0))="","-",INDEX('ce raw data'!$C$2:$CZ$3000,MATCH(1,INDEX(('ce raw data'!$A$2:$A$3000=C254)*('ce raw data'!$B$2:$B$3000=$B301),,),0),MATCH(SUBSTITUTE(M257,"Allele","Height"),'ce raw data'!$C$1:$CZ$1,0))),"-")</f>
        <v>-</v>
      </c>
      <c r="N300" s="8" t="str">
        <f>IFERROR(IF(INDEX('ce raw data'!$C$2:$CZ$3000,MATCH(1,INDEX(('ce raw data'!$A$2:$A$3000=C254)*('ce raw data'!$B$2:$B$3000=$B301),,),0),MATCH(SUBSTITUTE(N257,"Allele","Height"),'ce raw data'!$C$1:$CZ$1,0))="","-",INDEX('ce raw data'!$C$2:$CZ$3000,MATCH(1,INDEX(('ce raw data'!$A$2:$A$3000=C254)*('ce raw data'!$B$2:$B$3000=$B301),,),0),MATCH(SUBSTITUTE(N257,"Allele","Height"),'ce raw data'!$C$1:$CZ$1,0))),"-")</f>
        <v>-</v>
      </c>
    </row>
    <row r="301" spans="2:14" x14ac:dyDescent="0.4">
      <c r="B301" s="12" t="str">
        <f>'Allele Call Table'!$A$113</f>
        <v>SE33</v>
      </c>
      <c r="C301" s="8" t="str">
        <f>IFERROR(IF(INDEX('ce raw data'!$C$2:$CZ$3000,MATCH(1,INDEX(('ce raw data'!$A$2:$A$3000=C254)*('ce raw data'!$B$2:$B$3000=$B301),,),0),MATCH(C257,'ce raw data'!$C$1:$CZ$1,0))="","-",INDEX('ce raw data'!$C$2:$CZ$3000,MATCH(1,INDEX(('ce raw data'!$A$2:$A$3000=C254)*('ce raw data'!$B$2:$B$3000=$B301),,),0),MATCH(C257,'ce raw data'!$C$1:$CZ$1,0))),"-")</f>
        <v>-</v>
      </c>
      <c r="D301" s="8" t="str">
        <f>IFERROR(IF(INDEX('ce raw data'!$C$2:$CZ$3000,MATCH(1,INDEX(('ce raw data'!$A$2:$A$3000=C254)*('ce raw data'!$B$2:$B$3000=$B301),,),0),MATCH(D257,'ce raw data'!$C$1:$CZ$1,0))="","-",INDEX('ce raw data'!$C$2:$CZ$3000,MATCH(1,INDEX(('ce raw data'!$A$2:$A$3000=C254)*('ce raw data'!$B$2:$B$3000=$B301),,),0),MATCH(D257,'ce raw data'!$C$1:$CZ$1,0))),"-")</f>
        <v>-</v>
      </c>
      <c r="E301" s="8" t="str">
        <f>IFERROR(IF(INDEX('ce raw data'!$C$2:$CZ$3000,MATCH(1,INDEX(('ce raw data'!$A$2:$A$3000=C254)*('ce raw data'!$B$2:$B$3000=$B301),,),0),MATCH(E257,'ce raw data'!$C$1:$CZ$1,0))="","-",INDEX('ce raw data'!$C$2:$CZ$3000,MATCH(1,INDEX(('ce raw data'!$A$2:$A$3000=C254)*('ce raw data'!$B$2:$B$3000=$B301),,),0),MATCH(E257,'ce raw data'!$C$1:$CZ$1,0))),"-")</f>
        <v>-</v>
      </c>
      <c r="F301" s="8" t="str">
        <f>IFERROR(IF(INDEX('ce raw data'!$C$2:$CZ$3000,MATCH(1,INDEX(('ce raw data'!$A$2:$A$3000=C254)*('ce raw data'!$B$2:$B$3000=$B301),,),0),MATCH(F257,'ce raw data'!$C$1:$CZ$1,0))="","-",INDEX('ce raw data'!$C$2:$CZ$3000,MATCH(1,INDEX(('ce raw data'!$A$2:$A$3000=C254)*('ce raw data'!$B$2:$B$3000=$B301),,),0),MATCH(F257,'ce raw data'!$C$1:$CZ$1,0))),"-")</f>
        <v>-</v>
      </c>
      <c r="G301" s="8" t="str">
        <f>IFERROR(IF(INDEX('ce raw data'!$C$2:$CZ$3000,MATCH(1,INDEX(('ce raw data'!$A$2:$A$3000=C254)*('ce raw data'!$B$2:$B$3000=$B301),,),0),MATCH(G257,'ce raw data'!$C$1:$CZ$1,0))="","-",INDEX('ce raw data'!$C$2:$CZ$3000,MATCH(1,INDEX(('ce raw data'!$A$2:$A$3000=C254)*('ce raw data'!$B$2:$B$3000=$B301),,),0),MATCH(G257,'ce raw data'!$C$1:$CZ$1,0))),"-")</f>
        <v>-</v>
      </c>
      <c r="H301" s="8" t="str">
        <f>IFERROR(IF(INDEX('ce raw data'!$C$2:$CZ$3000,MATCH(1,INDEX(('ce raw data'!$A$2:$A$3000=C254)*('ce raw data'!$B$2:$B$3000=$B301),,),0),MATCH(H257,'ce raw data'!$C$1:$CZ$1,0))="","-",INDEX('ce raw data'!$C$2:$CZ$3000,MATCH(1,INDEX(('ce raw data'!$A$2:$A$3000=C254)*('ce raw data'!$B$2:$B$3000=$B301),,),0),MATCH(H257,'ce raw data'!$C$1:$CZ$1,0))),"-")</f>
        <v>-</v>
      </c>
      <c r="I301" s="8" t="str">
        <f>IFERROR(IF(INDEX('ce raw data'!$C$2:$CZ$3000,MATCH(1,INDEX(('ce raw data'!$A$2:$A$3000=C254)*('ce raw data'!$B$2:$B$3000=$B301),,),0),MATCH(I257,'ce raw data'!$C$1:$CZ$1,0))="","-",INDEX('ce raw data'!$C$2:$CZ$3000,MATCH(1,INDEX(('ce raw data'!$A$2:$A$3000=C254)*('ce raw data'!$B$2:$B$3000=$B301),,),0),MATCH(I257,'ce raw data'!$C$1:$CZ$1,0))),"-")</f>
        <v>-</v>
      </c>
      <c r="J301" s="8" t="str">
        <f>IFERROR(IF(INDEX('ce raw data'!$C$2:$CZ$3000,MATCH(1,INDEX(('ce raw data'!$A$2:$A$3000=C254)*('ce raw data'!$B$2:$B$3000=$B301),,),0),MATCH(J257,'ce raw data'!$C$1:$CZ$1,0))="","-",INDEX('ce raw data'!$C$2:$CZ$3000,MATCH(1,INDEX(('ce raw data'!$A$2:$A$3000=C254)*('ce raw data'!$B$2:$B$3000=$B301),,),0),MATCH(J257,'ce raw data'!$C$1:$CZ$1,0))),"-")</f>
        <v>-</v>
      </c>
      <c r="K301" s="8" t="str">
        <f>IFERROR(IF(INDEX('ce raw data'!$C$2:$CZ$3000,MATCH(1,INDEX(('ce raw data'!$A$2:$A$3000=C254)*('ce raw data'!$B$2:$B$3000=$B301),,),0),MATCH(K257,'ce raw data'!$C$1:$CZ$1,0))="","-",INDEX('ce raw data'!$C$2:$CZ$3000,MATCH(1,INDEX(('ce raw data'!$A$2:$A$3000=C254)*('ce raw data'!$B$2:$B$3000=$B301),,),0),MATCH(K257,'ce raw data'!$C$1:$CZ$1,0))),"-")</f>
        <v>-</v>
      </c>
      <c r="L301" s="8" t="str">
        <f>IFERROR(IF(INDEX('ce raw data'!$C$2:$CZ$3000,MATCH(1,INDEX(('ce raw data'!$A$2:$A$3000=C254)*('ce raw data'!$B$2:$B$3000=$B301),,),0),MATCH(L257,'ce raw data'!$C$1:$CZ$1,0))="","-",INDEX('ce raw data'!$C$2:$CZ$3000,MATCH(1,INDEX(('ce raw data'!$A$2:$A$3000=C254)*('ce raw data'!$B$2:$B$3000=$B301),,),0),MATCH(L257,'ce raw data'!$C$1:$CZ$1,0))),"-")</f>
        <v>-</v>
      </c>
      <c r="M301" s="8" t="str">
        <f>IFERROR(IF(INDEX('ce raw data'!$C$2:$CZ$3000,MATCH(1,INDEX(('ce raw data'!$A$2:$A$3000=C254)*('ce raw data'!$B$2:$B$3000=$B301),,),0),MATCH(M257,'ce raw data'!$C$1:$CZ$1,0))="","-",INDEX('ce raw data'!$C$2:$CZ$3000,MATCH(1,INDEX(('ce raw data'!$A$2:$A$3000=C254)*('ce raw data'!$B$2:$B$3000=$B301),,),0),MATCH(M257,'ce raw data'!$C$1:$CZ$1,0))),"-")</f>
        <v>-</v>
      </c>
      <c r="N301" s="8" t="str">
        <f>IFERROR(IF(INDEX('ce raw data'!$C$2:$CZ$3000,MATCH(1,INDEX(('ce raw data'!$A$2:$A$3000=C254)*('ce raw data'!$B$2:$B$3000=$B301),,),0),MATCH(N257,'ce raw data'!$C$1:$CZ$1,0))="","-",INDEX('ce raw data'!$C$2:$CZ$3000,MATCH(1,INDEX(('ce raw data'!$A$2:$A$3000=C254)*('ce raw data'!$B$2:$B$3000=$B301),,),0),MATCH(N257,'ce raw data'!$C$1:$CZ$1,0))),"-")</f>
        <v>-</v>
      </c>
    </row>
    <row r="302" spans="2:14" hidden="1" x14ac:dyDescent="0.4">
      <c r="B302" s="12"/>
      <c r="C302" s="8" t="str">
        <f>IFERROR(IF(INDEX('ce raw data'!$C$2:$CZ$3000,MATCH(1,INDEX(('ce raw data'!$A$2:$A$3000=C254)*('ce raw data'!$B$2:$B$3000=$B303),,),0),MATCH(SUBSTITUTE(C257,"Allele","Height"),'ce raw data'!$C$1:$CZ$1,0))="","-",INDEX('ce raw data'!$C$2:$CZ$3000,MATCH(1,INDEX(('ce raw data'!$A$2:$A$3000=C254)*('ce raw data'!$B$2:$B$3000=$B303),,),0),MATCH(SUBSTITUTE(C257,"Allele","Height"),'ce raw data'!$C$1:$CZ$1,0))),"-")</f>
        <v>-</v>
      </c>
      <c r="D302" s="8" t="str">
        <f>IFERROR(IF(INDEX('ce raw data'!$C$2:$CZ$3000,MATCH(1,INDEX(('ce raw data'!$A$2:$A$3000=C254)*('ce raw data'!$B$2:$B$3000=$B303),,),0),MATCH(SUBSTITUTE(D257,"Allele","Height"),'ce raw data'!$C$1:$CZ$1,0))="","-",INDEX('ce raw data'!$C$2:$CZ$3000,MATCH(1,INDEX(('ce raw data'!$A$2:$A$3000=C254)*('ce raw data'!$B$2:$B$3000=$B303),,),0),MATCH(SUBSTITUTE(D257,"Allele","Height"),'ce raw data'!$C$1:$CZ$1,0))),"-")</f>
        <v>-</v>
      </c>
      <c r="E302" s="8" t="str">
        <f>IFERROR(IF(INDEX('ce raw data'!$C$2:$CZ$3000,MATCH(1,INDEX(('ce raw data'!$A$2:$A$3000=C254)*('ce raw data'!$B$2:$B$3000=$B303),,),0),MATCH(SUBSTITUTE(E257,"Allele","Height"),'ce raw data'!$C$1:$CZ$1,0))="","-",INDEX('ce raw data'!$C$2:$CZ$3000,MATCH(1,INDEX(('ce raw data'!$A$2:$A$3000=C254)*('ce raw data'!$B$2:$B$3000=$B303),,),0),MATCH(SUBSTITUTE(E257,"Allele","Height"),'ce raw data'!$C$1:$CZ$1,0))),"-")</f>
        <v>-</v>
      </c>
      <c r="F302" s="8" t="str">
        <f>IFERROR(IF(INDEX('ce raw data'!$C$2:$CZ$3000,MATCH(1,INDEX(('ce raw data'!$A$2:$A$3000=C254)*('ce raw data'!$B$2:$B$3000=$B303),,),0),MATCH(SUBSTITUTE(F257,"Allele","Height"),'ce raw data'!$C$1:$CZ$1,0))="","-",INDEX('ce raw data'!$C$2:$CZ$3000,MATCH(1,INDEX(('ce raw data'!$A$2:$A$3000=C254)*('ce raw data'!$B$2:$B$3000=$B303),,),0),MATCH(SUBSTITUTE(F257,"Allele","Height"),'ce raw data'!$C$1:$CZ$1,0))),"-")</f>
        <v>-</v>
      </c>
      <c r="G302" s="8" t="str">
        <f>IFERROR(IF(INDEX('ce raw data'!$C$2:$CZ$3000,MATCH(1,INDEX(('ce raw data'!$A$2:$A$3000=C254)*('ce raw data'!$B$2:$B$3000=$B303),,),0),MATCH(SUBSTITUTE(G257,"Allele","Height"),'ce raw data'!$C$1:$CZ$1,0))="","-",INDEX('ce raw data'!$C$2:$CZ$3000,MATCH(1,INDEX(('ce raw data'!$A$2:$A$3000=C254)*('ce raw data'!$B$2:$B$3000=$B303),,),0),MATCH(SUBSTITUTE(G257,"Allele","Height"),'ce raw data'!$C$1:$CZ$1,0))),"-")</f>
        <v>-</v>
      </c>
      <c r="H302" s="8" t="str">
        <f>IFERROR(IF(INDEX('ce raw data'!$C$2:$CZ$3000,MATCH(1,INDEX(('ce raw data'!$A$2:$A$3000=C254)*('ce raw data'!$B$2:$B$3000=$B303),,),0),MATCH(SUBSTITUTE(H257,"Allele","Height"),'ce raw data'!$C$1:$CZ$1,0))="","-",INDEX('ce raw data'!$C$2:$CZ$3000,MATCH(1,INDEX(('ce raw data'!$A$2:$A$3000=C254)*('ce raw data'!$B$2:$B$3000=$B303),,),0),MATCH(SUBSTITUTE(H257,"Allele","Height"),'ce raw data'!$C$1:$CZ$1,0))),"-")</f>
        <v>-</v>
      </c>
      <c r="I302" s="8" t="str">
        <f>IFERROR(IF(INDEX('ce raw data'!$C$2:$CZ$3000,MATCH(1,INDEX(('ce raw data'!$A$2:$A$3000=C254)*('ce raw data'!$B$2:$B$3000=$B303),,),0),MATCH(SUBSTITUTE(I257,"Allele","Height"),'ce raw data'!$C$1:$CZ$1,0))="","-",INDEX('ce raw data'!$C$2:$CZ$3000,MATCH(1,INDEX(('ce raw data'!$A$2:$A$3000=C254)*('ce raw data'!$B$2:$B$3000=$B303),,),0),MATCH(SUBSTITUTE(I257,"Allele","Height"),'ce raw data'!$C$1:$CZ$1,0))),"-")</f>
        <v>-</v>
      </c>
      <c r="J302" s="8" t="str">
        <f>IFERROR(IF(INDEX('ce raw data'!$C$2:$CZ$3000,MATCH(1,INDEX(('ce raw data'!$A$2:$A$3000=C254)*('ce raw data'!$B$2:$B$3000=$B303),,),0),MATCH(SUBSTITUTE(J257,"Allele","Height"),'ce raw data'!$C$1:$CZ$1,0))="","-",INDEX('ce raw data'!$C$2:$CZ$3000,MATCH(1,INDEX(('ce raw data'!$A$2:$A$3000=C254)*('ce raw data'!$B$2:$B$3000=$B303),,),0),MATCH(SUBSTITUTE(J257,"Allele","Height"),'ce raw data'!$C$1:$CZ$1,0))),"-")</f>
        <v>-</v>
      </c>
      <c r="K302" s="8" t="str">
        <f>IFERROR(IF(INDEX('ce raw data'!$C$2:$CZ$3000,MATCH(1,INDEX(('ce raw data'!$A$2:$A$3000=C254)*('ce raw data'!$B$2:$B$3000=$B303),,),0),MATCH(SUBSTITUTE(K257,"Allele","Height"),'ce raw data'!$C$1:$CZ$1,0))="","-",INDEX('ce raw data'!$C$2:$CZ$3000,MATCH(1,INDEX(('ce raw data'!$A$2:$A$3000=C254)*('ce raw data'!$B$2:$B$3000=$B303),,),0),MATCH(SUBSTITUTE(K257,"Allele","Height"),'ce raw data'!$C$1:$CZ$1,0))),"-")</f>
        <v>-</v>
      </c>
      <c r="L302" s="8" t="str">
        <f>IFERROR(IF(INDEX('ce raw data'!$C$2:$CZ$3000,MATCH(1,INDEX(('ce raw data'!$A$2:$A$3000=C254)*('ce raw data'!$B$2:$B$3000=$B303),,),0),MATCH(SUBSTITUTE(L257,"Allele","Height"),'ce raw data'!$C$1:$CZ$1,0))="","-",INDEX('ce raw data'!$C$2:$CZ$3000,MATCH(1,INDEX(('ce raw data'!$A$2:$A$3000=C254)*('ce raw data'!$B$2:$B$3000=$B303),,),0),MATCH(SUBSTITUTE(L257,"Allele","Height"),'ce raw data'!$C$1:$CZ$1,0))),"-")</f>
        <v>-</v>
      </c>
      <c r="M302" s="8" t="str">
        <f>IFERROR(IF(INDEX('ce raw data'!$C$2:$CZ$3000,MATCH(1,INDEX(('ce raw data'!$A$2:$A$3000=C254)*('ce raw data'!$B$2:$B$3000=$B303),,),0),MATCH(SUBSTITUTE(M257,"Allele","Height"),'ce raw data'!$C$1:$CZ$1,0))="","-",INDEX('ce raw data'!$C$2:$CZ$3000,MATCH(1,INDEX(('ce raw data'!$A$2:$A$3000=C254)*('ce raw data'!$B$2:$B$3000=$B303),,),0),MATCH(SUBSTITUTE(M257,"Allele","Height"),'ce raw data'!$C$1:$CZ$1,0))),"-")</f>
        <v>-</v>
      </c>
      <c r="N302" s="8" t="str">
        <f>IFERROR(IF(INDEX('ce raw data'!$C$2:$CZ$3000,MATCH(1,INDEX(('ce raw data'!$A$2:$A$3000=C254)*('ce raw data'!$B$2:$B$3000=$B303),,),0),MATCH(SUBSTITUTE(N257,"Allele","Height"),'ce raw data'!$C$1:$CZ$1,0))="","-",INDEX('ce raw data'!$C$2:$CZ$3000,MATCH(1,INDEX(('ce raw data'!$A$2:$A$3000=C254)*('ce raw data'!$B$2:$B$3000=$B303),,),0),MATCH(SUBSTITUTE(N257,"Allele","Height"),'ce raw data'!$C$1:$CZ$1,0))),"-")</f>
        <v>-</v>
      </c>
    </row>
    <row r="303" spans="2:14" x14ac:dyDescent="0.4">
      <c r="B303" s="12" t="str">
        <f>'Allele Call Table'!$A$115</f>
        <v>D22S1045</v>
      </c>
      <c r="C303" s="8" t="str">
        <f>IFERROR(IF(INDEX('ce raw data'!$C$2:$CZ$3000,MATCH(1,INDEX(('ce raw data'!$A$2:$A$3000=C254)*('ce raw data'!$B$2:$B$3000=$B303),,),0),MATCH(C257,'ce raw data'!$C$1:$CZ$1,0))="","-",INDEX('ce raw data'!$C$2:$CZ$3000,MATCH(1,INDEX(('ce raw data'!$A$2:$A$3000=C254)*('ce raw data'!$B$2:$B$3000=$B303),,),0),MATCH(C257,'ce raw data'!$C$1:$CZ$1,0))),"-")</f>
        <v>-</v>
      </c>
      <c r="D303" s="8" t="str">
        <f>IFERROR(IF(INDEX('ce raw data'!$C$2:$CZ$3000,MATCH(1,INDEX(('ce raw data'!$A$2:$A$3000=C254)*('ce raw data'!$B$2:$B$3000=$B303),,),0),MATCH(D257,'ce raw data'!$C$1:$CZ$1,0))="","-",INDEX('ce raw data'!$C$2:$CZ$3000,MATCH(1,INDEX(('ce raw data'!$A$2:$A$3000=C254)*('ce raw data'!$B$2:$B$3000=$B303),,),0),MATCH(D257,'ce raw data'!$C$1:$CZ$1,0))),"-")</f>
        <v>-</v>
      </c>
      <c r="E303" s="8" t="str">
        <f>IFERROR(IF(INDEX('ce raw data'!$C$2:$CZ$3000,MATCH(1,INDEX(('ce raw data'!$A$2:$A$3000=C254)*('ce raw data'!$B$2:$B$3000=$B303),,),0),MATCH(E257,'ce raw data'!$C$1:$CZ$1,0))="","-",INDEX('ce raw data'!$C$2:$CZ$3000,MATCH(1,INDEX(('ce raw data'!$A$2:$A$3000=C254)*('ce raw data'!$B$2:$B$3000=$B303),,),0),MATCH(E257,'ce raw data'!$C$1:$CZ$1,0))),"-")</f>
        <v>-</v>
      </c>
      <c r="F303" s="8" t="str">
        <f>IFERROR(IF(INDEX('ce raw data'!$C$2:$CZ$3000,MATCH(1,INDEX(('ce raw data'!$A$2:$A$3000=C254)*('ce raw data'!$B$2:$B$3000=$B303),,),0),MATCH(F257,'ce raw data'!$C$1:$CZ$1,0))="","-",INDEX('ce raw data'!$C$2:$CZ$3000,MATCH(1,INDEX(('ce raw data'!$A$2:$A$3000=C254)*('ce raw data'!$B$2:$B$3000=$B303),,),0),MATCH(F257,'ce raw data'!$C$1:$CZ$1,0))),"-")</f>
        <v>-</v>
      </c>
      <c r="G303" s="8" t="str">
        <f>IFERROR(IF(INDEX('ce raw data'!$C$2:$CZ$3000,MATCH(1,INDEX(('ce raw data'!$A$2:$A$3000=C254)*('ce raw data'!$B$2:$B$3000=$B303),,),0),MATCH(G257,'ce raw data'!$C$1:$CZ$1,0))="","-",INDEX('ce raw data'!$C$2:$CZ$3000,MATCH(1,INDEX(('ce raw data'!$A$2:$A$3000=C254)*('ce raw data'!$B$2:$B$3000=$B303),,),0),MATCH(G257,'ce raw data'!$C$1:$CZ$1,0))),"-")</f>
        <v>-</v>
      </c>
      <c r="H303" s="8" t="str">
        <f>IFERROR(IF(INDEX('ce raw data'!$C$2:$CZ$3000,MATCH(1,INDEX(('ce raw data'!$A$2:$A$3000=C254)*('ce raw data'!$B$2:$B$3000=$B303),,),0),MATCH(H257,'ce raw data'!$C$1:$CZ$1,0))="","-",INDEX('ce raw data'!$C$2:$CZ$3000,MATCH(1,INDEX(('ce raw data'!$A$2:$A$3000=C254)*('ce raw data'!$B$2:$B$3000=$B303),,),0),MATCH(H257,'ce raw data'!$C$1:$CZ$1,0))),"-")</f>
        <v>-</v>
      </c>
      <c r="I303" s="8" t="str">
        <f>IFERROR(IF(INDEX('ce raw data'!$C$2:$CZ$3000,MATCH(1,INDEX(('ce raw data'!$A$2:$A$3000=C254)*('ce raw data'!$B$2:$B$3000=$B303),,),0),MATCH(I257,'ce raw data'!$C$1:$CZ$1,0))="","-",INDEX('ce raw data'!$C$2:$CZ$3000,MATCH(1,INDEX(('ce raw data'!$A$2:$A$3000=C254)*('ce raw data'!$B$2:$B$3000=$B303),,),0),MATCH(I257,'ce raw data'!$C$1:$CZ$1,0))),"-")</f>
        <v>-</v>
      </c>
      <c r="J303" s="8" t="str">
        <f>IFERROR(IF(INDEX('ce raw data'!$C$2:$CZ$3000,MATCH(1,INDEX(('ce raw data'!$A$2:$A$3000=C254)*('ce raw data'!$B$2:$B$3000=$B303),,),0),MATCH(J257,'ce raw data'!$C$1:$CZ$1,0))="","-",INDEX('ce raw data'!$C$2:$CZ$3000,MATCH(1,INDEX(('ce raw data'!$A$2:$A$3000=C254)*('ce raw data'!$B$2:$B$3000=$B303),,),0),MATCH(J257,'ce raw data'!$C$1:$CZ$1,0))),"-")</f>
        <v>-</v>
      </c>
      <c r="K303" s="8" t="str">
        <f>IFERROR(IF(INDEX('ce raw data'!$C$2:$CZ$3000,MATCH(1,INDEX(('ce raw data'!$A$2:$A$3000=C254)*('ce raw data'!$B$2:$B$3000=$B303),,),0),MATCH(K257,'ce raw data'!$C$1:$CZ$1,0))="","-",INDEX('ce raw data'!$C$2:$CZ$3000,MATCH(1,INDEX(('ce raw data'!$A$2:$A$3000=C254)*('ce raw data'!$B$2:$B$3000=$B303),,),0),MATCH(K257,'ce raw data'!$C$1:$CZ$1,0))),"-")</f>
        <v>-</v>
      </c>
      <c r="L303" s="8" t="str">
        <f>IFERROR(IF(INDEX('ce raw data'!$C$2:$CZ$3000,MATCH(1,INDEX(('ce raw data'!$A$2:$A$3000=C254)*('ce raw data'!$B$2:$B$3000=$B303),,),0),MATCH(L257,'ce raw data'!$C$1:$CZ$1,0))="","-",INDEX('ce raw data'!$C$2:$CZ$3000,MATCH(1,INDEX(('ce raw data'!$A$2:$A$3000=C254)*('ce raw data'!$B$2:$B$3000=$B303),,),0),MATCH(L257,'ce raw data'!$C$1:$CZ$1,0))),"-")</f>
        <v>-</v>
      </c>
      <c r="M303" s="8" t="str">
        <f>IFERROR(IF(INDEX('ce raw data'!$C$2:$CZ$3000,MATCH(1,INDEX(('ce raw data'!$A$2:$A$3000=C254)*('ce raw data'!$B$2:$B$3000=$B303),,),0),MATCH(M257,'ce raw data'!$C$1:$CZ$1,0))="","-",INDEX('ce raw data'!$C$2:$CZ$3000,MATCH(1,INDEX(('ce raw data'!$A$2:$A$3000=C254)*('ce raw data'!$B$2:$B$3000=$B303),,),0),MATCH(M257,'ce raw data'!$C$1:$CZ$1,0))),"-")</f>
        <v>-</v>
      </c>
      <c r="N303" s="8" t="str">
        <f>IFERROR(IF(INDEX('ce raw data'!$C$2:$CZ$3000,MATCH(1,INDEX(('ce raw data'!$A$2:$A$3000=C254)*('ce raw data'!$B$2:$B$3000=$B303),,),0),MATCH(N257,'ce raw data'!$C$1:$CZ$1,0))="","-",INDEX('ce raw data'!$C$2:$CZ$3000,MATCH(1,INDEX(('ce raw data'!$A$2:$A$3000=C254)*('ce raw data'!$B$2:$B$3000=$B303),,),0),MATCH(N257,'ce raw data'!$C$1:$CZ$1,0))),"-")</f>
        <v>-</v>
      </c>
    </row>
    <row r="304" spans="2:14" hidden="1" x14ac:dyDescent="0.4">
      <c r="B304" s="10"/>
      <c r="C304" s="8" t="str">
        <f>IFERROR(IF(INDEX('ce raw data'!$C$2:$CZ$3000,MATCH(1,INDEX(('ce raw data'!$A$2:$A$3000=C254)*('ce raw data'!$B$2:$B$3000=$B305),,),0),MATCH(SUBSTITUTE(C257,"Allele","Height"),'ce raw data'!$C$1:$CZ$1,0))="","-",INDEX('ce raw data'!$C$2:$CZ$3000,MATCH(1,INDEX(('ce raw data'!$A$2:$A$3000=C254)*('ce raw data'!$B$2:$B$3000=$B305),,),0),MATCH(SUBSTITUTE(C257,"Allele","Height"),'ce raw data'!$C$1:$CZ$1,0))),"-")</f>
        <v>-</v>
      </c>
      <c r="D304" s="8" t="str">
        <f>IFERROR(IF(INDEX('ce raw data'!$C$2:$CZ$3000,MATCH(1,INDEX(('ce raw data'!$A$2:$A$3000=C254)*('ce raw data'!$B$2:$B$3000=$B305),,),0),MATCH(SUBSTITUTE(D257,"Allele","Height"),'ce raw data'!$C$1:$CZ$1,0))="","-",INDEX('ce raw data'!$C$2:$CZ$3000,MATCH(1,INDEX(('ce raw data'!$A$2:$A$3000=C254)*('ce raw data'!$B$2:$B$3000=$B305),,),0),MATCH(SUBSTITUTE(D257,"Allele","Height"),'ce raw data'!$C$1:$CZ$1,0))),"-")</f>
        <v>-</v>
      </c>
      <c r="E304" s="8" t="str">
        <f>IFERROR(IF(INDEX('ce raw data'!$C$2:$CZ$3000,MATCH(1,INDEX(('ce raw data'!$A$2:$A$3000=C254)*('ce raw data'!$B$2:$B$3000=$B305),,),0),MATCH(SUBSTITUTE(E257,"Allele","Height"),'ce raw data'!$C$1:$CZ$1,0))="","-",INDEX('ce raw data'!$C$2:$CZ$3000,MATCH(1,INDEX(('ce raw data'!$A$2:$A$3000=C254)*('ce raw data'!$B$2:$B$3000=$B305),,),0),MATCH(SUBSTITUTE(E257,"Allele","Height"),'ce raw data'!$C$1:$CZ$1,0))),"-")</f>
        <v>-</v>
      </c>
      <c r="F304" s="8" t="str">
        <f>IFERROR(IF(INDEX('ce raw data'!$C$2:$CZ$3000,MATCH(1,INDEX(('ce raw data'!$A$2:$A$3000=C254)*('ce raw data'!$B$2:$B$3000=$B305),,),0),MATCH(SUBSTITUTE(F257,"Allele","Height"),'ce raw data'!$C$1:$CZ$1,0))="","-",INDEX('ce raw data'!$C$2:$CZ$3000,MATCH(1,INDEX(('ce raw data'!$A$2:$A$3000=C254)*('ce raw data'!$B$2:$B$3000=$B305),,),0),MATCH(SUBSTITUTE(F257,"Allele","Height"),'ce raw data'!$C$1:$CZ$1,0))),"-")</f>
        <v>-</v>
      </c>
      <c r="G304" s="8" t="str">
        <f>IFERROR(IF(INDEX('ce raw data'!$C$2:$CZ$3000,MATCH(1,INDEX(('ce raw data'!$A$2:$A$3000=C254)*('ce raw data'!$B$2:$B$3000=$B305),,),0),MATCH(SUBSTITUTE(G257,"Allele","Height"),'ce raw data'!$C$1:$CZ$1,0))="","-",INDEX('ce raw data'!$C$2:$CZ$3000,MATCH(1,INDEX(('ce raw data'!$A$2:$A$3000=C254)*('ce raw data'!$B$2:$B$3000=$B305),,),0),MATCH(SUBSTITUTE(G257,"Allele","Height"),'ce raw data'!$C$1:$CZ$1,0))),"-")</f>
        <v>-</v>
      </c>
      <c r="H304" s="8" t="str">
        <f>IFERROR(IF(INDEX('ce raw data'!$C$2:$CZ$3000,MATCH(1,INDEX(('ce raw data'!$A$2:$A$3000=C254)*('ce raw data'!$B$2:$B$3000=$B305),,),0),MATCH(SUBSTITUTE(H257,"Allele","Height"),'ce raw data'!$C$1:$CZ$1,0))="","-",INDEX('ce raw data'!$C$2:$CZ$3000,MATCH(1,INDEX(('ce raw data'!$A$2:$A$3000=C254)*('ce raw data'!$B$2:$B$3000=$B305),,),0),MATCH(SUBSTITUTE(H257,"Allele","Height"),'ce raw data'!$C$1:$CZ$1,0))),"-")</f>
        <v>-</v>
      </c>
      <c r="I304" s="8" t="str">
        <f>IFERROR(IF(INDEX('ce raw data'!$C$2:$CZ$3000,MATCH(1,INDEX(('ce raw data'!$A$2:$A$3000=C254)*('ce raw data'!$B$2:$B$3000=$B305),,),0),MATCH(SUBSTITUTE(I257,"Allele","Height"),'ce raw data'!$C$1:$CZ$1,0))="","-",INDEX('ce raw data'!$C$2:$CZ$3000,MATCH(1,INDEX(('ce raw data'!$A$2:$A$3000=C254)*('ce raw data'!$B$2:$B$3000=$B305),,),0),MATCH(SUBSTITUTE(I257,"Allele","Height"),'ce raw data'!$C$1:$CZ$1,0))),"-")</f>
        <v>-</v>
      </c>
      <c r="J304" s="8" t="str">
        <f>IFERROR(IF(INDEX('ce raw data'!$C$2:$CZ$3000,MATCH(1,INDEX(('ce raw data'!$A$2:$A$3000=C254)*('ce raw data'!$B$2:$B$3000=$B305),,),0),MATCH(SUBSTITUTE(J257,"Allele","Height"),'ce raw data'!$C$1:$CZ$1,0))="","-",INDEX('ce raw data'!$C$2:$CZ$3000,MATCH(1,INDEX(('ce raw data'!$A$2:$A$3000=C254)*('ce raw data'!$B$2:$B$3000=$B305),,),0),MATCH(SUBSTITUTE(J257,"Allele","Height"),'ce raw data'!$C$1:$CZ$1,0))),"-")</f>
        <v>-</v>
      </c>
      <c r="K304" s="8" t="str">
        <f>IFERROR(IF(INDEX('ce raw data'!$C$2:$CZ$3000,MATCH(1,INDEX(('ce raw data'!$A$2:$A$3000=C254)*('ce raw data'!$B$2:$B$3000=$B305),,),0),MATCH(SUBSTITUTE(K257,"Allele","Height"),'ce raw data'!$C$1:$CZ$1,0))="","-",INDEX('ce raw data'!$C$2:$CZ$3000,MATCH(1,INDEX(('ce raw data'!$A$2:$A$3000=C254)*('ce raw data'!$B$2:$B$3000=$B305),,),0),MATCH(SUBSTITUTE(K257,"Allele","Height"),'ce raw data'!$C$1:$CZ$1,0))),"-")</f>
        <v>-</v>
      </c>
      <c r="L304" s="8" t="str">
        <f>IFERROR(IF(INDEX('ce raw data'!$C$2:$CZ$3000,MATCH(1,INDEX(('ce raw data'!$A$2:$A$3000=C254)*('ce raw data'!$B$2:$B$3000=$B305),,),0),MATCH(SUBSTITUTE(L257,"Allele","Height"),'ce raw data'!$C$1:$CZ$1,0))="","-",INDEX('ce raw data'!$C$2:$CZ$3000,MATCH(1,INDEX(('ce raw data'!$A$2:$A$3000=C254)*('ce raw data'!$B$2:$B$3000=$B305),,),0),MATCH(SUBSTITUTE(L257,"Allele","Height"),'ce raw data'!$C$1:$CZ$1,0))),"-")</f>
        <v>-</v>
      </c>
      <c r="M304" s="8" t="str">
        <f>IFERROR(IF(INDEX('ce raw data'!$C$2:$CZ$3000,MATCH(1,INDEX(('ce raw data'!$A$2:$A$3000=C254)*('ce raw data'!$B$2:$B$3000=$B305),,),0),MATCH(SUBSTITUTE(M257,"Allele","Height"),'ce raw data'!$C$1:$CZ$1,0))="","-",INDEX('ce raw data'!$C$2:$CZ$3000,MATCH(1,INDEX(('ce raw data'!$A$2:$A$3000=C254)*('ce raw data'!$B$2:$B$3000=$B305),,),0),MATCH(SUBSTITUTE(M257,"Allele","Height"),'ce raw data'!$C$1:$CZ$1,0))),"-")</f>
        <v>-</v>
      </c>
      <c r="N304" s="8" t="str">
        <f>IFERROR(IF(INDEX('ce raw data'!$C$2:$CZ$3000,MATCH(1,INDEX(('ce raw data'!$A$2:$A$3000=C254)*('ce raw data'!$B$2:$B$3000=$B305),,),0),MATCH(SUBSTITUTE(N257,"Allele","Height"),'ce raw data'!$C$1:$CZ$1,0))="","-",INDEX('ce raw data'!$C$2:$CZ$3000,MATCH(1,INDEX(('ce raw data'!$A$2:$A$3000=C254)*('ce raw data'!$B$2:$B$3000=$B305),,),0),MATCH(SUBSTITUTE(N257,"Allele","Height"),'ce raw data'!$C$1:$CZ$1,0))),"-")</f>
        <v>-</v>
      </c>
    </row>
    <row r="305" spans="2:14" x14ac:dyDescent="0.4">
      <c r="B305" s="13" t="str">
        <f>'Allele Call Table'!$A$117</f>
        <v>DYS391</v>
      </c>
      <c r="C305" s="8" t="str">
        <f>IFERROR(IF(INDEX('ce raw data'!$C$2:$CZ$3000,MATCH(1,INDEX(('ce raw data'!$A$2:$A$3000=C254)*('ce raw data'!$B$2:$B$3000=$B305),,),0),MATCH(C257,'ce raw data'!$C$1:$CZ$1,0))="","-",INDEX('ce raw data'!$C$2:$CZ$3000,MATCH(1,INDEX(('ce raw data'!$A$2:$A$3000=C254)*('ce raw data'!$B$2:$B$3000=$B305),,),0),MATCH(C257,'ce raw data'!$C$1:$CZ$1,0))),"-")</f>
        <v>-</v>
      </c>
      <c r="D305" s="8" t="str">
        <f>IFERROR(IF(INDEX('ce raw data'!$C$2:$CZ$3000,MATCH(1,INDEX(('ce raw data'!$A$2:$A$3000=C254)*('ce raw data'!$B$2:$B$3000=$B305),,),0),MATCH(D257,'ce raw data'!$C$1:$CZ$1,0))="","-",INDEX('ce raw data'!$C$2:$CZ$3000,MATCH(1,INDEX(('ce raw data'!$A$2:$A$3000=C254)*('ce raw data'!$B$2:$B$3000=$B305),,),0),MATCH(D257,'ce raw data'!$C$1:$CZ$1,0))),"-")</f>
        <v>-</v>
      </c>
      <c r="E305" s="8" t="str">
        <f>IFERROR(IF(INDEX('ce raw data'!$C$2:$CZ$3000,MATCH(1,INDEX(('ce raw data'!$A$2:$A$3000=C254)*('ce raw data'!$B$2:$B$3000=$B305),,),0),MATCH(E257,'ce raw data'!$C$1:$CZ$1,0))="","-",INDEX('ce raw data'!$C$2:$CZ$3000,MATCH(1,INDEX(('ce raw data'!$A$2:$A$3000=C254)*('ce raw data'!$B$2:$B$3000=$B305),,),0),MATCH(E257,'ce raw data'!$C$1:$CZ$1,0))),"-")</f>
        <v>-</v>
      </c>
      <c r="F305" s="8" t="str">
        <f>IFERROR(IF(INDEX('ce raw data'!$C$2:$CZ$3000,MATCH(1,INDEX(('ce raw data'!$A$2:$A$3000=C254)*('ce raw data'!$B$2:$B$3000=$B305),,),0),MATCH(F257,'ce raw data'!$C$1:$CZ$1,0))="","-",INDEX('ce raw data'!$C$2:$CZ$3000,MATCH(1,INDEX(('ce raw data'!$A$2:$A$3000=C254)*('ce raw data'!$B$2:$B$3000=$B305),,),0),MATCH(F257,'ce raw data'!$C$1:$CZ$1,0))),"-")</f>
        <v>-</v>
      </c>
      <c r="G305" s="8" t="str">
        <f>IFERROR(IF(INDEX('ce raw data'!$C$2:$CZ$3000,MATCH(1,INDEX(('ce raw data'!$A$2:$A$3000=C254)*('ce raw data'!$B$2:$B$3000=$B305),,),0),MATCH(G257,'ce raw data'!$C$1:$CZ$1,0))="","-",INDEX('ce raw data'!$C$2:$CZ$3000,MATCH(1,INDEX(('ce raw data'!$A$2:$A$3000=C254)*('ce raw data'!$B$2:$B$3000=$B305),,),0),MATCH(G257,'ce raw data'!$C$1:$CZ$1,0))),"-")</f>
        <v>-</v>
      </c>
      <c r="H305" s="8" t="str">
        <f>IFERROR(IF(INDEX('ce raw data'!$C$2:$CZ$3000,MATCH(1,INDEX(('ce raw data'!$A$2:$A$3000=C254)*('ce raw data'!$B$2:$B$3000=$B305),,),0),MATCH(H257,'ce raw data'!$C$1:$CZ$1,0))="","-",INDEX('ce raw data'!$C$2:$CZ$3000,MATCH(1,INDEX(('ce raw data'!$A$2:$A$3000=C254)*('ce raw data'!$B$2:$B$3000=$B305),,),0),MATCH(H257,'ce raw data'!$C$1:$CZ$1,0))),"-")</f>
        <v>-</v>
      </c>
      <c r="I305" s="8" t="str">
        <f>IFERROR(IF(INDEX('ce raw data'!$C$2:$CZ$3000,MATCH(1,INDEX(('ce raw data'!$A$2:$A$3000=C254)*('ce raw data'!$B$2:$B$3000=$B305),,),0),MATCH(I257,'ce raw data'!$C$1:$CZ$1,0))="","-",INDEX('ce raw data'!$C$2:$CZ$3000,MATCH(1,INDEX(('ce raw data'!$A$2:$A$3000=C254)*('ce raw data'!$B$2:$B$3000=$B305),,),0),MATCH(I257,'ce raw data'!$C$1:$CZ$1,0))),"-")</f>
        <v>-</v>
      </c>
      <c r="J305" s="8" t="str">
        <f>IFERROR(IF(INDEX('ce raw data'!$C$2:$CZ$3000,MATCH(1,INDEX(('ce raw data'!$A$2:$A$3000=C254)*('ce raw data'!$B$2:$B$3000=$B305),,),0),MATCH(J257,'ce raw data'!$C$1:$CZ$1,0))="","-",INDEX('ce raw data'!$C$2:$CZ$3000,MATCH(1,INDEX(('ce raw data'!$A$2:$A$3000=C254)*('ce raw data'!$B$2:$B$3000=$B305),,),0),MATCH(J257,'ce raw data'!$C$1:$CZ$1,0))),"-")</f>
        <v>-</v>
      </c>
      <c r="K305" s="8" t="str">
        <f>IFERROR(IF(INDEX('ce raw data'!$C$2:$CZ$3000,MATCH(1,INDEX(('ce raw data'!$A$2:$A$3000=C254)*('ce raw data'!$B$2:$B$3000=$B305),,),0),MATCH(K257,'ce raw data'!$C$1:$CZ$1,0))="","-",INDEX('ce raw data'!$C$2:$CZ$3000,MATCH(1,INDEX(('ce raw data'!$A$2:$A$3000=C254)*('ce raw data'!$B$2:$B$3000=$B305),,),0),MATCH(K257,'ce raw data'!$C$1:$CZ$1,0))),"-")</f>
        <v>-</v>
      </c>
      <c r="L305" s="8" t="str">
        <f>IFERROR(IF(INDEX('ce raw data'!$C$2:$CZ$3000,MATCH(1,INDEX(('ce raw data'!$A$2:$A$3000=C254)*('ce raw data'!$B$2:$B$3000=$B305),,),0),MATCH(L257,'ce raw data'!$C$1:$CZ$1,0))="","-",INDEX('ce raw data'!$C$2:$CZ$3000,MATCH(1,INDEX(('ce raw data'!$A$2:$A$3000=C254)*('ce raw data'!$B$2:$B$3000=$B305),,),0),MATCH(L257,'ce raw data'!$C$1:$CZ$1,0))),"-")</f>
        <v>-</v>
      </c>
      <c r="M305" s="8" t="str">
        <f>IFERROR(IF(INDEX('ce raw data'!$C$2:$CZ$3000,MATCH(1,INDEX(('ce raw data'!$A$2:$A$3000=C254)*('ce raw data'!$B$2:$B$3000=$B305),,),0),MATCH(M257,'ce raw data'!$C$1:$CZ$1,0))="","-",INDEX('ce raw data'!$C$2:$CZ$3000,MATCH(1,INDEX(('ce raw data'!$A$2:$A$3000=C254)*('ce raw data'!$B$2:$B$3000=$B305),,),0),MATCH(M257,'ce raw data'!$C$1:$CZ$1,0))),"-")</f>
        <v>-</v>
      </c>
      <c r="N305" s="8" t="str">
        <f>IFERROR(IF(INDEX('ce raw data'!$C$2:$CZ$3000,MATCH(1,INDEX(('ce raw data'!$A$2:$A$3000=C254)*('ce raw data'!$B$2:$B$3000=$B305),,),0),MATCH(N257,'ce raw data'!$C$1:$CZ$1,0))="","-",INDEX('ce raw data'!$C$2:$CZ$3000,MATCH(1,INDEX(('ce raw data'!$A$2:$A$3000=C254)*('ce raw data'!$B$2:$B$3000=$B305),,),0),MATCH(N257,'ce raw data'!$C$1:$CZ$1,0))),"-")</f>
        <v>-</v>
      </c>
    </row>
    <row r="306" spans="2:14" hidden="1" x14ac:dyDescent="0.4">
      <c r="B306" s="13"/>
      <c r="C306" s="8" t="str">
        <f>IFERROR(IF(INDEX('ce raw data'!$C$2:$CZ$3000,MATCH(1,INDEX(('ce raw data'!$A$2:$A$3000=C254)*('ce raw data'!$B$2:$B$3000=$B307),,),0),MATCH(SUBSTITUTE(C257,"Allele","Height"),'ce raw data'!$C$1:$CZ$1,0))="","-",INDEX('ce raw data'!$C$2:$CZ$3000,MATCH(1,INDEX(('ce raw data'!$A$2:$A$3000=C254)*('ce raw data'!$B$2:$B$3000=$B307),,),0),MATCH(SUBSTITUTE(C257,"Allele","Height"),'ce raw data'!$C$1:$CZ$1,0))),"-")</f>
        <v>-</v>
      </c>
      <c r="D306" s="8" t="str">
        <f>IFERROR(IF(INDEX('ce raw data'!$C$2:$CZ$3000,MATCH(1,INDEX(('ce raw data'!$A$2:$A$3000=C254)*('ce raw data'!$B$2:$B$3000=$B307),,),0),MATCH(SUBSTITUTE(D257,"Allele","Height"),'ce raw data'!$C$1:$CZ$1,0))="","-",INDEX('ce raw data'!$C$2:$CZ$3000,MATCH(1,INDEX(('ce raw data'!$A$2:$A$3000=C254)*('ce raw data'!$B$2:$B$3000=$B307),,),0),MATCH(SUBSTITUTE(D257,"Allele","Height"),'ce raw data'!$C$1:$CZ$1,0))),"-")</f>
        <v>-</v>
      </c>
      <c r="E306" s="8" t="str">
        <f>IFERROR(IF(INDEX('ce raw data'!$C$2:$CZ$3000,MATCH(1,INDEX(('ce raw data'!$A$2:$A$3000=C254)*('ce raw data'!$B$2:$B$3000=$B307),,),0),MATCH(SUBSTITUTE(E257,"Allele","Height"),'ce raw data'!$C$1:$CZ$1,0))="","-",INDEX('ce raw data'!$C$2:$CZ$3000,MATCH(1,INDEX(('ce raw data'!$A$2:$A$3000=C254)*('ce raw data'!$B$2:$B$3000=$B307),,),0),MATCH(SUBSTITUTE(E257,"Allele","Height"),'ce raw data'!$C$1:$CZ$1,0))),"-")</f>
        <v>-</v>
      </c>
      <c r="F306" s="8" t="str">
        <f>IFERROR(IF(INDEX('ce raw data'!$C$2:$CZ$3000,MATCH(1,INDEX(('ce raw data'!$A$2:$A$3000=C254)*('ce raw data'!$B$2:$B$3000=$B307),,),0),MATCH(SUBSTITUTE(F257,"Allele","Height"),'ce raw data'!$C$1:$CZ$1,0))="","-",INDEX('ce raw data'!$C$2:$CZ$3000,MATCH(1,INDEX(('ce raw data'!$A$2:$A$3000=C254)*('ce raw data'!$B$2:$B$3000=$B307),,),0),MATCH(SUBSTITUTE(F257,"Allele","Height"),'ce raw data'!$C$1:$CZ$1,0))),"-")</f>
        <v>-</v>
      </c>
      <c r="G306" s="8" t="str">
        <f>IFERROR(IF(INDEX('ce raw data'!$C$2:$CZ$3000,MATCH(1,INDEX(('ce raw data'!$A$2:$A$3000=C254)*('ce raw data'!$B$2:$B$3000=$B307),,),0),MATCH(SUBSTITUTE(G257,"Allele","Height"),'ce raw data'!$C$1:$CZ$1,0))="","-",INDEX('ce raw data'!$C$2:$CZ$3000,MATCH(1,INDEX(('ce raw data'!$A$2:$A$3000=C254)*('ce raw data'!$B$2:$B$3000=$B307),,),0),MATCH(SUBSTITUTE(G257,"Allele","Height"),'ce raw data'!$C$1:$CZ$1,0))),"-")</f>
        <v>-</v>
      </c>
      <c r="H306" s="8" t="str">
        <f>IFERROR(IF(INDEX('ce raw data'!$C$2:$CZ$3000,MATCH(1,INDEX(('ce raw data'!$A$2:$A$3000=C254)*('ce raw data'!$B$2:$B$3000=$B307),,),0),MATCH(SUBSTITUTE(H257,"Allele","Height"),'ce raw data'!$C$1:$CZ$1,0))="","-",INDEX('ce raw data'!$C$2:$CZ$3000,MATCH(1,INDEX(('ce raw data'!$A$2:$A$3000=C254)*('ce raw data'!$B$2:$B$3000=$B307),,),0),MATCH(SUBSTITUTE(H257,"Allele","Height"),'ce raw data'!$C$1:$CZ$1,0))),"-")</f>
        <v>-</v>
      </c>
      <c r="I306" s="8" t="str">
        <f>IFERROR(IF(INDEX('ce raw data'!$C$2:$CZ$3000,MATCH(1,INDEX(('ce raw data'!$A$2:$A$3000=C254)*('ce raw data'!$B$2:$B$3000=$B307),,),0),MATCH(SUBSTITUTE(I257,"Allele","Height"),'ce raw data'!$C$1:$CZ$1,0))="","-",INDEX('ce raw data'!$C$2:$CZ$3000,MATCH(1,INDEX(('ce raw data'!$A$2:$A$3000=C254)*('ce raw data'!$B$2:$B$3000=$B307),,),0),MATCH(SUBSTITUTE(I257,"Allele","Height"),'ce raw data'!$C$1:$CZ$1,0))),"-")</f>
        <v>-</v>
      </c>
      <c r="J306" s="8" t="str">
        <f>IFERROR(IF(INDEX('ce raw data'!$C$2:$CZ$3000,MATCH(1,INDEX(('ce raw data'!$A$2:$A$3000=C254)*('ce raw data'!$B$2:$B$3000=$B307),,),0),MATCH(SUBSTITUTE(J257,"Allele","Height"),'ce raw data'!$C$1:$CZ$1,0))="","-",INDEX('ce raw data'!$C$2:$CZ$3000,MATCH(1,INDEX(('ce raw data'!$A$2:$A$3000=C254)*('ce raw data'!$B$2:$B$3000=$B307),,),0),MATCH(SUBSTITUTE(J257,"Allele","Height"),'ce raw data'!$C$1:$CZ$1,0))),"-")</f>
        <v>-</v>
      </c>
      <c r="K306" s="8" t="str">
        <f>IFERROR(IF(INDEX('ce raw data'!$C$2:$CZ$3000,MATCH(1,INDEX(('ce raw data'!$A$2:$A$3000=C254)*('ce raw data'!$B$2:$B$3000=$B307),,),0),MATCH(SUBSTITUTE(K257,"Allele","Height"),'ce raw data'!$C$1:$CZ$1,0))="","-",INDEX('ce raw data'!$C$2:$CZ$3000,MATCH(1,INDEX(('ce raw data'!$A$2:$A$3000=C254)*('ce raw data'!$B$2:$B$3000=$B307),,),0),MATCH(SUBSTITUTE(K257,"Allele","Height"),'ce raw data'!$C$1:$CZ$1,0))),"-")</f>
        <v>-</v>
      </c>
      <c r="L306" s="8" t="str">
        <f>IFERROR(IF(INDEX('ce raw data'!$C$2:$CZ$3000,MATCH(1,INDEX(('ce raw data'!$A$2:$A$3000=C254)*('ce raw data'!$B$2:$B$3000=$B307),,),0),MATCH(SUBSTITUTE(L257,"Allele","Height"),'ce raw data'!$C$1:$CZ$1,0))="","-",INDEX('ce raw data'!$C$2:$CZ$3000,MATCH(1,INDEX(('ce raw data'!$A$2:$A$3000=C254)*('ce raw data'!$B$2:$B$3000=$B307),,),0),MATCH(SUBSTITUTE(L257,"Allele","Height"),'ce raw data'!$C$1:$CZ$1,0))),"-")</f>
        <v>-</v>
      </c>
      <c r="M306" s="8" t="str">
        <f>IFERROR(IF(INDEX('ce raw data'!$C$2:$CZ$3000,MATCH(1,INDEX(('ce raw data'!$A$2:$A$3000=C254)*('ce raw data'!$B$2:$B$3000=$B307),,),0),MATCH(SUBSTITUTE(M257,"Allele","Height"),'ce raw data'!$C$1:$CZ$1,0))="","-",INDEX('ce raw data'!$C$2:$CZ$3000,MATCH(1,INDEX(('ce raw data'!$A$2:$A$3000=C254)*('ce raw data'!$B$2:$B$3000=$B307),,),0),MATCH(SUBSTITUTE(M257,"Allele","Height"),'ce raw data'!$C$1:$CZ$1,0))),"-")</f>
        <v>-</v>
      </c>
      <c r="N306" s="8" t="str">
        <f>IFERROR(IF(INDEX('ce raw data'!$C$2:$CZ$3000,MATCH(1,INDEX(('ce raw data'!$A$2:$A$3000=C254)*('ce raw data'!$B$2:$B$3000=$B307),,),0),MATCH(SUBSTITUTE(N257,"Allele","Height"),'ce raw data'!$C$1:$CZ$1,0))="","-",INDEX('ce raw data'!$C$2:$CZ$3000,MATCH(1,INDEX(('ce raw data'!$A$2:$A$3000=C254)*('ce raw data'!$B$2:$B$3000=$B307),,),0),MATCH(SUBSTITUTE(N257,"Allele","Height"),'ce raw data'!$C$1:$CZ$1,0))),"-")</f>
        <v>-</v>
      </c>
    </row>
    <row r="307" spans="2:14" x14ac:dyDescent="0.4">
      <c r="B307" s="13" t="str">
        <f>'Allele Call Table'!$A$119</f>
        <v>FGA</v>
      </c>
      <c r="C307" s="8" t="str">
        <f>IFERROR(IF(INDEX('ce raw data'!$C$2:$CZ$3000,MATCH(1,INDEX(('ce raw data'!$A$2:$A$3000=C254)*('ce raw data'!$B$2:$B$3000=$B307),,),0),MATCH(C257,'ce raw data'!$C$1:$CZ$1,0))="","-",INDEX('ce raw data'!$C$2:$CZ$3000,MATCH(1,INDEX(('ce raw data'!$A$2:$A$3000=C254)*('ce raw data'!$B$2:$B$3000=$B307),,),0),MATCH(C257,'ce raw data'!$C$1:$CZ$1,0))),"-")</f>
        <v>-</v>
      </c>
      <c r="D307" s="8" t="str">
        <f>IFERROR(IF(INDEX('ce raw data'!$C$2:$CZ$3000,MATCH(1,INDEX(('ce raw data'!$A$2:$A$3000=C254)*('ce raw data'!$B$2:$B$3000=$B307),,),0),MATCH(D257,'ce raw data'!$C$1:$CZ$1,0))="","-",INDEX('ce raw data'!$C$2:$CZ$3000,MATCH(1,INDEX(('ce raw data'!$A$2:$A$3000=C254)*('ce raw data'!$B$2:$B$3000=$B307),,),0),MATCH(D257,'ce raw data'!$C$1:$CZ$1,0))),"-")</f>
        <v>-</v>
      </c>
      <c r="E307" s="8" t="str">
        <f>IFERROR(IF(INDEX('ce raw data'!$C$2:$CZ$3000,MATCH(1,INDEX(('ce raw data'!$A$2:$A$3000=C254)*('ce raw data'!$B$2:$B$3000=$B307),,),0),MATCH(E257,'ce raw data'!$C$1:$CZ$1,0))="","-",INDEX('ce raw data'!$C$2:$CZ$3000,MATCH(1,INDEX(('ce raw data'!$A$2:$A$3000=C254)*('ce raw data'!$B$2:$B$3000=$B307),,),0),MATCH(E257,'ce raw data'!$C$1:$CZ$1,0))),"-")</f>
        <v>-</v>
      </c>
      <c r="F307" s="8" t="str">
        <f>IFERROR(IF(INDEX('ce raw data'!$C$2:$CZ$3000,MATCH(1,INDEX(('ce raw data'!$A$2:$A$3000=C254)*('ce raw data'!$B$2:$B$3000=$B307),,),0),MATCH(F257,'ce raw data'!$C$1:$CZ$1,0))="","-",INDEX('ce raw data'!$C$2:$CZ$3000,MATCH(1,INDEX(('ce raw data'!$A$2:$A$3000=C254)*('ce raw data'!$B$2:$B$3000=$B307),,),0),MATCH(F257,'ce raw data'!$C$1:$CZ$1,0))),"-")</f>
        <v>-</v>
      </c>
      <c r="G307" s="8" t="str">
        <f>IFERROR(IF(INDEX('ce raw data'!$C$2:$CZ$3000,MATCH(1,INDEX(('ce raw data'!$A$2:$A$3000=C254)*('ce raw data'!$B$2:$B$3000=$B307),,),0),MATCH(G257,'ce raw data'!$C$1:$CZ$1,0))="","-",INDEX('ce raw data'!$C$2:$CZ$3000,MATCH(1,INDEX(('ce raw data'!$A$2:$A$3000=C254)*('ce raw data'!$B$2:$B$3000=$B307),,),0),MATCH(G257,'ce raw data'!$C$1:$CZ$1,0))),"-")</f>
        <v>-</v>
      </c>
      <c r="H307" s="8" t="str">
        <f>IFERROR(IF(INDEX('ce raw data'!$C$2:$CZ$3000,MATCH(1,INDEX(('ce raw data'!$A$2:$A$3000=C254)*('ce raw data'!$B$2:$B$3000=$B307),,),0),MATCH(H257,'ce raw data'!$C$1:$CZ$1,0))="","-",INDEX('ce raw data'!$C$2:$CZ$3000,MATCH(1,INDEX(('ce raw data'!$A$2:$A$3000=C254)*('ce raw data'!$B$2:$B$3000=$B307),,),0),MATCH(H257,'ce raw data'!$C$1:$CZ$1,0))),"-")</f>
        <v>-</v>
      </c>
      <c r="I307" s="8" t="str">
        <f>IFERROR(IF(INDEX('ce raw data'!$C$2:$CZ$3000,MATCH(1,INDEX(('ce raw data'!$A$2:$A$3000=C254)*('ce raw data'!$B$2:$B$3000=$B307),,),0),MATCH(I257,'ce raw data'!$C$1:$CZ$1,0))="","-",INDEX('ce raw data'!$C$2:$CZ$3000,MATCH(1,INDEX(('ce raw data'!$A$2:$A$3000=C254)*('ce raw data'!$B$2:$B$3000=$B307),,),0),MATCH(I257,'ce raw data'!$C$1:$CZ$1,0))),"-")</f>
        <v>-</v>
      </c>
      <c r="J307" s="8" t="str">
        <f>IFERROR(IF(INDEX('ce raw data'!$C$2:$CZ$3000,MATCH(1,INDEX(('ce raw data'!$A$2:$A$3000=C254)*('ce raw data'!$B$2:$B$3000=$B307),,),0),MATCH(J257,'ce raw data'!$C$1:$CZ$1,0))="","-",INDEX('ce raw data'!$C$2:$CZ$3000,MATCH(1,INDEX(('ce raw data'!$A$2:$A$3000=C254)*('ce raw data'!$B$2:$B$3000=$B307),,),0),MATCH(J257,'ce raw data'!$C$1:$CZ$1,0))),"-")</f>
        <v>-</v>
      </c>
      <c r="K307" s="8" t="str">
        <f>IFERROR(IF(INDEX('ce raw data'!$C$2:$CZ$3000,MATCH(1,INDEX(('ce raw data'!$A$2:$A$3000=C254)*('ce raw data'!$B$2:$B$3000=$B307),,),0),MATCH(K257,'ce raw data'!$C$1:$CZ$1,0))="","-",INDEX('ce raw data'!$C$2:$CZ$3000,MATCH(1,INDEX(('ce raw data'!$A$2:$A$3000=C254)*('ce raw data'!$B$2:$B$3000=$B307),,),0),MATCH(K257,'ce raw data'!$C$1:$CZ$1,0))),"-")</f>
        <v>-</v>
      </c>
      <c r="L307" s="8" t="str">
        <f>IFERROR(IF(INDEX('ce raw data'!$C$2:$CZ$3000,MATCH(1,INDEX(('ce raw data'!$A$2:$A$3000=C254)*('ce raw data'!$B$2:$B$3000=$B307),,),0),MATCH(L257,'ce raw data'!$C$1:$CZ$1,0))="","-",INDEX('ce raw data'!$C$2:$CZ$3000,MATCH(1,INDEX(('ce raw data'!$A$2:$A$3000=C254)*('ce raw data'!$B$2:$B$3000=$B307),,),0),MATCH(L257,'ce raw data'!$C$1:$CZ$1,0))),"-")</f>
        <v>-</v>
      </c>
      <c r="M307" s="8" t="str">
        <f>IFERROR(IF(INDEX('ce raw data'!$C$2:$CZ$3000,MATCH(1,INDEX(('ce raw data'!$A$2:$A$3000=C254)*('ce raw data'!$B$2:$B$3000=$B307),,),0),MATCH(M257,'ce raw data'!$C$1:$CZ$1,0))="","-",INDEX('ce raw data'!$C$2:$CZ$3000,MATCH(1,INDEX(('ce raw data'!$A$2:$A$3000=C254)*('ce raw data'!$B$2:$B$3000=$B307),,),0),MATCH(M257,'ce raw data'!$C$1:$CZ$1,0))),"-")</f>
        <v>-</v>
      </c>
      <c r="N307" s="8" t="str">
        <f>IFERROR(IF(INDEX('ce raw data'!$C$2:$CZ$3000,MATCH(1,INDEX(('ce raw data'!$A$2:$A$3000=C254)*('ce raw data'!$B$2:$B$3000=$B307),,),0),MATCH(N257,'ce raw data'!$C$1:$CZ$1,0))="","-",INDEX('ce raw data'!$C$2:$CZ$3000,MATCH(1,INDEX(('ce raw data'!$A$2:$A$3000=C254)*('ce raw data'!$B$2:$B$3000=$B307),,),0),MATCH(N257,'ce raw data'!$C$1:$CZ$1,0))),"-")</f>
        <v>-</v>
      </c>
    </row>
    <row r="308" spans="2:14" hidden="1" x14ac:dyDescent="0.4">
      <c r="B308" s="13"/>
      <c r="C308" s="8" t="str">
        <f>IFERROR(IF(INDEX('ce raw data'!$C$2:$CZ$3000,MATCH(1,INDEX(('ce raw data'!$A$2:$A$3000=C254)*('ce raw data'!$B$2:$B$3000=$B309),,),0),MATCH(SUBSTITUTE(C257,"Allele","Height"),'ce raw data'!$C$1:$CZ$1,0))="","-",INDEX('ce raw data'!$C$2:$CZ$3000,MATCH(1,INDEX(('ce raw data'!$A$2:$A$3000=C254)*('ce raw data'!$B$2:$B$3000=$B309),,),0),MATCH(SUBSTITUTE(C257,"Allele","Height"),'ce raw data'!$C$1:$CZ$1,0))),"-")</f>
        <v>-</v>
      </c>
      <c r="D308" s="8" t="str">
        <f>IFERROR(IF(INDEX('ce raw data'!$C$2:$CZ$3000,MATCH(1,INDEX(('ce raw data'!$A$2:$A$3000=C254)*('ce raw data'!$B$2:$B$3000=$B309),,),0),MATCH(SUBSTITUTE(D257,"Allele","Height"),'ce raw data'!$C$1:$CZ$1,0))="","-",INDEX('ce raw data'!$C$2:$CZ$3000,MATCH(1,INDEX(('ce raw data'!$A$2:$A$3000=C254)*('ce raw data'!$B$2:$B$3000=$B309),,),0),MATCH(SUBSTITUTE(D257,"Allele","Height"),'ce raw data'!$C$1:$CZ$1,0))),"-")</f>
        <v>-</v>
      </c>
      <c r="E308" s="8" t="str">
        <f>IFERROR(IF(INDEX('ce raw data'!$C$2:$CZ$3000,MATCH(1,INDEX(('ce raw data'!$A$2:$A$3000=C254)*('ce raw data'!$B$2:$B$3000=$B309),,),0),MATCH(SUBSTITUTE(E257,"Allele","Height"),'ce raw data'!$C$1:$CZ$1,0))="","-",INDEX('ce raw data'!$C$2:$CZ$3000,MATCH(1,INDEX(('ce raw data'!$A$2:$A$3000=C254)*('ce raw data'!$B$2:$B$3000=$B309),,),0),MATCH(SUBSTITUTE(E257,"Allele","Height"),'ce raw data'!$C$1:$CZ$1,0))),"-")</f>
        <v>-</v>
      </c>
      <c r="F308" s="8" t="str">
        <f>IFERROR(IF(INDEX('ce raw data'!$C$2:$CZ$3000,MATCH(1,INDEX(('ce raw data'!$A$2:$A$3000=C254)*('ce raw data'!$B$2:$B$3000=$B309),,),0),MATCH(SUBSTITUTE(F257,"Allele","Height"),'ce raw data'!$C$1:$CZ$1,0))="","-",INDEX('ce raw data'!$C$2:$CZ$3000,MATCH(1,INDEX(('ce raw data'!$A$2:$A$3000=C254)*('ce raw data'!$B$2:$B$3000=$B309),,),0),MATCH(SUBSTITUTE(F257,"Allele","Height"),'ce raw data'!$C$1:$CZ$1,0))),"-")</f>
        <v>-</v>
      </c>
      <c r="G308" s="8" t="str">
        <f>IFERROR(IF(INDEX('ce raw data'!$C$2:$CZ$3000,MATCH(1,INDEX(('ce raw data'!$A$2:$A$3000=C254)*('ce raw data'!$B$2:$B$3000=$B309),,),0),MATCH(SUBSTITUTE(G257,"Allele","Height"),'ce raw data'!$C$1:$CZ$1,0))="","-",INDEX('ce raw data'!$C$2:$CZ$3000,MATCH(1,INDEX(('ce raw data'!$A$2:$A$3000=C254)*('ce raw data'!$B$2:$B$3000=$B309),,),0),MATCH(SUBSTITUTE(G257,"Allele","Height"),'ce raw data'!$C$1:$CZ$1,0))),"-")</f>
        <v>-</v>
      </c>
      <c r="H308" s="8" t="str">
        <f>IFERROR(IF(INDEX('ce raw data'!$C$2:$CZ$3000,MATCH(1,INDEX(('ce raw data'!$A$2:$A$3000=C254)*('ce raw data'!$B$2:$B$3000=$B309),,),0),MATCH(SUBSTITUTE(H257,"Allele","Height"),'ce raw data'!$C$1:$CZ$1,0))="","-",INDEX('ce raw data'!$C$2:$CZ$3000,MATCH(1,INDEX(('ce raw data'!$A$2:$A$3000=C254)*('ce raw data'!$B$2:$B$3000=$B309),,),0),MATCH(SUBSTITUTE(H257,"Allele","Height"),'ce raw data'!$C$1:$CZ$1,0))),"-")</f>
        <v>-</v>
      </c>
      <c r="I308" s="8" t="str">
        <f>IFERROR(IF(INDEX('ce raw data'!$C$2:$CZ$3000,MATCH(1,INDEX(('ce raw data'!$A$2:$A$3000=C254)*('ce raw data'!$B$2:$B$3000=$B309),,),0),MATCH(SUBSTITUTE(I257,"Allele","Height"),'ce raw data'!$C$1:$CZ$1,0))="","-",INDEX('ce raw data'!$C$2:$CZ$3000,MATCH(1,INDEX(('ce raw data'!$A$2:$A$3000=C254)*('ce raw data'!$B$2:$B$3000=$B309),,),0),MATCH(SUBSTITUTE(I257,"Allele","Height"),'ce raw data'!$C$1:$CZ$1,0))),"-")</f>
        <v>-</v>
      </c>
      <c r="J308" s="8" t="str">
        <f>IFERROR(IF(INDEX('ce raw data'!$C$2:$CZ$3000,MATCH(1,INDEX(('ce raw data'!$A$2:$A$3000=C254)*('ce raw data'!$B$2:$B$3000=$B309),,),0),MATCH(SUBSTITUTE(J257,"Allele","Height"),'ce raw data'!$C$1:$CZ$1,0))="","-",INDEX('ce raw data'!$C$2:$CZ$3000,MATCH(1,INDEX(('ce raw data'!$A$2:$A$3000=C254)*('ce raw data'!$B$2:$B$3000=$B309),,),0),MATCH(SUBSTITUTE(J257,"Allele","Height"),'ce raw data'!$C$1:$CZ$1,0))),"-")</f>
        <v>-</v>
      </c>
      <c r="K308" s="8" t="str">
        <f>IFERROR(IF(INDEX('ce raw data'!$C$2:$CZ$3000,MATCH(1,INDEX(('ce raw data'!$A$2:$A$3000=C254)*('ce raw data'!$B$2:$B$3000=$B309),,),0),MATCH(SUBSTITUTE(K257,"Allele","Height"),'ce raw data'!$C$1:$CZ$1,0))="","-",INDEX('ce raw data'!$C$2:$CZ$3000,MATCH(1,INDEX(('ce raw data'!$A$2:$A$3000=C254)*('ce raw data'!$B$2:$B$3000=$B309),,),0),MATCH(SUBSTITUTE(K257,"Allele","Height"),'ce raw data'!$C$1:$CZ$1,0))),"-")</f>
        <v>-</v>
      </c>
      <c r="L308" s="8" t="str">
        <f>IFERROR(IF(INDEX('ce raw data'!$C$2:$CZ$3000,MATCH(1,INDEX(('ce raw data'!$A$2:$A$3000=C254)*('ce raw data'!$B$2:$B$3000=$B309),,),0),MATCH(SUBSTITUTE(L257,"Allele","Height"),'ce raw data'!$C$1:$CZ$1,0))="","-",INDEX('ce raw data'!$C$2:$CZ$3000,MATCH(1,INDEX(('ce raw data'!$A$2:$A$3000=C254)*('ce raw data'!$B$2:$B$3000=$B309),,),0),MATCH(SUBSTITUTE(L257,"Allele","Height"),'ce raw data'!$C$1:$CZ$1,0))),"-")</f>
        <v>-</v>
      </c>
      <c r="M308" s="8" t="str">
        <f>IFERROR(IF(INDEX('ce raw data'!$C$2:$CZ$3000,MATCH(1,INDEX(('ce raw data'!$A$2:$A$3000=C254)*('ce raw data'!$B$2:$B$3000=$B309),,),0),MATCH(SUBSTITUTE(M257,"Allele","Height"),'ce raw data'!$C$1:$CZ$1,0))="","-",INDEX('ce raw data'!$C$2:$CZ$3000,MATCH(1,INDEX(('ce raw data'!$A$2:$A$3000=C254)*('ce raw data'!$B$2:$B$3000=$B309),,),0),MATCH(SUBSTITUTE(M257,"Allele","Height"),'ce raw data'!$C$1:$CZ$1,0))),"-")</f>
        <v>-</v>
      </c>
      <c r="N308" s="8" t="str">
        <f>IFERROR(IF(INDEX('ce raw data'!$C$2:$CZ$3000,MATCH(1,INDEX(('ce raw data'!$A$2:$A$3000=C254)*('ce raw data'!$B$2:$B$3000=$B309),,),0),MATCH(SUBSTITUTE(N257,"Allele","Height"),'ce raw data'!$C$1:$CZ$1,0))="","-",INDEX('ce raw data'!$C$2:$CZ$3000,MATCH(1,INDEX(('ce raw data'!$A$2:$A$3000=C254)*('ce raw data'!$B$2:$B$3000=$B309),,),0),MATCH(SUBSTITUTE(N257,"Allele","Height"),'ce raw data'!$C$1:$CZ$1,0))),"-")</f>
        <v>-</v>
      </c>
    </row>
    <row r="309" spans="2:14" x14ac:dyDescent="0.4">
      <c r="B309" s="13" t="str">
        <f>'Allele Call Table'!$A$121</f>
        <v>DYS576</v>
      </c>
      <c r="C309" s="8" t="str">
        <f>IFERROR(IF(INDEX('ce raw data'!$C$2:$CZ$3000,MATCH(1,INDEX(('ce raw data'!$A$2:$A$3000=C254)*('ce raw data'!$B$2:$B$3000=$B309),,),0),MATCH(C257,'ce raw data'!$C$1:$CZ$1,0))="","-",INDEX('ce raw data'!$C$2:$CZ$3000,MATCH(1,INDEX(('ce raw data'!$A$2:$A$3000=C254)*('ce raw data'!$B$2:$B$3000=$B309),,),0),MATCH(C257,'ce raw data'!$C$1:$CZ$1,0))),"-")</f>
        <v>-</v>
      </c>
      <c r="D309" s="8" t="str">
        <f>IFERROR(IF(INDEX('ce raw data'!$C$2:$CZ$3000,MATCH(1,INDEX(('ce raw data'!$A$2:$A$3000=C254)*('ce raw data'!$B$2:$B$3000=$B309),,),0),MATCH(D257,'ce raw data'!$C$1:$CZ$1,0))="","-",INDEX('ce raw data'!$C$2:$CZ$3000,MATCH(1,INDEX(('ce raw data'!$A$2:$A$3000=C254)*('ce raw data'!$B$2:$B$3000=$B309),,),0),MATCH(D257,'ce raw data'!$C$1:$CZ$1,0))),"-")</f>
        <v>-</v>
      </c>
      <c r="E309" s="8" t="str">
        <f>IFERROR(IF(INDEX('ce raw data'!$C$2:$CZ$3000,MATCH(1,INDEX(('ce raw data'!$A$2:$A$3000=C254)*('ce raw data'!$B$2:$B$3000=$B309),,),0),MATCH(E257,'ce raw data'!$C$1:$CZ$1,0))="","-",INDEX('ce raw data'!$C$2:$CZ$3000,MATCH(1,INDEX(('ce raw data'!$A$2:$A$3000=C254)*('ce raw data'!$B$2:$B$3000=$B309),,),0),MATCH(E257,'ce raw data'!$C$1:$CZ$1,0))),"-")</f>
        <v>-</v>
      </c>
      <c r="F309" s="8" t="str">
        <f>IFERROR(IF(INDEX('ce raw data'!$C$2:$CZ$3000,MATCH(1,INDEX(('ce raw data'!$A$2:$A$3000=C254)*('ce raw data'!$B$2:$B$3000=$B309),,),0),MATCH(F257,'ce raw data'!$C$1:$CZ$1,0))="","-",INDEX('ce raw data'!$C$2:$CZ$3000,MATCH(1,INDEX(('ce raw data'!$A$2:$A$3000=C254)*('ce raw data'!$B$2:$B$3000=$B309),,),0),MATCH(F257,'ce raw data'!$C$1:$CZ$1,0))),"-")</f>
        <v>-</v>
      </c>
      <c r="G309" s="8" t="str">
        <f>IFERROR(IF(INDEX('ce raw data'!$C$2:$CZ$3000,MATCH(1,INDEX(('ce raw data'!$A$2:$A$3000=C254)*('ce raw data'!$B$2:$B$3000=$B309),,),0),MATCH(G257,'ce raw data'!$C$1:$CZ$1,0))="","-",INDEX('ce raw data'!$C$2:$CZ$3000,MATCH(1,INDEX(('ce raw data'!$A$2:$A$3000=C254)*('ce raw data'!$B$2:$B$3000=$B309),,),0),MATCH(G257,'ce raw data'!$C$1:$CZ$1,0))),"-")</f>
        <v>-</v>
      </c>
      <c r="H309" s="8" t="str">
        <f>IFERROR(IF(INDEX('ce raw data'!$C$2:$CZ$3000,MATCH(1,INDEX(('ce raw data'!$A$2:$A$3000=C254)*('ce raw data'!$B$2:$B$3000=$B309),,),0),MATCH(H257,'ce raw data'!$C$1:$CZ$1,0))="","-",INDEX('ce raw data'!$C$2:$CZ$3000,MATCH(1,INDEX(('ce raw data'!$A$2:$A$3000=C254)*('ce raw data'!$B$2:$B$3000=$B309),,),0),MATCH(H257,'ce raw data'!$C$1:$CZ$1,0))),"-")</f>
        <v>-</v>
      </c>
      <c r="I309" s="8" t="str">
        <f>IFERROR(IF(INDEX('ce raw data'!$C$2:$CZ$3000,MATCH(1,INDEX(('ce raw data'!$A$2:$A$3000=C254)*('ce raw data'!$B$2:$B$3000=$B309),,),0),MATCH(I257,'ce raw data'!$C$1:$CZ$1,0))="","-",INDEX('ce raw data'!$C$2:$CZ$3000,MATCH(1,INDEX(('ce raw data'!$A$2:$A$3000=C254)*('ce raw data'!$B$2:$B$3000=$B309),,),0),MATCH(I257,'ce raw data'!$C$1:$CZ$1,0))),"-")</f>
        <v>-</v>
      </c>
      <c r="J309" s="8" t="str">
        <f>IFERROR(IF(INDEX('ce raw data'!$C$2:$CZ$3000,MATCH(1,INDEX(('ce raw data'!$A$2:$A$3000=C254)*('ce raw data'!$B$2:$B$3000=$B309),,),0),MATCH(J257,'ce raw data'!$C$1:$CZ$1,0))="","-",INDEX('ce raw data'!$C$2:$CZ$3000,MATCH(1,INDEX(('ce raw data'!$A$2:$A$3000=C254)*('ce raw data'!$B$2:$B$3000=$B309),,),0),MATCH(J257,'ce raw data'!$C$1:$CZ$1,0))),"-")</f>
        <v>-</v>
      </c>
      <c r="K309" s="8" t="str">
        <f>IFERROR(IF(INDEX('ce raw data'!$C$2:$CZ$3000,MATCH(1,INDEX(('ce raw data'!$A$2:$A$3000=C254)*('ce raw data'!$B$2:$B$3000=$B309),,),0),MATCH(K257,'ce raw data'!$C$1:$CZ$1,0))="","-",INDEX('ce raw data'!$C$2:$CZ$3000,MATCH(1,INDEX(('ce raw data'!$A$2:$A$3000=C254)*('ce raw data'!$B$2:$B$3000=$B309),,),0),MATCH(K257,'ce raw data'!$C$1:$CZ$1,0))),"-")</f>
        <v>-</v>
      </c>
      <c r="L309" s="8" t="str">
        <f>IFERROR(IF(INDEX('ce raw data'!$C$2:$CZ$3000,MATCH(1,INDEX(('ce raw data'!$A$2:$A$3000=C254)*('ce raw data'!$B$2:$B$3000=$B309),,),0),MATCH(L257,'ce raw data'!$C$1:$CZ$1,0))="","-",INDEX('ce raw data'!$C$2:$CZ$3000,MATCH(1,INDEX(('ce raw data'!$A$2:$A$3000=C254)*('ce raw data'!$B$2:$B$3000=$B309),,),0),MATCH(L257,'ce raw data'!$C$1:$CZ$1,0))),"-")</f>
        <v>-</v>
      </c>
      <c r="M309" s="8" t="str">
        <f>IFERROR(IF(INDEX('ce raw data'!$C$2:$CZ$3000,MATCH(1,INDEX(('ce raw data'!$A$2:$A$3000=C254)*('ce raw data'!$B$2:$B$3000=$B309),,),0),MATCH(M257,'ce raw data'!$C$1:$CZ$1,0))="","-",INDEX('ce raw data'!$C$2:$CZ$3000,MATCH(1,INDEX(('ce raw data'!$A$2:$A$3000=C254)*('ce raw data'!$B$2:$B$3000=$B309),,),0),MATCH(M257,'ce raw data'!$C$1:$CZ$1,0))),"-")</f>
        <v>-</v>
      </c>
      <c r="N309" s="8" t="str">
        <f>IFERROR(IF(INDEX('ce raw data'!$C$2:$CZ$3000,MATCH(1,INDEX(('ce raw data'!$A$2:$A$3000=C254)*('ce raw data'!$B$2:$B$3000=$B309),,),0),MATCH(N257,'ce raw data'!$C$1:$CZ$1,0))="","-",INDEX('ce raw data'!$C$2:$CZ$3000,MATCH(1,INDEX(('ce raw data'!$A$2:$A$3000=C254)*('ce raw data'!$B$2:$B$3000=$B309),,),0),MATCH(N257,'ce raw data'!$C$1:$CZ$1,0))),"-")</f>
        <v>-</v>
      </c>
    </row>
    <row r="310" spans="2:14" hidden="1" x14ac:dyDescent="0.4">
      <c r="B310" s="13"/>
      <c r="C310" s="8" t="str">
        <f>IFERROR(IF(INDEX('ce raw data'!$C$2:$CZ$3000,MATCH(1,INDEX(('ce raw data'!$A$2:$A$3000=C254)*('ce raw data'!$B$2:$B$3000=$B311),,),0),MATCH(SUBSTITUTE(C257,"Allele","Height"),'ce raw data'!$C$1:$CZ$1,0))="","-",INDEX('ce raw data'!$C$2:$CZ$3000,MATCH(1,INDEX(('ce raw data'!$A$2:$A$3000=C254)*('ce raw data'!$B$2:$B$3000=$B311),,),0),MATCH(SUBSTITUTE(C257,"Allele","Height"),'ce raw data'!$C$1:$CZ$1,0))),"-")</f>
        <v>-</v>
      </c>
      <c r="D310" s="8" t="str">
        <f>IFERROR(IF(INDEX('ce raw data'!$C$2:$CZ$3000,MATCH(1,INDEX(('ce raw data'!$A$2:$A$3000=C254)*('ce raw data'!$B$2:$B$3000=$B311),,),0),MATCH(SUBSTITUTE(D257,"Allele","Height"),'ce raw data'!$C$1:$CZ$1,0))="","-",INDEX('ce raw data'!$C$2:$CZ$3000,MATCH(1,INDEX(('ce raw data'!$A$2:$A$3000=C254)*('ce raw data'!$B$2:$B$3000=$B311),,),0),MATCH(SUBSTITUTE(D257,"Allele","Height"),'ce raw data'!$C$1:$CZ$1,0))),"-")</f>
        <v>-</v>
      </c>
      <c r="E310" s="8" t="str">
        <f>IFERROR(IF(INDEX('ce raw data'!$C$2:$CZ$3000,MATCH(1,INDEX(('ce raw data'!$A$2:$A$3000=C254)*('ce raw data'!$B$2:$B$3000=$B311),,),0),MATCH(SUBSTITUTE(E257,"Allele","Height"),'ce raw data'!$C$1:$CZ$1,0))="","-",INDEX('ce raw data'!$C$2:$CZ$3000,MATCH(1,INDEX(('ce raw data'!$A$2:$A$3000=C254)*('ce raw data'!$B$2:$B$3000=$B311),,),0),MATCH(SUBSTITUTE(E257,"Allele","Height"),'ce raw data'!$C$1:$CZ$1,0))),"-")</f>
        <v>-</v>
      </c>
      <c r="F310" s="8" t="str">
        <f>IFERROR(IF(INDEX('ce raw data'!$C$2:$CZ$3000,MATCH(1,INDEX(('ce raw data'!$A$2:$A$3000=C254)*('ce raw data'!$B$2:$B$3000=$B311),,),0),MATCH(SUBSTITUTE(F257,"Allele","Height"),'ce raw data'!$C$1:$CZ$1,0))="","-",INDEX('ce raw data'!$C$2:$CZ$3000,MATCH(1,INDEX(('ce raw data'!$A$2:$A$3000=C254)*('ce raw data'!$B$2:$B$3000=$B311),,),0),MATCH(SUBSTITUTE(F257,"Allele","Height"),'ce raw data'!$C$1:$CZ$1,0))),"-")</f>
        <v>-</v>
      </c>
      <c r="G310" s="8" t="str">
        <f>IFERROR(IF(INDEX('ce raw data'!$C$2:$CZ$3000,MATCH(1,INDEX(('ce raw data'!$A$2:$A$3000=C254)*('ce raw data'!$B$2:$B$3000=$B311),,),0),MATCH(SUBSTITUTE(G257,"Allele","Height"),'ce raw data'!$C$1:$CZ$1,0))="","-",INDEX('ce raw data'!$C$2:$CZ$3000,MATCH(1,INDEX(('ce raw data'!$A$2:$A$3000=C254)*('ce raw data'!$B$2:$B$3000=$B311),,),0),MATCH(SUBSTITUTE(G257,"Allele","Height"),'ce raw data'!$C$1:$CZ$1,0))),"-")</f>
        <v>-</v>
      </c>
      <c r="H310" s="8" t="str">
        <f>IFERROR(IF(INDEX('ce raw data'!$C$2:$CZ$3000,MATCH(1,INDEX(('ce raw data'!$A$2:$A$3000=C254)*('ce raw data'!$B$2:$B$3000=$B311),,),0),MATCH(SUBSTITUTE(H257,"Allele","Height"),'ce raw data'!$C$1:$CZ$1,0))="","-",INDEX('ce raw data'!$C$2:$CZ$3000,MATCH(1,INDEX(('ce raw data'!$A$2:$A$3000=C254)*('ce raw data'!$B$2:$B$3000=$B311),,),0),MATCH(SUBSTITUTE(H257,"Allele","Height"),'ce raw data'!$C$1:$CZ$1,0))),"-")</f>
        <v>-</v>
      </c>
      <c r="I310" s="8" t="str">
        <f>IFERROR(IF(INDEX('ce raw data'!$C$2:$CZ$3000,MATCH(1,INDEX(('ce raw data'!$A$2:$A$3000=C254)*('ce raw data'!$B$2:$B$3000=$B311),,),0),MATCH(SUBSTITUTE(I257,"Allele","Height"),'ce raw data'!$C$1:$CZ$1,0))="","-",INDEX('ce raw data'!$C$2:$CZ$3000,MATCH(1,INDEX(('ce raw data'!$A$2:$A$3000=C254)*('ce raw data'!$B$2:$B$3000=$B311),,),0),MATCH(SUBSTITUTE(I257,"Allele","Height"),'ce raw data'!$C$1:$CZ$1,0))),"-")</f>
        <v>-</v>
      </c>
      <c r="J310" s="8" t="str">
        <f>IFERROR(IF(INDEX('ce raw data'!$C$2:$CZ$3000,MATCH(1,INDEX(('ce raw data'!$A$2:$A$3000=C254)*('ce raw data'!$B$2:$B$3000=$B311),,),0),MATCH(SUBSTITUTE(J257,"Allele","Height"),'ce raw data'!$C$1:$CZ$1,0))="","-",INDEX('ce raw data'!$C$2:$CZ$3000,MATCH(1,INDEX(('ce raw data'!$A$2:$A$3000=C254)*('ce raw data'!$B$2:$B$3000=$B311),,),0),MATCH(SUBSTITUTE(J257,"Allele","Height"),'ce raw data'!$C$1:$CZ$1,0))),"-")</f>
        <v>-</v>
      </c>
      <c r="K310" s="8" t="str">
        <f>IFERROR(IF(INDEX('ce raw data'!$C$2:$CZ$3000,MATCH(1,INDEX(('ce raw data'!$A$2:$A$3000=C254)*('ce raw data'!$B$2:$B$3000=$B311),,),0),MATCH(SUBSTITUTE(K257,"Allele","Height"),'ce raw data'!$C$1:$CZ$1,0))="","-",INDEX('ce raw data'!$C$2:$CZ$3000,MATCH(1,INDEX(('ce raw data'!$A$2:$A$3000=C254)*('ce raw data'!$B$2:$B$3000=$B311),,),0),MATCH(SUBSTITUTE(K257,"Allele","Height"),'ce raw data'!$C$1:$CZ$1,0))),"-")</f>
        <v>-</v>
      </c>
      <c r="L310" s="8" t="str">
        <f>IFERROR(IF(INDEX('ce raw data'!$C$2:$CZ$3000,MATCH(1,INDEX(('ce raw data'!$A$2:$A$3000=C254)*('ce raw data'!$B$2:$B$3000=$B311),,),0),MATCH(SUBSTITUTE(L257,"Allele","Height"),'ce raw data'!$C$1:$CZ$1,0))="","-",INDEX('ce raw data'!$C$2:$CZ$3000,MATCH(1,INDEX(('ce raw data'!$A$2:$A$3000=C254)*('ce raw data'!$B$2:$B$3000=$B311),,),0),MATCH(SUBSTITUTE(L257,"Allele","Height"),'ce raw data'!$C$1:$CZ$1,0))),"-")</f>
        <v>-</v>
      </c>
      <c r="M310" s="8" t="str">
        <f>IFERROR(IF(INDEX('ce raw data'!$C$2:$CZ$3000,MATCH(1,INDEX(('ce raw data'!$A$2:$A$3000=C254)*('ce raw data'!$B$2:$B$3000=$B311),,),0),MATCH(SUBSTITUTE(M257,"Allele","Height"),'ce raw data'!$C$1:$CZ$1,0))="","-",INDEX('ce raw data'!$C$2:$CZ$3000,MATCH(1,INDEX(('ce raw data'!$A$2:$A$3000=C254)*('ce raw data'!$B$2:$B$3000=$B311),,),0),MATCH(SUBSTITUTE(M257,"Allele","Height"),'ce raw data'!$C$1:$CZ$1,0))),"-")</f>
        <v>-</v>
      </c>
      <c r="N310" s="8" t="str">
        <f>IFERROR(IF(INDEX('ce raw data'!$C$2:$CZ$3000,MATCH(1,INDEX(('ce raw data'!$A$2:$A$3000=C254)*('ce raw data'!$B$2:$B$3000=$B311),,),0),MATCH(SUBSTITUTE(N257,"Allele","Height"),'ce raw data'!$C$1:$CZ$1,0))="","-",INDEX('ce raw data'!$C$2:$CZ$3000,MATCH(1,INDEX(('ce raw data'!$A$2:$A$3000=C254)*('ce raw data'!$B$2:$B$3000=$B311),,),0),MATCH(SUBSTITUTE(N257,"Allele","Height"),'ce raw data'!$C$1:$CZ$1,0))),"-")</f>
        <v>-</v>
      </c>
    </row>
    <row r="311" spans="2:14" x14ac:dyDescent="0.4">
      <c r="B311" s="13" t="str">
        <f>'Allele Call Table'!$A$123</f>
        <v>DYS570</v>
      </c>
      <c r="C311" s="8" t="str">
        <f>IFERROR(IF(INDEX('ce raw data'!$C$2:$CZ$3000,MATCH(1,INDEX(('ce raw data'!$A$2:$A$3000=C254)*('ce raw data'!$B$2:$B$3000=$B311),,),0),MATCH(C257,'ce raw data'!$C$1:$CZ$1,0))="","-",INDEX('ce raw data'!$C$2:$CZ$3000,MATCH(1,INDEX(('ce raw data'!$A$2:$A$3000=C254)*('ce raw data'!$B$2:$B$3000=$B311),,),0),MATCH(C257,'ce raw data'!$C$1:$CZ$1,0))),"-")</f>
        <v>-</v>
      </c>
      <c r="D311" s="8" t="str">
        <f>IFERROR(IF(INDEX('ce raw data'!$C$2:$CZ$3000,MATCH(1,INDEX(('ce raw data'!$A$2:$A$3000=C254)*('ce raw data'!$B$2:$B$3000=$B311),,),0),MATCH(D257,'ce raw data'!$C$1:$CZ$1,0))="","-",INDEX('ce raw data'!$C$2:$CZ$3000,MATCH(1,INDEX(('ce raw data'!$A$2:$A$3000=C254)*('ce raw data'!$B$2:$B$3000=$B311),,),0),MATCH(D257,'ce raw data'!$C$1:$CZ$1,0))),"-")</f>
        <v>-</v>
      </c>
      <c r="E311" s="8" t="str">
        <f>IFERROR(IF(INDEX('ce raw data'!$C$2:$CZ$3000,MATCH(1,INDEX(('ce raw data'!$A$2:$A$3000=C254)*('ce raw data'!$B$2:$B$3000=$B311),,),0),MATCH(E257,'ce raw data'!$C$1:$CZ$1,0))="","-",INDEX('ce raw data'!$C$2:$CZ$3000,MATCH(1,INDEX(('ce raw data'!$A$2:$A$3000=C254)*('ce raw data'!$B$2:$B$3000=$B311),,),0),MATCH(E257,'ce raw data'!$C$1:$CZ$1,0))),"-")</f>
        <v>-</v>
      </c>
      <c r="F311" s="8" t="str">
        <f>IFERROR(IF(INDEX('ce raw data'!$C$2:$CZ$3000,MATCH(1,INDEX(('ce raw data'!$A$2:$A$3000=C254)*('ce raw data'!$B$2:$B$3000=$B311),,),0),MATCH(F257,'ce raw data'!$C$1:$CZ$1,0))="","-",INDEX('ce raw data'!$C$2:$CZ$3000,MATCH(1,INDEX(('ce raw data'!$A$2:$A$3000=C254)*('ce raw data'!$B$2:$B$3000=$B311),,),0),MATCH(F257,'ce raw data'!$C$1:$CZ$1,0))),"-")</f>
        <v>-</v>
      </c>
      <c r="G311" s="8" t="str">
        <f>IFERROR(IF(INDEX('ce raw data'!$C$2:$CZ$3000,MATCH(1,INDEX(('ce raw data'!$A$2:$A$3000=C254)*('ce raw data'!$B$2:$B$3000=$B311),,),0),MATCH(G257,'ce raw data'!$C$1:$CZ$1,0))="","-",INDEX('ce raw data'!$C$2:$CZ$3000,MATCH(1,INDEX(('ce raw data'!$A$2:$A$3000=C254)*('ce raw data'!$B$2:$B$3000=$B311),,),0),MATCH(G257,'ce raw data'!$C$1:$CZ$1,0))),"-")</f>
        <v>-</v>
      </c>
      <c r="H311" s="8" t="str">
        <f>IFERROR(IF(INDEX('ce raw data'!$C$2:$CZ$3000,MATCH(1,INDEX(('ce raw data'!$A$2:$A$3000=C254)*('ce raw data'!$B$2:$B$3000=$B311),,),0),MATCH(H257,'ce raw data'!$C$1:$CZ$1,0))="","-",INDEX('ce raw data'!$C$2:$CZ$3000,MATCH(1,INDEX(('ce raw data'!$A$2:$A$3000=C254)*('ce raw data'!$B$2:$B$3000=$B311),,),0),MATCH(H257,'ce raw data'!$C$1:$CZ$1,0))),"-")</f>
        <v>-</v>
      </c>
      <c r="I311" s="8" t="str">
        <f>IFERROR(IF(INDEX('ce raw data'!$C$2:$CZ$3000,MATCH(1,INDEX(('ce raw data'!$A$2:$A$3000=C254)*('ce raw data'!$B$2:$B$3000=$B311),,),0),MATCH(I257,'ce raw data'!$C$1:$CZ$1,0))="","-",INDEX('ce raw data'!$C$2:$CZ$3000,MATCH(1,INDEX(('ce raw data'!$A$2:$A$3000=C254)*('ce raw data'!$B$2:$B$3000=$B311),,),0),MATCH(I257,'ce raw data'!$C$1:$CZ$1,0))),"-")</f>
        <v>-</v>
      </c>
      <c r="J311" s="8" t="str">
        <f>IFERROR(IF(INDEX('ce raw data'!$C$2:$CZ$3000,MATCH(1,INDEX(('ce raw data'!$A$2:$A$3000=C254)*('ce raw data'!$B$2:$B$3000=$B311),,),0),MATCH(J257,'ce raw data'!$C$1:$CZ$1,0))="","-",INDEX('ce raw data'!$C$2:$CZ$3000,MATCH(1,INDEX(('ce raw data'!$A$2:$A$3000=C254)*('ce raw data'!$B$2:$B$3000=$B311),,),0),MATCH(J257,'ce raw data'!$C$1:$CZ$1,0))),"-")</f>
        <v>-</v>
      </c>
      <c r="K311" s="8" t="str">
        <f>IFERROR(IF(INDEX('ce raw data'!$C$2:$CZ$3000,MATCH(1,INDEX(('ce raw data'!$A$2:$A$3000=C254)*('ce raw data'!$B$2:$B$3000=$B311),,),0),MATCH(K257,'ce raw data'!$C$1:$CZ$1,0))="","-",INDEX('ce raw data'!$C$2:$CZ$3000,MATCH(1,INDEX(('ce raw data'!$A$2:$A$3000=C254)*('ce raw data'!$B$2:$B$3000=$B311),,),0),MATCH(K257,'ce raw data'!$C$1:$CZ$1,0))),"-")</f>
        <v>-</v>
      </c>
      <c r="L311" s="8" t="str">
        <f>IFERROR(IF(INDEX('ce raw data'!$C$2:$CZ$3000,MATCH(1,INDEX(('ce raw data'!$A$2:$A$3000=C254)*('ce raw data'!$B$2:$B$3000=$B311),,),0),MATCH(L257,'ce raw data'!$C$1:$CZ$1,0))="","-",INDEX('ce raw data'!$C$2:$CZ$3000,MATCH(1,INDEX(('ce raw data'!$A$2:$A$3000=C254)*('ce raw data'!$B$2:$B$3000=$B311),,),0),MATCH(L257,'ce raw data'!$C$1:$CZ$1,0))),"-")</f>
        <v>-</v>
      </c>
      <c r="M311" s="8" t="str">
        <f>IFERROR(IF(INDEX('ce raw data'!$C$2:$CZ$3000,MATCH(1,INDEX(('ce raw data'!$A$2:$A$3000=C254)*('ce raw data'!$B$2:$B$3000=$B311),,),0),MATCH(M257,'ce raw data'!$C$1:$CZ$1,0))="","-",INDEX('ce raw data'!$C$2:$CZ$3000,MATCH(1,INDEX(('ce raw data'!$A$2:$A$3000=C254)*('ce raw data'!$B$2:$B$3000=$B311),,),0),MATCH(M257,'ce raw data'!$C$1:$CZ$1,0))),"-")</f>
        <v>-</v>
      </c>
      <c r="N311" s="8" t="str">
        <f>IFERROR(IF(INDEX('ce raw data'!$C$2:$CZ$3000,MATCH(1,INDEX(('ce raw data'!$A$2:$A$3000=C254)*('ce raw data'!$B$2:$B$3000=$B311),,),0),MATCH(N257,'ce raw data'!$C$1:$CZ$1,0))="","-",INDEX('ce raw data'!$C$2:$CZ$3000,MATCH(1,INDEX(('ce raw data'!$A$2:$A$3000=C254)*('ce raw data'!$B$2:$B$3000=$B311),,),0),MATCH(N257,'ce raw data'!$C$1:$CZ$1,0))),"-")</f>
        <v>-</v>
      </c>
    </row>
    <row r="312" spans="2:14" x14ac:dyDescent="0.4">
      <c r="B312" s="24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</row>
    <row r="313" spans="2:14" x14ac:dyDescent="0.4">
      <c r="B313" s="24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</row>
    <row r="314" spans="2:14" x14ac:dyDescent="0.4">
      <c r="B314" s="24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</row>
    <row r="315" spans="2:14" x14ac:dyDescent="0.4">
      <c r="B315" s="24"/>
    </row>
    <row r="316" spans="2:14" x14ac:dyDescent="0.4">
      <c r="B316" s="27" t="s">
        <v>1</v>
      </c>
      <c r="C316" s="23">
        <f ca="1">TODAY()</f>
        <v>44028</v>
      </c>
      <c r="F316" s="31" t="s">
        <v>2</v>
      </c>
      <c r="G316" s="31"/>
      <c r="H316" s="4" t="str">
        <f>$H$1</f>
        <v/>
      </c>
      <c r="N316" s="1"/>
    </row>
    <row r="317" spans="2:14" x14ac:dyDescent="0.4">
      <c r="B317" s="5" t="s">
        <v>4</v>
      </c>
      <c r="C317" s="36" t="str">
        <f>IF(INDEX('ce raw data'!$A:$A,2+27*5)="","blank",INDEX('ce raw data'!$A:$A,2+27*5))</f>
        <v>blank</v>
      </c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</row>
    <row r="318" spans="2:14" ht="24.6" x14ac:dyDescent="0.4">
      <c r="B318" s="6" t="s">
        <v>5</v>
      </c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</row>
    <row r="319" spans="2:14" x14ac:dyDescent="0.4">
      <c r="B319" s="7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</row>
    <row r="320" spans="2:14" x14ac:dyDescent="0.4">
      <c r="B320" s="5" t="s">
        <v>7</v>
      </c>
      <c r="C320" s="21" t="s">
        <v>8</v>
      </c>
      <c r="D320" s="21" t="s">
        <v>9</v>
      </c>
      <c r="E320" s="21" t="s">
        <v>40</v>
      </c>
      <c r="F320" s="21" t="s">
        <v>41</v>
      </c>
      <c r="G320" s="21" t="s">
        <v>42</v>
      </c>
      <c r="H320" s="21" t="s">
        <v>43</v>
      </c>
      <c r="I320" s="21" t="s">
        <v>44</v>
      </c>
      <c r="J320" s="21" t="s">
        <v>45</v>
      </c>
      <c r="K320" s="21" t="s">
        <v>46</v>
      </c>
      <c r="L320" s="21" t="s">
        <v>47</v>
      </c>
      <c r="M320" s="21" t="s">
        <v>48</v>
      </c>
      <c r="N320" s="21" t="s">
        <v>49</v>
      </c>
    </row>
    <row r="321" spans="2:14" hidden="1" x14ac:dyDescent="0.4">
      <c r="B321" s="28"/>
      <c r="C321" s="28" t="str">
        <f>IFERROR(IF(INDEX('ce raw data'!$C$2:$CZ$3000,MATCH(1,INDEX(('ce raw data'!$A$2:$A$3000=C317)*('ce raw data'!$B$2:$B$3000=$B322),,),0),MATCH(SUBSTITUTE(C320,"Allele","Height"),'ce raw data'!$C$1:$CZ$1,0))="","-",INDEX('ce raw data'!$C$2:$CZ$3000,MATCH(1,INDEX(('ce raw data'!$A$2:$A$3000=C317)*('ce raw data'!$B$2:$B$3000=$B322),,),0),MATCH(SUBSTITUTE(C320,"Allele","Height"),'ce raw data'!$C$1:$CZ$1,0))),"-")</f>
        <v>-</v>
      </c>
      <c r="D321" s="28" t="str">
        <f>IFERROR(IF(INDEX('ce raw data'!$C$2:$CZ$3000,MATCH(1,INDEX(('ce raw data'!$A$2:$A$3000=C317)*('ce raw data'!$B$2:$B$3000=$B322),,),0),MATCH(SUBSTITUTE(D320,"Allele","Height"),'ce raw data'!$C$1:$CZ$1,0))="","-",INDEX('ce raw data'!$C$2:$CZ$3000,MATCH(1,INDEX(('ce raw data'!$A$2:$A$3000=C317)*('ce raw data'!$B$2:$B$3000=$B322),,),0),MATCH(SUBSTITUTE(D320,"Allele","Height"),'ce raw data'!$C$1:$CZ$1,0))),"-")</f>
        <v>-</v>
      </c>
      <c r="E321" s="28" t="str">
        <f>IFERROR(IF(INDEX('ce raw data'!$C$2:$CZ$3000,MATCH(1,INDEX(('ce raw data'!$A$2:$A$3000=C317)*('ce raw data'!$B$2:$B$3000=$B322),,),0),MATCH(SUBSTITUTE(E320,"Allele","Height"),'ce raw data'!$C$1:$CZ$1,0))="","-",INDEX('ce raw data'!$C$2:$CZ$3000,MATCH(1,INDEX(('ce raw data'!$A$2:$A$3000=C317)*('ce raw data'!$B$2:$B$3000=$B322),,),0),MATCH(SUBSTITUTE(E320,"Allele","Height"),'ce raw data'!$C$1:$CZ$1,0))),"-")</f>
        <v>-</v>
      </c>
      <c r="F321" s="28" t="str">
        <f>IFERROR(IF(INDEX('ce raw data'!$C$2:$CZ$3000,MATCH(1,INDEX(('ce raw data'!$A$2:$A$3000=C317)*('ce raw data'!$B$2:$B$3000=$B322),,),0),MATCH(SUBSTITUTE(F320,"Allele","Height"),'ce raw data'!$C$1:$CZ$1,0))="","-",INDEX('ce raw data'!$C$2:$CZ$3000,MATCH(1,INDEX(('ce raw data'!$A$2:$A$3000=C317)*('ce raw data'!$B$2:$B$3000=$B322),,),0),MATCH(SUBSTITUTE(F320,"Allele","Height"),'ce raw data'!$C$1:$CZ$1,0))),"-")</f>
        <v>-</v>
      </c>
      <c r="G321" s="28" t="str">
        <f>IFERROR(IF(INDEX('ce raw data'!$C$2:$CZ$3000,MATCH(1,INDEX(('ce raw data'!$A$2:$A$3000=C317)*('ce raw data'!$B$2:$B$3000=$B322),,),0),MATCH(SUBSTITUTE(G320,"Allele","Height"),'ce raw data'!$C$1:$CZ$1,0))="","-",INDEX('ce raw data'!$C$2:$CZ$3000,MATCH(1,INDEX(('ce raw data'!$A$2:$A$3000=C317)*('ce raw data'!$B$2:$B$3000=$B322),,),0),MATCH(SUBSTITUTE(G320,"Allele","Height"),'ce raw data'!$C$1:$CZ$1,0))),"-")</f>
        <v>-</v>
      </c>
      <c r="H321" s="28" t="str">
        <f>IFERROR(IF(INDEX('ce raw data'!$C$2:$CZ$3000,MATCH(1,INDEX(('ce raw data'!$A$2:$A$3000=C317)*('ce raw data'!$B$2:$B$3000=$B322),,),0),MATCH(SUBSTITUTE(H320,"Allele","Height"),'ce raw data'!$C$1:$CZ$1,0))="","-",INDEX('ce raw data'!$C$2:$CZ$3000,MATCH(1,INDEX(('ce raw data'!$A$2:$A$3000=C317)*('ce raw data'!$B$2:$B$3000=$B322),,),0),MATCH(SUBSTITUTE(H320,"Allele","Height"),'ce raw data'!$C$1:$CZ$1,0))),"-")</f>
        <v>-</v>
      </c>
      <c r="I321" s="28" t="str">
        <f>IFERROR(IF(INDEX('ce raw data'!$C$2:$CZ$3000,MATCH(1,INDEX(('ce raw data'!$A$2:$A$3000=C317)*('ce raw data'!$B$2:$B$3000=$B322),,),0),MATCH(SUBSTITUTE(I320,"Allele","Height"),'ce raw data'!$C$1:$CZ$1,0))="","-",INDEX('ce raw data'!$C$2:$CZ$3000,MATCH(1,INDEX(('ce raw data'!$A$2:$A$3000=C317)*('ce raw data'!$B$2:$B$3000=$B322),,),0),MATCH(SUBSTITUTE(I320,"Allele","Height"),'ce raw data'!$C$1:$CZ$1,0))),"-")</f>
        <v>-</v>
      </c>
      <c r="J321" s="28" t="str">
        <f>IFERROR(IF(INDEX('ce raw data'!$C$2:$CZ$3000,MATCH(1,INDEX(('ce raw data'!$A$2:$A$3000=C317)*('ce raw data'!$B$2:$B$3000=$B322),,),0),MATCH(SUBSTITUTE(J320,"Allele","Height"),'ce raw data'!$C$1:$CZ$1,0))="","-",INDEX('ce raw data'!$C$2:$CZ$3000,MATCH(1,INDEX(('ce raw data'!$A$2:$A$3000=C317)*('ce raw data'!$B$2:$B$3000=$B322),,),0),MATCH(SUBSTITUTE(J320,"Allele","Height"),'ce raw data'!$C$1:$CZ$1,0))),"-")</f>
        <v>-</v>
      </c>
      <c r="K321" s="28" t="str">
        <f>IFERROR(IF(INDEX('ce raw data'!$C$2:$CZ$3000,MATCH(1,INDEX(('ce raw data'!$A$2:$A$3000=C317)*('ce raw data'!$B$2:$B$3000=$B322),,),0),MATCH(SUBSTITUTE(K320,"Allele","Height"),'ce raw data'!$C$1:$CZ$1,0))="","-",INDEX('ce raw data'!$C$2:$CZ$3000,MATCH(1,INDEX(('ce raw data'!$A$2:$A$3000=C317)*('ce raw data'!$B$2:$B$3000=$B322),,),0),MATCH(SUBSTITUTE(K320,"Allele","Height"),'ce raw data'!$C$1:$CZ$1,0))),"-")</f>
        <v>-</v>
      </c>
      <c r="L321" s="28" t="str">
        <f>IFERROR(IF(INDEX('ce raw data'!$C$2:$CZ$3000,MATCH(1,INDEX(('ce raw data'!$A$2:$A$3000=C317)*('ce raw data'!$B$2:$B$3000=$B322),,),0),MATCH(SUBSTITUTE(L320,"Allele","Height"),'ce raw data'!$C$1:$CZ$1,0))="","-",INDEX('ce raw data'!$C$2:$CZ$3000,MATCH(1,INDEX(('ce raw data'!$A$2:$A$3000=C317)*('ce raw data'!$B$2:$B$3000=$B322),,),0),MATCH(SUBSTITUTE(L320,"Allele","Height"),'ce raw data'!$C$1:$CZ$1,0))),"-")</f>
        <v>-</v>
      </c>
      <c r="M321" s="28" t="str">
        <f>IFERROR(IF(INDEX('ce raw data'!$C$2:$CZ$3000,MATCH(1,INDEX(('ce raw data'!$A$2:$A$3000=C317)*('ce raw data'!$B$2:$B$3000=$B322),,),0),MATCH(SUBSTITUTE(M320,"Allele","Height"),'ce raw data'!$C$1:$CZ$1,0))="","-",INDEX('ce raw data'!$C$2:$CZ$3000,MATCH(1,INDEX(('ce raw data'!$A$2:$A$3000=C317)*('ce raw data'!$B$2:$B$3000=$B322),,),0),MATCH(SUBSTITUTE(M320,"Allele","Height"),'ce raw data'!$C$1:$CZ$1,0))),"-")</f>
        <v>-</v>
      </c>
      <c r="N321" s="28" t="str">
        <f>IFERROR(IF(INDEX('ce raw data'!$C$2:$CZ$3000,MATCH(1,INDEX(('ce raw data'!$A$2:$A$3000=C317)*('ce raw data'!$B$2:$B$3000=$B322),,),0),MATCH(SUBSTITUTE(N320,"Allele","Height"),'ce raw data'!$C$1:$CZ$1,0))="","-",INDEX('ce raw data'!$C$2:$CZ$3000,MATCH(1,INDEX(('ce raw data'!$A$2:$A$3000=C317)*('ce raw data'!$B$2:$B$3000=$B322),,),0),MATCH(SUBSTITUTE(N320,"Allele","Height"),'ce raw data'!$C$1:$CZ$1,0))),"-")</f>
        <v>-</v>
      </c>
    </row>
    <row r="322" spans="2:14" x14ac:dyDescent="0.4">
      <c r="B322" s="10" t="str">
        <f>'Allele Call Table'!$A$71</f>
        <v>AMEL</v>
      </c>
      <c r="C322" s="8" t="str">
        <f>IFERROR(IF(INDEX('ce raw data'!$C$2:$CZ$3000,MATCH(1,INDEX(('ce raw data'!$A$2:$A$3000=C317)*('ce raw data'!$B$2:$B$3000=$B322),,),0),MATCH(C320,'ce raw data'!$C$1:$CZ$1,0))="","-",INDEX('ce raw data'!$C$2:$CZ$3000,MATCH(1,INDEX(('ce raw data'!$A$2:$A$3000=C317)*('ce raw data'!$B$2:$B$3000=$B322),,),0),MATCH(C320,'ce raw data'!$C$1:$CZ$1,0))),"-")</f>
        <v>-</v>
      </c>
      <c r="D322" s="8" t="str">
        <f>IFERROR(IF(INDEX('ce raw data'!$C$2:$CZ$3000,MATCH(1,INDEX(('ce raw data'!$A$2:$A$3000=C317)*('ce raw data'!$B$2:$B$3000=$B322),,),0),MATCH(D320,'ce raw data'!$C$1:$CZ$1,0))="","-",INDEX('ce raw data'!$C$2:$CZ$3000,MATCH(1,INDEX(('ce raw data'!$A$2:$A$3000=C317)*('ce raw data'!$B$2:$B$3000=$B322),,),0),MATCH(D320,'ce raw data'!$C$1:$CZ$1,0))),"-")</f>
        <v>-</v>
      </c>
      <c r="E322" s="8" t="str">
        <f>IFERROR(IF(INDEX('ce raw data'!$C$2:$CZ$3000,MATCH(1,INDEX(('ce raw data'!$A$2:$A$3000=C317)*('ce raw data'!$B$2:$B$3000=$B322),,),0),MATCH(E320,'ce raw data'!$C$1:$CZ$1,0))="","-",INDEX('ce raw data'!$C$2:$CZ$3000,MATCH(1,INDEX(('ce raw data'!$A$2:$A$3000=C317)*('ce raw data'!$B$2:$B$3000=$B322),,),0),MATCH(E320,'ce raw data'!$C$1:$CZ$1,0))),"-")</f>
        <v>-</v>
      </c>
      <c r="F322" s="8" t="str">
        <f>IFERROR(IF(INDEX('ce raw data'!$C$2:$CZ$3000,MATCH(1,INDEX(('ce raw data'!$A$2:$A$3000=C317)*('ce raw data'!$B$2:$B$3000=$B322),,),0),MATCH(F320,'ce raw data'!$C$1:$CZ$1,0))="","-",INDEX('ce raw data'!$C$2:$CZ$3000,MATCH(1,INDEX(('ce raw data'!$A$2:$A$3000=C317)*('ce raw data'!$B$2:$B$3000=$B322),,),0),MATCH(F320,'ce raw data'!$C$1:$CZ$1,0))),"-")</f>
        <v>-</v>
      </c>
      <c r="G322" s="8" t="str">
        <f>IFERROR(IF(INDEX('ce raw data'!$C$2:$CZ$3000,MATCH(1,INDEX(('ce raw data'!$A$2:$A$3000=C317)*('ce raw data'!$B$2:$B$3000=$B322),,),0),MATCH(G320,'ce raw data'!$C$1:$CZ$1,0))="","-",INDEX('ce raw data'!$C$2:$CZ$3000,MATCH(1,INDEX(('ce raw data'!$A$2:$A$3000=C317)*('ce raw data'!$B$2:$B$3000=$B322),,),0),MATCH(G320,'ce raw data'!$C$1:$CZ$1,0))),"-")</f>
        <v>-</v>
      </c>
      <c r="H322" s="8" t="str">
        <f>IFERROR(IF(INDEX('ce raw data'!$C$2:$CZ$3000,MATCH(1,INDEX(('ce raw data'!$A$2:$A$3000=C317)*('ce raw data'!$B$2:$B$3000=$B322),,),0),MATCH(H320,'ce raw data'!$C$1:$CZ$1,0))="","-",INDEX('ce raw data'!$C$2:$CZ$3000,MATCH(1,INDEX(('ce raw data'!$A$2:$A$3000=C317)*('ce raw data'!$B$2:$B$3000=$B322),,),0),MATCH(H320,'ce raw data'!$C$1:$CZ$1,0))),"-")</f>
        <v>-</v>
      </c>
      <c r="I322" s="8" t="str">
        <f>IFERROR(IF(INDEX('ce raw data'!$C$2:$CZ$3000,MATCH(1,INDEX(('ce raw data'!$A$2:$A$3000=C317)*('ce raw data'!$B$2:$B$3000=$B322),,),0),MATCH(I320,'ce raw data'!$C$1:$CZ$1,0))="","-",INDEX('ce raw data'!$C$2:$CZ$3000,MATCH(1,INDEX(('ce raw data'!$A$2:$A$3000=C317)*('ce raw data'!$B$2:$B$3000=$B322),,),0),MATCH(I320,'ce raw data'!$C$1:$CZ$1,0))),"-")</f>
        <v>-</v>
      </c>
      <c r="J322" s="8" t="str">
        <f>IFERROR(IF(INDEX('ce raw data'!$C$2:$CZ$3000,MATCH(1,INDEX(('ce raw data'!$A$2:$A$3000=C317)*('ce raw data'!$B$2:$B$3000=$B322),,),0),MATCH(J320,'ce raw data'!$C$1:$CZ$1,0))="","-",INDEX('ce raw data'!$C$2:$CZ$3000,MATCH(1,INDEX(('ce raw data'!$A$2:$A$3000=C317)*('ce raw data'!$B$2:$B$3000=$B322),,),0),MATCH(J320,'ce raw data'!$C$1:$CZ$1,0))),"-")</f>
        <v>-</v>
      </c>
      <c r="K322" s="8" t="str">
        <f>IFERROR(IF(INDEX('ce raw data'!$C$2:$CZ$3000,MATCH(1,INDEX(('ce raw data'!$A$2:$A$3000=C317)*('ce raw data'!$B$2:$B$3000=$B322),,),0),MATCH(K320,'ce raw data'!$C$1:$CZ$1,0))="","-",INDEX('ce raw data'!$C$2:$CZ$3000,MATCH(1,INDEX(('ce raw data'!$A$2:$A$3000=C317)*('ce raw data'!$B$2:$B$3000=$B322),,),0),MATCH(K320,'ce raw data'!$C$1:$CZ$1,0))),"-")</f>
        <v>-</v>
      </c>
      <c r="L322" s="8" t="str">
        <f>IFERROR(IF(INDEX('ce raw data'!$C$2:$CZ$3000,MATCH(1,INDEX(('ce raw data'!$A$2:$A$3000=C317)*('ce raw data'!$B$2:$B$3000=$B322),,),0),MATCH(L320,'ce raw data'!$C$1:$CZ$1,0))="","-",INDEX('ce raw data'!$C$2:$CZ$3000,MATCH(1,INDEX(('ce raw data'!$A$2:$A$3000=C317)*('ce raw data'!$B$2:$B$3000=$B322),,),0),MATCH(L320,'ce raw data'!$C$1:$CZ$1,0))),"-")</f>
        <v>-</v>
      </c>
      <c r="M322" s="8" t="str">
        <f>IFERROR(IF(INDEX('ce raw data'!$C$2:$CZ$3000,MATCH(1,INDEX(('ce raw data'!$A$2:$A$3000=C317)*('ce raw data'!$B$2:$B$3000=$B322),,),0),MATCH(M320,'ce raw data'!$C$1:$CZ$1,0))="","-",INDEX('ce raw data'!$C$2:$CZ$3000,MATCH(1,INDEX(('ce raw data'!$A$2:$A$3000=C317)*('ce raw data'!$B$2:$B$3000=$B322),,),0),MATCH(M320,'ce raw data'!$C$1:$CZ$1,0))),"-")</f>
        <v>-</v>
      </c>
      <c r="N322" s="8" t="str">
        <f>IFERROR(IF(INDEX('ce raw data'!$C$2:$CZ$3000,MATCH(1,INDEX(('ce raw data'!$A$2:$A$3000=C317)*('ce raw data'!$B$2:$B$3000=$B322),,),0),MATCH(N320,'ce raw data'!$C$1:$CZ$1,0))="","-",INDEX('ce raw data'!$C$2:$CZ$3000,MATCH(1,INDEX(('ce raw data'!$A$2:$A$3000=C317)*('ce raw data'!$B$2:$B$3000=$B322),,),0),MATCH(N320,'ce raw data'!$C$1:$CZ$1,0))),"-")</f>
        <v>-</v>
      </c>
    </row>
    <row r="323" spans="2:14" hidden="1" x14ac:dyDescent="0.4">
      <c r="B323" s="10"/>
      <c r="C323" s="8" t="str">
        <f>IFERROR(IF(INDEX('ce raw data'!$C$2:$CZ$3000,MATCH(1,INDEX(('ce raw data'!$A$2:$A$3000=C317)*('ce raw data'!$B$2:$B$3000=$B324),,),0),MATCH(SUBSTITUTE(C320,"Allele","Height"),'ce raw data'!$C$1:$CZ$1,0))="","-",INDEX('ce raw data'!$C$2:$CZ$3000,MATCH(1,INDEX(('ce raw data'!$A$2:$A$3000=C317)*('ce raw data'!$B$2:$B$3000=$B324),,),0),MATCH(SUBSTITUTE(C320,"Allele","Height"),'ce raw data'!$C$1:$CZ$1,0))),"-")</f>
        <v>-</v>
      </c>
      <c r="D323" s="8" t="str">
        <f>IFERROR(IF(INDEX('ce raw data'!$C$2:$CZ$3000,MATCH(1,INDEX(('ce raw data'!$A$2:$A$3000=C317)*('ce raw data'!$B$2:$B$3000=$B324),,),0),MATCH(SUBSTITUTE(D320,"Allele","Height"),'ce raw data'!$C$1:$CZ$1,0))="","-",INDEX('ce raw data'!$C$2:$CZ$3000,MATCH(1,INDEX(('ce raw data'!$A$2:$A$3000=C317)*('ce raw data'!$B$2:$B$3000=$B324),,),0),MATCH(SUBSTITUTE(D320,"Allele","Height"),'ce raw data'!$C$1:$CZ$1,0))),"-")</f>
        <v>-</v>
      </c>
      <c r="E323" s="8" t="str">
        <f>IFERROR(IF(INDEX('ce raw data'!$C$2:$CZ$3000,MATCH(1,INDEX(('ce raw data'!$A$2:$A$3000=C317)*('ce raw data'!$B$2:$B$3000=$B324),,),0),MATCH(SUBSTITUTE(E320,"Allele","Height"),'ce raw data'!$C$1:$CZ$1,0))="","-",INDEX('ce raw data'!$C$2:$CZ$3000,MATCH(1,INDEX(('ce raw data'!$A$2:$A$3000=C317)*('ce raw data'!$B$2:$B$3000=$B324),,),0),MATCH(SUBSTITUTE(E320,"Allele","Height"),'ce raw data'!$C$1:$CZ$1,0))),"-")</f>
        <v>-</v>
      </c>
      <c r="F323" s="8" t="str">
        <f>IFERROR(IF(INDEX('ce raw data'!$C$2:$CZ$3000,MATCH(1,INDEX(('ce raw data'!$A$2:$A$3000=C317)*('ce raw data'!$B$2:$B$3000=$B324),,),0),MATCH(SUBSTITUTE(F320,"Allele","Height"),'ce raw data'!$C$1:$CZ$1,0))="","-",INDEX('ce raw data'!$C$2:$CZ$3000,MATCH(1,INDEX(('ce raw data'!$A$2:$A$3000=C317)*('ce raw data'!$B$2:$B$3000=$B324),,),0),MATCH(SUBSTITUTE(F320,"Allele","Height"),'ce raw data'!$C$1:$CZ$1,0))),"-")</f>
        <v>-</v>
      </c>
      <c r="G323" s="8" t="str">
        <f>IFERROR(IF(INDEX('ce raw data'!$C$2:$CZ$3000,MATCH(1,INDEX(('ce raw data'!$A$2:$A$3000=C317)*('ce raw data'!$B$2:$B$3000=$B324),,),0),MATCH(SUBSTITUTE(G320,"Allele","Height"),'ce raw data'!$C$1:$CZ$1,0))="","-",INDEX('ce raw data'!$C$2:$CZ$3000,MATCH(1,INDEX(('ce raw data'!$A$2:$A$3000=C317)*('ce raw data'!$B$2:$B$3000=$B324),,),0),MATCH(SUBSTITUTE(G320,"Allele","Height"),'ce raw data'!$C$1:$CZ$1,0))),"-")</f>
        <v>-</v>
      </c>
      <c r="H323" s="8" t="str">
        <f>IFERROR(IF(INDEX('ce raw data'!$C$2:$CZ$3000,MATCH(1,INDEX(('ce raw data'!$A$2:$A$3000=C317)*('ce raw data'!$B$2:$B$3000=$B324),,),0),MATCH(SUBSTITUTE(H320,"Allele","Height"),'ce raw data'!$C$1:$CZ$1,0))="","-",INDEX('ce raw data'!$C$2:$CZ$3000,MATCH(1,INDEX(('ce raw data'!$A$2:$A$3000=C317)*('ce raw data'!$B$2:$B$3000=$B324),,),0),MATCH(SUBSTITUTE(H320,"Allele","Height"),'ce raw data'!$C$1:$CZ$1,0))),"-")</f>
        <v>-</v>
      </c>
      <c r="I323" s="8" t="str">
        <f>IFERROR(IF(INDEX('ce raw data'!$C$2:$CZ$3000,MATCH(1,INDEX(('ce raw data'!$A$2:$A$3000=C317)*('ce raw data'!$B$2:$B$3000=$B324),,),0),MATCH(SUBSTITUTE(I320,"Allele","Height"),'ce raw data'!$C$1:$CZ$1,0))="","-",INDEX('ce raw data'!$C$2:$CZ$3000,MATCH(1,INDEX(('ce raw data'!$A$2:$A$3000=C317)*('ce raw data'!$B$2:$B$3000=$B324),,),0),MATCH(SUBSTITUTE(I320,"Allele","Height"),'ce raw data'!$C$1:$CZ$1,0))),"-")</f>
        <v>-</v>
      </c>
      <c r="J323" s="8" t="str">
        <f>IFERROR(IF(INDEX('ce raw data'!$C$2:$CZ$3000,MATCH(1,INDEX(('ce raw data'!$A$2:$A$3000=C317)*('ce raw data'!$B$2:$B$3000=$B324),,),0),MATCH(SUBSTITUTE(J320,"Allele","Height"),'ce raw data'!$C$1:$CZ$1,0))="","-",INDEX('ce raw data'!$C$2:$CZ$3000,MATCH(1,INDEX(('ce raw data'!$A$2:$A$3000=C317)*('ce raw data'!$B$2:$B$3000=$B324),,),0),MATCH(SUBSTITUTE(J320,"Allele","Height"),'ce raw data'!$C$1:$CZ$1,0))),"-")</f>
        <v>-</v>
      </c>
      <c r="K323" s="8" t="str">
        <f>IFERROR(IF(INDEX('ce raw data'!$C$2:$CZ$3000,MATCH(1,INDEX(('ce raw data'!$A$2:$A$3000=C317)*('ce raw data'!$B$2:$B$3000=$B324),,),0),MATCH(SUBSTITUTE(K320,"Allele","Height"),'ce raw data'!$C$1:$CZ$1,0))="","-",INDEX('ce raw data'!$C$2:$CZ$3000,MATCH(1,INDEX(('ce raw data'!$A$2:$A$3000=C317)*('ce raw data'!$B$2:$B$3000=$B324),,),0),MATCH(SUBSTITUTE(K320,"Allele","Height"),'ce raw data'!$C$1:$CZ$1,0))),"-")</f>
        <v>-</v>
      </c>
      <c r="L323" s="8" t="str">
        <f>IFERROR(IF(INDEX('ce raw data'!$C$2:$CZ$3000,MATCH(1,INDEX(('ce raw data'!$A$2:$A$3000=C317)*('ce raw data'!$B$2:$B$3000=$B324),,),0),MATCH(SUBSTITUTE(L320,"Allele","Height"),'ce raw data'!$C$1:$CZ$1,0))="","-",INDEX('ce raw data'!$C$2:$CZ$3000,MATCH(1,INDEX(('ce raw data'!$A$2:$A$3000=C317)*('ce raw data'!$B$2:$B$3000=$B324),,),0),MATCH(SUBSTITUTE(L320,"Allele","Height"),'ce raw data'!$C$1:$CZ$1,0))),"-")</f>
        <v>-</v>
      </c>
      <c r="M323" s="8" t="str">
        <f>IFERROR(IF(INDEX('ce raw data'!$C$2:$CZ$3000,MATCH(1,INDEX(('ce raw data'!$A$2:$A$3000=C317)*('ce raw data'!$B$2:$B$3000=$B324),,),0),MATCH(SUBSTITUTE(M320,"Allele","Height"),'ce raw data'!$C$1:$CZ$1,0))="","-",INDEX('ce raw data'!$C$2:$CZ$3000,MATCH(1,INDEX(('ce raw data'!$A$2:$A$3000=C317)*('ce raw data'!$B$2:$B$3000=$B324),,),0),MATCH(SUBSTITUTE(M320,"Allele","Height"),'ce raw data'!$C$1:$CZ$1,0))),"-")</f>
        <v>-</v>
      </c>
      <c r="N323" s="8" t="str">
        <f>IFERROR(IF(INDEX('ce raw data'!$C$2:$CZ$3000,MATCH(1,INDEX(('ce raw data'!$A$2:$A$3000=C317)*('ce raw data'!$B$2:$B$3000=$B324),,),0),MATCH(SUBSTITUTE(N320,"Allele","Height"),'ce raw data'!$C$1:$CZ$1,0))="","-",INDEX('ce raw data'!$C$2:$CZ$3000,MATCH(1,INDEX(('ce raw data'!$A$2:$A$3000=C317)*('ce raw data'!$B$2:$B$3000=$B324),,),0),MATCH(SUBSTITUTE(N320,"Allele","Height"),'ce raw data'!$C$1:$CZ$1,0))),"-")</f>
        <v>-</v>
      </c>
    </row>
    <row r="324" spans="2:14" x14ac:dyDescent="0.4">
      <c r="B324" s="10" t="str">
        <f>'Allele Call Table'!$A$73</f>
        <v>D3S1358</v>
      </c>
      <c r="C324" s="8" t="str">
        <f>IFERROR(IF(INDEX('ce raw data'!$C$2:$CZ$3000,MATCH(1,INDEX(('ce raw data'!$A$2:$A$3000=C317)*('ce raw data'!$B$2:$B$3000=$B324),,),0),MATCH(C320,'ce raw data'!$C$1:$CZ$1,0))="","-",INDEX('ce raw data'!$C$2:$CZ$3000,MATCH(1,INDEX(('ce raw data'!$A$2:$A$3000=C317)*('ce raw data'!$B$2:$B$3000=$B324),,),0),MATCH(C320,'ce raw data'!$C$1:$CZ$1,0))),"-")</f>
        <v>-</v>
      </c>
      <c r="D324" s="8" t="str">
        <f>IFERROR(IF(INDEX('ce raw data'!$C$2:$CZ$3000,MATCH(1,INDEX(('ce raw data'!$A$2:$A$3000=C317)*('ce raw data'!$B$2:$B$3000=$B324),,),0),MATCH(D320,'ce raw data'!$C$1:$CZ$1,0))="","-",INDEX('ce raw data'!$C$2:$CZ$3000,MATCH(1,INDEX(('ce raw data'!$A$2:$A$3000=C317)*('ce raw data'!$B$2:$B$3000=$B324),,),0),MATCH(D320,'ce raw data'!$C$1:$CZ$1,0))),"-")</f>
        <v>-</v>
      </c>
      <c r="E324" s="8" t="str">
        <f>IFERROR(IF(INDEX('ce raw data'!$C$2:$CZ$3000,MATCH(1,INDEX(('ce raw data'!$A$2:$A$3000=C317)*('ce raw data'!$B$2:$B$3000=$B324),,),0),MATCH(E320,'ce raw data'!$C$1:$CZ$1,0))="","-",INDEX('ce raw data'!$C$2:$CZ$3000,MATCH(1,INDEX(('ce raw data'!$A$2:$A$3000=C317)*('ce raw data'!$B$2:$B$3000=$B324),,),0),MATCH(E320,'ce raw data'!$C$1:$CZ$1,0))),"-")</f>
        <v>-</v>
      </c>
      <c r="F324" s="8" t="str">
        <f>IFERROR(IF(INDEX('ce raw data'!$C$2:$CZ$3000,MATCH(1,INDEX(('ce raw data'!$A$2:$A$3000=C317)*('ce raw data'!$B$2:$B$3000=$B324),,),0),MATCH(F320,'ce raw data'!$C$1:$CZ$1,0))="","-",INDEX('ce raw data'!$C$2:$CZ$3000,MATCH(1,INDEX(('ce raw data'!$A$2:$A$3000=C317)*('ce raw data'!$B$2:$B$3000=$B324),,),0),MATCH(F320,'ce raw data'!$C$1:$CZ$1,0))),"-")</f>
        <v>-</v>
      </c>
      <c r="G324" s="8" t="str">
        <f>IFERROR(IF(INDEX('ce raw data'!$C$2:$CZ$3000,MATCH(1,INDEX(('ce raw data'!$A$2:$A$3000=C317)*('ce raw data'!$B$2:$B$3000=$B324),,),0),MATCH(G320,'ce raw data'!$C$1:$CZ$1,0))="","-",INDEX('ce raw data'!$C$2:$CZ$3000,MATCH(1,INDEX(('ce raw data'!$A$2:$A$3000=C317)*('ce raw data'!$B$2:$B$3000=$B324),,),0),MATCH(G320,'ce raw data'!$C$1:$CZ$1,0))),"-")</f>
        <v>-</v>
      </c>
      <c r="H324" s="8" t="str">
        <f>IFERROR(IF(INDEX('ce raw data'!$C$2:$CZ$3000,MATCH(1,INDEX(('ce raw data'!$A$2:$A$3000=C317)*('ce raw data'!$B$2:$B$3000=$B324),,),0),MATCH(H320,'ce raw data'!$C$1:$CZ$1,0))="","-",INDEX('ce raw data'!$C$2:$CZ$3000,MATCH(1,INDEX(('ce raw data'!$A$2:$A$3000=C317)*('ce raw data'!$B$2:$B$3000=$B324),,),0),MATCH(H320,'ce raw data'!$C$1:$CZ$1,0))),"-")</f>
        <v>-</v>
      </c>
      <c r="I324" s="8" t="str">
        <f>IFERROR(IF(INDEX('ce raw data'!$C$2:$CZ$3000,MATCH(1,INDEX(('ce raw data'!$A$2:$A$3000=C317)*('ce raw data'!$B$2:$B$3000=$B324),,),0),MATCH(I320,'ce raw data'!$C$1:$CZ$1,0))="","-",INDEX('ce raw data'!$C$2:$CZ$3000,MATCH(1,INDEX(('ce raw data'!$A$2:$A$3000=C317)*('ce raw data'!$B$2:$B$3000=$B324),,),0),MATCH(I320,'ce raw data'!$C$1:$CZ$1,0))),"-")</f>
        <v>-</v>
      </c>
      <c r="J324" s="8" t="str">
        <f>IFERROR(IF(INDEX('ce raw data'!$C$2:$CZ$3000,MATCH(1,INDEX(('ce raw data'!$A$2:$A$3000=C317)*('ce raw data'!$B$2:$B$3000=$B324),,),0),MATCH(J320,'ce raw data'!$C$1:$CZ$1,0))="","-",INDEX('ce raw data'!$C$2:$CZ$3000,MATCH(1,INDEX(('ce raw data'!$A$2:$A$3000=C317)*('ce raw data'!$B$2:$B$3000=$B324),,),0),MATCH(J320,'ce raw data'!$C$1:$CZ$1,0))),"-")</f>
        <v>-</v>
      </c>
      <c r="K324" s="8" t="str">
        <f>IFERROR(IF(INDEX('ce raw data'!$C$2:$CZ$3000,MATCH(1,INDEX(('ce raw data'!$A$2:$A$3000=C317)*('ce raw data'!$B$2:$B$3000=$B324),,),0),MATCH(K320,'ce raw data'!$C$1:$CZ$1,0))="","-",INDEX('ce raw data'!$C$2:$CZ$3000,MATCH(1,INDEX(('ce raw data'!$A$2:$A$3000=C317)*('ce raw data'!$B$2:$B$3000=$B324),,),0),MATCH(K320,'ce raw data'!$C$1:$CZ$1,0))),"-")</f>
        <v>-</v>
      </c>
      <c r="L324" s="8" t="str">
        <f>IFERROR(IF(INDEX('ce raw data'!$C$2:$CZ$3000,MATCH(1,INDEX(('ce raw data'!$A$2:$A$3000=C317)*('ce raw data'!$B$2:$B$3000=$B324),,),0),MATCH(L320,'ce raw data'!$C$1:$CZ$1,0))="","-",INDEX('ce raw data'!$C$2:$CZ$3000,MATCH(1,INDEX(('ce raw data'!$A$2:$A$3000=C317)*('ce raw data'!$B$2:$B$3000=$B324),,),0),MATCH(L320,'ce raw data'!$C$1:$CZ$1,0))),"-")</f>
        <v>-</v>
      </c>
      <c r="M324" s="8" t="str">
        <f>IFERROR(IF(INDEX('ce raw data'!$C$2:$CZ$3000,MATCH(1,INDEX(('ce raw data'!$A$2:$A$3000=C317)*('ce raw data'!$B$2:$B$3000=$B324),,),0),MATCH(M320,'ce raw data'!$C$1:$CZ$1,0))="","-",INDEX('ce raw data'!$C$2:$CZ$3000,MATCH(1,INDEX(('ce raw data'!$A$2:$A$3000=C317)*('ce raw data'!$B$2:$B$3000=$B324),,),0),MATCH(M320,'ce raw data'!$C$1:$CZ$1,0))),"-")</f>
        <v>-</v>
      </c>
      <c r="N324" s="8" t="str">
        <f>IFERROR(IF(INDEX('ce raw data'!$C$2:$CZ$3000,MATCH(1,INDEX(('ce raw data'!$A$2:$A$3000=C317)*('ce raw data'!$B$2:$B$3000=$B324),,),0),MATCH(N320,'ce raw data'!$C$1:$CZ$1,0))="","-",INDEX('ce raw data'!$C$2:$CZ$3000,MATCH(1,INDEX(('ce raw data'!$A$2:$A$3000=C317)*('ce raw data'!$B$2:$B$3000=$B324),,),0),MATCH(N320,'ce raw data'!$C$1:$CZ$1,0))),"-")</f>
        <v>-</v>
      </c>
    </row>
    <row r="325" spans="2:14" hidden="1" x14ac:dyDescent="0.4">
      <c r="B325" s="10"/>
      <c r="C325" s="8" t="str">
        <f>IFERROR(IF(INDEX('ce raw data'!$C$2:$CZ$3000,MATCH(1,INDEX(('ce raw data'!$A$2:$A$3000=C317)*('ce raw data'!$B$2:$B$3000=$B326),,),0),MATCH(SUBSTITUTE(C320,"Allele","Height"),'ce raw data'!$C$1:$CZ$1,0))="","-",INDEX('ce raw data'!$C$2:$CZ$3000,MATCH(1,INDEX(('ce raw data'!$A$2:$A$3000=C317)*('ce raw data'!$B$2:$B$3000=$B326),,),0),MATCH(SUBSTITUTE(C320,"Allele","Height"),'ce raw data'!$C$1:$CZ$1,0))),"-")</f>
        <v>-</v>
      </c>
      <c r="D325" s="8" t="str">
        <f>IFERROR(IF(INDEX('ce raw data'!$C$2:$CZ$3000,MATCH(1,INDEX(('ce raw data'!$A$2:$A$3000=C317)*('ce raw data'!$B$2:$B$3000=$B326),,),0),MATCH(SUBSTITUTE(D320,"Allele","Height"),'ce raw data'!$C$1:$CZ$1,0))="","-",INDEX('ce raw data'!$C$2:$CZ$3000,MATCH(1,INDEX(('ce raw data'!$A$2:$A$3000=C317)*('ce raw data'!$B$2:$B$3000=$B326),,),0),MATCH(SUBSTITUTE(D320,"Allele","Height"),'ce raw data'!$C$1:$CZ$1,0))),"-")</f>
        <v>-</v>
      </c>
      <c r="E325" s="8" t="str">
        <f>IFERROR(IF(INDEX('ce raw data'!$C$2:$CZ$3000,MATCH(1,INDEX(('ce raw data'!$A$2:$A$3000=C317)*('ce raw data'!$B$2:$B$3000=$B326),,),0),MATCH(SUBSTITUTE(E320,"Allele","Height"),'ce raw data'!$C$1:$CZ$1,0))="","-",INDEX('ce raw data'!$C$2:$CZ$3000,MATCH(1,INDEX(('ce raw data'!$A$2:$A$3000=C317)*('ce raw data'!$B$2:$B$3000=$B326),,),0),MATCH(SUBSTITUTE(E320,"Allele","Height"),'ce raw data'!$C$1:$CZ$1,0))),"-")</f>
        <v>-</v>
      </c>
      <c r="F325" s="8" t="str">
        <f>IFERROR(IF(INDEX('ce raw data'!$C$2:$CZ$3000,MATCH(1,INDEX(('ce raw data'!$A$2:$A$3000=C317)*('ce raw data'!$B$2:$B$3000=$B326),,),0),MATCH(SUBSTITUTE(F320,"Allele","Height"),'ce raw data'!$C$1:$CZ$1,0))="","-",INDEX('ce raw data'!$C$2:$CZ$3000,MATCH(1,INDEX(('ce raw data'!$A$2:$A$3000=C317)*('ce raw data'!$B$2:$B$3000=$B326),,),0),MATCH(SUBSTITUTE(F320,"Allele","Height"),'ce raw data'!$C$1:$CZ$1,0))),"-")</f>
        <v>-</v>
      </c>
      <c r="G325" s="8" t="str">
        <f>IFERROR(IF(INDEX('ce raw data'!$C$2:$CZ$3000,MATCH(1,INDEX(('ce raw data'!$A$2:$A$3000=C317)*('ce raw data'!$B$2:$B$3000=$B326),,),0),MATCH(SUBSTITUTE(G320,"Allele","Height"),'ce raw data'!$C$1:$CZ$1,0))="","-",INDEX('ce raw data'!$C$2:$CZ$3000,MATCH(1,INDEX(('ce raw data'!$A$2:$A$3000=C317)*('ce raw data'!$B$2:$B$3000=$B326),,),0),MATCH(SUBSTITUTE(G320,"Allele","Height"),'ce raw data'!$C$1:$CZ$1,0))),"-")</f>
        <v>-</v>
      </c>
      <c r="H325" s="8" t="str">
        <f>IFERROR(IF(INDEX('ce raw data'!$C$2:$CZ$3000,MATCH(1,INDEX(('ce raw data'!$A$2:$A$3000=C317)*('ce raw data'!$B$2:$B$3000=$B326),,),0),MATCH(SUBSTITUTE(H320,"Allele","Height"),'ce raw data'!$C$1:$CZ$1,0))="","-",INDEX('ce raw data'!$C$2:$CZ$3000,MATCH(1,INDEX(('ce raw data'!$A$2:$A$3000=C317)*('ce raw data'!$B$2:$B$3000=$B326),,),0),MATCH(SUBSTITUTE(H320,"Allele","Height"),'ce raw data'!$C$1:$CZ$1,0))),"-")</f>
        <v>-</v>
      </c>
      <c r="I325" s="8" t="str">
        <f>IFERROR(IF(INDEX('ce raw data'!$C$2:$CZ$3000,MATCH(1,INDEX(('ce raw data'!$A$2:$A$3000=C317)*('ce raw data'!$B$2:$B$3000=$B326),,),0),MATCH(SUBSTITUTE(I320,"Allele","Height"),'ce raw data'!$C$1:$CZ$1,0))="","-",INDEX('ce raw data'!$C$2:$CZ$3000,MATCH(1,INDEX(('ce raw data'!$A$2:$A$3000=C317)*('ce raw data'!$B$2:$B$3000=$B326),,),0),MATCH(SUBSTITUTE(I320,"Allele","Height"),'ce raw data'!$C$1:$CZ$1,0))),"-")</f>
        <v>-</v>
      </c>
      <c r="J325" s="8" t="str">
        <f>IFERROR(IF(INDEX('ce raw data'!$C$2:$CZ$3000,MATCH(1,INDEX(('ce raw data'!$A$2:$A$3000=C317)*('ce raw data'!$B$2:$B$3000=$B326),,),0),MATCH(SUBSTITUTE(J320,"Allele","Height"),'ce raw data'!$C$1:$CZ$1,0))="","-",INDEX('ce raw data'!$C$2:$CZ$3000,MATCH(1,INDEX(('ce raw data'!$A$2:$A$3000=C317)*('ce raw data'!$B$2:$B$3000=$B326),,),0),MATCH(SUBSTITUTE(J320,"Allele","Height"),'ce raw data'!$C$1:$CZ$1,0))),"-")</f>
        <v>-</v>
      </c>
      <c r="K325" s="8" t="str">
        <f>IFERROR(IF(INDEX('ce raw data'!$C$2:$CZ$3000,MATCH(1,INDEX(('ce raw data'!$A$2:$A$3000=C317)*('ce raw data'!$B$2:$B$3000=$B326),,),0),MATCH(SUBSTITUTE(K320,"Allele","Height"),'ce raw data'!$C$1:$CZ$1,0))="","-",INDEX('ce raw data'!$C$2:$CZ$3000,MATCH(1,INDEX(('ce raw data'!$A$2:$A$3000=C317)*('ce raw data'!$B$2:$B$3000=$B326),,),0),MATCH(SUBSTITUTE(K320,"Allele","Height"),'ce raw data'!$C$1:$CZ$1,0))),"-")</f>
        <v>-</v>
      </c>
      <c r="L325" s="8" t="str">
        <f>IFERROR(IF(INDEX('ce raw data'!$C$2:$CZ$3000,MATCH(1,INDEX(('ce raw data'!$A$2:$A$3000=C317)*('ce raw data'!$B$2:$B$3000=$B326),,),0),MATCH(SUBSTITUTE(L320,"Allele","Height"),'ce raw data'!$C$1:$CZ$1,0))="","-",INDEX('ce raw data'!$C$2:$CZ$3000,MATCH(1,INDEX(('ce raw data'!$A$2:$A$3000=C317)*('ce raw data'!$B$2:$B$3000=$B326),,),0),MATCH(SUBSTITUTE(L320,"Allele","Height"),'ce raw data'!$C$1:$CZ$1,0))),"-")</f>
        <v>-</v>
      </c>
      <c r="M325" s="8" t="str">
        <f>IFERROR(IF(INDEX('ce raw data'!$C$2:$CZ$3000,MATCH(1,INDEX(('ce raw data'!$A$2:$A$3000=C317)*('ce raw data'!$B$2:$B$3000=$B326),,),0),MATCH(SUBSTITUTE(M320,"Allele","Height"),'ce raw data'!$C$1:$CZ$1,0))="","-",INDEX('ce raw data'!$C$2:$CZ$3000,MATCH(1,INDEX(('ce raw data'!$A$2:$A$3000=C317)*('ce raw data'!$B$2:$B$3000=$B326),,),0),MATCH(SUBSTITUTE(M320,"Allele","Height"),'ce raw data'!$C$1:$CZ$1,0))),"-")</f>
        <v>-</v>
      </c>
      <c r="N325" s="8" t="str">
        <f>IFERROR(IF(INDEX('ce raw data'!$C$2:$CZ$3000,MATCH(1,INDEX(('ce raw data'!$A$2:$A$3000=C317)*('ce raw data'!$B$2:$B$3000=$B326),,),0),MATCH(SUBSTITUTE(N320,"Allele","Height"),'ce raw data'!$C$1:$CZ$1,0))="","-",INDEX('ce raw data'!$C$2:$CZ$3000,MATCH(1,INDEX(('ce raw data'!$A$2:$A$3000=C317)*('ce raw data'!$B$2:$B$3000=$B326),,),0),MATCH(SUBSTITUTE(N320,"Allele","Height"),'ce raw data'!$C$1:$CZ$1,0))),"-")</f>
        <v>-</v>
      </c>
    </row>
    <row r="326" spans="2:14" x14ac:dyDescent="0.4">
      <c r="B326" s="10" t="str">
        <f>'Allele Call Table'!$A$75</f>
        <v>D1S1656</v>
      </c>
      <c r="C326" s="8" t="str">
        <f>IFERROR(IF(INDEX('ce raw data'!$C$2:$CZ$3000,MATCH(1,INDEX(('ce raw data'!$A$2:$A$3000=C317)*('ce raw data'!$B$2:$B$3000=$B326),,),0),MATCH(C320,'ce raw data'!$C$1:$CZ$1,0))="","-",INDEX('ce raw data'!$C$2:$CZ$3000,MATCH(1,INDEX(('ce raw data'!$A$2:$A$3000=C317)*('ce raw data'!$B$2:$B$3000=$B326),,),0),MATCH(C320,'ce raw data'!$C$1:$CZ$1,0))),"-")</f>
        <v>-</v>
      </c>
      <c r="D326" s="8" t="str">
        <f>IFERROR(IF(INDEX('ce raw data'!$C$2:$CZ$3000,MATCH(1,INDEX(('ce raw data'!$A$2:$A$3000=C317)*('ce raw data'!$B$2:$B$3000=$B326),,),0),MATCH(D320,'ce raw data'!$C$1:$CZ$1,0))="","-",INDEX('ce raw data'!$C$2:$CZ$3000,MATCH(1,INDEX(('ce raw data'!$A$2:$A$3000=C317)*('ce raw data'!$B$2:$B$3000=$B326),,),0),MATCH(D320,'ce raw data'!$C$1:$CZ$1,0))),"-")</f>
        <v>-</v>
      </c>
      <c r="E326" s="8" t="str">
        <f>IFERROR(IF(INDEX('ce raw data'!$C$2:$CZ$3000,MATCH(1,INDEX(('ce raw data'!$A$2:$A$3000=C317)*('ce raw data'!$B$2:$B$3000=$B326),,),0),MATCH(E320,'ce raw data'!$C$1:$CZ$1,0))="","-",INDEX('ce raw data'!$C$2:$CZ$3000,MATCH(1,INDEX(('ce raw data'!$A$2:$A$3000=C317)*('ce raw data'!$B$2:$B$3000=$B326),,),0),MATCH(E320,'ce raw data'!$C$1:$CZ$1,0))),"-")</f>
        <v>-</v>
      </c>
      <c r="F326" s="8" t="str">
        <f>IFERROR(IF(INDEX('ce raw data'!$C$2:$CZ$3000,MATCH(1,INDEX(('ce raw data'!$A$2:$A$3000=C317)*('ce raw data'!$B$2:$B$3000=$B326),,),0),MATCH(F320,'ce raw data'!$C$1:$CZ$1,0))="","-",INDEX('ce raw data'!$C$2:$CZ$3000,MATCH(1,INDEX(('ce raw data'!$A$2:$A$3000=C317)*('ce raw data'!$B$2:$B$3000=$B326),,),0),MATCH(F320,'ce raw data'!$C$1:$CZ$1,0))),"-")</f>
        <v>-</v>
      </c>
      <c r="G326" s="8" t="str">
        <f>IFERROR(IF(INDEX('ce raw data'!$C$2:$CZ$3000,MATCH(1,INDEX(('ce raw data'!$A$2:$A$3000=C317)*('ce raw data'!$B$2:$B$3000=$B326),,),0),MATCH(G320,'ce raw data'!$C$1:$CZ$1,0))="","-",INDEX('ce raw data'!$C$2:$CZ$3000,MATCH(1,INDEX(('ce raw data'!$A$2:$A$3000=C317)*('ce raw data'!$B$2:$B$3000=$B326),,),0),MATCH(G320,'ce raw data'!$C$1:$CZ$1,0))),"-")</f>
        <v>-</v>
      </c>
      <c r="H326" s="8" t="str">
        <f>IFERROR(IF(INDEX('ce raw data'!$C$2:$CZ$3000,MATCH(1,INDEX(('ce raw data'!$A$2:$A$3000=C317)*('ce raw data'!$B$2:$B$3000=$B326),,),0),MATCH(H320,'ce raw data'!$C$1:$CZ$1,0))="","-",INDEX('ce raw data'!$C$2:$CZ$3000,MATCH(1,INDEX(('ce raw data'!$A$2:$A$3000=C317)*('ce raw data'!$B$2:$B$3000=$B326),,),0),MATCH(H320,'ce raw data'!$C$1:$CZ$1,0))),"-")</f>
        <v>-</v>
      </c>
      <c r="I326" s="8" t="str">
        <f>IFERROR(IF(INDEX('ce raw data'!$C$2:$CZ$3000,MATCH(1,INDEX(('ce raw data'!$A$2:$A$3000=C317)*('ce raw data'!$B$2:$B$3000=$B326),,),0),MATCH(I320,'ce raw data'!$C$1:$CZ$1,0))="","-",INDEX('ce raw data'!$C$2:$CZ$3000,MATCH(1,INDEX(('ce raw data'!$A$2:$A$3000=C317)*('ce raw data'!$B$2:$B$3000=$B326),,),0),MATCH(I320,'ce raw data'!$C$1:$CZ$1,0))),"-")</f>
        <v>-</v>
      </c>
      <c r="J326" s="8" t="str">
        <f>IFERROR(IF(INDEX('ce raw data'!$C$2:$CZ$3000,MATCH(1,INDEX(('ce raw data'!$A$2:$A$3000=C317)*('ce raw data'!$B$2:$B$3000=$B326),,),0),MATCH(J320,'ce raw data'!$C$1:$CZ$1,0))="","-",INDEX('ce raw data'!$C$2:$CZ$3000,MATCH(1,INDEX(('ce raw data'!$A$2:$A$3000=C317)*('ce raw data'!$B$2:$B$3000=$B326),,),0),MATCH(J320,'ce raw data'!$C$1:$CZ$1,0))),"-")</f>
        <v>-</v>
      </c>
      <c r="K326" s="8" t="str">
        <f>IFERROR(IF(INDEX('ce raw data'!$C$2:$CZ$3000,MATCH(1,INDEX(('ce raw data'!$A$2:$A$3000=C317)*('ce raw data'!$B$2:$B$3000=$B326),,),0),MATCH(K320,'ce raw data'!$C$1:$CZ$1,0))="","-",INDEX('ce raw data'!$C$2:$CZ$3000,MATCH(1,INDEX(('ce raw data'!$A$2:$A$3000=C317)*('ce raw data'!$B$2:$B$3000=$B326),,),0),MATCH(K320,'ce raw data'!$C$1:$CZ$1,0))),"-")</f>
        <v>-</v>
      </c>
      <c r="L326" s="8" t="str">
        <f>IFERROR(IF(INDEX('ce raw data'!$C$2:$CZ$3000,MATCH(1,INDEX(('ce raw data'!$A$2:$A$3000=C317)*('ce raw data'!$B$2:$B$3000=$B326),,),0),MATCH(L320,'ce raw data'!$C$1:$CZ$1,0))="","-",INDEX('ce raw data'!$C$2:$CZ$3000,MATCH(1,INDEX(('ce raw data'!$A$2:$A$3000=C317)*('ce raw data'!$B$2:$B$3000=$B326),,),0),MATCH(L320,'ce raw data'!$C$1:$CZ$1,0))),"-")</f>
        <v>-</v>
      </c>
      <c r="M326" s="8" t="str">
        <f>IFERROR(IF(INDEX('ce raw data'!$C$2:$CZ$3000,MATCH(1,INDEX(('ce raw data'!$A$2:$A$3000=C317)*('ce raw data'!$B$2:$B$3000=$B326),,),0),MATCH(M320,'ce raw data'!$C$1:$CZ$1,0))="","-",INDEX('ce raw data'!$C$2:$CZ$3000,MATCH(1,INDEX(('ce raw data'!$A$2:$A$3000=C317)*('ce raw data'!$B$2:$B$3000=$B326),,),0),MATCH(M320,'ce raw data'!$C$1:$CZ$1,0))),"-")</f>
        <v>-</v>
      </c>
      <c r="N326" s="8" t="str">
        <f>IFERROR(IF(INDEX('ce raw data'!$C$2:$CZ$3000,MATCH(1,INDEX(('ce raw data'!$A$2:$A$3000=C317)*('ce raw data'!$B$2:$B$3000=$B326),,),0),MATCH(N320,'ce raw data'!$C$1:$CZ$1,0))="","-",INDEX('ce raw data'!$C$2:$CZ$3000,MATCH(1,INDEX(('ce raw data'!$A$2:$A$3000=C317)*('ce raw data'!$B$2:$B$3000=$B326),,),0),MATCH(N320,'ce raw data'!$C$1:$CZ$1,0))),"-")</f>
        <v>-</v>
      </c>
    </row>
    <row r="327" spans="2:14" hidden="1" x14ac:dyDescent="0.4">
      <c r="B327" s="10"/>
      <c r="C327" s="8" t="str">
        <f>IFERROR(IF(INDEX('ce raw data'!$C$2:$CZ$3000,MATCH(1,INDEX(('ce raw data'!$A$2:$A$3000=C317)*('ce raw data'!$B$2:$B$3000=$B328),,),0),MATCH(SUBSTITUTE(C320,"Allele","Height"),'ce raw data'!$C$1:$CZ$1,0))="","-",INDEX('ce raw data'!$C$2:$CZ$3000,MATCH(1,INDEX(('ce raw data'!$A$2:$A$3000=C317)*('ce raw data'!$B$2:$B$3000=$B328),,),0),MATCH(SUBSTITUTE(C320,"Allele","Height"),'ce raw data'!$C$1:$CZ$1,0))),"-")</f>
        <v>-</v>
      </c>
      <c r="D327" s="8" t="str">
        <f>IFERROR(IF(INDEX('ce raw data'!$C$2:$CZ$3000,MATCH(1,INDEX(('ce raw data'!$A$2:$A$3000=C317)*('ce raw data'!$B$2:$B$3000=$B328),,),0),MATCH(SUBSTITUTE(D320,"Allele","Height"),'ce raw data'!$C$1:$CZ$1,0))="","-",INDEX('ce raw data'!$C$2:$CZ$3000,MATCH(1,INDEX(('ce raw data'!$A$2:$A$3000=C317)*('ce raw data'!$B$2:$B$3000=$B328),,),0),MATCH(SUBSTITUTE(D320,"Allele","Height"),'ce raw data'!$C$1:$CZ$1,0))),"-")</f>
        <v>-</v>
      </c>
      <c r="E327" s="8" t="str">
        <f>IFERROR(IF(INDEX('ce raw data'!$C$2:$CZ$3000,MATCH(1,INDEX(('ce raw data'!$A$2:$A$3000=C317)*('ce raw data'!$B$2:$B$3000=$B328),,),0),MATCH(SUBSTITUTE(E320,"Allele","Height"),'ce raw data'!$C$1:$CZ$1,0))="","-",INDEX('ce raw data'!$C$2:$CZ$3000,MATCH(1,INDEX(('ce raw data'!$A$2:$A$3000=C317)*('ce raw data'!$B$2:$B$3000=$B328),,),0),MATCH(SUBSTITUTE(E320,"Allele","Height"),'ce raw data'!$C$1:$CZ$1,0))),"-")</f>
        <v>-</v>
      </c>
      <c r="F327" s="8" t="str">
        <f>IFERROR(IF(INDEX('ce raw data'!$C$2:$CZ$3000,MATCH(1,INDEX(('ce raw data'!$A$2:$A$3000=C317)*('ce raw data'!$B$2:$B$3000=$B328),,),0),MATCH(SUBSTITUTE(F320,"Allele","Height"),'ce raw data'!$C$1:$CZ$1,0))="","-",INDEX('ce raw data'!$C$2:$CZ$3000,MATCH(1,INDEX(('ce raw data'!$A$2:$A$3000=C317)*('ce raw data'!$B$2:$B$3000=$B328),,),0),MATCH(SUBSTITUTE(F320,"Allele","Height"),'ce raw data'!$C$1:$CZ$1,0))),"-")</f>
        <v>-</v>
      </c>
      <c r="G327" s="8" t="str">
        <f>IFERROR(IF(INDEX('ce raw data'!$C$2:$CZ$3000,MATCH(1,INDEX(('ce raw data'!$A$2:$A$3000=C317)*('ce raw data'!$B$2:$B$3000=$B328),,),0),MATCH(SUBSTITUTE(G320,"Allele","Height"),'ce raw data'!$C$1:$CZ$1,0))="","-",INDEX('ce raw data'!$C$2:$CZ$3000,MATCH(1,INDEX(('ce raw data'!$A$2:$A$3000=C317)*('ce raw data'!$B$2:$B$3000=$B328),,),0),MATCH(SUBSTITUTE(G320,"Allele","Height"),'ce raw data'!$C$1:$CZ$1,0))),"-")</f>
        <v>-</v>
      </c>
      <c r="H327" s="8" t="str">
        <f>IFERROR(IF(INDEX('ce raw data'!$C$2:$CZ$3000,MATCH(1,INDEX(('ce raw data'!$A$2:$A$3000=C317)*('ce raw data'!$B$2:$B$3000=$B328),,),0),MATCH(SUBSTITUTE(H320,"Allele","Height"),'ce raw data'!$C$1:$CZ$1,0))="","-",INDEX('ce raw data'!$C$2:$CZ$3000,MATCH(1,INDEX(('ce raw data'!$A$2:$A$3000=C317)*('ce raw data'!$B$2:$B$3000=$B328),,),0),MATCH(SUBSTITUTE(H320,"Allele","Height"),'ce raw data'!$C$1:$CZ$1,0))),"-")</f>
        <v>-</v>
      </c>
      <c r="I327" s="8" t="str">
        <f>IFERROR(IF(INDEX('ce raw data'!$C$2:$CZ$3000,MATCH(1,INDEX(('ce raw data'!$A$2:$A$3000=C317)*('ce raw data'!$B$2:$B$3000=$B328),,),0),MATCH(SUBSTITUTE(I320,"Allele","Height"),'ce raw data'!$C$1:$CZ$1,0))="","-",INDEX('ce raw data'!$C$2:$CZ$3000,MATCH(1,INDEX(('ce raw data'!$A$2:$A$3000=C317)*('ce raw data'!$B$2:$B$3000=$B328),,),0),MATCH(SUBSTITUTE(I320,"Allele","Height"),'ce raw data'!$C$1:$CZ$1,0))),"-")</f>
        <v>-</v>
      </c>
      <c r="J327" s="8" t="str">
        <f>IFERROR(IF(INDEX('ce raw data'!$C$2:$CZ$3000,MATCH(1,INDEX(('ce raw data'!$A$2:$A$3000=C317)*('ce raw data'!$B$2:$B$3000=$B328),,),0),MATCH(SUBSTITUTE(J320,"Allele","Height"),'ce raw data'!$C$1:$CZ$1,0))="","-",INDEX('ce raw data'!$C$2:$CZ$3000,MATCH(1,INDEX(('ce raw data'!$A$2:$A$3000=C317)*('ce raw data'!$B$2:$B$3000=$B328),,),0),MATCH(SUBSTITUTE(J320,"Allele","Height"),'ce raw data'!$C$1:$CZ$1,0))),"-")</f>
        <v>-</v>
      </c>
      <c r="K327" s="8" t="str">
        <f>IFERROR(IF(INDEX('ce raw data'!$C$2:$CZ$3000,MATCH(1,INDEX(('ce raw data'!$A$2:$A$3000=C317)*('ce raw data'!$B$2:$B$3000=$B328),,),0),MATCH(SUBSTITUTE(K320,"Allele","Height"),'ce raw data'!$C$1:$CZ$1,0))="","-",INDEX('ce raw data'!$C$2:$CZ$3000,MATCH(1,INDEX(('ce raw data'!$A$2:$A$3000=C317)*('ce raw data'!$B$2:$B$3000=$B328),,),0),MATCH(SUBSTITUTE(K320,"Allele","Height"),'ce raw data'!$C$1:$CZ$1,0))),"-")</f>
        <v>-</v>
      </c>
      <c r="L327" s="8" t="str">
        <f>IFERROR(IF(INDEX('ce raw data'!$C$2:$CZ$3000,MATCH(1,INDEX(('ce raw data'!$A$2:$A$3000=C317)*('ce raw data'!$B$2:$B$3000=$B328),,),0),MATCH(SUBSTITUTE(L320,"Allele","Height"),'ce raw data'!$C$1:$CZ$1,0))="","-",INDEX('ce raw data'!$C$2:$CZ$3000,MATCH(1,INDEX(('ce raw data'!$A$2:$A$3000=C317)*('ce raw data'!$B$2:$B$3000=$B328),,),0),MATCH(SUBSTITUTE(L320,"Allele","Height"),'ce raw data'!$C$1:$CZ$1,0))),"-")</f>
        <v>-</v>
      </c>
      <c r="M327" s="8" t="str">
        <f>IFERROR(IF(INDEX('ce raw data'!$C$2:$CZ$3000,MATCH(1,INDEX(('ce raw data'!$A$2:$A$3000=C317)*('ce raw data'!$B$2:$B$3000=$B328),,),0),MATCH(SUBSTITUTE(M320,"Allele","Height"),'ce raw data'!$C$1:$CZ$1,0))="","-",INDEX('ce raw data'!$C$2:$CZ$3000,MATCH(1,INDEX(('ce raw data'!$A$2:$A$3000=C317)*('ce raw data'!$B$2:$B$3000=$B328),,),0),MATCH(SUBSTITUTE(M320,"Allele","Height"),'ce raw data'!$C$1:$CZ$1,0))),"-")</f>
        <v>-</v>
      </c>
      <c r="N327" s="8" t="str">
        <f>IFERROR(IF(INDEX('ce raw data'!$C$2:$CZ$3000,MATCH(1,INDEX(('ce raw data'!$A$2:$A$3000=C317)*('ce raw data'!$B$2:$B$3000=$B328),,),0),MATCH(SUBSTITUTE(N320,"Allele","Height"),'ce raw data'!$C$1:$CZ$1,0))="","-",INDEX('ce raw data'!$C$2:$CZ$3000,MATCH(1,INDEX(('ce raw data'!$A$2:$A$3000=C317)*('ce raw data'!$B$2:$B$3000=$B328),,),0),MATCH(SUBSTITUTE(N320,"Allele","Height"),'ce raw data'!$C$1:$CZ$1,0))),"-")</f>
        <v>-</v>
      </c>
    </row>
    <row r="328" spans="2:14" x14ac:dyDescent="0.4">
      <c r="B328" s="10" t="str">
        <f>'Allele Call Table'!$A$77</f>
        <v>D2S441</v>
      </c>
      <c r="C328" s="8" t="str">
        <f>IFERROR(IF(INDEX('ce raw data'!$C$2:$CZ$3000,MATCH(1,INDEX(('ce raw data'!$A$2:$A$3000=C317)*('ce raw data'!$B$2:$B$3000=$B328),,),0),MATCH(C320,'ce raw data'!$C$1:$CZ$1,0))="","-",INDEX('ce raw data'!$C$2:$CZ$3000,MATCH(1,INDEX(('ce raw data'!$A$2:$A$3000=C317)*('ce raw data'!$B$2:$B$3000=$B328),,),0),MATCH(C320,'ce raw data'!$C$1:$CZ$1,0))),"-")</f>
        <v>-</v>
      </c>
      <c r="D328" s="8" t="str">
        <f>IFERROR(IF(INDEX('ce raw data'!$C$2:$CZ$3000,MATCH(1,INDEX(('ce raw data'!$A$2:$A$3000=C317)*('ce raw data'!$B$2:$B$3000=$B328),,),0),MATCH(D320,'ce raw data'!$C$1:$CZ$1,0))="","-",INDEX('ce raw data'!$C$2:$CZ$3000,MATCH(1,INDEX(('ce raw data'!$A$2:$A$3000=C317)*('ce raw data'!$B$2:$B$3000=$B328),,),0),MATCH(D320,'ce raw data'!$C$1:$CZ$1,0))),"-")</f>
        <v>-</v>
      </c>
      <c r="E328" s="8" t="str">
        <f>IFERROR(IF(INDEX('ce raw data'!$C$2:$CZ$3000,MATCH(1,INDEX(('ce raw data'!$A$2:$A$3000=C317)*('ce raw data'!$B$2:$B$3000=$B328),,),0),MATCH(E320,'ce raw data'!$C$1:$CZ$1,0))="","-",INDEX('ce raw data'!$C$2:$CZ$3000,MATCH(1,INDEX(('ce raw data'!$A$2:$A$3000=C317)*('ce raw data'!$B$2:$B$3000=$B328),,),0),MATCH(E320,'ce raw data'!$C$1:$CZ$1,0))),"-")</f>
        <v>-</v>
      </c>
      <c r="F328" s="8" t="str">
        <f>IFERROR(IF(INDEX('ce raw data'!$C$2:$CZ$3000,MATCH(1,INDEX(('ce raw data'!$A$2:$A$3000=C317)*('ce raw data'!$B$2:$B$3000=$B328),,),0),MATCH(F320,'ce raw data'!$C$1:$CZ$1,0))="","-",INDEX('ce raw data'!$C$2:$CZ$3000,MATCH(1,INDEX(('ce raw data'!$A$2:$A$3000=C317)*('ce raw data'!$B$2:$B$3000=$B328),,),0),MATCH(F320,'ce raw data'!$C$1:$CZ$1,0))),"-")</f>
        <v>-</v>
      </c>
      <c r="G328" s="8" t="str">
        <f>IFERROR(IF(INDEX('ce raw data'!$C$2:$CZ$3000,MATCH(1,INDEX(('ce raw data'!$A$2:$A$3000=C317)*('ce raw data'!$B$2:$B$3000=$B328),,),0),MATCH(G320,'ce raw data'!$C$1:$CZ$1,0))="","-",INDEX('ce raw data'!$C$2:$CZ$3000,MATCH(1,INDEX(('ce raw data'!$A$2:$A$3000=C317)*('ce raw data'!$B$2:$B$3000=$B328),,),0),MATCH(G320,'ce raw data'!$C$1:$CZ$1,0))),"-")</f>
        <v>-</v>
      </c>
      <c r="H328" s="8" t="str">
        <f>IFERROR(IF(INDEX('ce raw data'!$C$2:$CZ$3000,MATCH(1,INDEX(('ce raw data'!$A$2:$A$3000=C317)*('ce raw data'!$B$2:$B$3000=$B328),,),0),MATCH(H320,'ce raw data'!$C$1:$CZ$1,0))="","-",INDEX('ce raw data'!$C$2:$CZ$3000,MATCH(1,INDEX(('ce raw data'!$A$2:$A$3000=C317)*('ce raw data'!$B$2:$B$3000=$B328),,),0),MATCH(H320,'ce raw data'!$C$1:$CZ$1,0))),"-")</f>
        <v>-</v>
      </c>
      <c r="I328" s="8" t="str">
        <f>IFERROR(IF(INDEX('ce raw data'!$C$2:$CZ$3000,MATCH(1,INDEX(('ce raw data'!$A$2:$A$3000=C317)*('ce raw data'!$B$2:$B$3000=$B328),,),0),MATCH(I320,'ce raw data'!$C$1:$CZ$1,0))="","-",INDEX('ce raw data'!$C$2:$CZ$3000,MATCH(1,INDEX(('ce raw data'!$A$2:$A$3000=C317)*('ce raw data'!$B$2:$B$3000=$B328),,),0),MATCH(I320,'ce raw data'!$C$1:$CZ$1,0))),"-")</f>
        <v>-</v>
      </c>
      <c r="J328" s="8" t="str">
        <f>IFERROR(IF(INDEX('ce raw data'!$C$2:$CZ$3000,MATCH(1,INDEX(('ce raw data'!$A$2:$A$3000=C317)*('ce raw data'!$B$2:$B$3000=$B328),,),0),MATCH(J320,'ce raw data'!$C$1:$CZ$1,0))="","-",INDEX('ce raw data'!$C$2:$CZ$3000,MATCH(1,INDEX(('ce raw data'!$A$2:$A$3000=C317)*('ce raw data'!$B$2:$B$3000=$B328),,),0),MATCH(J320,'ce raw data'!$C$1:$CZ$1,0))),"-")</f>
        <v>-</v>
      </c>
      <c r="K328" s="8" t="str">
        <f>IFERROR(IF(INDEX('ce raw data'!$C$2:$CZ$3000,MATCH(1,INDEX(('ce raw data'!$A$2:$A$3000=C317)*('ce raw data'!$B$2:$B$3000=$B328),,),0),MATCH(K320,'ce raw data'!$C$1:$CZ$1,0))="","-",INDEX('ce raw data'!$C$2:$CZ$3000,MATCH(1,INDEX(('ce raw data'!$A$2:$A$3000=C317)*('ce raw data'!$B$2:$B$3000=$B328),,),0),MATCH(K320,'ce raw data'!$C$1:$CZ$1,0))),"-")</f>
        <v>-</v>
      </c>
      <c r="L328" s="8" t="str">
        <f>IFERROR(IF(INDEX('ce raw data'!$C$2:$CZ$3000,MATCH(1,INDEX(('ce raw data'!$A$2:$A$3000=C317)*('ce raw data'!$B$2:$B$3000=$B328),,),0),MATCH(L320,'ce raw data'!$C$1:$CZ$1,0))="","-",INDEX('ce raw data'!$C$2:$CZ$3000,MATCH(1,INDEX(('ce raw data'!$A$2:$A$3000=C317)*('ce raw data'!$B$2:$B$3000=$B328),,),0),MATCH(L320,'ce raw data'!$C$1:$CZ$1,0))),"-")</f>
        <v>-</v>
      </c>
      <c r="M328" s="8" t="str">
        <f>IFERROR(IF(INDEX('ce raw data'!$C$2:$CZ$3000,MATCH(1,INDEX(('ce raw data'!$A$2:$A$3000=C317)*('ce raw data'!$B$2:$B$3000=$B328),,),0),MATCH(M320,'ce raw data'!$C$1:$CZ$1,0))="","-",INDEX('ce raw data'!$C$2:$CZ$3000,MATCH(1,INDEX(('ce raw data'!$A$2:$A$3000=C317)*('ce raw data'!$B$2:$B$3000=$B328),,),0),MATCH(M320,'ce raw data'!$C$1:$CZ$1,0))),"-")</f>
        <v>-</v>
      </c>
      <c r="N328" s="8" t="str">
        <f>IFERROR(IF(INDEX('ce raw data'!$C$2:$CZ$3000,MATCH(1,INDEX(('ce raw data'!$A$2:$A$3000=C317)*('ce raw data'!$B$2:$B$3000=$B328),,),0),MATCH(N320,'ce raw data'!$C$1:$CZ$1,0))="","-",INDEX('ce raw data'!$C$2:$CZ$3000,MATCH(1,INDEX(('ce raw data'!$A$2:$A$3000=C317)*('ce raw data'!$B$2:$B$3000=$B328),,),0),MATCH(N320,'ce raw data'!$C$1:$CZ$1,0))),"-")</f>
        <v>-</v>
      </c>
    </row>
    <row r="329" spans="2:14" hidden="1" x14ac:dyDescent="0.4">
      <c r="B329" s="10"/>
      <c r="C329" s="8" t="str">
        <f>IFERROR(IF(INDEX('ce raw data'!$C$2:$CZ$3000,MATCH(1,INDEX(('ce raw data'!$A$2:$A$3000=C317)*('ce raw data'!$B$2:$B$3000=$B330),,),0),MATCH(SUBSTITUTE(C320,"Allele","Height"),'ce raw data'!$C$1:$CZ$1,0))="","-",INDEX('ce raw data'!$C$2:$CZ$3000,MATCH(1,INDEX(('ce raw data'!$A$2:$A$3000=C317)*('ce raw data'!$B$2:$B$3000=$B330),,),0),MATCH(SUBSTITUTE(C320,"Allele","Height"),'ce raw data'!$C$1:$CZ$1,0))),"-")</f>
        <v>-</v>
      </c>
      <c r="D329" s="8" t="str">
        <f>IFERROR(IF(INDEX('ce raw data'!$C$2:$CZ$3000,MATCH(1,INDEX(('ce raw data'!$A$2:$A$3000=C317)*('ce raw data'!$B$2:$B$3000=$B330),,),0),MATCH(SUBSTITUTE(D320,"Allele","Height"),'ce raw data'!$C$1:$CZ$1,0))="","-",INDEX('ce raw data'!$C$2:$CZ$3000,MATCH(1,INDEX(('ce raw data'!$A$2:$A$3000=C317)*('ce raw data'!$B$2:$B$3000=$B330),,),0),MATCH(SUBSTITUTE(D320,"Allele","Height"),'ce raw data'!$C$1:$CZ$1,0))),"-")</f>
        <v>-</v>
      </c>
      <c r="E329" s="8" t="str">
        <f>IFERROR(IF(INDEX('ce raw data'!$C$2:$CZ$3000,MATCH(1,INDEX(('ce raw data'!$A$2:$A$3000=C317)*('ce raw data'!$B$2:$B$3000=$B330),,),0),MATCH(SUBSTITUTE(E320,"Allele","Height"),'ce raw data'!$C$1:$CZ$1,0))="","-",INDEX('ce raw data'!$C$2:$CZ$3000,MATCH(1,INDEX(('ce raw data'!$A$2:$A$3000=C317)*('ce raw data'!$B$2:$B$3000=$B330),,),0),MATCH(SUBSTITUTE(E320,"Allele","Height"),'ce raw data'!$C$1:$CZ$1,0))),"-")</f>
        <v>-</v>
      </c>
      <c r="F329" s="8" t="str">
        <f>IFERROR(IF(INDEX('ce raw data'!$C$2:$CZ$3000,MATCH(1,INDEX(('ce raw data'!$A$2:$A$3000=C317)*('ce raw data'!$B$2:$B$3000=$B330),,),0),MATCH(SUBSTITUTE(F320,"Allele","Height"),'ce raw data'!$C$1:$CZ$1,0))="","-",INDEX('ce raw data'!$C$2:$CZ$3000,MATCH(1,INDEX(('ce raw data'!$A$2:$A$3000=C317)*('ce raw data'!$B$2:$B$3000=$B330),,),0),MATCH(SUBSTITUTE(F320,"Allele","Height"),'ce raw data'!$C$1:$CZ$1,0))),"-")</f>
        <v>-</v>
      </c>
      <c r="G329" s="8" t="str">
        <f>IFERROR(IF(INDEX('ce raw data'!$C$2:$CZ$3000,MATCH(1,INDEX(('ce raw data'!$A$2:$A$3000=C317)*('ce raw data'!$B$2:$B$3000=$B330),,),0),MATCH(SUBSTITUTE(G320,"Allele","Height"),'ce raw data'!$C$1:$CZ$1,0))="","-",INDEX('ce raw data'!$C$2:$CZ$3000,MATCH(1,INDEX(('ce raw data'!$A$2:$A$3000=C317)*('ce raw data'!$B$2:$B$3000=$B330),,),0),MATCH(SUBSTITUTE(G320,"Allele","Height"),'ce raw data'!$C$1:$CZ$1,0))),"-")</f>
        <v>-</v>
      </c>
      <c r="H329" s="8" t="str">
        <f>IFERROR(IF(INDEX('ce raw data'!$C$2:$CZ$3000,MATCH(1,INDEX(('ce raw data'!$A$2:$A$3000=C317)*('ce raw data'!$B$2:$B$3000=$B330),,),0),MATCH(SUBSTITUTE(H320,"Allele","Height"),'ce raw data'!$C$1:$CZ$1,0))="","-",INDEX('ce raw data'!$C$2:$CZ$3000,MATCH(1,INDEX(('ce raw data'!$A$2:$A$3000=C317)*('ce raw data'!$B$2:$B$3000=$B330),,),0),MATCH(SUBSTITUTE(H320,"Allele","Height"),'ce raw data'!$C$1:$CZ$1,0))),"-")</f>
        <v>-</v>
      </c>
      <c r="I329" s="8" t="str">
        <f>IFERROR(IF(INDEX('ce raw data'!$C$2:$CZ$3000,MATCH(1,INDEX(('ce raw data'!$A$2:$A$3000=C317)*('ce raw data'!$B$2:$B$3000=$B330),,),0),MATCH(SUBSTITUTE(I320,"Allele","Height"),'ce raw data'!$C$1:$CZ$1,0))="","-",INDEX('ce raw data'!$C$2:$CZ$3000,MATCH(1,INDEX(('ce raw data'!$A$2:$A$3000=C317)*('ce raw data'!$B$2:$B$3000=$B330),,),0),MATCH(SUBSTITUTE(I320,"Allele","Height"),'ce raw data'!$C$1:$CZ$1,0))),"-")</f>
        <v>-</v>
      </c>
      <c r="J329" s="8" t="str">
        <f>IFERROR(IF(INDEX('ce raw data'!$C$2:$CZ$3000,MATCH(1,INDEX(('ce raw data'!$A$2:$A$3000=C317)*('ce raw data'!$B$2:$B$3000=$B330),,),0),MATCH(SUBSTITUTE(J320,"Allele","Height"),'ce raw data'!$C$1:$CZ$1,0))="","-",INDEX('ce raw data'!$C$2:$CZ$3000,MATCH(1,INDEX(('ce raw data'!$A$2:$A$3000=C317)*('ce raw data'!$B$2:$B$3000=$B330),,),0),MATCH(SUBSTITUTE(J320,"Allele","Height"),'ce raw data'!$C$1:$CZ$1,0))),"-")</f>
        <v>-</v>
      </c>
      <c r="K329" s="8" t="str">
        <f>IFERROR(IF(INDEX('ce raw data'!$C$2:$CZ$3000,MATCH(1,INDEX(('ce raw data'!$A$2:$A$3000=C317)*('ce raw data'!$B$2:$B$3000=$B330),,),0),MATCH(SUBSTITUTE(K320,"Allele","Height"),'ce raw data'!$C$1:$CZ$1,0))="","-",INDEX('ce raw data'!$C$2:$CZ$3000,MATCH(1,INDEX(('ce raw data'!$A$2:$A$3000=C317)*('ce raw data'!$B$2:$B$3000=$B330),,),0),MATCH(SUBSTITUTE(K320,"Allele","Height"),'ce raw data'!$C$1:$CZ$1,0))),"-")</f>
        <v>-</v>
      </c>
      <c r="L329" s="8" t="str">
        <f>IFERROR(IF(INDEX('ce raw data'!$C$2:$CZ$3000,MATCH(1,INDEX(('ce raw data'!$A$2:$A$3000=C317)*('ce raw data'!$B$2:$B$3000=$B330),,),0),MATCH(SUBSTITUTE(L320,"Allele","Height"),'ce raw data'!$C$1:$CZ$1,0))="","-",INDEX('ce raw data'!$C$2:$CZ$3000,MATCH(1,INDEX(('ce raw data'!$A$2:$A$3000=C317)*('ce raw data'!$B$2:$B$3000=$B330),,),0),MATCH(SUBSTITUTE(L320,"Allele","Height"),'ce raw data'!$C$1:$CZ$1,0))),"-")</f>
        <v>-</v>
      </c>
      <c r="M329" s="8" t="str">
        <f>IFERROR(IF(INDEX('ce raw data'!$C$2:$CZ$3000,MATCH(1,INDEX(('ce raw data'!$A$2:$A$3000=C317)*('ce raw data'!$B$2:$B$3000=$B330),,),0),MATCH(SUBSTITUTE(M320,"Allele","Height"),'ce raw data'!$C$1:$CZ$1,0))="","-",INDEX('ce raw data'!$C$2:$CZ$3000,MATCH(1,INDEX(('ce raw data'!$A$2:$A$3000=C317)*('ce raw data'!$B$2:$B$3000=$B330),,),0),MATCH(SUBSTITUTE(M320,"Allele","Height"),'ce raw data'!$C$1:$CZ$1,0))),"-")</f>
        <v>-</v>
      </c>
      <c r="N329" s="8" t="str">
        <f>IFERROR(IF(INDEX('ce raw data'!$C$2:$CZ$3000,MATCH(1,INDEX(('ce raw data'!$A$2:$A$3000=C317)*('ce raw data'!$B$2:$B$3000=$B330),,),0),MATCH(SUBSTITUTE(N320,"Allele","Height"),'ce raw data'!$C$1:$CZ$1,0))="","-",INDEX('ce raw data'!$C$2:$CZ$3000,MATCH(1,INDEX(('ce raw data'!$A$2:$A$3000=C317)*('ce raw data'!$B$2:$B$3000=$B330),,),0),MATCH(SUBSTITUTE(N320,"Allele","Height"),'ce raw data'!$C$1:$CZ$1,0))),"-")</f>
        <v>-</v>
      </c>
    </row>
    <row r="330" spans="2:14" x14ac:dyDescent="0.4">
      <c r="B330" s="10" t="str">
        <f>'Allele Call Table'!$A$79</f>
        <v>D10S1248</v>
      </c>
      <c r="C330" s="8" t="str">
        <f>IFERROR(IF(INDEX('ce raw data'!$C$2:$CZ$3000,MATCH(1,INDEX(('ce raw data'!$A$2:$A$3000=C317)*('ce raw data'!$B$2:$B$3000=$B330),,),0),MATCH(C320,'ce raw data'!$C$1:$CZ$1,0))="","-",INDEX('ce raw data'!$C$2:$CZ$3000,MATCH(1,INDEX(('ce raw data'!$A$2:$A$3000=C317)*('ce raw data'!$B$2:$B$3000=$B330),,),0),MATCH(C320,'ce raw data'!$C$1:$CZ$1,0))),"-")</f>
        <v>-</v>
      </c>
      <c r="D330" s="8" t="str">
        <f>IFERROR(IF(INDEX('ce raw data'!$C$2:$CZ$3000,MATCH(1,INDEX(('ce raw data'!$A$2:$A$3000=C317)*('ce raw data'!$B$2:$B$3000=$B330),,),0),MATCH(D320,'ce raw data'!$C$1:$CZ$1,0))="","-",INDEX('ce raw data'!$C$2:$CZ$3000,MATCH(1,INDEX(('ce raw data'!$A$2:$A$3000=C317)*('ce raw data'!$B$2:$B$3000=$B330),,),0),MATCH(D320,'ce raw data'!$C$1:$CZ$1,0))),"-")</f>
        <v>-</v>
      </c>
      <c r="E330" s="8" t="str">
        <f>IFERROR(IF(INDEX('ce raw data'!$C$2:$CZ$3000,MATCH(1,INDEX(('ce raw data'!$A$2:$A$3000=C317)*('ce raw data'!$B$2:$B$3000=$B330),,),0),MATCH(E320,'ce raw data'!$C$1:$CZ$1,0))="","-",INDEX('ce raw data'!$C$2:$CZ$3000,MATCH(1,INDEX(('ce raw data'!$A$2:$A$3000=C317)*('ce raw data'!$B$2:$B$3000=$B330),,),0),MATCH(E320,'ce raw data'!$C$1:$CZ$1,0))),"-")</f>
        <v>-</v>
      </c>
      <c r="F330" s="8" t="str">
        <f>IFERROR(IF(INDEX('ce raw data'!$C$2:$CZ$3000,MATCH(1,INDEX(('ce raw data'!$A$2:$A$3000=C317)*('ce raw data'!$B$2:$B$3000=$B330),,),0),MATCH(F320,'ce raw data'!$C$1:$CZ$1,0))="","-",INDEX('ce raw data'!$C$2:$CZ$3000,MATCH(1,INDEX(('ce raw data'!$A$2:$A$3000=C317)*('ce raw data'!$B$2:$B$3000=$B330),,),0),MATCH(F320,'ce raw data'!$C$1:$CZ$1,0))),"-")</f>
        <v>-</v>
      </c>
      <c r="G330" s="8" t="str">
        <f>IFERROR(IF(INDEX('ce raw data'!$C$2:$CZ$3000,MATCH(1,INDEX(('ce raw data'!$A$2:$A$3000=C317)*('ce raw data'!$B$2:$B$3000=$B330),,),0),MATCH(G320,'ce raw data'!$C$1:$CZ$1,0))="","-",INDEX('ce raw data'!$C$2:$CZ$3000,MATCH(1,INDEX(('ce raw data'!$A$2:$A$3000=C317)*('ce raw data'!$B$2:$B$3000=$B330),,),0),MATCH(G320,'ce raw data'!$C$1:$CZ$1,0))),"-")</f>
        <v>-</v>
      </c>
      <c r="H330" s="8" t="str">
        <f>IFERROR(IF(INDEX('ce raw data'!$C$2:$CZ$3000,MATCH(1,INDEX(('ce raw data'!$A$2:$A$3000=C317)*('ce raw data'!$B$2:$B$3000=$B330),,),0),MATCH(H320,'ce raw data'!$C$1:$CZ$1,0))="","-",INDEX('ce raw data'!$C$2:$CZ$3000,MATCH(1,INDEX(('ce raw data'!$A$2:$A$3000=C317)*('ce raw data'!$B$2:$B$3000=$B330),,),0),MATCH(H320,'ce raw data'!$C$1:$CZ$1,0))),"-")</f>
        <v>-</v>
      </c>
      <c r="I330" s="8" t="str">
        <f>IFERROR(IF(INDEX('ce raw data'!$C$2:$CZ$3000,MATCH(1,INDEX(('ce raw data'!$A$2:$A$3000=C317)*('ce raw data'!$B$2:$B$3000=$B330),,),0),MATCH(I320,'ce raw data'!$C$1:$CZ$1,0))="","-",INDEX('ce raw data'!$C$2:$CZ$3000,MATCH(1,INDEX(('ce raw data'!$A$2:$A$3000=C317)*('ce raw data'!$B$2:$B$3000=$B330),,),0),MATCH(I320,'ce raw data'!$C$1:$CZ$1,0))),"-")</f>
        <v>-</v>
      </c>
      <c r="J330" s="8" t="str">
        <f>IFERROR(IF(INDEX('ce raw data'!$C$2:$CZ$3000,MATCH(1,INDEX(('ce raw data'!$A$2:$A$3000=C317)*('ce raw data'!$B$2:$B$3000=$B330),,),0),MATCH(J320,'ce raw data'!$C$1:$CZ$1,0))="","-",INDEX('ce raw data'!$C$2:$CZ$3000,MATCH(1,INDEX(('ce raw data'!$A$2:$A$3000=C317)*('ce raw data'!$B$2:$B$3000=$B330),,),0),MATCH(J320,'ce raw data'!$C$1:$CZ$1,0))),"-")</f>
        <v>-</v>
      </c>
      <c r="K330" s="8" t="str">
        <f>IFERROR(IF(INDEX('ce raw data'!$C$2:$CZ$3000,MATCH(1,INDEX(('ce raw data'!$A$2:$A$3000=C317)*('ce raw data'!$B$2:$B$3000=$B330),,),0),MATCH(K320,'ce raw data'!$C$1:$CZ$1,0))="","-",INDEX('ce raw data'!$C$2:$CZ$3000,MATCH(1,INDEX(('ce raw data'!$A$2:$A$3000=C317)*('ce raw data'!$B$2:$B$3000=$B330),,),0),MATCH(K320,'ce raw data'!$C$1:$CZ$1,0))),"-")</f>
        <v>-</v>
      </c>
      <c r="L330" s="8" t="str">
        <f>IFERROR(IF(INDEX('ce raw data'!$C$2:$CZ$3000,MATCH(1,INDEX(('ce raw data'!$A$2:$A$3000=C317)*('ce raw data'!$B$2:$B$3000=$B330),,),0),MATCH(L320,'ce raw data'!$C$1:$CZ$1,0))="","-",INDEX('ce raw data'!$C$2:$CZ$3000,MATCH(1,INDEX(('ce raw data'!$A$2:$A$3000=C317)*('ce raw data'!$B$2:$B$3000=$B330),,),0),MATCH(L320,'ce raw data'!$C$1:$CZ$1,0))),"-")</f>
        <v>-</v>
      </c>
      <c r="M330" s="8" t="str">
        <f>IFERROR(IF(INDEX('ce raw data'!$C$2:$CZ$3000,MATCH(1,INDEX(('ce raw data'!$A$2:$A$3000=C317)*('ce raw data'!$B$2:$B$3000=$B330),,),0),MATCH(M320,'ce raw data'!$C$1:$CZ$1,0))="","-",INDEX('ce raw data'!$C$2:$CZ$3000,MATCH(1,INDEX(('ce raw data'!$A$2:$A$3000=C317)*('ce raw data'!$B$2:$B$3000=$B330),,),0),MATCH(M320,'ce raw data'!$C$1:$CZ$1,0))),"-")</f>
        <v>-</v>
      </c>
      <c r="N330" s="8" t="str">
        <f>IFERROR(IF(INDEX('ce raw data'!$C$2:$CZ$3000,MATCH(1,INDEX(('ce raw data'!$A$2:$A$3000=C317)*('ce raw data'!$B$2:$B$3000=$B330),,),0),MATCH(N320,'ce raw data'!$C$1:$CZ$1,0))="","-",INDEX('ce raw data'!$C$2:$CZ$3000,MATCH(1,INDEX(('ce raw data'!$A$2:$A$3000=C317)*('ce raw data'!$B$2:$B$3000=$B330),,),0),MATCH(N320,'ce raw data'!$C$1:$CZ$1,0))),"-")</f>
        <v>-</v>
      </c>
    </row>
    <row r="331" spans="2:14" hidden="1" x14ac:dyDescent="0.4">
      <c r="B331" s="10"/>
      <c r="C331" s="8" t="str">
        <f>IFERROR(IF(INDEX('ce raw data'!$C$2:$CZ$3000,MATCH(1,INDEX(('ce raw data'!$A$2:$A$3000=C317)*('ce raw data'!$B$2:$B$3000=$B332),,),0),MATCH(SUBSTITUTE(C320,"Allele","Height"),'ce raw data'!$C$1:$CZ$1,0))="","-",INDEX('ce raw data'!$C$2:$CZ$3000,MATCH(1,INDEX(('ce raw data'!$A$2:$A$3000=C317)*('ce raw data'!$B$2:$B$3000=$B332),,),0),MATCH(SUBSTITUTE(C320,"Allele","Height"),'ce raw data'!$C$1:$CZ$1,0))),"-")</f>
        <v>-</v>
      </c>
      <c r="D331" s="8" t="str">
        <f>IFERROR(IF(INDEX('ce raw data'!$C$2:$CZ$3000,MATCH(1,INDEX(('ce raw data'!$A$2:$A$3000=C317)*('ce raw data'!$B$2:$B$3000=$B332),,),0),MATCH(SUBSTITUTE(D320,"Allele","Height"),'ce raw data'!$C$1:$CZ$1,0))="","-",INDEX('ce raw data'!$C$2:$CZ$3000,MATCH(1,INDEX(('ce raw data'!$A$2:$A$3000=C317)*('ce raw data'!$B$2:$B$3000=$B332),,),0),MATCH(SUBSTITUTE(D320,"Allele","Height"),'ce raw data'!$C$1:$CZ$1,0))),"-")</f>
        <v>-</v>
      </c>
      <c r="E331" s="8" t="str">
        <f>IFERROR(IF(INDEX('ce raw data'!$C$2:$CZ$3000,MATCH(1,INDEX(('ce raw data'!$A$2:$A$3000=C317)*('ce raw data'!$B$2:$B$3000=$B332),,),0),MATCH(SUBSTITUTE(E320,"Allele","Height"),'ce raw data'!$C$1:$CZ$1,0))="","-",INDEX('ce raw data'!$C$2:$CZ$3000,MATCH(1,INDEX(('ce raw data'!$A$2:$A$3000=C317)*('ce raw data'!$B$2:$B$3000=$B332),,),0),MATCH(SUBSTITUTE(E320,"Allele","Height"),'ce raw data'!$C$1:$CZ$1,0))),"-")</f>
        <v>-</v>
      </c>
      <c r="F331" s="8" t="str">
        <f>IFERROR(IF(INDEX('ce raw data'!$C$2:$CZ$3000,MATCH(1,INDEX(('ce raw data'!$A$2:$A$3000=C317)*('ce raw data'!$B$2:$B$3000=$B332),,),0),MATCH(SUBSTITUTE(F320,"Allele","Height"),'ce raw data'!$C$1:$CZ$1,0))="","-",INDEX('ce raw data'!$C$2:$CZ$3000,MATCH(1,INDEX(('ce raw data'!$A$2:$A$3000=C317)*('ce raw data'!$B$2:$B$3000=$B332),,),0),MATCH(SUBSTITUTE(F320,"Allele","Height"),'ce raw data'!$C$1:$CZ$1,0))),"-")</f>
        <v>-</v>
      </c>
      <c r="G331" s="8" t="str">
        <f>IFERROR(IF(INDEX('ce raw data'!$C$2:$CZ$3000,MATCH(1,INDEX(('ce raw data'!$A$2:$A$3000=C317)*('ce raw data'!$B$2:$B$3000=$B332),,),0),MATCH(SUBSTITUTE(G320,"Allele","Height"),'ce raw data'!$C$1:$CZ$1,0))="","-",INDEX('ce raw data'!$C$2:$CZ$3000,MATCH(1,INDEX(('ce raw data'!$A$2:$A$3000=C317)*('ce raw data'!$B$2:$B$3000=$B332),,),0),MATCH(SUBSTITUTE(G320,"Allele","Height"),'ce raw data'!$C$1:$CZ$1,0))),"-")</f>
        <v>-</v>
      </c>
      <c r="H331" s="8" t="str">
        <f>IFERROR(IF(INDEX('ce raw data'!$C$2:$CZ$3000,MATCH(1,INDEX(('ce raw data'!$A$2:$A$3000=C317)*('ce raw data'!$B$2:$B$3000=$B332),,),0),MATCH(SUBSTITUTE(H320,"Allele","Height"),'ce raw data'!$C$1:$CZ$1,0))="","-",INDEX('ce raw data'!$C$2:$CZ$3000,MATCH(1,INDEX(('ce raw data'!$A$2:$A$3000=C317)*('ce raw data'!$B$2:$B$3000=$B332),,),0),MATCH(SUBSTITUTE(H320,"Allele","Height"),'ce raw data'!$C$1:$CZ$1,0))),"-")</f>
        <v>-</v>
      </c>
      <c r="I331" s="8" t="str">
        <f>IFERROR(IF(INDEX('ce raw data'!$C$2:$CZ$3000,MATCH(1,INDEX(('ce raw data'!$A$2:$A$3000=C317)*('ce raw data'!$B$2:$B$3000=$B332),,),0),MATCH(SUBSTITUTE(I320,"Allele","Height"),'ce raw data'!$C$1:$CZ$1,0))="","-",INDEX('ce raw data'!$C$2:$CZ$3000,MATCH(1,INDEX(('ce raw data'!$A$2:$A$3000=C317)*('ce raw data'!$B$2:$B$3000=$B332),,),0),MATCH(SUBSTITUTE(I320,"Allele","Height"),'ce raw data'!$C$1:$CZ$1,0))),"-")</f>
        <v>-</v>
      </c>
      <c r="J331" s="8" t="str">
        <f>IFERROR(IF(INDEX('ce raw data'!$C$2:$CZ$3000,MATCH(1,INDEX(('ce raw data'!$A$2:$A$3000=C317)*('ce raw data'!$B$2:$B$3000=$B332),,),0),MATCH(SUBSTITUTE(J320,"Allele","Height"),'ce raw data'!$C$1:$CZ$1,0))="","-",INDEX('ce raw data'!$C$2:$CZ$3000,MATCH(1,INDEX(('ce raw data'!$A$2:$A$3000=C317)*('ce raw data'!$B$2:$B$3000=$B332),,),0),MATCH(SUBSTITUTE(J320,"Allele","Height"),'ce raw data'!$C$1:$CZ$1,0))),"-")</f>
        <v>-</v>
      </c>
      <c r="K331" s="8" t="str">
        <f>IFERROR(IF(INDEX('ce raw data'!$C$2:$CZ$3000,MATCH(1,INDEX(('ce raw data'!$A$2:$A$3000=C317)*('ce raw data'!$B$2:$B$3000=$B332),,),0),MATCH(SUBSTITUTE(K320,"Allele","Height"),'ce raw data'!$C$1:$CZ$1,0))="","-",INDEX('ce raw data'!$C$2:$CZ$3000,MATCH(1,INDEX(('ce raw data'!$A$2:$A$3000=C317)*('ce raw data'!$B$2:$B$3000=$B332),,),0),MATCH(SUBSTITUTE(K320,"Allele","Height"),'ce raw data'!$C$1:$CZ$1,0))),"-")</f>
        <v>-</v>
      </c>
      <c r="L331" s="8" t="str">
        <f>IFERROR(IF(INDEX('ce raw data'!$C$2:$CZ$3000,MATCH(1,INDEX(('ce raw data'!$A$2:$A$3000=C317)*('ce raw data'!$B$2:$B$3000=$B332),,),0),MATCH(SUBSTITUTE(L320,"Allele","Height"),'ce raw data'!$C$1:$CZ$1,0))="","-",INDEX('ce raw data'!$C$2:$CZ$3000,MATCH(1,INDEX(('ce raw data'!$A$2:$A$3000=C317)*('ce raw data'!$B$2:$B$3000=$B332),,),0),MATCH(SUBSTITUTE(L320,"Allele","Height"),'ce raw data'!$C$1:$CZ$1,0))),"-")</f>
        <v>-</v>
      </c>
      <c r="M331" s="8" t="str">
        <f>IFERROR(IF(INDEX('ce raw data'!$C$2:$CZ$3000,MATCH(1,INDEX(('ce raw data'!$A$2:$A$3000=C317)*('ce raw data'!$B$2:$B$3000=$B332),,),0),MATCH(SUBSTITUTE(M320,"Allele","Height"),'ce raw data'!$C$1:$CZ$1,0))="","-",INDEX('ce raw data'!$C$2:$CZ$3000,MATCH(1,INDEX(('ce raw data'!$A$2:$A$3000=C317)*('ce raw data'!$B$2:$B$3000=$B332),,),0),MATCH(SUBSTITUTE(M320,"Allele","Height"),'ce raw data'!$C$1:$CZ$1,0))),"-")</f>
        <v>-</v>
      </c>
      <c r="N331" s="8" t="str">
        <f>IFERROR(IF(INDEX('ce raw data'!$C$2:$CZ$3000,MATCH(1,INDEX(('ce raw data'!$A$2:$A$3000=C317)*('ce raw data'!$B$2:$B$3000=$B332),,),0),MATCH(SUBSTITUTE(N320,"Allele","Height"),'ce raw data'!$C$1:$CZ$1,0))="","-",INDEX('ce raw data'!$C$2:$CZ$3000,MATCH(1,INDEX(('ce raw data'!$A$2:$A$3000=C317)*('ce raw data'!$B$2:$B$3000=$B332),,),0),MATCH(SUBSTITUTE(N320,"Allele","Height"),'ce raw data'!$C$1:$CZ$1,0))),"-")</f>
        <v>-</v>
      </c>
    </row>
    <row r="332" spans="2:14" x14ac:dyDescent="0.4">
      <c r="B332" s="10" t="str">
        <f>'Allele Call Table'!$A$81</f>
        <v>D13S317</v>
      </c>
      <c r="C332" s="8" t="str">
        <f>IFERROR(IF(INDEX('ce raw data'!$C$2:$CZ$3000,MATCH(1,INDEX(('ce raw data'!$A$2:$A$3000=C317)*('ce raw data'!$B$2:$B$3000=$B332),,),0),MATCH(C320,'ce raw data'!$C$1:$CZ$1,0))="","-",INDEX('ce raw data'!$C$2:$CZ$3000,MATCH(1,INDEX(('ce raw data'!$A$2:$A$3000=C317)*('ce raw data'!$B$2:$B$3000=$B332),,),0),MATCH(C320,'ce raw data'!$C$1:$CZ$1,0))),"-")</f>
        <v>-</v>
      </c>
      <c r="D332" s="8" t="str">
        <f>IFERROR(IF(INDEX('ce raw data'!$C$2:$CZ$3000,MATCH(1,INDEX(('ce raw data'!$A$2:$A$3000=C317)*('ce raw data'!$B$2:$B$3000=$B332),,),0),MATCH(D320,'ce raw data'!$C$1:$CZ$1,0))="","-",INDEX('ce raw data'!$C$2:$CZ$3000,MATCH(1,INDEX(('ce raw data'!$A$2:$A$3000=C317)*('ce raw data'!$B$2:$B$3000=$B332),,),0),MATCH(D320,'ce raw data'!$C$1:$CZ$1,0))),"-")</f>
        <v>-</v>
      </c>
      <c r="E332" s="8" t="str">
        <f>IFERROR(IF(INDEX('ce raw data'!$C$2:$CZ$3000,MATCH(1,INDEX(('ce raw data'!$A$2:$A$3000=C317)*('ce raw data'!$B$2:$B$3000=$B332),,),0),MATCH(E320,'ce raw data'!$C$1:$CZ$1,0))="","-",INDEX('ce raw data'!$C$2:$CZ$3000,MATCH(1,INDEX(('ce raw data'!$A$2:$A$3000=C317)*('ce raw data'!$B$2:$B$3000=$B332),,),0),MATCH(E320,'ce raw data'!$C$1:$CZ$1,0))),"-")</f>
        <v>-</v>
      </c>
      <c r="F332" s="8" t="str">
        <f>IFERROR(IF(INDEX('ce raw data'!$C$2:$CZ$3000,MATCH(1,INDEX(('ce raw data'!$A$2:$A$3000=C317)*('ce raw data'!$B$2:$B$3000=$B332),,),0),MATCH(F320,'ce raw data'!$C$1:$CZ$1,0))="","-",INDEX('ce raw data'!$C$2:$CZ$3000,MATCH(1,INDEX(('ce raw data'!$A$2:$A$3000=C317)*('ce raw data'!$B$2:$B$3000=$B332),,),0),MATCH(F320,'ce raw data'!$C$1:$CZ$1,0))),"-")</f>
        <v>-</v>
      </c>
      <c r="G332" s="8" t="str">
        <f>IFERROR(IF(INDEX('ce raw data'!$C$2:$CZ$3000,MATCH(1,INDEX(('ce raw data'!$A$2:$A$3000=C317)*('ce raw data'!$B$2:$B$3000=$B332),,),0),MATCH(G320,'ce raw data'!$C$1:$CZ$1,0))="","-",INDEX('ce raw data'!$C$2:$CZ$3000,MATCH(1,INDEX(('ce raw data'!$A$2:$A$3000=C317)*('ce raw data'!$B$2:$B$3000=$B332),,),0),MATCH(G320,'ce raw data'!$C$1:$CZ$1,0))),"-")</f>
        <v>-</v>
      </c>
      <c r="H332" s="8" t="str">
        <f>IFERROR(IF(INDEX('ce raw data'!$C$2:$CZ$3000,MATCH(1,INDEX(('ce raw data'!$A$2:$A$3000=C317)*('ce raw data'!$B$2:$B$3000=$B332),,),0),MATCH(H320,'ce raw data'!$C$1:$CZ$1,0))="","-",INDEX('ce raw data'!$C$2:$CZ$3000,MATCH(1,INDEX(('ce raw data'!$A$2:$A$3000=C317)*('ce raw data'!$B$2:$B$3000=$B332),,),0),MATCH(H320,'ce raw data'!$C$1:$CZ$1,0))),"-")</f>
        <v>-</v>
      </c>
      <c r="I332" s="8" t="str">
        <f>IFERROR(IF(INDEX('ce raw data'!$C$2:$CZ$3000,MATCH(1,INDEX(('ce raw data'!$A$2:$A$3000=C317)*('ce raw data'!$B$2:$B$3000=$B332),,),0),MATCH(I320,'ce raw data'!$C$1:$CZ$1,0))="","-",INDEX('ce raw data'!$C$2:$CZ$3000,MATCH(1,INDEX(('ce raw data'!$A$2:$A$3000=C317)*('ce raw data'!$B$2:$B$3000=$B332),,),0),MATCH(I320,'ce raw data'!$C$1:$CZ$1,0))),"-")</f>
        <v>-</v>
      </c>
      <c r="J332" s="8" t="str">
        <f>IFERROR(IF(INDEX('ce raw data'!$C$2:$CZ$3000,MATCH(1,INDEX(('ce raw data'!$A$2:$A$3000=C317)*('ce raw data'!$B$2:$B$3000=$B332),,),0),MATCH(J320,'ce raw data'!$C$1:$CZ$1,0))="","-",INDEX('ce raw data'!$C$2:$CZ$3000,MATCH(1,INDEX(('ce raw data'!$A$2:$A$3000=C317)*('ce raw data'!$B$2:$B$3000=$B332),,),0),MATCH(J320,'ce raw data'!$C$1:$CZ$1,0))),"-")</f>
        <v>-</v>
      </c>
      <c r="K332" s="8" t="str">
        <f>IFERROR(IF(INDEX('ce raw data'!$C$2:$CZ$3000,MATCH(1,INDEX(('ce raw data'!$A$2:$A$3000=C317)*('ce raw data'!$B$2:$B$3000=$B332),,),0),MATCH(K320,'ce raw data'!$C$1:$CZ$1,0))="","-",INDEX('ce raw data'!$C$2:$CZ$3000,MATCH(1,INDEX(('ce raw data'!$A$2:$A$3000=C317)*('ce raw data'!$B$2:$B$3000=$B332),,),0),MATCH(K320,'ce raw data'!$C$1:$CZ$1,0))),"-")</f>
        <v>-</v>
      </c>
      <c r="L332" s="8" t="str">
        <f>IFERROR(IF(INDEX('ce raw data'!$C$2:$CZ$3000,MATCH(1,INDEX(('ce raw data'!$A$2:$A$3000=C317)*('ce raw data'!$B$2:$B$3000=$B332),,),0),MATCH(L320,'ce raw data'!$C$1:$CZ$1,0))="","-",INDEX('ce raw data'!$C$2:$CZ$3000,MATCH(1,INDEX(('ce raw data'!$A$2:$A$3000=C317)*('ce raw data'!$B$2:$B$3000=$B332),,),0),MATCH(L320,'ce raw data'!$C$1:$CZ$1,0))),"-")</f>
        <v>-</v>
      </c>
      <c r="M332" s="8" t="str">
        <f>IFERROR(IF(INDEX('ce raw data'!$C$2:$CZ$3000,MATCH(1,INDEX(('ce raw data'!$A$2:$A$3000=C317)*('ce raw data'!$B$2:$B$3000=$B332),,),0),MATCH(M320,'ce raw data'!$C$1:$CZ$1,0))="","-",INDEX('ce raw data'!$C$2:$CZ$3000,MATCH(1,INDEX(('ce raw data'!$A$2:$A$3000=C317)*('ce raw data'!$B$2:$B$3000=$B332),,),0),MATCH(M320,'ce raw data'!$C$1:$CZ$1,0))),"-")</f>
        <v>-</v>
      </c>
      <c r="N332" s="8" t="str">
        <f>IFERROR(IF(INDEX('ce raw data'!$C$2:$CZ$3000,MATCH(1,INDEX(('ce raw data'!$A$2:$A$3000=C317)*('ce raw data'!$B$2:$B$3000=$B332),,),0),MATCH(N320,'ce raw data'!$C$1:$CZ$1,0))="","-",INDEX('ce raw data'!$C$2:$CZ$3000,MATCH(1,INDEX(('ce raw data'!$A$2:$A$3000=C317)*('ce raw data'!$B$2:$B$3000=$B332),,),0),MATCH(N320,'ce raw data'!$C$1:$CZ$1,0))),"-")</f>
        <v>-</v>
      </c>
    </row>
    <row r="333" spans="2:14" hidden="1" x14ac:dyDescent="0.4">
      <c r="B333" s="10"/>
      <c r="C333" s="8" t="str">
        <f>IFERROR(IF(INDEX('ce raw data'!$C$2:$CZ$3000,MATCH(1,INDEX(('ce raw data'!$A$2:$A$3000=C317)*('ce raw data'!$B$2:$B$3000=$B334),,),0),MATCH(SUBSTITUTE(C320,"Allele","Height"),'ce raw data'!$C$1:$CZ$1,0))="","-",INDEX('ce raw data'!$C$2:$CZ$3000,MATCH(1,INDEX(('ce raw data'!$A$2:$A$3000=C317)*('ce raw data'!$B$2:$B$3000=$B334),,),0),MATCH(SUBSTITUTE(C320,"Allele","Height"),'ce raw data'!$C$1:$CZ$1,0))),"-")</f>
        <v>-</v>
      </c>
      <c r="D333" s="8" t="str">
        <f>IFERROR(IF(INDEX('ce raw data'!$C$2:$CZ$3000,MATCH(1,INDEX(('ce raw data'!$A$2:$A$3000=C317)*('ce raw data'!$B$2:$B$3000=$B334),,),0),MATCH(SUBSTITUTE(D320,"Allele","Height"),'ce raw data'!$C$1:$CZ$1,0))="","-",INDEX('ce raw data'!$C$2:$CZ$3000,MATCH(1,INDEX(('ce raw data'!$A$2:$A$3000=C317)*('ce raw data'!$B$2:$B$3000=$B334),,),0),MATCH(SUBSTITUTE(D320,"Allele","Height"),'ce raw data'!$C$1:$CZ$1,0))),"-")</f>
        <v>-</v>
      </c>
      <c r="E333" s="8" t="str">
        <f>IFERROR(IF(INDEX('ce raw data'!$C$2:$CZ$3000,MATCH(1,INDEX(('ce raw data'!$A$2:$A$3000=C317)*('ce raw data'!$B$2:$B$3000=$B334),,),0),MATCH(SUBSTITUTE(E320,"Allele","Height"),'ce raw data'!$C$1:$CZ$1,0))="","-",INDEX('ce raw data'!$C$2:$CZ$3000,MATCH(1,INDEX(('ce raw data'!$A$2:$A$3000=C317)*('ce raw data'!$B$2:$B$3000=$B334),,),0),MATCH(SUBSTITUTE(E320,"Allele","Height"),'ce raw data'!$C$1:$CZ$1,0))),"-")</f>
        <v>-</v>
      </c>
      <c r="F333" s="8" t="str">
        <f>IFERROR(IF(INDEX('ce raw data'!$C$2:$CZ$3000,MATCH(1,INDEX(('ce raw data'!$A$2:$A$3000=C317)*('ce raw data'!$B$2:$B$3000=$B334),,),0),MATCH(SUBSTITUTE(F320,"Allele","Height"),'ce raw data'!$C$1:$CZ$1,0))="","-",INDEX('ce raw data'!$C$2:$CZ$3000,MATCH(1,INDEX(('ce raw data'!$A$2:$A$3000=C317)*('ce raw data'!$B$2:$B$3000=$B334),,),0),MATCH(SUBSTITUTE(F320,"Allele","Height"),'ce raw data'!$C$1:$CZ$1,0))),"-")</f>
        <v>-</v>
      </c>
      <c r="G333" s="8" t="str">
        <f>IFERROR(IF(INDEX('ce raw data'!$C$2:$CZ$3000,MATCH(1,INDEX(('ce raw data'!$A$2:$A$3000=C317)*('ce raw data'!$B$2:$B$3000=$B334),,),0),MATCH(SUBSTITUTE(G320,"Allele","Height"),'ce raw data'!$C$1:$CZ$1,0))="","-",INDEX('ce raw data'!$C$2:$CZ$3000,MATCH(1,INDEX(('ce raw data'!$A$2:$A$3000=C317)*('ce raw data'!$B$2:$B$3000=$B334),,),0),MATCH(SUBSTITUTE(G320,"Allele","Height"),'ce raw data'!$C$1:$CZ$1,0))),"-")</f>
        <v>-</v>
      </c>
      <c r="H333" s="8" t="str">
        <f>IFERROR(IF(INDEX('ce raw data'!$C$2:$CZ$3000,MATCH(1,INDEX(('ce raw data'!$A$2:$A$3000=C317)*('ce raw data'!$B$2:$B$3000=$B334),,),0),MATCH(SUBSTITUTE(H320,"Allele","Height"),'ce raw data'!$C$1:$CZ$1,0))="","-",INDEX('ce raw data'!$C$2:$CZ$3000,MATCH(1,INDEX(('ce raw data'!$A$2:$A$3000=C317)*('ce raw data'!$B$2:$B$3000=$B334),,),0),MATCH(SUBSTITUTE(H320,"Allele","Height"),'ce raw data'!$C$1:$CZ$1,0))),"-")</f>
        <v>-</v>
      </c>
      <c r="I333" s="8" t="str">
        <f>IFERROR(IF(INDEX('ce raw data'!$C$2:$CZ$3000,MATCH(1,INDEX(('ce raw data'!$A$2:$A$3000=C317)*('ce raw data'!$B$2:$B$3000=$B334),,),0),MATCH(SUBSTITUTE(I320,"Allele","Height"),'ce raw data'!$C$1:$CZ$1,0))="","-",INDEX('ce raw data'!$C$2:$CZ$3000,MATCH(1,INDEX(('ce raw data'!$A$2:$A$3000=C317)*('ce raw data'!$B$2:$B$3000=$B334),,),0),MATCH(SUBSTITUTE(I320,"Allele","Height"),'ce raw data'!$C$1:$CZ$1,0))),"-")</f>
        <v>-</v>
      </c>
      <c r="J333" s="8" t="str">
        <f>IFERROR(IF(INDEX('ce raw data'!$C$2:$CZ$3000,MATCH(1,INDEX(('ce raw data'!$A$2:$A$3000=C317)*('ce raw data'!$B$2:$B$3000=$B334),,),0),MATCH(SUBSTITUTE(J320,"Allele","Height"),'ce raw data'!$C$1:$CZ$1,0))="","-",INDEX('ce raw data'!$C$2:$CZ$3000,MATCH(1,INDEX(('ce raw data'!$A$2:$A$3000=C317)*('ce raw data'!$B$2:$B$3000=$B334),,),0),MATCH(SUBSTITUTE(J320,"Allele","Height"),'ce raw data'!$C$1:$CZ$1,0))),"-")</f>
        <v>-</v>
      </c>
      <c r="K333" s="8" t="str">
        <f>IFERROR(IF(INDEX('ce raw data'!$C$2:$CZ$3000,MATCH(1,INDEX(('ce raw data'!$A$2:$A$3000=C317)*('ce raw data'!$B$2:$B$3000=$B334),,),0),MATCH(SUBSTITUTE(K320,"Allele","Height"),'ce raw data'!$C$1:$CZ$1,0))="","-",INDEX('ce raw data'!$C$2:$CZ$3000,MATCH(1,INDEX(('ce raw data'!$A$2:$A$3000=C317)*('ce raw data'!$B$2:$B$3000=$B334),,),0),MATCH(SUBSTITUTE(K320,"Allele","Height"),'ce raw data'!$C$1:$CZ$1,0))),"-")</f>
        <v>-</v>
      </c>
      <c r="L333" s="8" t="str">
        <f>IFERROR(IF(INDEX('ce raw data'!$C$2:$CZ$3000,MATCH(1,INDEX(('ce raw data'!$A$2:$A$3000=C317)*('ce raw data'!$B$2:$B$3000=$B334),,),0),MATCH(SUBSTITUTE(L320,"Allele","Height"),'ce raw data'!$C$1:$CZ$1,0))="","-",INDEX('ce raw data'!$C$2:$CZ$3000,MATCH(1,INDEX(('ce raw data'!$A$2:$A$3000=C317)*('ce raw data'!$B$2:$B$3000=$B334),,),0),MATCH(SUBSTITUTE(L320,"Allele","Height"),'ce raw data'!$C$1:$CZ$1,0))),"-")</f>
        <v>-</v>
      </c>
      <c r="M333" s="8" t="str">
        <f>IFERROR(IF(INDEX('ce raw data'!$C$2:$CZ$3000,MATCH(1,INDEX(('ce raw data'!$A$2:$A$3000=C317)*('ce raw data'!$B$2:$B$3000=$B334),,),0),MATCH(SUBSTITUTE(M320,"Allele","Height"),'ce raw data'!$C$1:$CZ$1,0))="","-",INDEX('ce raw data'!$C$2:$CZ$3000,MATCH(1,INDEX(('ce raw data'!$A$2:$A$3000=C317)*('ce raw data'!$B$2:$B$3000=$B334),,),0),MATCH(SUBSTITUTE(M320,"Allele","Height"),'ce raw data'!$C$1:$CZ$1,0))),"-")</f>
        <v>-</v>
      </c>
      <c r="N333" s="8" t="str">
        <f>IFERROR(IF(INDEX('ce raw data'!$C$2:$CZ$3000,MATCH(1,INDEX(('ce raw data'!$A$2:$A$3000=C317)*('ce raw data'!$B$2:$B$3000=$B334),,),0),MATCH(SUBSTITUTE(N320,"Allele","Height"),'ce raw data'!$C$1:$CZ$1,0))="","-",INDEX('ce raw data'!$C$2:$CZ$3000,MATCH(1,INDEX(('ce raw data'!$A$2:$A$3000=C317)*('ce raw data'!$B$2:$B$3000=$B334),,),0),MATCH(SUBSTITUTE(N320,"Allele","Height"),'ce raw data'!$C$1:$CZ$1,0))),"-")</f>
        <v>-</v>
      </c>
    </row>
    <row r="334" spans="2:14" x14ac:dyDescent="0.4">
      <c r="B334" s="10" t="str">
        <f>'Allele Call Table'!$A$83</f>
        <v>Penta E</v>
      </c>
      <c r="C334" s="8" t="str">
        <f>IFERROR(IF(INDEX('ce raw data'!$C$2:$CZ$3000,MATCH(1,INDEX(('ce raw data'!$A$2:$A$3000=C317)*('ce raw data'!$B$2:$B$3000=$B334),,),0),MATCH(C320,'ce raw data'!$C$1:$CZ$1,0))="","-",INDEX('ce raw data'!$C$2:$CZ$3000,MATCH(1,INDEX(('ce raw data'!$A$2:$A$3000=C317)*('ce raw data'!$B$2:$B$3000=$B334),,),0),MATCH(C320,'ce raw data'!$C$1:$CZ$1,0))),"-")</f>
        <v>-</v>
      </c>
      <c r="D334" s="8" t="str">
        <f>IFERROR(IF(INDEX('ce raw data'!$C$2:$CZ$3000,MATCH(1,INDEX(('ce raw data'!$A$2:$A$3000=C317)*('ce raw data'!$B$2:$B$3000=$B334),,),0),MATCH(D320,'ce raw data'!$C$1:$CZ$1,0))="","-",INDEX('ce raw data'!$C$2:$CZ$3000,MATCH(1,INDEX(('ce raw data'!$A$2:$A$3000=C317)*('ce raw data'!$B$2:$B$3000=$B334),,),0),MATCH(D320,'ce raw data'!$C$1:$CZ$1,0))),"-")</f>
        <v>-</v>
      </c>
      <c r="E334" s="8" t="str">
        <f>IFERROR(IF(INDEX('ce raw data'!$C$2:$CZ$3000,MATCH(1,INDEX(('ce raw data'!$A$2:$A$3000=C317)*('ce raw data'!$B$2:$B$3000=$B334),,),0),MATCH(E320,'ce raw data'!$C$1:$CZ$1,0))="","-",INDEX('ce raw data'!$C$2:$CZ$3000,MATCH(1,INDEX(('ce raw data'!$A$2:$A$3000=C317)*('ce raw data'!$B$2:$B$3000=$B334),,),0),MATCH(E320,'ce raw data'!$C$1:$CZ$1,0))),"-")</f>
        <v>-</v>
      </c>
      <c r="F334" s="8" t="str">
        <f>IFERROR(IF(INDEX('ce raw data'!$C$2:$CZ$3000,MATCH(1,INDEX(('ce raw data'!$A$2:$A$3000=C317)*('ce raw data'!$B$2:$B$3000=$B334),,),0),MATCH(F320,'ce raw data'!$C$1:$CZ$1,0))="","-",INDEX('ce raw data'!$C$2:$CZ$3000,MATCH(1,INDEX(('ce raw data'!$A$2:$A$3000=C317)*('ce raw data'!$B$2:$B$3000=$B334),,),0),MATCH(F320,'ce raw data'!$C$1:$CZ$1,0))),"-")</f>
        <v>-</v>
      </c>
      <c r="G334" s="8" t="str">
        <f>IFERROR(IF(INDEX('ce raw data'!$C$2:$CZ$3000,MATCH(1,INDEX(('ce raw data'!$A$2:$A$3000=C317)*('ce raw data'!$B$2:$B$3000=$B334),,),0),MATCH(G320,'ce raw data'!$C$1:$CZ$1,0))="","-",INDEX('ce raw data'!$C$2:$CZ$3000,MATCH(1,INDEX(('ce raw data'!$A$2:$A$3000=C317)*('ce raw data'!$B$2:$B$3000=$B334),,),0),MATCH(G320,'ce raw data'!$C$1:$CZ$1,0))),"-")</f>
        <v>-</v>
      </c>
      <c r="H334" s="8" t="str">
        <f>IFERROR(IF(INDEX('ce raw data'!$C$2:$CZ$3000,MATCH(1,INDEX(('ce raw data'!$A$2:$A$3000=C317)*('ce raw data'!$B$2:$B$3000=$B334),,),0),MATCH(H320,'ce raw data'!$C$1:$CZ$1,0))="","-",INDEX('ce raw data'!$C$2:$CZ$3000,MATCH(1,INDEX(('ce raw data'!$A$2:$A$3000=C317)*('ce raw data'!$B$2:$B$3000=$B334),,),0),MATCH(H320,'ce raw data'!$C$1:$CZ$1,0))),"-")</f>
        <v>-</v>
      </c>
      <c r="I334" s="8" t="str">
        <f>IFERROR(IF(INDEX('ce raw data'!$C$2:$CZ$3000,MATCH(1,INDEX(('ce raw data'!$A$2:$A$3000=C317)*('ce raw data'!$B$2:$B$3000=$B334),,),0),MATCH(I320,'ce raw data'!$C$1:$CZ$1,0))="","-",INDEX('ce raw data'!$C$2:$CZ$3000,MATCH(1,INDEX(('ce raw data'!$A$2:$A$3000=C317)*('ce raw data'!$B$2:$B$3000=$B334),,),0),MATCH(I320,'ce raw data'!$C$1:$CZ$1,0))),"-")</f>
        <v>-</v>
      </c>
      <c r="J334" s="8" t="str">
        <f>IFERROR(IF(INDEX('ce raw data'!$C$2:$CZ$3000,MATCH(1,INDEX(('ce raw data'!$A$2:$A$3000=C317)*('ce raw data'!$B$2:$B$3000=$B334),,),0),MATCH(J320,'ce raw data'!$C$1:$CZ$1,0))="","-",INDEX('ce raw data'!$C$2:$CZ$3000,MATCH(1,INDEX(('ce raw data'!$A$2:$A$3000=C317)*('ce raw data'!$B$2:$B$3000=$B334),,),0),MATCH(J320,'ce raw data'!$C$1:$CZ$1,0))),"-")</f>
        <v>-</v>
      </c>
      <c r="K334" s="8" t="str">
        <f>IFERROR(IF(INDEX('ce raw data'!$C$2:$CZ$3000,MATCH(1,INDEX(('ce raw data'!$A$2:$A$3000=C317)*('ce raw data'!$B$2:$B$3000=$B334),,),0),MATCH(K320,'ce raw data'!$C$1:$CZ$1,0))="","-",INDEX('ce raw data'!$C$2:$CZ$3000,MATCH(1,INDEX(('ce raw data'!$A$2:$A$3000=C317)*('ce raw data'!$B$2:$B$3000=$B334),,),0),MATCH(K320,'ce raw data'!$C$1:$CZ$1,0))),"-")</f>
        <v>-</v>
      </c>
      <c r="L334" s="8" t="str">
        <f>IFERROR(IF(INDEX('ce raw data'!$C$2:$CZ$3000,MATCH(1,INDEX(('ce raw data'!$A$2:$A$3000=C317)*('ce raw data'!$B$2:$B$3000=$B334),,),0),MATCH(L320,'ce raw data'!$C$1:$CZ$1,0))="","-",INDEX('ce raw data'!$C$2:$CZ$3000,MATCH(1,INDEX(('ce raw data'!$A$2:$A$3000=C317)*('ce raw data'!$B$2:$B$3000=$B334),,),0),MATCH(L320,'ce raw data'!$C$1:$CZ$1,0))),"-")</f>
        <v>-</v>
      </c>
      <c r="M334" s="8" t="str">
        <f>IFERROR(IF(INDEX('ce raw data'!$C$2:$CZ$3000,MATCH(1,INDEX(('ce raw data'!$A$2:$A$3000=C317)*('ce raw data'!$B$2:$B$3000=$B334),,),0),MATCH(M320,'ce raw data'!$C$1:$CZ$1,0))="","-",INDEX('ce raw data'!$C$2:$CZ$3000,MATCH(1,INDEX(('ce raw data'!$A$2:$A$3000=C317)*('ce raw data'!$B$2:$B$3000=$B334),,),0),MATCH(M320,'ce raw data'!$C$1:$CZ$1,0))),"-")</f>
        <v>-</v>
      </c>
      <c r="N334" s="8" t="str">
        <f>IFERROR(IF(INDEX('ce raw data'!$C$2:$CZ$3000,MATCH(1,INDEX(('ce raw data'!$A$2:$A$3000=C317)*('ce raw data'!$B$2:$B$3000=$B334),,),0),MATCH(N320,'ce raw data'!$C$1:$CZ$1,0))="","-",INDEX('ce raw data'!$C$2:$CZ$3000,MATCH(1,INDEX(('ce raw data'!$A$2:$A$3000=C317)*('ce raw data'!$B$2:$B$3000=$B334),,),0),MATCH(N320,'ce raw data'!$C$1:$CZ$1,0))),"-")</f>
        <v>-</v>
      </c>
    </row>
    <row r="335" spans="2:14" hidden="1" x14ac:dyDescent="0.4">
      <c r="B335" s="10"/>
      <c r="C335" s="8" t="str">
        <f>IFERROR(IF(INDEX('ce raw data'!$C$2:$CZ$3000,MATCH(1,INDEX(('ce raw data'!$A$2:$A$3000=C317)*('ce raw data'!$B$2:$B$3000=$B336),,),0),MATCH(SUBSTITUTE(C320,"Allele","Height"),'ce raw data'!$C$1:$CZ$1,0))="","-",INDEX('ce raw data'!$C$2:$CZ$3000,MATCH(1,INDEX(('ce raw data'!$A$2:$A$3000=C317)*('ce raw data'!$B$2:$B$3000=$B336),,),0),MATCH(SUBSTITUTE(C320,"Allele","Height"),'ce raw data'!$C$1:$CZ$1,0))),"-")</f>
        <v>-</v>
      </c>
      <c r="D335" s="8" t="str">
        <f>IFERROR(IF(INDEX('ce raw data'!$C$2:$CZ$3000,MATCH(1,INDEX(('ce raw data'!$A$2:$A$3000=C317)*('ce raw data'!$B$2:$B$3000=$B336),,),0),MATCH(SUBSTITUTE(D320,"Allele","Height"),'ce raw data'!$C$1:$CZ$1,0))="","-",INDEX('ce raw data'!$C$2:$CZ$3000,MATCH(1,INDEX(('ce raw data'!$A$2:$A$3000=C317)*('ce raw data'!$B$2:$B$3000=$B336),,),0),MATCH(SUBSTITUTE(D320,"Allele","Height"),'ce raw data'!$C$1:$CZ$1,0))),"-")</f>
        <v>-</v>
      </c>
      <c r="E335" s="8" t="str">
        <f>IFERROR(IF(INDEX('ce raw data'!$C$2:$CZ$3000,MATCH(1,INDEX(('ce raw data'!$A$2:$A$3000=C317)*('ce raw data'!$B$2:$B$3000=$B336),,),0),MATCH(SUBSTITUTE(E320,"Allele","Height"),'ce raw data'!$C$1:$CZ$1,0))="","-",INDEX('ce raw data'!$C$2:$CZ$3000,MATCH(1,INDEX(('ce raw data'!$A$2:$A$3000=C317)*('ce raw data'!$B$2:$B$3000=$B336),,),0),MATCH(SUBSTITUTE(E320,"Allele","Height"),'ce raw data'!$C$1:$CZ$1,0))),"-")</f>
        <v>-</v>
      </c>
      <c r="F335" s="8" t="str">
        <f>IFERROR(IF(INDEX('ce raw data'!$C$2:$CZ$3000,MATCH(1,INDEX(('ce raw data'!$A$2:$A$3000=C317)*('ce raw data'!$B$2:$B$3000=$B336),,),0),MATCH(SUBSTITUTE(F320,"Allele","Height"),'ce raw data'!$C$1:$CZ$1,0))="","-",INDEX('ce raw data'!$C$2:$CZ$3000,MATCH(1,INDEX(('ce raw data'!$A$2:$A$3000=C317)*('ce raw data'!$B$2:$B$3000=$B336),,),0),MATCH(SUBSTITUTE(F320,"Allele","Height"),'ce raw data'!$C$1:$CZ$1,0))),"-")</f>
        <v>-</v>
      </c>
      <c r="G335" s="8" t="str">
        <f>IFERROR(IF(INDEX('ce raw data'!$C$2:$CZ$3000,MATCH(1,INDEX(('ce raw data'!$A$2:$A$3000=C317)*('ce raw data'!$B$2:$B$3000=$B336),,),0),MATCH(SUBSTITUTE(G320,"Allele","Height"),'ce raw data'!$C$1:$CZ$1,0))="","-",INDEX('ce raw data'!$C$2:$CZ$3000,MATCH(1,INDEX(('ce raw data'!$A$2:$A$3000=C317)*('ce raw data'!$B$2:$B$3000=$B336),,),0),MATCH(SUBSTITUTE(G320,"Allele","Height"),'ce raw data'!$C$1:$CZ$1,0))),"-")</f>
        <v>-</v>
      </c>
      <c r="H335" s="8" t="str">
        <f>IFERROR(IF(INDEX('ce raw data'!$C$2:$CZ$3000,MATCH(1,INDEX(('ce raw data'!$A$2:$A$3000=C317)*('ce raw data'!$B$2:$B$3000=$B336),,),0),MATCH(SUBSTITUTE(H320,"Allele","Height"),'ce raw data'!$C$1:$CZ$1,0))="","-",INDEX('ce raw data'!$C$2:$CZ$3000,MATCH(1,INDEX(('ce raw data'!$A$2:$A$3000=C317)*('ce raw data'!$B$2:$B$3000=$B336),,),0),MATCH(SUBSTITUTE(H320,"Allele","Height"),'ce raw data'!$C$1:$CZ$1,0))),"-")</f>
        <v>-</v>
      </c>
      <c r="I335" s="8" t="str">
        <f>IFERROR(IF(INDEX('ce raw data'!$C$2:$CZ$3000,MATCH(1,INDEX(('ce raw data'!$A$2:$A$3000=C317)*('ce raw data'!$B$2:$B$3000=$B336),,),0),MATCH(SUBSTITUTE(I320,"Allele","Height"),'ce raw data'!$C$1:$CZ$1,0))="","-",INDEX('ce raw data'!$C$2:$CZ$3000,MATCH(1,INDEX(('ce raw data'!$A$2:$A$3000=C317)*('ce raw data'!$B$2:$B$3000=$B336),,),0),MATCH(SUBSTITUTE(I320,"Allele","Height"),'ce raw data'!$C$1:$CZ$1,0))),"-")</f>
        <v>-</v>
      </c>
      <c r="J335" s="8" t="str">
        <f>IFERROR(IF(INDEX('ce raw data'!$C$2:$CZ$3000,MATCH(1,INDEX(('ce raw data'!$A$2:$A$3000=C317)*('ce raw data'!$B$2:$B$3000=$B336),,),0),MATCH(SUBSTITUTE(J320,"Allele","Height"),'ce raw data'!$C$1:$CZ$1,0))="","-",INDEX('ce raw data'!$C$2:$CZ$3000,MATCH(1,INDEX(('ce raw data'!$A$2:$A$3000=C317)*('ce raw data'!$B$2:$B$3000=$B336),,),0),MATCH(SUBSTITUTE(J320,"Allele","Height"),'ce raw data'!$C$1:$CZ$1,0))),"-")</f>
        <v>-</v>
      </c>
      <c r="K335" s="8" t="str">
        <f>IFERROR(IF(INDEX('ce raw data'!$C$2:$CZ$3000,MATCH(1,INDEX(('ce raw data'!$A$2:$A$3000=C317)*('ce raw data'!$B$2:$B$3000=$B336),,),0),MATCH(SUBSTITUTE(K320,"Allele","Height"),'ce raw data'!$C$1:$CZ$1,0))="","-",INDEX('ce raw data'!$C$2:$CZ$3000,MATCH(1,INDEX(('ce raw data'!$A$2:$A$3000=C317)*('ce raw data'!$B$2:$B$3000=$B336),,),0),MATCH(SUBSTITUTE(K320,"Allele","Height"),'ce raw data'!$C$1:$CZ$1,0))),"-")</f>
        <v>-</v>
      </c>
      <c r="L335" s="8" t="str">
        <f>IFERROR(IF(INDEX('ce raw data'!$C$2:$CZ$3000,MATCH(1,INDEX(('ce raw data'!$A$2:$A$3000=C317)*('ce raw data'!$B$2:$B$3000=$B336),,),0),MATCH(SUBSTITUTE(L320,"Allele","Height"),'ce raw data'!$C$1:$CZ$1,0))="","-",INDEX('ce raw data'!$C$2:$CZ$3000,MATCH(1,INDEX(('ce raw data'!$A$2:$A$3000=C317)*('ce raw data'!$B$2:$B$3000=$B336),,),0),MATCH(SUBSTITUTE(L320,"Allele","Height"),'ce raw data'!$C$1:$CZ$1,0))),"-")</f>
        <v>-</v>
      </c>
      <c r="M335" s="8" t="str">
        <f>IFERROR(IF(INDEX('ce raw data'!$C$2:$CZ$3000,MATCH(1,INDEX(('ce raw data'!$A$2:$A$3000=C317)*('ce raw data'!$B$2:$B$3000=$B336),,),0),MATCH(SUBSTITUTE(M320,"Allele","Height"),'ce raw data'!$C$1:$CZ$1,0))="","-",INDEX('ce raw data'!$C$2:$CZ$3000,MATCH(1,INDEX(('ce raw data'!$A$2:$A$3000=C317)*('ce raw data'!$B$2:$B$3000=$B336),,),0),MATCH(SUBSTITUTE(M320,"Allele","Height"),'ce raw data'!$C$1:$CZ$1,0))),"-")</f>
        <v>-</v>
      </c>
      <c r="N335" s="8" t="str">
        <f>IFERROR(IF(INDEX('ce raw data'!$C$2:$CZ$3000,MATCH(1,INDEX(('ce raw data'!$A$2:$A$3000=C317)*('ce raw data'!$B$2:$B$3000=$B336),,),0),MATCH(SUBSTITUTE(N320,"Allele","Height"),'ce raw data'!$C$1:$CZ$1,0))="","-",INDEX('ce raw data'!$C$2:$CZ$3000,MATCH(1,INDEX(('ce raw data'!$A$2:$A$3000=C317)*('ce raw data'!$B$2:$B$3000=$B336),,),0),MATCH(SUBSTITUTE(N320,"Allele","Height"),'ce raw data'!$C$1:$CZ$1,0))),"-")</f>
        <v>-</v>
      </c>
    </row>
    <row r="336" spans="2:14" x14ac:dyDescent="0.4">
      <c r="B336" s="11" t="str">
        <f>'Allele Call Table'!$A$85</f>
        <v>D16S539</v>
      </c>
      <c r="C336" s="8" t="str">
        <f>IFERROR(IF(INDEX('ce raw data'!$C$2:$CZ$3000,MATCH(1,INDEX(('ce raw data'!$A$2:$A$3000=C317)*('ce raw data'!$B$2:$B$3000=$B336),,),0),MATCH(C320,'ce raw data'!$C$1:$CZ$1,0))="","-",INDEX('ce raw data'!$C$2:$CZ$3000,MATCH(1,INDEX(('ce raw data'!$A$2:$A$3000=C317)*('ce raw data'!$B$2:$B$3000=$B336),,),0),MATCH(C320,'ce raw data'!$C$1:$CZ$1,0))),"-")</f>
        <v>-</v>
      </c>
      <c r="D336" s="8" t="str">
        <f>IFERROR(IF(INDEX('ce raw data'!$C$2:$CZ$3000,MATCH(1,INDEX(('ce raw data'!$A$2:$A$3000=C317)*('ce raw data'!$B$2:$B$3000=$B336),,),0),MATCH(D320,'ce raw data'!$C$1:$CZ$1,0))="","-",INDEX('ce raw data'!$C$2:$CZ$3000,MATCH(1,INDEX(('ce raw data'!$A$2:$A$3000=C317)*('ce raw data'!$B$2:$B$3000=$B336),,),0),MATCH(D320,'ce raw data'!$C$1:$CZ$1,0))),"-")</f>
        <v>-</v>
      </c>
      <c r="E336" s="8" t="str">
        <f>IFERROR(IF(INDEX('ce raw data'!$C$2:$CZ$3000,MATCH(1,INDEX(('ce raw data'!$A$2:$A$3000=C317)*('ce raw data'!$B$2:$B$3000=$B336),,),0),MATCH(E320,'ce raw data'!$C$1:$CZ$1,0))="","-",INDEX('ce raw data'!$C$2:$CZ$3000,MATCH(1,INDEX(('ce raw data'!$A$2:$A$3000=C317)*('ce raw data'!$B$2:$B$3000=$B336),,),0),MATCH(E320,'ce raw data'!$C$1:$CZ$1,0))),"-")</f>
        <v>-</v>
      </c>
      <c r="F336" s="8" t="str">
        <f>IFERROR(IF(INDEX('ce raw data'!$C$2:$CZ$3000,MATCH(1,INDEX(('ce raw data'!$A$2:$A$3000=C317)*('ce raw data'!$B$2:$B$3000=$B336),,),0),MATCH(F320,'ce raw data'!$C$1:$CZ$1,0))="","-",INDEX('ce raw data'!$C$2:$CZ$3000,MATCH(1,INDEX(('ce raw data'!$A$2:$A$3000=C317)*('ce raw data'!$B$2:$B$3000=$B336),,),0),MATCH(F320,'ce raw data'!$C$1:$CZ$1,0))),"-")</f>
        <v>-</v>
      </c>
      <c r="G336" s="8" t="str">
        <f>IFERROR(IF(INDEX('ce raw data'!$C$2:$CZ$3000,MATCH(1,INDEX(('ce raw data'!$A$2:$A$3000=C317)*('ce raw data'!$B$2:$B$3000=$B336),,),0),MATCH(G320,'ce raw data'!$C$1:$CZ$1,0))="","-",INDEX('ce raw data'!$C$2:$CZ$3000,MATCH(1,INDEX(('ce raw data'!$A$2:$A$3000=C317)*('ce raw data'!$B$2:$B$3000=$B336),,),0),MATCH(G320,'ce raw data'!$C$1:$CZ$1,0))),"-")</f>
        <v>-</v>
      </c>
      <c r="H336" s="8" t="str">
        <f>IFERROR(IF(INDEX('ce raw data'!$C$2:$CZ$3000,MATCH(1,INDEX(('ce raw data'!$A$2:$A$3000=C317)*('ce raw data'!$B$2:$B$3000=$B336),,),0),MATCH(H320,'ce raw data'!$C$1:$CZ$1,0))="","-",INDEX('ce raw data'!$C$2:$CZ$3000,MATCH(1,INDEX(('ce raw data'!$A$2:$A$3000=C317)*('ce raw data'!$B$2:$B$3000=$B336),,),0),MATCH(H320,'ce raw data'!$C$1:$CZ$1,0))),"-")</f>
        <v>-</v>
      </c>
      <c r="I336" s="8" t="str">
        <f>IFERROR(IF(INDEX('ce raw data'!$C$2:$CZ$3000,MATCH(1,INDEX(('ce raw data'!$A$2:$A$3000=C317)*('ce raw data'!$B$2:$B$3000=$B336),,),0),MATCH(I320,'ce raw data'!$C$1:$CZ$1,0))="","-",INDEX('ce raw data'!$C$2:$CZ$3000,MATCH(1,INDEX(('ce raw data'!$A$2:$A$3000=C317)*('ce raw data'!$B$2:$B$3000=$B336),,),0),MATCH(I320,'ce raw data'!$C$1:$CZ$1,0))),"-")</f>
        <v>-</v>
      </c>
      <c r="J336" s="8" t="str">
        <f>IFERROR(IF(INDEX('ce raw data'!$C$2:$CZ$3000,MATCH(1,INDEX(('ce raw data'!$A$2:$A$3000=C317)*('ce raw data'!$B$2:$B$3000=$B336),,),0),MATCH(J320,'ce raw data'!$C$1:$CZ$1,0))="","-",INDEX('ce raw data'!$C$2:$CZ$3000,MATCH(1,INDEX(('ce raw data'!$A$2:$A$3000=C317)*('ce raw data'!$B$2:$B$3000=$B336),,),0),MATCH(J320,'ce raw data'!$C$1:$CZ$1,0))),"-")</f>
        <v>-</v>
      </c>
      <c r="K336" s="8" t="str">
        <f>IFERROR(IF(INDEX('ce raw data'!$C$2:$CZ$3000,MATCH(1,INDEX(('ce raw data'!$A$2:$A$3000=C317)*('ce raw data'!$B$2:$B$3000=$B336),,),0),MATCH(K320,'ce raw data'!$C$1:$CZ$1,0))="","-",INDEX('ce raw data'!$C$2:$CZ$3000,MATCH(1,INDEX(('ce raw data'!$A$2:$A$3000=C317)*('ce raw data'!$B$2:$B$3000=$B336),,),0),MATCH(K320,'ce raw data'!$C$1:$CZ$1,0))),"-")</f>
        <v>-</v>
      </c>
      <c r="L336" s="8" t="str">
        <f>IFERROR(IF(INDEX('ce raw data'!$C$2:$CZ$3000,MATCH(1,INDEX(('ce raw data'!$A$2:$A$3000=C317)*('ce raw data'!$B$2:$B$3000=$B336),,),0),MATCH(L320,'ce raw data'!$C$1:$CZ$1,0))="","-",INDEX('ce raw data'!$C$2:$CZ$3000,MATCH(1,INDEX(('ce raw data'!$A$2:$A$3000=C317)*('ce raw data'!$B$2:$B$3000=$B336),,),0),MATCH(L320,'ce raw data'!$C$1:$CZ$1,0))),"-")</f>
        <v>-</v>
      </c>
      <c r="M336" s="8" t="str">
        <f>IFERROR(IF(INDEX('ce raw data'!$C$2:$CZ$3000,MATCH(1,INDEX(('ce raw data'!$A$2:$A$3000=C317)*('ce raw data'!$B$2:$B$3000=$B336),,),0),MATCH(M320,'ce raw data'!$C$1:$CZ$1,0))="","-",INDEX('ce raw data'!$C$2:$CZ$3000,MATCH(1,INDEX(('ce raw data'!$A$2:$A$3000=C317)*('ce raw data'!$B$2:$B$3000=$B336),,),0),MATCH(M320,'ce raw data'!$C$1:$CZ$1,0))),"-")</f>
        <v>-</v>
      </c>
      <c r="N336" s="8" t="str">
        <f>IFERROR(IF(INDEX('ce raw data'!$C$2:$CZ$3000,MATCH(1,INDEX(('ce raw data'!$A$2:$A$3000=C317)*('ce raw data'!$B$2:$B$3000=$B336),,),0),MATCH(N320,'ce raw data'!$C$1:$CZ$1,0))="","-",INDEX('ce raw data'!$C$2:$CZ$3000,MATCH(1,INDEX(('ce raw data'!$A$2:$A$3000=C317)*('ce raw data'!$B$2:$B$3000=$B336),,),0),MATCH(N320,'ce raw data'!$C$1:$CZ$1,0))),"-")</f>
        <v>-</v>
      </c>
    </row>
    <row r="337" spans="2:14" hidden="1" x14ac:dyDescent="0.4">
      <c r="B337" s="11"/>
      <c r="C337" s="8" t="str">
        <f>IFERROR(IF(INDEX('ce raw data'!$C$2:$CZ$3000,MATCH(1,INDEX(('ce raw data'!$A$2:$A$3000=C317)*('ce raw data'!$B$2:$B$3000=$B338),,),0),MATCH(SUBSTITUTE(C320,"Allele","Height"),'ce raw data'!$C$1:$CZ$1,0))="","-",INDEX('ce raw data'!$C$2:$CZ$3000,MATCH(1,INDEX(('ce raw data'!$A$2:$A$3000=C317)*('ce raw data'!$B$2:$B$3000=$B338),,),0),MATCH(SUBSTITUTE(C320,"Allele","Height"),'ce raw data'!$C$1:$CZ$1,0))),"-")</f>
        <v>-</v>
      </c>
      <c r="D337" s="8" t="str">
        <f>IFERROR(IF(INDEX('ce raw data'!$C$2:$CZ$3000,MATCH(1,INDEX(('ce raw data'!$A$2:$A$3000=C317)*('ce raw data'!$B$2:$B$3000=$B338),,),0),MATCH(SUBSTITUTE(D320,"Allele","Height"),'ce raw data'!$C$1:$CZ$1,0))="","-",INDEX('ce raw data'!$C$2:$CZ$3000,MATCH(1,INDEX(('ce raw data'!$A$2:$A$3000=C317)*('ce raw data'!$B$2:$B$3000=$B338),,),0),MATCH(SUBSTITUTE(D320,"Allele","Height"),'ce raw data'!$C$1:$CZ$1,0))),"-")</f>
        <v>-</v>
      </c>
      <c r="E337" s="8" t="str">
        <f>IFERROR(IF(INDEX('ce raw data'!$C$2:$CZ$3000,MATCH(1,INDEX(('ce raw data'!$A$2:$A$3000=C317)*('ce raw data'!$B$2:$B$3000=$B338),,),0),MATCH(SUBSTITUTE(E320,"Allele","Height"),'ce raw data'!$C$1:$CZ$1,0))="","-",INDEX('ce raw data'!$C$2:$CZ$3000,MATCH(1,INDEX(('ce raw data'!$A$2:$A$3000=C317)*('ce raw data'!$B$2:$B$3000=$B338),,),0),MATCH(SUBSTITUTE(E320,"Allele","Height"),'ce raw data'!$C$1:$CZ$1,0))),"-")</f>
        <v>-</v>
      </c>
      <c r="F337" s="8" t="str">
        <f>IFERROR(IF(INDEX('ce raw data'!$C$2:$CZ$3000,MATCH(1,INDEX(('ce raw data'!$A$2:$A$3000=C317)*('ce raw data'!$B$2:$B$3000=$B338),,),0),MATCH(SUBSTITUTE(F320,"Allele","Height"),'ce raw data'!$C$1:$CZ$1,0))="","-",INDEX('ce raw data'!$C$2:$CZ$3000,MATCH(1,INDEX(('ce raw data'!$A$2:$A$3000=C317)*('ce raw data'!$B$2:$B$3000=$B338),,),0),MATCH(SUBSTITUTE(F320,"Allele","Height"),'ce raw data'!$C$1:$CZ$1,0))),"-")</f>
        <v>-</v>
      </c>
      <c r="G337" s="8" t="str">
        <f>IFERROR(IF(INDEX('ce raw data'!$C$2:$CZ$3000,MATCH(1,INDEX(('ce raw data'!$A$2:$A$3000=C317)*('ce raw data'!$B$2:$B$3000=$B338),,),0),MATCH(SUBSTITUTE(G320,"Allele","Height"),'ce raw data'!$C$1:$CZ$1,0))="","-",INDEX('ce raw data'!$C$2:$CZ$3000,MATCH(1,INDEX(('ce raw data'!$A$2:$A$3000=C317)*('ce raw data'!$B$2:$B$3000=$B338),,),0),MATCH(SUBSTITUTE(G320,"Allele","Height"),'ce raw data'!$C$1:$CZ$1,0))),"-")</f>
        <v>-</v>
      </c>
      <c r="H337" s="8" t="str">
        <f>IFERROR(IF(INDEX('ce raw data'!$C$2:$CZ$3000,MATCH(1,INDEX(('ce raw data'!$A$2:$A$3000=C317)*('ce raw data'!$B$2:$B$3000=$B338),,),0),MATCH(SUBSTITUTE(H320,"Allele","Height"),'ce raw data'!$C$1:$CZ$1,0))="","-",INDEX('ce raw data'!$C$2:$CZ$3000,MATCH(1,INDEX(('ce raw data'!$A$2:$A$3000=C317)*('ce raw data'!$B$2:$B$3000=$B338),,),0),MATCH(SUBSTITUTE(H320,"Allele","Height"),'ce raw data'!$C$1:$CZ$1,0))),"-")</f>
        <v>-</v>
      </c>
      <c r="I337" s="8" t="str">
        <f>IFERROR(IF(INDEX('ce raw data'!$C$2:$CZ$3000,MATCH(1,INDEX(('ce raw data'!$A$2:$A$3000=C317)*('ce raw data'!$B$2:$B$3000=$B338),,),0),MATCH(SUBSTITUTE(I320,"Allele","Height"),'ce raw data'!$C$1:$CZ$1,0))="","-",INDEX('ce raw data'!$C$2:$CZ$3000,MATCH(1,INDEX(('ce raw data'!$A$2:$A$3000=C317)*('ce raw data'!$B$2:$B$3000=$B338),,),0),MATCH(SUBSTITUTE(I320,"Allele","Height"),'ce raw data'!$C$1:$CZ$1,0))),"-")</f>
        <v>-</v>
      </c>
      <c r="J337" s="8" t="str">
        <f>IFERROR(IF(INDEX('ce raw data'!$C$2:$CZ$3000,MATCH(1,INDEX(('ce raw data'!$A$2:$A$3000=C317)*('ce raw data'!$B$2:$B$3000=$B338),,),0),MATCH(SUBSTITUTE(J320,"Allele","Height"),'ce raw data'!$C$1:$CZ$1,0))="","-",INDEX('ce raw data'!$C$2:$CZ$3000,MATCH(1,INDEX(('ce raw data'!$A$2:$A$3000=C317)*('ce raw data'!$B$2:$B$3000=$B338),,),0),MATCH(SUBSTITUTE(J320,"Allele","Height"),'ce raw data'!$C$1:$CZ$1,0))),"-")</f>
        <v>-</v>
      </c>
      <c r="K337" s="8" t="str">
        <f>IFERROR(IF(INDEX('ce raw data'!$C$2:$CZ$3000,MATCH(1,INDEX(('ce raw data'!$A$2:$A$3000=C317)*('ce raw data'!$B$2:$B$3000=$B338),,),0),MATCH(SUBSTITUTE(K320,"Allele","Height"),'ce raw data'!$C$1:$CZ$1,0))="","-",INDEX('ce raw data'!$C$2:$CZ$3000,MATCH(1,INDEX(('ce raw data'!$A$2:$A$3000=C317)*('ce raw data'!$B$2:$B$3000=$B338),,),0),MATCH(SUBSTITUTE(K320,"Allele","Height"),'ce raw data'!$C$1:$CZ$1,0))),"-")</f>
        <v>-</v>
      </c>
      <c r="L337" s="8" t="str">
        <f>IFERROR(IF(INDEX('ce raw data'!$C$2:$CZ$3000,MATCH(1,INDEX(('ce raw data'!$A$2:$A$3000=C317)*('ce raw data'!$B$2:$B$3000=$B338),,),0),MATCH(SUBSTITUTE(L320,"Allele","Height"),'ce raw data'!$C$1:$CZ$1,0))="","-",INDEX('ce raw data'!$C$2:$CZ$3000,MATCH(1,INDEX(('ce raw data'!$A$2:$A$3000=C317)*('ce raw data'!$B$2:$B$3000=$B338),,),0),MATCH(SUBSTITUTE(L320,"Allele","Height"),'ce raw data'!$C$1:$CZ$1,0))),"-")</f>
        <v>-</v>
      </c>
      <c r="M337" s="8" t="str">
        <f>IFERROR(IF(INDEX('ce raw data'!$C$2:$CZ$3000,MATCH(1,INDEX(('ce raw data'!$A$2:$A$3000=C317)*('ce raw data'!$B$2:$B$3000=$B338),,),0),MATCH(SUBSTITUTE(M320,"Allele","Height"),'ce raw data'!$C$1:$CZ$1,0))="","-",INDEX('ce raw data'!$C$2:$CZ$3000,MATCH(1,INDEX(('ce raw data'!$A$2:$A$3000=C317)*('ce raw data'!$B$2:$B$3000=$B338),,),0),MATCH(SUBSTITUTE(M320,"Allele","Height"),'ce raw data'!$C$1:$CZ$1,0))),"-")</f>
        <v>-</v>
      </c>
      <c r="N337" s="8" t="str">
        <f>IFERROR(IF(INDEX('ce raw data'!$C$2:$CZ$3000,MATCH(1,INDEX(('ce raw data'!$A$2:$A$3000=C317)*('ce raw data'!$B$2:$B$3000=$B338),,),0),MATCH(SUBSTITUTE(N320,"Allele","Height"),'ce raw data'!$C$1:$CZ$1,0))="","-",INDEX('ce raw data'!$C$2:$CZ$3000,MATCH(1,INDEX(('ce raw data'!$A$2:$A$3000=C317)*('ce raw data'!$B$2:$B$3000=$B338),,),0),MATCH(SUBSTITUTE(N320,"Allele","Height"),'ce raw data'!$C$1:$CZ$1,0))),"-")</f>
        <v>-</v>
      </c>
    </row>
    <row r="338" spans="2:14" x14ac:dyDescent="0.4">
      <c r="B338" s="11" t="str">
        <f>'Allele Call Table'!$A$87</f>
        <v>D18S51</v>
      </c>
      <c r="C338" s="8" t="str">
        <f>IFERROR(IF(INDEX('ce raw data'!$C$2:$CZ$3000,MATCH(1,INDEX(('ce raw data'!$A$2:$A$3000=C317)*('ce raw data'!$B$2:$B$3000=$B338),,),0),MATCH(C320,'ce raw data'!$C$1:$CZ$1,0))="","-",INDEX('ce raw data'!$C$2:$CZ$3000,MATCH(1,INDEX(('ce raw data'!$A$2:$A$3000=C317)*('ce raw data'!$B$2:$B$3000=$B338),,),0),MATCH(C320,'ce raw data'!$C$1:$CZ$1,0))),"-")</f>
        <v>-</v>
      </c>
      <c r="D338" s="8" t="str">
        <f>IFERROR(IF(INDEX('ce raw data'!$C$2:$CZ$3000,MATCH(1,INDEX(('ce raw data'!$A$2:$A$3000=C317)*('ce raw data'!$B$2:$B$3000=$B338),,),0),MATCH(D320,'ce raw data'!$C$1:$CZ$1,0))="","-",INDEX('ce raw data'!$C$2:$CZ$3000,MATCH(1,INDEX(('ce raw data'!$A$2:$A$3000=C317)*('ce raw data'!$B$2:$B$3000=$B338),,),0),MATCH(D320,'ce raw data'!$C$1:$CZ$1,0))),"-")</f>
        <v>-</v>
      </c>
      <c r="E338" s="8" t="str">
        <f>IFERROR(IF(INDEX('ce raw data'!$C$2:$CZ$3000,MATCH(1,INDEX(('ce raw data'!$A$2:$A$3000=C317)*('ce raw data'!$B$2:$B$3000=$B338),,),0),MATCH(E320,'ce raw data'!$C$1:$CZ$1,0))="","-",INDEX('ce raw data'!$C$2:$CZ$3000,MATCH(1,INDEX(('ce raw data'!$A$2:$A$3000=C317)*('ce raw data'!$B$2:$B$3000=$B338),,),0),MATCH(E320,'ce raw data'!$C$1:$CZ$1,0))),"-")</f>
        <v>-</v>
      </c>
      <c r="F338" s="8" t="str">
        <f>IFERROR(IF(INDEX('ce raw data'!$C$2:$CZ$3000,MATCH(1,INDEX(('ce raw data'!$A$2:$A$3000=C317)*('ce raw data'!$B$2:$B$3000=$B338),,),0),MATCH(F320,'ce raw data'!$C$1:$CZ$1,0))="","-",INDEX('ce raw data'!$C$2:$CZ$3000,MATCH(1,INDEX(('ce raw data'!$A$2:$A$3000=C317)*('ce raw data'!$B$2:$B$3000=$B338),,),0),MATCH(F320,'ce raw data'!$C$1:$CZ$1,0))),"-")</f>
        <v>-</v>
      </c>
      <c r="G338" s="8" t="str">
        <f>IFERROR(IF(INDEX('ce raw data'!$C$2:$CZ$3000,MATCH(1,INDEX(('ce raw data'!$A$2:$A$3000=C317)*('ce raw data'!$B$2:$B$3000=$B338),,),0),MATCH(G320,'ce raw data'!$C$1:$CZ$1,0))="","-",INDEX('ce raw data'!$C$2:$CZ$3000,MATCH(1,INDEX(('ce raw data'!$A$2:$A$3000=C317)*('ce raw data'!$B$2:$B$3000=$B338),,),0),MATCH(G320,'ce raw data'!$C$1:$CZ$1,0))),"-")</f>
        <v>-</v>
      </c>
      <c r="H338" s="8" t="str">
        <f>IFERROR(IF(INDEX('ce raw data'!$C$2:$CZ$3000,MATCH(1,INDEX(('ce raw data'!$A$2:$A$3000=C317)*('ce raw data'!$B$2:$B$3000=$B338),,),0),MATCH(H320,'ce raw data'!$C$1:$CZ$1,0))="","-",INDEX('ce raw data'!$C$2:$CZ$3000,MATCH(1,INDEX(('ce raw data'!$A$2:$A$3000=C317)*('ce raw data'!$B$2:$B$3000=$B338),,),0),MATCH(H320,'ce raw data'!$C$1:$CZ$1,0))),"-")</f>
        <v>-</v>
      </c>
      <c r="I338" s="8" t="str">
        <f>IFERROR(IF(INDEX('ce raw data'!$C$2:$CZ$3000,MATCH(1,INDEX(('ce raw data'!$A$2:$A$3000=C317)*('ce raw data'!$B$2:$B$3000=$B338),,),0),MATCH(I320,'ce raw data'!$C$1:$CZ$1,0))="","-",INDEX('ce raw data'!$C$2:$CZ$3000,MATCH(1,INDEX(('ce raw data'!$A$2:$A$3000=C317)*('ce raw data'!$B$2:$B$3000=$B338),,),0),MATCH(I320,'ce raw data'!$C$1:$CZ$1,0))),"-")</f>
        <v>-</v>
      </c>
      <c r="J338" s="8" t="str">
        <f>IFERROR(IF(INDEX('ce raw data'!$C$2:$CZ$3000,MATCH(1,INDEX(('ce raw data'!$A$2:$A$3000=C317)*('ce raw data'!$B$2:$B$3000=$B338),,),0),MATCH(J320,'ce raw data'!$C$1:$CZ$1,0))="","-",INDEX('ce raw data'!$C$2:$CZ$3000,MATCH(1,INDEX(('ce raw data'!$A$2:$A$3000=C317)*('ce raw data'!$B$2:$B$3000=$B338),,),0),MATCH(J320,'ce raw data'!$C$1:$CZ$1,0))),"-")</f>
        <v>-</v>
      </c>
      <c r="K338" s="8" t="str">
        <f>IFERROR(IF(INDEX('ce raw data'!$C$2:$CZ$3000,MATCH(1,INDEX(('ce raw data'!$A$2:$A$3000=C317)*('ce raw data'!$B$2:$B$3000=$B338),,),0),MATCH(K320,'ce raw data'!$C$1:$CZ$1,0))="","-",INDEX('ce raw data'!$C$2:$CZ$3000,MATCH(1,INDEX(('ce raw data'!$A$2:$A$3000=C317)*('ce raw data'!$B$2:$B$3000=$B338),,),0),MATCH(K320,'ce raw data'!$C$1:$CZ$1,0))),"-")</f>
        <v>-</v>
      </c>
      <c r="L338" s="8" t="str">
        <f>IFERROR(IF(INDEX('ce raw data'!$C$2:$CZ$3000,MATCH(1,INDEX(('ce raw data'!$A$2:$A$3000=C317)*('ce raw data'!$B$2:$B$3000=$B338),,),0),MATCH(L320,'ce raw data'!$C$1:$CZ$1,0))="","-",INDEX('ce raw data'!$C$2:$CZ$3000,MATCH(1,INDEX(('ce raw data'!$A$2:$A$3000=C317)*('ce raw data'!$B$2:$B$3000=$B338),,),0),MATCH(L320,'ce raw data'!$C$1:$CZ$1,0))),"-")</f>
        <v>-</v>
      </c>
      <c r="M338" s="8" t="str">
        <f>IFERROR(IF(INDEX('ce raw data'!$C$2:$CZ$3000,MATCH(1,INDEX(('ce raw data'!$A$2:$A$3000=C317)*('ce raw data'!$B$2:$B$3000=$B338),,),0),MATCH(M320,'ce raw data'!$C$1:$CZ$1,0))="","-",INDEX('ce raw data'!$C$2:$CZ$3000,MATCH(1,INDEX(('ce raw data'!$A$2:$A$3000=C317)*('ce raw data'!$B$2:$B$3000=$B338),,),0),MATCH(M320,'ce raw data'!$C$1:$CZ$1,0))),"-")</f>
        <v>-</v>
      </c>
      <c r="N338" s="8" t="str">
        <f>IFERROR(IF(INDEX('ce raw data'!$C$2:$CZ$3000,MATCH(1,INDEX(('ce raw data'!$A$2:$A$3000=C317)*('ce raw data'!$B$2:$B$3000=$B338),,),0),MATCH(N320,'ce raw data'!$C$1:$CZ$1,0))="","-",INDEX('ce raw data'!$C$2:$CZ$3000,MATCH(1,INDEX(('ce raw data'!$A$2:$A$3000=C317)*('ce raw data'!$B$2:$B$3000=$B338),,),0),MATCH(N320,'ce raw data'!$C$1:$CZ$1,0))),"-")</f>
        <v>-</v>
      </c>
    </row>
    <row r="339" spans="2:14" hidden="1" x14ac:dyDescent="0.4">
      <c r="B339" s="11"/>
      <c r="C339" s="8" t="str">
        <f>IFERROR(IF(INDEX('ce raw data'!$C$2:$CZ$3000,MATCH(1,INDEX(('ce raw data'!$A$2:$A$3000=C317)*('ce raw data'!$B$2:$B$3000=$B340),,),0),MATCH(SUBSTITUTE(C320,"Allele","Height"),'ce raw data'!$C$1:$CZ$1,0))="","-",INDEX('ce raw data'!$C$2:$CZ$3000,MATCH(1,INDEX(('ce raw data'!$A$2:$A$3000=C317)*('ce raw data'!$B$2:$B$3000=$B340),,),0),MATCH(SUBSTITUTE(C320,"Allele","Height"),'ce raw data'!$C$1:$CZ$1,0))),"-")</f>
        <v>-</v>
      </c>
      <c r="D339" s="8" t="str">
        <f>IFERROR(IF(INDEX('ce raw data'!$C$2:$CZ$3000,MATCH(1,INDEX(('ce raw data'!$A$2:$A$3000=C317)*('ce raw data'!$B$2:$B$3000=$B340),,),0),MATCH(SUBSTITUTE(D320,"Allele","Height"),'ce raw data'!$C$1:$CZ$1,0))="","-",INDEX('ce raw data'!$C$2:$CZ$3000,MATCH(1,INDEX(('ce raw data'!$A$2:$A$3000=C317)*('ce raw data'!$B$2:$B$3000=$B340),,),0),MATCH(SUBSTITUTE(D320,"Allele","Height"),'ce raw data'!$C$1:$CZ$1,0))),"-")</f>
        <v>-</v>
      </c>
      <c r="E339" s="8" t="str">
        <f>IFERROR(IF(INDEX('ce raw data'!$C$2:$CZ$3000,MATCH(1,INDEX(('ce raw data'!$A$2:$A$3000=C317)*('ce raw data'!$B$2:$B$3000=$B340),,),0),MATCH(SUBSTITUTE(E320,"Allele","Height"),'ce raw data'!$C$1:$CZ$1,0))="","-",INDEX('ce raw data'!$C$2:$CZ$3000,MATCH(1,INDEX(('ce raw data'!$A$2:$A$3000=C317)*('ce raw data'!$B$2:$B$3000=$B340),,),0),MATCH(SUBSTITUTE(E320,"Allele","Height"),'ce raw data'!$C$1:$CZ$1,0))),"-")</f>
        <v>-</v>
      </c>
      <c r="F339" s="8" t="str">
        <f>IFERROR(IF(INDEX('ce raw data'!$C$2:$CZ$3000,MATCH(1,INDEX(('ce raw data'!$A$2:$A$3000=C317)*('ce raw data'!$B$2:$B$3000=$B340),,),0),MATCH(SUBSTITUTE(F320,"Allele","Height"),'ce raw data'!$C$1:$CZ$1,0))="","-",INDEX('ce raw data'!$C$2:$CZ$3000,MATCH(1,INDEX(('ce raw data'!$A$2:$A$3000=C317)*('ce raw data'!$B$2:$B$3000=$B340),,),0),MATCH(SUBSTITUTE(F320,"Allele","Height"),'ce raw data'!$C$1:$CZ$1,0))),"-")</f>
        <v>-</v>
      </c>
      <c r="G339" s="8" t="str">
        <f>IFERROR(IF(INDEX('ce raw data'!$C$2:$CZ$3000,MATCH(1,INDEX(('ce raw data'!$A$2:$A$3000=C317)*('ce raw data'!$B$2:$B$3000=$B340),,),0),MATCH(SUBSTITUTE(G320,"Allele","Height"),'ce raw data'!$C$1:$CZ$1,0))="","-",INDEX('ce raw data'!$C$2:$CZ$3000,MATCH(1,INDEX(('ce raw data'!$A$2:$A$3000=C317)*('ce raw data'!$B$2:$B$3000=$B340),,),0),MATCH(SUBSTITUTE(G320,"Allele","Height"),'ce raw data'!$C$1:$CZ$1,0))),"-")</f>
        <v>-</v>
      </c>
      <c r="H339" s="8" t="str">
        <f>IFERROR(IF(INDEX('ce raw data'!$C$2:$CZ$3000,MATCH(1,INDEX(('ce raw data'!$A$2:$A$3000=C317)*('ce raw data'!$B$2:$B$3000=$B340),,),0),MATCH(SUBSTITUTE(H320,"Allele","Height"),'ce raw data'!$C$1:$CZ$1,0))="","-",INDEX('ce raw data'!$C$2:$CZ$3000,MATCH(1,INDEX(('ce raw data'!$A$2:$A$3000=C317)*('ce raw data'!$B$2:$B$3000=$B340),,),0),MATCH(SUBSTITUTE(H320,"Allele","Height"),'ce raw data'!$C$1:$CZ$1,0))),"-")</f>
        <v>-</v>
      </c>
      <c r="I339" s="8" t="str">
        <f>IFERROR(IF(INDEX('ce raw data'!$C$2:$CZ$3000,MATCH(1,INDEX(('ce raw data'!$A$2:$A$3000=C317)*('ce raw data'!$B$2:$B$3000=$B340),,),0),MATCH(SUBSTITUTE(I320,"Allele","Height"),'ce raw data'!$C$1:$CZ$1,0))="","-",INDEX('ce raw data'!$C$2:$CZ$3000,MATCH(1,INDEX(('ce raw data'!$A$2:$A$3000=C317)*('ce raw data'!$B$2:$B$3000=$B340),,),0),MATCH(SUBSTITUTE(I320,"Allele","Height"),'ce raw data'!$C$1:$CZ$1,0))),"-")</f>
        <v>-</v>
      </c>
      <c r="J339" s="8" t="str">
        <f>IFERROR(IF(INDEX('ce raw data'!$C$2:$CZ$3000,MATCH(1,INDEX(('ce raw data'!$A$2:$A$3000=C317)*('ce raw data'!$B$2:$B$3000=$B340),,),0),MATCH(SUBSTITUTE(J320,"Allele","Height"),'ce raw data'!$C$1:$CZ$1,0))="","-",INDEX('ce raw data'!$C$2:$CZ$3000,MATCH(1,INDEX(('ce raw data'!$A$2:$A$3000=C317)*('ce raw data'!$B$2:$B$3000=$B340),,),0),MATCH(SUBSTITUTE(J320,"Allele","Height"),'ce raw data'!$C$1:$CZ$1,0))),"-")</f>
        <v>-</v>
      </c>
      <c r="K339" s="8" t="str">
        <f>IFERROR(IF(INDEX('ce raw data'!$C$2:$CZ$3000,MATCH(1,INDEX(('ce raw data'!$A$2:$A$3000=C317)*('ce raw data'!$B$2:$B$3000=$B340),,),0),MATCH(SUBSTITUTE(K320,"Allele","Height"),'ce raw data'!$C$1:$CZ$1,0))="","-",INDEX('ce raw data'!$C$2:$CZ$3000,MATCH(1,INDEX(('ce raw data'!$A$2:$A$3000=C317)*('ce raw data'!$B$2:$B$3000=$B340),,),0),MATCH(SUBSTITUTE(K320,"Allele","Height"),'ce raw data'!$C$1:$CZ$1,0))),"-")</f>
        <v>-</v>
      </c>
      <c r="L339" s="8" t="str">
        <f>IFERROR(IF(INDEX('ce raw data'!$C$2:$CZ$3000,MATCH(1,INDEX(('ce raw data'!$A$2:$A$3000=C317)*('ce raw data'!$B$2:$B$3000=$B340),,),0),MATCH(SUBSTITUTE(L320,"Allele","Height"),'ce raw data'!$C$1:$CZ$1,0))="","-",INDEX('ce raw data'!$C$2:$CZ$3000,MATCH(1,INDEX(('ce raw data'!$A$2:$A$3000=C317)*('ce raw data'!$B$2:$B$3000=$B340),,),0),MATCH(SUBSTITUTE(L320,"Allele","Height"),'ce raw data'!$C$1:$CZ$1,0))),"-")</f>
        <v>-</v>
      </c>
      <c r="M339" s="8" t="str">
        <f>IFERROR(IF(INDEX('ce raw data'!$C$2:$CZ$3000,MATCH(1,INDEX(('ce raw data'!$A$2:$A$3000=C317)*('ce raw data'!$B$2:$B$3000=$B340),,),0),MATCH(SUBSTITUTE(M320,"Allele","Height"),'ce raw data'!$C$1:$CZ$1,0))="","-",INDEX('ce raw data'!$C$2:$CZ$3000,MATCH(1,INDEX(('ce raw data'!$A$2:$A$3000=C317)*('ce raw data'!$B$2:$B$3000=$B340),,),0),MATCH(SUBSTITUTE(M320,"Allele","Height"),'ce raw data'!$C$1:$CZ$1,0))),"-")</f>
        <v>-</v>
      </c>
      <c r="N339" s="8" t="str">
        <f>IFERROR(IF(INDEX('ce raw data'!$C$2:$CZ$3000,MATCH(1,INDEX(('ce raw data'!$A$2:$A$3000=C317)*('ce raw data'!$B$2:$B$3000=$B340),,),0),MATCH(SUBSTITUTE(N320,"Allele","Height"),'ce raw data'!$C$1:$CZ$1,0))="","-",INDEX('ce raw data'!$C$2:$CZ$3000,MATCH(1,INDEX(('ce raw data'!$A$2:$A$3000=C317)*('ce raw data'!$B$2:$B$3000=$B340),,),0),MATCH(SUBSTITUTE(N320,"Allele","Height"),'ce raw data'!$C$1:$CZ$1,0))),"-")</f>
        <v>-</v>
      </c>
    </row>
    <row r="340" spans="2:14" x14ac:dyDescent="0.4">
      <c r="B340" s="11" t="str">
        <f>'Allele Call Table'!$A$89</f>
        <v>D2S1338</v>
      </c>
      <c r="C340" s="8" t="str">
        <f>IFERROR(IF(INDEX('ce raw data'!$C$2:$CZ$3000,MATCH(1,INDEX(('ce raw data'!$A$2:$A$3000=C317)*('ce raw data'!$B$2:$B$3000=$B340),,),0),MATCH(C320,'ce raw data'!$C$1:$CZ$1,0))="","-",INDEX('ce raw data'!$C$2:$CZ$3000,MATCH(1,INDEX(('ce raw data'!$A$2:$A$3000=C317)*('ce raw data'!$B$2:$B$3000=$B340),,),0),MATCH(C320,'ce raw data'!$C$1:$CZ$1,0))),"-")</f>
        <v>-</v>
      </c>
      <c r="D340" s="8" t="str">
        <f>IFERROR(IF(INDEX('ce raw data'!$C$2:$CZ$3000,MATCH(1,INDEX(('ce raw data'!$A$2:$A$3000=C317)*('ce raw data'!$B$2:$B$3000=$B340),,),0),MATCH(D320,'ce raw data'!$C$1:$CZ$1,0))="","-",INDEX('ce raw data'!$C$2:$CZ$3000,MATCH(1,INDEX(('ce raw data'!$A$2:$A$3000=C317)*('ce raw data'!$B$2:$B$3000=$B340),,),0),MATCH(D320,'ce raw data'!$C$1:$CZ$1,0))),"-")</f>
        <v>-</v>
      </c>
      <c r="E340" s="8" t="str">
        <f>IFERROR(IF(INDEX('ce raw data'!$C$2:$CZ$3000,MATCH(1,INDEX(('ce raw data'!$A$2:$A$3000=C317)*('ce raw data'!$B$2:$B$3000=$B340),,),0),MATCH(E320,'ce raw data'!$C$1:$CZ$1,0))="","-",INDEX('ce raw data'!$C$2:$CZ$3000,MATCH(1,INDEX(('ce raw data'!$A$2:$A$3000=C317)*('ce raw data'!$B$2:$B$3000=$B340),,),0),MATCH(E320,'ce raw data'!$C$1:$CZ$1,0))),"-")</f>
        <v>-</v>
      </c>
      <c r="F340" s="8" t="str">
        <f>IFERROR(IF(INDEX('ce raw data'!$C$2:$CZ$3000,MATCH(1,INDEX(('ce raw data'!$A$2:$A$3000=C317)*('ce raw data'!$B$2:$B$3000=$B340),,),0),MATCH(F320,'ce raw data'!$C$1:$CZ$1,0))="","-",INDEX('ce raw data'!$C$2:$CZ$3000,MATCH(1,INDEX(('ce raw data'!$A$2:$A$3000=C317)*('ce raw data'!$B$2:$B$3000=$B340),,),0),MATCH(F320,'ce raw data'!$C$1:$CZ$1,0))),"-")</f>
        <v>-</v>
      </c>
      <c r="G340" s="8" t="str">
        <f>IFERROR(IF(INDEX('ce raw data'!$C$2:$CZ$3000,MATCH(1,INDEX(('ce raw data'!$A$2:$A$3000=C317)*('ce raw data'!$B$2:$B$3000=$B340),,),0),MATCH(G320,'ce raw data'!$C$1:$CZ$1,0))="","-",INDEX('ce raw data'!$C$2:$CZ$3000,MATCH(1,INDEX(('ce raw data'!$A$2:$A$3000=C317)*('ce raw data'!$B$2:$B$3000=$B340),,),0),MATCH(G320,'ce raw data'!$C$1:$CZ$1,0))),"-")</f>
        <v>-</v>
      </c>
      <c r="H340" s="8" t="str">
        <f>IFERROR(IF(INDEX('ce raw data'!$C$2:$CZ$3000,MATCH(1,INDEX(('ce raw data'!$A$2:$A$3000=C317)*('ce raw data'!$B$2:$B$3000=$B340),,),0),MATCH(H320,'ce raw data'!$C$1:$CZ$1,0))="","-",INDEX('ce raw data'!$C$2:$CZ$3000,MATCH(1,INDEX(('ce raw data'!$A$2:$A$3000=C317)*('ce raw data'!$B$2:$B$3000=$B340),,),0),MATCH(H320,'ce raw data'!$C$1:$CZ$1,0))),"-")</f>
        <v>-</v>
      </c>
      <c r="I340" s="8" t="str">
        <f>IFERROR(IF(INDEX('ce raw data'!$C$2:$CZ$3000,MATCH(1,INDEX(('ce raw data'!$A$2:$A$3000=C317)*('ce raw data'!$B$2:$B$3000=$B340),,),0),MATCH(I320,'ce raw data'!$C$1:$CZ$1,0))="","-",INDEX('ce raw data'!$C$2:$CZ$3000,MATCH(1,INDEX(('ce raw data'!$A$2:$A$3000=C317)*('ce raw data'!$B$2:$B$3000=$B340),,),0),MATCH(I320,'ce raw data'!$C$1:$CZ$1,0))),"-")</f>
        <v>-</v>
      </c>
      <c r="J340" s="8" t="str">
        <f>IFERROR(IF(INDEX('ce raw data'!$C$2:$CZ$3000,MATCH(1,INDEX(('ce raw data'!$A$2:$A$3000=C317)*('ce raw data'!$B$2:$B$3000=$B340),,),0),MATCH(J320,'ce raw data'!$C$1:$CZ$1,0))="","-",INDEX('ce raw data'!$C$2:$CZ$3000,MATCH(1,INDEX(('ce raw data'!$A$2:$A$3000=C317)*('ce raw data'!$B$2:$B$3000=$B340),,),0),MATCH(J320,'ce raw data'!$C$1:$CZ$1,0))),"-")</f>
        <v>-</v>
      </c>
      <c r="K340" s="8" t="str">
        <f>IFERROR(IF(INDEX('ce raw data'!$C$2:$CZ$3000,MATCH(1,INDEX(('ce raw data'!$A$2:$A$3000=C317)*('ce raw data'!$B$2:$B$3000=$B340),,),0),MATCH(K320,'ce raw data'!$C$1:$CZ$1,0))="","-",INDEX('ce raw data'!$C$2:$CZ$3000,MATCH(1,INDEX(('ce raw data'!$A$2:$A$3000=C317)*('ce raw data'!$B$2:$B$3000=$B340),,),0),MATCH(K320,'ce raw data'!$C$1:$CZ$1,0))),"-")</f>
        <v>-</v>
      </c>
      <c r="L340" s="8" t="str">
        <f>IFERROR(IF(INDEX('ce raw data'!$C$2:$CZ$3000,MATCH(1,INDEX(('ce raw data'!$A$2:$A$3000=C317)*('ce raw data'!$B$2:$B$3000=$B340),,),0),MATCH(L320,'ce raw data'!$C$1:$CZ$1,0))="","-",INDEX('ce raw data'!$C$2:$CZ$3000,MATCH(1,INDEX(('ce raw data'!$A$2:$A$3000=C317)*('ce raw data'!$B$2:$B$3000=$B340),,),0),MATCH(L320,'ce raw data'!$C$1:$CZ$1,0))),"-")</f>
        <v>-</v>
      </c>
      <c r="M340" s="8" t="str">
        <f>IFERROR(IF(INDEX('ce raw data'!$C$2:$CZ$3000,MATCH(1,INDEX(('ce raw data'!$A$2:$A$3000=C317)*('ce raw data'!$B$2:$B$3000=$B340),,),0),MATCH(M320,'ce raw data'!$C$1:$CZ$1,0))="","-",INDEX('ce raw data'!$C$2:$CZ$3000,MATCH(1,INDEX(('ce raw data'!$A$2:$A$3000=C317)*('ce raw data'!$B$2:$B$3000=$B340),,),0),MATCH(M320,'ce raw data'!$C$1:$CZ$1,0))),"-")</f>
        <v>-</v>
      </c>
      <c r="N340" s="8" t="str">
        <f>IFERROR(IF(INDEX('ce raw data'!$C$2:$CZ$3000,MATCH(1,INDEX(('ce raw data'!$A$2:$A$3000=C317)*('ce raw data'!$B$2:$B$3000=$B340),,),0),MATCH(N320,'ce raw data'!$C$1:$CZ$1,0))="","-",INDEX('ce raw data'!$C$2:$CZ$3000,MATCH(1,INDEX(('ce raw data'!$A$2:$A$3000=C317)*('ce raw data'!$B$2:$B$3000=$B340),,),0),MATCH(N320,'ce raw data'!$C$1:$CZ$1,0))),"-")</f>
        <v>-</v>
      </c>
    </row>
    <row r="341" spans="2:14" hidden="1" x14ac:dyDescent="0.4">
      <c r="B341" s="11"/>
      <c r="C341" s="8" t="str">
        <f>IFERROR(IF(INDEX('ce raw data'!$C$2:$CZ$3000,MATCH(1,INDEX(('ce raw data'!$A$2:$A$3000=C317)*('ce raw data'!$B$2:$B$3000=$B342),,),0),MATCH(SUBSTITUTE(C320,"Allele","Height"),'ce raw data'!$C$1:$CZ$1,0))="","-",INDEX('ce raw data'!$C$2:$CZ$3000,MATCH(1,INDEX(('ce raw data'!$A$2:$A$3000=C317)*('ce raw data'!$B$2:$B$3000=$B342),,),0),MATCH(SUBSTITUTE(C320,"Allele","Height"),'ce raw data'!$C$1:$CZ$1,0))),"-")</f>
        <v>-</v>
      </c>
      <c r="D341" s="8" t="str">
        <f>IFERROR(IF(INDEX('ce raw data'!$C$2:$CZ$3000,MATCH(1,INDEX(('ce raw data'!$A$2:$A$3000=C317)*('ce raw data'!$B$2:$B$3000=$B342),,),0),MATCH(SUBSTITUTE(D320,"Allele","Height"),'ce raw data'!$C$1:$CZ$1,0))="","-",INDEX('ce raw data'!$C$2:$CZ$3000,MATCH(1,INDEX(('ce raw data'!$A$2:$A$3000=C317)*('ce raw data'!$B$2:$B$3000=$B342),,),0),MATCH(SUBSTITUTE(D320,"Allele","Height"),'ce raw data'!$C$1:$CZ$1,0))),"-")</f>
        <v>-</v>
      </c>
      <c r="E341" s="8" t="str">
        <f>IFERROR(IF(INDEX('ce raw data'!$C$2:$CZ$3000,MATCH(1,INDEX(('ce raw data'!$A$2:$A$3000=C317)*('ce raw data'!$B$2:$B$3000=$B342),,),0),MATCH(SUBSTITUTE(E320,"Allele","Height"),'ce raw data'!$C$1:$CZ$1,0))="","-",INDEX('ce raw data'!$C$2:$CZ$3000,MATCH(1,INDEX(('ce raw data'!$A$2:$A$3000=C317)*('ce raw data'!$B$2:$B$3000=$B342),,),0),MATCH(SUBSTITUTE(E320,"Allele","Height"),'ce raw data'!$C$1:$CZ$1,0))),"-")</f>
        <v>-</v>
      </c>
      <c r="F341" s="8" t="str">
        <f>IFERROR(IF(INDEX('ce raw data'!$C$2:$CZ$3000,MATCH(1,INDEX(('ce raw data'!$A$2:$A$3000=C317)*('ce raw data'!$B$2:$B$3000=$B342),,),0),MATCH(SUBSTITUTE(F320,"Allele","Height"),'ce raw data'!$C$1:$CZ$1,0))="","-",INDEX('ce raw data'!$C$2:$CZ$3000,MATCH(1,INDEX(('ce raw data'!$A$2:$A$3000=C317)*('ce raw data'!$B$2:$B$3000=$B342),,),0),MATCH(SUBSTITUTE(F320,"Allele","Height"),'ce raw data'!$C$1:$CZ$1,0))),"-")</f>
        <v>-</v>
      </c>
      <c r="G341" s="8" t="str">
        <f>IFERROR(IF(INDEX('ce raw data'!$C$2:$CZ$3000,MATCH(1,INDEX(('ce raw data'!$A$2:$A$3000=C317)*('ce raw data'!$B$2:$B$3000=$B342),,),0),MATCH(SUBSTITUTE(G320,"Allele","Height"),'ce raw data'!$C$1:$CZ$1,0))="","-",INDEX('ce raw data'!$C$2:$CZ$3000,MATCH(1,INDEX(('ce raw data'!$A$2:$A$3000=C317)*('ce raw data'!$B$2:$B$3000=$B342),,),0),MATCH(SUBSTITUTE(G320,"Allele","Height"),'ce raw data'!$C$1:$CZ$1,0))),"-")</f>
        <v>-</v>
      </c>
      <c r="H341" s="8" t="str">
        <f>IFERROR(IF(INDEX('ce raw data'!$C$2:$CZ$3000,MATCH(1,INDEX(('ce raw data'!$A$2:$A$3000=C317)*('ce raw data'!$B$2:$B$3000=$B342),,),0),MATCH(SUBSTITUTE(H320,"Allele","Height"),'ce raw data'!$C$1:$CZ$1,0))="","-",INDEX('ce raw data'!$C$2:$CZ$3000,MATCH(1,INDEX(('ce raw data'!$A$2:$A$3000=C317)*('ce raw data'!$B$2:$B$3000=$B342),,),0),MATCH(SUBSTITUTE(H320,"Allele","Height"),'ce raw data'!$C$1:$CZ$1,0))),"-")</f>
        <v>-</v>
      </c>
      <c r="I341" s="8" t="str">
        <f>IFERROR(IF(INDEX('ce raw data'!$C$2:$CZ$3000,MATCH(1,INDEX(('ce raw data'!$A$2:$A$3000=C317)*('ce raw data'!$B$2:$B$3000=$B342),,),0),MATCH(SUBSTITUTE(I320,"Allele","Height"),'ce raw data'!$C$1:$CZ$1,0))="","-",INDEX('ce raw data'!$C$2:$CZ$3000,MATCH(1,INDEX(('ce raw data'!$A$2:$A$3000=C317)*('ce raw data'!$B$2:$B$3000=$B342),,),0),MATCH(SUBSTITUTE(I320,"Allele","Height"),'ce raw data'!$C$1:$CZ$1,0))),"-")</f>
        <v>-</v>
      </c>
      <c r="J341" s="8" t="str">
        <f>IFERROR(IF(INDEX('ce raw data'!$C$2:$CZ$3000,MATCH(1,INDEX(('ce raw data'!$A$2:$A$3000=C317)*('ce raw data'!$B$2:$B$3000=$B342),,),0),MATCH(SUBSTITUTE(J320,"Allele","Height"),'ce raw data'!$C$1:$CZ$1,0))="","-",INDEX('ce raw data'!$C$2:$CZ$3000,MATCH(1,INDEX(('ce raw data'!$A$2:$A$3000=C317)*('ce raw data'!$B$2:$B$3000=$B342),,),0),MATCH(SUBSTITUTE(J320,"Allele","Height"),'ce raw data'!$C$1:$CZ$1,0))),"-")</f>
        <v>-</v>
      </c>
      <c r="K341" s="8" t="str">
        <f>IFERROR(IF(INDEX('ce raw data'!$C$2:$CZ$3000,MATCH(1,INDEX(('ce raw data'!$A$2:$A$3000=C317)*('ce raw data'!$B$2:$B$3000=$B342),,),0),MATCH(SUBSTITUTE(K320,"Allele","Height"),'ce raw data'!$C$1:$CZ$1,0))="","-",INDEX('ce raw data'!$C$2:$CZ$3000,MATCH(1,INDEX(('ce raw data'!$A$2:$A$3000=C317)*('ce raw data'!$B$2:$B$3000=$B342),,),0),MATCH(SUBSTITUTE(K320,"Allele","Height"),'ce raw data'!$C$1:$CZ$1,0))),"-")</f>
        <v>-</v>
      </c>
      <c r="L341" s="8" t="str">
        <f>IFERROR(IF(INDEX('ce raw data'!$C$2:$CZ$3000,MATCH(1,INDEX(('ce raw data'!$A$2:$A$3000=C317)*('ce raw data'!$B$2:$B$3000=$B342),,),0),MATCH(SUBSTITUTE(L320,"Allele","Height"),'ce raw data'!$C$1:$CZ$1,0))="","-",INDEX('ce raw data'!$C$2:$CZ$3000,MATCH(1,INDEX(('ce raw data'!$A$2:$A$3000=C317)*('ce raw data'!$B$2:$B$3000=$B342),,),0),MATCH(SUBSTITUTE(L320,"Allele","Height"),'ce raw data'!$C$1:$CZ$1,0))),"-")</f>
        <v>-</v>
      </c>
      <c r="M341" s="8" t="str">
        <f>IFERROR(IF(INDEX('ce raw data'!$C$2:$CZ$3000,MATCH(1,INDEX(('ce raw data'!$A$2:$A$3000=C317)*('ce raw data'!$B$2:$B$3000=$B342),,),0),MATCH(SUBSTITUTE(M320,"Allele","Height"),'ce raw data'!$C$1:$CZ$1,0))="","-",INDEX('ce raw data'!$C$2:$CZ$3000,MATCH(1,INDEX(('ce raw data'!$A$2:$A$3000=C317)*('ce raw data'!$B$2:$B$3000=$B342),,),0),MATCH(SUBSTITUTE(M320,"Allele","Height"),'ce raw data'!$C$1:$CZ$1,0))),"-")</f>
        <v>-</v>
      </c>
      <c r="N341" s="8" t="str">
        <f>IFERROR(IF(INDEX('ce raw data'!$C$2:$CZ$3000,MATCH(1,INDEX(('ce raw data'!$A$2:$A$3000=C317)*('ce raw data'!$B$2:$B$3000=$B342),,),0),MATCH(SUBSTITUTE(N320,"Allele","Height"),'ce raw data'!$C$1:$CZ$1,0))="","-",INDEX('ce raw data'!$C$2:$CZ$3000,MATCH(1,INDEX(('ce raw data'!$A$2:$A$3000=C317)*('ce raw data'!$B$2:$B$3000=$B342),,),0),MATCH(SUBSTITUTE(N320,"Allele","Height"),'ce raw data'!$C$1:$CZ$1,0))),"-")</f>
        <v>-</v>
      </c>
    </row>
    <row r="342" spans="2:14" x14ac:dyDescent="0.4">
      <c r="B342" s="11" t="str">
        <f>'Allele Call Table'!$A$91</f>
        <v>CSF1PO</v>
      </c>
      <c r="C342" s="8" t="str">
        <f>IFERROR(IF(INDEX('ce raw data'!$C$2:$CZ$3000,MATCH(1,INDEX(('ce raw data'!$A$2:$A$3000=C317)*('ce raw data'!$B$2:$B$3000=$B342),,),0),MATCH(C320,'ce raw data'!$C$1:$CZ$1,0))="","-",INDEX('ce raw data'!$C$2:$CZ$3000,MATCH(1,INDEX(('ce raw data'!$A$2:$A$3000=C317)*('ce raw data'!$B$2:$B$3000=$B342),,),0),MATCH(C320,'ce raw data'!$C$1:$CZ$1,0))),"-")</f>
        <v>-</v>
      </c>
      <c r="D342" s="8" t="str">
        <f>IFERROR(IF(INDEX('ce raw data'!$C$2:$CZ$3000,MATCH(1,INDEX(('ce raw data'!$A$2:$A$3000=C317)*('ce raw data'!$B$2:$B$3000=$B342),,),0),MATCH(D320,'ce raw data'!$C$1:$CZ$1,0))="","-",INDEX('ce raw data'!$C$2:$CZ$3000,MATCH(1,INDEX(('ce raw data'!$A$2:$A$3000=C317)*('ce raw data'!$B$2:$B$3000=$B342),,),0),MATCH(D320,'ce raw data'!$C$1:$CZ$1,0))),"-")</f>
        <v>-</v>
      </c>
      <c r="E342" s="8" t="str">
        <f>IFERROR(IF(INDEX('ce raw data'!$C$2:$CZ$3000,MATCH(1,INDEX(('ce raw data'!$A$2:$A$3000=C317)*('ce raw data'!$B$2:$B$3000=$B342),,),0),MATCH(E320,'ce raw data'!$C$1:$CZ$1,0))="","-",INDEX('ce raw data'!$C$2:$CZ$3000,MATCH(1,INDEX(('ce raw data'!$A$2:$A$3000=C317)*('ce raw data'!$B$2:$B$3000=$B342),,),0),MATCH(E320,'ce raw data'!$C$1:$CZ$1,0))),"-")</f>
        <v>-</v>
      </c>
      <c r="F342" s="8" t="str">
        <f>IFERROR(IF(INDEX('ce raw data'!$C$2:$CZ$3000,MATCH(1,INDEX(('ce raw data'!$A$2:$A$3000=C317)*('ce raw data'!$B$2:$B$3000=$B342),,),0),MATCH(F320,'ce raw data'!$C$1:$CZ$1,0))="","-",INDEX('ce raw data'!$C$2:$CZ$3000,MATCH(1,INDEX(('ce raw data'!$A$2:$A$3000=C317)*('ce raw data'!$B$2:$B$3000=$B342),,),0),MATCH(F320,'ce raw data'!$C$1:$CZ$1,0))),"-")</f>
        <v>-</v>
      </c>
      <c r="G342" s="8" t="str">
        <f>IFERROR(IF(INDEX('ce raw data'!$C$2:$CZ$3000,MATCH(1,INDEX(('ce raw data'!$A$2:$A$3000=C317)*('ce raw data'!$B$2:$B$3000=$B342),,),0),MATCH(G320,'ce raw data'!$C$1:$CZ$1,0))="","-",INDEX('ce raw data'!$C$2:$CZ$3000,MATCH(1,INDEX(('ce raw data'!$A$2:$A$3000=C317)*('ce raw data'!$B$2:$B$3000=$B342),,),0),MATCH(G320,'ce raw data'!$C$1:$CZ$1,0))),"-")</f>
        <v>-</v>
      </c>
      <c r="H342" s="8" t="str">
        <f>IFERROR(IF(INDEX('ce raw data'!$C$2:$CZ$3000,MATCH(1,INDEX(('ce raw data'!$A$2:$A$3000=C317)*('ce raw data'!$B$2:$B$3000=$B342),,),0),MATCH(H320,'ce raw data'!$C$1:$CZ$1,0))="","-",INDEX('ce raw data'!$C$2:$CZ$3000,MATCH(1,INDEX(('ce raw data'!$A$2:$A$3000=C317)*('ce raw data'!$B$2:$B$3000=$B342),,),0),MATCH(H320,'ce raw data'!$C$1:$CZ$1,0))),"-")</f>
        <v>-</v>
      </c>
      <c r="I342" s="8" t="str">
        <f>IFERROR(IF(INDEX('ce raw data'!$C$2:$CZ$3000,MATCH(1,INDEX(('ce raw data'!$A$2:$A$3000=C317)*('ce raw data'!$B$2:$B$3000=$B342),,),0),MATCH(I320,'ce raw data'!$C$1:$CZ$1,0))="","-",INDEX('ce raw data'!$C$2:$CZ$3000,MATCH(1,INDEX(('ce raw data'!$A$2:$A$3000=C317)*('ce raw data'!$B$2:$B$3000=$B342),,),0),MATCH(I320,'ce raw data'!$C$1:$CZ$1,0))),"-")</f>
        <v>-</v>
      </c>
      <c r="J342" s="8" t="str">
        <f>IFERROR(IF(INDEX('ce raw data'!$C$2:$CZ$3000,MATCH(1,INDEX(('ce raw data'!$A$2:$A$3000=C317)*('ce raw data'!$B$2:$B$3000=$B342),,),0),MATCH(J320,'ce raw data'!$C$1:$CZ$1,0))="","-",INDEX('ce raw data'!$C$2:$CZ$3000,MATCH(1,INDEX(('ce raw data'!$A$2:$A$3000=C317)*('ce raw data'!$B$2:$B$3000=$B342),,),0),MATCH(J320,'ce raw data'!$C$1:$CZ$1,0))),"-")</f>
        <v>-</v>
      </c>
      <c r="K342" s="8" t="str">
        <f>IFERROR(IF(INDEX('ce raw data'!$C$2:$CZ$3000,MATCH(1,INDEX(('ce raw data'!$A$2:$A$3000=C317)*('ce raw data'!$B$2:$B$3000=$B342),,),0),MATCH(K320,'ce raw data'!$C$1:$CZ$1,0))="","-",INDEX('ce raw data'!$C$2:$CZ$3000,MATCH(1,INDEX(('ce raw data'!$A$2:$A$3000=C317)*('ce raw data'!$B$2:$B$3000=$B342),,),0),MATCH(K320,'ce raw data'!$C$1:$CZ$1,0))),"-")</f>
        <v>-</v>
      </c>
      <c r="L342" s="8" t="str">
        <f>IFERROR(IF(INDEX('ce raw data'!$C$2:$CZ$3000,MATCH(1,INDEX(('ce raw data'!$A$2:$A$3000=C317)*('ce raw data'!$B$2:$B$3000=$B342),,),0),MATCH(L320,'ce raw data'!$C$1:$CZ$1,0))="","-",INDEX('ce raw data'!$C$2:$CZ$3000,MATCH(1,INDEX(('ce raw data'!$A$2:$A$3000=C317)*('ce raw data'!$B$2:$B$3000=$B342),,),0),MATCH(L320,'ce raw data'!$C$1:$CZ$1,0))),"-")</f>
        <v>-</v>
      </c>
      <c r="M342" s="8" t="str">
        <f>IFERROR(IF(INDEX('ce raw data'!$C$2:$CZ$3000,MATCH(1,INDEX(('ce raw data'!$A$2:$A$3000=C317)*('ce raw data'!$B$2:$B$3000=$B342),,),0),MATCH(M320,'ce raw data'!$C$1:$CZ$1,0))="","-",INDEX('ce raw data'!$C$2:$CZ$3000,MATCH(1,INDEX(('ce raw data'!$A$2:$A$3000=C317)*('ce raw data'!$B$2:$B$3000=$B342),,),0),MATCH(M320,'ce raw data'!$C$1:$CZ$1,0))),"-")</f>
        <v>-</v>
      </c>
      <c r="N342" s="8" t="str">
        <f>IFERROR(IF(INDEX('ce raw data'!$C$2:$CZ$3000,MATCH(1,INDEX(('ce raw data'!$A$2:$A$3000=C317)*('ce raw data'!$B$2:$B$3000=$B342),,),0),MATCH(N320,'ce raw data'!$C$1:$CZ$1,0))="","-",INDEX('ce raw data'!$C$2:$CZ$3000,MATCH(1,INDEX(('ce raw data'!$A$2:$A$3000=C317)*('ce raw data'!$B$2:$B$3000=$B342),,),0),MATCH(N320,'ce raw data'!$C$1:$CZ$1,0))),"-")</f>
        <v>-</v>
      </c>
    </row>
    <row r="343" spans="2:14" hidden="1" x14ac:dyDescent="0.4">
      <c r="B343" s="11"/>
      <c r="C343" s="8" t="str">
        <f>IFERROR(IF(INDEX('ce raw data'!$C$2:$CZ$3000,MATCH(1,INDEX(('ce raw data'!$A$2:$A$3000=C317)*('ce raw data'!$B$2:$B$3000=$B344),,),0),MATCH(SUBSTITUTE(C320,"Allele","Height"),'ce raw data'!$C$1:$CZ$1,0))="","-",INDEX('ce raw data'!$C$2:$CZ$3000,MATCH(1,INDEX(('ce raw data'!$A$2:$A$3000=C317)*('ce raw data'!$B$2:$B$3000=$B344),,),0),MATCH(SUBSTITUTE(C320,"Allele","Height"),'ce raw data'!$C$1:$CZ$1,0))),"-")</f>
        <v>-</v>
      </c>
      <c r="D343" s="8" t="str">
        <f>IFERROR(IF(INDEX('ce raw data'!$C$2:$CZ$3000,MATCH(1,INDEX(('ce raw data'!$A$2:$A$3000=C317)*('ce raw data'!$B$2:$B$3000=$B344),,),0),MATCH(SUBSTITUTE(D320,"Allele","Height"),'ce raw data'!$C$1:$CZ$1,0))="","-",INDEX('ce raw data'!$C$2:$CZ$3000,MATCH(1,INDEX(('ce raw data'!$A$2:$A$3000=C317)*('ce raw data'!$B$2:$B$3000=$B344),,),0),MATCH(SUBSTITUTE(D320,"Allele","Height"),'ce raw data'!$C$1:$CZ$1,0))),"-")</f>
        <v>-</v>
      </c>
      <c r="E343" s="8" t="str">
        <f>IFERROR(IF(INDEX('ce raw data'!$C$2:$CZ$3000,MATCH(1,INDEX(('ce raw data'!$A$2:$A$3000=C317)*('ce raw data'!$B$2:$B$3000=$B344),,),0),MATCH(SUBSTITUTE(E320,"Allele","Height"),'ce raw data'!$C$1:$CZ$1,0))="","-",INDEX('ce raw data'!$C$2:$CZ$3000,MATCH(1,INDEX(('ce raw data'!$A$2:$A$3000=C317)*('ce raw data'!$B$2:$B$3000=$B344),,),0),MATCH(SUBSTITUTE(E320,"Allele","Height"),'ce raw data'!$C$1:$CZ$1,0))),"-")</f>
        <v>-</v>
      </c>
      <c r="F343" s="8" t="str">
        <f>IFERROR(IF(INDEX('ce raw data'!$C$2:$CZ$3000,MATCH(1,INDEX(('ce raw data'!$A$2:$A$3000=C317)*('ce raw data'!$B$2:$B$3000=$B344),,),0),MATCH(SUBSTITUTE(F320,"Allele","Height"),'ce raw data'!$C$1:$CZ$1,0))="","-",INDEX('ce raw data'!$C$2:$CZ$3000,MATCH(1,INDEX(('ce raw data'!$A$2:$A$3000=C317)*('ce raw data'!$B$2:$B$3000=$B344),,),0),MATCH(SUBSTITUTE(F320,"Allele","Height"),'ce raw data'!$C$1:$CZ$1,0))),"-")</f>
        <v>-</v>
      </c>
      <c r="G343" s="8" t="str">
        <f>IFERROR(IF(INDEX('ce raw data'!$C$2:$CZ$3000,MATCH(1,INDEX(('ce raw data'!$A$2:$A$3000=C317)*('ce raw data'!$B$2:$B$3000=$B344),,),0),MATCH(SUBSTITUTE(G320,"Allele","Height"),'ce raw data'!$C$1:$CZ$1,0))="","-",INDEX('ce raw data'!$C$2:$CZ$3000,MATCH(1,INDEX(('ce raw data'!$A$2:$A$3000=C317)*('ce raw data'!$B$2:$B$3000=$B344),,),0),MATCH(SUBSTITUTE(G320,"Allele","Height"),'ce raw data'!$C$1:$CZ$1,0))),"-")</f>
        <v>-</v>
      </c>
      <c r="H343" s="8" t="str">
        <f>IFERROR(IF(INDEX('ce raw data'!$C$2:$CZ$3000,MATCH(1,INDEX(('ce raw data'!$A$2:$A$3000=C317)*('ce raw data'!$B$2:$B$3000=$B344),,),0),MATCH(SUBSTITUTE(H320,"Allele","Height"),'ce raw data'!$C$1:$CZ$1,0))="","-",INDEX('ce raw data'!$C$2:$CZ$3000,MATCH(1,INDEX(('ce raw data'!$A$2:$A$3000=C317)*('ce raw data'!$B$2:$B$3000=$B344),,),0),MATCH(SUBSTITUTE(H320,"Allele","Height"),'ce raw data'!$C$1:$CZ$1,0))),"-")</f>
        <v>-</v>
      </c>
      <c r="I343" s="8" t="str">
        <f>IFERROR(IF(INDEX('ce raw data'!$C$2:$CZ$3000,MATCH(1,INDEX(('ce raw data'!$A$2:$A$3000=C317)*('ce raw data'!$B$2:$B$3000=$B344),,),0),MATCH(SUBSTITUTE(I320,"Allele","Height"),'ce raw data'!$C$1:$CZ$1,0))="","-",INDEX('ce raw data'!$C$2:$CZ$3000,MATCH(1,INDEX(('ce raw data'!$A$2:$A$3000=C317)*('ce raw data'!$B$2:$B$3000=$B344),,),0),MATCH(SUBSTITUTE(I320,"Allele","Height"),'ce raw data'!$C$1:$CZ$1,0))),"-")</f>
        <v>-</v>
      </c>
      <c r="J343" s="8" t="str">
        <f>IFERROR(IF(INDEX('ce raw data'!$C$2:$CZ$3000,MATCH(1,INDEX(('ce raw data'!$A$2:$A$3000=C317)*('ce raw data'!$B$2:$B$3000=$B344),,),0),MATCH(SUBSTITUTE(J320,"Allele","Height"),'ce raw data'!$C$1:$CZ$1,0))="","-",INDEX('ce raw data'!$C$2:$CZ$3000,MATCH(1,INDEX(('ce raw data'!$A$2:$A$3000=C317)*('ce raw data'!$B$2:$B$3000=$B344),,),0),MATCH(SUBSTITUTE(J320,"Allele","Height"),'ce raw data'!$C$1:$CZ$1,0))),"-")</f>
        <v>-</v>
      </c>
      <c r="K343" s="8" t="str">
        <f>IFERROR(IF(INDEX('ce raw data'!$C$2:$CZ$3000,MATCH(1,INDEX(('ce raw data'!$A$2:$A$3000=C317)*('ce raw data'!$B$2:$B$3000=$B344),,),0),MATCH(SUBSTITUTE(K320,"Allele","Height"),'ce raw data'!$C$1:$CZ$1,0))="","-",INDEX('ce raw data'!$C$2:$CZ$3000,MATCH(1,INDEX(('ce raw data'!$A$2:$A$3000=C317)*('ce raw data'!$B$2:$B$3000=$B344),,),0),MATCH(SUBSTITUTE(K320,"Allele","Height"),'ce raw data'!$C$1:$CZ$1,0))),"-")</f>
        <v>-</v>
      </c>
      <c r="L343" s="8" t="str">
        <f>IFERROR(IF(INDEX('ce raw data'!$C$2:$CZ$3000,MATCH(1,INDEX(('ce raw data'!$A$2:$A$3000=C317)*('ce raw data'!$B$2:$B$3000=$B344),,),0),MATCH(SUBSTITUTE(L320,"Allele","Height"),'ce raw data'!$C$1:$CZ$1,0))="","-",INDEX('ce raw data'!$C$2:$CZ$3000,MATCH(1,INDEX(('ce raw data'!$A$2:$A$3000=C317)*('ce raw data'!$B$2:$B$3000=$B344),,),0),MATCH(SUBSTITUTE(L320,"Allele","Height"),'ce raw data'!$C$1:$CZ$1,0))),"-")</f>
        <v>-</v>
      </c>
      <c r="M343" s="8" t="str">
        <f>IFERROR(IF(INDEX('ce raw data'!$C$2:$CZ$3000,MATCH(1,INDEX(('ce raw data'!$A$2:$A$3000=C317)*('ce raw data'!$B$2:$B$3000=$B344),,),0),MATCH(SUBSTITUTE(M320,"Allele","Height"),'ce raw data'!$C$1:$CZ$1,0))="","-",INDEX('ce raw data'!$C$2:$CZ$3000,MATCH(1,INDEX(('ce raw data'!$A$2:$A$3000=C317)*('ce raw data'!$B$2:$B$3000=$B344),,),0),MATCH(SUBSTITUTE(M320,"Allele","Height"),'ce raw data'!$C$1:$CZ$1,0))),"-")</f>
        <v>-</v>
      </c>
      <c r="N343" s="8" t="str">
        <f>IFERROR(IF(INDEX('ce raw data'!$C$2:$CZ$3000,MATCH(1,INDEX(('ce raw data'!$A$2:$A$3000=C317)*('ce raw data'!$B$2:$B$3000=$B344),,),0),MATCH(SUBSTITUTE(N320,"Allele","Height"),'ce raw data'!$C$1:$CZ$1,0))="","-",INDEX('ce raw data'!$C$2:$CZ$3000,MATCH(1,INDEX(('ce raw data'!$A$2:$A$3000=C317)*('ce raw data'!$B$2:$B$3000=$B344),,),0),MATCH(SUBSTITUTE(N320,"Allele","Height"),'ce raw data'!$C$1:$CZ$1,0))),"-")</f>
        <v>-</v>
      </c>
    </row>
    <row r="344" spans="2:14" x14ac:dyDescent="0.4">
      <c r="B344" s="11" t="str">
        <f>'Allele Call Table'!$A$93</f>
        <v>Penta D</v>
      </c>
      <c r="C344" s="8" t="str">
        <f>IFERROR(IF(INDEX('ce raw data'!$C$2:$CZ$3000,MATCH(1,INDEX(('ce raw data'!$A$2:$A$3000=C317)*('ce raw data'!$B$2:$B$3000=$B344),,),0),MATCH(C320,'ce raw data'!$C$1:$CZ$1,0))="","-",INDEX('ce raw data'!$C$2:$CZ$3000,MATCH(1,INDEX(('ce raw data'!$A$2:$A$3000=C317)*('ce raw data'!$B$2:$B$3000=$B344),,),0),MATCH(C320,'ce raw data'!$C$1:$CZ$1,0))),"-")</f>
        <v>-</v>
      </c>
      <c r="D344" s="8" t="str">
        <f>IFERROR(IF(INDEX('ce raw data'!$C$2:$CZ$3000,MATCH(1,INDEX(('ce raw data'!$A$2:$A$3000=C317)*('ce raw data'!$B$2:$B$3000=$B344),,),0),MATCH(D320,'ce raw data'!$C$1:$CZ$1,0))="","-",INDEX('ce raw data'!$C$2:$CZ$3000,MATCH(1,INDEX(('ce raw data'!$A$2:$A$3000=C317)*('ce raw data'!$B$2:$B$3000=$B344),,),0),MATCH(D320,'ce raw data'!$C$1:$CZ$1,0))),"-")</f>
        <v>-</v>
      </c>
      <c r="E344" s="8" t="str">
        <f>IFERROR(IF(INDEX('ce raw data'!$C$2:$CZ$3000,MATCH(1,INDEX(('ce raw data'!$A$2:$A$3000=C317)*('ce raw data'!$B$2:$B$3000=$B344),,),0),MATCH(E320,'ce raw data'!$C$1:$CZ$1,0))="","-",INDEX('ce raw data'!$C$2:$CZ$3000,MATCH(1,INDEX(('ce raw data'!$A$2:$A$3000=C317)*('ce raw data'!$B$2:$B$3000=$B344),,),0),MATCH(E320,'ce raw data'!$C$1:$CZ$1,0))),"-")</f>
        <v>-</v>
      </c>
      <c r="F344" s="8" t="str">
        <f>IFERROR(IF(INDEX('ce raw data'!$C$2:$CZ$3000,MATCH(1,INDEX(('ce raw data'!$A$2:$A$3000=C317)*('ce raw data'!$B$2:$B$3000=$B344),,),0),MATCH(F320,'ce raw data'!$C$1:$CZ$1,0))="","-",INDEX('ce raw data'!$C$2:$CZ$3000,MATCH(1,INDEX(('ce raw data'!$A$2:$A$3000=C317)*('ce raw data'!$B$2:$B$3000=$B344),,),0),MATCH(F320,'ce raw data'!$C$1:$CZ$1,0))),"-")</f>
        <v>-</v>
      </c>
      <c r="G344" s="8" t="str">
        <f>IFERROR(IF(INDEX('ce raw data'!$C$2:$CZ$3000,MATCH(1,INDEX(('ce raw data'!$A$2:$A$3000=C317)*('ce raw data'!$B$2:$B$3000=$B344),,),0),MATCH(G320,'ce raw data'!$C$1:$CZ$1,0))="","-",INDEX('ce raw data'!$C$2:$CZ$3000,MATCH(1,INDEX(('ce raw data'!$A$2:$A$3000=C317)*('ce raw data'!$B$2:$B$3000=$B344),,),0),MATCH(G320,'ce raw data'!$C$1:$CZ$1,0))),"-")</f>
        <v>-</v>
      </c>
      <c r="H344" s="8" t="str">
        <f>IFERROR(IF(INDEX('ce raw data'!$C$2:$CZ$3000,MATCH(1,INDEX(('ce raw data'!$A$2:$A$3000=C317)*('ce raw data'!$B$2:$B$3000=$B344),,),0),MATCH(H320,'ce raw data'!$C$1:$CZ$1,0))="","-",INDEX('ce raw data'!$C$2:$CZ$3000,MATCH(1,INDEX(('ce raw data'!$A$2:$A$3000=C317)*('ce raw data'!$B$2:$B$3000=$B344),,),0),MATCH(H320,'ce raw data'!$C$1:$CZ$1,0))),"-")</f>
        <v>-</v>
      </c>
      <c r="I344" s="8" t="str">
        <f>IFERROR(IF(INDEX('ce raw data'!$C$2:$CZ$3000,MATCH(1,INDEX(('ce raw data'!$A$2:$A$3000=C317)*('ce raw data'!$B$2:$B$3000=$B344),,),0),MATCH(I320,'ce raw data'!$C$1:$CZ$1,0))="","-",INDEX('ce raw data'!$C$2:$CZ$3000,MATCH(1,INDEX(('ce raw data'!$A$2:$A$3000=C317)*('ce raw data'!$B$2:$B$3000=$B344),,),0),MATCH(I320,'ce raw data'!$C$1:$CZ$1,0))),"-")</f>
        <v>-</v>
      </c>
      <c r="J344" s="8" t="str">
        <f>IFERROR(IF(INDEX('ce raw data'!$C$2:$CZ$3000,MATCH(1,INDEX(('ce raw data'!$A$2:$A$3000=C317)*('ce raw data'!$B$2:$B$3000=$B344),,),0),MATCH(J320,'ce raw data'!$C$1:$CZ$1,0))="","-",INDEX('ce raw data'!$C$2:$CZ$3000,MATCH(1,INDEX(('ce raw data'!$A$2:$A$3000=C317)*('ce raw data'!$B$2:$B$3000=$B344),,),0),MATCH(J320,'ce raw data'!$C$1:$CZ$1,0))),"-")</f>
        <v>-</v>
      </c>
      <c r="K344" s="8" t="str">
        <f>IFERROR(IF(INDEX('ce raw data'!$C$2:$CZ$3000,MATCH(1,INDEX(('ce raw data'!$A$2:$A$3000=C317)*('ce raw data'!$B$2:$B$3000=$B344),,),0),MATCH(K320,'ce raw data'!$C$1:$CZ$1,0))="","-",INDEX('ce raw data'!$C$2:$CZ$3000,MATCH(1,INDEX(('ce raw data'!$A$2:$A$3000=C317)*('ce raw data'!$B$2:$B$3000=$B344),,),0),MATCH(K320,'ce raw data'!$C$1:$CZ$1,0))),"-")</f>
        <v>-</v>
      </c>
      <c r="L344" s="8" t="str">
        <f>IFERROR(IF(INDEX('ce raw data'!$C$2:$CZ$3000,MATCH(1,INDEX(('ce raw data'!$A$2:$A$3000=C317)*('ce raw data'!$B$2:$B$3000=$B344),,),0),MATCH(L320,'ce raw data'!$C$1:$CZ$1,0))="","-",INDEX('ce raw data'!$C$2:$CZ$3000,MATCH(1,INDEX(('ce raw data'!$A$2:$A$3000=C317)*('ce raw data'!$B$2:$B$3000=$B344),,),0),MATCH(L320,'ce raw data'!$C$1:$CZ$1,0))),"-")</f>
        <v>-</v>
      </c>
      <c r="M344" s="8" t="str">
        <f>IFERROR(IF(INDEX('ce raw data'!$C$2:$CZ$3000,MATCH(1,INDEX(('ce raw data'!$A$2:$A$3000=C317)*('ce raw data'!$B$2:$B$3000=$B344),,),0),MATCH(M320,'ce raw data'!$C$1:$CZ$1,0))="","-",INDEX('ce raw data'!$C$2:$CZ$3000,MATCH(1,INDEX(('ce raw data'!$A$2:$A$3000=C317)*('ce raw data'!$B$2:$B$3000=$B344),,),0),MATCH(M320,'ce raw data'!$C$1:$CZ$1,0))),"-")</f>
        <v>-</v>
      </c>
      <c r="N344" s="8" t="str">
        <f>IFERROR(IF(INDEX('ce raw data'!$C$2:$CZ$3000,MATCH(1,INDEX(('ce raw data'!$A$2:$A$3000=C317)*('ce raw data'!$B$2:$B$3000=$B344),,),0),MATCH(N320,'ce raw data'!$C$1:$CZ$1,0))="","-",INDEX('ce raw data'!$C$2:$CZ$3000,MATCH(1,INDEX(('ce raw data'!$A$2:$A$3000=C317)*('ce raw data'!$B$2:$B$3000=$B344),,),0),MATCH(N320,'ce raw data'!$C$1:$CZ$1,0))),"-")</f>
        <v>-</v>
      </c>
    </row>
    <row r="345" spans="2:14" hidden="1" x14ac:dyDescent="0.4">
      <c r="B345" s="10"/>
      <c r="C345" s="8" t="str">
        <f>IFERROR(IF(INDEX('ce raw data'!$C$2:$CZ$3000,MATCH(1,INDEX(('ce raw data'!$A$2:$A$3000=C317)*('ce raw data'!$B$2:$B$3000=$B346),,),0),MATCH(SUBSTITUTE(C320,"Allele","Height"),'ce raw data'!$C$1:$CZ$1,0))="","-",INDEX('ce raw data'!$C$2:$CZ$3000,MATCH(1,INDEX(('ce raw data'!$A$2:$A$3000=C317)*('ce raw data'!$B$2:$B$3000=$B346),,),0),MATCH(SUBSTITUTE(C320,"Allele","Height"),'ce raw data'!$C$1:$CZ$1,0))),"-")</f>
        <v>-</v>
      </c>
      <c r="D345" s="8" t="str">
        <f>IFERROR(IF(INDEX('ce raw data'!$C$2:$CZ$3000,MATCH(1,INDEX(('ce raw data'!$A$2:$A$3000=C317)*('ce raw data'!$B$2:$B$3000=$B346),,),0),MATCH(SUBSTITUTE(D320,"Allele","Height"),'ce raw data'!$C$1:$CZ$1,0))="","-",INDEX('ce raw data'!$C$2:$CZ$3000,MATCH(1,INDEX(('ce raw data'!$A$2:$A$3000=C317)*('ce raw data'!$B$2:$B$3000=$B346),,),0),MATCH(SUBSTITUTE(D320,"Allele","Height"),'ce raw data'!$C$1:$CZ$1,0))),"-")</f>
        <v>-</v>
      </c>
      <c r="E345" s="8" t="str">
        <f>IFERROR(IF(INDEX('ce raw data'!$C$2:$CZ$3000,MATCH(1,INDEX(('ce raw data'!$A$2:$A$3000=C317)*('ce raw data'!$B$2:$B$3000=$B346),,),0),MATCH(SUBSTITUTE(E320,"Allele","Height"),'ce raw data'!$C$1:$CZ$1,0))="","-",INDEX('ce raw data'!$C$2:$CZ$3000,MATCH(1,INDEX(('ce raw data'!$A$2:$A$3000=C317)*('ce raw data'!$B$2:$B$3000=$B346),,),0),MATCH(SUBSTITUTE(E320,"Allele","Height"),'ce raw data'!$C$1:$CZ$1,0))),"-")</f>
        <v>-</v>
      </c>
      <c r="F345" s="8" t="str">
        <f>IFERROR(IF(INDEX('ce raw data'!$C$2:$CZ$3000,MATCH(1,INDEX(('ce raw data'!$A$2:$A$3000=C317)*('ce raw data'!$B$2:$B$3000=$B346),,),0),MATCH(SUBSTITUTE(F320,"Allele","Height"),'ce raw data'!$C$1:$CZ$1,0))="","-",INDEX('ce raw data'!$C$2:$CZ$3000,MATCH(1,INDEX(('ce raw data'!$A$2:$A$3000=C317)*('ce raw data'!$B$2:$B$3000=$B346),,),0),MATCH(SUBSTITUTE(F320,"Allele","Height"),'ce raw data'!$C$1:$CZ$1,0))),"-")</f>
        <v>-</v>
      </c>
      <c r="G345" s="8" t="str">
        <f>IFERROR(IF(INDEX('ce raw data'!$C$2:$CZ$3000,MATCH(1,INDEX(('ce raw data'!$A$2:$A$3000=C317)*('ce raw data'!$B$2:$B$3000=$B346),,),0),MATCH(SUBSTITUTE(G320,"Allele","Height"),'ce raw data'!$C$1:$CZ$1,0))="","-",INDEX('ce raw data'!$C$2:$CZ$3000,MATCH(1,INDEX(('ce raw data'!$A$2:$A$3000=C317)*('ce raw data'!$B$2:$B$3000=$B346),,),0),MATCH(SUBSTITUTE(G320,"Allele","Height"),'ce raw data'!$C$1:$CZ$1,0))),"-")</f>
        <v>-</v>
      </c>
      <c r="H345" s="8" t="str">
        <f>IFERROR(IF(INDEX('ce raw data'!$C$2:$CZ$3000,MATCH(1,INDEX(('ce raw data'!$A$2:$A$3000=C317)*('ce raw data'!$B$2:$B$3000=$B346),,),0),MATCH(SUBSTITUTE(H320,"Allele","Height"),'ce raw data'!$C$1:$CZ$1,0))="","-",INDEX('ce raw data'!$C$2:$CZ$3000,MATCH(1,INDEX(('ce raw data'!$A$2:$A$3000=C317)*('ce raw data'!$B$2:$B$3000=$B346),,),0),MATCH(SUBSTITUTE(H320,"Allele","Height"),'ce raw data'!$C$1:$CZ$1,0))),"-")</f>
        <v>-</v>
      </c>
      <c r="I345" s="8" t="str">
        <f>IFERROR(IF(INDEX('ce raw data'!$C$2:$CZ$3000,MATCH(1,INDEX(('ce raw data'!$A$2:$A$3000=C317)*('ce raw data'!$B$2:$B$3000=$B346),,),0),MATCH(SUBSTITUTE(I320,"Allele","Height"),'ce raw data'!$C$1:$CZ$1,0))="","-",INDEX('ce raw data'!$C$2:$CZ$3000,MATCH(1,INDEX(('ce raw data'!$A$2:$A$3000=C317)*('ce raw data'!$B$2:$B$3000=$B346),,),0),MATCH(SUBSTITUTE(I320,"Allele","Height"),'ce raw data'!$C$1:$CZ$1,0))),"-")</f>
        <v>-</v>
      </c>
      <c r="J345" s="8" t="str">
        <f>IFERROR(IF(INDEX('ce raw data'!$C$2:$CZ$3000,MATCH(1,INDEX(('ce raw data'!$A$2:$A$3000=C317)*('ce raw data'!$B$2:$B$3000=$B346),,),0),MATCH(SUBSTITUTE(J320,"Allele","Height"),'ce raw data'!$C$1:$CZ$1,0))="","-",INDEX('ce raw data'!$C$2:$CZ$3000,MATCH(1,INDEX(('ce raw data'!$A$2:$A$3000=C317)*('ce raw data'!$B$2:$B$3000=$B346),,),0),MATCH(SUBSTITUTE(J320,"Allele","Height"),'ce raw data'!$C$1:$CZ$1,0))),"-")</f>
        <v>-</v>
      </c>
      <c r="K345" s="8" t="str">
        <f>IFERROR(IF(INDEX('ce raw data'!$C$2:$CZ$3000,MATCH(1,INDEX(('ce raw data'!$A$2:$A$3000=C317)*('ce raw data'!$B$2:$B$3000=$B346),,),0),MATCH(SUBSTITUTE(K320,"Allele","Height"),'ce raw data'!$C$1:$CZ$1,0))="","-",INDEX('ce raw data'!$C$2:$CZ$3000,MATCH(1,INDEX(('ce raw data'!$A$2:$A$3000=C317)*('ce raw data'!$B$2:$B$3000=$B346),,),0),MATCH(SUBSTITUTE(K320,"Allele","Height"),'ce raw data'!$C$1:$CZ$1,0))),"-")</f>
        <v>-</v>
      </c>
      <c r="L345" s="8" t="str">
        <f>IFERROR(IF(INDEX('ce raw data'!$C$2:$CZ$3000,MATCH(1,INDEX(('ce raw data'!$A$2:$A$3000=C317)*('ce raw data'!$B$2:$B$3000=$B346),,),0),MATCH(SUBSTITUTE(L320,"Allele","Height"),'ce raw data'!$C$1:$CZ$1,0))="","-",INDEX('ce raw data'!$C$2:$CZ$3000,MATCH(1,INDEX(('ce raw data'!$A$2:$A$3000=C317)*('ce raw data'!$B$2:$B$3000=$B346),,),0),MATCH(SUBSTITUTE(L320,"Allele","Height"),'ce raw data'!$C$1:$CZ$1,0))),"-")</f>
        <v>-</v>
      </c>
      <c r="M345" s="8" t="str">
        <f>IFERROR(IF(INDEX('ce raw data'!$C$2:$CZ$3000,MATCH(1,INDEX(('ce raw data'!$A$2:$A$3000=C317)*('ce raw data'!$B$2:$B$3000=$B346),,),0),MATCH(SUBSTITUTE(M320,"Allele","Height"),'ce raw data'!$C$1:$CZ$1,0))="","-",INDEX('ce raw data'!$C$2:$CZ$3000,MATCH(1,INDEX(('ce raw data'!$A$2:$A$3000=C317)*('ce raw data'!$B$2:$B$3000=$B346),,),0),MATCH(SUBSTITUTE(M320,"Allele","Height"),'ce raw data'!$C$1:$CZ$1,0))),"-")</f>
        <v>-</v>
      </c>
      <c r="N345" s="8" t="str">
        <f>IFERROR(IF(INDEX('ce raw data'!$C$2:$CZ$3000,MATCH(1,INDEX(('ce raw data'!$A$2:$A$3000=C317)*('ce raw data'!$B$2:$B$3000=$B346),,),0),MATCH(SUBSTITUTE(N320,"Allele","Height"),'ce raw data'!$C$1:$CZ$1,0))="","-",INDEX('ce raw data'!$C$2:$CZ$3000,MATCH(1,INDEX(('ce raw data'!$A$2:$A$3000=C317)*('ce raw data'!$B$2:$B$3000=$B346),,),0),MATCH(SUBSTITUTE(N320,"Allele","Height"),'ce raw data'!$C$1:$CZ$1,0))),"-")</f>
        <v>-</v>
      </c>
    </row>
    <row r="346" spans="2:14" x14ac:dyDescent="0.4">
      <c r="B346" s="14" t="str">
        <f>'Allele Call Table'!$A$95</f>
        <v>TH01</v>
      </c>
      <c r="C346" s="8" t="str">
        <f>IFERROR(IF(INDEX('ce raw data'!$C$2:$CZ$3000,MATCH(1,INDEX(('ce raw data'!$A$2:$A$3000=C317)*('ce raw data'!$B$2:$B$3000=$B346),,),0),MATCH(C320,'ce raw data'!$C$1:$CZ$1,0))="","-",INDEX('ce raw data'!$C$2:$CZ$3000,MATCH(1,INDEX(('ce raw data'!$A$2:$A$3000=C317)*('ce raw data'!$B$2:$B$3000=$B346),,),0),MATCH(C320,'ce raw data'!$C$1:$CZ$1,0))),"-")</f>
        <v>-</v>
      </c>
      <c r="D346" s="8" t="str">
        <f>IFERROR(IF(INDEX('ce raw data'!$C$2:$CZ$3000,MATCH(1,INDEX(('ce raw data'!$A$2:$A$3000=C317)*('ce raw data'!$B$2:$B$3000=$B346),,),0),MATCH(D320,'ce raw data'!$C$1:$CZ$1,0))="","-",INDEX('ce raw data'!$C$2:$CZ$3000,MATCH(1,INDEX(('ce raw data'!$A$2:$A$3000=C317)*('ce raw data'!$B$2:$B$3000=$B346),,),0),MATCH(D320,'ce raw data'!$C$1:$CZ$1,0))),"-")</f>
        <v>-</v>
      </c>
      <c r="E346" s="8" t="str">
        <f>IFERROR(IF(INDEX('ce raw data'!$C$2:$CZ$3000,MATCH(1,INDEX(('ce raw data'!$A$2:$A$3000=C317)*('ce raw data'!$B$2:$B$3000=$B346),,),0),MATCH(E320,'ce raw data'!$C$1:$CZ$1,0))="","-",INDEX('ce raw data'!$C$2:$CZ$3000,MATCH(1,INDEX(('ce raw data'!$A$2:$A$3000=C317)*('ce raw data'!$B$2:$B$3000=$B346),,),0),MATCH(E320,'ce raw data'!$C$1:$CZ$1,0))),"-")</f>
        <v>-</v>
      </c>
      <c r="F346" s="8" t="str">
        <f>IFERROR(IF(INDEX('ce raw data'!$C$2:$CZ$3000,MATCH(1,INDEX(('ce raw data'!$A$2:$A$3000=C317)*('ce raw data'!$B$2:$B$3000=$B346),,),0),MATCH(F320,'ce raw data'!$C$1:$CZ$1,0))="","-",INDEX('ce raw data'!$C$2:$CZ$3000,MATCH(1,INDEX(('ce raw data'!$A$2:$A$3000=C317)*('ce raw data'!$B$2:$B$3000=$B346),,),0),MATCH(F320,'ce raw data'!$C$1:$CZ$1,0))),"-")</f>
        <v>-</v>
      </c>
      <c r="G346" s="8" t="str">
        <f>IFERROR(IF(INDEX('ce raw data'!$C$2:$CZ$3000,MATCH(1,INDEX(('ce raw data'!$A$2:$A$3000=C317)*('ce raw data'!$B$2:$B$3000=$B346),,),0),MATCH(G320,'ce raw data'!$C$1:$CZ$1,0))="","-",INDEX('ce raw data'!$C$2:$CZ$3000,MATCH(1,INDEX(('ce raw data'!$A$2:$A$3000=C317)*('ce raw data'!$B$2:$B$3000=$B346),,),0),MATCH(G320,'ce raw data'!$C$1:$CZ$1,0))),"-")</f>
        <v>-</v>
      </c>
      <c r="H346" s="8" t="str">
        <f>IFERROR(IF(INDEX('ce raw data'!$C$2:$CZ$3000,MATCH(1,INDEX(('ce raw data'!$A$2:$A$3000=C317)*('ce raw data'!$B$2:$B$3000=$B346),,),0),MATCH(H320,'ce raw data'!$C$1:$CZ$1,0))="","-",INDEX('ce raw data'!$C$2:$CZ$3000,MATCH(1,INDEX(('ce raw data'!$A$2:$A$3000=C317)*('ce raw data'!$B$2:$B$3000=$B346),,),0),MATCH(H320,'ce raw data'!$C$1:$CZ$1,0))),"-")</f>
        <v>-</v>
      </c>
      <c r="I346" s="8" t="str">
        <f>IFERROR(IF(INDEX('ce raw data'!$C$2:$CZ$3000,MATCH(1,INDEX(('ce raw data'!$A$2:$A$3000=C317)*('ce raw data'!$B$2:$B$3000=$B346),,),0),MATCH(I320,'ce raw data'!$C$1:$CZ$1,0))="","-",INDEX('ce raw data'!$C$2:$CZ$3000,MATCH(1,INDEX(('ce raw data'!$A$2:$A$3000=C317)*('ce raw data'!$B$2:$B$3000=$B346),,),0),MATCH(I320,'ce raw data'!$C$1:$CZ$1,0))),"-")</f>
        <v>-</v>
      </c>
      <c r="J346" s="8" t="str">
        <f>IFERROR(IF(INDEX('ce raw data'!$C$2:$CZ$3000,MATCH(1,INDEX(('ce raw data'!$A$2:$A$3000=C317)*('ce raw data'!$B$2:$B$3000=$B346),,),0),MATCH(J320,'ce raw data'!$C$1:$CZ$1,0))="","-",INDEX('ce raw data'!$C$2:$CZ$3000,MATCH(1,INDEX(('ce raw data'!$A$2:$A$3000=C317)*('ce raw data'!$B$2:$B$3000=$B346),,),0),MATCH(J320,'ce raw data'!$C$1:$CZ$1,0))),"-")</f>
        <v>-</v>
      </c>
      <c r="K346" s="8" t="str">
        <f>IFERROR(IF(INDEX('ce raw data'!$C$2:$CZ$3000,MATCH(1,INDEX(('ce raw data'!$A$2:$A$3000=C317)*('ce raw data'!$B$2:$B$3000=$B346),,),0),MATCH(K320,'ce raw data'!$C$1:$CZ$1,0))="","-",INDEX('ce raw data'!$C$2:$CZ$3000,MATCH(1,INDEX(('ce raw data'!$A$2:$A$3000=C317)*('ce raw data'!$B$2:$B$3000=$B346),,),0),MATCH(K320,'ce raw data'!$C$1:$CZ$1,0))),"-")</f>
        <v>-</v>
      </c>
      <c r="L346" s="8" t="str">
        <f>IFERROR(IF(INDEX('ce raw data'!$C$2:$CZ$3000,MATCH(1,INDEX(('ce raw data'!$A$2:$A$3000=C317)*('ce raw data'!$B$2:$B$3000=$B346),,),0),MATCH(L320,'ce raw data'!$C$1:$CZ$1,0))="","-",INDEX('ce raw data'!$C$2:$CZ$3000,MATCH(1,INDEX(('ce raw data'!$A$2:$A$3000=C317)*('ce raw data'!$B$2:$B$3000=$B346),,),0),MATCH(L320,'ce raw data'!$C$1:$CZ$1,0))),"-")</f>
        <v>-</v>
      </c>
      <c r="M346" s="8" t="str">
        <f>IFERROR(IF(INDEX('ce raw data'!$C$2:$CZ$3000,MATCH(1,INDEX(('ce raw data'!$A$2:$A$3000=C317)*('ce raw data'!$B$2:$B$3000=$B346),,),0),MATCH(M320,'ce raw data'!$C$1:$CZ$1,0))="","-",INDEX('ce raw data'!$C$2:$CZ$3000,MATCH(1,INDEX(('ce raw data'!$A$2:$A$3000=C317)*('ce raw data'!$B$2:$B$3000=$B346),,),0),MATCH(M320,'ce raw data'!$C$1:$CZ$1,0))),"-")</f>
        <v>-</v>
      </c>
      <c r="N346" s="8" t="str">
        <f>IFERROR(IF(INDEX('ce raw data'!$C$2:$CZ$3000,MATCH(1,INDEX(('ce raw data'!$A$2:$A$3000=C317)*('ce raw data'!$B$2:$B$3000=$B346),,),0),MATCH(N320,'ce raw data'!$C$1:$CZ$1,0))="","-",INDEX('ce raw data'!$C$2:$CZ$3000,MATCH(1,INDEX(('ce raw data'!$A$2:$A$3000=C317)*('ce raw data'!$B$2:$B$3000=$B346),,),0),MATCH(N320,'ce raw data'!$C$1:$CZ$1,0))),"-")</f>
        <v>-</v>
      </c>
    </row>
    <row r="347" spans="2:14" hidden="1" x14ac:dyDescent="0.4">
      <c r="B347" s="14"/>
      <c r="C347" s="8" t="str">
        <f>IFERROR(IF(INDEX('ce raw data'!$C$2:$CZ$3000,MATCH(1,INDEX(('ce raw data'!$A$2:$A$3000=C317)*('ce raw data'!$B$2:$B$3000=$B348),,),0),MATCH(SUBSTITUTE(C320,"Allele","Height"),'ce raw data'!$C$1:$CZ$1,0))="","-",INDEX('ce raw data'!$C$2:$CZ$3000,MATCH(1,INDEX(('ce raw data'!$A$2:$A$3000=C317)*('ce raw data'!$B$2:$B$3000=$B348),,),0),MATCH(SUBSTITUTE(C320,"Allele","Height"),'ce raw data'!$C$1:$CZ$1,0))),"-")</f>
        <v>-</v>
      </c>
      <c r="D347" s="8" t="str">
        <f>IFERROR(IF(INDEX('ce raw data'!$C$2:$CZ$3000,MATCH(1,INDEX(('ce raw data'!$A$2:$A$3000=C317)*('ce raw data'!$B$2:$B$3000=$B348),,),0),MATCH(SUBSTITUTE(D320,"Allele","Height"),'ce raw data'!$C$1:$CZ$1,0))="","-",INDEX('ce raw data'!$C$2:$CZ$3000,MATCH(1,INDEX(('ce raw data'!$A$2:$A$3000=C317)*('ce raw data'!$B$2:$B$3000=$B348),,),0),MATCH(SUBSTITUTE(D320,"Allele","Height"),'ce raw data'!$C$1:$CZ$1,0))),"-")</f>
        <v>-</v>
      </c>
      <c r="E347" s="8" t="str">
        <f>IFERROR(IF(INDEX('ce raw data'!$C$2:$CZ$3000,MATCH(1,INDEX(('ce raw data'!$A$2:$A$3000=C317)*('ce raw data'!$B$2:$B$3000=$B348),,),0),MATCH(SUBSTITUTE(E320,"Allele","Height"),'ce raw data'!$C$1:$CZ$1,0))="","-",INDEX('ce raw data'!$C$2:$CZ$3000,MATCH(1,INDEX(('ce raw data'!$A$2:$A$3000=C317)*('ce raw data'!$B$2:$B$3000=$B348),,),0),MATCH(SUBSTITUTE(E320,"Allele","Height"),'ce raw data'!$C$1:$CZ$1,0))),"-")</f>
        <v>-</v>
      </c>
      <c r="F347" s="8" t="str">
        <f>IFERROR(IF(INDEX('ce raw data'!$C$2:$CZ$3000,MATCH(1,INDEX(('ce raw data'!$A$2:$A$3000=C317)*('ce raw data'!$B$2:$B$3000=$B348),,),0),MATCH(SUBSTITUTE(F320,"Allele","Height"),'ce raw data'!$C$1:$CZ$1,0))="","-",INDEX('ce raw data'!$C$2:$CZ$3000,MATCH(1,INDEX(('ce raw data'!$A$2:$A$3000=C317)*('ce raw data'!$B$2:$B$3000=$B348),,),0),MATCH(SUBSTITUTE(F320,"Allele","Height"),'ce raw data'!$C$1:$CZ$1,0))),"-")</f>
        <v>-</v>
      </c>
      <c r="G347" s="8" t="str">
        <f>IFERROR(IF(INDEX('ce raw data'!$C$2:$CZ$3000,MATCH(1,INDEX(('ce raw data'!$A$2:$A$3000=C317)*('ce raw data'!$B$2:$B$3000=$B348),,),0),MATCH(SUBSTITUTE(G320,"Allele","Height"),'ce raw data'!$C$1:$CZ$1,0))="","-",INDEX('ce raw data'!$C$2:$CZ$3000,MATCH(1,INDEX(('ce raw data'!$A$2:$A$3000=C317)*('ce raw data'!$B$2:$B$3000=$B348),,),0),MATCH(SUBSTITUTE(G320,"Allele","Height"),'ce raw data'!$C$1:$CZ$1,0))),"-")</f>
        <v>-</v>
      </c>
      <c r="H347" s="8" t="str">
        <f>IFERROR(IF(INDEX('ce raw data'!$C$2:$CZ$3000,MATCH(1,INDEX(('ce raw data'!$A$2:$A$3000=C317)*('ce raw data'!$B$2:$B$3000=$B348),,),0),MATCH(SUBSTITUTE(H320,"Allele","Height"),'ce raw data'!$C$1:$CZ$1,0))="","-",INDEX('ce raw data'!$C$2:$CZ$3000,MATCH(1,INDEX(('ce raw data'!$A$2:$A$3000=C317)*('ce raw data'!$B$2:$B$3000=$B348),,),0),MATCH(SUBSTITUTE(H320,"Allele","Height"),'ce raw data'!$C$1:$CZ$1,0))),"-")</f>
        <v>-</v>
      </c>
      <c r="I347" s="8" t="str">
        <f>IFERROR(IF(INDEX('ce raw data'!$C$2:$CZ$3000,MATCH(1,INDEX(('ce raw data'!$A$2:$A$3000=C317)*('ce raw data'!$B$2:$B$3000=$B348),,),0),MATCH(SUBSTITUTE(I320,"Allele","Height"),'ce raw data'!$C$1:$CZ$1,0))="","-",INDEX('ce raw data'!$C$2:$CZ$3000,MATCH(1,INDEX(('ce raw data'!$A$2:$A$3000=C317)*('ce raw data'!$B$2:$B$3000=$B348),,),0),MATCH(SUBSTITUTE(I320,"Allele","Height"),'ce raw data'!$C$1:$CZ$1,0))),"-")</f>
        <v>-</v>
      </c>
      <c r="J347" s="8" t="str">
        <f>IFERROR(IF(INDEX('ce raw data'!$C$2:$CZ$3000,MATCH(1,INDEX(('ce raw data'!$A$2:$A$3000=C317)*('ce raw data'!$B$2:$B$3000=$B348),,),0),MATCH(SUBSTITUTE(J320,"Allele","Height"),'ce raw data'!$C$1:$CZ$1,0))="","-",INDEX('ce raw data'!$C$2:$CZ$3000,MATCH(1,INDEX(('ce raw data'!$A$2:$A$3000=C317)*('ce raw data'!$B$2:$B$3000=$B348),,),0),MATCH(SUBSTITUTE(J320,"Allele","Height"),'ce raw data'!$C$1:$CZ$1,0))),"-")</f>
        <v>-</v>
      </c>
      <c r="K347" s="8" t="str">
        <f>IFERROR(IF(INDEX('ce raw data'!$C$2:$CZ$3000,MATCH(1,INDEX(('ce raw data'!$A$2:$A$3000=C317)*('ce raw data'!$B$2:$B$3000=$B348),,),0),MATCH(SUBSTITUTE(K320,"Allele","Height"),'ce raw data'!$C$1:$CZ$1,0))="","-",INDEX('ce raw data'!$C$2:$CZ$3000,MATCH(1,INDEX(('ce raw data'!$A$2:$A$3000=C317)*('ce raw data'!$B$2:$B$3000=$B348),,),0),MATCH(SUBSTITUTE(K320,"Allele","Height"),'ce raw data'!$C$1:$CZ$1,0))),"-")</f>
        <v>-</v>
      </c>
      <c r="L347" s="8" t="str">
        <f>IFERROR(IF(INDEX('ce raw data'!$C$2:$CZ$3000,MATCH(1,INDEX(('ce raw data'!$A$2:$A$3000=C317)*('ce raw data'!$B$2:$B$3000=$B348),,),0),MATCH(SUBSTITUTE(L320,"Allele","Height"),'ce raw data'!$C$1:$CZ$1,0))="","-",INDEX('ce raw data'!$C$2:$CZ$3000,MATCH(1,INDEX(('ce raw data'!$A$2:$A$3000=C317)*('ce raw data'!$B$2:$B$3000=$B348),,),0),MATCH(SUBSTITUTE(L320,"Allele","Height"),'ce raw data'!$C$1:$CZ$1,0))),"-")</f>
        <v>-</v>
      </c>
      <c r="M347" s="8" t="str">
        <f>IFERROR(IF(INDEX('ce raw data'!$C$2:$CZ$3000,MATCH(1,INDEX(('ce raw data'!$A$2:$A$3000=C317)*('ce raw data'!$B$2:$B$3000=$B348),,),0),MATCH(SUBSTITUTE(M320,"Allele","Height"),'ce raw data'!$C$1:$CZ$1,0))="","-",INDEX('ce raw data'!$C$2:$CZ$3000,MATCH(1,INDEX(('ce raw data'!$A$2:$A$3000=C317)*('ce raw data'!$B$2:$B$3000=$B348),,),0),MATCH(SUBSTITUTE(M320,"Allele","Height"),'ce raw data'!$C$1:$CZ$1,0))),"-")</f>
        <v>-</v>
      </c>
      <c r="N347" s="8" t="str">
        <f>IFERROR(IF(INDEX('ce raw data'!$C$2:$CZ$3000,MATCH(1,INDEX(('ce raw data'!$A$2:$A$3000=C317)*('ce raw data'!$B$2:$B$3000=$B348),,),0),MATCH(SUBSTITUTE(N320,"Allele","Height"),'ce raw data'!$C$1:$CZ$1,0))="","-",INDEX('ce raw data'!$C$2:$CZ$3000,MATCH(1,INDEX(('ce raw data'!$A$2:$A$3000=C317)*('ce raw data'!$B$2:$B$3000=$B348),,),0),MATCH(SUBSTITUTE(N320,"Allele","Height"),'ce raw data'!$C$1:$CZ$1,0))),"-")</f>
        <v>-</v>
      </c>
    </row>
    <row r="348" spans="2:14" x14ac:dyDescent="0.4">
      <c r="B348" s="14" t="str">
        <f>'Allele Call Table'!$A$97</f>
        <v>vWA</v>
      </c>
      <c r="C348" s="8" t="str">
        <f>IFERROR(IF(INDEX('ce raw data'!$C$2:$CZ$3000,MATCH(1,INDEX(('ce raw data'!$A$2:$A$3000=C317)*('ce raw data'!$B$2:$B$3000=$B348),,),0),MATCH(C320,'ce raw data'!$C$1:$CZ$1,0))="","-",INDEX('ce raw data'!$C$2:$CZ$3000,MATCH(1,INDEX(('ce raw data'!$A$2:$A$3000=C317)*('ce raw data'!$B$2:$B$3000=$B348),,),0),MATCH(C320,'ce raw data'!$C$1:$CZ$1,0))),"-")</f>
        <v>-</v>
      </c>
      <c r="D348" s="8" t="str">
        <f>IFERROR(IF(INDEX('ce raw data'!$C$2:$CZ$3000,MATCH(1,INDEX(('ce raw data'!$A$2:$A$3000=C317)*('ce raw data'!$B$2:$B$3000=$B348),,),0),MATCH(D320,'ce raw data'!$C$1:$CZ$1,0))="","-",INDEX('ce raw data'!$C$2:$CZ$3000,MATCH(1,INDEX(('ce raw data'!$A$2:$A$3000=C317)*('ce raw data'!$B$2:$B$3000=$B348),,),0),MATCH(D320,'ce raw data'!$C$1:$CZ$1,0))),"-")</f>
        <v>-</v>
      </c>
      <c r="E348" s="8" t="str">
        <f>IFERROR(IF(INDEX('ce raw data'!$C$2:$CZ$3000,MATCH(1,INDEX(('ce raw data'!$A$2:$A$3000=C317)*('ce raw data'!$B$2:$B$3000=$B348),,),0),MATCH(E320,'ce raw data'!$C$1:$CZ$1,0))="","-",INDEX('ce raw data'!$C$2:$CZ$3000,MATCH(1,INDEX(('ce raw data'!$A$2:$A$3000=C317)*('ce raw data'!$B$2:$B$3000=$B348),,),0),MATCH(E320,'ce raw data'!$C$1:$CZ$1,0))),"-")</f>
        <v>-</v>
      </c>
      <c r="F348" s="8" t="str">
        <f>IFERROR(IF(INDEX('ce raw data'!$C$2:$CZ$3000,MATCH(1,INDEX(('ce raw data'!$A$2:$A$3000=C317)*('ce raw data'!$B$2:$B$3000=$B348),,),0),MATCH(F320,'ce raw data'!$C$1:$CZ$1,0))="","-",INDEX('ce raw data'!$C$2:$CZ$3000,MATCH(1,INDEX(('ce raw data'!$A$2:$A$3000=C317)*('ce raw data'!$B$2:$B$3000=$B348),,),0),MATCH(F320,'ce raw data'!$C$1:$CZ$1,0))),"-")</f>
        <v>-</v>
      </c>
      <c r="G348" s="8" t="str">
        <f>IFERROR(IF(INDEX('ce raw data'!$C$2:$CZ$3000,MATCH(1,INDEX(('ce raw data'!$A$2:$A$3000=C317)*('ce raw data'!$B$2:$B$3000=$B348),,),0),MATCH(G320,'ce raw data'!$C$1:$CZ$1,0))="","-",INDEX('ce raw data'!$C$2:$CZ$3000,MATCH(1,INDEX(('ce raw data'!$A$2:$A$3000=C317)*('ce raw data'!$B$2:$B$3000=$B348),,),0),MATCH(G320,'ce raw data'!$C$1:$CZ$1,0))),"-")</f>
        <v>-</v>
      </c>
      <c r="H348" s="8" t="str">
        <f>IFERROR(IF(INDEX('ce raw data'!$C$2:$CZ$3000,MATCH(1,INDEX(('ce raw data'!$A$2:$A$3000=C317)*('ce raw data'!$B$2:$B$3000=$B348),,),0),MATCH(H320,'ce raw data'!$C$1:$CZ$1,0))="","-",INDEX('ce raw data'!$C$2:$CZ$3000,MATCH(1,INDEX(('ce raw data'!$A$2:$A$3000=C317)*('ce raw data'!$B$2:$B$3000=$B348),,),0),MATCH(H320,'ce raw data'!$C$1:$CZ$1,0))),"-")</f>
        <v>-</v>
      </c>
      <c r="I348" s="8" t="str">
        <f>IFERROR(IF(INDEX('ce raw data'!$C$2:$CZ$3000,MATCH(1,INDEX(('ce raw data'!$A$2:$A$3000=C317)*('ce raw data'!$B$2:$B$3000=$B348),,),0),MATCH(I320,'ce raw data'!$C$1:$CZ$1,0))="","-",INDEX('ce raw data'!$C$2:$CZ$3000,MATCH(1,INDEX(('ce raw data'!$A$2:$A$3000=C317)*('ce raw data'!$B$2:$B$3000=$B348),,),0),MATCH(I320,'ce raw data'!$C$1:$CZ$1,0))),"-")</f>
        <v>-</v>
      </c>
      <c r="J348" s="8" t="str">
        <f>IFERROR(IF(INDEX('ce raw data'!$C$2:$CZ$3000,MATCH(1,INDEX(('ce raw data'!$A$2:$A$3000=C317)*('ce raw data'!$B$2:$B$3000=$B348),,),0),MATCH(J320,'ce raw data'!$C$1:$CZ$1,0))="","-",INDEX('ce raw data'!$C$2:$CZ$3000,MATCH(1,INDEX(('ce raw data'!$A$2:$A$3000=C317)*('ce raw data'!$B$2:$B$3000=$B348),,),0),MATCH(J320,'ce raw data'!$C$1:$CZ$1,0))),"-")</f>
        <v>-</v>
      </c>
      <c r="K348" s="8" t="str">
        <f>IFERROR(IF(INDEX('ce raw data'!$C$2:$CZ$3000,MATCH(1,INDEX(('ce raw data'!$A$2:$A$3000=C317)*('ce raw data'!$B$2:$B$3000=$B348),,),0),MATCH(K320,'ce raw data'!$C$1:$CZ$1,0))="","-",INDEX('ce raw data'!$C$2:$CZ$3000,MATCH(1,INDEX(('ce raw data'!$A$2:$A$3000=C317)*('ce raw data'!$B$2:$B$3000=$B348),,),0),MATCH(K320,'ce raw data'!$C$1:$CZ$1,0))),"-")</f>
        <v>-</v>
      </c>
      <c r="L348" s="8" t="str">
        <f>IFERROR(IF(INDEX('ce raw data'!$C$2:$CZ$3000,MATCH(1,INDEX(('ce raw data'!$A$2:$A$3000=C317)*('ce raw data'!$B$2:$B$3000=$B348),,),0),MATCH(L320,'ce raw data'!$C$1:$CZ$1,0))="","-",INDEX('ce raw data'!$C$2:$CZ$3000,MATCH(1,INDEX(('ce raw data'!$A$2:$A$3000=C317)*('ce raw data'!$B$2:$B$3000=$B348),,),0),MATCH(L320,'ce raw data'!$C$1:$CZ$1,0))),"-")</f>
        <v>-</v>
      </c>
      <c r="M348" s="8" t="str">
        <f>IFERROR(IF(INDEX('ce raw data'!$C$2:$CZ$3000,MATCH(1,INDEX(('ce raw data'!$A$2:$A$3000=C317)*('ce raw data'!$B$2:$B$3000=$B348),,),0),MATCH(M320,'ce raw data'!$C$1:$CZ$1,0))="","-",INDEX('ce raw data'!$C$2:$CZ$3000,MATCH(1,INDEX(('ce raw data'!$A$2:$A$3000=C317)*('ce raw data'!$B$2:$B$3000=$B348),,),0),MATCH(M320,'ce raw data'!$C$1:$CZ$1,0))),"-")</f>
        <v>-</v>
      </c>
      <c r="N348" s="8" t="str">
        <f>IFERROR(IF(INDEX('ce raw data'!$C$2:$CZ$3000,MATCH(1,INDEX(('ce raw data'!$A$2:$A$3000=C317)*('ce raw data'!$B$2:$B$3000=$B348),,),0),MATCH(N320,'ce raw data'!$C$1:$CZ$1,0))="","-",INDEX('ce raw data'!$C$2:$CZ$3000,MATCH(1,INDEX(('ce raw data'!$A$2:$A$3000=C317)*('ce raw data'!$B$2:$B$3000=$B348),,),0),MATCH(N320,'ce raw data'!$C$1:$CZ$1,0))),"-")</f>
        <v>-</v>
      </c>
    </row>
    <row r="349" spans="2:14" hidden="1" x14ac:dyDescent="0.4">
      <c r="B349" s="14"/>
      <c r="C349" s="8" t="str">
        <f>IFERROR(IF(INDEX('ce raw data'!$C$2:$CZ$3000,MATCH(1,INDEX(('ce raw data'!$A$2:$A$3000=C317)*('ce raw data'!$B$2:$B$3000=$B350),,),0),MATCH(SUBSTITUTE(C320,"Allele","Height"),'ce raw data'!$C$1:$CZ$1,0))="","-",INDEX('ce raw data'!$C$2:$CZ$3000,MATCH(1,INDEX(('ce raw data'!$A$2:$A$3000=C317)*('ce raw data'!$B$2:$B$3000=$B350),,),0),MATCH(SUBSTITUTE(C320,"Allele","Height"),'ce raw data'!$C$1:$CZ$1,0))),"-")</f>
        <v>-</v>
      </c>
      <c r="D349" s="8" t="str">
        <f>IFERROR(IF(INDEX('ce raw data'!$C$2:$CZ$3000,MATCH(1,INDEX(('ce raw data'!$A$2:$A$3000=C317)*('ce raw data'!$B$2:$B$3000=$B350),,),0),MATCH(SUBSTITUTE(D320,"Allele","Height"),'ce raw data'!$C$1:$CZ$1,0))="","-",INDEX('ce raw data'!$C$2:$CZ$3000,MATCH(1,INDEX(('ce raw data'!$A$2:$A$3000=C317)*('ce raw data'!$B$2:$B$3000=$B350),,),0),MATCH(SUBSTITUTE(D320,"Allele","Height"),'ce raw data'!$C$1:$CZ$1,0))),"-")</f>
        <v>-</v>
      </c>
      <c r="E349" s="8" t="str">
        <f>IFERROR(IF(INDEX('ce raw data'!$C$2:$CZ$3000,MATCH(1,INDEX(('ce raw data'!$A$2:$A$3000=C317)*('ce raw data'!$B$2:$B$3000=$B350),,),0),MATCH(SUBSTITUTE(E320,"Allele","Height"),'ce raw data'!$C$1:$CZ$1,0))="","-",INDEX('ce raw data'!$C$2:$CZ$3000,MATCH(1,INDEX(('ce raw data'!$A$2:$A$3000=C317)*('ce raw data'!$B$2:$B$3000=$B350),,),0),MATCH(SUBSTITUTE(E320,"Allele","Height"),'ce raw data'!$C$1:$CZ$1,0))),"-")</f>
        <v>-</v>
      </c>
      <c r="F349" s="8" t="str">
        <f>IFERROR(IF(INDEX('ce raw data'!$C$2:$CZ$3000,MATCH(1,INDEX(('ce raw data'!$A$2:$A$3000=C317)*('ce raw data'!$B$2:$B$3000=$B350),,),0),MATCH(SUBSTITUTE(F320,"Allele","Height"),'ce raw data'!$C$1:$CZ$1,0))="","-",INDEX('ce raw data'!$C$2:$CZ$3000,MATCH(1,INDEX(('ce raw data'!$A$2:$A$3000=C317)*('ce raw data'!$B$2:$B$3000=$B350),,),0),MATCH(SUBSTITUTE(F320,"Allele","Height"),'ce raw data'!$C$1:$CZ$1,0))),"-")</f>
        <v>-</v>
      </c>
      <c r="G349" s="8" t="str">
        <f>IFERROR(IF(INDEX('ce raw data'!$C$2:$CZ$3000,MATCH(1,INDEX(('ce raw data'!$A$2:$A$3000=C317)*('ce raw data'!$B$2:$B$3000=$B350),,),0),MATCH(SUBSTITUTE(G320,"Allele","Height"),'ce raw data'!$C$1:$CZ$1,0))="","-",INDEX('ce raw data'!$C$2:$CZ$3000,MATCH(1,INDEX(('ce raw data'!$A$2:$A$3000=C317)*('ce raw data'!$B$2:$B$3000=$B350),,),0),MATCH(SUBSTITUTE(G320,"Allele","Height"),'ce raw data'!$C$1:$CZ$1,0))),"-")</f>
        <v>-</v>
      </c>
      <c r="H349" s="8" t="str">
        <f>IFERROR(IF(INDEX('ce raw data'!$C$2:$CZ$3000,MATCH(1,INDEX(('ce raw data'!$A$2:$A$3000=C317)*('ce raw data'!$B$2:$B$3000=$B350),,),0),MATCH(SUBSTITUTE(H320,"Allele","Height"),'ce raw data'!$C$1:$CZ$1,0))="","-",INDEX('ce raw data'!$C$2:$CZ$3000,MATCH(1,INDEX(('ce raw data'!$A$2:$A$3000=C317)*('ce raw data'!$B$2:$B$3000=$B350),,),0),MATCH(SUBSTITUTE(H320,"Allele","Height"),'ce raw data'!$C$1:$CZ$1,0))),"-")</f>
        <v>-</v>
      </c>
      <c r="I349" s="8" t="str">
        <f>IFERROR(IF(INDEX('ce raw data'!$C$2:$CZ$3000,MATCH(1,INDEX(('ce raw data'!$A$2:$A$3000=C317)*('ce raw data'!$B$2:$B$3000=$B350),,),0),MATCH(SUBSTITUTE(I320,"Allele","Height"),'ce raw data'!$C$1:$CZ$1,0))="","-",INDEX('ce raw data'!$C$2:$CZ$3000,MATCH(1,INDEX(('ce raw data'!$A$2:$A$3000=C317)*('ce raw data'!$B$2:$B$3000=$B350),,),0),MATCH(SUBSTITUTE(I320,"Allele","Height"),'ce raw data'!$C$1:$CZ$1,0))),"-")</f>
        <v>-</v>
      </c>
      <c r="J349" s="8" t="str">
        <f>IFERROR(IF(INDEX('ce raw data'!$C$2:$CZ$3000,MATCH(1,INDEX(('ce raw data'!$A$2:$A$3000=C317)*('ce raw data'!$B$2:$B$3000=$B350),,),0),MATCH(SUBSTITUTE(J320,"Allele","Height"),'ce raw data'!$C$1:$CZ$1,0))="","-",INDEX('ce raw data'!$C$2:$CZ$3000,MATCH(1,INDEX(('ce raw data'!$A$2:$A$3000=C317)*('ce raw data'!$B$2:$B$3000=$B350),,),0),MATCH(SUBSTITUTE(J320,"Allele","Height"),'ce raw data'!$C$1:$CZ$1,0))),"-")</f>
        <v>-</v>
      </c>
      <c r="K349" s="8" t="str">
        <f>IFERROR(IF(INDEX('ce raw data'!$C$2:$CZ$3000,MATCH(1,INDEX(('ce raw data'!$A$2:$A$3000=C317)*('ce raw data'!$B$2:$B$3000=$B350),,),0),MATCH(SUBSTITUTE(K320,"Allele","Height"),'ce raw data'!$C$1:$CZ$1,0))="","-",INDEX('ce raw data'!$C$2:$CZ$3000,MATCH(1,INDEX(('ce raw data'!$A$2:$A$3000=C317)*('ce raw data'!$B$2:$B$3000=$B350),,),0),MATCH(SUBSTITUTE(K320,"Allele","Height"),'ce raw data'!$C$1:$CZ$1,0))),"-")</f>
        <v>-</v>
      </c>
      <c r="L349" s="8" t="str">
        <f>IFERROR(IF(INDEX('ce raw data'!$C$2:$CZ$3000,MATCH(1,INDEX(('ce raw data'!$A$2:$A$3000=C317)*('ce raw data'!$B$2:$B$3000=$B350),,),0),MATCH(SUBSTITUTE(L320,"Allele","Height"),'ce raw data'!$C$1:$CZ$1,0))="","-",INDEX('ce raw data'!$C$2:$CZ$3000,MATCH(1,INDEX(('ce raw data'!$A$2:$A$3000=C317)*('ce raw data'!$B$2:$B$3000=$B350),,),0),MATCH(SUBSTITUTE(L320,"Allele","Height"),'ce raw data'!$C$1:$CZ$1,0))),"-")</f>
        <v>-</v>
      </c>
      <c r="M349" s="8" t="str">
        <f>IFERROR(IF(INDEX('ce raw data'!$C$2:$CZ$3000,MATCH(1,INDEX(('ce raw data'!$A$2:$A$3000=C317)*('ce raw data'!$B$2:$B$3000=$B350),,),0),MATCH(SUBSTITUTE(M320,"Allele","Height"),'ce raw data'!$C$1:$CZ$1,0))="","-",INDEX('ce raw data'!$C$2:$CZ$3000,MATCH(1,INDEX(('ce raw data'!$A$2:$A$3000=C317)*('ce raw data'!$B$2:$B$3000=$B350),,),0),MATCH(SUBSTITUTE(M320,"Allele","Height"),'ce raw data'!$C$1:$CZ$1,0))),"-")</f>
        <v>-</v>
      </c>
      <c r="N349" s="8" t="str">
        <f>IFERROR(IF(INDEX('ce raw data'!$C$2:$CZ$3000,MATCH(1,INDEX(('ce raw data'!$A$2:$A$3000=C317)*('ce raw data'!$B$2:$B$3000=$B350),,),0),MATCH(SUBSTITUTE(N320,"Allele","Height"),'ce raw data'!$C$1:$CZ$1,0))="","-",INDEX('ce raw data'!$C$2:$CZ$3000,MATCH(1,INDEX(('ce raw data'!$A$2:$A$3000=C317)*('ce raw data'!$B$2:$B$3000=$B350),,),0),MATCH(SUBSTITUTE(N320,"Allele","Height"),'ce raw data'!$C$1:$CZ$1,0))),"-")</f>
        <v>-</v>
      </c>
    </row>
    <row r="350" spans="2:14" x14ac:dyDescent="0.4">
      <c r="B350" s="14" t="str">
        <f>'Allele Call Table'!$A$99</f>
        <v>D21S11</v>
      </c>
      <c r="C350" s="8" t="str">
        <f>IFERROR(IF(INDEX('ce raw data'!$C$2:$CZ$3000,MATCH(1,INDEX(('ce raw data'!$A$2:$A$3000=C317)*('ce raw data'!$B$2:$B$3000=$B350),,),0),MATCH(C320,'ce raw data'!$C$1:$CZ$1,0))="","-",INDEX('ce raw data'!$C$2:$CZ$3000,MATCH(1,INDEX(('ce raw data'!$A$2:$A$3000=C317)*('ce raw data'!$B$2:$B$3000=$B350),,),0),MATCH(C320,'ce raw data'!$C$1:$CZ$1,0))),"-")</f>
        <v>-</v>
      </c>
      <c r="D350" s="8" t="str">
        <f>IFERROR(IF(INDEX('ce raw data'!$C$2:$CZ$3000,MATCH(1,INDEX(('ce raw data'!$A$2:$A$3000=C317)*('ce raw data'!$B$2:$B$3000=$B350),,),0),MATCH(D320,'ce raw data'!$C$1:$CZ$1,0))="","-",INDEX('ce raw data'!$C$2:$CZ$3000,MATCH(1,INDEX(('ce raw data'!$A$2:$A$3000=C317)*('ce raw data'!$B$2:$B$3000=$B350),,),0),MATCH(D320,'ce raw data'!$C$1:$CZ$1,0))),"-")</f>
        <v>-</v>
      </c>
      <c r="E350" s="8" t="str">
        <f>IFERROR(IF(INDEX('ce raw data'!$C$2:$CZ$3000,MATCH(1,INDEX(('ce raw data'!$A$2:$A$3000=C317)*('ce raw data'!$B$2:$B$3000=$B350),,),0),MATCH(E320,'ce raw data'!$C$1:$CZ$1,0))="","-",INDEX('ce raw data'!$C$2:$CZ$3000,MATCH(1,INDEX(('ce raw data'!$A$2:$A$3000=C317)*('ce raw data'!$B$2:$B$3000=$B350),,),0),MATCH(E320,'ce raw data'!$C$1:$CZ$1,0))),"-")</f>
        <v>-</v>
      </c>
      <c r="F350" s="8" t="str">
        <f>IFERROR(IF(INDEX('ce raw data'!$C$2:$CZ$3000,MATCH(1,INDEX(('ce raw data'!$A$2:$A$3000=C317)*('ce raw data'!$B$2:$B$3000=$B350),,),0),MATCH(F320,'ce raw data'!$C$1:$CZ$1,0))="","-",INDEX('ce raw data'!$C$2:$CZ$3000,MATCH(1,INDEX(('ce raw data'!$A$2:$A$3000=C317)*('ce raw data'!$B$2:$B$3000=$B350),,),0),MATCH(F320,'ce raw data'!$C$1:$CZ$1,0))),"-")</f>
        <v>-</v>
      </c>
      <c r="G350" s="8" t="str">
        <f>IFERROR(IF(INDEX('ce raw data'!$C$2:$CZ$3000,MATCH(1,INDEX(('ce raw data'!$A$2:$A$3000=C317)*('ce raw data'!$B$2:$B$3000=$B350),,),0),MATCH(G320,'ce raw data'!$C$1:$CZ$1,0))="","-",INDEX('ce raw data'!$C$2:$CZ$3000,MATCH(1,INDEX(('ce raw data'!$A$2:$A$3000=C317)*('ce raw data'!$B$2:$B$3000=$B350),,),0),MATCH(G320,'ce raw data'!$C$1:$CZ$1,0))),"-")</f>
        <v>-</v>
      </c>
      <c r="H350" s="8" t="str">
        <f>IFERROR(IF(INDEX('ce raw data'!$C$2:$CZ$3000,MATCH(1,INDEX(('ce raw data'!$A$2:$A$3000=C317)*('ce raw data'!$B$2:$B$3000=$B350),,),0),MATCH(H320,'ce raw data'!$C$1:$CZ$1,0))="","-",INDEX('ce raw data'!$C$2:$CZ$3000,MATCH(1,INDEX(('ce raw data'!$A$2:$A$3000=C317)*('ce raw data'!$B$2:$B$3000=$B350),,),0),MATCH(H320,'ce raw data'!$C$1:$CZ$1,0))),"-")</f>
        <v>-</v>
      </c>
      <c r="I350" s="8" t="str">
        <f>IFERROR(IF(INDEX('ce raw data'!$C$2:$CZ$3000,MATCH(1,INDEX(('ce raw data'!$A$2:$A$3000=C317)*('ce raw data'!$B$2:$B$3000=$B350),,),0),MATCH(I320,'ce raw data'!$C$1:$CZ$1,0))="","-",INDEX('ce raw data'!$C$2:$CZ$3000,MATCH(1,INDEX(('ce raw data'!$A$2:$A$3000=C317)*('ce raw data'!$B$2:$B$3000=$B350),,),0),MATCH(I320,'ce raw data'!$C$1:$CZ$1,0))),"-")</f>
        <v>-</v>
      </c>
      <c r="J350" s="8" t="str">
        <f>IFERROR(IF(INDEX('ce raw data'!$C$2:$CZ$3000,MATCH(1,INDEX(('ce raw data'!$A$2:$A$3000=C317)*('ce raw data'!$B$2:$B$3000=$B350),,),0),MATCH(J320,'ce raw data'!$C$1:$CZ$1,0))="","-",INDEX('ce raw data'!$C$2:$CZ$3000,MATCH(1,INDEX(('ce raw data'!$A$2:$A$3000=C317)*('ce raw data'!$B$2:$B$3000=$B350),,),0),MATCH(J320,'ce raw data'!$C$1:$CZ$1,0))),"-")</f>
        <v>-</v>
      </c>
      <c r="K350" s="8" t="str">
        <f>IFERROR(IF(INDEX('ce raw data'!$C$2:$CZ$3000,MATCH(1,INDEX(('ce raw data'!$A$2:$A$3000=C317)*('ce raw data'!$B$2:$B$3000=$B350),,),0),MATCH(K320,'ce raw data'!$C$1:$CZ$1,0))="","-",INDEX('ce raw data'!$C$2:$CZ$3000,MATCH(1,INDEX(('ce raw data'!$A$2:$A$3000=C317)*('ce raw data'!$B$2:$B$3000=$B350),,),0),MATCH(K320,'ce raw data'!$C$1:$CZ$1,0))),"-")</f>
        <v>-</v>
      </c>
      <c r="L350" s="8" t="str">
        <f>IFERROR(IF(INDEX('ce raw data'!$C$2:$CZ$3000,MATCH(1,INDEX(('ce raw data'!$A$2:$A$3000=C317)*('ce raw data'!$B$2:$B$3000=$B350),,),0),MATCH(L320,'ce raw data'!$C$1:$CZ$1,0))="","-",INDEX('ce raw data'!$C$2:$CZ$3000,MATCH(1,INDEX(('ce raw data'!$A$2:$A$3000=C317)*('ce raw data'!$B$2:$B$3000=$B350),,),0),MATCH(L320,'ce raw data'!$C$1:$CZ$1,0))),"-")</f>
        <v>-</v>
      </c>
      <c r="M350" s="8" t="str">
        <f>IFERROR(IF(INDEX('ce raw data'!$C$2:$CZ$3000,MATCH(1,INDEX(('ce raw data'!$A$2:$A$3000=C317)*('ce raw data'!$B$2:$B$3000=$B350),,),0),MATCH(M320,'ce raw data'!$C$1:$CZ$1,0))="","-",INDEX('ce raw data'!$C$2:$CZ$3000,MATCH(1,INDEX(('ce raw data'!$A$2:$A$3000=C317)*('ce raw data'!$B$2:$B$3000=$B350),,),0),MATCH(M320,'ce raw data'!$C$1:$CZ$1,0))),"-")</f>
        <v>-</v>
      </c>
      <c r="N350" s="8" t="str">
        <f>IFERROR(IF(INDEX('ce raw data'!$C$2:$CZ$3000,MATCH(1,INDEX(('ce raw data'!$A$2:$A$3000=C317)*('ce raw data'!$B$2:$B$3000=$B350),,),0),MATCH(N320,'ce raw data'!$C$1:$CZ$1,0))="","-",INDEX('ce raw data'!$C$2:$CZ$3000,MATCH(1,INDEX(('ce raw data'!$A$2:$A$3000=C317)*('ce raw data'!$B$2:$B$3000=$B350),,),0),MATCH(N320,'ce raw data'!$C$1:$CZ$1,0))),"-")</f>
        <v>-</v>
      </c>
    </row>
    <row r="351" spans="2:14" hidden="1" x14ac:dyDescent="0.4">
      <c r="B351" s="14"/>
      <c r="C351" s="8" t="str">
        <f>IFERROR(IF(INDEX('ce raw data'!$C$2:$CZ$3000,MATCH(1,INDEX(('ce raw data'!$A$2:$A$3000=C317)*('ce raw data'!$B$2:$B$3000=$B352),,),0),MATCH(SUBSTITUTE(C320,"Allele","Height"),'ce raw data'!$C$1:$CZ$1,0))="","-",INDEX('ce raw data'!$C$2:$CZ$3000,MATCH(1,INDEX(('ce raw data'!$A$2:$A$3000=C317)*('ce raw data'!$B$2:$B$3000=$B352),,),0),MATCH(SUBSTITUTE(C320,"Allele","Height"),'ce raw data'!$C$1:$CZ$1,0))),"-")</f>
        <v>-</v>
      </c>
      <c r="D351" s="8" t="str">
        <f>IFERROR(IF(INDEX('ce raw data'!$C$2:$CZ$3000,MATCH(1,INDEX(('ce raw data'!$A$2:$A$3000=C317)*('ce raw data'!$B$2:$B$3000=$B352),,),0),MATCH(SUBSTITUTE(D320,"Allele","Height"),'ce raw data'!$C$1:$CZ$1,0))="","-",INDEX('ce raw data'!$C$2:$CZ$3000,MATCH(1,INDEX(('ce raw data'!$A$2:$A$3000=C317)*('ce raw data'!$B$2:$B$3000=$B352),,),0),MATCH(SUBSTITUTE(D320,"Allele","Height"),'ce raw data'!$C$1:$CZ$1,0))),"-")</f>
        <v>-</v>
      </c>
      <c r="E351" s="8" t="str">
        <f>IFERROR(IF(INDEX('ce raw data'!$C$2:$CZ$3000,MATCH(1,INDEX(('ce raw data'!$A$2:$A$3000=C317)*('ce raw data'!$B$2:$B$3000=$B352),,),0),MATCH(SUBSTITUTE(E320,"Allele","Height"),'ce raw data'!$C$1:$CZ$1,0))="","-",INDEX('ce raw data'!$C$2:$CZ$3000,MATCH(1,INDEX(('ce raw data'!$A$2:$A$3000=C317)*('ce raw data'!$B$2:$B$3000=$B352),,),0),MATCH(SUBSTITUTE(E320,"Allele","Height"),'ce raw data'!$C$1:$CZ$1,0))),"-")</f>
        <v>-</v>
      </c>
      <c r="F351" s="8" t="str">
        <f>IFERROR(IF(INDEX('ce raw data'!$C$2:$CZ$3000,MATCH(1,INDEX(('ce raw data'!$A$2:$A$3000=C317)*('ce raw data'!$B$2:$B$3000=$B352),,),0),MATCH(SUBSTITUTE(F320,"Allele","Height"),'ce raw data'!$C$1:$CZ$1,0))="","-",INDEX('ce raw data'!$C$2:$CZ$3000,MATCH(1,INDEX(('ce raw data'!$A$2:$A$3000=C317)*('ce raw data'!$B$2:$B$3000=$B352),,),0),MATCH(SUBSTITUTE(F320,"Allele","Height"),'ce raw data'!$C$1:$CZ$1,0))),"-")</f>
        <v>-</v>
      </c>
      <c r="G351" s="8" t="str">
        <f>IFERROR(IF(INDEX('ce raw data'!$C$2:$CZ$3000,MATCH(1,INDEX(('ce raw data'!$A$2:$A$3000=C317)*('ce raw data'!$B$2:$B$3000=$B352),,),0),MATCH(SUBSTITUTE(G320,"Allele","Height"),'ce raw data'!$C$1:$CZ$1,0))="","-",INDEX('ce raw data'!$C$2:$CZ$3000,MATCH(1,INDEX(('ce raw data'!$A$2:$A$3000=C317)*('ce raw data'!$B$2:$B$3000=$B352),,),0),MATCH(SUBSTITUTE(G320,"Allele","Height"),'ce raw data'!$C$1:$CZ$1,0))),"-")</f>
        <v>-</v>
      </c>
      <c r="H351" s="8" t="str">
        <f>IFERROR(IF(INDEX('ce raw data'!$C$2:$CZ$3000,MATCH(1,INDEX(('ce raw data'!$A$2:$A$3000=C317)*('ce raw data'!$B$2:$B$3000=$B352),,),0),MATCH(SUBSTITUTE(H320,"Allele","Height"),'ce raw data'!$C$1:$CZ$1,0))="","-",INDEX('ce raw data'!$C$2:$CZ$3000,MATCH(1,INDEX(('ce raw data'!$A$2:$A$3000=C317)*('ce raw data'!$B$2:$B$3000=$B352),,),0),MATCH(SUBSTITUTE(H320,"Allele","Height"),'ce raw data'!$C$1:$CZ$1,0))),"-")</f>
        <v>-</v>
      </c>
      <c r="I351" s="8" t="str">
        <f>IFERROR(IF(INDEX('ce raw data'!$C$2:$CZ$3000,MATCH(1,INDEX(('ce raw data'!$A$2:$A$3000=C317)*('ce raw data'!$B$2:$B$3000=$B352),,),0),MATCH(SUBSTITUTE(I320,"Allele","Height"),'ce raw data'!$C$1:$CZ$1,0))="","-",INDEX('ce raw data'!$C$2:$CZ$3000,MATCH(1,INDEX(('ce raw data'!$A$2:$A$3000=C317)*('ce raw data'!$B$2:$B$3000=$B352),,),0),MATCH(SUBSTITUTE(I320,"Allele","Height"),'ce raw data'!$C$1:$CZ$1,0))),"-")</f>
        <v>-</v>
      </c>
      <c r="J351" s="8" t="str">
        <f>IFERROR(IF(INDEX('ce raw data'!$C$2:$CZ$3000,MATCH(1,INDEX(('ce raw data'!$A$2:$A$3000=C317)*('ce raw data'!$B$2:$B$3000=$B352),,),0),MATCH(SUBSTITUTE(J320,"Allele","Height"),'ce raw data'!$C$1:$CZ$1,0))="","-",INDEX('ce raw data'!$C$2:$CZ$3000,MATCH(1,INDEX(('ce raw data'!$A$2:$A$3000=C317)*('ce raw data'!$B$2:$B$3000=$B352),,),0),MATCH(SUBSTITUTE(J320,"Allele","Height"),'ce raw data'!$C$1:$CZ$1,0))),"-")</f>
        <v>-</v>
      </c>
      <c r="K351" s="8" t="str">
        <f>IFERROR(IF(INDEX('ce raw data'!$C$2:$CZ$3000,MATCH(1,INDEX(('ce raw data'!$A$2:$A$3000=C317)*('ce raw data'!$B$2:$B$3000=$B352),,),0),MATCH(SUBSTITUTE(K320,"Allele","Height"),'ce raw data'!$C$1:$CZ$1,0))="","-",INDEX('ce raw data'!$C$2:$CZ$3000,MATCH(1,INDEX(('ce raw data'!$A$2:$A$3000=C317)*('ce raw data'!$B$2:$B$3000=$B352),,),0),MATCH(SUBSTITUTE(K320,"Allele","Height"),'ce raw data'!$C$1:$CZ$1,0))),"-")</f>
        <v>-</v>
      </c>
      <c r="L351" s="8" t="str">
        <f>IFERROR(IF(INDEX('ce raw data'!$C$2:$CZ$3000,MATCH(1,INDEX(('ce raw data'!$A$2:$A$3000=C317)*('ce raw data'!$B$2:$B$3000=$B352),,),0),MATCH(SUBSTITUTE(L320,"Allele","Height"),'ce raw data'!$C$1:$CZ$1,0))="","-",INDEX('ce raw data'!$C$2:$CZ$3000,MATCH(1,INDEX(('ce raw data'!$A$2:$A$3000=C317)*('ce raw data'!$B$2:$B$3000=$B352),,),0),MATCH(SUBSTITUTE(L320,"Allele","Height"),'ce raw data'!$C$1:$CZ$1,0))),"-")</f>
        <v>-</v>
      </c>
      <c r="M351" s="8" t="str">
        <f>IFERROR(IF(INDEX('ce raw data'!$C$2:$CZ$3000,MATCH(1,INDEX(('ce raw data'!$A$2:$A$3000=C317)*('ce raw data'!$B$2:$B$3000=$B352),,),0),MATCH(SUBSTITUTE(M320,"Allele","Height"),'ce raw data'!$C$1:$CZ$1,0))="","-",INDEX('ce raw data'!$C$2:$CZ$3000,MATCH(1,INDEX(('ce raw data'!$A$2:$A$3000=C317)*('ce raw data'!$B$2:$B$3000=$B352),,),0),MATCH(SUBSTITUTE(M320,"Allele","Height"),'ce raw data'!$C$1:$CZ$1,0))),"-")</f>
        <v>-</v>
      </c>
      <c r="N351" s="8" t="str">
        <f>IFERROR(IF(INDEX('ce raw data'!$C$2:$CZ$3000,MATCH(1,INDEX(('ce raw data'!$A$2:$A$3000=C317)*('ce raw data'!$B$2:$B$3000=$B352),,),0),MATCH(SUBSTITUTE(N320,"Allele","Height"),'ce raw data'!$C$1:$CZ$1,0))="","-",INDEX('ce raw data'!$C$2:$CZ$3000,MATCH(1,INDEX(('ce raw data'!$A$2:$A$3000=C317)*('ce raw data'!$B$2:$B$3000=$B352),,),0),MATCH(SUBSTITUTE(N320,"Allele","Height"),'ce raw data'!$C$1:$CZ$1,0))),"-")</f>
        <v>-</v>
      </c>
    </row>
    <row r="352" spans="2:14" x14ac:dyDescent="0.4">
      <c r="B352" s="14" t="str">
        <f>'Allele Call Table'!$A$101</f>
        <v>D7S820</v>
      </c>
      <c r="C352" s="8" t="str">
        <f>IFERROR(IF(INDEX('ce raw data'!$C$2:$CZ$3000,MATCH(1,INDEX(('ce raw data'!$A$2:$A$3000=C317)*('ce raw data'!$B$2:$B$3000=$B352),,),0),MATCH(C320,'ce raw data'!$C$1:$CZ$1,0))="","-",INDEX('ce raw data'!$C$2:$CZ$3000,MATCH(1,INDEX(('ce raw data'!$A$2:$A$3000=C317)*('ce raw data'!$B$2:$B$3000=$B352),,),0),MATCH(C320,'ce raw data'!$C$1:$CZ$1,0))),"-")</f>
        <v>-</v>
      </c>
      <c r="D352" s="8" t="str">
        <f>IFERROR(IF(INDEX('ce raw data'!$C$2:$CZ$3000,MATCH(1,INDEX(('ce raw data'!$A$2:$A$3000=C317)*('ce raw data'!$B$2:$B$3000=$B352),,),0),MATCH(D320,'ce raw data'!$C$1:$CZ$1,0))="","-",INDEX('ce raw data'!$C$2:$CZ$3000,MATCH(1,INDEX(('ce raw data'!$A$2:$A$3000=C317)*('ce raw data'!$B$2:$B$3000=$B352),,),0),MATCH(D320,'ce raw data'!$C$1:$CZ$1,0))),"-")</f>
        <v>-</v>
      </c>
      <c r="E352" s="8" t="str">
        <f>IFERROR(IF(INDEX('ce raw data'!$C$2:$CZ$3000,MATCH(1,INDEX(('ce raw data'!$A$2:$A$3000=C317)*('ce raw data'!$B$2:$B$3000=$B352),,),0),MATCH(E320,'ce raw data'!$C$1:$CZ$1,0))="","-",INDEX('ce raw data'!$C$2:$CZ$3000,MATCH(1,INDEX(('ce raw data'!$A$2:$A$3000=C317)*('ce raw data'!$B$2:$B$3000=$B352),,),0),MATCH(E320,'ce raw data'!$C$1:$CZ$1,0))),"-")</f>
        <v>-</v>
      </c>
      <c r="F352" s="8" t="str">
        <f>IFERROR(IF(INDEX('ce raw data'!$C$2:$CZ$3000,MATCH(1,INDEX(('ce raw data'!$A$2:$A$3000=C317)*('ce raw data'!$B$2:$B$3000=$B352),,),0),MATCH(F320,'ce raw data'!$C$1:$CZ$1,0))="","-",INDEX('ce raw data'!$C$2:$CZ$3000,MATCH(1,INDEX(('ce raw data'!$A$2:$A$3000=C317)*('ce raw data'!$B$2:$B$3000=$B352),,),0),MATCH(F320,'ce raw data'!$C$1:$CZ$1,0))),"-")</f>
        <v>-</v>
      </c>
      <c r="G352" s="8" t="str">
        <f>IFERROR(IF(INDEX('ce raw data'!$C$2:$CZ$3000,MATCH(1,INDEX(('ce raw data'!$A$2:$A$3000=C317)*('ce raw data'!$B$2:$B$3000=$B352),,),0),MATCH(G320,'ce raw data'!$C$1:$CZ$1,0))="","-",INDEX('ce raw data'!$C$2:$CZ$3000,MATCH(1,INDEX(('ce raw data'!$A$2:$A$3000=C317)*('ce raw data'!$B$2:$B$3000=$B352),,),0),MATCH(G320,'ce raw data'!$C$1:$CZ$1,0))),"-")</f>
        <v>-</v>
      </c>
      <c r="H352" s="8" t="str">
        <f>IFERROR(IF(INDEX('ce raw data'!$C$2:$CZ$3000,MATCH(1,INDEX(('ce raw data'!$A$2:$A$3000=C317)*('ce raw data'!$B$2:$B$3000=$B352),,),0),MATCH(H320,'ce raw data'!$C$1:$CZ$1,0))="","-",INDEX('ce raw data'!$C$2:$CZ$3000,MATCH(1,INDEX(('ce raw data'!$A$2:$A$3000=C317)*('ce raw data'!$B$2:$B$3000=$B352),,),0),MATCH(H320,'ce raw data'!$C$1:$CZ$1,0))),"-")</f>
        <v>-</v>
      </c>
      <c r="I352" s="8" t="str">
        <f>IFERROR(IF(INDEX('ce raw data'!$C$2:$CZ$3000,MATCH(1,INDEX(('ce raw data'!$A$2:$A$3000=C317)*('ce raw data'!$B$2:$B$3000=$B352),,),0),MATCH(I320,'ce raw data'!$C$1:$CZ$1,0))="","-",INDEX('ce raw data'!$C$2:$CZ$3000,MATCH(1,INDEX(('ce raw data'!$A$2:$A$3000=C317)*('ce raw data'!$B$2:$B$3000=$B352),,),0),MATCH(I320,'ce raw data'!$C$1:$CZ$1,0))),"-")</f>
        <v>-</v>
      </c>
      <c r="J352" s="8" t="str">
        <f>IFERROR(IF(INDEX('ce raw data'!$C$2:$CZ$3000,MATCH(1,INDEX(('ce raw data'!$A$2:$A$3000=C317)*('ce raw data'!$B$2:$B$3000=$B352),,),0),MATCH(J320,'ce raw data'!$C$1:$CZ$1,0))="","-",INDEX('ce raw data'!$C$2:$CZ$3000,MATCH(1,INDEX(('ce raw data'!$A$2:$A$3000=C317)*('ce raw data'!$B$2:$B$3000=$B352),,),0),MATCH(J320,'ce raw data'!$C$1:$CZ$1,0))),"-")</f>
        <v>-</v>
      </c>
      <c r="K352" s="8" t="str">
        <f>IFERROR(IF(INDEX('ce raw data'!$C$2:$CZ$3000,MATCH(1,INDEX(('ce raw data'!$A$2:$A$3000=C317)*('ce raw data'!$B$2:$B$3000=$B352),,),0),MATCH(K320,'ce raw data'!$C$1:$CZ$1,0))="","-",INDEX('ce raw data'!$C$2:$CZ$3000,MATCH(1,INDEX(('ce raw data'!$A$2:$A$3000=C317)*('ce raw data'!$B$2:$B$3000=$B352),,),0),MATCH(K320,'ce raw data'!$C$1:$CZ$1,0))),"-")</f>
        <v>-</v>
      </c>
      <c r="L352" s="8" t="str">
        <f>IFERROR(IF(INDEX('ce raw data'!$C$2:$CZ$3000,MATCH(1,INDEX(('ce raw data'!$A$2:$A$3000=C317)*('ce raw data'!$B$2:$B$3000=$B352),,),0),MATCH(L320,'ce raw data'!$C$1:$CZ$1,0))="","-",INDEX('ce raw data'!$C$2:$CZ$3000,MATCH(1,INDEX(('ce raw data'!$A$2:$A$3000=C317)*('ce raw data'!$B$2:$B$3000=$B352),,),0),MATCH(L320,'ce raw data'!$C$1:$CZ$1,0))),"-")</f>
        <v>-</v>
      </c>
      <c r="M352" s="8" t="str">
        <f>IFERROR(IF(INDEX('ce raw data'!$C$2:$CZ$3000,MATCH(1,INDEX(('ce raw data'!$A$2:$A$3000=C317)*('ce raw data'!$B$2:$B$3000=$B352),,),0),MATCH(M320,'ce raw data'!$C$1:$CZ$1,0))="","-",INDEX('ce raw data'!$C$2:$CZ$3000,MATCH(1,INDEX(('ce raw data'!$A$2:$A$3000=C317)*('ce raw data'!$B$2:$B$3000=$B352),,),0),MATCH(M320,'ce raw data'!$C$1:$CZ$1,0))),"-")</f>
        <v>-</v>
      </c>
      <c r="N352" s="8" t="str">
        <f>IFERROR(IF(INDEX('ce raw data'!$C$2:$CZ$3000,MATCH(1,INDEX(('ce raw data'!$A$2:$A$3000=C317)*('ce raw data'!$B$2:$B$3000=$B352),,),0),MATCH(N320,'ce raw data'!$C$1:$CZ$1,0))="","-",INDEX('ce raw data'!$C$2:$CZ$3000,MATCH(1,INDEX(('ce raw data'!$A$2:$A$3000=C317)*('ce raw data'!$B$2:$B$3000=$B352),,),0),MATCH(N320,'ce raw data'!$C$1:$CZ$1,0))),"-")</f>
        <v>-</v>
      </c>
    </row>
    <row r="353" spans="2:14" hidden="1" x14ac:dyDescent="0.4">
      <c r="B353" s="14"/>
      <c r="C353" s="8" t="str">
        <f>IFERROR(IF(INDEX('ce raw data'!$C$2:$CZ$3000,MATCH(1,INDEX(('ce raw data'!$A$2:$A$3000=C317)*('ce raw data'!$B$2:$B$3000=$B354),,),0),MATCH(SUBSTITUTE(C320,"Allele","Height"),'ce raw data'!$C$1:$CZ$1,0))="","-",INDEX('ce raw data'!$C$2:$CZ$3000,MATCH(1,INDEX(('ce raw data'!$A$2:$A$3000=C317)*('ce raw data'!$B$2:$B$3000=$B354),,),0),MATCH(SUBSTITUTE(C320,"Allele","Height"),'ce raw data'!$C$1:$CZ$1,0))),"-")</f>
        <v>-</v>
      </c>
      <c r="D353" s="8" t="str">
        <f>IFERROR(IF(INDEX('ce raw data'!$C$2:$CZ$3000,MATCH(1,INDEX(('ce raw data'!$A$2:$A$3000=C317)*('ce raw data'!$B$2:$B$3000=$B354),,),0),MATCH(SUBSTITUTE(D320,"Allele","Height"),'ce raw data'!$C$1:$CZ$1,0))="","-",INDEX('ce raw data'!$C$2:$CZ$3000,MATCH(1,INDEX(('ce raw data'!$A$2:$A$3000=C317)*('ce raw data'!$B$2:$B$3000=$B354),,),0),MATCH(SUBSTITUTE(D320,"Allele","Height"),'ce raw data'!$C$1:$CZ$1,0))),"-")</f>
        <v>-</v>
      </c>
      <c r="E353" s="8" t="str">
        <f>IFERROR(IF(INDEX('ce raw data'!$C$2:$CZ$3000,MATCH(1,INDEX(('ce raw data'!$A$2:$A$3000=C317)*('ce raw data'!$B$2:$B$3000=$B354),,),0),MATCH(SUBSTITUTE(E320,"Allele","Height"),'ce raw data'!$C$1:$CZ$1,0))="","-",INDEX('ce raw data'!$C$2:$CZ$3000,MATCH(1,INDEX(('ce raw data'!$A$2:$A$3000=C317)*('ce raw data'!$B$2:$B$3000=$B354),,),0),MATCH(SUBSTITUTE(E320,"Allele","Height"),'ce raw data'!$C$1:$CZ$1,0))),"-")</f>
        <v>-</v>
      </c>
      <c r="F353" s="8" t="str">
        <f>IFERROR(IF(INDEX('ce raw data'!$C$2:$CZ$3000,MATCH(1,INDEX(('ce raw data'!$A$2:$A$3000=C317)*('ce raw data'!$B$2:$B$3000=$B354),,),0),MATCH(SUBSTITUTE(F320,"Allele","Height"),'ce raw data'!$C$1:$CZ$1,0))="","-",INDEX('ce raw data'!$C$2:$CZ$3000,MATCH(1,INDEX(('ce raw data'!$A$2:$A$3000=C317)*('ce raw data'!$B$2:$B$3000=$B354),,),0),MATCH(SUBSTITUTE(F320,"Allele","Height"),'ce raw data'!$C$1:$CZ$1,0))),"-")</f>
        <v>-</v>
      </c>
      <c r="G353" s="8" t="str">
        <f>IFERROR(IF(INDEX('ce raw data'!$C$2:$CZ$3000,MATCH(1,INDEX(('ce raw data'!$A$2:$A$3000=C317)*('ce raw data'!$B$2:$B$3000=$B354),,),0),MATCH(SUBSTITUTE(G320,"Allele","Height"),'ce raw data'!$C$1:$CZ$1,0))="","-",INDEX('ce raw data'!$C$2:$CZ$3000,MATCH(1,INDEX(('ce raw data'!$A$2:$A$3000=C317)*('ce raw data'!$B$2:$B$3000=$B354),,),0),MATCH(SUBSTITUTE(G320,"Allele","Height"),'ce raw data'!$C$1:$CZ$1,0))),"-")</f>
        <v>-</v>
      </c>
      <c r="H353" s="8" t="str">
        <f>IFERROR(IF(INDEX('ce raw data'!$C$2:$CZ$3000,MATCH(1,INDEX(('ce raw data'!$A$2:$A$3000=C317)*('ce raw data'!$B$2:$B$3000=$B354),,),0),MATCH(SUBSTITUTE(H320,"Allele","Height"),'ce raw data'!$C$1:$CZ$1,0))="","-",INDEX('ce raw data'!$C$2:$CZ$3000,MATCH(1,INDEX(('ce raw data'!$A$2:$A$3000=C317)*('ce raw data'!$B$2:$B$3000=$B354),,),0),MATCH(SUBSTITUTE(H320,"Allele","Height"),'ce raw data'!$C$1:$CZ$1,0))),"-")</f>
        <v>-</v>
      </c>
      <c r="I353" s="8" t="str">
        <f>IFERROR(IF(INDEX('ce raw data'!$C$2:$CZ$3000,MATCH(1,INDEX(('ce raw data'!$A$2:$A$3000=C317)*('ce raw data'!$B$2:$B$3000=$B354),,),0),MATCH(SUBSTITUTE(I320,"Allele","Height"),'ce raw data'!$C$1:$CZ$1,0))="","-",INDEX('ce raw data'!$C$2:$CZ$3000,MATCH(1,INDEX(('ce raw data'!$A$2:$A$3000=C317)*('ce raw data'!$B$2:$B$3000=$B354),,),0),MATCH(SUBSTITUTE(I320,"Allele","Height"),'ce raw data'!$C$1:$CZ$1,0))),"-")</f>
        <v>-</v>
      </c>
      <c r="J353" s="8" t="str">
        <f>IFERROR(IF(INDEX('ce raw data'!$C$2:$CZ$3000,MATCH(1,INDEX(('ce raw data'!$A$2:$A$3000=C317)*('ce raw data'!$B$2:$B$3000=$B354),,),0),MATCH(SUBSTITUTE(J320,"Allele","Height"),'ce raw data'!$C$1:$CZ$1,0))="","-",INDEX('ce raw data'!$C$2:$CZ$3000,MATCH(1,INDEX(('ce raw data'!$A$2:$A$3000=C317)*('ce raw data'!$B$2:$B$3000=$B354),,),0),MATCH(SUBSTITUTE(J320,"Allele","Height"),'ce raw data'!$C$1:$CZ$1,0))),"-")</f>
        <v>-</v>
      </c>
      <c r="K353" s="8" t="str">
        <f>IFERROR(IF(INDEX('ce raw data'!$C$2:$CZ$3000,MATCH(1,INDEX(('ce raw data'!$A$2:$A$3000=C317)*('ce raw data'!$B$2:$B$3000=$B354),,),0),MATCH(SUBSTITUTE(K320,"Allele","Height"),'ce raw data'!$C$1:$CZ$1,0))="","-",INDEX('ce raw data'!$C$2:$CZ$3000,MATCH(1,INDEX(('ce raw data'!$A$2:$A$3000=C317)*('ce raw data'!$B$2:$B$3000=$B354),,),0),MATCH(SUBSTITUTE(K320,"Allele","Height"),'ce raw data'!$C$1:$CZ$1,0))),"-")</f>
        <v>-</v>
      </c>
      <c r="L353" s="8" t="str">
        <f>IFERROR(IF(INDEX('ce raw data'!$C$2:$CZ$3000,MATCH(1,INDEX(('ce raw data'!$A$2:$A$3000=C317)*('ce raw data'!$B$2:$B$3000=$B354),,),0),MATCH(SUBSTITUTE(L320,"Allele","Height"),'ce raw data'!$C$1:$CZ$1,0))="","-",INDEX('ce raw data'!$C$2:$CZ$3000,MATCH(1,INDEX(('ce raw data'!$A$2:$A$3000=C317)*('ce raw data'!$B$2:$B$3000=$B354),,),0),MATCH(SUBSTITUTE(L320,"Allele","Height"),'ce raw data'!$C$1:$CZ$1,0))),"-")</f>
        <v>-</v>
      </c>
      <c r="M353" s="8" t="str">
        <f>IFERROR(IF(INDEX('ce raw data'!$C$2:$CZ$3000,MATCH(1,INDEX(('ce raw data'!$A$2:$A$3000=C317)*('ce raw data'!$B$2:$B$3000=$B354),,),0),MATCH(SUBSTITUTE(M320,"Allele","Height"),'ce raw data'!$C$1:$CZ$1,0))="","-",INDEX('ce raw data'!$C$2:$CZ$3000,MATCH(1,INDEX(('ce raw data'!$A$2:$A$3000=C317)*('ce raw data'!$B$2:$B$3000=$B354),,),0),MATCH(SUBSTITUTE(M320,"Allele","Height"),'ce raw data'!$C$1:$CZ$1,0))),"-")</f>
        <v>-</v>
      </c>
      <c r="N353" s="8" t="str">
        <f>IFERROR(IF(INDEX('ce raw data'!$C$2:$CZ$3000,MATCH(1,INDEX(('ce raw data'!$A$2:$A$3000=C317)*('ce raw data'!$B$2:$B$3000=$B354),,),0),MATCH(SUBSTITUTE(N320,"Allele","Height"),'ce raw data'!$C$1:$CZ$1,0))="","-",INDEX('ce raw data'!$C$2:$CZ$3000,MATCH(1,INDEX(('ce raw data'!$A$2:$A$3000=C317)*('ce raw data'!$B$2:$B$3000=$B354),,),0),MATCH(SUBSTITUTE(N320,"Allele","Height"),'ce raw data'!$C$1:$CZ$1,0))),"-")</f>
        <v>-</v>
      </c>
    </row>
    <row r="354" spans="2:14" x14ac:dyDescent="0.4">
      <c r="B354" s="14" t="str">
        <f>'Allele Call Table'!$A$103</f>
        <v>D5S818</v>
      </c>
      <c r="C354" s="8" t="str">
        <f>IFERROR(IF(INDEX('ce raw data'!$C$2:$CZ$3000,MATCH(1,INDEX(('ce raw data'!$A$2:$A$3000=C317)*('ce raw data'!$B$2:$B$3000=$B354),,),0),MATCH(C320,'ce raw data'!$C$1:$CZ$1,0))="","-",INDEX('ce raw data'!$C$2:$CZ$3000,MATCH(1,INDEX(('ce raw data'!$A$2:$A$3000=C317)*('ce raw data'!$B$2:$B$3000=$B354),,),0),MATCH(C320,'ce raw data'!$C$1:$CZ$1,0))),"-")</f>
        <v>-</v>
      </c>
      <c r="D354" s="8" t="str">
        <f>IFERROR(IF(INDEX('ce raw data'!$C$2:$CZ$3000,MATCH(1,INDEX(('ce raw data'!$A$2:$A$3000=C317)*('ce raw data'!$B$2:$B$3000=$B354),,),0),MATCH(D320,'ce raw data'!$C$1:$CZ$1,0))="","-",INDEX('ce raw data'!$C$2:$CZ$3000,MATCH(1,INDEX(('ce raw data'!$A$2:$A$3000=C317)*('ce raw data'!$B$2:$B$3000=$B354),,),0),MATCH(D320,'ce raw data'!$C$1:$CZ$1,0))),"-")</f>
        <v>-</v>
      </c>
      <c r="E354" s="8" t="str">
        <f>IFERROR(IF(INDEX('ce raw data'!$C$2:$CZ$3000,MATCH(1,INDEX(('ce raw data'!$A$2:$A$3000=C317)*('ce raw data'!$B$2:$B$3000=$B354),,),0),MATCH(E320,'ce raw data'!$C$1:$CZ$1,0))="","-",INDEX('ce raw data'!$C$2:$CZ$3000,MATCH(1,INDEX(('ce raw data'!$A$2:$A$3000=C317)*('ce raw data'!$B$2:$B$3000=$B354),,),0),MATCH(E320,'ce raw data'!$C$1:$CZ$1,0))),"-")</f>
        <v>-</v>
      </c>
      <c r="F354" s="8" t="str">
        <f>IFERROR(IF(INDEX('ce raw data'!$C$2:$CZ$3000,MATCH(1,INDEX(('ce raw data'!$A$2:$A$3000=C317)*('ce raw data'!$B$2:$B$3000=$B354),,),0),MATCH(F320,'ce raw data'!$C$1:$CZ$1,0))="","-",INDEX('ce raw data'!$C$2:$CZ$3000,MATCH(1,INDEX(('ce raw data'!$A$2:$A$3000=C317)*('ce raw data'!$B$2:$B$3000=$B354),,),0),MATCH(F320,'ce raw data'!$C$1:$CZ$1,0))),"-")</f>
        <v>-</v>
      </c>
      <c r="G354" s="8" t="str">
        <f>IFERROR(IF(INDEX('ce raw data'!$C$2:$CZ$3000,MATCH(1,INDEX(('ce raw data'!$A$2:$A$3000=C317)*('ce raw data'!$B$2:$B$3000=$B354),,),0),MATCH(G320,'ce raw data'!$C$1:$CZ$1,0))="","-",INDEX('ce raw data'!$C$2:$CZ$3000,MATCH(1,INDEX(('ce raw data'!$A$2:$A$3000=C317)*('ce raw data'!$B$2:$B$3000=$B354),,),0),MATCH(G320,'ce raw data'!$C$1:$CZ$1,0))),"-")</f>
        <v>-</v>
      </c>
      <c r="H354" s="8" t="str">
        <f>IFERROR(IF(INDEX('ce raw data'!$C$2:$CZ$3000,MATCH(1,INDEX(('ce raw data'!$A$2:$A$3000=C317)*('ce raw data'!$B$2:$B$3000=$B354),,),0),MATCH(H320,'ce raw data'!$C$1:$CZ$1,0))="","-",INDEX('ce raw data'!$C$2:$CZ$3000,MATCH(1,INDEX(('ce raw data'!$A$2:$A$3000=C317)*('ce raw data'!$B$2:$B$3000=$B354),,),0),MATCH(H320,'ce raw data'!$C$1:$CZ$1,0))),"-")</f>
        <v>-</v>
      </c>
      <c r="I354" s="8" t="str">
        <f>IFERROR(IF(INDEX('ce raw data'!$C$2:$CZ$3000,MATCH(1,INDEX(('ce raw data'!$A$2:$A$3000=C317)*('ce raw data'!$B$2:$B$3000=$B354),,),0),MATCH(I320,'ce raw data'!$C$1:$CZ$1,0))="","-",INDEX('ce raw data'!$C$2:$CZ$3000,MATCH(1,INDEX(('ce raw data'!$A$2:$A$3000=C317)*('ce raw data'!$B$2:$B$3000=$B354),,),0),MATCH(I320,'ce raw data'!$C$1:$CZ$1,0))),"-")</f>
        <v>-</v>
      </c>
      <c r="J354" s="8" t="str">
        <f>IFERROR(IF(INDEX('ce raw data'!$C$2:$CZ$3000,MATCH(1,INDEX(('ce raw data'!$A$2:$A$3000=C317)*('ce raw data'!$B$2:$B$3000=$B354),,),0),MATCH(J320,'ce raw data'!$C$1:$CZ$1,0))="","-",INDEX('ce raw data'!$C$2:$CZ$3000,MATCH(1,INDEX(('ce raw data'!$A$2:$A$3000=C317)*('ce raw data'!$B$2:$B$3000=$B354),,),0),MATCH(J320,'ce raw data'!$C$1:$CZ$1,0))),"-")</f>
        <v>-</v>
      </c>
      <c r="K354" s="8" t="str">
        <f>IFERROR(IF(INDEX('ce raw data'!$C$2:$CZ$3000,MATCH(1,INDEX(('ce raw data'!$A$2:$A$3000=C317)*('ce raw data'!$B$2:$B$3000=$B354),,),0),MATCH(K320,'ce raw data'!$C$1:$CZ$1,0))="","-",INDEX('ce raw data'!$C$2:$CZ$3000,MATCH(1,INDEX(('ce raw data'!$A$2:$A$3000=C317)*('ce raw data'!$B$2:$B$3000=$B354),,),0),MATCH(K320,'ce raw data'!$C$1:$CZ$1,0))),"-")</f>
        <v>-</v>
      </c>
      <c r="L354" s="8" t="str">
        <f>IFERROR(IF(INDEX('ce raw data'!$C$2:$CZ$3000,MATCH(1,INDEX(('ce raw data'!$A$2:$A$3000=C317)*('ce raw data'!$B$2:$B$3000=$B354),,),0),MATCH(L320,'ce raw data'!$C$1:$CZ$1,0))="","-",INDEX('ce raw data'!$C$2:$CZ$3000,MATCH(1,INDEX(('ce raw data'!$A$2:$A$3000=C317)*('ce raw data'!$B$2:$B$3000=$B354),,),0),MATCH(L320,'ce raw data'!$C$1:$CZ$1,0))),"-")</f>
        <v>-</v>
      </c>
      <c r="M354" s="8" t="str">
        <f>IFERROR(IF(INDEX('ce raw data'!$C$2:$CZ$3000,MATCH(1,INDEX(('ce raw data'!$A$2:$A$3000=C317)*('ce raw data'!$B$2:$B$3000=$B354),,),0),MATCH(M320,'ce raw data'!$C$1:$CZ$1,0))="","-",INDEX('ce raw data'!$C$2:$CZ$3000,MATCH(1,INDEX(('ce raw data'!$A$2:$A$3000=C317)*('ce raw data'!$B$2:$B$3000=$B354),,),0),MATCH(M320,'ce raw data'!$C$1:$CZ$1,0))),"-")</f>
        <v>-</v>
      </c>
      <c r="N354" s="8" t="str">
        <f>IFERROR(IF(INDEX('ce raw data'!$C$2:$CZ$3000,MATCH(1,INDEX(('ce raw data'!$A$2:$A$3000=C317)*('ce raw data'!$B$2:$B$3000=$B354),,),0),MATCH(N320,'ce raw data'!$C$1:$CZ$1,0))="","-",INDEX('ce raw data'!$C$2:$CZ$3000,MATCH(1,INDEX(('ce raw data'!$A$2:$A$3000=C317)*('ce raw data'!$B$2:$B$3000=$B354),,),0),MATCH(N320,'ce raw data'!$C$1:$CZ$1,0))),"-")</f>
        <v>-</v>
      </c>
    </row>
    <row r="355" spans="2:14" hidden="1" x14ac:dyDescent="0.4">
      <c r="B355" s="14"/>
      <c r="C355" s="8" t="str">
        <f>IFERROR(IF(INDEX('ce raw data'!$C$2:$CZ$3000,MATCH(1,INDEX(('ce raw data'!$A$2:$A$3000=C317)*('ce raw data'!$B$2:$B$3000=$B356),,),0),MATCH(SUBSTITUTE(C320,"Allele","Height"),'ce raw data'!$C$1:$CZ$1,0))="","-",INDEX('ce raw data'!$C$2:$CZ$3000,MATCH(1,INDEX(('ce raw data'!$A$2:$A$3000=C317)*('ce raw data'!$B$2:$B$3000=$B356),,),0),MATCH(SUBSTITUTE(C320,"Allele","Height"),'ce raw data'!$C$1:$CZ$1,0))),"-")</f>
        <v>-</v>
      </c>
      <c r="D355" s="8" t="str">
        <f>IFERROR(IF(INDEX('ce raw data'!$C$2:$CZ$3000,MATCH(1,INDEX(('ce raw data'!$A$2:$A$3000=C317)*('ce raw data'!$B$2:$B$3000=$B356),,),0),MATCH(SUBSTITUTE(D320,"Allele","Height"),'ce raw data'!$C$1:$CZ$1,0))="","-",INDEX('ce raw data'!$C$2:$CZ$3000,MATCH(1,INDEX(('ce raw data'!$A$2:$A$3000=C317)*('ce raw data'!$B$2:$B$3000=$B356),,),0),MATCH(SUBSTITUTE(D320,"Allele","Height"),'ce raw data'!$C$1:$CZ$1,0))),"-")</f>
        <v>-</v>
      </c>
      <c r="E355" s="8" t="str">
        <f>IFERROR(IF(INDEX('ce raw data'!$C$2:$CZ$3000,MATCH(1,INDEX(('ce raw data'!$A$2:$A$3000=C317)*('ce raw data'!$B$2:$B$3000=$B356),,),0),MATCH(SUBSTITUTE(E320,"Allele","Height"),'ce raw data'!$C$1:$CZ$1,0))="","-",INDEX('ce raw data'!$C$2:$CZ$3000,MATCH(1,INDEX(('ce raw data'!$A$2:$A$3000=C317)*('ce raw data'!$B$2:$B$3000=$B356),,),0),MATCH(SUBSTITUTE(E320,"Allele","Height"),'ce raw data'!$C$1:$CZ$1,0))),"-")</f>
        <v>-</v>
      </c>
      <c r="F355" s="8" t="str">
        <f>IFERROR(IF(INDEX('ce raw data'!$C$2:$CZ$3000,MATCH(1,INDEX(('ce raw data'!$A$2:$A$3000=C317)*('ce raw data'!$B$2:$B$3000=$B356),,),0),MATCH(SUBSTITUTE(F320,"Allele","Height"),'ce raw data'!$C$1:$CZ$1,0))="","-",INDEX('ce raw data'!$C$2:$CZ$3000,MATCH(1,INDEX(('ce raw data'!$A$2:$A$3000=C317)*('ce raw data'!$B$2:$B$3000=$B356),,),0),MATCH(SUBSTITUTE(F320,"Allele","Height"),'ce raw data'!$C$1:$CZ$1,0))),"-")</f>
        <v>-</v>
      </c>
      <c r="G355" s="8" t="str">
        <f>IFERROR(IF(INDEX('ce raw data'!$C$2:$CZ$3000,MATCH(1,INDEX(('ce raw data'!$A$2:$A$3000=C317)*('ce raw data'!$B$2:$B$3000=$B356),,),0),MATCH(SUBSTITUTE(G320,"Allele","Height"),'ce raw data'!$C$1:$CZ$1,0))="","-",INDEX('ce raw data'!$C$2:$CZ$3000,MATCH(1,INDEX(('ce raw data'!$A$2:$A$3000=C317)*('ce raw data'!$B$2:$B$3000=$B356),,),0),MATCH(SUBSTITUTE(G320,"Allele","Height"),'ce raw data'!$C$1:$CZ$1,0))),"-")</f>
        <v>-</v>
      </c>
      <c r="H355" s="8" t="str">
        <f>IFERROR(IF(INDEX('ce raw data'!$C$2:$CZ$3000,MATCH(1,INDEX(('ce raw data'!$A$2:$A$3000=C317)*('ce raw data'!$B$2:$B$3000=$B356),,),0),MATCH(SUBSTITUTE(H320,"Allele","Height"),'ce raw data'!$C$1:$CZ$1,0))="","-",INDEX('ce raw data'!$C$2:$CZ$3000,MATCH(1,INDEX(('ce raw data'!$A$2:$A$3000=C317)*('ce raw data'!$B$2:$B$3000=$B356),,),0),MATCH(SUBSTITUTE(H320,"Allele","Height"),'ce raw data'!$C$1:$CZ$1,0))),"-")</f>
        <v>-</v>
      </c>
      <c r="I355" s="8" t="str">
        <f>IFERROR(IF(INDEX('ce raw data'!$C$2:$CZ$3000,MATCH(1,INDEX(('ce raw data'!$A$2:$A$3000=C317)*('ce raw data'!$B$2:$B$3000=$B356),,),0),MATCH(SUBSTITUTE(I320,"Allele","Height"),'ce raw data'!$C$1:$CZ$1,0))="","-",INDEX('ce raw data'!$C$2:$CZ$3000,MATCH(1,INDEX(('ce raw data'!$A$2:$A$3000=C317)*('ce raw data'!$B$2:$B$3000=$B356),,),0),MATCH(SUBSTITUTE(I320,"Allele","Height"),'ce raw data'!$C$1:$CZ$1,0))),"-")</f>
        <v>-</v>
      </c>
      <c r="J355" s="8" t="str">
        <f>IFERROR(IF(INDEX('ce raw data'!$C$2:$CZ$3000,MATCH(1,INDEX(('ce raw data'!$A$2:$A$3000=C317)*('ce raw data'!$B$2:$B$3000=$B356),,),0),MATCH(SUBSTITUTE(J320,"Allele","Height"),'ce raw data'!$C$1:$CZ$1,0))="","-",INDEX('ce raw data'!$C$2:$CZ$3000,MATCH(1,INDEX(('ce raw data'!$A$2:$A$3000=C317)*('ce raw data'!$B$2:$B$3000=$B356),,),0),MATCH(SUBSTITUTE(J320,"Allele","Height"),'ce raw data'!$C$1:$CZ$1,0))),"-")</f>
        <v>-</v>
      </c>
      <c r="K355" s="8" t="str">
        <f>IFERROR(IF(INDEX('ce raw data'!$C$2:$CZ$3000,MATCH(1,INDEX(('ce raw data'!$A$2:$A$3000=C317)*('ce raw data'!$B$2:$B$3000=$B356),,),0),MATCH(SUBSTITUTE(K320,"Allele","Height"),'ce raw data'!$C$1:$CZ$1,0))="","-",INDEX('ce raw data'!$C$2:$CZ$3000,MATCH(1,INDEX(('ce raw data'!$A$2:$A$3000=C317)*('ce raw data'!$B$2:$B$3000=$B356),,),0),MATCH(SUBSTITUTE(K320,"Allele","Height"),'ce raw data'!$C$1:$CZ$1,0))),"-")</f>
        <v>-</v>
      </c>
      <c r="L355" s="8" t="str">
        <f>IFERROR(IF(INDEX('ce raw data'!$C$2:$CZ$3000,MATCH(1,INDEX(('ce raw data'!$A$2:$A$3000=C317)*('ce raw data'!$B$2:$B$3000=$B356),,),0),MATCH(SUBSTITUTE(L320,"Allele","Height"),'ce raw data'!$C$1:$CZ$1,0))="","-",INDEX('ce raw data'!$C$2:$CZ$3000,MATCH(1,INDEX(('ce raw data'!$A$2:$A$3000=C317)*('ce raw data'!$B$2:$B$3000=$B356),,),0),MATCH(SUBSTITUTE(L320,"Allele","Height"),'ce raw data'!$C$1:$CZ$1,0))),"-")</f>
        <v>-</v>
      </c>
      <c r="M355" s="8" t="str">
        <f>IFERROR(IF(INDEX('ce raw data'!$C$2:$CZ$3000,MATCH(1,INDEX(('ce raw data'!$A$2:$A$3000=C317)*('ce raw data'!$B$2:$B$3000=$B356),,),0),MATCH(SUBSTITUTE(M320,"Allele","Height"),'ce raw data'!$C$1:$CZ$1,0))="","-",INDEX('ce raw data'!$C$2:$CZ$3000,MATCH(1,INDEX(('ce raw data'!$A$2:$A$3000=C317)*('ce raw data'!$B$2:$B$3000=$B356),,),0),MATCH(SUBSTITUTE(M320,"Allele","Height"),'ce raw data'!$C$1:$CZ$1,0))),"-")</f>
        <v>-</v>
      </c>
      <c r="N355" s="8" t="str">
        <f>IFERROR(IF(INDEX('ce raw data'!$C$2:$CZ$3000,MATCH(1,INDEX(('ce raw data'!$A$2:$A$3000=C317)*('ce raw data'!$B$2:$B$3000=$B356),,),0),MATCH(SUBSTITUTE(N320,"Allele","Height"),'ce raw data'!$C$1:$CZ$1,0))="","-",INDEX('ce raw data'!$C$2:$CZ$3000,MATCH(1,INDEX(('ce raw data'!$A$2:$A$3000=C317)*('ce raw data'!$B$2:$B$3000=$B356),,),0),MATCH(SUBSTITUTE(N320,"Allele","Height"),'ce raw data'!$C$1:$CZ$1,0))),"-")</f>
        <v>-</v>
      </c>
    </row>
    <row r="356" spans="2:14" x14ac:dyDescent="0.4">
      <c r="B356" s="14" t="str">
        <f>'Allele Call Table'!$A$105</f>
        <v>TPOX</v>
      </c>
      <c r="C356" s="8" t="str">
        <f>IFERROR(IF(INDEX('ce raw data'!$C$2:$CZ$3000,MATCH(1,INDEX(('ce raw data'!$A$2:$A$3000=C317)*('ce raw data'!$B$2:$B$3000=$B356),,),0),MATCH(C320,'ce raw data'!$C$1:$CZ$1,0))="","-",INDEX('ce raw data'!$C$2:$CZ$3000,MATCH(1,INDEX(('ce raw data'!$A$2:$A$3000=C317)*('ce raw data'!$B$2:$B$3000=$B356),,),0),MATCH(C320,'ce raw data'!$C$1:$CZ$1,0))),"-")</f>
        <v>-</v>
      </c>
      <c r="D356" s="8" t="str">
        <f>IFERROR(IF(INDEX('ce raw data'!$C$2:$CZ$3000,MATCH(1,INDEX(('ce raw data'!$A$2:$A$3000=C317)*('ce raw data'!$B$2:$B$3000=$B356),,),0),MATCH(D320,'ce raw data'!$C$1:$CZ$1,0))="","-",INDEX('ce raw data'!$C$2:$CZ$3000,MATCH(1,INDEX(('ce raw data'!$A$2:$A$3000=C317)*('ce raw data'!$B$2:$B$3000=$B356),,),0),MATCH(D320,'ce raw data'!$C$1:$CZ$1,0))),"-")</f>
        <v>-</v>
      </c>
      <c r="E356" s="8" t="str">
        <f>IFERROR(IF(INDEX('ce raw data'!$C$2:$CZ$3000,MATCH(1,INDEX(('ce raw data'!$A$2:$A$3000=C317)*('ce raw data'!$B$2:$B$3000=$B356),,),0),MATCH(E320,'ce raw data'!$C$1:$CZ$1,0))="","-",INDEX('ce raw data'!$C$2:$CZ$3000,MATCH(1,INDEX(('ce raw data'!$A$2:$A$3000=C317)*('ce raw data'!$B$2:$B$3000=$B356),,),0),MATCH(E320,'ce raw data'!$C$1:$CZ$1,0))),"-")</f>
        <v>-</v>
      </c>
      <c r="F356" s="8" t="str">
        <f>IFERROR(IF(INDEX('ce raw data'!$C$2:$CZ$3000,MATCH(1,INDEX(('ce raw data'!$A$2:$A$3000=C317)*('ce raw data'!$B$2:$B$3000=$B356),,),0),MATCH(F320,'ce raw data'!$C$1:$CZ$1,0))="","-",INDEX('ce raw data'!$C$2:$CZ$3000,MATCH(1,INDEX(('ce raw data'!$A$2:$A$3000=C317)*('ce raw data'!$B$2:$B$3000=$B356),,),0),MATCH(F320,'ce raw data'!$C$1:$CZ$1,0))),"-")</f>
        <v>-</v>
      </c>
      <c r="G356" s="8" t="str">
        <f>IFERROR(IF(INDEX('ce raw data'!$C$2:$CZ$3000,MATCH(1,INDEX(('ce raw data'!$A$2:$A$3000=C317)*('ce raw data'!$B$2:$B$3000=$B356),,),0),MATCH(G320,'ce raw data'!$C$1:$CZ$1,0))="","-",INDEX('ce raw data'!$C$2:$CZ$3000,MATCH(1,INDEX(('ce raw data'!$A$2:$A$3000=C317)*('ce raw data'!$B$2:$B$3000=$B356),,),0),MATCH(G320,'ce raw data'!$C$1:$CZ$1,0))),"-")</f>
        <v>-</v>
      </c>
      <c r="H356" s="8" t="str">
        <f>IFERROR(IF(INDEX('ce raw data'!$C$2:$CZ$3000,MATCH(1,INDEX(('ce raw data'!$A$2:$A$3000=C317)*('ce raw data'!$B$2:$B$3000=$B356),,),0),MATCH(H320,'ce raw data'!$C$1:$CZ$1,0))="","-",INDEX('ce raw data'!$C$2:$CZ$3000,MATCH(1,INDEX(('ce raw data'!$A$2:$A$3000=C317)*('ce raw data'!$B$2:$B$3000=$B356),,),0),MATCH(H320,'ce raw data'!$C$1:$CZ$1,0))),"-")</f>
        <v>-</v>
      </c>
      <c r="I356" s="8" t="str">
        <f>IFERROR(IF(INDEX('ce raw data'!$C$2:$CZ$3000,MATCH(1,INDEX(('ce raw data'!$A$2:$A$3000=C317)*('ce raw data'!$B$2:$B$3000=$B356),,),0),MATCH(I320,'ce raw data'!$C$1:$CZ$1,0))="","-",INDEX('ce raw data'!$C$2:$CZ$3000,MATCH(1,INDEX(('ce raw data'!$A$2:$A$3000=C317)*('ce raw data'!$B$2:$B$3000=$B356),,),0),MATCH(I320,'ce raw data'!$C$1:$CZ$1,0))),"-")</f>
        <v>-</v>
      </c>
      <c r="J356" s="8" t="str">
        <f>IFERROR(IF(INDEX('ce raw data'!$C$2:$CZ$3000,MATCH(1,INDEX(('ce raw data'!$A$2:$A$3000=C317)*('ce raw data'!$B$2:$B$3000=$B356),,),0),MATCH(J320,'ce raw data'!$C$1:$CZ$1,0))="","-",INDEX('ce raw data'!$C$2:$CZ$3000,MATCH(1,INDEX(('ce raw data'!$A$2:$A$3000=C317)*('ce raw data'!$B$2:$B$3000=$B356),,),0),MATCH(J320,'ce raw data'!$C$1:$CZ$1,0))),"-")</f>
        <v>-</v>
      </c>
      <c r="K356" s="8" t="str">
        <f>IFERROR(IF(INDEX('ce raw data'!$C$2:$CZ$3000,MATCH(1,INDEX(('ce raw data'!$A$2:$A$3000=C317)*('ce raw data'!$B$2:$B$3000=$B356),,),0),MATCH(K320,'ce raw data'!$C$1:$CZ$1,0))="","-",INDEX('ce raw data'!$C$2:$CZ$3000,MATCH(1,INDEX(('ce raw data'!$A$2:$A$3000=C317)*('ce raw data'!$B$2:$B$3000=$B356),,),0),MATCH(K320,'ce raw data'!$C$1:$CZ$1,0))),"-")</f>
        <v>-</v>
      </c>
      <c r="L356" s="8" t="str">
        <f>IFERROR(IF(INDEX('ce raw data'!$C$2:$CZ$3000,MATCH(1,INDEX(('ce raw data'!$A$2:$A$3000=C317)*('ce raw data'!$B$2:$B$3000=$B356),,),0),MATCH(L320,'ce raw data'!$C$1:$CZ$1,0))="","-",INDEX('ce raw data'!$C$2:$CZ$3000,MATCH(1,INDEX(('ce raw data'!$A$2:$A$3000=C317)*('ce raw data'!$B$2:$B$3000=$B356),,),0),MATCH(L320,'ce raw data'!$C$1:$CZ$1,0))),"-")</f>
        <v>-</v>
      </c>
      <c r="M356" s="8" t="str">
        <f>IFERROR(IF(INDEX('ce raw data'!$C$2:$CZ$3000,MATCH(1,INDEX(('ce raw data'!$A$2:$A$3000=C317)*('ce raw data'!$B$2:$B$3000=$B356),,),0),MATCH(M320,'ce raw data'!$C$1:$CZ$1,0))="","-",INDEX('ce raw data'!$C$2:$CZ$3000,MATCH(1,INDEX(('ce raw data'!$A$2:$A$3000=C317)*('ce raw data'!$B$2:$B$3000=$B356),,),0),MATCH(M320,'ce raw data'!$C$1:$CZ$1,0))),"-")</f>
        <v>-</v>
      </c>
      <c r="N356" s="8" t="str">
        <f>IFERROR(IF(INDEX('ce raw data'!$C$2:$CZ$3000,MATCH(1,INDEX(('ce raw data'!$A$2:$A$3000=C317)*('ce raw data'!$B$2:$B$3000=$B356),,),0),MATCH(N320,'ce raw data'!$C$1:$CZ$1,0))="","-",INDEX('ce raw data'!$C$2:$CZ$3000,MATCH(1,INDEX(('ce raw data'!$A$2:$A$3000=C317)*('ce raw data'!$B$2:$B$3000=$B356),,),0),MATCH(N320,'ce raw data'!$C$1:$CZ$1,0))),"-")</f>
        <v>-</v>
      </c>
    </row>
    <row r="357" spans="2:14" hidden="1" x14ac:dyDescent="0.4">
      <c r="B357" s="10"/>
      <c r="C357" s="8" t="str">
        <f>IFERROR(IF(INDEX('ce raw data'!$C$2:$CZ$3000,MATCH(1,INDEX(('ce raw data'!$A$2:$A$3000=C317)*('ce raw data'!$B$2:$B$3000=$B358),,),0),MATCH(SUBSTITUTE(C320,"Allele","Height"),'ce raw data'!$C$1:$CZ$1,0))="","-",INDEX('ce raw data'!$C$2:$CZ$3000,MATCH(1,INDEX(('ce raw data'!$A$2:$A$3000=C317)*('ce raw data'!$B$2:$B$3000=$B358),,),0),MATCH(SUBSTITUTE(C320,"Allele","Height"),'ce raw data'!$C$1:$CZ$1,0))),"-")</f>
        <v>-</v>
      </c>
      <c r="D357" s="8" t="str">
        <f>IFERROR(IF(INDEX('ce raw data'!$C$2:$CZ$3000,MATCH(1,INDEX(('ce raw data'!$A$2:$A$3000=C317)*('ce raw data'!$B$2:$B$3000=$B358),,),0),MATCH(SUBSTITUTE(D320,"Allele","Height"),'ce raw data'!$C$1:$CZ$1,0))="","-",INDEX('ce raw data'!$C$2:$CZ$3000,MATCH(1,INDEX(('ce raw data'!$A$2:$A$3000=C317)*('ce raw data'!$B$2:$B$3000=$B358),,),0),MATCH(SUBSTITUTE(D320,"Allele","Height"),'ce raw data'!$C$1:$CZ$1,0))),"-")</f>
        <v>-</v>
      </c>
      <c r="E357" s="8" t="str">
        <f>IFERROR(IF(INDEX('ce raw data'!$C$2:$CZ$3000,MATCH(1,INDEX(('ce raw data'!$A$2:$A$3000=C317)*('ce raw data'!$B$2:$B$3000=$B358),,),0),MATCH(SUBSTITUTE(E320,"Allele","Height"),'ce raw data'!$C$1:$CZ$1,0))="","-",INDEX('ce raw data'!$C$2:$CZ$3000,MATCH(1,INDEX(('ce raw data'!$A$2:$A$3000=C317)*('ce raw data'!$B$2:$B$3000=$B358),,),0),MATCH(SUBSTITUTE(E320,"Allele","Height"),'ce raw data'!$C$1:$CZ$1,0))),"-")</f>
        <v>-</v>
      </c>
      <c r="F357" s="8" t="str">
        <f>IFERROR(IF(INDEX('ce raw data'!$C$2:$CZ$3000,MATCH(1,INDEX(('ce raw data'!$A$2:$A$3000=C317)*('ce raw data'!$B$2:$B$3000=$B358),,),0),MATCH(SUBSTITUTE(F320,"Allele","Height"),'ce raw data'!$C$1:$CZ$1,0))="","-",INDEX('ce raw data'!$C$2:$CZ$3000,MATCH(1,INDEX(('ce raw data'!$A$2:$A$3000=C317)*('ce raw data'!$B$2:$B$3000=$B358),,),0),MATCH(SUBSTITUTE(F320,"Allele","Height"),'ce raw data'!$C$1:$CZ$1,0))),"-")</f>
        <v>-</v>
      </c>
      <c r="G357" s="8" t="str">
        <f>IFERROR(IF(INDEX('ce raw data'!$C$2:$CZ$3000,MATCH(1,INDEX(('ce raw data'!$A$2:$A$3000=C317)*('ce raw data'!$B$2:$B$3000=$B358),,),0),MATCH(SUBSTITUTE(G320,"Allele","Height"),'ce raw data'!$C$1:$CZ$1,0))="","-",INDEX('ce raw data'!$C$2:$CZ$3000,MATCH(1,INDEX(('ce raw data'!$A$2:$A$3000=C317)*('ce raw data'!$B$2:$B$3000=$B358),,),0),MATCH(SUBSTITUTE(G320,"Allele","Height"),'ce raw data'!$C$1:$CZ$1,0))),"-")</f>
        <v>-</v>
      </c>
      <c r="H357" s="8" t="str">
        <f>IFERROR(IF(INDEX('ce raw data'!$C$2:$CZ$3000,MATCH(1,INDEX(('ce raw data'!$A$2:$A$3000=C317)*('ce raw data'!$B$2:$B$3000=$B358),,),0),MATCH(SUBSTITUTE(H320,"Allele","Height"),'ce raw data'!$C$1:$CZ$1,0))="","-",INDEX('ce raw data'!$C$2:$CZ$3000,MATCH(1,INDEX(('ce raw data'!$A$2:$A$3000=C317)*('ce raw data'!$B$2:$B$3000=$B358),,),0),MATCH(SUBSTITUTE(H320,"Allele","Height"),'ce raw data'!$C$1:$CZ$1,0))),"-")</f>
        <v>-</v>
      </c>
      <c r="I357" s="8" t="str">
        <f>IFERROR(IF(INDEX('ce raw data'!$C$2:$CZ$3000,MATCH(1,INDEX(('ce raw data'!$A$2:$A$3000=C317)*('ce raw data'!$B$2:$B$3000=$B358),,),0),MATCH(SUBSTITUTE(I320,"Allele","Height"),'ce raw data'!$C$1:$CZ$1,0))="","-",INDEX('ce raw data'!$C$2:$CZ$3000,MATCH(1,INDEX(('ce raw data'!$A$2:$A$3000=C317)*('ce raw data'!$B$2:$B$3000=$B358),,),0),MATCH(SUBSTITUTE(I320,"Allele","Height"),'ce raw data'!$C$1:$CZ$1,0))),"-")</f>
        <v>-</v>
      </c>
      <c r="J357" s="8" t="str">
        <f>IFERROR(IF(INDEX('ce raw data'!$C$2:$CZ$3000,MATCH(1,INDEX(('ce raw data'!$A$2:$A$3000=C317)*('ce raw data'!$B$2:$B$3000=$B358),,),0),MATCH(SUBSTITUTE(J320,"Allele","Height"),'ce raw data'!$C$1:$CZ$1,0))="","-",INDEX('ce raw data'!$C$2:$CZ$3000,MATCH(1,INDEX(('ce raw data'!$A$2:$A$3000=C317)*('ce raw data'!$B$2:$B$3000=$B358),,),0),MATCH(SUBSTITUTE(J320,"Allele","Height"),'ce raw data'!$C$1:$CZ$1,0))),"-")</f>
        <v>-</v>
      </c>
      <c r="K357" s="8" t="str">
        <f>IFERROR(IF(INDEX('ce raw data'!$C$2:$CZ$3000,MATCH(1,INDEX(('ce raw data'!$A$2:$A$3000=C317)*('ce raw data'!$B$2:$B$3000=$B358),,),0),MATCH(SUBSTITUTE(K320,"Allele","Height"),'ce raw data'!$C$1:$CZ$1,0))="","-",INDEX('ce raw data'!$C$2:$CZ$3000,MATCH(1,INDEX(('ce raw data'!$A$2:$A$3000=C317)*('ce raw data'!$B$2:$B$3000=$B358),,),0),MATCH(SUBSTITUTE(K320,"Allele","Height"),'ce raw data'!$C$1:$CZ$1,0))),"-")</f>
        <v>-</v>
      </c>
      <c r="L357" s="8" t="str">
        <f>IFERROR(IF(INDEX('ce raw data'!$C$2:$CZ$3000,MATCH(1,INDEX(('ce raw data'!$A$2:$A$3000=C317)*('ce raw data'!$B$2:$B$3000=$B358),,),0),MATCH(SUBSTITUTE(L320,"Allele","Height"),'ce raw data'!$C$1:$CZ$1,0))="","-",INDEX('ce raw data'!$C$2:$CZ$3000,MATCH(1,INDEX(('ce raw data'!$A$2:$A$3000=C317)*('ce raw data'!$B$2:$B$3000=$B358),,),0),MATCH(SUBSTITUTE(L320,"Allele","Height"),'ce raw data'!$C$1:$CZ$1,0))),"-")</f>
        <v>-</v>
      </c>
      <c r="M357" s="8" t="str">
        <f>IFERROR(IF(INDEX('ce raw data'!$C$2:$CZ$3000,MATCH(1,INDEX(('ce raw data'!$A$2:$A$3000=C317)*('ce raw data'!$B$2:$B$3000=$B358),,),0),MATCH(SUBSTITUTE(M320,"Allele","Height"),'ce raw data'!$C$1:$CZ$1,0))="","-",INDEX('ce raw data'!$C$2:$CZ$3000,MATCH(1,INDEX(('ce raw data'!$A$2:$A$3000=C317)*('ce raw data'!$B$2:$B$3000=$B358),,),0),MATCH(SUBSTITUTE(M320,"Allele","Height"),'ce raw data'!$C$1:$CZ$1,0))),"-")</f>
        <v>-</v>
      </c>
      <c r="N357" s="8" t="str">
        <f>IFERROR(IF(INDEX('ce raw data'!$C$2:$CZ$3000,MATCH(1,INDEX(('ce raw data'!$A$2:$A$3000=C317)*('ce raw data'!$B$2:$B$3000=$B358),,),0),MATCH(SUBSTITUTE(N320,"Allele","Height"),'ce raw data'!$C$1:$CZ$1,0))="","-",INDEX('ce raw data'!$C$2:$CZ$3000,MATCH(1,INDEX(('ce raw data'!$A$2:$A$3000=C317)*('ce raw data'!$B$2:$B$3000=$B358),,),0),MATCH(SUBSTITUTE(N320,"Allele","Height"),'ce raw data'!$C$1:$CZ$1,0))),"-")</f>
        <v>-</v>
      </c>
    </row>
    <row r="358" spans="2:14" x14ac:dyDescent="0.4">
      <c r="B358" s="12" t="str">
        <f>'Allele Call Table'!$A$107</f>
        <v>D8S1179</v>
      </c>
      <c r="C358" s="8" t="str">
        <f>IFERROR(IF(INDEX('ce raw data'!$C$2:$CZ$3000,MATCH(1,INDEX(('ce raw data'!$A$2:$A$3000=C317)*('ce raw data'!$B$2:$B$3000=$B358),,),0),MATCH(C320,'ce raw data'!$C$1:$CZ$1,0))="","-",INDEX('ce raw data'!$C$2:$CZ$3000,MATCH(1,INDEX(('ce raw data'!$A$2:$A$3000=C317)*('ce raw data'!$B$2:$B$3000=$B358),,),0),MATCH(C320,'ce raw data'!$C$1:$CZ$1,0))),"-")</f>
        <v>-</v>
      </c>
      <c r="D358" s="8" t="str">
        <f>IFERROR(IF(INDEX('ce raw data'!$C$2:$CZ$3000,MATCH(1,INDEX(('ce raw data'!$A$2:$A$3000=C317)*('ce raw data'!$B$2:$B$3000=$B358),,),0),MATCH(D320,'ce raw data'!$C$1:$CZ$1,0))="","-",INDEX('ce raw data'!$C$2:$CZ$3000,MATCH(1,INDEX(('ce raw data'!$A$2:$A$3000=C317)*('ce raw data'!$B$2:$B$3000=$B358),,),0),MATCH(D320,'ce raw data'!$C$1:$CZ$1,0))),"-")</f>
        <v>-</v>
      </c>
      <c r="E358" s="8" t="str">
        <f>IFERROR(IF(INDEX('ce raw data'!$C$2:$CZ$3000,MATCH(1,INDEX(('ce raw data'!$A$2:$A$3000=C317)*('ce raw data'!$B$2:$B$3000=$B358),,),0),MATCH(E320,'ce raw data'!$C$1:$CZ$1,0))="","-",INDEX('ce raw data'!$C$2:$CZ$3000,MATCH(1,INDEX(('ce raw data'!$A$2:$A$3000=C317)*('ce raw data'!$B$2:$B$3000=$B358),,),0),MATCH(E320,'ce raw data'!$C$1:$CZ$1,0))),"-")</f>
        <v>-</v>
      </c>
      <c r="F358" s="8" t="str">
        <f>IFERROR(IF(INDEX('ce raw data'!$C$2:$CZ$3000,MATCH(1,INDEX(('ce raw data'!$A$2:$A$3000=C317)*('ce raw data'!$B$2:$B$3000=$B358),,),0),MATCH(F320,'ce raw data'!$C$1:$CZ$1,0))="","-",INDEX('ce raw data'!$C$2:$CZ$3000,MATCH(1,INDEX(('ce raw data'!$A$2:$A$3000=C317)*('ce raw data'!$B$2:$B$3000=$B358),,),0),MATCH(F320,'ce raw data'!$C$1:$CZ$1,0))),"-")</f>
        <v>-</v>
      </c>
      <c r="G358" s="8" t="str">
        <f>IFERROR(IF(INDEX('ce raw data'!$C$2:$CZ$3000,MATCH(1,INDEX(('ce raw data'!$A$2:$A$3000=C317)*('ce raw data'!$B$2:$B$3000=$B358),,),0),MATCH(G320,'ce raw data'!$C$1:$CZ$1,0))="","-",INDEX('ce raw data'!$C$2:$CZ$3000,MATCH(1,INDEX(('ce raw data'!$A$2:$A$3000=C317)*('ce raw data'!$B$2:$B$3000=$B358),,),0),MATCH(G320,'ce raw data'!$C$1:$CZ$1,0))),"-")</f>
        <v>-</v>
      </c>
      <c r="H358" s="8" t="str">
        <f>IFERROR(IF(INDEX('ce raw data'!$C$2:$CZ$3000,MATCH(1,INDEX(('ce raw data'!$A$2:$A$3000=C317)*('ce raw data'!$B$2:$B$3000=$B358),,),0),MATCH(H320,'ce raw data'!$C$1:$CZ$1,0))="","-",INDEX('ce raw data'!$C$2:$CZ$3000,MATCH(1,INDEX(('ce raw data'!$A$2:$A$3000=C317)*('ce raw data'!$B$2:$B$3000=$B358),,),0),MATCH(H320,'ce raw data'!$C$1:$CZ$1,0))),"-")</f>
        <v>-</v>
      </c>
      <c r="I358" s="8" t="str">
        <f>IFERROR(IF(INDEX('ce raw data'!$C$2:$CZ$3000,MATCH(1,INDEX(('ce raw data'!$A$2:$A$3000=C317)*('ce raw data'!$B$2:$B$3000=$B358),,),0),MATCH(I320,'ce raw data'!$C$1:$CZ$1,0))="","-",INDEX('ce raw data'!$C$2:$CZ$3000,MATCH(1,INDEX(('ce raw data'!$A$2:$A$3000=C317)*('ce raw data'!$B$2:$B$3000=$B358),,),0),MATCH(I320,'ce raw data'!$C$1:$CZ$1,0))),"-")</f>
        <v>-</v>
      </c>
      <c r="J358" s="8" t="str">
        <f>IFERROR(IF(INDEX('ce raw data'!$C$2:$CZ$3000,MATCH(1,INDEX(('ce raw data'!$A$2:$A$3000=C317)*('ce raw data'!$B$2:$B$3000=$B358),,),0),MATCH(J320,'ce raw data'!$C$1:$CZ$1,0))="","-",INDEX('ce raw data'!$C$2:$CZ$3000,MATCH(1,INDEX(('ce raw data'!$A$2:$A$3000=C317)*('ce raw data'!$B$2:$B$3000=$B358),,),0),MATCH(J320,'ce raw data'!$C$1:$CZ$1,0))),"-")</f>
        <v>-</v>
      </c>
      <c r="K358" s="8" t="str">
        <f>IFERROR(IF(INDEX('ce raw data'!$C$2:$CZ$3000,MATCH(1,INDEX(('ce raw data'!$A$2:$A$3000=C317)*('ce raw data'!$B$2:$B$3000=$B358),,),0),MATCH(K320,'ce raw data'!$C$1:$CZ$1,0))="","-",INDEX('ce raw data'!$C$2:$CZ$3000,MATCH(1,INDEX(('ce raw data'!$A$2:$A$3000=C317)*('ce raw data'!$B$2:$B$3000=$B358),,),0),MATCH(K320,'ce raw data'!$C$1:$CZ$1,0))),"-")</f>
        <v>-</v>
      </c>
      <c r="L358" s="8" t="str">
        <f>IFERROR(IF(INDEX('ce raw data'!$C$2:$CZ$3000,MATCH(1,INDEX(('ce raw data'!$A$2:$A$3000=C317)*('ce raw data'!$B$2:$B$3000=$B358),,),0),MATCH(L320,'ce raw data'!$C$1:$CZ$1,0))="","-",INDEX('ce raw data'!$C$2:$CZ$3000,MATCH(1,INDEX(('ce raw data'!$A$2:$A$3000=C317)*('ce raw data'!$B$2:$B$3000=$B358),,),0),MATCH(L320,'ce raw data'!$C$1:$CZ$1,0))),"-")</f>
        <v>-</v>
      </c>
      <c r="M358" s="8" t="str">
        <f>IFERROR(IF(INDEX('ce raw data'!$C$2:$CZ$3000,MATCH(1,INDEX(('ce raw data'!$A$2:$A$3000=C317)*('ce raw data'!$B$2:$B$3000=$B358),,),0),MATCH(M320,'ce raw data'!$C$1:$CZ$1,0))="","-",INDEX('ce raw data'!$C$2:$CZ$3000,MATCH(1,INDEX(('ce raw data'!$A$2:$A$3000=C317)*('ce raw data'!$B$2:$B$3000=$B358),,),0),MATCH(M320,'ce raw data'!$C$1:$CZ$1,0))),"-")</f>
        <v>-</v>
      </c>
      <c r="N358" s="8" t="str">
        <f>IFERROR(IF(INDEX('ce raw data'!$C$2:$CZ$3000,MATCH(1,INDEX(('ce raw data'!$A$2:$A$3000=C317)*('ce raw data'!$B$2:$B$3000=$B358),,),0),MATCH(N320,'ce raw data'!$C$1:$CZ$1,0))="","-",INDEX('ce raw data'!$C$2:$CZ$3000,MATCH(1,INDEX(('ce raw data'!$A$2:$A$3000=C317)*('ce raw data'!$B$2:$B$3000=$B358),,),0),MATCH(N320,'ce raw data'!$C$1:$CZ$1,0))),"-")</f>
        <v>-</v>
      </c>
    </row>
    <row r="359" spans="2:14" hidden="1" x14ac:dyDescent="0.4">
      <c r="B359" s="12"/>
      <c r="C359" s="8" t="str">
        <f>IFERROR(IF(INDEX('ce raw data'!$C$2:$CZ$3000,MATCH(1,INDEX(('ce raw data'!$A$2:$A$3000=C317)*('ce raw data'!$B$2:$B$3000=$B360),,),0),MATCH(SUBSTITUTE(C320,"Allele","Height"),'ce raw data'!$C$1:$CZ$1,0))="","-",INDEX('ce raw data'!$C$2:$CZ$3000,MATCH(1,INDEX(('ce raw data'!$A$2:$A$3000=C317)*('ce raw data'!$B$2:$B$3000=$B360),,),0),MATCH(SUBSTITUTE(C320,"Allele","Height"),'ce raw data'!$C$1:$CZ$1,0))),"-")</f>
        <v>-</v>
      </c>
      <c r="D359" s="8" t="str">
        <f>IFERROR(IF(INDEX('ce raw data'!$C$2:$CZ$3000,MATCH(1,INDEX(('ce raw data'!$A$2:$A$3000=C317)*('ce raw data'!$B$2:$B$3000=$B360),,),0),MATCH(SUBSTITUTE(D320,"Allele","Height"),'ce raw data'!$C$1:$CZ$1,0))="","-",INDEX('ce raw data'!$C$2:$CZ$3000,MATCH(1,INDEX(('ce raw data'!$A$2:$A$3000=C317)*('ce raw data'!$B$2:$B$3000=$B360),,),0),MATCH(SUBSTITUTE(D320,"Allele","Height"),'ce raw data'!$C$1:$CZ$1,0))),"-")</f>
        <v>-</v>
      </c>
      <c r="E359" s="8" t="str">
        <f>IFERROR(IF(INDEX('ce raw data'!$C$2:$CZ$3000,MATCH(1,INDEX(('ce raw data'!$A$2:$A$3000=C317)*('ce raw data'!$B$2:$B$3000=$B360),,),0),MATCH(SUBSTITUTE(E320,"Allele","Height"),'ce raw data'!$C$1:$CZ$1,0))="","-",INDEX('ce raw data'!$C$2:$CZ$3000,MATCH(1,INDEX(('ce raw data'!$A$2:$A$3000=C317)*('ce raw data'!$B$2:$B$3000=$B360),,),0),MATCH(SUBSTITUTE(E320,"Allele","Height"),'ce raw data'!$C$1:$CZ$1,0))),"-")</f>
        <v>-</v>
      </c>
      <c r="F359" s="8" t="str">
        <f>IFERROR(IF(INDEX('ce raw data'!$C$2:$CZ$3000,MATCH(1,INDEX(('ce raw data'!$A$2:$A$3000=C317)*('ce raw data'!$B$2:$B$3000=$B360),,),0),MATCH(SUBSTITUTE(F320,"Allele","Height"),'ce raw data'!$C$1:$CZ$1,0))="","-",INDEX('ce raw data'!$C$2:$CZ$3000,MATCH(1,INDEX(('ce raw data'!$A$2:$A$3000=C317)*('ce raw data'!$B$2:$B$3000=$B360),,),0),MATCH(SUBSTITUTE(F320,"Allele","Height"),'ce raw data'!$C$1:$CZ$1,0))),"-")</f>
        <v>-</v>
      </c>
      <c r="G359" s="8" t="str">
        <f>IFERROR(IF(INDEX('ce raw data'!$C$2:$CZ$3000,MATCH(1,INDEX(('ce raw data'!$A$2:$A$3000=C317)*('ce raw data'!$B$2:$B$3000=$B360),,),0),MATCH(SUBSTITUTE(G320,"Allele","Height"),'ce raw data'!$C$1:$CZ$1,0))="","-",INDEX('ce raw data'!$C$2:$CZ$3000,MATCH(1,INDEX(('ce raw data'!$A$2:$A$3000=C317)*('ce raw data'!$B$2:$B$3000=$B360),,),0),MATCH(SUBSTITUTE(G320,"Allele","Height"),'ce raw data'!$C$1:$CZ$1,0))),"-")</f>
        <v>-</v>
      </c>
      <c r="H359" s="8" t="str">
        <f>IFERROR(IF(INDEX('ce raw data'!$C$2:$CZ$3000,MATCH(1,INDEX(('ce raw data'!$A$2:$A$3000=C317)*('ce raw data'!$B$2:$B$3000=$B360),,),0),MATCH(SUBSTITUTE(H320,"Allele","Height"),'ce raw data'!$C$1:$CZ$1,0))="","-",INDEX('ce raw data'!$C$2:$CZ$3000,MATCH(1,INDEX(('ce raw data'!$A$2:$A$3000=C317)*('ce raw data'!$B$2:$B$3000=$B360),,),0),MATCH(SUBSTITUTE(H320,"Allele","Height"),'ce raw data'!$C$1:$CZ$1,0))),"-")</f>
        <v>-</v>
      </c>
      <c r="I359" s="8" t="str">
        <f>IFERROR(IF(INDEX('ce raw data'!$C$2:$CZ$3000,MATCH(1,INDEX(('ce raw data'!$A$2:$A$3000=C317)*('ce raw data'!$B$2:$B$3000=$B360),,),0),MATCH(SUBSTITUTE(I320,"Allele","Height"),'ce raw data'!$C$1:$CZ$1,0))="","-",INDEX('ce raw data'!$C$2:$CZ$3000,MATCH(1,INDEX(('ce raw data'!$A$2:$A$3000=C317)*('ce raw data'!$B$2:$B$3000=$B360),,),0),MATCH(SUBSTITUTE(I320,"Allele","Height"),'ce raw data'!$C$1:$CZ$1,0))),"-")</f>
        <v>-</v>
      </c>
      <c r="J359" s="8" t="str">
        <f>IFERROR(IF(INDEX('ce raw data'!$C$2:$CZ$3000,MATCH(1,INDEX(('ce raw data'!$A$2:$A$3000=C317)*('ce raw data'!$B$2:$B$3000=$B360),,),0),MATCH(SUBSTITUTE(J320,"Allele","Height"),'ce raw data'!$C$1:$CZ$1,0))="","-",INDEX('ce raw data'!$C$2:$CZ$3000,MATCH(1,INDEX(('ce raw data'!$A$2:$A$3000=C317)*('ce raw data'!$B$2:$B$3000=$B360),,),0),MATCH(SUBSTITUTE(J320,"Allele","Height"),'ce raw data'!$C$1:$CZ$1,0))),"-")</f>
        <v>-</v>
      </c>
      <c r="K359" s="8" t="str">
        <f>IFERROR(IF(INDEX('ce raw data'!$C$2:$CZ$3000,MATCH(1,INDEX(('ce raw data'!$A$2:$A$3000=C317)*('ce raw data'!$B$2:$B$3000=$B360),,),0),MATCH(SUBSTITUTE(K320,"Allele","Height"),'ce raw data'!$C$1:$CZ$1,0))="","-",INDEX('ce raw data'!$C$2:$CZ$3000,MATCH(1,INDEX(('ce raw data'!$A$2:$A$3000=C317)*('ce raw data'!$B$2:$B$3000=$B360),,),0),MATCH(SUBSTITUTE(K320,"Allele","Height"),'ce raw data'!$C$1:$CZ$1,0))),"-")</f>
        <v>-</v>
      </c>
      <c r="L359" s="8" t="str">
        <f>IFERROR(IF(INDEX('ce raw data'!$C$2:$CZ$3000,MATCH(1,INDEX(('ce raw data'!$A$2:$A$3000=C317)*('ce raw data'!$B$2:$B$3000=$B360),,),0),MATCH(SUBSTITUTE(L320,"Allele","Height"),'ce raw data'!$C$1:$CZ$1,0))="","-",INDEX('ce raw data'!$C$2:$CZ$3000,MATCH(1,INDEX(('ce raw data'!$A$2:$A$3000=C317)*('ce raw data'!$B$2:$B$3000=$B360),,),0),MATCH(SUBSTITUTE(L320,"Allele","Height"),'ce raw data'!$C$1:$CZ$1,0))),"-")</f>
        <v>-</v>
      </c>
      <c r="M359" s="8" t="str">
        <f>IFERROR(IF(INDEX('ce raw data'!$C$2:$CZ$3000,MATCH(1,INDEX(('ce raw data'!$A$2:$A$3000=C317)*('ce raw data'!$B$2:$B$3000=$B360),,),0),MATCH(SUBSTITUTE(M320,"Allele","Height"),'ce raw data'!$C$1:$CZ$1,0))="","-",INDEX('ce raw data'!$C$2:$CZ$3000,MATCH(1,INDEX(('ce raw data'!$A$2:$A$3000=C317)*('ce raw data'!$B$2:$B$3000=$B360),,),0),MATCH(SUBSTITUTE(M320,"Allele","Height"),'ce raw data'!$C$1:$CZ$1,0))),"-")</f>
        <v>-</v>
      </c>
      <c r="N359" s="8" t="str">
        <f>IFERROR(IF(INDEX('ce raw data'!$C$2:$CZ$3000,MATCH(1,INDEX(('ce raw data'!$A$2:$A$3000=C317)*('ce raw data'!$B$2:$B$3000=$B360),,),0),MATCH(SUBSTITUTE(N320,"Allele","Height"),'ce raw data'!$C$1:$CZ$1,0))="","-",INDEX('ce raw data'!$C$2:$CZ$3000,MATCH(1,INDEX(('ce raw data'!$A$2:$A$3000=C317)*('ce raw data'!$B$2:$B$3000=$B360),,),0),MATCH(SUBSTITUTE(N320,"Allele","Height"),'ce raw data'!$C$1:$CZ$1,0))),"-")</f>
        <v>-</v>
      </c>
    </row>
    <row r="360" spans="2:14" x14ac:dyDescent="0.4">
      <c r="B360" s="12" t="str">
        <f>'Allele Call Table'!$A$109</f>
        <v>D12S391</v>
      </c>
      <c r="C360" s="8" t="str">
        <f>IFERROR(IF(INDEX('ce raw data'!$C$2:$CZ$3000,MATCH(1,INDEX(('ce raw data'!$A$2:$A$3000=C317)*('ce raw data'!$B$2:$B$3000=$B360),,),0),MATCH(C320,'ce raw data'!$C$1:$CZ$1,0))="","-",INDEX('ce raw data'!$C$2:$CZ$3000,MATCH(1,INDEX(('ce raw data'!$A$2:$A$3000=C317)*('ce raw data'!$B$2:$B$3000=$B360),,),0),MATCH(C320,'ce raw data'!$C$1:$CZ$1,0))),"-")</f>
        <v>-</v>
      </c>
      <c r="D360" s="8" t="str">
        <f>IFERROR(IF(INDEX('ce raw data'!$C$2:$CZ$3000,MATCH(1,INDEX(('ce raw data'!$A$2:$A$3000=C317)*('ce raw data'!$B$2:$B$3000=$B360),,),0),MATCH(D320,'ce raw data'!$C$1:$CZ$1,0))="","-",INDEX('ce raw data'!$C$2:$CZ$3000,MATCH(1,INDEX(('ce raw data'!$A$2:$A$3000=C317)*('ce raw data'!$B$2:$B$3000=$B360),,),0),MATCH(D320,'ce raw data'!$C$1:$CZ$1,0))),"-")</f>
        <v>-</v>
      </c>
      <c r="E360" s="8" t="str">
        <f>IFERROR(IF(INDEX('ce raw data'!$C$2:$CZ$3000,MATCH(1,INDEX(('ce raw data'!$A$2:$A$3000=C317)*('ce raw data'!$B$2:$B$3000=$B360),,),0),MATCH(E320,'ce raw data'!$C$1:$CZ$1,0))="","-",INDEX('ce raw data'!$C$2:$CZ$3000,MATCH(1,INDEX(('ce raw data'!$A$2:$A$3000=C317)*('ce raw data'!$B$2:$B$3000=$B360),,),0),MATCH(E320,'ce raw data'!$C$1:$CZ$1,0))),"-")</f>
        <v>-</v>
      </c>
      <c r="F360" s="8" t="str">
        <f>IFERROR(IF(INDEX('ce raw data'!$C$2:$CZ$3000,MATCH(1,INDEX(('ce raw data'!$A$2:$A$3000=C317)*('ce raw data'!$B$2:$B$3000=$B360),,),0),MATCH(F320,'ce raw data'!$C$1:$CZ$1,0))="","-",INDEX('ce raw data'!$C$2:$CZ$3000,MATCH(1,INDEX(('ce raw data'!$A$2:$A$3000=C317)*('ce raw data'!$B$2:$B$3000=$B360),,),0),MATCH(F320,'ce raw data'!$C$1:$CZ$1,0))),"-")</f>
        <v>-</v>
      </c>
      <c r="G360" s="8" t="str">
        <f>IFERROR(IF(INDEX('ce raw data'!$C$2:$CZ$3000,MATCH(1,INDEX(('ce raw data'!$A$2:$A$3000=C317)*('ce raw data'!$B$2:$B$3000=$B360),,),0),MATCH(G320,'ce raw data'!$C$1:$CZ$1,0))="","-",INDEX('ce raw data'!$C$2:$CZ$3000,MATCH(1,INDEX(('ce raw data'!$A$2:$A$3000=C317)*('ce raw data'!$B$2:$B$3000=$B360),,),0),MATCH(G320,'ce raw data'!$C$1:$CZ$1,0))),"-")</f>
        <v>-</v>
      </c>
      <c r="H360" s="8" t="str">
        <f>IFERROR(IF(INDEX('ce raw data'!$C$2:$CZ$3000,MATCH(1,INDEX(('ce raw data'!$A$2:$A$3000=C317)*('ce raw data'!$B$2:$B$3000=$B360),,),0),MATCH(H320,'ce raw data'!$C$1:$CZ$1,0))="","-",INDEX('ce raw data'!$C$2:$CZ$3000,MATCH(1,INDEX(('ce raw data'!$A$2:$A$3000=C317)*('ce raw data'!$B$2:$B$3000=$B360),,),0),MATCH(H320,'ce raw data'!$C$1:$CZ$1,0))),"-")</f>
        <v>-</v>
      </c>
      <c r="I360" s="8" t="str">
        <f>IFERROR(IF(INDEX('ce raw data'!$C$2:$CZ$3000,MATCH(1,INDEX(('ce raw data'!$A$2:$A$3000=C317)*('ce raw data'!$B$2:$B$3000=$B360),,),0),MATCH(I320,'ce raw data'!$C$1:$CZ$1,0))="","-",INDEX('ce raw data'!$C$2:$CZ$3000,MATCH(1,INDEX(('ce raw data'!$A$2:$A$3000=C317)*('ce raw data'!$B$2:$B$3000=$B360),,),0),MATCH(I320,'ce raw data'!$C$1:$CZ$1,0))),"-")</f>
        <v>-</v>
      </c>
      <c r="J360" s="8" t="str">
        <f>IFERROR(IF(INDEX('ce raw data'!$C$2:$CZ$3000,MATCH(1,INDEX(('ce raw data'!$A$2:$A$3000=C317)*('ce raw data'!$B$2:$B$3000=$B360),,),0),MATCH(J320,'ce raw data'!$C$1:$CZ$1,0))="","-",INDEX('ce raw data'!$C$2:$CZ$3000,MATCH(1,INDEX(('ce raw data'!$A$2:$A$3000=C317)*('ce raw data'!$B$2:$B$3000=$B360),,),0),MATCH(J320,'ce raw data'!$C$1:$CZ$1,0))),"-")</f>
        <v>-</v>
      </c>
      <c r="K360" s="8" t="str">
        <f>IFERROR(IF(INDEX('ce raw data'!$C$2:$CZ$3000,MATCH(1,INDEX(('ce raw data'!$A$2:$A$3000=C317)*('ce raw data'!$B$2:$B$3000=$B360),,),0),MATCH(K320,'ce raw data'!$C$1:$CZ$1,0))="","-",INDEX('ce raw data'!$C$2:$CZ$3000,MATCH(1,INDEX(('ce raw data'!$A$2:$A$3000=C317)*('ce raw data'!$B$2:$B$3000=$B360),,),0),MATCH(K320,'ce raw data'!$C$1:$CZ$1,0))),"-")</f>
        <v>-</v>
      </c>
      <c r="L360" s="8" t="str">
        <f>IFERROR(IF(INDEX('ce raw data'!$C$2:$CZ$3000,MATCH(1,INDEX(('ce raw data'!$A$2:$A$3000=C317)*('ce raw data'!$B$2:$B$3000=$B360),,),0),MATCH(L320,'ce raw data'!$C$1:$CZ$1,0))="","-",INDEX('ce raw data'!$C$2:$CZ$3000,MATCH(1,INDEX(('ce raw data'!$A$2:$A$3000=C317)*('ce raw data'!$B$2:$B$3000=$B360),,),0),MATCH(L320,'ce raw data'!$C$1:$CZ$1,0))),"-")</f>
        <v>-</v>
      </c>
      <c r="M360" s="8" t="str">
        <f>IFERROR(IF(INDEX('ce raw data'!$C$2:$CZ$3000,MATCH(1,INDEX(('ce raw data'!$A$2:$A$3000=C317)*('ce raw data'!$B$2:$B$3000=$B360),,),0),MATCH(M320,'ce raw data'!$C$1:$CZ$1,0))="","-",INDEX('ce raw data'!$C$2:$CZ$3000,MATCH(1,INDEX(('ce raw data'!$A$2:$A$3000=C317)*('ce raw data'!$B$2:$B$3000=$B360),,),0),MATCH(M320,'ce raw data'!$C$1:$CZ$1,0))),"-")</f>
        <v>-</v>
      </c>
      <c r="N360" s="8" t="str">
        <f>IFERROR(IF(INDEX('ce raw data'!$C$2:$CZ$3000,MATCH(1,INDEX(('ce raw data'!$A$2:$A$3000=C317)*('ce raw data'!$B$2:$B$3000=$B360),,),0),MATCH(N320,'ce raw data'!$C$1:$CZ$1,0))="","-",INDEX('ce raw data'!$C$2:$CZ$3000,MATCH(1,INDEX(('ce raw data'!$A$2:$A$3000=C317)*('ce raw data'!$B$2:$B$3000=$B360),,),0),MATCH(N320,'ce raw data'!$C$1:$CZ$1,0))),"-")</f>
        <v>-</v>
      </c>
    </row>
    <row r="361" spans="2:14" hidden="1" x14ac:dyDescent="0.4">
      <c r="B361" s="12"/>
      <c r="C361" s="8" t="str">
        <f>IFERROR(IF(INDEX('ce raw data'!$C$2:$CZ$3000,MATCH(1,INDEX(('ce raw data'!$A$2:$A$3000=C317)*('ce raw data'!$B$2:$B$3000=$B362),,),0),MATCH(SUBSTITUTE(C320,"Allele","Height"),'ce raw data'!$C$1:$CZ$1,0))="","-",INDEX('ce raw data'!$C$2:$CZ$3000,MATCH(1,INDEX(('ce raw data'!$A$2:$A$3000=C317)*('ce raw data'!$B$2:$B$3000=$B362),,),0),MATCH(SUBSTITUTE(C320,"Allele","Height"),'ce raw data'!$C$1:$CZ$1,0))),"-")</f>
        <v>-</v>
      </c>
      <c r="D361" s="8" t="str">
        <f>IFERROR(IF(INDEX('ce raw data'!$C$2:$CZ$3000,MATCH(1,INDEX(('ce raw data'!$A$2:$A$3000=C317)*('ce raw data'!$B$2:$B$3000=$B362),,),0),MATCH(SUBSTITUTE(D320,"Allele","Height"),'ce raw data'!$C$1:$CZ$1,0))="","-",INDEX('ce raw data'!$C$2:$CZ$3000,MATCH(1,INDEX(('ce raw data'!$A$2:$A$3000=C317)*('ce raw data'!$B$2:$B$3000=$B362),,),0),MATCH(SUBSTITUTE(D320,"Allele","Height"),'ce raw data'!$C$1:$CZ$1,0))),"-")</f>
        <v>-</v>
      </c>
      <c r="E361" s="8" t="str">
        <f>IFERROR(IF(INDEX('ce raw data'!$C$2:$CZ$3000,MATCH(1,INDEX(('ce raw data'!$A$2:$A$3000=C317)*('ce raw data'!$B$2:$B$3000=$B362),,),0),MATCH(SUBSTITUTE(E320,"Allele","Height"),'ce raw data'!$C$1:$CZ$1,0))="","-",INDEX('ce raw data'!$C$2:$CZ$3000,MATCH(1,INDEX(('ce raw data'!$A$2:$A$3000=C317)*('ce raw data'!$B$2:$B$3000=$B362),,),0),MATCH(SUBSTITUTE(E320,"Allele","Height"),'ce raw data'!$C$1:$CZ$1,0))),"-")</f>
        <v>-</v>
      </c>
      <c r="F361" s="8" t="str">
        <f>IFERROR(IF(INDEX('ce raw data'!$C$2:$CZ$3000,MATCH(1,INDEX(('ce raw data'!$A$2:$A$3000=C317)*('ce raw data'!$B$2:$B$3000=$B362),,),0),MATCH(SUBSTITUTE(F320,"Allele","Height"),'ce raw data'!$C$1:$CZ$1,0))="","-",INDEX('ce raw data'!$C$2:$CZ$3000,MATCH(1,INDEX(('ce raw data'!$A$2:$A$3000=C317)*('ce raw data'!$B$2:$B$3000=$B362),,),0),MATCH(SUBSTITUTE(F320,"Allele","Height"),'ce raw data'!$C$1:$CZ$1,0))),"-")</f>
        <v>-</v>
      </c>
      <c r="G361" s="8" t="str">
        <f>IFERROR(IF(INDEX('ce raw data'!$C$2:$CZ$3000,MATCH(1,INDEX(('ce raw data'!$A$2:$A$3000=C317)*('ce raw data'!$B$2:$B$3000=$B362),,),0),MATCH(SUBSTITUTE(G320,"Allele","Height"),'ce raw data'!$C$1:$CZ$1,0))="","-",INDEX('ce raw data'!$C$2:$CZ$3000,MATCH(1,INDEX(('ce raw data'!$A$2:$A$3000=C317)*('ce raw data'!$B$2:$B$3000=$B362),,),0),MATCH(SUBSTITUTE(G320,"Allele","Height"),'ce raw data'!$C$1:$CZ$1,0))),"-")</f>
        <v>-</v>
      </c>
      <c r="H361" s="8" t="str">
        <f>IFERROR(IF(INDEX('ce raw data'!$C$2:$CZ$3000,MATCH(1,INDEX(('ce raw data'!$A$2:$A$3000=C317)*('ce raw data'!$B$2:$B$3000=$B362),,),0),MATCH(SUBSTITUTE(H320,"Allele","Height"),'ce raw data'!$C$1:$CZ$1,0))="","-",INDEX('ce raw data'!$C$2:$CZ$3000,MATCH(1,INDEX(('ce raw data'!$A$2:$A$3000=C317)*('ce raw data'!$B$2:$B$3000=$B362),,),0),MATCH(SUBSTITUTE(H320,"Allele","Height"),'ce raw data'!$C$1:$CZ$1,0))),"-")</f>
        <v>-</v>
      </c>
      <c r="I361" s="8" t="str">
        <f>IFERROR(IF(INDEX('ce raw data'!$C$2:$CZ$3000,MATCH(1,INDEX(('ce raw data'!$A$2:$A$3000=C317)*('ce raw data'!$B$2:$B$3000=$B362),,),0),MATCH(SUBSTITUTE(I320,"Allele","Height"),'ce raw data'!$C$1:$CZ$1,0))="","-",INDEX('ce raw data'!$C$2:$CZ$3000,MATCH(1,INDEX(('ce raw data'!$A$2:$A$3000=C317)*('ce raw data'!$B$2:$B$3000=$B362),,),0),MATCH(SUBSTITUTE(I320,"Allele","Height"),'ce raw data'!$C$1:$CZ$1,0))),"-")</f>
        <v>-</v>
      </c>
      <c r="J361" s="8" t="str">
        <f>IFERROR(IF(INDEX('ce raw data'!$C$2:$CZ$3000,MATCH(1,INDEX(('ce raw data'!$A$2:$A$3000=C317)*('ce raw data'!$B$2:$B$3000=$B362),,),0),MATCH(SUBSTITUTE(J320,"Allele","Height"),'ce raw data'!$C$1:$CZ$1,0))="","-",INDEX('ce raw data'!$C$2:$CZ$3000,MATCH(1,INDEX(('ce raw data'!$A$2:$A$3000=C317)*('ce raw data'!$B$2:$B$3000=$B362),,),0),MATCH(SUBSTITUTE(J320,"Allele","Height"),'ce raw data'!$C$1:$CZ$1,0))),"-")</f>
        <v>-</v>
      </c>
      <c r="K361" s="8" t="str">
        <f>IFERROR(IF(INDEX('ce raw data'!$C$2:$CZ$3000,MATCH(1,INDEX(('ce raw data'!$A$2:$A$3000=C317)*('ce raw data'!$B$2:$B$3000=$B362),,),0),MATCH(SUBSTITUTE(K320,"Allele","Height"),'ce raw data'!$C$1:$CZ$1,0))="","-",INDEX('ce raw data'!$C$2:$CZ$3000,MATCH(1,INDEX(('ce raw data'!$A$2:$A$3000=C317)*('ce raw data'!$B$2:$B$3000=$B362),,),0),MATCH(SUBSTITUTE(K320,"Allele","Height"),'ce raw data'!$C$1:$CZ$1,0))),"-")</f>
        <v>-</v>
      </c>
      <c r="L361" s="8" t="str">
        <f>IFERROR(IF(INDEX('ce raw data'!$C$2:$CZ$3000,MATCH(1,INDEX(('ce raw data'!$A$2:$A$3000=C317)*('ce raw data'!$B$2:$B$3000=$B362),,),0),MATCH(SUBSTITUTE(L320,"Allele","Height"),'ce raw data'!$C$1:$CZ$1,0))="","-",INDEX('ce raw data'!$C$2:$CZ$3000,MATCH(1,INDEX(('ce raw data'!$A$2:$A$3000=C317)*('ce raw data'!$B$2:$B$3000=$B362),,),0),MATCH(SUBSTITUTE(L320,"Allele","Height"),'ce raw data'!$C$1:$CZ$1,0))),"-")</f>
        <v>-</v>
      </c>
      <c r="M361" s="8" t="str">
        <f>IFERROR(IF(INDEX('ce raw data'!$C$2:$CZ$3000,MATCH(1,INDEX(('ce raw data'!$A$2:$A$3000=C317)*('ce raw data'!$B$2:$B$3000=$B362),,),0),MATCH(SUBSTITUTE(M320,"Allele","Height"),'ce raw data'!$C$1:$CZ$1,0))="","-",INDEX('ce raw data'!$C$2:$CZ$3000,MATCH(1,INDEX(('ce raw data'!$A$2:$A$3000=C317)*('ce raw data'!$B$2:$B$3000=$B362),,),0),MATCH(SUBSTITUTE(M320,"Allele","Height"),'ce raw data'!$C$1:$CZ$1,0))),"-")</f>
        <v>-</v>
      </c>
      <c r="N361" s="8" t="str">
        <f>IFERROR(IF(INDEX('ce raw data'!$C$2:$CZ$3000,MATCH(1,INDEX(('ce raw data'!$A$2:$A$3000=C317)*('ce raw data'!$B$2:$B$3000=$B362),,),0),MATCH(SUBSTITUTE(N320,"Allele","Height"),'ce raw data'!$C$1:$CZ$1,0))="","-",INDEX('ce raw data'!$C$2:$CZ$3000,MATCH(1,INDEX(('ce raw data'!$A$2:$A$3000=C317)*('ce raw data'!$B$2:$B$3000=$B362),,),0),MATCH(SUBSTITUTE(N320,"Allele","Height"),'ce raw data'!$C$1:$CZ$1,0))),"-")</f>
        <v>-</v>
      </c>
    </row>
    <row r="362" spans="2:14" x14ac:dyDescent="0.4">
      <c r="B362" s="12" t="str">
        <f>'Allele Call Table'!$A$111</f>
        <v>D19S433</v>
      </c>
      <c r="C362" s="8" t="str">
        <f>IFERROR(IF(INDEX('ce raw data'!$C$2:$CZ$3000,MATCH(1,INDEX(('ce raw data'!$A$2:$A$3000=C317)*('ce raw data'!$B$2:$B$3000=$B362),,),0),MATCH(C320,'ce raw data'!$C$1:$CZ$1,0))="","-",INDEX('ce raw data'!$C$2:$CZ$3000,MATCH(1,INDEX(('ce raw data'!$A$2:$A$3000=C317)*('ce raw data'!$B$2:$B$3000=$B362),,),0),MATCH(C320,'ce raw data'!$C$1:$CZ$1,0))),"-")</f>
        <v>-</v>
      </c>
      <c r="D362" s="8" t="str">
        <f>IFERROR(IF(INDEX('ce raw data'!$C$2:$CZ$3000,MATCH(1,INDEX(('ce raw data'!$A$2:$A$3000=C317)*('ce raw data'!$B$2:$B$3000=$B362),,),0),MATCH(D320,'ce raw data'!$C$1:$CZ$1,0))="","-",INDEX('ce raw data'!$C$2:$CZ$3000,MATCH(1,INDEX(('ce raw data'!$A$2:$A$3000=C317)*('ce raw data'!$B$2:$B$3000=$B362),,),0),MATCH(D320,'ce raw data'!$C$1:$CZ$1,0))),"-")</f>
        <v>-</v>
      </c>
      <c r="E362" s="8" t="str">
        <f>IFERROR(IF(INDEX('ce raw data'!$C$2:$CZ$3000,MATCH(1,INDEX(('ce raw data'!$A$2:$A$3000=C317)*('ce raw data'!$B$2:$B$3000=$B362),,),0),MATCH(E320,'ce raw data'!$C$1:$CZ$1,0))="","-",INDEX('ce raw data'!$C$2:$CZ$3000,MATCH(1,INDEX(('ce raw data'!$A$2:$A$3000=C317)*('ce raw data'!$B$2:$B$3000=$B362),,),0),MATCH(E320,'ce raw data'!$C$1:$CZ$1,0))),"-")</f>
        <v>-</v>
      </c>
      <c r="F362" s="8" t="str">
        <f>IFERROR(IF(INDEX('ce raw data'!$C$2:$CZ$3000,MATCH(1,INDEX(('ce raw data'!$A$2:$A$3000=C317)*('ce raw data'!$B$2:$B$3000=$B362),,),0),MATCH(F320,'ce raw data'!$C$1:$CZ$1,0))="","-",INDEX('ce raw data'!$C$2:$CZ$3000,MATCH(1,INDEX(('ce raw data'!$A$2:$A$3000=C317)*('ce raw data'!$B$2:$B$3000=$B362),,),0),MATCH(F320,'ce raw data'!$C$1:$CZ$1,0))),"-")</f>
        <v>-</v>
      </c>
      <c r="G362" s="8" t="str">
        <f>IFERROR(IF(INDEX('ce raw data'!$C$2:$CZ$3000,MATCH(1,INDEX(('ce raw data'!$A$2:$A$3000=C317)*('ce raw data'!$B$2:$B$3000=$B362),,),0),MATCH(G320,'ce raw data'!$C$1:$CZ$1,0))="","-",INDEX('ce raw data'!$C$2:$CZ$3000,MATCH(1,INDEX(('ce raw data'!$A$2:$A$3000=C317)*('ce raw data'!$B$2:$B$3000=$B362),,),0),MATCH(G320,'ce raw data'!$C$1:$CZ$1,0))),"-")</f>
        <v>-</v>
      </c>
      <c r="H362" s="8" t="str">
        <f>IFERROR(IF(INDEX('ce raw data'!$C$2:$CZ$3000,MATCH(1,INDEX(('ce raw data'!$A$2:$A$3000=C317)*('ce raw data'!$B$2:$B$3000=$B362),,),0),MATCH(H320,'ce raw data'!$C$1:$CZ$1,0))="","-",INDEX('ce raw data'!$C$2:$CZ$3000,MATCH(1,INDEX(('ce raw data'!$A$2:$A$3000=C317)*('ce raw data'!$B$2:$B$3000=$B362),,),0),MATCH(H320,'ce raw data'!$C$1:$CZ$1,0))),"-")</f>
        <v>-</v>
      </c>
      <c r="I362" s="8" t="str">
        <f>IFERROR(IF(INDEX('ce raw data'!$C$2:$CZ$3000,MATCH(1,INDEX(('ce raw data'!$A$2:$A$3000=C317)*('ce raw data'!$B$2:$B$3000=$B362),,),0),MATCH(I320,'ce raw data'!$C$1:$CZ$1,0))="","-",INDEX('ce raw data'!$C$2:$CZ$3000,MATCH(1,INDEX(('ce raw data'!$A$2:$A$3000=C317)*('ce raw data'!$B$2:$B$3000=$B362),,),0),MATCH(I320,'ce raw data'!$C$1:$CZ$1,0))),"-")</f>
        <v>-</v>
      </c>
      <c r="J362" s="8" t="str">
        <f>IFERROR(IF(INDEX('ce raw data'!$C$2:$CZ$3000,MATCH(1,INDEX(('ce raw data'!$A$2:$A$3000=C317)*('ce raw data'!$B$2:$B$3000=$B362),,),0),MATCH(J320,'ce raw data'!$C$1:$CZ$1,0))="","-",INDEX('ce raw data'!$C$2:$CZ$3000,MATCH(1,INDEX(('ce raw data'!$A$2:$A$3000=C317)*('ce raw data'!$B$2:$B$3000=$B362),,),0),MATCH(J320,'ce raw data'!$C$1:$CZ$1,0))),"-")</f>
        <v>-</v>
      </c>
      <c r="K362" s="8" t="str">
        <f>IFERROR(IF(INDEX('ce raw data'!$C$2:$CZ$3000,MATCH(1,INDEX(('ce raw data'!$A$2:$A$3000=C317)*('ce raw data'!$B$2:$B$3000=$B362),,),0),MATCH(K320,'ce raw data'!$C$1:$CZ$1,0))="","-",INDEX('ce raw data'!$C$2:$CZ$3000,MATCH(1,INDEX(('ce raw data'!$A$2:$A$3000=C317)*('ce raw data'!$B$2:$B$3000=$B362),,),0),MATCH(K320,'ce raw data'!$C$1:$CZ$1,0))),"-")</f>
        <v>-</v>
      </c>
      <c r="L362" s="8" t="str">
        <f>IFERROR(IF(INDEX('ce raw data'!$C$2:$CZ$3000,MATCH(1,INDEX(('ce raw data'!$A$2:$A$3000=C317)*('ce raw data'!$B$2:$B$3000=$B362),,),0),MATCH(L320,'ce raw data'!$C$1:$CZ$1,0))="","-",INDEX('ce raw data'!$C$2:$CZ$3000,MATCH(1,INDEX(('ce raw data'!$A$2:$A$3000=C317)*('ce raw data'!$B$2:$B$3000=$B362),,),0),MATCH(L320,'ce raw data'!$C$1:$CZ$1,0))),"-")</f>
        <v>-</v>
      </c>
      <c r="M362" s="8" t="str">
        <f>IFERROR(IF(INDEX('ce raw data'!$C$2:$CZ$3000,MATCH(1,INDEX(('ce raw data'!$A$2:$A$3000=C317)*('ce raw data'!$B$2:$B$3000=$B362),,),0),MATCH(M320,'ce raw data'!$C$1:$CZ$1,0))="","-",INDEX('ce raw data'!$C$2:$CZ$3000,MATCH(1,INDEX(('ce raw data'!$A$2:$A$3000=C317)*('ce raw data'!$B$2:$B$3000=$B362),,),0),MATCH(M320,'ce raw data'!$C$1:$CZ$1,0))),"-")</f>
        <v>-</v>
      </c>
      <c r="N362" s="8" t="str">
        <f>IFERROR(IF(INDEX('ce raw data'!$C$2:$CZ$3000,MATCH(1,INDEX(('ce raw data'!$A$2:$A$3000=C317)*('ce raw data'!$B$2:$B$3000=$B362),,),0),MATCH(N320,'ce raw data'!$C$1:$CZ$1,0))="","-",INDEX('ce raw data'!$C$2:$CZ$3000,MATCH(1,INDEX(('ce raw data'!$A$2:$A$3000=C317)*('ce raw data'!$B$2:$B$3000=$B362),,),0),MATCH(N320,'ce raw data'!$C$1:$CZ$1,0))),"-")</f>
        <v>-</v>
      </c>
    </row>
    <row r="363" spans="2:14" hidden="1" x14ac:dyDescent="0.4">
      <c r="B363" s="12"/>
      <c r="C363" s="8" t="str">
        <f>IFERROR(IF(INDEX('ce raw data'!$C$2:$CZ$3000,MATCH(1,INDEX(('ce raw data'!$A$2:$A$3000=C317)*('ce raw data'!$B$2:$B$3000=$B364),,),0),MATCH(SUBSTITUTE(C320,"Allele","Height"),'ce raw data'!$C$1:$CZ$1,0))="","-",INDEX('ce raw data'!$C$2:$CZ$3000,MATCH(1,INDEX(('ce raw data'!$A$2:$A$3000=C317)*('ce raw data'!$B$2:$B$3000=$B364),,),0),MATCH(SUBSTITUTE(C320,"Allele","Height"),'ce raw data'!$C$1:$CZ$1,0))),"-")</f>
        <v>-</v>
      </c>
      <c r="D363" s="8" t="str">
        <f>IFERROR(IF(INDEX('ce raw data'!$C$2:$CZ$3000,MATCH(1,INDEX(('ce raw data'!$A$2:$A$3000=C317)*('ce raw data'!$B$2:$B$3000=$B364),,),0),MATCH(SUBSTITUTE(D320,"Allele","Height"),'ce raw data'!$C$1:$CZ$1,0))="","-",INDEX('ce raw data'!$C$2:$CZ$3000,MATCH(1,INDEX(('ce raw data'!$A$2:$A$3000=C317)*('ce raw data'!$B$2:$B$3000=$B364),,),0),MATCH(SUBSTITUTE(D320,"Allele","Height"),'ce raw data'!$C$1:$CZ$1,0))),"-")</f>
        <v>-</v>
      </c>
      <c r="E363" s="8" t="str">
        <f>IFERROR(IF(INDEX('ce raw data'!$C$2:$CZ$3000,MATCH(1,INDEX(('ce raw data'!$A$2:$A$3000=C317)*('ce raw data'!$B$2:$B$3000=$B364),,),0),MATCH(SUBSTITUTE(E320,"Allele","Height"),'ce raw data'!$C$1:$CZ$1,0))="","-",INDEX('ce raw data'!$C$2:$CZ$3000,MATCH(1,INDEX(('ce raw data'!$A$2:$A$3000=C317)*('ce raw data'!$B$2:$B$3000=$B364),,),0),MATCH(SUBSTITUTE(E320,"Allele","Height"),'ce raw data'!$C$1:$CZ$1,0))),"-")</f>
        <v>-</v>
      </c>
      <c r="F363" s="8" t="str">
        <f>IFERROR(IF(INDEX('ce raw data'!$C$2:$CZ$3000,MATCH(1,INDEX(('ce raw data'!$A$2:$A$3000=C317)*('ce raw data'!$B$2:$B$3000=$B364),,),0),MATCH(SUBSTITUTE(F320,"Allele","Height"),'ce raw data'!$C$1:$CZ$1,0))="","-",INDEX('ce raw data'!$C$2:$CZ$3000,MATCH(1,INDEX(('ce raw data'!$A$2:$A$3000=C317)*('ce raw data'!$B$2:$B$3000=$B364),,),0),MATCH(SUBSTITUTE(F320,"Allele","Height"),'ce raw data'!$C$1:$CZ$1,0))),"-")</f>
        <v>-</v>
      </c>
      <c r="G363" s="8" t="str">
        <f>IFERROR(IF(INDEX('ce raw data'!$C$2:$CZ$3000,MATCH(1,INDEX(('ce raw data'!$A$2:$A$3000=C317)*('ce raw data'!$B$2:$B$3000=$B364),,),0),MATCH(SUBSTITUTE(G320,"Allele","Height"),'ce raw data'!$C$1:$CZ$1,0))="","-",INDEX('ce raw data'!$C$2:$CZ$3000,MATCH(1,INDEX(('ce raw data'!$A$2:$A$3000=C317)*('ce raw data'!$B$2:$B$3000=$B364),,),0),MATCH(SUBSTITUTE(G320,"Allele","Height"),'ce raw data'!$C$1:$CZ$1,0))),"-")</f>
        <v>-</v>
      </c>
      <c r="H363" s="8" t="str">
        <f>IFERROR(IF(INDEX('ce raw data'!$C$2:$CZ$3000,MATCH(1,INDEX(('ce raw data'!$A$2:$A$3000=C317)*('ce raw data'!$B$2:$B$3000=$B364),,),0),MATCH(SUBSTITUTE(H320,"Allele","Height"),'ce raw data'!$C$1:$CZ$1,0))="","-",INDEX('ce raw data'!$C$2:$CZ$3000,MATCH(1,INDEX(('ce raw data'!$A$2:$A$3000=C317)*('ce raw data'!$B$2:$B$3000=$B364),,),0),MATCH(SUBSTITUTE(H320,"Allele","Height"),'ce raw data'!$C$1:$CZ$1,0))),"-")</f>
        <v>-</v>
      </c>
      <c r="I363" s="8" t="str">
        <f>IFERROR(IF(INDEX('ce raw data'!$C$2:$CZ$3000,MATCH(1,INDEX(('ce raw data'!$A$2:$A$3000=C317)*('ce raw data'!$B$2:$B$3000=$B364),,),0),MATCH(SUBSTITUTE(I320,"Allele","Height"),'ce raw data'!$C$1:$CZ$1,0))="","-",INDEX('ce raw data'!$C$2:$CZ$3000,MATCH(1,INDEX(('ce raw data'!$A$2:$A$3000=C317)*('ce raw data'!$B$2:$B$3000=$B364),,),0),MATCH(SUBSTITUTE(I320,"Allele","Height"),'ce raw data'!$C$1:$CZ$1,0))),"-")</f>
        <v>-</v>
      </c>
      <c r="J363" s="8" t="str">
        <f>IFERROR(IF(INDEX('ce raw data'!$C$2:$CZ$3000,MATCH(1,INDEX(('ce raw data'!$A$2:$A$3000=C317)*('ce raw data'!$B$2:$B$3000=$B364),,),0),MATCH(SUBSTITUTE(J320,"Allele","Height"),'ce raw data'!$C$1:$CZ$1,0))="","-",INDEX('ce raw data'!$C$2:$CZ$3000,MATCH(1,INDEX(('ce raw data'!$A$2:$A$3000=C317)*('ce raw data'!$B$2:$B$3000=$B364),,),0),MATCH(SUBSTITUTE(J320,"Allele","Height"),'ce raw data'!$C$1:$CZ$1,0))),"-")</f>
        <v>-</v>
      </c>
      <c r="K363" s="8" t="str">
        <f>IFERROR(IF(INDEX('ce raw data'!$C$2:$CZ$3000,MATCH(1,INDEX(('ce raw data'!$A$2:$A$3000=C317)*('ce raw data'!$B$2:$B$3000=$B364),,),0),MATCH(SUBSTITUTE(K320,"Allele","Height"),'ce raw data'!$C$1:$CZ$1,0))="","-",INDEX('ce raw data'!$C$2:$CZ$3000,MATCH(1,INDEX(('ce raw data'!$A$2:$A$3000=C317)*('ce raw data'!$B$2:$B$3000=$B364),,),0),MATCH(SUBSTITUTE(K320,"Allele","Height"),'ce raw data'!$C$1:$CZ$1,0))),"-")</f>
        <v>-</v>
      </c>
      <c r="L363" s="8" t="str">
        <f>IFERROR(IF(INDEX('ce raw data'!$C$2:$CZ$3000,MATCH(1,INDEX(('ce raw data'!$A$2:$A$3000=C317)*('ce raw data'!$B$2:$B$3000=$B364),,),0),MATCH(SUBSTITUTE(L320,"Allele","Height"),'ce raw data'!$C$1:$CZ$1,0))="","-",INDEX('ce raw data'!$C$2:$CZ$3000,MATCH(1,INDEX(('ce raw data'!$A$2:$A$3000=C317)*('ce raw data'!$B$2:$B$3000=$B364),,),0),MATCH(SUBSTITUTE(L320,"Allele","Height"),'ce raw data'!$C$1:$CZ$1,0))),"-")</f>
        <v>-</v>
      </c>
      <c r="M363" s="8" t="str">
        <f>IFERROR(IF(INDEX('ce raw data'!$C$2:$CZ$3000,MATCH(1,INDEX(('ce raw data'!$A$2:$A$3000=C317)*('ce raw data'!$B$2:$B$3000=$B364),,),0),MATCH(SUBSTITUTE(M320,"Allele","Height"),'ce raw data'!$C$1:$CZ$1,0))="","-",INDEX('ce raw data'!$C$2:$CZ$3000,MATCH(1,INDEX(('ce raw data'!$A$2:$A$3000=C317)*('ce raw data'!$B$2:$B$3000=$B364),,),0),MATCH(SUBSTITUTE(M320,"Allele","Height"),'ce raw data'!$C$1:$CZ$1,0))),"-")</f>
        <v>-</v>
      </c>
      <c r="N363" s="8" t="str">
        <f>IFERROR(IF(INDEX('ce raw data'!$C$2:$CZ$3000,MATCH(1,INDEX(('ce raw data'!$A$2:$A$3000=C317)*('ce raw data'!$B$2:$B$3000=$B364),,),0),MATCH(SUBSTITUTE(N320,"Allele","Height"),'ce raw data'!$C$1:$CZ$1,0))="","-",INDEX('ce raw data'!$C$2:$CZ$3000,MATCH(1,INDEX(('ce raw data'!$A$2:$A$3000=C317)*('ce raw data'!$B$2:$B$3000=$B364),,),0),MATCH(SUBSTITUTE(N320,"Allele","Height"),'ce raw data'!$C$1:$CZ$1,0))),"-")</f>
        <v>-</v>
      </c>
    </row>
    <row r="364" spans="2:14" x14ac:dyDescent="0.4">
      <c r="B364" s="12" t="str">
        <f>'Allele Call Table'!$A$113</f>
        <v>SE33</v>
      </c>
      <c r="C364" s="8" t="str">
        <f>IFERROR(IF(INDEX('ce raw data'!$C$2:$CZ$3000,MATCH(1,INDEX(('ce raw data'!$A$2:$A$3000=C317)*('ce raw data'!$B$2:$B$3000=$B364),,),0),MATCH(C320,'ce raw data'!$C$1:$CZ$1,0))="","-",INDEX('ce raw data'!$C$2:$CZ$3000,MATCH(1,INDEX(('ce raw data'!$A$2:$A$3000=C317)*('ce raw data'!$B$2:$B$3000=$B364),,),0),MATCH(C320,'ce raw data'!$C$1:$CZ$1,0))),"-")</f>
        <v>-</v>
      </c>
      <c r="D364" s="8" t="str">
        <f>IFERROR(IF(INDEX('ce raw data'!$C$2:$CZ$3000,MATCH(1,INDEX(('ce raw data'!$A$2:$A$3000=C317)*('ce raw data'!$B$2:$B$3000=$B364),,),0),MATCH(D320,'ce raw data'!$C$1:$CZ$1,0))="","-",INDEX('ce raw data'!$C$2:$CZ$3000,MATCH(1,INDEX(('ce raw data'!$A$2:$A$3000=C317)*('ce raw data'!$B$2:$B$3000=$B364),,),0),MATCH(D320,'ce raw data'!$C$1:$CZ$1,0))),"-")</f>
        <v>-</v>
      </c>
      <c r="E364" s="8" t="str">
        <f>IFERROR(IF(INDEX('ce raw data'!$C$2:$CZ$3000,MATCH(1,INDEX(('ce raw data'!$A$2:$A$3000=C317)*('ce raw data'!$B$2:$B$3000=$B364),,),0),MATCH(E320,'ce raw data'!$C$1:$CZ$1,0))="","-",INDEX('ce raw data'!$C$2:$CZ$3000,MATCH(1,INDEX(('ce raw data'!$A$2:$A$3000=C317)*('ce raw data'!$B$2:$B$3000=$B364),,),0),MATCH(E320,'ce raw data'!$C$1:$CZ$1,0))),"-")</f>
        <v>-</v>
      </c>
      <c r="F364" s="8" t="str">
        <f>IFERROR(IF(INDEX('ce raw data'!$C$2:$CZ$3000,MATCH(1,INDEX(('ce raw data'!$A$2:$A$3000=C317)*('ce raw data'!$B$2:$B$3000=$B364),,),0),MATCH(F320,'ce raw data'!$C$1:$CZ$1,0))="","-",INDEX('ce raw data'!$C$2:$CZ$3000,MATCH(1,INDEX(('ce raw data'!$A$2:$A$3000=C317)*('ce raw data'!$B$2:$B$3000=$B364),,),0),MATCH(F320,'ce raw data'!$C$1:$CZ$1,0))),"-")</f>
        <v>-</v>
      </c>
      <c r="G364" s="8" t="str">
        <f>IFERROR(IF(INDEX('ce raw data'!$C$2:$CZ$3000,MATCH(1,INDEX(('ce raw data'!$A$2:$A$3000=C317)*('ce raw data'!$B$2:$B$3000=$B364),,),0),MATCH(G320,'ce raw data'!$C$1:$CZ$1,0))="","-",INDEX('ce raw data'!$C$2:$CZ$3000,MATCH(1,INDEX(('ce raw data'!$A$2:$A$3000=C317)*('ce raw data'!$B$2:$B$3000=$B364),,),0),MATCH(G320,'ce raw data'!$C$1:$CZ$1,0))),"-")</f>
        <v>-</v>
      </c>
      <c r="H364" s="8" t="str">
        <f>IFERROR(IF(INDEX('ce raw data'!$C$2:$CZ$3000,MATCH(1,INDEX(('ce raw data'!$A$2:$A$3000=C317)*('ce raw data'!$B$2:$B$3000=$B364),,),0),MATCH(H320,'ce raw data'!$C$1:$CZ$1,0))="","-",INDEX('ce raw data'!$C$2:$CZ$3000,MATCH(1,INDEX(('ce raw data'!$A$2:$A$3000=C317)*('ce raw data'!$B$2:$B$3000=$B364),,),0),MATCH(H320,'ce raw data'!$C$1:$CZ$1,0))),"-")</f>
        <v>-</v>
      </c>
      <c r="I364" s="8" t="str">
        <f>IFERROR(IF(INDEX('ce raw data'!$C$2:$CZ$3000,MATCH(1,INDEX(('ce raw data'!$A$2:$A$3000=C317)*('ce raw data'!$B$2:$B$3000=$B364),,),0),MATCH(I320,'ce raw data'!$C$1:$CZ$1,0))="","-",INDEX('ce raw data'!$C$2:$CZ$3000,MATCH(1,INDEX(('ce raw data'!$A$2:$A$3000=C317)*('ce raw data'!$B$2:$B$3000=$B364),,),0),MATCH(I320,'ce raw data'!$C$1:$CZ$1,0))),"-")</f>
        <v>-</v>
      </c>
      <c r="J364" s="8" t="str">
        <f>IFERROR(IF(INDEX('ce raw data'!$C$2:$CZ$3000,MATCH(1,INDEX(('ce raw data'!$A$2:$A$3000=C317)*('ce raw data'!$B$2:$B$3000=$B364),,),0),MATCH(J320,'ce raw data'!$C$1:$CZ$1,0))="","-",INDEX('ce raw data'!$C$2:$CZ$3000,MATCH(1,INDEX(('ce raw data'!$A$2:$A$3000=C317)*('ce raw data'!$B$2:$B$3000=$B364),,),0),MATCH(J320,'ce raw data'!$C$1:$CZ$1,0))),"-")</f>
        <v>-</v>
      </c>
      <c r="K364" s="8" t="str">
        <f>IFERROR(IF(INDEX('ce raw data'!$C$2:$CZ$3000,MATCH(1,INDEX(('ce raw data'!$A$2:$A$3000=C317)*('ce raw data'!$B$2:$B$3000=$B364),,),0),MATCH(K320,'ce raw data'!$C$1:$CZ$1,0))="","-",INDEX('ce raw data'!$C$2:$CZ$3000,MATCH(1,INDEX(('ce raw data'!$A$2:$A$3000=C317)*('ce raw data'!$B$2:$B$3000=$B364),,),0),MATCH(K320,'ce raw data'!$C$1:$CZ$1,0))),"-")</f>
        <v>-</v>
      </c>
      <c r="L364" s="8" t="str">
        <f>IFERROR(IF(INDEX('ce raw data'!$C$2:$CZ$3000,MATCH(1,INDEX(('ce raw data'!$A$2:$A$3000=C317)*('ce raw data'!$B$2:$B$3000=$B364),,),0),MATCH(L320,'ce raw data'!$C$1:$CZ$1,0))="","-",INDEX('ce raw data'!$C$2:$CZ$3000,MATCH(1,INDEX(('ce raw data'!$A$2:$A$3000=C317)*('ce raw data'!$B$2:$B$3000=$B364),,),0),MATCH(L320,'ce raw data'!$C$1:$CZ$1,0))),"-")</f>
        <v>-</v>
      </c>
      <c r="M364" s="8" t="str">
        <f>IFERROR(IF(INDEX('ce raw data'!$C$2:$CZ$3000,MATCH(1,INDEX(('ce raw data'!$A$2:$A$3000=C317)*('ce raw data'!$B$2:$B$3000=$B364),,),0),MATCH(M320,'ce raw data'!$C$1:$CZ$1,0))="","-",INDEX('ce raw data'!$C$2:$CZ$3000,MATCH(1,INDEX(('ce raw data'!$A$2:$A$3000=C317)*('ce raw data'!$B$2:$B$3000=$B364),,),0),MATCH(M320,'ce raw data'!$C$1:$CZ$1,0))),"-")</f>
        <v>-</v>
      </c>
      <c r="N364" s="8" t="str">
        <f>IFERROR(IF(INDEX('ce raw data'!$C$2:$CZ$3000,MATCH(1,INDEX(('ce raw data'!$A$2:$A$3000=C317)*('ce raw data'!$B$2:$B$3000=$B364),,),0),MATCH(N320,'ce raw data'!$C$1:$CZ$1,0))="","-",INDEX('ce raw data'!$C$2:$CZ$3000,MATCH(1,INDEX(('ce raw data'!$A$2:$A$3000=C317)*('ce raw data'!$B$2:$B$3000=$B364),,),0),MATCH(N320,'ce raw data'!$C$1:$CZ$1,0))),"-")</f>
        <v>-</v>
      </c>
    </row>
    <row r="365" spans="2:14" hidden="1" x14ac:dyDescent="0.4">
      <c r="B365" s="12"/>
      <c r="C365" s="8" t="str">
        <f>IFERROR(IF(INDEX('ce raw data'!$C$2:$CZ$3000,MATCH(1,INDEX(('ce raw data'!$A$2:$A$3000=C317)*('ce raw data'!$B$2:$B$3000=$B366),,),0),MATCH(SUBSTITUTE(C320,"Allele","Height"),'ce raw data'!$C$1:$CZ$1,0))="","-",INDEX('ce raw data'!$C$2:$CZ$3000,MATCH(1,INDEX(('ce raw data'!$A$2:$A$3000=C317)*('ce raw data'!$B$2:$B$3000=$B366),,),0),MATCH(SUBSTITUTE(C320,"Allele","Height"),'ce raw data'!$C$1:$CZ$1,0))),"-")</f>
        <v>-</v>
      </c>
      <c r="D365" s="8" t="str">
        <f>IFERROR(IF(INDEX('ce raw data'!$C$2:$CZ$3000,MATCH(1,INDEX(('ce raw data'!$A$2:$A$3000=C317)*('ce raw data'!$B$2:$B$3000=$B366),,),0),MATCH(SUBSTITUTE(D320,"Allele","Height"),'ce raw data'!$C$1:$CZ$1,0))="","-",INDEX('ce raw data'!$C$2:$CZ$3000,MATCH(1,INDEX(('ce raw data'!$A$2:$A$3000=C317)*('ce raw data'!$B$2:$B$3000=$B366),,),0),MATCH(SUBSTITUTE(D320,"Allele","Height"),'ce raw data'!$C$1:$CZ$1,0))),"-")</f>
        <v>-</v>
      </c>
      <c r="E365" s="8" t="str">
        <f>IFERROR(IF(INDEX('ce raw data'!$C$2:$CZ$3000,MATCH(1,INDEX(('ce raw data'!$A$2:$A$3000=C317)*('ce raw data'!$B$2:$B$3000=$B366),,),0),MATCH(SUBSTITUTE(E320,"Allele","Height"),'ce raw data'!$C$1:$CZ$1,0))="","-",INDEX('ce raw data'!$C$2:$CZ$3000,MATCH(1,INDEX(('ce raw data'!$A$2:$A$3000=C317)*('ce raw data'!$B$2:$B$3000=$B366),,),0),MATCH(SUBSTITUTE(E320,"Allele","Height"),'ce raw data'!$C$1:$CZ$1,0))),"-")</f>
        <v>-</v>
      </c>
      <c r="F365" s="8" t="str">
        <f>IFERROR(IF(INDEX('ce raw data'!$C$2:$CZ$3000,MATCH(1,INDEX(('ce raw data'!$A$2:$A$3000=C317)*('ce raw data'!$B$2:$B$3000=$B366),,),0),MATCH(SUBSTITUTE(F320,"Allele","Height"),'ce raw data'!$C$1:$CZ$1,0))="","-",INDEX('ce raw data'!$C$2:$CZ$3000,MATCH(1,INDEX(('ce raw data'!$A$2:$A$3000=C317)*('ce raw data'!$B$2:$B$3000=$B366),,),0),MATCH(SUBSTITUTE(F320,"Allele","Height"),'ce raw data'!$C$1:$CZ$1,0))),"-")</f>
        <v>-</v>
      </c>
      <c r="G365" s="8" t="str">
        <f>IFERROR(IF(INDEX('ce raw data'!$C$2:$CZ$3000,MATCH(1,INDEX(('ce raw data'!$A$2:$A$3000=C317)*('ce raw data'!$B$2:$B$3000=$B366),,),0),MATCH(SUBSTITUTE(G320,"Allele","Height"),'ce raw data'!$C$1:$CZ$1,0))="","-",INDEX('ce raw data'!$C$2:$CZ$3000,MATCH(1,INDEX(('ce raw data'!$A$2:$A$3000=C317)*('ce raw data'!$B$2:$B$3000=$B366),,),0),MATCH(SUBSTITUTE(G320,"Allele","Height"),'ce raw data'!$C$1:$CZ$1,0))),"-")</f>
        <v>-</v>
      </c>
      <c r="H365" s="8" t="str">
        <f>IFERROR(IF(INDEX('ce raw data'!$C$2:$CZ$3000,MATCH(1,INDEX(('ce raw data'!$A$2:$A$3000=C317)*('ce raw data'!$B$2:$B$3000=$B366),,),0),MATCH(SUBSTITUTE(H320,"Allele","Height"),'ce raw data'!$C$1:$CZ$1,0))="","-",INDEX('ce raw data'!$C$2:$CZ$3000,MATCH(1,INDEX(('ce raw data'!$A$2:$A$3000=C317)*('ce raw data'!$B$2:$B$3000=$B366),,),0),MATCH(SUBSTITUTE(H320,"Allele","Height"),'ce raw data'!$C$1:$CZ$1,0))),"-")</f>
        <v>-</v>
      </c>
      <c r="I365" s="8" t="str">
        <f>IFERROR(IF(INDEX('ce raw data'!$C$2:$CZ$3000,MATCH(1,INDEX(('ce raw data'!$A$2:$A$3000=C317)*('ce raw data'!$B$2:$B$3000=$B366),,),0),MATCH(SUBSTITUTE(I320,"Allele","Height"),'ce raw data'!$C$1:$CZ$1,0))="","-",INDEX('ce raw data'!$C$2:$CZ$3000,MATCH(1,INDEX(('ce raw data'!$A$2:$A$3000=C317)*('ce raw data'!$B$2:$B$3000=$B366),,),0),MATCH(SUBSTITUTE(I320,"Allele","Height"),'ce raw data'!$C$1:$CZ$1,0))),"-")</f>
        <v>-</v>
      </c>
      <c r="J365" s="8" t="str">
        <f>IFERROR(IF(INDEX('ce raw data'!$C$2:$CZ$3000,MATCH(1,INDEX(('ce raw data'!$A$2:$A$3000=C317)*('ce raw data'!$B$2:$B$3000=$B366),,),0),MATCH(SUBSTITUTE(J320,"Allele","Height"),'ce raw data'!$C$1:$CZ$1,0))="","-",INDEX('ce raw data'!$C$2:$CZ$3000,MATCH(1,INDEX(('ce raw data'!$A$2:$A$3000=C317)*('ce raw data'!$B$2:$B$3000=$B366),,),0),MATCH(SUBSTITUTE(J320,"Allele","Height"),'ce raw data'!$C$1:$CZ$1,0))),"-")</f>
        <v>-</v>
      </c>
      <c r="K365" s="8" t="str">
        <f>IFERROR(IF(INDEX('ce raw data'!$C$2:$CZ$3000,MATCH(1,INDEX(('ce raw data'!$A$2:$A$3000=C317)*('ce raw data'!$B$2:$B$3000=$B366),,),0),MATCH(SUBSTITUTE(K320,"Allele","Height"),'ce raw data'!$C$1:$CZ$1,0))="","-",INDEX('ce raw data'!$C$2:$CZ$3000,MATCH(1,INDEX(('ce raw data'!$A$2:$A$3000=C317)*('ce raw data'!$B$2:$B$3000=$B366),,),0),MATCH(SUBSTITUTE(K320,"Allele","Height"),'ce raw data'!$C$1:$CZ$1,0))),"-")</f>
        <v>-</v>
      </c>
      <c r="L365" s="8" t="str">
        <f>IFERROR(IF(INDEX('ce raw data'!$C$2:$CZ$3000,MATCH(1,INDEX(('ce raw data'!$A$2:$A$3000=C317)*('ce raw data'!$B$2:$B$3000=$B366),,),0),MATCH(SUBSTITUTE(L320,"Allele","Height"),'ce raw data'!$C$1:$CZ$1,0))="","-",INDEX('ce raw data'!$C$2:$CZ$3000,MATCH(1,INDEX(('ce raw data'!$A$2:$A$3000=C317)*('ce raw data'!$B$2:$B$3000=$B366),,),0),MATCH(SUBSTITUTE(L320,"Allele","Height"),'ce raw data'!$C$1:$CZ$1,0))),"-")</f>
        <v>-</v>
      </c>
      <c r="M365" s="8" t="str">
        <f>IFERROR(IF(INDEX('ce raw data'!$C$2:$CZ$3000,MATCH(1,INDEX(('ce raw data'!$A$2:$A$3000=C317)*('ce raw data'!$B$2:$B$3000=$B366),,),0),MATCH(SUBSTITUTE(M320,"Allele","Height"),'ce raw data'!$C$1:$CZ$1,0))="","-",INDEX('ce raw data'!$C$2:$CZ$3000,MATCH(1,INDEX(('ce raw data'!$A$2:$A$3000=C317)*('ce raw data'!$B$2:$B$3000=$B366),,),0),MATCH(SUBSTITUTE(M320,"Allele","Height"),'ce raw data'!$C$1:$CZ$1,0))),"-")</f>
        <v>-</v>
      </c>
      <c r="N365" s="8" t="str">
        <f>IFERROR(IF(INDEX('ce raw data'!$C$2:$CZ$3000,MATCH(1,INDEX(('ce raw data'!$A$2:$A$3000=C317)*('ce raw data'!$B$2:$B$3000=$B366),,),0),MATCH(SUBSTITUTE(N320,"Allele","Height"),'ce raw data'!$C$1:$CZ$1,0))="","-",INDEX('ce raw data'!$C$2:$CZ$3000,MATCH(1,INDEX(('ce raw data'!$A$2:$A$3000=C317)*('ce raw data'!$B$2:$B$3000=$B366),,),0),MATCH(SUBSTITUTE(N320,"Allele","Height"),'ce raw data'!$C$1:$CZ$1,0))),"-")</f>
        <v>-</v>
      </c>
    </row>
    <row r="366" spans="2:14" x14ac:dyDescent="0.4">
      <c r="B366" s="12" t="str">
        <f>'Allele Call Table'!$A$115</f>
        <v>D22S1045</v>
      </c>
      <c r="C366" s="8" t="str">
        <f>IFERROR(IF(INDEX('ce raw data'!$C$2:$CZ$3000,MATCH(1,INDEX(('ce raw data'!$A$2:$A$3000=C317)*('ce raw data'!$B$2:$B$3000=$B366),,),0),MATCH(C320,'ce raw data'!$C$1:$CZ$1,0))="","-",INDEX('ce raw data'!$C$2:$CZ$3000,MATCH(1,INDEX(('ce raw data'!$A$2:$A$3000=C317)*('ce raw data'!$B$2:$B$3000=$B366),,),0),MATCH(C320,'ce raw data'!$C$1:$CZ$1,0))),"-")</f>
        <v>-</v>
      </c>
      <c r="D366" s="8" t="str">
        <f>IFERROR(IF(INDEX('ce raw data'!$C$2:$CZ$3000,MATCH(1,INDEX(('ce raw data'!$A$2:$A$3000=C317)*('ce raw data'!$B$2:$B$3000=$B366),,),0),MATCH(D320,'ce raw data'!$C$1:$CZ$1,0))="","-",INDEX('ce raw data'!$C$2:$CZ$3000,MATCH(1,INDEX(('ce raw data'!$A$2:$A$3000=C317)*('ce raw data'!$B$2:$B$3000=$B366),,),0),MATCH(D320,'ce raw data'!$C$1:$CZ$1,0))),"-")</f>
        <v>-</v>
      </c>
      <c r="E366" s="8" t="str">
        <f>IFERROR(IF(INDEX('ce raw data'!$C$2:$CZ$3000,MATCH(1,INDEX(('ce raw data'!$A$2:$A$3000=C317)*('ce raw data'!$B$2:$B$3000=$B366),,),0),MATCH(E320,'ce raw data'!$C$1:$CZ$1,0))="","-",INDEX('ce raw data'!$C$2:$CZ$3000,MATCH(1,INDEX(('ce raw data'!$A$2:$A$3000=C317)*('ce raw data'!$B$2:$B$3000=$B366),,),0),MATCH(E320,'ce raw data'!$C$1:$CZ$1,0))),"-")</f>
        <v>-</v>
      </c>
      <c r="F366" s="8" t="str">
        <f>IFERROR(IF(INDEX('ce raw data'!$C$2:$CZ$3000,MATCH(1,INDEX(('ce raw data'!$A$2:$A$3000=C317)*('ce raw data'!$B$2:$B$3000=$B366),,),0),MATCH(F320,'ce raw data'!$C$1:$CZ$1,0))="","-",INDEX('ce raw data'!$C$2:$CZ$3000,MATCH(1,INDEX(('ce raw data'!$A$2:$A$3000=C317)*('ce raw data'!$B$2:$B$3000=$B366),,),0),MATCH(F320,'ce raw data'!$C$1:$CZ$1,0))),"-")</f>
        <v>-</v>
      </c>
      <c r="G366" s="8" t="str">
        <f>IFERROR(IF(INDEX('ce raw data'!$C$2:$CZ$3000,MATCH(1,INDEX(('ce raw data'!$A$2:$A$3000=C317)*('ce raw data'!$B$2:$B$3000=$B366),,),0),MATCH(G320,'ce raw data'!$C$1:$CZ$1,0))="","-",INDEX('ce raw data'!$C$2:$CZ$3000,MATCH(1,INDEX(('ce raw data'!$A$2:$A$3000=C317)*('ce raw data'!$B$2:$B$3000=$B366),,),0),MATCH(G320,'ce raw data'!$C$1:$CZ$1,0))),"-")</f>
        <v>-</v>
      </c>
      <c r="H366" s="8" t="str">
        <f>IFERROR(IF(INDEX('ce raw data'!$C$2:$CZ$3000,MATCH(1,INDEX(('ce raw data'!$A$2:$A$3000=C317)*('ce raw data'!$B$2:$B$3000=$B366),,),0),MATCH(H320,'ce raw data'!$C$1:$CZ$1,0))="","-",INDEX('ce raw data'!$C$2:$CZ$3000,MATCH(1,INDEX(('ce raw data'!$A$2:$A$3000=C317)*('ce raw data'!$B$2:$B$3000=$B366),,),0),MATCH(H320,'ce raw data'!$C$1:$CZ$1,0))),"-")</f>
        <v>-</v>
      </c>
      <c r="I366" s="8" t="str">
        <f>IFERROR(IF(INDEX('ce raw data'!$C$2:$CZ$3000,MATCH(1,INDEX(('ce raw data'!$A$2:$A$3000=C317)*('ce raw data'!$B$2:$B$3000=$B366),,),0),MATCH(I320,'ce raw data'!$C$1:$CZ$1,0))="","-",INDEX('ce raw data'!$C$2:$CZ$3000,MATCH(1,INDEX(('ce raw data'!$A$2:$A$3000=C317)*('ce raw data'!$B$2:$B$3000=$B366),,),0),MATCH(I320,'ce raw data'!$C$1:$CZ$1,0))),"-")</f>
        <v>-</v>
      </c>
      <c r="J366" s="8" t="str">
        <f>IFERROR(IF(INDEX('ce raw data'!$C$2:$CZ$3000,MATCH(1,INDEX(('ce raw data'!$A$2:$A$3000=C317)*('ce raw data'!$B$2:$B$3000=$B366),,),0),MATCH(J320,'ce raw data'!$C$1:$CZ$1,0))="","-",INDEX('ce raw data'!$C$2:$CZ$3000,MATCH(1,INDEX(('ce raw data'!$A$2:$A$3000=C317)*('ce raw data'!$B$2:$B$3000=$B366),,),0),MATCH(J320,'ce raw data'!$C$1:$CZ$1,0))),"-")</f>
        <v>-</v>
      </c>
      <c r="K366" s="8" t="str">
        <f>IFERROR(IF(INDEX('ce raw data'!$C$2:$CZ$3000,MATCH(1,INDEX(('ce raw data'!$A$2:$A$3000=C317)*('ce raw data'!$B$2:$B$3000=$B366),,),0),MATCH(K320,'ce raw data'!$C$1:$CZ$1,0))="","-",INDEX('ce raw data'!$C$2:$CZ$3000,MATCH(1,INDEX(('ce raw data'!$A$2:$A$3000=C317)*('ce raw data'!$B$2:$B$3000=$B366),,),0),MATCH(K320,'ce raw data'!$C$1:$CZ$1,0))),"-")</f>
        <v>-</v>
      </c>
      <c r="L366" s="8" t="str">
        <f>IFERROR(IF(INDEX('ce raw data'!$C$2:$CZ$3000,MATCH(1,INDEX(('ce raw data'!$A$2:$A$3000=C317)*('ce raw data'!$B$2:$B$3000=$B366),,),0),MATCH(L320,'ce raw data'!$C$1:$CZ$1,0))="","-",INDEX('ce raw data'!$C$2:$CZ$3000,MATCH(1,INDEX(('ce raw data'!$A$2:$A$3000=C317)*('ce raw data'!$B$2:$B$3000=$B366),,),0),MATCH(L320,'ce raw data'!$C$1:$CZ$1,0))),"-")</f>
        <v>-</v>
      </c>
      <c r="M366" s="8" t="str">
        <f>IFERROR(IF(INDEX('ce raw data'!$C$2:$CZ$3000,MATCH(1,INDEX(('ce raw data'!$A$2:$A$3000=C317)*('ce raw data'!$B$2:$B$3000=$B366),,),0),MATCH(M320,'ce raw data'!$C$1:$CZ$1,0))="","-",INDEX('ce raw data'!$C$2:$CZ$3000,MATCH(1,INDEX(('ce raw data'!$A$2:$A$3000=C317)*('ce raw data'!$B$2:$B$3000=$B366),,),0),MATCH(M320,'ce raw data'!$C$1:$CZ$1,0))),"-")</f>
        <v>-</v>
      </c>
      <c r="N366" s="8" t="str">
        <f>IFERROR(IF(INDEX('ce raw data'!$C$2:$CZ$3000,MATCH(1,INDEX(('ce raw data'!$A$2:$A$3000=C317)*('ce raw data'!$B$2:$B$3000=$B366),,),0),MATCH(N320,'ce raw data'!$C$1:$CZ$1,0))="","-",INDEX('ce raw data'!$C$2:$CZ$3000,MATCH(1,INDEX(('ce raw data'!$A$2:$A$3000=C317)*('ce raw data'!$B$2:$B$3000=$B366),,),0),MATCH(N320,'ce raw data'!$C$1:$CZ$1,0))),"-")</f>
        <v>-</v>
      </c>
    </row>
    <row r="367" spans="2:14" hidden="1" x14ac:dyDescent="0.4">
      <c r="B367" s="10"/>
      <c r="C367" s="8" t="str">
        <f>IFERROR(IF(INDEX('ce raw data'!$C$2:$CZ$3000,MATCH(1,INDEX(('ce raw data'!$A$2:$A$3000=C317)*('ce raw data'!$B$2:$B$3000=$B368),,),0),MATCH(SUBSTITUTE(C320,"Allele","Height"),'ce raw data'!$C$1:$CZ$1,0))="","-",INDEX('ce raw data'!$C$2:$CZ$3000,MATCH(1,INDEX(('ce raw data'!$A$2:$A$3000=C317)*('ce raw data'!$B$2:$B$3000=$B368),,),0),MATCH(SUBSTITUTE(C320,"Allele","Height"),'ce raw data'!$C$1:$CZ$1,0))),"-")</f>
        <v>-</v>
      </c>
      <c r="D367" s="8" t="str">
        <f>IFERROR(IF(INDEX('ce raw data'!$C$2:$CZ$3000,MATCH(1,INDEX(('ce raw data'!$A$2:$A$3000=C317)*('ce raw data'!$B$2:$B$3000=$B368),,),0),MATCH(SUBSTITUTE(D320,"Allele","Height"),'ce raw data'!$C$1:$CZ$1,0))="","-",INDEX('ce raw data'!$C$2:$CZ$3000,MATCH(1,INDEX(('ce raw data'!$A$2:$A$3000=C317)*('ce raw data'!$B$2:$B$3000=$B368),,),0),MATCH(SUBSTITUTE(D320,"Allele","Height"),'ce raw data'!$C$1:$CZ$1,0))),"-")</f>
        <v>-</v>
      </c>
      <c r="E367" s="8" t="str">
        <f>IFERROR(IF(INDEX('ce raw data'!$C$2:$CZ$3000,MATCH(1,INDEX(('ce raw data'!$A$2:$A$3000=C317)*('ce raw data'!$B$2:$B$3000=$B368),,),0),MATCH(SUBSTITUTE(E320,"Allele","Height"),'ce raw data'!$C$1:$CZ$1,0))="","-",INDEX('ce raw data'!$C$2:$CZ$3000,MATCH(1,INDEX(('ce raw data'!$A$2:$A$3000=C317)*('ce raw data'!$B$2:$B$3000=$B368),,),0),MATCH(SUBSTITUTE(E320,"Allele","Height"),'ce raw data'!$C$1:$CZ$1,0))),"-")</f>
        <v>-</v>
      </c>
      <c r="F367" s="8" t="str">
        <f>IFERROR(IF(INDEX('ce raw data'!$C$2:$CZ$3000,MATCH(1,INDEX(('ce raw data'!$A$2:$A$3000=C317)*('ce raw data'!$B$2:$B$3000=$B368),,),0),MATCH(SUBSTITUTE(F320,"Allele","Height"),'ce raw data'!$C$1:$CZ$1,0))="","-",INDEX('ce raw data'!$C$2:$CZ$3000,MATCH(1,INDEX(('ce raw data'!$A$2:$A$3000=C317)*('ce raw data'!$B$2:$B$3000=$B368),,),0),MATCH(SUBSTITUTE(F320,"Allele","Height"),'ce raw data'!$C$1:$CZ$1,0))),"-")</f>
        <v>-</v>
      </c>
      <c r="G367" s="8" t="str">
        <f>IFERROR(IF(INDEX('ce raw data'!$C$2:$CZ$3000,MATCH(1,INDEX(('ce raw data'!$A$2:$A$3000=C317)*('ce raw data'!$B$2:$B$3000=$B368),,),0),MATCH(SUBSTITUTE(G320,"Allele","Height"),'ce raw data'!$C$1:$CZ$1,0))="","-",INDEX('ce raw data'!$C$2:$CZ$3000,MATCH(1,INDEX(('ce raw data'!$A$2:$A$3000=C317)*('ce raw data'!$B$2:$B$3000=$B368),,),0),MATCH(SUBSTITUTE(G320,"Allele","Height"),'ce raw data'!$C$1:$CZ$1,0))),"-")</f>
        <v>-</v>
      </c>
      <c r="H367" s="8" t="str">
        <f>IFERROR(IF(INDEX('ce raw data'!$C$2:$CZ$3000,MATCH(1,INDEX(('ce raw data'!$A$2:$A$3000=C317)*('ce raw data'!$B$2:$B$3000=$B368),,),0),MATCH(SUBSTITUTE(H320,"Allele","Height"),'ce raw data'!$C$1:$CZ$1,0))="","-",INDEX('ce raw data'!$C$2:$CZ$3000,MATCH(1,INDEX(('ce raw data'!$A$2:$A$3000=C317)*('ce raw data'!$B$2:$B$3000=$B368),,),0),MATCH(SUBSTITUTE(H320,"Allele","Height"),'ce raw data'!$C$1:$CZ$1,0))),"-")</f>
        <v>-</v>
      </c>
      <c r="I367" s="8" t="str">
        <f>IFERROR(IF(INDEX('ce raw data'!$C$2:$CZ$3000,MATCH(1,INDEX(('ce raw data'!$A$2:$A$3000=C317)*('ce raw data'!$B$2:$B$3000=$B368),,),0),MATCH(SUBSTITUTE(I320,"Allele","Height"),'ce raw data'!$C$1:$CZ$1,0))="","-",INDEX('ce raw data'!$C$2:$CZ$3000,MATCH(1,INDEX(('ce raw data'!$A$2:$A$3000=C317)*('ce raw data'!$B$2:$B$3000=$B368),,),0),MATCH(SUBSTITUTE(I320,"Allele","Height"),'ce raw data'!$C$1:$CZ$1,0))),"-")</f>
        <v>-</v>
      </c>
      <c r="J367" s="8" t="str">
        <f>IFERROR(IF(INDEX('ce raw data'!$C$2:$CZ$3000,MATCH(1,INDEX(('ce raw data'!$A$2:$A$3000=C317)*('ce raw data'!$B$2:$B$3000=$B368),,),0),MATCH(SUBSTITUTE(J320,"Allele","Height"),'ce raw data'!$C$1:$CZ$1,0))="","-",INDEX('ce raw data'!$C$2:$CZ$3000,MATCH(1,INDEX(('ce raw data'!$A$2:$A$3000=C317)*('ce raw data'!$B$2:$B$3000=$B368),,),0),MATCH(SUBSTITUTE(J320,"Allele","Height"),'ce raw data'!$C$1:$CZ$1,0))),"-")</f>
        <v>-</v>
      </c>
      <c r="K367" s="8" t="str">
        <f>IFERROR(IF(INDEX('ce raw data'!$C$2:$CZ$3000,MATCH(1,INDEX(('ce raw data'!$A$2:$A$3000=C317)*('ce raw data'!$B$2:$B$3000=$B368),,),0),MATCH(SUBSTITUTE(K320,"Allele","Height"),'ce raw data'!$C$1:$CZ$1,0))="","-",INDEX('ce raw data'!$C$2:$CZ$3000,MATCH(1,INDEX(('ce raw data'!$A$2:$A$3000=C317)*('ce raw data'!$B$2:$B$3000=$B368),,),0),MATCH(SUBSTITUTE(K320,"Allele","Height"),'ce raw data'!$C$1:$CZ$1,0))),"-")</f>
        <v>-</v>
      </c>
      <c r="L367" s="8" t="str">
        <f>IFERROR(IF(INDEX('ce raw data'!$C$2:$CZ$3000,MATCH(1,INDEX(('ce raw data'!$A$2:$A$3000=C317)*('ce raw data'!$B$2:$B$3000=$B368),,),0),MATCH(SUBSTITUTE(L320,"Allele","Height"),'ce raw data'!$C$1:$CZ$1,0))="","-",INDEX('ce raw data'!$C$2:$CZ$3000,MATCH(1,INDEX(('ce raw data'!$A$2:$A$3000=C317)*('ce raw data'!$B$2:$B$3000=$B368),,),0),MATCH(SUBSTITUTE(L320,"Allele","Height"),'ce raw data'!$C$1:$CZ$1,0))),"-")</f>
        <v>-</v>
      </c>
      <c r="M367" s="8" t="str">
        <f>IFERROR(IF(INDEX('ce raw data'!$C$2:$CZ$3000,MATCH(1,INDEX(('ce raw data'!$A$2:$A$3000=C317)*('ce raw data'!$B$2:$B$3000=$B368),,),0),MATCH(SUBSTITUTE(M320,"Allele","Height"),'ce raw data'!$C$1:$CZ$1,0))="","-",INDEX('ce raw data'!$C$2:$CZ$3000,MATCH(1,INDEX(('ce raw data'!$A$2:$A$3000=C317)*('ce raw data'!$B$2:$B$3000=$B368),,),0),MATCH(SUBSTITUTE(M320,"Allele","Height"),'ce raw data'!$C$1:$CZ$1,0))),"-")</f>
        <v>-</v>
      </c>
      <c r="N367" s="8" t="str">
        <f>IFERROR(IF(INDEX('ce raw data'!$C$2:$CZ$3000,MATCH(1,INDEX(('ce raw data'!$A$2:$A$3000=C317)*('ce raw data'!$B$2:$B$3000=$B368),,),0),MATCH(SUBSTITUTE(N320,"Allele","Height"),'ce raw data'!$C$1:$CZ$1,0))="","-",INDEX('ce raw data'!$C$2:$CZ$3000,MATCH(1,INDEX(('ce raw data'!$A$2:$A$3000=C317)*('ce raw data'!$B$2:$B$3000=$B368),,),0),MATCH(SUBSTITUTE(N320,"Allele","Height"),'ce raw data'!$C$1:$CZ$1,0))),"-")</f>
        <v>-</v>
      </c>
    </row>
    <row r="368" spans="2:14" x14ac:dyDescent="0.4">
      <c r="B368" s="13" t="str">
        <f>'Allele Call Table'!$A$117</f>
        <v>DYS391</v>
      </c>
      <c r="C368" s="8" t="str">
        <f>IFERROR(IF(INDEX('ce raw data'!$C$2:$CZ$3000,MATCH(1,INDEX(('ce raw data'!$A$2:$A$3000=C317)*('ce raw data'!$B$2:$B$3000=$B368),,),0),MATCH(C320,'ce raw data'!$C$1:$CZ$1,0))="","-",INDEX('ce raw data'!$C$2:$CZ$3000,MATCH(1,INDEX(('ce raw data'!$A$2:$A$3000=C317)*('ce raw data'!$B$2:$B$3000=$B368),,),0),MATCH(C320,'ce raw data'!$C$1:$CZ$1,0))),"-")</f>
        <v>-</v>
      </c>
      <c r="D368" s="8" t="str">
        <f>IFERROR(IF(INDEX('ce raw data'!$C$2:$CZ$3000,MATCH(1,INDEX(('ce raw data'!$A$2:$A$3000=C317)*('ce raw data'!$B$2:$B$3000=$B368),,),0),MATCH(D320,'ce raw data'!$C$1:$CZ$1,0))="","-",INDEX('ce raw data'!$C$2:$CZ$3000,MATCH(1,INDEX(('ce raw data'!$A$2:$A$3000=C317)*('ce raw data'!$B$2:$B$3000=$B368),,),0),MATCH(D320,'ce raw data'!$C$1:$CZ$1,0))),"-")</f>
        <v>-</v>
      </c>
      <c r="E368" s="8" t="str">
        <f>IFERROR(IF(INDEX('ce raw data'!$C$2:$CZ$3000,MATCH(1,INDEX(('ce raw data'!$A$2:$A$3000=C317)*('ce raw data'!$B$2:$B$3000=$B368),,),0),MATCH(E320,'ce raw data'!$C$1:$CZ$1,0))="","-",INDEX('ce raw data'!$C$2:$CZ$3000,MATCH(1,INDEX(('ce raw data'!$A$2:$A$3000=C317)*('ce raw data'!$B$2:$B$3000=$B368),,),0),MATCH(E320,'ce raw data'!$C$1:$CZ$1,0))),"-")</f>
        <v>-</v>
      </c>
      <c r="F368" s="8" t="str">
        <f>IFERROR(IF(INDEX('ce raw data'!$C$2:$CZ$3000,MATCH(1,INDEX(('ce raw data'!$A$2:$A$3000=C317)*('ce raw data'!$B$2:$B$3000=$B368),,),0),MATCH(F320,'ce raw data'!$C$1:$CZ$1,0))="","-",INDEX('ce raw data'!$C$2:$CZ$3000,MATCH(1,INDEX(('ce raw data'!$A$2:$A$3000=C317)*('ce raw data'!$B$2:$B$3000=$B368),,),0),MATCH(F320,'ce raw data'!$C$1:$CZ$1,0))),"-")</f>
        <v>-</v>
      </c>
      <c r="G368" s="8" t="str">
        <f>IFERROR(IF(INDEX('ce raw data'!$C$2:$CZ$3000,MATCH(1,INDEX(('ce raw data'!$A$2:$A$3000=C317)*('ce raw data'!$B$2:$B$3000=$B368),,),0),MATCH(G320,'ce raw data'!$C$1:$CZ$1,0))="","-",INDEX('ce raw data'!$C$2:$CZ$3000,MATCH(1,INDEX(('ce raw data'!$A$2:$A$3000=C317)*('ce raw data'!$B$2:$B$3000=$B368),,),0),MATCH(G320,'ce raw data'!$C$1:$CZ$1,0))),"-")</f>
        <v>-</v>
      </c>
      <c r="H368" s="8" t="str">
        <f>IFERROR(IF(INDEX('ce raw data'!$C$2:$CZ$3000,MATCH(1,INDEX(('ce raw data'!$A$2:$A$3000=C317)*('ce raw data'!$B$2:$B$3000=$B368),,),0),MATCH(H320,'ce raw data'!$C$1:$CZ$1,0))="","-",INDEX('ce raw data'!$C$2:$CZ$3000,MATCH(1,INDEX(('ce raw data'!$A$2:$A$3000=C317)*('ce raw data'!$B$2:$B$3000=$B368),,),0),MATCH(H320,'ce raw data'!$C$1:$CZ$1,0))),"-")</f>
        <v>-</v>
      </c>
      <c r="I368" s="8" t="str">
        <f>IFERROR(IF(INDEX('ce raw data'!$C$2:$CZ$3000,MATCH(1,INDEX(('ce raw data'!$A$2:$A$3000=C317)*('ce raw data'!$B$2:$B$3000=$B368),,),0),MATCH(I320,'ce raw data'!$C$1:$CZ$1,0))="","-",INDEX('ce raw data'!$C$2:$CZ$3000,MATCH(1,INDEX(('ce raw data'!$A$2:$A$3000=C317)*('ce raw data'!$B$2:$B$3000=$B368),,),0),MATCH(I320,'ce raw data'!$C$1:$CZ$1,0))),"-")</f>
        <v>-</v>
      </c>
      <c r="J368" s="8" t="str">
        <f>IFERROR(IF(INDEX('ce raw data'!$C$2:$CZ$3000,MATCH(1,INDEX(('ce raw data'!$A$2:$A$3000=C317)*('ce raw data'!$B$2:$B$3000=$B368),,),0),MATCH(J320,'ce raw data'!$C$1:$CZ$1,0))="","-",INDEX('ce raw data'!$C$2:$CZ$3000,MATCH(1,INDEX(('ce raw data'!$A$2:$A$3000=C317)*('ce raw data'!$B$2:$B$3000=$B368),,),0),MATCH(J320,'ce raw data'!$C$1:$CZ$1,0))),"-")</f>
        <v>-</v>
      </c>
      <c r="K368" s="8" t="str">
        <f>IFERROR(IF(INDEX('ce raw data'!$C$2:$CZ$3000,MATCH(1,INDEX(('ce raw data'!$A$2:$A$3000=C317)*('ce raw data'!$B$2:$B$3000=$B368),,),0),MATCH(K320,'ce raw data'!$C$1:$CZ$1,0))="","-",INDEX('ce raw data'!$C$2:$CZ$3000,MATCH(1,INDEX(('ce raw data'!$A$2:$A$3000=C317)*('ce raw data'!$B$2:$B$3000=$B368),,),0),MATCH(K320,'ce raw data'!$C$1:$CZ$1,0))),"-")</f>
        <v>-</v>
      </c>
      <c r="L368" s="8" t="str">
        <f>IFERROR(IF(INDEX('ce raw data'!$C$2:$CZ$3000,MATCH(1,INDEX(('ce raw data'!$A$2:$A$3000=C317)*('ce raw data'!$B$2:$B$3000=$B368),,),0),MATCH(L320,'ce raw data'!$C$1:$CZ$1,0))="","-",INDEX('ce raw data'!$C$2:$CZ$3000,MATCH(1,INDEX(('ce raw data'!$A$2:$A$3000=C317)*('ce raw data'!$B$2:$B$3000=$B368),,),0),MATCH(L320,'ce raw data'!$C$1:$CZ$1,0))),"-")</f>
        <v>-</v>
      </c>
      <c r="M368" s="8" t="str">
        <f>IFERROR(IF(INDEX('ce raw data'!$C$2:$CZ$3000,MATCH(1,INDEX(('ce raw data'!$A$2:$A$3000=C317)*('ce raw data'!$B$2:$B$3000=$B368),,),0),MATCH(M320,'ce raw data'!$C$1:$CZ$1,0))="","-",INDEX('ce raw data'!$C$2:$CZ$3000,MATCH(1,INDEX(('ce raw data'!$A$2:$A$3000=C317)*('ce raw data'!$B$2:$B$3000=$B368),,),0),MATCH(M320,'ce raw data'!$C$1:$CZ$1,0))),"-")</f>
        <v>-</v>
      </c>
      <c r="N368" s="8" t="str">
        <f>IFERROR(IF(INDEX('ce raw data'!$C$2:$CZ$3000,MATCH(1,INDEX(('ce raw data'!$A$2:$A$3000=C317)*('ce raw data'!$B$2:$B$3000=$B368),,),0),MATCH(N320,'ce raw data'!$C$1:$CZ$1,0))="","-",INDEX('ce raw data'!$C$2:$CZ$3000,MATCH(1,INDEX(('ce raw data'!$A$2:$A$3000=C317)*('ce raw data'!$B$2:$B$3000=$B368),,),0),MATCH(N320,'ce raw data'!$C$1:$CZ$1,0))),"-")</f>
        <v>-</v>
      </c>
    </row>
    <row r="369" spans="2:14" hidden="1" x14ac:dyDescent="0.4">
      <c r="B369" s="13"/>
      <c r="C369" s="8" t="str">
        <f>IFERROR(IF(INDEX('ce raw data'!$C$2:$CZ$3000,MATCH(1,INDEX(('ce raw data'!$A$2:$A$3000=C317)*('ce raw data'!$B$2:$B$3000=$B370),,),0),MATCH(SUBSTITUTE(C320,"Allele","Height"),'ce raw data'!$C$1:$CZ$1,0))="","-",INDEX('ce raw data'!$C$2:$CZ$3000,MATCH(1,INDEX(('ce raw data'!$A$2:$A$3000=C317)*('ce raw data'!$B$2:$B$3000=$B370),,),0),MATCH(SUBSTITUTE(C320,"Allele","Height"),'ce raw data'!$C$1:$CZ$1,0))),"-")</f>
        <v>-</v>
      </c>
      <c r="D369" s="8" t="str">
        <f>IFERROR(IF(INDEX('ce raw data'!$C$2:$CZ$3000,MATCH(1,INDEX(('ce raw data'!$A$2:$A$3000=C317)*('ce raw data'!$B$2:$B$3000=$B370),,),0),MATCH(SUBSTITUTE(D320,"Allele","Height"),'ce raw data'!$C$1:$CZ$1,0))="","-",INDEX('ce raw data'!$C$2:$CZ$3000,MATCH(1,INDEX(('ce raw data'!$A$2:$A$3000=C317)*('ce raw data'!$B$2:$B$3000=$B370),,),0),MATCH(SUBSTITUTE(D320,"Allele","Height"),'ce raw data'!$C$1:$CZ$1,0))),"-")</f>
        <v>-</v>
      </c>
      <c r="E369" s="8" t="str">
        <f>IFERROR(IF(INDEX('ce raw data'!$C$2:$CZ$3000,MATCH(1,INDEX(('ce raw data'!$A$2:$A$3000=C317)*('ce raw data'!$B$2:$B$3000=$B370),,),0),MATCH(SUBSTITUTE(E320,"Allele","Height"),'ce raw data'!$C$1:$CZ$1,0))="","-",INDEX('ce raw data'!$C$2:$CZ$3000,MATCH(1,INDEX(('ce raw data'!$A$2:$A$3000=C317)*('ce raw data'!$B$2:$B$3000=$B370),,),0),MATCH(SUBSTITUTE(E320,"Allele","Height"),'ce raw data'!$C$1:$CZ$1,0))),"-")</f>
        <v>-</v>
      </c>
      <c r="F369" s="8" t="str">
        <f>IFERROR(IF(INDEX('ce raw data'!$C$2:$CZ$3000,MATCH(1,INDEX(('ce raw data'!$A$2:$A$3000=C317)*('ce raw data'!$B$2:$B$3000=$B370),,),0),MATCH(SUBSTITUTE(F320,"Allele","Height"),'ce raw data'!$C$1:$CZ$1,0))="","-",INDEX('ce raw data'!$C$2:$CZ$3000,MATCH(1,INDEX(('ce raw data'!$A$2:$A$3000=C317)*('ce raw data'!$B$2:$B$3000=$B370),,),0),MATCH(SUBSTITUTE(F320,"Allele","Height"),'ce raw data'!$C$1:$CZ$1,0))),"-")</f>
        <v>-</v>
      </c>
      <c r="G369" s="8" t="str">
        <f>IFERROR(IF(INDEX('ce raw data'!$C$2:$CZ$3000,MATCH(1,INDEX(('ce raw data'!$A$2:$A$3000=C317)*('ce raw data'!$B$2:$B$3000=$B370),,),0),MATCH(SUBSTITUTE(G320,"Allele","Height"),'ce raw data'!$C$1:$CZ$1,0))="","-",INDEX('ce raw data'!$C$2:$CZ$3000,MATCH(1,INDEX(('ce raw data'!$A$2:$A$3000=C317)*('ce raw data'!$B$2:$B$3000=$B370),,),0),MATCH(SUBSTITUTE(G320,"Allele","Height"),'ce raw data'!$C$1:$CZ$1,0))),"-")</f>
        <v>-</v>
      </c>
      <c r="H369" s="8" t="str">
        <f>IFERROR(IF(INDEX('ce raw data'!$C$2:$CZ$3000,MATCH(1,INDEX(('ce raw data'!$A$2:$A$3000=C317)*('ce raw data'!$B$2:$B$3000=$B370),,),0),MATCH(SUBSTITUTE(H320,"Allele","Height"),'ce raw data'!$C$1:$CZ$1,0))="","-",INDEX('ce raw data'!$C$2:$CZ$3000,MATCH(1,INDEX(('ce raw data'!$A$2:$A$3000=C317)*('ce raw data'!$B$2:$B$3000=$B370),,),0),MATCH(SUBSTITUTE(H320,"Allele","Height"),'ce raw data'!$C$1:$CZ$1,0))),"-")</f>
        <v>-</v>
      </c>
      <c r="I369" s="8" t="str">
        <f>IFERROR(IF(INDEX('ce raw data'!$C$2:$CZ$3000,MATCH(1,INDEX(('ce raw data'!$A$2:$A$3000=C317)*('ce raw data'!$B$2:$B$3000=$B370),,),0),MATCH(SUBSTITUTE(I320,"Allele","Height"),'ce raw data'!$C$1:$CZ$1,0))="","-",INDEX('ce raw data'!$C$2:$CZ$3000,MATCH(1,INDEX(('ce raw data'!$A$2:$A$3000=C317)*('ce raw data'!$B$2:$B$3000=$B370),,),0),MATCH(SUBSTITUTE(I320,"Allele","Height"),'ce raw data'!$C$1:$CZ$1,0))),"-")</f>
        <v>-</v>
      </c>
      <c r="J369" s="8" t="str">
        <f>IFERROR(IF(INDEX('ce raw data'!$C$2:$CZ$3000,MATCH(1,INDEX(('ce raw data'!$A$2:$A$3000=C317)*('ce raw data'!$B$2:$B$3000=$B370),,),0),MATCH(SUBSTITUTE(J320,"Allele","Height"),'ce raw data'!$C$1:$CZ$1,0))="","-",INDEX('ce raw data'!$C$2:$CZ$3000,MATCH(1,INDEX(('ce raw data'!$A$2:$A$3000=C317)*('ce raw data'!$B$2:$B$3000=$B370),,),0),MATCH(SUBSTITUTE(J320,"Allele","Height"),'ce raw data'!$C$1:$CZ$1,0))),"-")</f>
        <v>-</v>
      </c>
      <c r="K369" s="8" t="str">
        <f>IFERROR(IF(INDEX('ce raw data'!$C$2:$CZ$3000,MATCH(1,INDEX(('ce raw data'!$A$2:$A$3000=C317)*('ce raw data'!$B$2:$B$3000=$B370),,),0),MATCH(SUBSTITUTE(K320,"Allele","Height"),'ce raw data'!$C$1:$CZ$1,0))="","-",INDEX('ce raw data'!$C$2:$CZ$3000,MATCH(1,INDEX(('ce raw data'!$A$2:$A$3000=C317)*('ce raw data'!$B$2:$B$3000=$B370),,),0),MATCH(SUBSTITUTE(K320,"Allele","Height"),'ce raw data'!$C$1:$CZ$1,0))),"-")</f>
        <v>-</v>
      </c>
      <c r="L369" s="8" t="str">
        <f>IFERROR(IF(INDEX('ce raw data'!$C$2:$CZ$3000,MATCH(1,INDEX(('ce raw data'!$A$2:$A$3000=C317)*('ce raw data'!$B$2:$B$3000=$B370),,),0),MATCH(SUBSTITUTE(L320,"Allele","Height"),'ce raw data'!$C$1:$CZ$1,0))="","-",INDEX('ce raw data'!$C$2:$CZ$3000,MATCH(1,INDEX(('ce raw data'!$A$2:$A$3000=C317)*('ce raw data'!$B$2:$B$3000=$B370),,),0),MATCH(SUBSTITUTE(L320,"Allele","Height"),'ce raw data'!$C$1:$CZ$1,0))),"-")</f>
        <v>-</v>
      </c>
      <c r="M369" s="8" t="str">
        <f>IFERROR(IF(INDEX('ce raw data'!$C$2:$CZ$3000,MATCH(1,INDEX(('ce raw data'!$A$2:$A$3000=C317)*('ce raw data'!$B$2:$B$3000=$B370),,),0),MATCH(SUBSTITUTE(M320,"Allele","Height"),'ce raw data'!$C$1:$CZ$1,0))="","-",INDEX('ce raw data'!$C$2:$CZ$3000,MATCH(1,INDEX(('ce raw data'!$A$2:$A$3000=C317)*('ce raw data'!$B$2:$B$3000=$B370),,),0),MATCH(SUBSTITUTE(M320,"Allele","Height"),'ce raw data'!$C$1:$CZ$1,0))),"-")</f>
        <v>-</v>
      </c>
      <c r="N369" s="8" t="str">
        <f>IFERROR(IF(INDEX('ce raw data'!$C$2:$CZ$3000,MATCH(1,INDEX(('ce raw data'!$A$2:$A$3000=C317)*('ce raw data'!$B$2:$B$3000=$B370),,),0),MATCH(SUBSTITUTE(N320,"Allele","Height"),'ce raw data'!$C$1:$CZ$1,0))="","-",INDEX('ce raw data'!$C$2:$CZ$3000,MATCH(1,INDEX(('ce raw data'!$A$2:$A$3000=C317)*('ce raw data'!$B$2:$B$3000=$B370),,),0),MATCH(SUBSTITUTE(N320,"Allele","Height"),'ce raw data'!$C$1:$CZ$1,0))),"-")</f>
        <v>-</v>
      </c>
    </row>
    <row r="370" spans="2:14" x14ac:dyDescent="0.4">
      <c r="B370" s="13" t="str">
        <f>'Allele Call Table'!$A$119</f>
        <v>FGA</v>
      </c>
      <c r="C370" s="8" t="str">
        <f>IFERROR(IF(INDEX('ce raw data'!$C$2:$CZ$3000,MATCH(1,INDEX(('ce raw data'!$A$2:$A$3000=C317)*('ce raw data'!$B$2:$B$3000=$B370),,),0),MATCH(C320,'ce raw data'!$C$1:$CZ$1,0))="","-",INDEX('ce raw data'!$C$2:$CZ$3000,MATCH(1,INDEX(('ce raw data'!$A$2:$A$3000=C317)*('ce raw data'!$B$2:$B$3000=$B370),,),0),MATCH(C320,'ce raw data'!$C$1:$CZ$1,0))),"-")</f>
        <v>-</v>
      </c>
      <c r="D370" s="8" t="str">
        <f>IFERROR(IF(INDEX('ce raw data'!$C$2:$CZ$3000,MATCH(1,INDEX(('ce raw data'!$A$2:$A$3000=C317)*('ce raw data'!$B$2:$B$3000=$B370),,),0),MATCH(D320,'ce raw data'!$C$1:$CZ$1,0))="","-",INDEX('ce raw data'!$C$2:$CZ$3000,MATCH(1,INDEX(('ce raw data'!$A$2:$A$3000=C317)*('ce raw data'!$B$2:$B$3000=$B370),,),0),MATCH(D320,'ce raw data'!$C$1:$CZ$1,0))),"-")</f>
        <v>-</v>
      </c>
      <c r="E370" s="8" t="str">
        <f>IFERROR(IF(INDEX('ce raw data'!$C$2:$CZ$3000,MATCH(1,INDEX(('ce raw data'!$A$2:$A$3000=C317)*('ce raw data'!$B$2:$B$3000=$B370),,),0),MATCH(E320,'ce raw data'!$C$1:$CZ$1,0))="","-",INDEX('ce raw data'!$C$2:$CZ$3000,MATCH(1,INDEX(('ce raw data'!$A$2:$A$3000=C317)*('ce raw data'!$B$2:$B$3000=$B370),,),0),MATCH(E320,'ce raw data'!$C$1:$CZ$1,0))),"-")</f>
        <v>-</v>
      </c>
      <c r="F370" s="8" t="str">
        <f>IFERROR(IF(INDEX('ce raw data'!$C$2:$CZ$3000,MATCH(1,INDEX(('ce raw data'!$A$2:$A$3000=C317)*('ce raw data'!$B$2:$B$3000=$B370),,),0),MATCH(F320,'ce raw data'!$C$1:$CZ$1,0))="","-",INDEX('ce raw data'!$C$2:$CZ$3000,MATCH(1,INDEX(('ce raw data'!$A$2:$A$3000=C317)*('ce raw data'!$B$2:$B$3000=$B370),,),0),MATCH(F320,'ce raw data'!$C$1:$CZ$1,0))),"-")</f>
        <v>-</v>
      </c>
      <c r="G370" s="8" t="str">
        <f>IFERROR(IF(INDEX('ce raw data'!$C$2:$CZ$3000,MATCH(1,INDEX(('ce raw data'!$A$2:$A$3000=C317)*('ce raw data'!$B$2:$B$3000=$B370),,),0),MATCH(G320,'ce raw data'!$C$1:$CZ$1,0))="","-",INDEX('ce raw data'!$C$2:$CZ$3000,MATCH(1,INDEX(('ce raw data'!$A$2:$A$3000=C317)*('ce raw data'!$B$2:$B$3000=$B370),,),0),MATCH(G320,'ce raw data'!$C$1:$CZ$1,0))),"-")</f>
        <v>-</v>
      </c>
      <c r="H370" s="8" t="str">
        <f>IFERROR(IF(INDEX('ce raw data'!$C$2:$CZ$3000,MATCH(1,INDEX(('ce raw data'!$A$2:$A$3000=C317)*('ce raw data'!$B$2:$B$3000=$B370),,),0),MATCH(H320,'ce raw data'!$C$1:$CZ$1,0))="","-",INDEX('ce raw data'!$C$2:$CZ$3000,MATCH(1,INDEX(('ce raw data'!$A$2:$A$3000=C317)*('ce raw data'!$B$2:$B$3000=$B370),,),0),MATCH(H320,'ce raw data'!$C$1:$CZ$1,0))),"-")</f>
        <v>-</v>
      </c>
      <c r="I370" s="8" t="str">
        <f>IFERROR(IF(INDEX('ce raw data'!$C$2:$CZ$3000,MATCH(1,INDEX(('ce raw data'!$A$2:$A$3000=C317)*('ce raw data'!$B$2:$B$3000=$B370),,),0),MATCH(I320,'ce raw data'!$C$1:$CZ$1,0))="","-",INDEX('ce raw data'!$C$2:$CZ$3000,MATCH(1,INDEX(('ce raw data'!$A$2:$A$3000=C317)*('ce raw data'!$B$2:$B$3000=$B370),,),0),MATCH(I320,'ce raw data'!$C$1:$CZ$1,0))),"-")</f>
        <v>-</v>
      </c>
      <c r="J370" s="8" t="str">
        <f>IFERROR(IF(INDEX('ce raw data'!$C$2:$CZ$3000,MATCH(1,INDEX(('ce raw data'!$A$2:$A$3000=C317)*('ce raw data'!$B$2:$B$3000=$B370),,),0),MATCH(J320,'ce raw data'!$C$1:$CZ$1,0))="","-",INDEX('ce raw data'!$C$2:$CZ$3000,MATCH(1,INDEX(('ce raw data'!$A$2:$A$3000=C317)*('ce raw data'!$B$2:$B$3000=$B370),,),0),MATCH(J320,'ce raw data'!$C$1:$CZ$1,0))),"-")</f>
        <v>-</v>
      </c>
      <c r="K370" s="8" t="str">
        <f>IFERROR(IF(INDEX('ce raw data'!$C$2:$CZ$3000,MATCH(1,INDEX(('ce raw data'!$A$2:$A$3000=C317)*('ce raw data'!$B$2:$B$3000=$B370),,),0),MATCH(K320,'ce raw data'!$C$1:$CZ$1,0))="","-",INDEX('ce raw data'!$C$2:$CZ$3000,MATCH(1,INDEX(('ce raw data'!$A$2:$A$3000=C317)*('ce raw data'!$B$2:$B$3000=$B370),,),0),MATCH(K320,'ce raw data'!$C$1:$CZ$1,0))),"-")</f>
        <v>-</v>
      </c>
      <c r="L370" s="8" t="str">
        <f>IFERROR(IF(INDEX('ce raw data'!$C$2:$CZ$3000,MATCH(1,INDEX(('ce raw data'!$A$2:$A$3000=C317)*('ce raw data'!$B$2:$B$3000=$B370),,),0),MATCH(L320,'ce raw data'!$C$1:$CZ$1,0))="","-",INDEX('ce raw data'!$C$2:$CZ$3000,MATCH(1,INDEX(('ce raw data'!$A$2:$A$3000=C317)*('ce raw data'!$B$2:$B$3000=$B370),,),0),MATCH(L320,'ce raw data'!$C$1:$CZ$1,0))),"-")</f>
        <v>-</v>
      </c>
      <c r="M370" s="8" t="str">
        <f>IFERROR(IF(INDEX('ce raw data'!$C$2:$CZ$3000,MATCH(1,INDEX(('ce raw data'!$A$2:$A$3000=C317)*('ce raw data'!$B$2:$B$3000=$B370),,),0),MATCH(M320,'ce raw data'!$C$1:$CZ$1,0))="","-",INDEX('ce raw data'!$C$2:$CZ$3000,MATCH(1,INDEX(('ce raw data'!$A$2:$A$3000=C317)*('ce raw data'!$B$2:$B$3000=$B370),,),0),MATCH(M320,'ce raw data'!$C$1:$CZ$1,0))),"-")</f>
        <v>-</v>
      </c>
      <c r="N370" s="8" t="str">
        <f>IFERROR(IF(INDEX('ce raw data'!$C$2:$CZ$3000,MATCH(1,INDEX(('ce raw data'!$A$2:$A$3000=C317)*('ce raw data'!$B$2:$B$3000=$B370),,),0),MATCH(N320,'ce raw data'!$C$1:$CZ$1,0))="","-",INDEX('ce raw data'!$C$2:$CZ$3000,MATCH(1,INDEX(('ce raw data'!$A$2:$A$3000=C317)*('ce raw data'!$B$2:$B$3000=$B370),,),0),MATCH(N320,'ce raw data'!$C$1:$CZ$1,0))),"-")</f>
        <v>-</v>
      </c>
    </row>
    <row r="371" spans="2:14" hidden="1" x14ac:dyDescent="0.4">
      <c r="B371" s="13"/>
      <c r="C371" s="8" t="str">
        <f>IFERROR(IF(INDEX('ce raw data'!$C$2:$CZ$3000,MATCH(1,INDEX(('ce raw data'!$A$2:$A$3000=C317)*('ce raw data'!$B$2:$B$3000=$B372),,),0),MATCH(SUBSTITUTE(C320,"Allele","Height"),'ce raw data'!$C$1:$CZ$1,0))="","-",INDEX('ce raw data'!$C$2:$CZ$3000,MATCH(1,INDEX(('ce raw data'!$A$2:$A$3000=C317)*('ce raw data'!$B$2:$B$3000=$B372),,),0),MATCH(SUBSTITUTE(C320,"Allele","Height"),'ce raw data'!$C$1:$CZ$1,0))),"-")</f>
        <v>-</v>
      </c>
      <c r="D371" s="8" t="str">
        <f>IFERROR(IF(INDEX('ce raw data'!$C$2:$CZ$3000,MATCH(1,INDEX(('ce raw data'!$A$2:$A$3000=C317)*('ce raw data'!$B$2:$B$3000=$B372),,),0),MATCH(SUBSTITUTE(D320,"Allele","Height"),'ce raw data'!$C$1:$CZ$1,0))="","-",INDEX('ce raw data'!$C$2:$CZ$3000,MATCH(1,INDEX(('ce raw data'!$A$2:$A$3000=C317)*('ce raw data'!$B$2:$B$3000=$B372),,),0),MATCH(SUBSTITUTE(D320,"Allele","Height"),'ce raw data'!$C$1:$CZ$1,0))),"-")</f>
        <v>-</v>
      </c>
      <c r="E371" s="8" t="str">
        <f>IFERROR(IF(INDEX('ce raw data'!$C$2:$CZ$3000,MATCH(1,INDEX(('ce raw data'!$A$2:$A$3000=C317)*('ce raw data'!$B$2:$B$3000=$B372),,),0),MATCH(SUBSTITUTE(E320,"Allele","Height"),'ce raw data'!$C$1:$CZ$1,0))="","-",INDEX('ce raw data'!$C$2:$CZ$3000,MATCH(1,INDEX(('ce raw data'!$A$2:$A$3000=C317)*('ce raw data'!$B$2:$B$3000=$B372),,),0),MATCH(SUBSTITUTE(E320,"Allele","Height"),'ce raw data'!$C$1:$CZ$1,0))),"-")</f>
        <v>-</v>
      </c>
      <c r="F371" s="8" t="str">
        <f>IFERROR(IF(INDEX('ce raw data'!$C$2:$CZ$3000,MATCH(1,INDEX(('ce raw data'!$A$2:$A$3000=C317)*('ce raw data'!$B$2:$B$3000=$B372),,),0),MATCH(SUBSTITUTE(F320,"Allele","Height"),'ce raw data'!$C$1:$CZ$1,0))="","-",INDEX('ce raw data'!$C$2:$CZ$3000,MATCH(1,INDEX(('ce raw data'!$A$2:$A$3000=C317)*('ce raw data'!$B$2:$B$3000=$B372),,),0),MATCH(SUBSTITUTE(F320,"Allele","Height"),'ce raw data'!$C$1:$CZ$1,0))),"-")</f>
        <v>-</v>
      </c>
      <c r="G371" s="8" t="str">
        <f>IFERROR(IF(INDEX('ce raw data'!$C$2:$CZ$3000,MATCH(1,INDEX(('ce raw data'!$A$2:$A$3000=C317)*('ce raw data'!$B$2:$B$3000=$B372),,),0),MATCH(SUBSTITUTE(G320,"Allele","Height"),'ce raw data'!$C$1:$CZ$1,0))="","-",INDEX('ce raw data'!$C$2:$CZ$3000,MATCH(1,INDEX(('ce raw data'!$A$2:$A$3000=C317)*('ce raw data'!$B$2:$B$3000=$B372),,),0),MATCH(SUBSTITUTE(G320,"Allele","Height"),'ce raw data'!$C$1:$CZ$1,0))),"-")</f>
        <v>-</v>
      </c>
      <c r="H371" s="8" t="str">
        <f>IFERROR(IF(INDEX('ce raw data'!$C$2:$CZ$3000,MATCH(1,INDEX(('ce raw data'!$A$2:$A$3000=C317)*('ce raw data'!$B$2:$B$3000=$B372),,),0),MATCH(SUBSTITUTE(H320,"Allele","Height"),'ce raw data'!$C$1:$CZ$1,0))="","-",INDEX('ce raw data'!$C$2:$CZ$3000,MATCH(1,INDEX(('ce raw data'!$A$2:$A$3000=C317)*('ce raw data'!$B$2:$B$3000=$B372),,),0),MATCH(SUBSTITUTE(H320,"Allele","Height"),'ce raw data'!$C$1:$CZ$1,0))),"-")</f>
        <v>-</v>
      </c>
      <c r="I371" s="8" t="str">
        <f>IFERROR(IF(INDEX('ce raw data'!$C$2:$CZ$3000,MATCH(1,INDEX(('ce raw data'!$A$2:$A$3000=C317)*('ce raw data'!$B$2:$B$3000=$B372),,),0),MATCH(SUBSTITUTE(I320,"Allele","Height"),'ce raw data'!$C$1:$CZ$1,0))="","-",INDEX('ce raw data'!$C$2:$CZ$3000,MATCH(1,INDEX(('ce raw data'!$A$2:$A$3000=C317)*('ce raw data'!$B$2:$B$3000=$B372),,),0),MATCH(SUBSTITUTE(I320,"Allele","Height"),'ce raw data'!$C$1:$CZ$1,0))),"-")</f>
        <v>-</v>
      </c>
      <c r="J371" s="8" t="str">
        <f>IFERROR(IF(INDEX('ce raw data'!$C$2:$CZ$3000,MATCH(1,INDEX(('ce raw data'!$A$2:$A$3000=C317)*('ce raw data'!$B$2:$B$3000=$B372),,),0),MATCH(SUBSTITUTE(J320,"Allele","Height"),'ce raw data'!$C$1:$CZ$1,0))="","-",INDEX('ce raw data'!$C$2:$CZ$3000,MATCH(1,INDEX(('ce raw data'!$A$2:$A$3000=C317)*('ce raw data'!$B$2:$B$3000=$B372),,),0),MATCH(SUBSTITUTE(J320,"Allele","Height"),'ce raw data'!$C$1:$CZ$1,0))),"-")</f>
        <v>-</v>
      </c>
      <c r="K371" s="8" t="str">
        <f>IFERROR(IF(INDEX('ce raw data'!$C$2:$CZ$3000,MATCH(1,INDEX(('ce raw data'!$A$2:$A$3000=C317)*('ce raw data'!$B$2:$B$3000=$B372),,),0),MATCH(SUBSTITUTE(K320,"Allele","Height"),'ce raw data'!$C$1:$CZ$1,0))="","-",INDEX('ce raw data'!$C$2:$CZ$3000,MATCH(1,INDEX(('ce raw data'!$A$2:$A$3000=C317)*('ce raw data'!$B$2:$B$3000=$B372),,),0),MATCH(SUBSTITUTE(K320,"Allele","Height"),'ce raw data'!$C$1:$CZ$1,0))),"-")</f>
        <v>-</v>
      </c>
      <c r="L371" s="8" t="str">
        <f>IFERROR(IF(INDEX('ce raw data'!$C$2:$CZ$3000,MATCH(1,INDEX(('ce raw data'!$A$2:$A$3000=C317)*('ce raw data'!$B$2:$B$3000=$B372),,),0),MATCH(SUBSTITUTE(L320,"Allele","Height"),'ce raw data'!$C$1:$CZ$1,0))="","-",INDEX('ce raw data'!$C$2:$CZ$3000,MATCH(1,INDEX(('ce raw data'!$A$2:$A$3000=C317)*('ce raw data'!$B$2:$B$3000=$B372),,),0),MATCH(SUBSTITUTE(L320,"Allele","Height"),'ce raw data'!$C$1:$CZ$1,0))),"-")</f>
        <v>-</v>
      </c>
      <c r="M371" s="8" t="str">
        <f>IFERROR(IF(INDEX('ce raw data'!$C$2:$CZ$3000,MATCH(1,INDEX(('ce raw data'!$A$2:$A$3000=C317)*('ce raw data'!$B$2:$B$3000=$B372),,),0),MATCH(SUBSTITUTE(M320,"Allele","Height"),'ce raw data'!$C$1:$CZ$1,0))="","-",INDEX('ce raw data'!$C$2:$CZ$3000,MATCH(1,INDEX(('ce raw data'!$A$2:$A$3000=C317)*('ce raw data'!$B$2:$B$3000=$B372),,),0),MATCH(SUBSTITUTE(M320,"Allele","Height"),'ce raw data'!$C$1:$CZ$1,0))),"-")</f>
        <v>-</v>
      </c>
      <c r="N371" s="8" t="str">
        <f>IFERROR(IF(INDEX('ce raw data'!$C$2:$CZ$3000,MATCH(1,INDEX(('ce raw data'!$A$2:$A$3000=C317)*('ce raw data'!$B$2:$B$3000=$B372),,),0),MATCH(SUBSTITUTE(N320,"Allele","Height"),'ce raw data'!$C$1:$CZ$1,0))="","-",INDEX('ce raw data'!$C$2:$CZ$3000,MATCH(1,INDEX(('ce raw data'!$A$2:$A$3000=C317)*('ce raw data'!$B$2:$B$3000=$B372),,),0),MATCH(SUBSTITUTE(N320,"Allele","Height"),'ce raw data'!$C$1:$CZ$1,0))),"-")</f>
        <v>-</v>
      </c>
    </row>
    <row r="372" spans="2:14" x14ac:dyDescent="0.4">
      <c r="B372" s="13" t="str">
        <f>'Allele Call Table'!$A$121</f>
        <v>DYS576</v>
      </c>
      <c r="C372" s="8" t="str">
        <f>IFERROR(IF(INDEX('ce raw data'!$C$2:$CZ$3000,MATCH(1,INDEX(('ce raw data'!$A$2:$A$3000=C317)*('ce raw data'!$B$2:$B$3000=$B372),,),0),MATCH(C320,'ce raw data'!$C$1:$CZ$1,0))="","-",INDEX('ce raw data'!$C$2:$CZ$3000,MATCH(1,INDEX(('ce raw data'!$A$2:$A$3000=C317)*('ce raw data'!$B$2:$B$3000=$B372),,),0),MATCH(C320,'ce raw data'!$C$1:$CZ$1,0))),"-")</f>
        <v>-</v>
      </c>
      <c r="D372" s="8" t="str">
        <f>IFERROR(IF(INDEX('ce raw data'!$C$2:$CZ$3000,MATCH(1,INDEX(('ce raw data'!$A$2:$A$3000=C317)*('ce raw data'!$B$2:$B$3000=$B372),,),0),MATCH(D320,'ce raw data'!$C$1:$CZ$1,0))="","-",INDEX('ce raw data'!$C$2:$CZ$3000,MATCH(1,INDEX(('ce raw data'!$A$2:$A$3000=C317)*('ce raw data'!$B$2:$B$3000=$B372),,),0),MATCH(D320,'ce raw data'!$C$1:$CZ$1,0))),"-")</f>
        <v>-</v>
      </c>
      <c r="E372" s="8" t="str">
        <f>IFERROR(IF(INDEX('ce raw data'!$C$2:$CZ$3000,MATCH(1,INDEX(('ce raw data'!$A$2:$A$3000=C317)*('ce raw data'!$B$2:$B$3000=$B372),,),0),MATCH(E320,'ce raw data'!$C$1:$CZ$1,0))="","-",INDEX('ce raw data'!$C$2:$CZ$3000,MATCH(1,INDEX(('ce raw data'!$A$2:$A$3000=C317)*('ce raw data'!$B$2:$B$3000=$B372),,),0),MATCH(E320,'ce raw data'!$C$1:$CZ$1,0))),"-")</f>
        <v>-</v>
      </c>
      <c r="F372" s="8" t="str">
        <f>IFERROR(IF(INDEX('ce raw data'!$C$2:$CZ$3000,MATCH(1,INDEX(('ce raw data'!$A$2:$A$3000=C317)*('ce raw data'!$B$2:$B$3000=$B372),,),0),MATCH(F320,'ce raw data'!$C$1:$CZ$1,0))="","-",INDEX('ce raw data'!$C$2:$CZ$3000,MATCH(1,INDEX(('ce raw data'!$A$2:$A$3000=C317)*('ce raw data'!$B$2:$B$3000=$B372),,),0),MATCH(F320,'ce raw data'!$C$1:$CZ$1,0))),"-")</f>
        <v>-</v>
      </c>
      <c r="G372" s="8" t="str">
        <f>IFERROR(IF(INDEX('ce raw data'!$C$2:$CZ$3000,MATCH(1,INDEX(('ce raw data'!$A$2:$A$3000=C317)*('ce raw data'!$B$2:$B$3000=$B372),,),0),MATCH(G320,'ce raw data'!$C$1:$CZ$1,0))="","-",INDEX('ce raw data'!$C$2:$CZ$3000,MATCH(1,INDEX(('ce raw data'!$A$2:$A$3000=C317)*('ce raw data'!$B$2:$B$3000=$B372),,),0),MATCH(G320,'ce raw data'!$C$1:$CZ$1,0))),"-")</f>
        <v>-</v>
      </c>
      <c r="H372" s="8" t="str">
        <f>IFERROR(IF(INDEX('ce raw data'!$C$2:$CZ$3000,MATCH(1,INDEX(('ce raw data'!$A$2:$A$3000=C317)*('ce raw data'!$B$2:$B$3000=$B372),,),0),MATCH(H320,'ce raw data'!$C$1:$CZ$1,0))="","-",INDEX('ce raw data'!$C$2:$CZ$3000,MATCH(1,INDEX(('ce raw data'!$A$2:$A$3000=C317)*('ce raw data'!$B$2:$B$3000=$B372),,),0),MATCH(H320,'ce raw data'!$C$1:$CZ$1,0))),"-")</f>
        <v>-</v>
      </c>
      <c r="I372" s="8" t="str">
        <f>IFERROR(IF(INDEX('ce raw data'!$C$2:$CZ$3000,MATCH(1,INDEX(('ce raw data'!$A$2:$A$3000=C317)*('ce raw data'!$B$2:$B$3000=$B372),,),0),MATCH(I320,'ce raw data'!$C$1:$CZ$1,0))="","-",INDEX('ce raw data'!$C$2:$CZ$3000,MATCH(1,INDEX(('ce raw data'!$A$2:$A$3000=C317)*('ce raw data'!$B$2:$B$3000=$B372),,),0),MATCH(I320,'ce raw data'!$C$1:$CZ$1,0))),"-")</f>
        <v>-</v>
      </c>
      <c r="J372" s="8" t="str">
        <f>IFERROR(IF(INDEX('ce raw data'!$C$2:$CZ$3000,MATCH(1,INDEX(('ce raw data'!$A$2:$A$3000=C317)*('ce raw data'!$B$2:$B$3000=$B372),,),0),MATCH(J320,'ce raw data'!$C$1:$CZ$1,0))="","-",INDEX('ce raw data'!$C$2:$CZ$3000,MATCH(1,INDEX(('ce raw data'!$A$2:$A$3000=C317)*('ce raw data'!$B$2:$B$3000=$B372),,),0),MATCH(J320,'ce raw data'!$C$1:$CZ$1,0))),"-")</f>
        <v>-</v>
      </c>
      <c r="K372" s="8" t="str">
        <f>IFERROR(IF(INDEX('ce raw data'!$C$2:$CZ$3000,MATCH(1,INDEX(('ce raw data'!$A$2:$A$3000=C317)*('ce raw data'!$B$2:$B$3000=$B372),,),0),MATCH(K320,'ce raw data'!$C$1:$CZ$1,0))="","-",INDEX('ce raw data'!$C$2:$CZ$3000,MATCH(1,INDEX(('ce raw data'!$A$2:$A$3000=C317)*('ce raw data'!$B$2:$B$3000=$B372),,),0),MATCH(K320,'ce raw data'!$C$1:$CZ$1,0))),"-")</f>
        <v>-</v>
      </c>
      <c r="L372" s="8" t="str">
        <f>IFERROR(IF(INDEX('ce raw data'!$C$2:$CZ$3000,MATCH(1,INDEX(('ce raw data'!$A$2:$A$3000=C317)*('ce raw data'!$B$2:$B$3000=$B372),,),0),MATCH(L320,'ce raw data'!$C$1:$CZ$1,0))="","-",INDEX('ce raw data'!$C$2:$CZ$3000,MATCH(1,INDEX(('ce raw data'!$A$2:$A$3000=C317)*('ce raw data'!$B$2:$B$3000=$B372),,),0),MATCH(L320,'ce raw data'!$C$1:$CZ$1,0))),"-")</f>
        <v>-</v>
      </c>
      <c r="M372" s="8" t="str">
        <f>IFERROR(IF(INDEX('ce raw data'!$C$2:$CZ$3000,MATCH(1,INDEX(('ce raw data'!$A$2:$A$3000=C317)*('ce raw data'!$B$2:$B$3000=$B372),,),0),MATCH(M320,'ce raw data'!$C$1:$CZ$1,0))="","-",INDEX('ce raw data'!$C$2:$CZ$3000,MATCH(1,INDEX(('ce raw data'!$A$2:$A$3000=C317)*('ce raw data'!$B$2:$B$3000=$B372),,),0),MATCH(M320,'ce raw data'!$C$1:$CZ$1,0))),"-")</f>
        <v>-</v>
      </c>
      <c r="N372" s="8" t="str">
        <f>IFERROR(IF(INDEX('ce raw data'!$C$2:$CZ$3000,MATCH(1,INDEX(('ce raw data'!$A$2:$A$3000=C317)*('ce raw data'!$B$2:$B$3000=$B372),,),0),MATCH(N320,'ce raw data'!$C$1:$CZ$1,0))="","-",INDEX('ce raw data'!$C$2:$CZ$3000,MATCH(1,INDEX(('ce raw data'!$A$2:$A$3000=C317)*('ce raw data'!$B$2:$B$3000=$B372),,),0),MATCH(N320,'ce raw data'!$C$1:$CZ$1,0))),"-")</f>
        <v>-</v>
      </c>
    </row>
    <row r="373" spans="2:14" hidden="1" x14ac:dyDescent="0.4">
      <c r="B373" s="13"/>
      <c r="C373" s="8" t="str">
        <f>IFERROR(IF(INDEX('ce raw data'!$C$2:$CZ$3000,MATCH(1,INDEX(('ce raw data'!$A$2:$A$3000=C317)*('ce raw data'!$B$2:$B$3000=$B374),,),0),MATCH(SUBSTITUTE(C320,"Allele","Height"),'ce raw data'!$C$1:$CZ$1,0))="","-",INDEX('ce raw data'!$C$2:$CZ$3000,MATCH(1,INDEX(('ce raw data'!$A$2:$A$3000=C317)*('ce raw data'!$B$2:$B$3000=$B374),,),0),MATCH(SUBSTITUTE(C320,"Allele","Height"),'ce raw data'!$C$1:$CZ$1,0))),"-")</f>
        <v>-</v>
      </c>
      <c r="D373" s="8" t="str">
        <f>IFERROR(IF(INDEX('ce raw data'!$C$2:$CZ$3000,MATCH(1,INDEX(('ce raw data'!$A$2:$A$3000=C317)*('ce raw data'!$B$2:$B$3000=$B374),,),0),MATCH(SUBSTITUTE(D320,"Allele","Height"),'ce raw data'!$C$1:$CZ$1,0))="","-",INDEX('ce raw data'!$C$2:$CZ$3000,MATCH(1,INDEX(('ce raw data'!$A$2:$A$3000=C317)*('ce raw data'!$B$2:$B$3000=$B374),,),0),MATCH(SUBSTITUTE(D320,"Allele","Height"),'ce raw data'!$C$1:$CZ$1,0))),"-")</f>
        <v>-</v>
      </c>
      <c r="E373" s="8" t="str">
        <f>IFERROR(IF(INDEX('ce raw data'!$C$2:$CZ$3000,MATCH(1,INDEX(('ce raw data'!$A$2:$A$3000=C317)*('ce raw data'!$B$2:$B$3000=$B374),,),0),MATCH(SUBSTITUTE(E320,"Allele","Height"),'ce raw data'!$C$1:$CZ$1,0))="","-",INDEX('ce raw data'!$C$2:$CZ$3000,MATCH(1,INDEX(('ce raw data'!$A$2:$A$3000=C317)*('ce raw data'!$B$2:$B$3000=$B374),,),0),MATCH(SUBSTITUTE(E320,"Allele","Height"),'ce raw data'!$C$1:$CZ$1,0))),"-")</f>
        <v>-</v>
      </c>
      <c r="F373" s="8" t="str">
        <f>IFERROR(IF(INDEX('ce raw data'!$C$2:$CZ$3000,MATCH(1,INDEX(('ce raw data'!$A$2:$A$3000=C317)*('ce raw data'!$B$2:$B$3000=$B374),,),0),MATCH(SUBSTITUTE(F320,"Allele","Height"),'ce raw data'!$C$1:$CZ$1,0))="","-",INDEX('ce raw data'!$C$2:$CZ$3000,MATCH(1,INDEX(('ce raw data'!$A$2:$A$3000=C317)*('ce raw data'!$B$2:$B$3000=$B374),,),0),MATCH(SUBSTITUTE(F320,"Allele","Height"),'ce raw data'!$C$1:$CZ$1,0))),"-")</f>
        <v>-</v>
      </c>
      <c r="G373" s="8" t="str">
        <f>IFERROR(IF(INDEX('ce raw data'!$C$2:$CZ$3000,MATCH(1,INDEX(('ce raw data'!$A$2:$A$3000=C317)*('ce raw data'!$B$2:$B$3000=$B374),,),0),MATCH(SUBSTITUTE(G320,"Allele","Height"),'ce raw data'!$C$1:$CZ$1,0))="","-",INDEX('ce raw data'!$C$2:$CZ$3000,MATCH(1,INDEX(('ce raw data'!$A$2:$A$3000=C317)*('ce raw data'!$B$2:$B$3000=$B374),,),0),MATCH(SUBSTITUTE(G320,"Allele","Height"),'ce raw data'!$C$1:$CZ$1,0))),"-")</f>
        <v>-</v>
      </c>
      <c r="H373" s="8" t="str">
        <f>IFERROR(IF(INDEX('ce raw data'!$C$2:$CZ$3000,MATCH(1,INDEX(('ce raw data'!$A$2:$A$3000=C317)*('ce raw data'!$B$2:$B$3000=$B374),,),0),MATCH(SUBSTITUTE(H320,"Allele","Height"),'ce raw data'!$C$1:$CZ$1,0))="","-",INDEX('ce raw data'!$C$2:$CZ$3000,MATCH(1,INDEX(('ce raw data'!$A$2:$A$3000=C317)*('ce raw data'!$B$2:$B$3000=$B374),,),0),MATCH(SUBSTITUTE(H320,"Allele","Height"),'ce raw data'!$C$1:$CZ$1,0))),"-")</f>
        <v>-</v>
      </c>
      <c r="I373" s="8" t="str">
        <f>IFERROR(IF(INDEX('ce raw data'!$C$2:$CZ$3000,MATCH(1,INDEX(('ce raw data'!$A$2:$A$3000=C317)*('ce raw data'!$B$2:$B$3000=$B374),,),0),MATCH(SUBSTITUTE(I320,"Allele","Height"),'ce raw data'!$C$1:$CZ$1,0))="","-",INDEX('ce raw data'!$C$2:$CZ$3000,MATCH(1,INDEX(('ce raw data'!$A$2:$A$3000=C317)*('ce raw data'!$B$2:$B$3000=$B374),,),0),MATCH(SUBSTITUTE(I320,"Allele","Height"),'ce raw data'!$C$1:$CZ$1,0))),"-")</f>
        <v>-</v>
      </c>
      <c r="J373" s="8" t="str">
        <f>IFERROR(IF(INDEX('ce raw data'!$C$2:$CZ$3000,MATCH(1,INDEX(('ce raw data'!$A$2:$A$3000=C317)*('ce raw data'!$B$2:$B$3000=$B374),,),0),MATCH(SUBSTITUTE(J320,"Allele","Height"),'ce raw data'!$C$1:$CZ$1,0))="","-",INDEX('ce raw data'!$C$2:$CZ$3000,MATCH(1,INDEX(('ce raw data'!$A$2:$A$3000=C317)*('ce raw data'!$B$2:$B$3000=$B374),,),0),MATCH(SUBSTITUTE(J320,"Allele","Height"),'ce raw data'!$C$1:$CZ$1,0))),"-")</f>
        <v>-</v>
      </c>
      <c r="K373" s="8" t="str">
        <f>IFERROR(IF(INDEX('ce raw data'!$C$2:$CZ$3000,MATCH(1,INDEX(('ce raw data'!$A$2:$A$3000=C317)*('ce raw data'!$B$2:$B$3000=$B374),,),0),MATCH(SUBSTITUTE(K320,"Allele","Height"),'ce raw data'!$C$1:$CZ$1,0))="","-",INDEX('ce raw data'!$C$2:$CZ$3000,MATCH(1,INDEX(('ce raw data'!$A$2:$A$3000=C317)*('ce raw data'!$B$2:$B$3000=$B374),,),0),MATCH(SUBSTITUTE(K320,"Allele","Height"),'ce raw data'!$C$1:$CZ$1,0))),"-")</f>
        <v>-</v>
      </c>
      <c r="L373" s="8" t="str">
        <f>IFERROR(IF(INDEX('ce raw data'!$C$2:$CZ$3000,MATCH(1,INDEX(('ce raw data'!$A$2:$A$3000=C317)*('ce raw data'!$B$2:$B$3000=$B374),,),0),MATCH(SUBSTITUTE(L320,"Allele","Height"),'ce raw data'!$C$1:$CZ$1,0))="","-",INDEX('ce raw data'!$C$2:$CZ$3000,MATCH(1,INDEX(('ce raw data'!$A$2:$A$3000=C317)*('ce raw data'!$B$2:$B$3000=$B374),,),0),MATCH(SUBSTITUTE(L320,"Allele","Height"),'ce raw data'!$C$1:$CZ$1,0))),"-")</f>
        <v>-</v>
      </c>
      <c r="M373" s="8" t="str">
        <f>IFERROR(IF(INDEX('ce raw data'!$C$2:$CZ$3000,MATCH(1,INDEX(('ce raw data'!$A$2:$A$3000=C317)*('ce raw data'!$B$2:$B$3000=$B374),,),0),MATCH(SUBSTITUTE(M320,"Allele","Height"),'ce raw data'!$C$1:$CZ$1,0))="","-",INDEX('ce raw data'!$C$2:$CZ$3000,MATCH(1,INDEX(('ce raw data'!$A$2:$A$3000=C317)*('ce raw data'!$B$2:$B$3000=$B374),,),0),MATCH(SUBSTITUTE(M320,"Allele","Height"),'ce raw data'!$C$1:$CZ$1,0))),"-")</f>
        <v>-</v>
      </c>
      <c r="N373" s="8" t="str">
        <f>IFERROR(IF(INDEX('ce raw data'!$C$2:$CZ$3000,MATCH(1,INDEX(('ce raw data'!$A$2:$A$3000=C317)*('ce raw data'!$B$2:$B$3000=$B374),,),0),MATCH(SUBSTITUTE(N320,"Allele","Height"),'ce raw data'!$C$1:$CZ$1,0))="","-",INDEX('ce raw data'!$C$2:$CZ$3000,MATCH(1,INDEX(('ce raw data'!$A$2:$A$3000=C317)*('ce raw data'!$B$2:$B$3000=$B374),,),0),MATCH(SUBSTITUTE(N320,"Allele","Height"),'ce raw data'!$C$1:$CZ$1,0))),"-")</f>
        <v>-</v>
      </c>
    </row>
    <row r="374" spans="2:14" x14ac:dyDescent="0.4">
      <c r="B374" s="13" t="str">
        <f>'Allele Call Table'!$A$123</f>
        <v>DYS570</v>
      </c>
      <c r="C374" s="8" t="str">
        <f>IFERROR(IF(INDEX('ce raw data'!$C$2:$CZ$3000,MATCH(1,INDEX(('ce raw data'!$A$2:$A$3000=C317)*('ce raw data'!$B$2:$B$3000=$B374),,),0),MATCH(C320,'ce raw data'!$C$1:$CZ$1,0))="","-",INDEX('ce raw data'!$C$2:$CZ$3000,MATCH(1,INDEX(('ce raw data'!$A$2:$A$3000=C317)*('ce raw data'!$B$2:$B$3000=$B374),,),0),MATCH(C320,'ce raw data'!$C$1:$CZ$1,0))),"-")</f>
        <v>-</v>
      </c>
      <c r="D374" s="8" t="str">
        <f>IFERROR(IF(INDEX('ce raw data'!$C$2:$CZ$3000,MATCH(1,INDEX(('ce raw data'!$A$2:$A$3000=C317)*('ce raw data'!$B$2:$B$3000=$B374),,),0),MATCH(D320,'ce raw data'!$C$1:$CZ$1,0))="","-",INDEX('ce raw data'!$C$2:$CZ$3000,MATCH(1,INDEX(('ce raw data'!$A$2:$A$3000=C317)*('ce raw data'!$B$2:$B$3000=$B374),,),0),MATCH(D320,'ce raw data'!$C$1:$CZ$1,0))),"-")</f>
        <v>-</v>
      </c>
      <c r="E374" s="8" t="str">
        <f>IFERROR(IF(INDEX('ce raw data'!$C$2:$CZ$3000,MATCH(1,INDEX(('ce raw data'!$A$2:$A$3000=C317)*('ce raw data'!$B$2:$B$3000=$B374),,),0),MATCH(E320,'ce raw data'!$C$1:$CZ$1,0))="","-",INDEX('ce raw data'!$C$2:$CZ$3000,MATCH(1,INDEX(('ce raw data'!$A$2:$A$3000=C317)*('ce raw data'!$B$2:$B$3000=$B374),,),0),MATCH(E320,'ce raw data'!$C$1:$CZ$1,0))),"-")</f>
        <v>-</v>
      </c>
      <c r="F374" s="8" t="str">
        <f>IFERROR(IF(INDEX('ce raw data'!$C$2:$CZ$3000,MATCH(1,INDEX(('ce raw data'!$A$2:$A$3000=C317)*('ce raw data'!$B$2:$B$3000=$B374),,),0),MATCH(F320,'ce raw data'!$C$1:$CZ$1,0))="","-",INDEX('ce raw data'!$C$2:$CZ$3000,MATCH(1,INDEX(('ce raw data'!$A$2:$A$3000=C317)*('ce raw data'!$B$2:$B$3000=$B374),,),0),MATCH(F320,'ce raw data'!$C$1:$CZ$1,0))),"-")</f>
        <v>-</v>
      </c>
      <c r="G374" s="8" t="str">
        <f>IFERROR(IF(INDEX('ce raw data'!$C$2:$CZ$3000,MATCH(1,INDEX(('ce raw data'!$A$2:$A$3000=C317)*('ce raw data'!$B$2:$B$3000=$B374),,),0),MATCH(G320,'ce raw data'!$C$1:$CZ$1,0))="","-",INDEX('ce raw data'!$C$2:$CZ$3000,MATCH(1,INDEX(('ce raw data'!$A$2:$A$3000=C317)*('ce raw data'!$B$2:$B$3000=$B374),,),0),MATCH(G320,'ce raw data'!$C$1:$CZ$1,0))),"-")</f>
        <v>-</v>
      </c>
      <c r="H374" s="8" t="str">
        <f>IFERROR(IF(INDEX('ce raw data'!$C$2:$CZ$3000,MATCH(1,INDEX(('ce raw data'!$A$2:$A$3000=C317)*('ce raw data'!$B$2:$B$3000=$B374),,),0),MATCH(H320,'ce raw data'!$C$1:$CZ$1,0))="","-",INDEX('ce raw data'!$C$2:$CZ$3000,MATCH(1,INDEX(('ce raw data'!$A$2:$A$3000=C317)*('ce raw data'!$B$2:$B$3000=$B374),,),0),MATCH(H320,'ce raw data'!$C$1:$CZ$1,0))),"-")</f>
        <v>-</v>
      </c>
      <c r="I374" s="8" t="str">
        <f>IFERROR(IF(INDEX('ce raw data'!$C$2:$CZ$3000,MATCH(1,INDEX(('ce raw data'!$A$2:$A$3000=C317)*('ce raw data'!$B$2:$B$3000=$B374),,),0),MATCH(I320,'ce raw data'!$C$1:$CZ$1,0))="","-",INDEX('ce raw data'!$C$2:$CZ$3000,MATCH(1,INDEX(('ce raw data'!$A$2:$A$3000=C317)*('ce raw data'!$B$2:$B$3000=$B374),,),0),MATCH(I320,'ce raw data'!$C$1:$CZ$1,0))),"-")</f>
        <v>-</v>
      </c>
      <c r="J374" s="8" t="str">
        <f>IFERROR(IF(INDEX('ce raw data'!$C$2:$CZ$3000,MATCH(1,INDEX(('ce raw data'!$A$2:$A$3000=C317)*('ce raw data'!$B$2:$B$3000=$B374),,),0),MATCH(J320,'ce raw data'!$C$1:$CZ$1,0))="","-",INDEX('ce raw data'!$C$2:$CZ$3000,MATCH(1,INDEX(('ce raw data'!$A$2:$A$3000=C317)*('ce raw data'!$B$2:$B$3000=$B374),,),0),MATCH(J320,'ce raw data'!$C$1:$CZ$1,0))),"-")</f>
        <v>-</v>
      </c>
      <c r="K374" s="8" t="str">
        <f>IFERROR(IF(INDEX('ce raw data'!$C$2:$CZ$3000,MATCH(1,INDEX(('ce raw data'!$A$2:$A$3000=C317)*('ce raw data'!$B$2:$B$3000=$B374),,),0),MATCH(K320,'ce raw data'!$C$1:$CZ$1,0))="","-",INDEX('ce raw data'!$C$2:$CZ$3000,MATCH(1,INDEX(('ce raw data'!$A$2:$A$3000=C317)*('ce raw data'!$B$2:$B$3000=$B374),,),0),MATCH(K320,'ce raw data'!$C$1:$CZ$1,0))),"-")</f>
        <v>-</v>
      </c>
      <c r="L374" s="8" t="str">
        <f>IFERROR(IF(INDEX('ce raw data'!$C$2:$CZ$3000,MATCH(1,INDEX(('ce raw data'!$A$2:$A$3000=C317)*('ce raw data'!$B$2:$B$3000=$B374),,),0),MATCH(L320,'ce raw data'!$C$1:$CZ$1,0))="","-",INDEX('ce raw data'!$C$2:$CZ$3000,MATCH(1,INDEX(('ce raw data'!$A$2:$A$3000=C317)*('ce raw data'!$B$2:$B$3000=$B374),,),0),MATCH(L320,'ce raw data'!$C$1:$CZ$1,0))),"-")</f>
        <v>-</v>
      </c>
      <c r="M374" s="8" t="str">
        <f>IFERROR(IF(INDEX('ce raw data'!$C$2:$CZ$3000,MATCH(1,INDEX(('ce raw data'!$A$2:$A$3000=C317)*('ce raw data'!$B$2:$B$3000=$B374),,),0),MATCH(M320,'ce raw data'!$C$1:$CZ$1,0))="","-",INDEX('ce raw data'!$C$2:$CZ$3000,MATCH(1,INDEX(('ce raw data'!$A$2:$A$3000=C317)*('ce raw data'!$B$2:$B$3000=$B374),,),0),MATCH(M320,'ce raw data'!$C$1:$CZ$1,0))),"-")</f>
        <v>-</v>
      </c>
      <c r="N374" s="8" t="str">
        <f>IFERROR(IF(INDEX('ce raw data'!$C$2:$CZ$3000,MATCH(1,INDEX(('ce raw data'!$A$2:$A$3000=C317)*('ce raw data'!$B$2:$B$3000=$B374),,),0),MATCH(N320,'ce raw data'!$C$1:$CZ$1,0))="","-",INDEX('ce raw data'!$C$2:$CZ$3000,MATCH(1,INDEX(('ce raw data'!$A$2:$A$3000=C317)*('ce raw data'!$B$2:$B$3000=$B374),,),0),MATCH(N320,'ce raw data'!$C$1:$CZ$1,0))),"-")</f>
        <v>-</v>
      </c>
    </row>
    <row r="375" spans="2:14" x14ac:dyDescent="0.4">
      <c r="B375" s="24"/>
    </row>
    <row r="376" spans="2:14" x14ac:dyDescent="0.4">
      <c r="B376" s="24"/>
    </row>
    <row r="377" spans="2:14" x14ac:dyDescent="0.4">
      <c r="B377" s="24"/>
    </row>
    <row r="378" spans="2:14" x14ac:dyDescent="0.4">
      <c r="B378" s="24"/>
    </row>
    <row r="379" spans="2:14" x14ac:dyDescent="0.4">
      <c r="B379" s="27" t="s">
        <v>1</v>
      </c>
      <c r="C379" s="23">
        <f ca="1">TODAY()</f>
        <v>44028</v>
      </c>
      <c r="F379" s="31" t="s">
        <v>2</v>
      </c>
      <c r="G379" s="31"/>
      <c r="H379" s="4" t="str">
        <f>H253</f>
        <v/>
      </c>
      <c r="N379" s="1"/>
    </row>
    <row r="380" spans="2:14" x14ac:dyDescent="0.4">
      <c r="B380" s="5" t="s">
        <v>4</v>
      </c>
      <c r="C380" s="36" t="str">
        <f>IF(INDEX('ce raw data'!$A:$A,2+27*6)="","blank",INDEX('ce raw data'!$A:$A,2+27*6))</f>
        <v>blank</v>
      </c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</row>
    <row r="381" spans="2:14" ht="24.6" x14ac:dyDescent="0.4">
      <c r="B381" s="6" t="s">
        <v>5</v>
      </c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</row>
    <row r="382" spans="2:14" x14ac:dyDescent="0.4">
      <c r="B382" s="7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</row>
    <row r="383" spans="2:14" x14ac:dyDescent="0.4">
      <c r="B383" s="5" t="s">
        <v>7</v>
      </c>
      <c r="C383" s="21" t="s">
        <v>8</v>
      </c>
      <c r="D383" s="21" t="s">
        <v>9</v>
      </c>
      <c r="E383" s="21" t="s">
        <v>40</v>
      </c>
      <c r="F383" s="21" t="s">
        <v>41</v>
      </c>
      <c r="G383" s="21" t="s">
        <v>42</v>
      </c>
      <c r="H383" s="21" t="s">
        <v>43</v>
      </c>
      <c r="I383" s="21" t="s">
        <v>44</v>
      </c>
      <c r="J383" s="21" t="s">
        <v>45</v>
      </c>
      <c r="K383" s="21" t="s">
        <v>46</v>
      </c>
      <c r="L383" s="21" t="s">
        <v>47</v>
      </c>
      <c r="M383" s="21" t="s">
        <v>48</v>
      </c>
      <c r="N383" s="21" t="s">
        <v>49</v>
      </c>
    </row>
    <row r="384" spans="2:14" hidden="1" x14ac:dyDescent="0.4">
      <c r="B384" s="28"/>
      <c r="C384" s="28" t="str">
        <f>IFERROR(IF(INDEX('ce raw data'!$C$2:$CZ$3000,MATCH(1,INDEX(('ce raw data'!$A$2:$A$3000=C380)*('ce raw data'!$B$2:$B$3000=$B385),,),0),MATCH(SUBSTITUTE(C383,"Allele","Height"),'ce raw data'!$C$1:$CZ$1,0))="","-",INDEX('ce raw data'!$C$2:$CZ$3000,MATCH(1,INDEX(('ce raw data'!$A$2:$A$3000=C380)*('ce raw data'!$B$2:$B$3000=$B385),,),0),MATCH(SUBSTITUTE(C383,"Allele","Height"),'ce raw data'!$C$1:$CZ$1,0))),"-")</f>
        <v>-</v>
      </c>
      <c r="D384" s="28" t="str">
        <f>IFERROR(IF(INDEX('ce raw data'!$C$2:$CZ$3000,MATCH(1,INDEX(('ce raw data'!$A$2:$A$3000=C380)*('ce raw data'!$B$2:$B$3000=$B385),,),0),MATCH(SUBSTITUTE(D383,"Allele","Height"),'ce raw data'!$C$1:$CZ$1,0))="","-",INDEX('ce raw data'!$C$2:$CZ$3000,MATCH(1,INDEX(('ce raw data'!$A$2:$A$3000=C380)*('ce raw data'!$B$2:$B$3000=$B385),,),0),MATCH(SUBSTITUTE(D383,"Allele","Height"),'ce raw data'!$C$1:$CZ$1,0))),"-")</f>
        <v>-</v>
      </c>
      <c r="E384" s="28" t="str">
        <f>IFERROR(IF(INDEX('ce raw data'!$C$2:$CZ$3000,MATCH(1,INDEX(('ce raw data'!$A$2:$A$3000=C380)*('ce raw data'!$B$2:$B$3000=$B385),,),0),MATCH(SUBSTITUTE(E383,"Allele","Height"),'ce raw data'!$C$1:$CZ$1,0))="","-",INDEX('ce raw data'!$C$2:$CZ$3000,MATCH(1,INDEX(('ce raw data'!$A$2:$A$3000=C380)*('ce raw data'!$B$2:$B$3000=$B385),,),0),MATCH(SUBSTITUTE(E383,"Allele","Height"),'ce raw data'!$C$1:$CZ$1,0))),"-")</f>
        <v>-</v>
      </c>
      <c r="F384" s="28" t="str">
        <f>IFERROR(IF(INDEX('ce raw data'!$C$2:$CZ$3000,MATCH(1,INDEX(('ce raw data'!$A$2:$A$3000=C380)*('ce raw data'!$B$2:$B$3000=$B385),,),0),MATCH(SUBSTITUTE(F383,"Allele","Height"),'ce raw data'!$C$1:$CZ$1,0))="","-",INDEX('ce raw data'!$C$2:$CZ$3000,MATCH(1,INDEX(('ce raw data'!$A$2:$A$3000=C380)*('ce raw data'!$B$2:$B$3000=$B385),,),0),MATCH(SUBSTITUTE(F383,"Allele","Height"),'ce raw data'!$C$1:$CZ$1,0))),"-")</f>
        <v>-</v>
      </c>
      <c r="G384" s="28" t="str">
        <f>IFERROR(IF(INDEX('ce raw data'!$C$2:$CZ$3000,MATCH(1,INDEX(('ce raw data'!$A$2:$A$3000=C380)*('ce raw data'!$B$2:$B$3000=$B385),,),0),MATCH(SUBSTITUTE(G383,"Allele","Height"),'ce raw data'!$C$1:$CZ$1,0))="","-",INDEX('ce raw data'!$C$2:$CZ$3000,MATCH(1,INDEX(('ce raw data'!$A$2:$A$3000=C380)*('ce raw data'!$B$2:$B$3000=$B385),,),0),MATCH(SUBSTITUTE(G383,"Allele","Height"),'ce raw data'!$C$1:$CZ$1,0))),"-")</f>
        <v>-</v>
      </c>
      <c r="H384" s="28" t="str">
        <f>IFERROR(IF(INDEX('ce raw data'!$C$2:$CZ$3000,MATCH(1,INDEX(('ce raw data'!$A$2:$A$3000=C380)*('ce raw data'!$B$2:$B$3000=$B385),,),0),MATCH(SUBSTITUTE(H383,"Allele","Height"),'ce raw data'!$C$1:$CZ$1,0))="","-",INDEX('ce raw data'!$C$2:$CZ$3000,MATCH(1,INDEX(('ce raw data'!$A$2:$A$3000=C380)*('ce raw data'!$B$2:$B$3000=$B385),,),0),MATCH(SUBSTITUTE(H383,"Allele","Height"),'ce raw data'!$C$1:$CZ$1,0))),"-")</f>
        <v>-</v>
      </c>
      <c r="I384" s="28" t="str">
        <f>IFERROR(IF(INDEX('ce raw data'!$C$2:$CZ$3000,MATCH(1,INDEX(('ce raw data'!$A$2:$A$3000=C380)*('ce raw data'!$B$2:$B$3000=$B385),,),0),MATCH(SUBSTITUTE(I383,"Allele","Height"),'ce raw data'!$C$1:$CZ$1,0))="","-",INDEX('ce raw data'!$C$2:$CZ$3000,MATCH(1,INDEX(('ce raw data'!$A$2:$A$3000=C380)*('ce raw data'!$B$2:$B$3000=$B385),,),0),MATCH(SUBSTITUTE(I383,"Allele","Height"),'ce raw data'!$C$1:$CZ$1,0))),"-")</f>
        <v>-</v>
      </c>
      <c r="J384" s="28" t="str">
        <f>IFERROR(IF(INDEX('ce raw data'!$C$2:$CZ$3000,MATCH(1,INDEX(('ce raw data'!$A$2:$A$3000=C380)*('ce raw data'!$B$2:$B$3000=$B385),,),0),MATCH(SUBSTITUTE(J383,"Allele","Height"),'ce raw data'!$C$1:$CZ$1,0))="","-",INDEX('ce raw data'!$C$2:$CZ$3000,MATCH(1,INDEX(('ce raw data'!$A$2:$A$3000=C380)*('ce raw data'!$B$2:$B$3000=$B385),,),0),MATCH(SUBSTITUTE(J383,"Allele","Height"),'ce raw data'!$C$1:$CZ$1,0))),"-")</f>
        <v>-</v>
      </c>
      <c r="K384" s="28" t="str">
        <f>IFERROR(IF(INDEX('ce raw data'!$C$2:$CZ$3000,MATCH(1,INDEX(('ce raw data'!$A$2:$A$3000=C380)*('ce raw data'!$B$2:$B$3000=$B385),,),0),MATCH(SUBSTITUTE(K383,"Allele","Height"),'ce raw data'!$C$1:$CZ$1,0))="","-",INDEX('ce raw data'!$C$2:$CZ$3000,MATCH(1,INDEX(('ce raw data'!$A$2:$A$3000=C380)*('ce raw data'!$B$2:$B$3000=$B385),,),0),MATCH(SUBSTITUTE(K383,"Allele","Height"),'ce raw data'!$C$1:$CZ$1,0))),"-")</f>
        <v>-</v>
      </c>
      <c r="L384" s="28" t="str">
        <f>IFERROR(IF(INDEX('ce raw data'!$C$2:$CZ$3000,MATCH(1,INDEX(('ce raw data'!$A$2:$A$3000=C380)*('ce raw data'!$B$2:$B$3000=$B385),,),0),MATCH(SUBSTITUTE(L383,"Allele","Height"),'ce raw data'!$C$1:$CZ$1,0))="","-",INDEX('ce raw data'!$C$2:$CZ$3000,MATCH(1,INDEX(('ce raw data'!$A$2:$A$3000=C380)*('ce raw data'!$B$2:$B$3000=$B385),,),0),MATCH(SUBSTITUTE(L383,"Allele","Height"),'ce raw data'!$C$1:$CZ$1,0))),"-")</f>
        <v>-</v>
      </c>
      <c r="M384" s="28" t="str">
        <f>IFERROR(IF(INDEX('ce raw data'!$C$2:$CZ$3000,MATCH(1,INDEX(('ce raw data'!$A$2:$A$3000=C380)*('ce raw data'!$B$2:$B$3000=$B385),,),0),MATCH(SUBSTITUTE(M383,"Allele","Height"),'ce raw data'!$C$1:$CZ$1,0))="","-",INDEX('ce raw data'!$C$2:$CZ$3000,MATCH(1,INDEX(('ce raw data'!$A$2:$A$3000=C380)*('ce raw data'!$B$2:$B$3000=$B385),,),0),MATCH(SUBSTITUTE(M383,"Allele","Height"),'ce raw data'!$C$1:$CZ$1,0))),"-")</f>
        <v>-</v>
      </c>
      <c r="N384" s="28" t="str">
        <f>IFERROR(IF(INDEX('ce raw data'!$C$2:$CZ$3000,MATCH(1,INDEX(('ce raw data'!$A$2:$A$3000=C380)*('ce raw data'!$B$2:$B$3000=$B385),,),0),MATCH(SUBSTITUTE(N383,"Allele","Height"),'ce raw data'!$C$1:$CZ$1,0))="","-",INDEX('ce raw data'!$C$2:$CZ$3000,MATCH(1,INDEX(('ce raw data'!$A$2:$A$3000=C380)*('ce raw data'!$B$2:$B$3000=$B385),,),0),MATCH(SUBSTITUTE(N383,"Allele","Height"),'ce raw data'!$C$1:$CZ$1,0))),"-")</f>
        <v>-</v>
      </c>
    </row>
    <row r="385" spans="2:14" x14ac:dyDescent="0.4">
      <c r="B385" s="10" t="str">
        <f>'Allele Call Table'!$A$71</f>
        <v>AMEL</v>
      </c>
      <c r="C385" s="8" t="str">
        <f>IFERROR(IF(INDEX('ce raw data'!$C$2:$CZ$3000,MATCH(1,INDEX(('ce raw data'!$A$2:$A$3000=C380)*('ce raw data'!$B$2:$B$3000=$B385),,),0),MATCH(C383,'ce raw data'!$C$1:$CZ$1,0))="","-",INDEX('ce raw data'!$C$2:$CZ$3000,MATCH(1,INDEX(('ce raw data'!$A$2:$A$3000=C380)*('ce raw data'!$B$2:$B$3000=$B385),,),0),MATCH(C383,'ce raw data'!$C$1:$CZ$1,0))),"-")</f>
        <v>-</v>
      </c>
      <c r="D385" s="8" t="str">
        <f>IFERROR(IF(INDEX('ce raw data'!$C$2:$CZ$3000,MATCH(1,INDEX(('ce raw data'!$A$2:$A$3000=C380)*('ce raw data'!$B$2:$B$3000=$B385),,),0),MATCH(D383,'ce raw data'!$C$1:$CZ$1,0))="","-",INDEX('ce raw data'!$C$2:$CZ$3000,MATCH(1,INDEX(('ce raw data'!$A$2:$A$3000=C380)*('ce raw data'!$B$2:$B$3000=$B385),,),0),MATCH(D383,'ce raw data'!$C$1:$CZ$1,0))),"-")</f>
        <v>-</v>
      </c>
      <c r="E385" s="8" t="str">
        <f>IFERROR(IF(INDEX('ce raw data'!$C$2:$CZ$3000,MATCH(1,INDEX(('ce raw data'!$A$2:$A$3000=C380)*('ce raw data'!$B$2:$B$3000=$B385),,),0),MATCH(E383,'ce raw data'!$C$1:$CZ$1,0))="","-",INDEX('ce raw data'!$C$2:$CZ$3000,MATCH(1,INDEX(('ce raw data'!$A$2:$A$3000=C380)*('ce raw data'!$B$2:$B$3000=$B385),,),0),MATCH(E383,'ce raw data'!$C$1:$CZ$1,0))),"-")</f>
        <v>-</v>
      </c>
      <c r="F385" s="8" t="str">
        <f>IFERROR(IF(INDEX('ce raw data'!$C$2:$CZ$3000,MATCH(1,INDEX(('ce raw data'!$A$2:$A$3000=C380)*('ce raw data'!$B$2:$B$3000=$B385),,),0),MATCH(F383,'ce raw data'!$C$1:$CZ$1,0))="","-",INDEX('ce raw data'!$C$2:$CZ$3000,MATCH(1,INDEX(('ce raw data'!$A$2:$A$3000=C380)*('ce raw data'!$B$2:$B$3000=$B385),,),0),MATCH(F383,'ce raw data'!$C$1:$CZ$1,0))),"-")</f>
        <v>-</v>
      </c>
      <c r="G385" s="8" t="str">
        <f>IFERROR(IF(INDEX('ce raw data'!$C$2:$CZ$3000,MATCH(1,INDEX(('ce raw data'!$A$2:$A$3000=C380)*('ce raw data'!$B$2:$B$3000=$B385),,),0),MATCH(G383,'ce raw data'!$C$1:$CZ$1,0))="","-",INDEX('ce raw data'!$C$2:$CZ$3000,MATCH(1,INDEX(('ce raw data'!$A$2:$A$3000=C380)*('ce raw data'!$B$2:$B$3000=$B385),,),0),MATCH(G383,'ce raw data'!$C$1:$CZ$1,0))),"-")</f>
        <v>-</v>
      </c>
      <c r="H385" s="8" t="str">
        <f>IFERROR(IF(INDEX('ce raw data'!$C$2:$CZ$3000,MATCH(1,INDEX(('ce raw data'!$A$2:$A$3000=C380)*('ce raw data'!$B$2:$B$3000=$B385),,),0),MATCH(H383,'ce raw data'!$C$1:$CZ$1,0))="","-",INDEX('ce raw data'!$C$2:$CZ$3000,MATCH(1,INDEX(('ce raw data'!$A$2:$A$3000=C380)*('ce raw data'!$B$2:$B$3000=$B385),,),0),MATCH(H383,'ce raw data'!$C$1:$CZ$1,0))),"-")</f>
        <v>-</v>
      </c>
      <c r="I385" s="8" t="str">
        <f>IFERROR(IF(INDEX('ce raw data'!$C$2:$CZ$3000,MATCH(1,INDEX(('ce raw data'!$A$2:$A$3000=C380)*('ce raw data'!$B$2:$B$3000=$B385),,),0),MATCH(I383,'ce raw data'!$C$1:$CZ$1,0))="","-",INDEX('ce raw data'!$C$2:$CZ$3000,MATCH(1,INDEX(('ce raw data'!$A$2:$A$3000=C380)*('ce raw data'!$B$2:$B$3000=$B385),,),0),MATCH(I383,'ce raw data'!$C$1:$CZ$1,0))),"-")</f>
        <v>-</v>
      </c>
      <c r="J385" s="8" t="str">
        <f>IFERROR(IF(INDEX('ce raw data'!$C$2:$CZ$3000,MATCH(1,INDEX(('ce raw data'!$A$2:$A$3000=C380)*('ce raw data'!$B$2:$B$3000=$B385),,),0),MATCH(J383,'ce raw data'!$C$1:$CZ$1,0))="","-",INDEX('ce raw data'!$C$2:$CZ$3000,MATCH(1,INDEX(('ce raw data'!$A$2:$A$3000=C380)*('ce raw data'!$B$2:$B$3000=$B385),,),0),MATCH(J383,'ce raw data'!$C$1:$CZ$1,0))),"-")</f>
        <v>-</v>
      </c>
      <c r="K385" s="8" t="str">
        <f>IFERROR(IF(INDEX('ce raw data'!$C$2:$CZ$3000,MATCH(1,INDEX(('ce raw data'!$A$2:$A$3000=C380)*('ce raw data'!$B$2:$B$3000=$B385),,),0),MATCH(K383,'ce raw data'!$C$1:$CZ$1,0))="","-",INDEX('ce raw data'!$C$2:$CZ$3000,MATCH(1,INDEX(('ce raw data'!$A$2:$A$3000=C380)*('ce raw data'!$B$2:$B$3000=$B385),,),0),MATCH(K383,'ce raw data'!$C$1:$CZ$1,0))),"-")</f>
        <v>-</v>
      </c>
      <c r="L385" s="8" t="str">
        <f>IFERROR(IF(INDEX('ce raw data'!$C$2:$CZ$3000,MATCH(1,INDEX(('ce raw data'!$A$2:$A$3000=C380)*('ce raw data'!$B$2:$B$3000=$B385),,),0),MATCH(L383,'ce raw data'!$C$1:$CZ$1,0))="","-",INDEX('ce raw data'!$C$2:$CZ$3000,MATCH(1,INDEX(('ce raw data'!$A$2:$A$3000=C380)*('ce raw data'!$B$2:$B$3000=$B385),,),0),MATCH(L383,'ce raw data'!$C$1:$CZ$1,0))),"-")</f>
        <v>-</v>
      </c>
      <c r="M385" s="8" t="str">
        <f>IFERROR(IF(INDEX('ce raw data'!$C$2:$CZ$3000,MATCH(1,INDEX(('ce raw data'!$A$2:$A$3000=C380)*('ce raw data'!$B$2:$B$3000=$B385),,),0),MATCH(M383,'ce raw data'!$C$1:$CZ$1,0))="","-",INDEX('ce raw data'!$C$2:$CZ$3000,MATCH(1,INDEX(('ce raw data'!$A$2:$A$3000=C380)*('ce raw data'!$B$2:$B$3000=$B385),,),0),MATCH(M383,'ce raw data'!$C$1:$CZ$1,0))),"-")</f>
        <v>-</v>
      </c>
      <c r="N385" s="8" t="str">
        <f>IFERROR(IF(INDEX('ce raw data'!$C$2:$CZ$3000,MATCH(1,INDEX(('ce raw data'!$A$2:$A$3000=C380)*('ce raw data'!$B$2:$B$3000=$B385),,),0),MATCH(N383,'ce raw data'!$C$1:$CZ$1,0))="","-",INDEX('ce raw data'!$C$2:$CZ$3000,MATCH(1,INDEX(('ce raw data'!$A$2:$A$3000=C380)*('ce raw data'!$B$2:$B$3000=$B385),,),0),MATCH(N383,'ce raw data'!$C$1:$CZ$1,0))),"-")</f>
        <v>-</v>
      </c>
    </row>
    <row r="386" spans="2:14" hidden="1" x14ac:dyDescent="0.4">
      <c r="B386" s="10"/>
      <c r="C386" s="8" t="str">
        <f>IFERROR(IF(INDEX('ce raw data'!$C$2:$CZ$3000,MATCH(1,INDEX(('ce raw data'!$A$2:$A$3000=C380)*('ce raw data'!$B$2:$B$3000=$B387),,),0),MATCH(SUBSTITUTE(C383,"Allele","Height"),'ce raw data'!$C$1:$CZ$1,0))="","-",INDEX('ce raw data'!$C$2:$CZ$3000,MATCH(1,INDEX(('ce raw data'!$A$2:$A$3000=C380)*('ce raw data'!$B$2:$B$3000=$B387),,),0),MATCH(SUBSTITUTE(C383,"Allele","Height"),'ce raw data'!$C$1:$CZ$1,0))),"-")</f>
        <v>-</v>
      </c>
      <c r="D386" s="8" t="str">
        <f>IFERROR(IF(INDEX('ce raw data'!$C$2:$CZ$3000,MATCH(1,INDEX(('ce raw data'!$A$2:$A$3000=C380)*('ce raw data'!$B$2:$B$3000=$B387),,),0),MATCH(SUBSTITUTE(D383,"Allele","Height"),'ce raw data'!$C$1:$CZ$1,0))="","-",INDEX('ce raw data'!$C$2:$CZ$3000,MATCH(1,INDEX(('ce raw data'!$A$2:$A$3000=C380)*('ce raw data'!$B$2:$B$3000=$B387),,),0),MATCH(SUBSTITUTE(D383,"Allele","Height"),'ce raw data'!$C$1:$CZ$1,0))),"-")</f>
        <v>-</v>
      </c>
      <c r="E386" s="8" t="str">
        <f>IFERROR(IF(INDEX('ce raw data'!$C$2:$CZ$3000,MATCH(1,INDEX(('ce raw data'!$A$2:$A$3000=C380)*('ce raw data'!$B$2:$B$3000=$B387),,),0),MATCH(SUBSTITUTE(E383,"Allele","Height"),'ce raw data'!$C$1:$CZ$1,0))="","-",INDEX('ce raw data'!$C$2:$CZ$3000,MATCH(1,INDEX(('ce raw data'!$A$2:$A$3000=C380)*('ce raw data'!$B$2:$B$3000=$B387),,),0),MATCH(SUBSTITUTE(E383,"Allele","Height"),'ce raw data'!$C$1:$CZ$1,0))),"-")</f>
        <v>-</v>
      </c>
      <c r="F386" s="8" t="str">
        <f>IFERROR(IF(INDEX('ce raw data'!$C$2:$CZ$3000,MATCH(1,INDEX(('ce raw data'!$A$2:$A$3000=C380)*('ce raw data'!$B$2:$B$3000=$B387),,),0),MATCH(SUBSTITUTE(F383,"Allele","Height"),'ce raw data'!$C$1:$CZ$1,0))="","-",INDEX('ce raw data'!$C$2:$CZ$3000,MATCH(1,INDEX(('ce raw data'!$A$2:$A$3000=C380)*('ce raw data'!$B$2:$B$3000=$B387),,),0),MATCH(SUBSTITUTE(F383,"Allele","Height"),'ce raw data'!$C$1:$CZ$1,0))),"-")</f>
        <v>-</v>
      </c>
      <c r="G386" s="8" t="str">
        <f>IFERROR(IF(INDEX('ce raw data'!$C$2:$CZ$3000,MATCH(1,INDEX(('ce raw data'!$A$2:$A$3000=C380)*('ce raw data'!$B$2:$B$3000=$B387),,),0),MATCH(SUBSTITUTE(G383,"Allele","Height"),'ce raw data'!$C$1:$CZ$1,0))="","-",INDEX('ce raw data'!$C$2:$CZ$3000,MATCH(1,INDEX(('ce raw data'!$A$2:$A$3000=C380)*('ce raw data'!$B$2:$B$3000=$B387),,),0),MATCH(SUBSTITUTE(G383,"Allele","Height"),'ce raw data'!$C$1:$CZ$1,0))),"-")</f>
        <v>-</v>
      </c>
      <c r="H386" s="8" t="str">
        <f>IFERROR(IF(INDEX('ce raw data'!$C$2:$CZ$3000,MATCH(1,INDEX(('ce raw data'!$A$2:$A$3000=C380)*('ce raw data'!$B$2:$B$3000=$B387),,),0),MATCH(SUBSTITUTE(H383,"Allele","Height"),'ce raw data'!$C$1:$CZ$1,0))="","-",INDEX('ce raw data'!$C$2:$CZ$3000,MATCH(1,INDEX(('ce raw data'!$A$2:$A$3000=C380)*('ce raw data'!$B$2:$B$3000=$B387),,),0),MATCH(SUBSTITUTE(H383,"Allele","Height"),'ce raw data'!$C$1:$CZ$1,0))),"-")</f>
        <v>-</v>
      </c>
      <c r="I386" s="8" t="str">
        <f>IFERROR(IF(INDEX('ce raw data'!$C$2:$CZ$3000,MATCH(1,INDEX(('ce raw data'!$A$2:$A$3000=C380)*('ce raw data'!$B$2:$B$3000=$B387),,),0),MATCH(SUBSTITUTE(I383,"Allele","Height"),'ce raw data'!$C$1:$CZ$1,0))="","-",INDEX('ce raw data'!$C$2:$CZ$3000,MATCH(1,INDEX(('ce raw data'!$A$2:$A$3000=C380)*('ce raw data'!$B$2:$B$3000=$B387),,),0),MATCH(SUBSTITUTE(I383,"Allele","Height"),'ce raw data'!$C$1:$CZ$1,0))),"-")</f>
        <v>-</v>
      </c>
      <c r="J386" s="8" t="str">
        <f>IFERROR(IF(INDEX('ce raw data'!$C$2:$CZ$3000,MATCH(1,INDEX(('ce raw data'!$A$2:$A$3000=C380)*('ce raw data'!$B$2:$B$3000=$B387),,),0),MATCH(SUBSTITUTE(J383,"Allele","Height"),'ce raw data'!$C$1:$CZ$1,0))="","-",INDEX('ce raw data'!$C$2:$CZ$3000,MATCH(1,INDEX(('ce raw data'!$A$2:$A$3000=C380)*('ce raw data'!$B$2:$B$3000=$B387),,),0),MATCH(SUBSTITUTE(J383,"Allele","Height"),'ce raw data'!$C$1:$CZ$1,0))),"-")</f>
        <v>-</v>
      </c>
      <c r="K386" s="8" t="str">
        <f>IFERROR(IF(INDEX('ce raw data'!$C$2:$CZ$3000,MATCH(1,INDEX(('ce raw data'!$A$2:$A$3000=C380)*('ce raw data'!$B$2:$B$3000=$B387),,),0),MATCH(SUBSTITUTE(K383,"Allele","Height"),'ce raw data'!$C$1:$CZ$1,0))="","-",INDEX('ce raw data'!$C$2:$CZ$3000,MATCH(1,INDEX(('ce raw data'!$A$2:$A$3000=C380)*('ce raw data'!$B$2:$B$3000=$B387),,),0),MATCH(SUBSTITUTE(K383,"Allele","Height"),'ce raw data'!$C$1:$CZ$1,0))),"-")</f>
        <v>-</v>
      </c>
      <c r="L386" s="8" t="str">
        <f>IFERROR(IF(INDEX('ce raw data'!$C$2:$CZ$3000,MATCH(1,INDEX(('ce raw data'!$A$2:$A$3000=C380)*('ce raw data'!$B$2:$B$3000=$B387),,),0),MATCH(SUBSTITUTE(L383,"Allele","Height"),'ce raw data'!$C$1:$CZ$1,0))="","-",INDEX('ce raw data'!$C$2:$CZ$3000,MATCH(1,INDEX(('ce raw data'!$A$2:$A$3000=C380)*('ce raw data'!$B$2:$B$3000=$B387),,),0),MATCH(SUBSTITUTE(L383,"Allele","Height"),'ce raw data'!$C$1:$CZ$1,0))),"-")</f>
        <v>-</v>
      </c>
      <c r="M386" s="8" t="str">
        <f>IFERROR(IF(INDEX('ce raw data'!$C$2:$CZ$3000,MATCH(1,INDEX(('ce raw data'!$A$2:$A$3000=C380)*('ce raw data'!$B$2:$B$3000=$B387),,),0),MATCH(SUBSTITUTE(M383,"Allele","Height"),'ce raw data'!$C$1:$CZ$1,0))="","-",INDEX('ce raw data'!$C$2:$CZ$3000,MATCH(1,INDEX(('ce raw data'!$A$2:$A$3000=C380)*('ce raw data'!$B$2:$B$3000=$B387),,),0),MATCH(SUBSTITUTE(M383,"Allele","Height"),'ce raw data'!$C$1:$CZ$1,0))),"-")</f>
        <v>-</v>
      </c>
      <c r="N386" s="8" t="str">
        <f>IFERROR(IF(INDEX('ce raw data'!$C$2:$CZ$3000,MATCH(1,INDEX(('ce raw data'!$A$2:$A$3000=C380)*('ce raw data'!$B$2:$B$3000=$B387),,),0),MATCH(SUBSTITUTE(N383,"Allele","Height"),'ce raw data'!$C$1:$CZ$1,0))="","-",INDEX('ce raw data'!$C$2:$CZ$3000,MATCH(1,INDEX(('ce raw data'!$A$2:$A$3000=C380)*('ce raw data'!$B$2:$B$3000=$B387),,),0),MATCH(SUBSTITUTE(N383,"Allele","Height"),'ce raw data'!$C$1:$CZ$1,0))),"-")</f>
        <v>-</v>
      </c>
    </row>
    <row r="387" spans="2:14" x14ac:dyDescent="0.4">
      <c r="B387" s="10" t="str">
        <f>'Allele Call Table'!$A$73</f>
        <v>D3S1358</v>
      </c>
      <c r="C387" s="8" t="str">
        <f>IFERROR(IF(INDEX('ce raw data'!$C$2:$CZ$3000,MATCH(1,INDEX(('ce raw data'!$A$2:$A$3000=C380)*('ce raw data'!$B$2:$B$3000=$B387),,),0),MATCH(C383,'ce raw data'!$C$1:$CZ$1,0))="","-",INDEX('ce raw data'!$C$2:$CZ$3000,MATCH(1,INDEX(('ce raw data'!$A$2:$A$3000=C380)*('ce raw data'!$B$2:$B$3000=$B387),,),0),MATCH(C383,'ce raw data'!$C$1:$CZ$1,0))),"-")</f>
        <v>-</v>
      </c>
      <c r="D387" s="8" t="str">
        <f>IFERROR(IF(INDEX('ce raw data'!$C$2:$CZ$3000,MATCH(1,INDEX(('ce raw data'!$A$2:$A$3000=C380)*('ce raw data'!$B$2:$B$3000=$B387),,),0),MATCH(D383,'ce raw data'!$C$1:$CZ$1,0))="","-",INDEX('ce raw data'!$C$2:$CZ$3000,MATCH(1,INDEX(('ce raw data'!$A$2:$A$3000=C380)*('ce raw data'!$B$2:$B$3000=$B387),,),0),MATCH(D383,'ce raw data'!$C$1:$CZ$1,0))),"-")</f>
        <v>-</v>
      </c>
      <c r="E387" s="8" t="str">
        <f>IFERROR(IF(INDEX('ce raw data'!$C$2:$CZ$3000,MATCH(1,INDEX(('ce raw data'!$A$2:$A$3000=C380)*('ce raw data'!$B$2:$B$3000=$B387),,),0),MATCH(E383,'ce raw data'!$C$1:$CZ$1,0))="","-",INDEX('ce raw data'!$C$2:$CZ$3000,MATCH(1,INDEX(('ce raw data'!$A$2:$A$3000=C380)*('ce raw data'!$B$2:$B$3000=$B387),,),0),MATCH(E383,'ce raw data'!$C$1:$CZ$1,0))),"-")</f>
        <v>-</v>
      </c>
      <c r="F387" s="8" t="str">
        <f>IFERROR(IF(INDEX('ce raw data'!$C$2:$CZ$3000,MATCH(1,INDEX(('ce raw data'!$A$2:$A$3000=C380)*('ce raw data'!$B$2:$B$3000=$B387),,),0),MATCH(F383,'ce raw data'!$C$1:$CZ$1,0))="","-",INDEX('ce raw data'!$C$2:$CZ$3000,MATCH(1,INDEX(('ce raw data'!$A$2:$A$3000=C380)*('ce raw data'!$B$2:$B$3000=$B387),,),0),MATCH(F383,'ce raw data'!$C$1:$CZ$1,0))),"-")</f>
        <v>-</v>
      </c>
      <c r="G387" s="8" t="str">
        <f>IFERROR(IF(INDEX('ce raw data'!$C$2:$CZ$3000,MATCH(1,INDEX(('ce raw data'!$A$2:$A$3000=C380)*('ce raw data'!$B$2:$B$3000=$B387),,),0),MATCH(G383,'ce raw data'!$C$1:$CZ$1,0))="","-",INDEX('ce raw data'!$C$2:$CZ$3000,MATCH(1,INDEX(('ce raw data'!$A$2:$A$3000=C380)*('ce raw data'!$B$2:$B$3000=$B387),,),0),MATCH(G383,'ce raw data'!$C$1:$CZ$1,0))),"-")</f>
        <v>-</v>
      </c>
      <c r="H387" s="8" t="str">
        <f>IFERROR(IF(INDEX('ce raw data'!$C$2:$CZ$3000,MATCH(1,INDEX(('ce raw data'!$A$2:$A$3000=C380)*('ce raw data'!$B$2:$B$3000=$B387),,),0),MATCH(H383,'ce raw data'!$C$1:$CZ$1,0))="","-",INDEX('ce raw data'!$C$2:$CZ$3000,MATCH(1,INDEX(('ce raw data'!$A$2:$A$3000=C380)*('ce raw data'!$B$2:$B$3000=$B387),,),0),MATCH(H383,'ce raw data'!$C$1:$CZ$1,0))),"-")</f>
        <v>-</v>
      </c>
      <c r="I387" s="8" t="str">
        <f>IFERROR(IF(INDEX('ce raw data'!$C$2:$CZ$3000,MATCH(1,INDEX(('ce raw data'!$A$2:$A$3000=C380)*('ce raw data'!$B$2:$B$3000=$B387),,),0),MATCH(I383,'ce raw data'!$C$1:$CZ$1,0))="","-",INDEX('ce raw data'!$C$2:$CZ$3000,MATCH(1,INDEX(('ce raw data'!$A$2:$A$3000=C380)*('ce raw data'!$B$2:$B$3000=$B387),,),0),MATCH(I383,'ce raw data'!$C$1:$CZ$1,0))),"-")</f>
        <v>-</v>
      </c>
      <c r="J387" s="8" t="str">
        <f>IFERROR(IF(INDEX('ce raw data'!$C$2:$CZ$3000,MATCH(1,INDEX(('ce raw data'!$A$2:$A$3000=C380)*('ce raw data'!$B$2:$B$3000=$B387),,),0),MATCH(J383,'ce raw data'!$C$1:$CZ$1,0))="","-",INDEX('ce raw data'!$C$2:$CZ$3000,MATCH(1,INDEX(('ce raw data'!$A$2:$A$3000=C380)*('ce raw data'!$B$2:$B$3000=$B387),,),0),MATCH(J383,'ce raw data'!$C$1:$CZ$1,0))),"-")</f>
        <v>-</v>
      </c>
      <c r="K387" s="8" t="str">
        <f>IFERROR(IF(INDEX('ce raw data'!$C$2:$CZ$3000,MATCH(1,INDEX(('ce raw data'!$A$2:$A$3000=C380)*('ce raw data'!$B$2:$B$3000=$B387),,),0),MATCH(K383,'ce raw data'!$C$1:$CZ$1,0))="","-",INDEX('ce raw data'!$C$2:$CZ$3000,MATCH(1,INDEX(('ce raw data'!$A$2:$A$3000=C380)*('ce raw data'!$B$2:$B$3000=$B387),,),0),MATCH(K383,'ce raw data'!$C$1:$CZ$1,0))),"-")</f>
        <v>-</v>
      </c>
      <c r="L387" s="8" t="str">
        <f>IFERROR(IF(INDEX('ce raw data'!$C$2:$CZ$3000,MATCH(1,INDEX(('ce raw data'!$A$2:$A$3000=C380)*('ce raw data'!$B$2:$B$3000=$B387),,),0),MATCH(L383,'ce raw data'!$C$1:$CZ$1,0))="","-",INDEX('ce raw data'!$C$2:$CZ$3000,MATCH(1,INDEX(('ce raw data'!$A$2:$A$3000=C380)*('ce raw data'!$B$2:$B$3000=$B387),,),0),MATCH(L383,'ce raw data'!$C$1:$CZ$1,0))),"-")</f>
        <v>-</v>
      </c>
      <c r="M387" s="8" t="str">
        <f>IFERROR(IF(INDEX('ce raw data'!$C$2:$CZ$3000,MATCH(1,INDEX(('ce raw data'!$A$2:$A$3000=C380)*('ce raw data'!$B$2:$B$3000=$B387),,),0),MATCH(M383,'ce raw data'!$C$1:$CZ$1,0))="","-",INDEX('ce raw data'!$C$2:$CZ$3000,MATCH(1,INDEX(('ce raw data'!$A$2:$A$3000=C380)*('ce raw data'!$B$2:$B$3000=$B387),,),0),MATCH(M383,'ce raw data'!$C$1:$CZ$1,0))),"-")</f>
        <v>-</v>
      </c>
      <c r="N387" s="8" t="str">
        <f>IFERROR(IF(INDEX('ce raw data'!$C$2:$CZ$3000,MATCH(1,INDEX(('ce raw data'!$A$2:$A$3000=C380)*('ce raw data'!$B$2:$B$3000=$B387),,),0),MATCH(N383,'ce raw data'!$C$1:$CZ$1,0))="","-",INDEX('ce raw data'!$C$2:$CZ$3000,MATCH(1,INDEX(('ce raw data'!$A$2:$A$3000=C380)*('ce raw data'!$B$2:$B$3000=$B387),,),0),MATCH(N383,'ce raw data'!$C$1:$CZ$1,0))),"-")</f>
        <v>-</v>
      </c>
    </row>
    <row r="388" spans="2:14" hidden="1" x14ac:dyDescent="0.4">
      <c r="B388" s="10"/>
      <c r="C388" s="8" t="str">
        <f>IFERROR(IF(INDEX('ce raw data'!$C$2:$CZ$3000,MATCH(1,INDEX(('ce raw data'!$A$2:$A$3000=C380)*('ce raw data'!$B$2:$B$3000=$B389),,),0),MATCH(SUBSTITUTE(C383,"Allele","Height"),'ce raw data'!$C$1:$CZ$1,0))="","-",INDEX('ce raw data'!$C$2:$CZ$3000,MATCH(1,INDEX(('ce raw data'!$A$2:$A$3000=C380)*('ce raw data'!$B$2:$B$3000=$B389),,),0),MATCH(SUBSTITUTE(C383,"Allele","Height"),'ce raw data'!$C$1:$CZ$1,0))),"-")</f>
        <v>-</v>
      </c>
      <c r="D388" s="8" t="str">
        <f>IFERROR(IF(INDEX('ce raw data'!$C$2:$CZ$3000,MATCH(1,INDEX(('ce raw data'!$A$2:$A$3000=C380)*('ce raw data'!$B$2:$B$3000=$B389),,),0),MATCH(SUBSTITUTE(D383,"Allele","Height"),'ce raw data'!$C$1:$CZ$1,0))="","-",INDEX('ce raw data'!$C$2:$CZ$3000,MATCH(1,INDEX(('ce raw data'!$A$2:$A$3000=C380)*('ce raw data'!$B$2:$B$3000=$B389),,),0),MATCH(SUBSTITUTE(D383,"Allele","Height"),'ce raw data'!$C$1:$CZ$1,0))),"-")</f>
        <v>-</v>
      </c>
      <c r="E388" s="8" t="str">
        <f>IFERROR(IF(INDEX('ce raw data'!$C$2:$CZ$3000,MATCH(1,INDEX(('ce raw data'!$A$2:$A$3000=C380)*('ce raw data'!$B$2:$B$3000=$B389),,),0),MATCH(SUBSTITUTE(E383,"Allele","Height"),'ce raw data'!$C$1:$CZ$1,0))="","-",INDEX('ce raw data'!$C$2:$CZ$3000,MATCH(1,INDEX(('ce raw data'!$A$2:$A$3000=C380)*('ce raw data'!$B$2:$B$3000=$B389),,),0),MATCH(SUBSTITUTE(E383,"Allele","Height"),'ce raw data'!$C$1:$CZ$1,0))),"-")</f>
        <v>-</v>
      </c>
      <c r="F388" s="8" t="str">
        <f>IFERROR(IF(INDEX('ce raw data'!$C$2:$CZ$3000,MATCH(1,INDEX(('ce raw data'!$A$2:$A$3000=C380)*('ce raw data'!$B$2:$B$3000=$B389),,),0),MATCH(SUBSTITUTE(F383,"Allele","Height"),'ce raw data'!$C$1:$CZ$1,0))="","-",INDEX('ce raw data'!$C$2:$CZ$3000,MATCH(1,INDEX(('ce raw data'!$A$2:$A$3000=C380)*('ce raw data'!$B$2:$B$3000=$B389),,),0),MATCH(SUBSTITUTE(F383,"Allele","Height"),'ce raw data'!$C$1:$CZ$1,0))),"-")</f>
        <v>-</v>
      </c>
      <c r="G388" s="8" t="str">
        <f>IFERROR(IF(INDEX('ce raw data'!$C$2:$CZ$3000,MATCH(1,INDEX(('ce raw data'!$A$2:$A$3000=C380)*('ce raw data'!$B$2:$B$3000=$B389),,),0),MATCH(SUBSTITUTE(G383,"Allele","Height"),'ce raw data'!$C$1:$CZ$1,0))="","-",INDEX('ce raw data'!$C$2:$CZ$3000,MATCH(1,INDEX(('ce raw data'!$A$2:$A$3000=C380)*('ce raw data'!$B$2:$B$3000=$B389),,),0),MATCH(SUBSTITUTE(G383,"Allele","Height"),'ce raw data'!$C$1:$CZ$1,0))),"-")</f>
        <v>-</v>
      </c>
      <c r="H388" s="8" t="str">
        <f>IFERROR(IF(INDEX('ce raw data'!$C$2:$CZ$3000,MATCH(1,INDEX(('ce raw data'!$A$2:$A$3000=C380)*('ce raw data'!$B$2:$B$3000=$B389),,),0),MATCH(SUBSTITUTE(H383,"Allele","Height"),'ce raw data'!$C$1:$CZ$1,0))="","-",INDEX('ce raw data'!$C$2:$CZ$3000,MATCH(1,INDEX(('ce raw data'!$A$2:$A$3000=C380)*('ce raw data'!$B$2:$B$3000=$B389),,),0),MATCH(SUBSTITUTE(H383,"Allele","Height"),'ce raw data'!$C$1:$CZ$1,0))),"-")</f>
        <v>-</v>
      </c>
      <c r="I388" s="8" t="str">
        <f>IFERROR(IF(INDEX('ce raw data'!$C$2:$CZ$3000,MATCH(1,INDEX(('ce raw data'!$A$2:$A$3000=C380)*('ce raw data'!$B$2:$B$3000=$B389),,),0),MATCH(SUBSTITUTE(I383,"Allele","Height"),'ce raw data'!$C$1:$CZ$1,0))="","-",INDEX('ce raw data'!$C$2:$CZ$3000,MATCH(1,INDEX(('ce raw data'!$A$2:$A$3000=C380)*('ce raw data'!$B$2:$B$3000=$B389),,),0),MATCH(SUBSTITUTE(I383,"Allele","Height"),'ce raw data'!$C$1:$CZ$1,0))),"-")</f>
        <v>-</v>
      </c>
      <c r="J388" s="8" t="str">
        <f>IFERROR(IF(INDEX('ce raw data'!$C$2:$CZ$3000,MATCH(1,INDEX(('ce raw data'!$A$2:$A$3000=C380)*('ce raw data'!$B$2:$B$3000=$B389),,),0),MATCH(SUBSTITUTE(J383,"Allele","Height"),'ce raw data'!$C$1:$CZ$1,0))="","-",INDEX('ce raw data'!$C$2:$CZ$3000,MATCH(1,INDEX(('ce raw data'!$A$2:$A$3000=C380)*('ce raw data'!$B$2:$B$3000=$B389),,),0),MATCH(SUBSTITUTE(J383,"Allele","Height"),'ce raw data'!$C$1:$CZ$1,0))),"-")</f>
        <v>-</v>
      </c>
      <c r="K388" s="8" t="str">
        <f>IFERROR(IF(INDEX('ce raw data'!$C$2:$CZ$3000,MATCH(1,INDEX(('ce raw data'!$A$2:$A$3000=C380)*('ce raw data'!$B$2:$B$3000=$B389),,),0),MATCH(SUBSTITUTE(K383,"Allele","Height"),'ce raw data'!$C$1:$CZ$1,0))="","-",INDEX('ce raw data'!$C$2:$CZ$3000,MATCH(1,INDEX(('ce raw data'!$A$2:$A$3000=C380)*('ce raw data'!$B$2:$B$3000=$B389),,),0),MATCH(SUBSTITUTE(K383,"Allele","Height"),'ce raw data'!$C$1:$CZ$1,0))),"-")</f>
        <v>-</v>
      </c>
      <c r="L388" s="8" t="str">
        <f>IFERROR(IF(INDEX('ce raw data'!$C$2:$CZ$3000,MATCH(1,INDEX(('ce raw data'!$A$2:$A$3000=C380)*('ce raw data'!$B$2:$B$3000=$B389),,),0),MATCH(SUBSTITUTE(L383,"Allele","Height"),'ce raw data'!$C$1:$CZ$1,0))="","-",INDEX('ce raw data'!$C$2:$CZ$3000,MATCH(1,INDEX(('ce raw data'!$A$2:$A$3000=C380)*('ce raw data'!$B$2:$B$3000=$B389),,),0),MATCH(SUBSTITUTE(L383,"Allele","Height"),'ce raw data'!$C$1:$CZ$1,0))),"-")</f>
        <v>-</v>
      </c>
      <c r="M388" s="8" t="str">
        <f>IFERROR(IF(INDEX('ce raw data'!$C$2:$CZ$3000,MATCH(1,INDEX(('ce raw data'!$A$2:$A$3000=C380)*('ce raw data'!$B$2:$B$3000=$B389),,),0),MATCH(SUBSTITUTE(M383,"Allele","Height"),'ce raw data'!$C$1:$CZ$1,0))="","-",INDEX('ce raw data'!$C$2:$CZ$3000,MATCH(1,INDEX(('ce raw data'!$A$2:$A$3000=C380)*('ce raw data'!$B$2:$B$3000=$B389),,),0),MATCH(SUBSTITUTE(M383,"Allele","Height"),'ce raw data'!$C$1:$CZ$1,0))),"-")</f>
        <v>-</v>
      </c>
      <c r="N388" s="8" t="str">
        <f>IFERROR(IF(INDEX('ce raw data'!$C$2:$CZ$3000,MATCH(1,INDEX(('ce raw data'!$A$2:$A$3000=C380)*('ce raw data'!$B$2:$B$3000=$B389),,),0),MATCH(SUBSTITUTE(N383,"Allele","Height"),'ce raw data'!$C$1:$CZ$1,0))="","-",INDEX('ce raw data'!$C$2:$CZ$3000,MATCH(1,INDEX(('ce raw data'!$A$2:$A$3000=C380)*('ce raw data'!$B$2:$B$3000=$B389),,),0),MATCH(SUBSTITUTE(N383,"Allele","Height"),'ce raw data'!$C$1:$CZ$1,0))),"-")</f>
        <v>-</v>
      </c>
    </row>
    <row r="389" spans="2:14" x14ac:dyDescent="0.4">
      <c r="B389" s="10" t="str">
        <f>'Allele Call Table'!$A$75</f>
        <v>D1S1656</v>
      </c>
      <c r="C389" s="8" t="str">
        <f>IFERROR(IF(INDEX('ce raw data'!$C$2:$CZ$3000,MATCH(1,INDEX(('ce raw data'!$A$2:$A$3000=C380)*('ce raw data'!$B$2:$B$3000=$B389),,),0),MATCH(C383,'ce raw data'!$C$1:$CZ$1,0))="","-",INDEX('ce raw data'!$C$2:$CZ$3000,MATCH(1,INDEX(('ce raw data'!$A$2:$A$3000=C380)*('ce raw data'!$B$2:$B$3000=$B389),,),0),MATCH(C383,'ce raw data'!$C$1:$CZ$1,0))),"-")</f>
        <v>-</v>
      </c>
      <c r="D389" s="8" t="str">
        <f>IFERROR(IF(INDEX('ce raw data'!$C$2:$CZ$3000,MATCH(1,INDEX(('ce raw data'!$A$2:$A$3000=C380)*('ce raw data'!$B$2:$B$3000=$B389),,),0),MATCH(D383,'ce raw data'!$C$1:$CZ$1,0))="","-",INDEX('ce raw data'!$C$2:$CZ$3000,MATCH(1,INDEX(('ce raw data'!$A$2:$A$3000=C380)*('ce raw data'!$B$2:$B$3000=$B389),,),0),MATCH(D383,'ce raw data'!$C$1:$CZ$1,0))),"-")</f>
        <v>-</v>
      </c>
      <c r="E389" s="8" t="str">
        <f>IFERROR(IF(INDEX('ce raw data'!$C$2:$CZ$3000,MATCH(1,INDEX(('ce raw data'!$A$2:$A$3000=C380)*('ce raw data'!$B$2:$B$3000=$B389),,),0),MATCH(E383,'ce raw data'!$C$1:$CZ$1,0))="","-",INDEX('ce raw data'!$C$2:$CZ$3000,MATCH(1,INDEX(('ce raw data'!$A$2:$A$3000=C380)*('ce raw data'!$B$2:$B$3000=$B389),,),0),MATCH(E383,'ce raw data'!$C$1:$CZ$1,0))),"-")</f>
        <v>-</v>
      </c>
      <c r="F389" s="8" t="str">
        <f>IFERROR(IF(INDEX('ce raw data'!$C$2:$CZ$3000,MATCH(1,INDEX(('ce raw data'!$A$2:$A$3000=C380)*('ce raw data'!$B$2:$B$3000=$B389),,),0),MATCH(F383,'ce raw data'!$C$1:$CZ$1,0))="","-",INDEX('ce raw data'!$C$2:$CZ$3000,MATCH(1,INDEX(('ce raw data'!$A$2:$A$3000=C380)*('ce raw data'!$B$2:$B$3000=$B389),,),0),MATCH(F383,'ce raw data'!$C$1:$CZ$1,0))),"-")</f>
        <v>-</v>
      </c>
      <c r="G389" s="8" t="str">
        <f>IFERROR(IF(INDEX('ce raw data'!$C$2:$CZ$3000,MATCH(1,INDEX(('ce raw data'!$A$2:$A$3000=C380)*('ce raw data'!$B$2:$B$3000=$B389),,),0),MATCH(G383,'ce raw data'!$C$1:$CZ$1,0))="","-",INDEX('ce raw data'!$C$2:$CZ$3000,MATCH(1,INDEX(('ce raw data'!$A$2:$A$3000=C380)*('ce raw data'!$B$2:$B$3000=$B389),,),0),MATCH(G383,'ce raw data'!$C$1:$CZ$1,0))),"-")</f>
        <v>-</v>
      </c>
      <c r="H389" s="8" t="str">
        <f>IFERROR(IF(INDEX('ce raw data'!$C$2:$CZ$3000,MATCH(1,INDEX(('ce raw data'!$A$2:$A$3000=C380)*('ce raw data'!$B$2:$B$3000=$B389),,),0),MATCH(H383,'ce raw data'!$C$1:$CZ$1,0))="","-",INDEX('ce raw data'!$C$2:$CZ$3000,MATCH(1,INDEX(('ce raw data'!$A$2:$A$3000=C380)*('ce raw data'!$B$2:$B$3000=$B389),,),0),MATCH(H383,'ce raw data'!$C$1:$CZ$1,0))),"-")</f>
        <v>-</v>
      </c>
      <c r="I389" s="8" t="str">
        <f>IFERROR(IF(INDEX('ce raw data'!$C$2:$CZ$3000,MATCH(1,INDEX(('ce raw data'!$A$2:$A$3000=C380)*('ce raw data'!$B$2:$B$3000=$B389),,),0),MATCH(I383,'ce raw data'!$C$1:$CZ$1,0))="","-",INDEX('ce raw data'!$C$2:$CZ$3000,MATCH(1,INDEX(('ce raw data'!$A$2:$A$3000=C380)*('ce raw data'!$B$2:$B$3000=$B389),,),0),MATCH(I383,'ce raw data'!$C$1:$CZ$1,0))),"-")</f>
        <v>-</v>
      </c>
      <c r="J389" s="8" t="str">
        <f>IFERROR(IF(INDEX('ce raw data'!$C$2:$CZ$3000,MATCH(1,INDEX(('ce raw data'!$A$2:$A$3000=C380)*('ce raw data'!$B$2:$B$3000=$B389),,),0),MATCH(J383,'ce raw data'!$C$1:$CZ$1,0))="","-",INDEX('ce raw data'!$C$2:$CZ$3000,MATCH(1,INDEX(('ce raw data'!$A$2:$A$3000=C380)*('ce raw data'!$B$2:$B$3000=$B389),,),0),MATCH(J383,'ce raw data'!$C$1:$CZ$1,0))),"-")</f>
        <v>-</v>
      </c>
      <c r="K389" s="8" t="str">
        <f>IFERROR(IF(INDEX('ce raw data'!$C$2:$CZ$3000,MATCH(1,INDEX(('ce raw data'!$A$2:$A$3000=C380)*('ce raw data'!$B$2:$B$3000=$B389),,),0),MATCH(K383,'ce raw data'!$C$1:$CZ$1,0))="","-",INDEX('ce raw data'!$C$2:$CZ$3000,MATCH(1,INDEX(('ce raw data'!$A$2:$A$3000=C380)*('ce raw data'!$B$2:$B$3000=$B389),,),0),MATCH(K383,'ce raw data'!$C$1:$CZ$1,0))),"-")</f>
        <v>-</v>
      </c>
      <c r="L389" s="8" t="str">
        <f>IFERROR(IF(INDEX('ce raw data'!$C$2:$CZ$3000,MATCH(1,INDEX(('ce raw data'!$A$2:$A$3000=C380)*('ce raw data'!$B$2:$B$3000=$B389),,),0),MATCH(L383,'ce raw data'!$C$1:$CZ$1,0))="","-",INDEX('ce raw data'!$C$2:$CZ$3000,MATCH(1,INDEX(('ce raw data'!$A$2:$A$3000=C380)*('ce raw data'!$B$2:$B$3000=$B389),,),0),MATCH(L383,'ce raw data'!$C$1:$CZ$1,0))),"-")</f>
        <v>-</v>
      </c>
      <c r="M389" s="8" t="str">
        <f>IFERROR(IF(INDEX('ce raw data'!$C$2:$CZ$3000,MATCH(1,INDEX(('ce raw data'!$A$2:$A$3000=C380)*('ce raw data'!$B$2:$B$3000=$B389),,),0),MATCH(M383,'ce raw data'!$C$1:$CZ$1,0))="","-",INDEX('ce raw data'!$C$2:$CZ$3000,MATCH(1,INDEX(('ce raw data'!$A$2:$A$3000=C380)*('ce raw data'!$B$2:$B$3000=$B389),,),0),MATCH(M383,'ce raw data'!$C$1:$CZ$1,0))),"-")</f>
        <v>-</v>
      </c>
      <c r="N389" s="8" t="str">
        <f>IFERROR(IF(INDEX('ce raw data'!$C$2:$CZ$3000,MATCH(1,INDEX(('ce raw data'!$A$2:$A$3000=C380)*('ce raw data'!$B$2:$B$3000=$B389),,),0),MATCH(N383,'ce raw data'!$C$1:$CZ$1,0))="","-",INDEX('ce raw data'!$C$2:$CZ$3000,MATCH(1,INDEX(('ce raw data'!$A$2:$A$3000=C380)*('ce raw data'!$B$2:$B$3000=$B389),,),0),MATCH(N383,'ce raw data'!$C$1:$CZ$1,0))),"-")</f>
        <v>-</v>
      </c>
    </row>
    <row r="390" spans="2:14" hidden="1" x14ac:dyDescent="0.4">
      <c r="B390" s="10"/>
      <c r="C390" s="8" t="str">
        <f>IFERROR(IF(INDEX('ce raw data'!$C$2:$CZ$3000,MATCH(1,INDEX(('ce raw data'!$A$2:$A$3000=C380)*('ce raw data'!$B$2:$B$3000=$B391),,),0),MATCH(SUBSTITUTE(C383,"Allele","Height"),'ce raw data'!$C$1:$CZ$1,0))="","-",INDEX('ce raw data'!$C$2:$CZ$3000,MATCH(1,INDEX(('ce raw data'!$A$2:$A$3000=C380)*('ce raw data'!$B$2:$B$3000=$B391),,),0),MATCH(SUBSTITUTE(C383,"Allele","Height"),'ce raw data'!$C$1:$CZ$1,0))),"-")</f>
        <v>-</v>
      </c>
      <c r="D390" s="8" t="str">
        <f>IFERROR(IF(INDEX('ce raw data'!$C$2:$CZ$3000,MATCH(1,INDEX(('ce raw data'!$A$2:$A$3000=C380)*('ce raw data'!$B$2:$B$3000=$B391),,),0),MATCH(SUBSTITUTE(D383,"Allele","Height"),'ce raw data'!$C$1:$CZ$1,0))="","-",INDEX('ce raw data'!$C$2:$CZ$3000,MATCH(1,INDEX(('ce raw data'!$A$2:$A$3000=C380)*('ce raw data'!$B$2:$B$3000=$B391),,),0),MATCH(SUBSTITUTE(D383,"Allele","Height"),'ce raw data'!$C$1:$CZ$1,0))),"-")</f>
        <v>-</v>
      </c>
      <c r="E390" s="8" t="str">
        <f>IFERROR(IF(INDEX('ce raw data'!$C$2:$CZ$3000,MATCH(1,INDEX(('ce raw data'!$A$2:$A$3000=C380)*('ce raw data'!$B$2:$B$3000=$B391),,),0),MATCH(SUBSTITUTE(E383,"Allele","Height"),'ce raw data'!$C$1:$CZ$1,0))="","-",INDEX('ce raw data'!$C$2:$CZ$3000,MATCH(1,INDEX(('ce raw data'!$A$2:$A$3000=C380)*('ce raw data'!$B$2:$B$3000=$B391),,),0),MATCH(SUBSTITUTE(E383,"Allele","Height"),'ce raw data'!$C$1:$CZ$1,0))),"-")</f>
        <v>-</v>
      </c>
      <c r="F390" s="8" t="str">
        <f>IFERROR(IF(INDEX('ce raw data'!$C$2:$CZ$3000,MATCH(1,INDEX(('ce raw data'!$A$2:$A$3000=C380)*('ce raw data'!$B$2:$B$3000=$B391),,),0),MATCH(SUBSTITUTE(F383,"Allele","Height"),'ce raw data'!$C$1:$CZ$1,0))="","-",INDEX('ce raw data'!$C$2:$CZ$3000,MATCH(1,INDEX(('ce raw data'!$A$2:$A$3000=C380)*('ce raw data'!$B$2:$B$3000=$B391),,),0),MATCH(SUBSTITUTE(F383,"Allele","Height"),'ce raw data'!$C$1:$CZ$1,0))),"-")</f>
        <v>-</v>
      </c>
      <c r="G390" s="8" t="str">
        <f>IFERROR(IF(INDEX('ce raw data'!$C$2:$CZ$3000,MATCH(1,INDEX(('ce raw data'!$A$2:$A$3000=C380)*('ce raw data'!$B$2:$B$3000=$B391),,),0),MATCH(SUBSTITUTE(G383,"Allele","Height"),'ce raw data'!$C$1:$CZ$1,0))="","-",INDEX('ce raw data'!$C$2:$CZ$3000,MATCH(1,INDEX(('ce raw data'!$A$2:$A$3000=C380)*('ce raw data'!$B$2:$B$3000=$B391),,),0),MATCH(SUBSTITUTE(G383,"Allele","Height"),'ce raw data'!$C$1:$CZ$1,0))),"-")</f>
        <v>-</v>
      </c>
      <c r="H390" s="8" t="str">
        <f>IFERROR(IF(INDEX('ce raw data'!$C$2:$CZ$3000,MATCH(1,INDEX(('ce raw data'!$A$2:$A$3000=C380)*('ce raw data'!$B$2:$B$3000=$B391),,),0),MATCH(SUBSTITUTE(H383,"Allele","Height"),'ce raw data'!$C$1:$CZ$1,0))="","-",INDEX('ce raw data'!$C$2:$CZ$3000,MATCH(1,INDEX(('ce raw data'!$A$2:$A$3000=C380)*('ce raw data'!$B$2:$B$3000=$B391),,),0),MATCH(SUBSTITUTE(H383,"Allele","Height"),'ce raw data'!$C$1:$CZ$1,0))),"-")</f>
        <v>-</v>
      </c>
      <c r="I390" s="8" t="str">
        <f>IFERROR(IF(INDEX('ce raw data'!$C$2:$CZ$3000,MATCH(1,INDEX(('ce raw data'!$A$2:$A$3000=C380)*('ce raw data'!$B$2:$B$3000=$B391),,),0),MATCH(SUBSTITUTE(I383,"Allele","Height"),'ce raw data'!$C$1:$CZ$1,0))="","-",INDEX('ce raw data'!$C$2:$CZ$3000,MATCH(1,INDEX(('ce raw data'!$A$2:$A$3000=C380)*('ce raw data'!$B$2:$B$3000=$B391),,),0),MATCH(SUBSTITUTE(I383,"Allele","Height"),'ce raw data'!$C$1:$CZ$1,0))),"-")</f>
        <v>-</v>
      </c>
      <c r="J390" s="8" t="str">
        <f>IFERROR(IF(INDEX('ce raw data'!$C$2:$CZ$3000,MATCH(1,INDEX(('ce raw data'!$A$2:$A$3000=C380)*('ce raw data'!$B$2:$B$3000=$B391),,),0),MATCH(SUBSTITUTE(J383,"Allele","Height"),'ce raw data'!$C$1:$CZ$1,0))="","-",INDEX('ce raw data'!$C$2:$CZ$3000,MATCH(1,INDEX(('ce raw data'!$A$2:$A$3000=C380)*('ce raw data'!$B$2:$B$3000=$B391),,),0),MATCH(SUBSTITUTE(J383,"Allele","Height"),'ce raw data'!$C$1:$CZ$1,0))),"-")</f>
        <v>-</v>
      </c>
      <c r="K390" s="8" t="str">
        <f>IFERROR(IF(INDEX('ce raw data'!$C$2:$CZ$3000,MATCH(1,INDEX(('ce raw data'!$A$2:$A$3000=C380)*('ce raw data'!$B$2:$B$3000=$B391),,),0),MATCH(SUBSTITUTE(K383,"Allele","Height"),'ce raw data'!$C$1:$CZ$1,0))="","-",INDEX('ce raw data'!$C$2:$CZ$3000,MATCH(1,INDEX(('ce raw data'!$A$2:$A$3000=C380)*('ce raw data'!$B$2:$B$3000=$B391),,),0),MATCH(SUBSTITUTE(K383,"Allele","Height"),'ce raw data'!$C$1:$CZ$1,0))),"-")</f>
        <v>-</v>
      </c>
      <c r="L390" s="8" t="str">
        <f>IFERROR(IF(INDEX('ce raw data'!$C$2:$CZ$3000,MATCH(1,INDEX(('ce raw data'!$A$2:$A$3000=C380)*('ce raw data'!$B$2:$B$3000=$B391),,),0),MATCH(SUBSTITUTE(L383,"Allele","Height"),'ce raw data'!$C$1:$CZ$1,0))="","-",INDEX('ce raw data'!$C$2:$CZ$3000,MATCH(1,INDEX(('ce raw data'!$A$2:$A$3000=C380)*('ce raw data'!$B$2:$B$3000=$B391),,),0),MATCH(SUBSTITUTE(L383,"Allele","Height"),'ce raw data'!$C$1:$CZ$1,0))),"-")</f>
        <v>-</v>
      </c>
      <c r="M390" s="8" t="str">
        <f>IFERROR(IF(INDEX('ce raw data'!$C$2:$CZ$3000,MATCH(1,INDEX(('ce raw data'!$A$2:$A$3000=C380)*('ce raw data'!$B$2:$B$3000=$B391),,),0),MATCH(SUBSTITUTE(M383,"Allele","Height"),'ce raw data'!$C$1:$CZ$1,0))="","-",INDEX('ce raw data'!$C$2:$CZ$3000,MATCH(1,INDEX(('ce raw data'!$A$2:$A$3000=C380)*('ce raw data'!$B$2:$B$3000=$B391),,),0),MATCH(SUBSTITUTE(M383,"Allele","Height"),'ce raw data'!$C$1:$CZ$1,0))),"-")</f>
        <v>-</v>
      </c>
      <c r="N390" s="8" t="str">
        <f>IFERROR(IF(INDEX('ce raw data'!$C$2:$CZ$3000,MATCH(1,INDEX(('ce raw data'!$A$2:$A$3000=C380)*('ce raw data'!$B$2:$B$3000=$B391),,),0),MATCH(SUBSTITUTE(N383,"Allele","Height"),'ce raw data'!$C$1:$CZ$1,0))="","-",INDEX('ce raw data'!$C$2:$CZ$3000,MATCH(1,INDEX(('ce raw data'!$A$2:$A$3000=C380)*('ce raw data'!$B$2:$B$3000=$B391),,),0),MATCH(SUBSTITUTE(N383,"Allele","Height"),'ce raw data'!$C$1:$CZ$1,0))),"-")</f>
        <v>-</v>
      </c>
    </row>
    <row r="391" spans="2:14" x14ac:dyDescent="0.4">
      <c r="B391" s="10" t="str">
        <f>'Allele Call Table'!$A$77</f>
        <v>D2S441</v>
      </c>
      <c r="C391" s="8" t="str">
        <f>IFERROR(IF(INDEX('ce raw data'!$C$2:$CZ$3000,MATCH(1,INDEX(('ce raw data'!$A$2:$A$3000=C380)*('ce raw data'!$B$2:$B$3000=$B391),,),0),MATCH(C383,'ce raw data'!$C$1:$CZ$1,0))="","-",INDEX('ce raw data'!$C$2:$CZ$3000,MATCH(1,INDEX(('ce raw data'!$A$2:$A$3000=C380)*('ce raw data'!$B$2:$B$3000=$B391),,),0),MATCH(C383,'ce raw data'!$C$1:$CZ$1,0))),"-")</f>
        <v>-</v>
      </c>
      <c r="D391" s="8" t="str">
        <f>IFERROR(IF(INDEX('ce raw data'!$C$2:$CZ$3000,MATCH(1,INDEX(('ce raw data'!$A$2:$A$3000=C380)*('ce raw data'!$B$2:$B$3000=$B391),,),0),MATCH(D383,'ce raw data'!$C$1:$CZ$1,0))="","-",INDEX('ce raw data'!$C$2:$CZ$3000,MATCH(1,INDEX(('ce raw data'!$A$2:$A$3000=C380)*('ce raw data'!$B$2:$B$3000=$B391),,),0),MATCH(D383,'ce raw data'!$C$1:$CZ$1,0))),"-")</f>
        <v>-</v>
      </c>
      <c r="E391" s="8" t="str">
        <f>IFERROR(IF(INDEX('ce raw data'!$C$2:$CZ$3000,MATCH(1,INDEX(('ce raw data'!$A$2:$A$3000=C380)*('ce raw data'!$B$2:$B$3000=$B391),,),0),MATCH(E383,'ce raw data'!$C$1:$CZ$1,0))="","-",INDEX('ce raw data'!$C$2:$CZ$3000,MATCH(1,INDEX(('ce raw data'!$A$2:$A$3000=C380)*('ce raw data'!$B$2:$B$3000=$B391),,),0),MATCH(E383,'ce raw data'!$C$1:$CZ$1,0))),"-")</f>
        <v>-</v>
      </c>
      <c r="F391" s="8" t="str">
        <f>IFERROR(IF(INDEX('ce raw data'!$C$2:$CZ$3000,MATCH(1,INDEX(('ce raw data'!$A$2:$A$3000=C380)*('ce raw data'!$B$2:$B$3000=$B391),,),0),MATCH(F383,'ce raw data'!$C$1:$CZ$1,0))="","-",INDEX('ce raw data'!$C$2:$CZ$3000,MATCH(1,INDEX(('ce raw data'!$A$2:$A$3000=C380)*('ce raw data'!$B$2:$B$3000=$B391),,),0),MATCH(F383,'ce raw data'!$C$1:$CZ$1,0))),"-")</f>
        <v>-</v>
      </c>
      <c r="G391" s="8" t="str">
        <f>IFERROR(IF(INDEX('ce raw data'!$C$2:$CZ$3000,MATCH(1,INDEX(('ce raw data'!$A$2:$A$3000=C380)*('ce raw data'!$B$2:$B$3000=$B391),,),0),MATCH(G383,'ce raw data'!$C$1:$CZ$1,0))="","-",INDEX('ce raw data'!$C$2:$CZ$3000,MATCH(1,INDEX(('ce raw data'!$A$2:$A$3000=C380)*('ce raw data'!$B$2:$B$3000=$B391),,),0),MATCH(G383,'ce raw data'!$C$1:$CZ$1,0))),"-")</f>
        <v>-</v>
      </c>
      <c r="H391" s="8" t="str">
        <f>IFERROR(IF(INDEX('ce raw data'!$C$2:$CZ$3000,MATCH(1,INDEX(('ce raw data'!$A$2:$A$3000=C380)*('ce raw data'!$B$2:$B$3000=$B391),,),0),MATCH(H383,'ce raw data'!$C$1:$CZ$1,0))="","-",INDEX('ce raw data'!$C$2:$CZ$3000,MATCH(1,INDEX(('ce raw data'!$A$2:$A$3000=C380)*('ce raw data'!$B$2:$B$3000=$B391),,),0),MATCH(H383,'ce raw data'!$C$1:$CZ$1,0))),"-")</f>
        <v>-</v>
      </c>
      <c r="I391" s="8" t="str">
        <f>IFERROR(IF(INDEX('ce raw data'!$C$2:$CZ$3000,MATCH(1,INDEX(('ce raw data'!$A$2:$A$3000=C380)*('ce raw data'!$B$2:$B$3000=$B391),,),0),MATCH(I383,'ce raw data'!$C$1:$CZ$1,0))="","-",INDEX('ce raw data'!$C$2:$CZ$3000,MATCH(1,INDEX(('ce raw data'!$A$2:$A$3000=C380)*('ce raw data'!$B$2:$B$3000=$B391),,),0),MATCH(I383,'ce raw data'!$C$1:$CZ$1,0))),"-")</f>
        <v>-</v>
      </c>
      <c r="J391" s="8" t="str">
        <f>IFERROR(IF(INDEX('ce raw data'!$C$2:$CZ$3000,MATCH(1,INDEX(('ce raw data'!$A$2:$A$3000=C380)*('ce raw data'!$B$2:$B$3000=$B391),,),0),MATCH(J383,'ce raw data'!$C$1:$CZ$1,0))="","-",INDEX('ce raw data'!$C$2:$CZ$3000,MATCH(1,INDEX(('ce raw data'!$A$2:$A$3000=C380)*('ce raw data'!$B$2:$B$3000=$B391),,),0),MATCH(J383,'ce raw data'!$C$1:$CZ$1,0))),"-")</f>
        <v>-</v>
      </c>
      <c r="K391" s="8" t="str">
        <f>IFERROR(IF(INDEX('ce raw data'!$C$2:$CZ$3000,MATCH(1,INDEX(('ce raw data'!$A$2:$A$3000=C380)*('ce raw data'!$B$2:$B$3000=$B391),,),0),MATCH(K383,'ce raw data'!$C$1:$CZ$1,0))="","-",INDEX('ce raw data'!$C$2:$CZ$3000,MATCH(1,INDEX(('ce raw data'!$A$2:$A$3000=C380)*('ce raw data'!$B$2:$B$3000=$B391),,),0),MATCH(K383,'ce raw data'!$C$1:$CZ$1,0))),"-")</f>
        <v>-</v>
      </c>
      <c r="L391" s="8" t="str">
        <f>IFERROR(IF(INDEX('ce raw data'!$C$2:$CZ$3000,MATCH(1,INDEX(('ce raw data'!$A$2:$A$3000=C380)*('ce raw data'!$B$2:$B$3000=$B391),,),0),MATCH(L383,'ce raw data'!$C$1:$CZ$1,0))="","-",INDEX('ce raw data'!$C$2:$CZ$3000,MATCH(1,INDEX(('ce raw data'!$A$2:$A$3000=C380)*('ce raw data'!$B$2:$B$3000=$B391),,),0),MATCH(L383,'ce raw data'!$C$1:$CZ$1,0))),"-")</f>
        <v>-</v>
      </c>
      <c r="M391" s="8" t="str">
        <f>IFERROR(IF(INDEX('ce raw data'!$C$2:$CZ$3000,MATCH(1,INDEX(('ce raw data'!$A$2:$A$3000=C380)*('ce raw data'!$B$2:$B$3000=$B391),,),0),MATCH(M383,'ce raw data'!$C$1:$CZ$1,0))="","-",INDEX('ce raw data'!$C$2:$CZ$3000,MATCH(1,INDEX(('ce raw data'!$A$2:$A$3000=C380)*('ce raw data'!$B$2:$B$3000=$B391),,),0),MATCH(M383,'ce raw data'!$C$1:$CZ$1,0))),"-")</f>
        <v>-</v>
      </c>
      <c r="N391" s="8" t="str">
        <f>IFERROR(IF(INDEX('ce raw data'!$C$2:$CZ$3000,MATCH(1,INDEX(('ce raw data'!$A$2:$A$3000=C380)*('ce raw data'!$B$2:$B$3000=$B391),,),0),MATCH(N383,'ce raw data'!$C$1:$CZ$1,0))="","-",INDEX('ce raw data'!$C$2:$CZ$3000,MATCH(1,INDEX(('ce raw data'!$A$2:$A$3000=C380)*('ce raw data'!$B$2:$B$3000=$B391),,),0),MATCH(N383,'ce raw data'!$C$1:$CZ$1,0))),"-")</f>
        <v>-</v>
      </c>
    </row>
    <row r="392" spans="2:14" hidden="1" x14ac:dyDescent="0.4">
      <c r="B392" s="10"/>
      <c r="C392" s="8" t="str">
        <f>IFERROR(IF(INDEX('ce raw data'!$C$2:$CZ$3000,MATCH(1,INDEX(('ce raw data'!$A$2:$A$3000=C380)*('ce raw data'!$B$2:$B$3000=$B393),,),0),MATCH(SUBSTITUTE(C383,"Allele","Height"),'ce raw data'!$C$1:$CZ$1,0))="","-",INDEX('ce raw data'!$C$2:$CZ$3000,MATCH(1,INDEX(('ce raw data'!$A$2:$A$3000=C380)*('ce raw data'!$B$2:$B$3000=$B393),,),0),MATCH(SUBSTITUTE(C383,"Allele","Height"),'ce raw data'!$C$1:$CZ$1,0))),"-")</f>
        <v>-</v>
      </c>
      <c r="D392" s="8" t="str">
        <f>IFERROR(IF(INDEX('ce raw data'!$C$2:$CZ$3000,MATCH(1,INDEX(('ce raw data'!$A$2:$A$3000=C380)*('ce raw data'!$B$2:$B$3000=$B393),,),0),MATCH(SUBSTITUTE(D383,"Allele","Height"),'ce raw data'!$C$1:$CZ$1,0))="","-",INDEX('ce raw data'!$C$2:$CZ$3000,MATCH(1,INDEX(('ce raw data'!$A$2:$A$3000=C380)*('ce raw data'!$B$2:$B$3000=$B393),,),0),MATCH(SUBSTITUTE(D383,"Allele","Height"),'ce raw data'!$C$1:$CZ$1,0))),"-")</f>
        <v>-</v>
      </c>
      <c r="E392" s="8" t="str">
        <f>IFERROR(IF(INDEX('ce raw data'!$C$2:$CZ$3000,MATCH(1,INDEX(('ce raw data'!$A$2:$A$3000=C380)*('ce raw data'!$B$2:$B$3000=$B393),,),0),MATCH(SUBSTITUTE(E383,"Allele","Height"),'ce raw data'!$C$1:$CZ$1,0))="","-",INDEX('ce raw data'!$C$2:$CZ$3000,MATCH(1,INDEX(('ce raw data'!$A$2:$A$3000=C380)*('ce raw data'!$B$2:$B$3000=$B393),,),0),MATCH(SUBSTITUTE(E383,"Allele","Height"),'ce raw data'!$C$1:$CZ$1,0))),"-")</f>
        <v>-</v>
      </c>
      <c r="F392" s="8" t="str">
        <f>IFERROR(IF(INDEX('ce raw data'!$C$2:$CZ$3000,MATCH(1,INDEX(('ce raw data'!$A$2:$A$3000=C380)*('ce raw data'!$B$2:$B$3000=$B393),,),0),MATCH(SUBSTITUTE(F383,"Allele","Height"),'ce raw data'!$C$1:$CZ$1,0))="","-",INDEX('ce raw data'!$C$2:$CZ$3000,MATCH(1,INDEX(('ce raw data'!$A$2:$A$3000=C380)*('ce raw data'!$B$2:$B$3000=$B393),,),0),MATCH(SUBSTITUTE(F383,"Allele","Height"),'ce raw data'!$C$1:$CZ$1,0))),"-")</f>
        <v>-</v>
      </c>
      <c r="G392" s="8" t="str">
        <f>IFERROR(IF(INDEX('ce raw data'!$C$2:$CZ$3000,MATCH(1,INDEX(('ce raw data'!$A$2:$A$3000=C380)*('ce raw data'!$B$2:$B$3000=$B393),,),0),MATCH(SUBSTITUTE(G383,"Allele","Height"),'ce raw data'!$C$1:$CZ$1,0))="","-",INDEX('ce raw data'!$C$2:$CZ$3000,MATCH(1,INDEX(('ce raw data'!$A$2:$A$3000=C380)*('ce raw data'!$B$2:$B$3000=$B393),,),0),MATCH(SUBSTITUTE(G383,"Allele","Height"),'ce raw data'!$C$1:$CZ$1,0))),"-")</f>
        <v>-</v>
      </c>
      <c r="H392" s="8" t="str">
        <f>IFERROR(IF(INDEX('ce raw data'!$C$2:$CZ$3000,MATCH(1,INDEX(('ce raw data'!$A$2:$A$3000=C380)*('ce raw data'!$B$2:$B$3000=$B393),,),0),MATCH(SUBSTITUTE(H383,"Allele","Height"),'ce raw data'!$C$1:$CZ$1,0))="","-",INDEX('ce raw data'!$C$2:$CZ$3000,MATCH(1,INDEX(('ce raw data'!$A$2:$A$3000=C380)*('ce raw data'!$B$2:$B$3000=$B393),,),0),MATCH(SUBSTITUTE(H383,"Allele","Height"),'ce raw data'!$C$1:$CZ$1,0))),"-")</f>
        <v>-</v>
      </c>
      <c r="I392" s="8" t="str">
        <f>IFERROR(IF(INDEX('ce raw data'!$C$2:$CZ$3000,MATCH(1,INDEX(('ce raw data'!$A$2:$A$3000=C380)*('ce raw data'!$B$2:$B$3000=$B393),,),0),MATCH(SUBSTITUTE(I383,"Allele","Height"),'ce raw data'!$C$1:$CZ$1,0))="","-",INDEX('ce raw data'!$C$2:$CZ$3000,MATCH(1,INDEX(('ce raw data'!$A$2:$A$3000=C380)*('ce raw data'!$B$2:$B$3000=$B393),,),0),MATCH(SUBSTITUTE(I383,"Allele","Height"),'ce raw data'!$C$1:$CZ$1,0))),"-")</f>
        <v>-</v>
      </c>
      <c r="J392" s="8" t="str">
        <f>IFERROR(IF(INDEX('ce raw data'!$C$2:$CZ$3000,MATCH(1,INDEX(('ce raw data'!$A$2:$A$3000=C380)*('ce raw data'!$B$2:$B$3000=$B393),,),0),MATCH(SUBSTITUTE(J383,"Allele","Height"),'ce raw data'!$C$1:$CZ$1,0))="","-",INDEX('ce raw data'!$C$2:$CZ$3000,MATCH(1,INDEX(('ce raw data'!$A$2:$A$3000=C380)*('ce raw data'!$B$2:$B$3000=$B393),,),0),MATCH(SUBSTITUTE(J383,"Allele","Height"),'ce raw data'!$C$1:$CZ$1,0))),"-")</f>
        <v>-</v>
      </c>
      <c r="K392" s="8" t="str">
        <f>IFERROR(IF(INDEX('ce raw data'!$C$2:$CZ$3000,MATCH(1,INDEX(('ce raw data'!$A$2:$A$3000=C380)*('ce raw data'!$B$2:$B$3000=$B393),,),0),MATCH(SUBSTITUTE(K383,"Allele","Height"),'ce raw data'!$C$1:$CZ$1,0))="","-",INDEX('ce raw data'!$C$2:$CZ$3000,MATCH(1,INDEX(('ce raw data'!$A$2:$A$3000=C380)*('ce raw data'!$B$2:$B$3000=$B393),,),0),MATCH(SUBSTITUTE(K383,"Allele","Height"),'ce raw data'!$C$1:$CZ$1,0))),"-")</f>
        <v>-</v>
      </c>
      <c r="L392" s="8" t="str">
        <f>IFERROR(IF(INDEX('ce raw data'!$C$2:$CZ$3000,MATCH(1,INDEX(('ce raw data'!$A$2:$A$3000=C380)*('ce raw data'!$B$2:$B$3000=$B393),,),0),MATCH(SUBSTITUTE(L383,"Allele","Height"),'ce raw data'!$C$1:$CZ$1,0))="","-",INDEX('ce raw data'!$C$2:$CZ$3000,MATCH(1,INDEX(('ce raw data'!$A$2:$A$3000=C380)*('ce raw data'!$B$2:$B$3000=$B393),,),0),MATCH(SUBSTITUTE(L383,"Allele","Height"),'ce raw data'!$C$1:$CZ$1,0))),"-")</f>
        <v>-</v>
      </c>
      <c r="M392" s="8" t="str">
        <f>IFERROR(IF(INDEX('ce raw data'!$C$2:$CZ$3000,MATCH(1,INDEX(('ce raw data'!$A$2:$A$3000=C380)*('ce raw data'!$B$2:$B$3000=$B393),,),0),MATCH(SUBSTITUTE(M383,"Allele","Height"),'ce raw data'!$C$1:$CZ$1,0))="","-",INDEX('ce raw data'!$C$2:$CZ$3000,MATCH(1,INDEX(('ce raw data'!$A$2:$A$3000=C380)*('ce raw data'!$B$2:$B$3000=$B393),,),0),MATCH(SUBSTITUTE(M383,"Allele","Height"),'ce raw data'!$C$1:$CZ$1,0))),"-")</f>
        <v>-</v>
      </c>
      <c r="N392" s="8" t="str">
        <f>IFERROR(IF(INDEX('ce raw data'!$C$2:$CZ$3000,MATCH(1,INDEX(('ce raw data'!$A$2:$A$3000=C380)*('ce raw data'!$B$2:$B$3000=$B393),,),0),MATCH(SUBSTITUTE(N383,"Allele","Height"),'ce raw data'!$C$1:$CZ$1,0))="","-",INDEX('ce raw data'!$C$2:$CZ$3000,MATCH(1,INDEX(('ce raw data'!$A$2:$A$3000=C380)*('ce raw data'!$B$2:$B$3000=$B393),,),0),MATCH(SUBSTITUTE(N383,"Allele","Height"),'ce raw data'!$C$1:$CZ$1,0))),"-")</f>
        <v>-</v>
      </c>
    </row>
    <row r="393" spans="2:14" x14ac:dyDescent="0.4">
      <c r="B393" s="10" t="str">
        <f>'Allele Call Table'!$A$79</f>
        <v>D10S1248</v>
      </c>
      <c r="C393" s="8" t="str">
        <f>IFERROR(IF(INDEX('ce raw data'!$C$2:$CZ$3000,MATCH(1,INDEX(('ce raw data'!$A$2:$A$3000=C380)*('ce raw data'!$B$2:$B$3000=$B393),,),0),MATCH(C383,'ce raw data'!$C$1:$CZ$1,0))="","-",INDEX('ce raw data'!$C$2:$CZ$3000,MATCH(1,INDEX(('ce raw data'!$A$2:$A$3000=C380)*('ce raw data'!$B$2:$B$3000=$B393),,),0),MATCH(C383,'ce raw data'!$C$1:$CZ$1,0))),"-")</f>
        <v>-</v>
      </c>
      <c r="D393" s="8" t="str">
        <f>IFERROR(IF(INDEX('ce raw data'!$C$2:$CZ$3000,MATCH(1,INDEX(('ce raw data'!$A$2:$A$3000=C380)*('ce raw data'!$B$2:$B$3000=$B393),,),0),MATCH(D383,'ce raw data'!$C$1:$CZ$1,0))="","-",INDEX('ce raw data'!$C$2:$CZ$3000,MATCH(1,INDEX(('ce raw data'!$A$2:$A$3000=C380)*('ce raw data'!$B$2:$B$3000=$B393),,),0),MATCH(D383,'ce raw data'!$C$1:$CZ$1,0))),"-")</f>
        <v>-</v>
      </c>
      <c r="E393" s="8" t="str">
        <f>IFERROR(IF(INDEX('ce raw data'!$C$2:$CZ$3000,MATCH(1,INDEX(('ce raw data'!$A$2:$A$3000=C380)*('ce raw data'!$B$2:$B$3000=$B393),,),0),MATCH(E383,'ce raw data'!$C$1:$CZ$1,0))="","-",INDEX('ce raw data'!$C$2:$CZ$3000,MATCH(1,INDEX(('ce raw data'!$A$2:$A$3000=C380)*('ce raw data'!$B$2:$B$3000=$B393),,),0),MATCH(E383,'ce raw data'!$C$1:$CZ$1,0))),"-")</f>
        <v>-</v>
      </c>
      <c r="F393" s="8" t="str">
        <f>IFERROR(IF(INDEX('ce raw data'!$C$2:$CZ$3000,MATCH(1,INDEX(('ce raw data'!$A$2:$A$3000=C380)*('ce raw data'!$B$2:$B$3000=$B393),,),0),MATCH(F383,'ce raw data'!$C$1:$CZ$1,0))="","-",INDEX('ce raw data'!$C$2:$CZ$3000,MATCH(1,INDEX(('ce raw data'!$A$2:$A$3000=C380)*('ce raw data'!$B$2:$B$3000=$B393),,),0),MATCH(F383,'ce raw data'!$C$1:$CZ$1,0))),"-")</f>
        <v>-</v>
      </c>
      <c r="G393" s="8" t="str">
        <f>IFERROR(IF(INDEX('ce raw data'!$C$2:$CZ$3000,MATCH(1,INDEX(('ce raw data'!$A$2:$A$3000=C380)*('ce raw data'!$B$2:$B$3000=$B393),,),0),MATCH(G383,'ce raw data'!$C$1:$CZ$1,0))="","-",INDEX('ce raw data'!$C$2:$CZ$3000,MATCH(1,INDEX(('ce raw data'!$A$2:$A$3000=C380)*('ce raw data'!$B$2:$B$3000=$B393),,),0),MATCH(G383,'ce raw data'!$C$1:$CZ$1,0))),"-")</f>
        <v>-</v>
      </c>
      <c r="H393" s="8" t="str">
        <f>IFERROR(IF(INDEX('ce raw data'!$C$2:$CZ$3000,MATCH(1,INDEX(('ce raw data'!$A$2:$A$3000=C380)*('ce raw data'!$B$2:$B$3000=$B393),,),0),MATCH(H383,'ce raw data'!$C$1:$CZ$1,0))="","-",INDEX('ce raw data'!$C$2:$CZ$3000,MATCH(1,INDEX(('ce raw data'!$A$2:$A$3000=C380)*('ce raw data'!$B$2:$B$3000=$B393),,),0),MATCH(H383,'ce raw data'!$C$1:$CZ$1,0))),"-")</f>
        <v>-</v>
      </c>
      <c r="I393" s="8" t="str">
        <f>IFERROR(IF(INDEX('ce raw data'!$C$2:$CZ$3000,MATCH(1,INDEX(('ce raw data'!$A$2:$A$3000=C380)*('ce raw data'!$B$2:$B$3000=$B393),,),0),MATCH(I383,'ce raw data'!$C$1:$CZ$1,0))="","-",INDEX('ce raw data'!$C$2:$CZ$3000,MATCH(1,INDEX(('ce raw data'!$A$2:$A$3000=C380)*('ce raw data'!$B$2:$B$3000=$B393),,),0),MATCH(I383,'ce raw data'!$C$1:$CZ$1,0))),"-")</f>
        <v>-</v>
      </c>
      <c r="J393" s="8" t="str">
        <f>IFERROR(IF(INDEX('ce raw data'!$C$2:$CZ$3000,MATCH(1,INDEX(('ce raw data'!$A$2:$A$3000=C380)*('ce raw data'!$B$2:$B$3000=$B393),,),0),MATCH(J383,'ce raw data'!$C$1:$CZ$1,0))="","-",INDEX('ce raw data'!$C$2:$CZ$3000,MATCH(1,INDEX(('ce raw data'!$A$2:$A$3000=C380)*('ce raw data'!$B$2:$B$3000=$B393),,),0),MATCH(J383,'ce raw data'!$C$1:$CZ$1,0))),"-")</f>
        <v>-</v>
      </c>
      <c r="K393" s="8" t="str">
        <f>IFERROR(IF(INDEX('ce raw data'!$C$2:$CZ$3000,MATCH(1,INDEX(('ce raw data'!$A$2:$A$3000=C380)*('ce raw data'!$B$2:$B$3000=$B393),,),0),MATCH(K383,'ce raw data'!$C$1:$CZ$1,0))="","-",INDEX('ce raw data'!$C$2:$CZ$3000,MATCH(1,INDEX(('ce raw data'!$A$2:$A$3000=C380)*('ce raw data'!$B$2:$B$3000=$B393),,),0),MATCH(K383,'ce raw data'!$C$1:$CZ$1,0))),"-")</f>
        <v>-</v>
      </c>
      <c r="L393" s="8" t="str">
        <f>IFERROR(IF(INDEX('ce raw data'!$C$2:$CZ$3000,MATCH(1,INDEX(('ce raw data'!$A$2:$A$3000=C380)*('ce raw data'!$B$2:$B$3000=$B393),,),0),MATCH(L383,'ce raw data'!$C$1:$CZ$1,0))="","-",INDEX('ce raw data'!$C$2:$CZ$3000,MATCH(1,INDEX(('ce raw data'!$A$2:$A$3000=C380)*('ce raw data'!$B$2:$B$3000=$B393),,),0),MATCH(L383,'ce raw data'!$C$1:$CZ$1,0))),"-")</f>
        <v>-</v>
      </c>
      <c r="M393" s="8" t="str">
        <f>IFERROR(IF(INDEX('ce raw data'!$C$2:$CZ$3000,MATCH(1,INDEX(('ce raw data'!$A$2:$A$3000=C380)*('ce raw data'!$B$2:$B$3000=$B393),,),0),MATCH(M383,'ce raw data'!$C$1:$CZ$1,0))="","-",INDEX('ce raw data'!$C$2:$CZ$3000,MATCH(1,INDEX(('ce raw data'!$A$2:$A$3000=C380)*('ce raw data'!$B$2:$B$3000=$B393),,),0),MATCH(M383,'ce raw data'!$C$1:$CZ$1,0))),"-")</f>
        <v>-</v>
      </c>
      <c r="N393" s="8" t="str">
        <f>IFERROR(IF(INDEX('ce raw data'!$C$2:$CZ$3000,MATCH(1,INDEX(('ce raw data'!$A$2:$A$3000=C380)*('ce raw data'!$B$2:$B$3000=$B393),,),0),MATCH(N383,'ce raw data'!$C$1:$CZ$1,0))="","-",INDEX('ce raw data'!$C$2:$CZ$3000,MATCH(1,INDEX(('ce raw data'!$A$2:$A$3000=C380)*('ce raw data'!$B$2:$B$3000=$B393),,),0),MATCH(N383,'ce raw data'!$C$1:$CZ$1,0))),"-")</f>
        <v>-</v>
      </c>
    </row>
    <row r="394" spans="2:14" hidden="1" x14ac:dyDescent="0.4">
      <c r="B394" s="10"/>
      <c r="C394" s="8" t="str">
        <f>IFERROR(IF(INDEX('ce raw data'!$C$2:$CZ$3000,MATCH(1,INDEX(('ce raw data'!$A$2:$A$3000=C380)*('ce raw data'!$B$2:$B$3000=$B395),,),0),MATCH(SUBSTITUTE(C383,"Allele","Height"),'ce raw data'!$C$1:$CZ$1,0))="","-",INDEX('ce raw data'!$C$2:$CZ$3000,MATCH(1,INDEX(('ce raw data'!$A$2:$A$3000=C380)*('ce raw data'!$B$2:$B$3000=$B395),,),0),MATCH(SUBSTITUTE(C383,"Allele","Height"),'ce raw data'!$C$1:$CZ$1,0))),"-")</f>
        <v>-</v>
      </c>
      <c r="D394" s="8" t="str">
        <f>IFERROR(IF(INDEX('ce raw data'!$C$2:$CZ$3000,MATCH(1,INDEX(('ce raw data'!$A$2:$A$3000=C380)*('ce raw data'!$B$2:$B$3000=$B395),,),0),MATCH(SUBSTITUTE(D383,"Allele","Height"),'ce raw data'!$C$1:$CZ$1,0))="","-",INDEX('ce raw data'!$C$2:$CZ$3000,MATCH(1,INDEX(('ce raw data'!$A$2:$A$3000=C380)*('ce raw data'!$B$2:$B$3000=$B395),,),0),MATCH(SUBSTITUTE(D383,"Allele","Height"),'ce raw data'!$C$1:$CZ$1,0))),"-")</f>
        <v>-</v>
      </c>
      <c r="E394" s="8" t="str">
        <f>IFERROR(IF(INDEX('ce raw data'!$C$2:$CZ$3000,MATCH(1,INDEX(('ce raw data'!$A$2:$A$3000=C380)*('ce raw data'!$B$2:$B$3000=$B395),,),0),MATCH(SUBSTITUTE(E383,"Allele","Height"),'ce raw data'!$C$1:$CZ$1,0))="","-",INDEX('ce raw data'!$C$2:$CZ$3000,MATCH(1,INDEX(('ce raw data'!$A$2:$A$3000=C380)*('ce raw data'!$B$2:$B$3000=$B395),,),0),MATCH(SUBSTITUTE(E383,"Allele","Height"),'ce raw data'!$C$1:$CZ$1,0))),"-")</f>
        <v>-</v>
      </c>
      <c r="F394" s="8" t="str">
        <f>IFERROR(IF(INDEX('ce raw data'!$C$2:$CZ$3000,MATCH(1,INDEX(('ce raw data'!$A$2:$A$3000=C380)*('ce raw data'!$B$2:$B$3000=$B395),,),0),MATCH(SUBSTITUTE(F383,"Allele","Height"),'ce raw data'!$C$1:$CZ$1,0))="","-",INDEX('ce raw data'!$C$2:$CZ$3000,MATCH(1,INDEX(('ce raw data'!$A$2:$A$3000=C380)*('ce raw data'!$B$2:$B$3000=$B395),,),0),MATCH(SUBSTITUTE(F383,"Allele","Height"),'ce raw data'!$C$1:$CZ$1,0))),"-")</f>
        <v>-</v>
      </c>
      <c r="G394" s="8" t="str">
        <f>IFERROR(IF(INDEX('ce raw data'!$C$2:$CZ$3000,MATCH(1,INDEX(('ce raw data'!$A$2:$A$3000=C380)*('ce raw data'!$B$2:$B$3000=$B395),,),0),MATCH(SUBSTITUTE(G383,"Allele","Height"),'ce raw data'!$C$1:$CZ$1,0))="","-",INDEX('ce raw data'!$C$2:$CZ$3000,MATCH(1,INDEX(('ce raw data'!$A$2:$A$3000=C380)*('ce raw data'!$B$2:$B$3000=$B395),,),0),MATCH(SUBSTITUTE(G383,"Allele","Height"),'ce raw data'!$C$1:$CZ$1,0))),"-")</f>
        <v>-</v>
      </c>
      <c r="H394" s="8" t="str">
        <f>IFERROR(IF(INDEX('ce raw data'!$C$2:$CZ$3000,MATCH(1,INDEX(('ce raw data'!$A$2:$A$3000=C380)*('ce raw data'!$B$2:$B$3000=$B395),,),0),MATCH(SUBSTITUTE(H383,"Allele","Height"),'ce raw data'!$C$1:$CZ$1,0))="","-",INDEX('ce raw data'!$C$2:$CZ$3000,MATCH(1,INDEX(('ce raw data'!$A$2:$A$3000=C380)*('ce raw data'!$B$2:$B$3000=$B395),,),0),MATCH(SUBSTITUTE(H383,"Allele","Height"),'ce raw data'!$C$1:$CZ$1,0))),"-")</f>
        <v>-</v>
      </c>
      <c r="I394" s="8" t="str">
        <f>IFERROR(IF(INDEX('ce raw data'!$C$2:$CZ$3000,MATCH(1,INDEX(('ce raw data'!$A$2:$A$3000=C380)*('ce raw data'!$B$2:$B$3000=$B395),,),0),MATCH(SUBSTITUTE(I383,"Allele","Height"),'ce raw data'!$C$1:$CZ$1,0))="","-",INDEX('ce raw data'!$C$2:$CZ$3000,MATCH(1,INDEX(('ce raw data'!$A$2:$A$3000=C380)*('ce raw data'!$B$2:$B$3000=$B395),,),0),MATCH(SUBSTITUTE(I383,"Allele","Height"),'ce raw data'!$C$1:$CZ$1,0))),"-")</f>
        <v>-</v>
      </c>
      <c r="J394" s="8" t="str">
        <f>IFERROR(IF(INDEX('ce raw data'!$C$2:$CZ$3000,MATCH(1,INDEX(('ce raw data'!$A$2:$A$3000=C380)*('ce raw data'!$B$2:$B$3000=$B395),,),0),MATCH(SUBSTITUTE(J383,"Allele","Height"),'ce raw data'!$C$1:$CZ$1,0))="","-",INDEX('ce raw data'!$C$2:$CZ$3000,MATCH(1,INDEX(('ce raw data'!$A$2:$A$3000=C380)*('ce raw data'!$B$2:$B$3000=$B395),,),0),MATCH(SUBSTITUTE(J383,"Allele","Height"),'ce raw data'!$C$1:$CZ$1,0))),"-")</f>
        <v>-</v>
      </c>
      <c r="K394" s="8" t="str">
        <f>IFERROR(IF(INDEX('ce raw data'!$C$2:$CZ$3000,MATCH(1,INDEX(('ce raw data'!$A$2:$A$3000=C380)*('ce raw data'!$B$2:$B$3000=$B395),,),0),MATCH(SUBSTITUTE(K383,"Allele","Height"),'ce raw data'!$C$1:$CZ$1,0))="","-",INDEX('ce raw data'!$C$2:$CZ$3000,MATCH(1,INDEX(('ce raw data'!$A$2:$A$3000=C380)*('ce raw data'!$B$2:$B$3000=$B395),,),0),MATCH(SUBSTITUTE(K383,"Allele","Height"),'ce raw data'!$C$1:$CZ$1,0))),"-")</f>
        <v>-</v>
      </c>
      <c r="L394" s="8" t="str">
        <f>IFERROR(IF(INDEX('ce raw data'!$C$2:$CZ$3000,MATCH(1,INDEX(('ce raw data'!$A$2:$A$3000=C380)*('ce raw data'!$B$2:$B$3000=$B395),,),0),MATCH(SUBSTITUTE(L383,"Allele","Height"),'ce raw data'!$C$1:$CZ$1,0))="","-",INDEX('ce raw data'!$C$2:$CZ$3000,MATCH(1,INDEX(('ce raw data'!$A$2:$A$3000=C380)*('ce raw data'!$B$2:$B$3000=$B395),,),0),MATCH(SUBSTITUTE(L383,"Allele","Height"),'ce raw data'!$C$1:$CZ$1,0))),"-")</f>
        <v>-</v>
      </c>
      <c r="M394" s="8" t="str">
        <f>IFERROR(IF(INDEX('ce raw data'!$C$2:$CZ$3000,MATCH(1,INDEX(('ce raw data'!$A$2:$A$3000=C380)*('ce raw data'!$B$2:$B$3000=$B395),,),0),MATCH(SUBSTITUTE(M383,"Allele","Height"),'ce raw data'!$C$1:$CZ$1,0))="","-",INDEX('ce raw data'!$C$2:$CZ$3000,MATCH(1,INDEX(('ce raw data'!$A$2:$A$3000=C380)*('ce raw data'!$B$2:$B$3000=$B395),,),0),MATCH(SUBSTITUTE(M383,"Allele","Height"),'ce raw data'!$C$1:$CZ$1,0))),"-")</f>
        <v>-</v>
      </c>
      <c r="N394" s="8" t="str">
        <f>IFERROR(IF(INDEX('ce raw data'!$C$2:$CZ$3000,MATCH(1,INDEX(('ce raw data'!$A$2:$A$3000=C380)*('ce raw data'!$B$2:$B$3000=$B395),,),0),MATCH(SUBSTITUTE(N383,"Allele","Height"),'ce raw data'!$C$1:$CZ$1,0))="","-",INDEX('ce raw data'!$C$2:$CZ$3000,MATCH(1,INDEX(('ce raw data'!$A$2:$A$3000=C380)*('ce raw data'!$B$2:$B$3000=$B395),,),0),MATCH(SUBSTITUTE(N383,"Allele","Height"),'ce raw data'!$C$1:$CZ$1,0))),"-")</f>
        <v>-</v>
      </c>
    </row>
    <row r="395" spans="2:14" x14ac:dyDescent="0.4">
      <c r="B395" s="10" t="str">
        <f>'Allele Call Table'!$A$81</f>
        <v>D13S317</v>
      </c>
      <c r="C395" s="8" t="str">
        <f>IFERROR(IF(INDEX('ce raw data'!$C$2:$CZ$3000,MATCH(1,INDEX(('ce raw data'!$A$2:$A$3000=C380)*('ce raw data'!$B$2:$B$3000=$B395),,),0),MATCH(C383,'ce raw data'!$C$1:$CZ$1,0))="","-",INDEX('ce raw data'!$C$2:$CZ$3000,MATCH(1,INDEX(('ce raw data'!$A$2:$A$3000=C380)*('ce raw data'!$B$2:$B$3000=$B395),,),0),MATCH(C383,'ce raw data'!$C$1:$CZ$1,0))),"-")</f>
        <v>-</v>
      </c>
      <c r="D395" s="8" t="str">
        <f>IFERROR(IF(INDEX('ce raw data'!$C$2:$CZ$3000,MATCH(1,INDEX(('ce raw data'!$A$2:$A$3000=C380)*('ce raw data'!$B$2:$B$3000=$B395),,),0),MATCH(D383,'ce raw data'!$C$1:$CZ$1,0))="","-",INDEX('ce raw data'!$C$2:$CZ$3000,MATCH(1,INDEX(('ce raw data'!$A$2:$A$3000=C380)*('ce raw data'!$B$2:$B$3000=$B395),,),0),MATCH(D383,'ce raw data'!$C$1:$CZ$1,0))),"-")</f>
        <v>-</v>
      </c>
      <c r="E395" s="8" t="str">
        <f>IFERROR(IF(INDEX('ce raw data'!$C$2:$CZ$3000,MATCH(1,INDEX(('ce raw data'!$A$2:$A$3000=C380)*('ce raw data'!$B$2:$B$3000=$B395),,),0),MATCH(E383,'ce raw data'!$C$1:$CZ$1,0))="","-",INDEX('ce raw data'!$C$2:$CZ$3000,MATCH(1,INDEX(('ce raw data'!$A$2:$A$3000=C380)*('ce raw data'!$B$2:$B$3000=$B395),,),0),MATCH(E383,'ce raw data'!$C$1:$CZ$1,0))),"-")</f>
        <v>-</v>
      </c>
      <c r="F395" s="8" t="str">
        <f>IFERROR(IF(INDEX('ce raw data'!$C$2:$CZ$3000,MATCH(1,INDEX(('ce raw data'!$A$2:$A$3000=C380)*('ce raw data'!$B$2:$B$3000=$B395),,),0),MATCH(F383,'ce raw data'!$C$1:$CZ$1,0))="","-",INDEX('ce raw data'!$C$2:$CZ$3000,MATCH(1,INDEX(('ce raw data'!$A$2:$A$3000=C380)*('ce raw data'!$B$2:$B$3000=$B395),,),0),MATCH(F383,'ce raw data'!$C$1:$CZ$1,0))),"-")</f>
        <v>-</v>
      </c>
      <c r="G395" s="8" t="str">
        <f>IFERROR(IF(INDEX('ce raw data'!$C$2:$CZ$3000,MATCH(1,INDEX(('ce raw data'!$A$2:$A$3000=C380)*('ce raw data'!$B$2:$B$3000=$B395),,),0),MATCH(G383,'ce raw data'!$C$1:$CZ$1,0))="","-",INDEX('ce raw data'!$C$2:$CZ$3000,MATCH(1,INDEX(('ce raw data'!$A$2:$A$3000=C380)*('ce raw data'!$B$2:$B$3000=$B395),,),0),MATCH(G383,'ce raw data'!$C$1:$CZ$1,0))),"-")</f>
        <v>-</v>
      </c>
      <c r="H395" s="8" t="str">
        <f>IFERROR(IF(INDEX('ce raw data'!$C$2:$CZ$3000,MATCH(1,INDEX(('ce raw data'!$A$2:$A$3000=C380)*('ce raw data'!$B$2:$B$3000=$B395),,),0),MATCH(H383,'ce raw data'!$C$1:$CZ$1,0))="","-",INDEX('ce raw data'!$C$2:$CZ$3000,MATCH(1,INDEX(('ce raw data'!$A$2:$A$3000=C380)*('ce raw data'!$B$2:$B$3000=$B395),,),0),MATCH(H383,'ce raw data'!$C$1:$CZ$1,0))),"-")</f>
        <v>-</v>
      </c>
      <c r="I395" s="8" t="str">
        <f>IFERROR(IF(INDEX('ce raw data'!$C$2:$CZ$3000,MATCH(1,INDEX(('ce raw data'!$A$2:$A$3000=C380)*('ce raw data'!$B$2:$B$3000=$B395),,),0),MATCH(I383,'ce raw data'!$C$1:$CZ$1,0))="","-",INDEX('ce raw data'!$C$2:$CZ$3000,MATCH(1,INDEX(('ce raw data'!$A$2:$A$3000=C380)*('ce raw data'!$B$2:$B$3000=$B395),,),0),MATCH(I383,'ce raw data'!$C$1:$CZ$1,0))),"-")</f>
        <v>-</v>
      </c>
      <c r="J395" s="8" t="str">
        <f>IFERROR(IF(INDEX('ce raw data'!$C$2:$CZ$3000,MATCH(1,INDEX(('ce raw data'!$A$2:$A$3000=C380)*('ce raw data'!$B$2:$B$3000=$B395),,),0),MATCH(J383,'ce raw data'!$C$1:$CZ$1,0))="","-",INDEX('ce raw data'!$C$2:$CZ$3000,MATCH(1,INDEX(('ce raw data'!$A$2:$A$3000=C380)*('ce raw data'!$B$2:$B$3000=$B395),,),0),MATCH(J383,'ce raw data'!$C$1:$CZ$1,0))),"-")</f>
        <v>-</v>
      </c>
      <c r="K395" s="8" t="str">
        <f>IFERROR(IF(INDEX('ce raw data'!$C$2:$CZ$3000,MATCH(1,INDEX(('ce raw data'!$A$2:$A$3000=C380)*('ce raw data'!$B$2:$B$3000=$B395),,),0),MATCH(K383,'ce raw data'!$C$1:$CZ$1,0))="","-",INDEX('ce raw data'!$C$2:$CZ$3000,MATCH(1,INDEX(('ce raw data'!$A$2:$A$3000=C380)*('ce raw data'!$B$2:$B$3000=$B395),,),0),MATCH(K383,'ce raw data'!$C$1:$CZ$1,0))),"-")</f>
        <v>-</v>
      </c>
      <c r="L395" s="8" t="str">
        <f>IFERROR(IF(INDEX('ce raw data'!$C$2:$CZ$3000,MATCH(1,INDEX(('ce raw data'!$A$2:$A$3000=C380)*('ce raw data'!$B$2:$B$3000=$B395),,),0),MATCH(L383,'ce raw data'!$C$1:$CZ$1,0))="","-",INDEX('ce raw data'!$C$2:$CZ$3000,MATCH(1,INDEX(('ce raw data'!$A$2:$A$3000=C380)*('ce raw data'!$B$2:$B$3000=$B395),,),0),MATCH(L383,'ce raw data'!$C$1:$CZ$1,0))),"-")</f>
        <v>-</v>
      </c>
      <c r="M395" s="8" t="str">
        <f>IFERROR(IF(INDEX('ce raw data'!$C$2:$CZ$3000,MATCH(1,INDEX(('ce raw data'!$A$2:$A$3000=C380)*('ce raw data'!$B$2:$B$3000=$B395),,),0),MATCH(M383,'ce raw data'!$C$1:$CZ$1,0))="","-",INDEX('ce raw data'!$C$2:$CZ$3000,MATCH(1,INDEX(('ce raw data'!$A$2:$A$3000=C380)*('ce raw data'!$B$2:$B$3000=$B395),,),0),MATCH(M383,'ce raw data'!$C$1:$CZ$1,0))),"-")</f>
        <v>-</v>
      </c>
      <c r="N395" s="8" t="str">
        <f>IFERROR(IF(INDEX('ce raw data'!$C$2:$CZ$3000,MATCH(1,INDEX(('ce raw data'!$A$2:$A$3000=C380)*('ce raw data'!$B$2:$B$3000=$B395),,),0),MATCH(N383,'ce raw data'!$C$1:$CZ$1,0))="","-",INDEX('ce raw data'!$C$2:$CZ$3000,MATCH(1,INDEX(('ce raw data'!$A$2:$A$3000=C380)*('ce raw data'!$B$2:$B$3000=$B395),,),0),MATCH(N383,'ce raw data'!$C$1:$CZ$1,0))),"-")</f>
        <v>-</v>
      </c>
    </row>
    <row r="396" spans="2:14" hidden="1" x14ac:dyDescent="0.4">
      <c r="B396" s="10"/>
      <c r="C396" s="8" t="str">
        <f>IFERROR(IF(INDEX('ce raw data'!$C$2:$CZ$3000,MATCH(1,INDEX(('ce raw data'!$A$2:$A$3000=C380)*('ce raw data'!$B$2:$B$3000=$B397),,),0),MATCH(SUBSTITUTE(C383,"Allele","Height"),'ce raw data'!$C$1:$CZ$1,0))="","-",INDEX('ce raw data'!$C$2:$CZ$3000,MATCH(1,INDEX(('ce raw data'!$A$2:$A$3000=C380)*('ce raw data'!$B$2:$B$3000=$B397),,),0),MATCH(SUBSTITUTE(C383,"Allele","Height"),'ce raw data'!$C$1:$CZ$1,0))),"-")</f>
        <v>-</v>
      </c>
      <c r="D396" s="8" t="str">
        <f>IFERROR(IF(INDEX('ce raw data'!$C$2:$CZ$3000,MATCH(1,INDEX(('ce raw data'!$A$2:$A$3000=C380)*('ce raw data'!$B$2:$B$3000=$B397),,),0),MATCH(SUBSTITUTE(D383,"Allele","Height"),'ce raw data'!$C$1:$CZ$1,0))="","-",INDEX('ce raw data'!$C$2:$CZ$3000,MATCH(1,INDEX(('ce raw data'!$A$2:$A$3000=C380)*('ce raw data'!$B$2:$B$3000=$B397),,),0),MATCH(SUBSTITUTE(D383,"Allele","Height"),'ce raw data'!$C$1:$CZ$1,0))),"-")</f>
        <v>-</v>
      </c>
      <c r="E396" s="8" t="str">
        <f>IFERROR(IF(INDEX('ce raw data'!$C$2:$CZ$3000,MATCH(1,INDEX(('ce raw data'!$A$2:$A$3000=C380)*('ce raw data'!$B$2:$B$3000=$B397),,),0),MATCH(SUBSTITUTE(E383,"Allele","Height"),'ce raw data'!$C$1:$CZ$1,0))="","-",INDEX('ce raw data'!$C$2:$CZ$3000,MATCH(1,INDEX(('ce raw data'!$A$2:$A$3000=C380)*('ce raw data'!$B$2:$B$3000=$B397),,),0),MATCH(SUBSTITUTE(E383,"Allele","Height"),'ce raw data'!$C$1:$CZ$1,0))),"-")</f>
        <v>-</v>
      </c>
      <c r="F396" s="8" t="str">
        <f>IFERROR(IF(INDEX('ce raw data'!$C$2:$CZ$3000,MATCH(1,INDEX(('ce raw data'!$A$2:$A$3000=C380)*('ce raw data'!$B$2:$B$3000=$B397),,),0),MATCH(SUBSTITUTE(F383,"Allele","Height"),'ce raw data'!$C$1:$CZ$1,0))="","-",INDEX('ce raw data'!$C$2:$CZ$3000,MATCH(1,INDEX(('ce raw data'!$A$2:$A$3000=C380)*('ce raw data'!$B$2:$B$3000=$B397),,),0),MATCH(SUBSTITUTE(F383,"Allele","Height"),'ce raw data'!$C$1:$CZ$1,0))),"-")</f>
        <v>-</v>
      </c>
      <c r="G396" s="8" t="str">
        <f>IFERROR(IF(INDEX('ce raw data'!$C$2:$CZ$3000,MATCH(1,INDEX(('ce raw data'!$A$2:$A$3000=C380)*('ce raw data'!$B$2:$B$3000=$B397),,),0),MATCH(SUBSTITUTE(G383,"Allele","Height"),'ce raw data'!$C$1:$CZ$1,0))="","-",INDEX('ce raw data'!$C$2:$CZ$3000,MATCH(1,INDEX(('ce raw data'!$A$2:$A$3000=C380)*('ce raw data'!$B$2:$B$3000=$B397),,),0),MATCH(SUBSTITUTE(G383,"Allele","Height"),'ce raw data'!$C$1:$CZ$1,0))),"-")</f>
        <v>-</v>
      </c>
      <c r="H396" s="8" t="str">
        <f>IFERROR(IF(INDEX('ce raw data'!$C$2:$CZ$3000,MATCH(1,INDEX(('ce raw data'!$A$2:$A$3000=C380)*('ce raw data'!$B$2:$B$3000=$B397),,),0),MATCH(SUBSTITUTE(H383,"Allele","Height"),'ce raw data'!$C$1:$CZ$1,0))="","-",INDEX('ce raw data'!$C$2:$CZ$3000,MATCH(1,INDEX(('ce raw data'!$A$2:$A$3000=C380)*('ce raw data'!$B$2:$B$3000=$B397),,),0),MATCH(SUBSTITUTE(H383,"Allele","Height"),'ce raw data'!$C$1:$CZ$1,0))),"-")</f>
        <v>-</v>
      </c>
      <c r="I396" s="8" t="str">
        <f>IFERROR(IF(INDEX('ce raw data'!$C$2:$CZ$3000,MATCH(1,INDEX(('ce raw data'!$A$2:$A$3000=C380)*('ce raw data'!$B$2:$B$3000=$B397),,),0),MATCH(SUBSTITUTE(I383,"Allele","Height"),'ce raw data'!$C$1:$CZ$1,0))="","-",INDEX('ce raw data'!$C$2:$CZ$3000,MATCH(1,INDEX(('ce raw data'!$A$2:$A$3000=C380)*('ce raw data'!$B$2:$B$3000=$B397),,),0),MATCH(SUBSTITUTE(I383,"Allele","Height"),'ce raw data'!$C$1:$CZ$1,0))),"-")</f>
        <v>-</v>
      </c>
      <c r="J396" s="8" t="str">
        <f>IFERROR(IF(INDEX('ce raw data'!$C$2:$CZ$3000,MATCH(1,INDEX(('ce raw data'!$A$2:$A$3000=C380)*('ce raw data'!$B$2:$B$3000=$B397),,),0),MATCH(SUBSTITUTE(J383,"Allele","Height"),'ce raw data'!$C$1:$CZ$1,0))="","-",INDEX('ce raw data'!$C$2:$CZ$3000,MATCH(1,INDEX(('ce raw data'!$A$2:$A$3000=C380)*('ce raw data'!$B$2:$B$3000=$B397),,),0),MATCH(SUBSTITUTE(J383,"Allele","Height"),'ce raw data'!$C$1:$CZ$1,0))),"-")</f>
        <v>-</v>
      </c>
      <c r="K396" s="8" t="str">
        <f>IFERROR(IF(INDEX('ce raw data'!$C$2:$CZ$3000,MATCH(1,INDEX(('ce raw data'!$A$2:$A$3000=C380)*('ce raw data'!$B$2:$B$3000=$B397),,),0),MATCH(SUBSTITUTE(K383,"Allele","Height"),'ce raw data'!$C$1:$CZ$1,0))="","-",INDEX('ce raw data'!$C$2:$CZ$3000,MATCH(1,INDEX(('ce raw data'!$A$2:$A$3000=C380)*('ce raw data'!$B$2:$B$3000=$B397),,),0),MATCH(SUBSTITUTE(K383,"Allele","Height"),'ce raw data'!$C$1:$CZ$1,0))),"-")</f>
        <v>-</v>
      </c>
      <c r="L396" s="8" t="str">
        <f>IFERROR(IF(INDEX('ce raw data'!$C$2:$CZ$3000,MATCH(1,INDEX(('ce raw data'!$A$2:$A$3000=C380)*('ce raw data'!$B$2:$B$3000=$B397),,),0),MATCH(SUBSTITUTE(L383,"Allele","Height"),'ce raw data'!$C$1:$CZ$1,0))="","-",INDEX('ce raw data'!$C$2:$CZ$3000,MATCH(1,INDEX(('ce raw data'!$A$2:$A$3000=C380)*('ce raw data'!$B$2:$B$3000=$B397),,),0),MATCH(SUBSTITUTE(L383,"Allele","Height"),'ce raw data'!$C$1:$CZ$1,0))),"-")</f>
        <v>-</v>
      </c>
      <c r="M396" s="8" t="str">
        <f>IFERROR(IF(INDEX('ce raw data'!$C$2:$CZ$3000,MATCH(1,INDEX(('ce raw data'!$A$2:$A$3000=C380)*('ce raw data'!$B$2:$B$3000=$B397),,),0),MATCH(SUBSTITUTE(M383,"Allele","Height"),'ce raw data'!$C$1:$CZ$1,0))="","-",INDEX('ce raw data'!$C$2:$CZ$3000,MATCH(1,INDEX(('ce raw data'!$A$2:$A$3000=C380)*('ce raw data'!$B$2:$B$3000=$B397),,),0),MATCH(SUBSTITUTE(M383,"Allele","Height"),'ce raw data'!$C$1:$CZ$1,0))),"-")</f>
        <v>-</v>
      </c>
      <c r="N396" s="8" t="str">
        <f>IFERROR(IF(INDEX('ce raw data'!$C$2:$CZ$3000,MATCH(1,INDEX(('ce raw data'!$A$2:$A$3000=C380)*('ce raw data'!$B$2:$B$3000=$B397),,),0),MATCH(SUBSTITUTE(N383,"Allele","Height"),'ce raw data'!$C$1:$CZ$1,0))="","-",INDEX('ce raw data'!$C$2:$CZ$3000,MATCH(1,INDEX(('ce raw data'!$A$2:$A$3000=C380)*('ce raw data'!$B$2:$B$3000=$B397),,),0),MATCH(SUBSTITUTE(N383,"Allele","Height"),'ce raw data'!$C$1:$CZ$1,0))),"-")</f>
        <v>-</v>
      </c>
    </row>
    <row r="397" spans="2:14" x14ac:dyDescent="0.4">
      <c r="B397" s="10" t="str">
        <f>'Allele Call Table'!$A$83</f>
        <v>Penta E</v>
      </c>
      <c r="C397" s="8" t="str">
        <f>IFERROR(IF(INDEX('ce raw data'!$C$2:$CZ$3000,MATCH(1,INDEX(('ce raw data'!$A$2:$A$3000=C380)*('ce raw data'!$B$2:$B$3000=$B397),,),0),MATCH(C383,'ce raw data'!$C$1:$CZ$1,0))="","-",INDEX('ce raw data'!$C$2:$CZ$3000,MATCH(1,INDEX(('ce raw data'!$A$2:$A$3000=C380)*('ce raw data'!$B$2:$B$3000=$B397),,),0),MATCH(C383,'ce raw data'!$C$1:$CZ$1,0))),"-")</f>
        <v>-</v>
      </c>
      <c r="D397" s="8" t="str">
        <f>IFERROR(IF(INDEX('ce raw data'!$C$2:$CZ$3000,MATCH(1,INDEX(('ce raw data'!$A$2:$A$3000=C380)*('ce raw data'!$B$2:$B$3000=$B397),,),0),MATCH(D383,'ce raw data'!$C$1:$CZ$1,0))="","-",INDEX('ce raw data'!$C$2:$CZ$3000,MATCH(1,INDEX(('ce raw data'!$A$2:$A$3000=C380)*('ce raw data'!$B$2:$B$3000=$B397),,),0),MATCH(D383,'ce raw data'!$C$1:$CZ$1,0))),"-")</f>
        <v>-</v>
      </c>
      <c r="E397" s="8" t="str">
        <f>IFERROR(IF(INDEX('ce raw data'!$C$2:$CZ$3000,MATCH(1,INDEX(('ce raw data'!$A$2:$A$3000=C380)*('ce raw data'!$B$2:$B$3000=$B397),,),0),MATCH(E383,'ce raw data'!$C$1:$CZ$1,0))="","-",INDEX('ce raw data'!$C$2:$CZ$3000,MATCH(1,INDEX(('ce raw data'!$A$2:$A$3000=C380)*('ce raw data'!$B$2:$B$3000=$B397),,),0),MATCH(E383,'ce raw data'!$C$1:$CZ$1,0))),"-")</f>
        <v>-</v>
      </c>
      <c r="F397" s="8" t="str">
        <f>IFERROR(IF(INDEX('ce raw data'!$C$2:$CZ$3000,MATCH(1,INDEX(('ce raw data'!$A$2:$A$3000=C380)*('ce raw data'!$B$2:$B$3000=$B397),,),0),MATCH(F383,'ce raw data'!$C$1:$CZ$1,0))="","-",INDEX('ce raw data'!$C$2:$CZ$3000,MATCH(1,INDEX(('ce raw data'!$A$2:$A$3000=C380)*('ce raw data'!$B$2:$B$3000=$B397),,),0),MATCH(F383,'ce raw data'!$C$1:$CZ$1,0))),"-")</f>
        <v>-</v>
      </c>
      <c r="G397" s="8" t="str">
        <f>IFERROR(IF(INDEX('ce raw data'!$C$2:$CZ$3000,MATCH(1,INDEX(('ce raw data'!$A$2:$A$3000=C380)*('ce raw data'!$B$2:$B$3000=$B397),,),0),MATCH(G383,'ce raw data'!$C$1:$CZ$1,0))="","-",INDEX('ce raw data'!$C$2:$CZ$3000,MATCH(1,INDEX(('ce raw data'!$A$2:$A$3000=C380)*('ce raw data'!$B$2:$B$3000=$B397),,),0),MATCH(G383,'ce raw data'!$C$1:$CZ$1,0))),"-")</f>
        <v>-</v>
      </c>
      <c r="H397" s="8" t="str">
        <f>IFERROR(IF(INDEX('ce raw data'!$C$2:$CZ$3000,MATCH(1,INDEX(('ce raw data'!$A$2:$A$3000=C380)*('ce raw data'!$B$2:$B$3000=$B397),,),0),MATCH(H383,'ce raw data'!$C$1:$CZ$1,0))="","-",INDEX('ce raw data'!$C$2:$CZ$3000,MATCH(1,INDEX(('ce raw data'!$A$2:$A$3000=C380)*('ce raw data'!$B$2:$B$3000=$B397),,),0),MATCH(H383,'ce raw data'!$C$1:$CZ$1,0))),"-")</f>
        <v>-</v>
      </c>
      <c r="I397" s="8" t="str">
        <f>IFERROR(IF(INDEX('ce raw data'!$C$2:$CZ$3000,MATCH(1,INDEX(('ce raw data'!$A$2:$A$3000=C380)*('ce raw data'!$B$2:$B$3000=$B397),,),0),MATCH(I383,'ce raw data'!$C$1:$CZ$1,0))="","-",INDEX('ce raw data'!$C$2:$CZ$3000,MATCH(1,INDEX(('ce raw data'!$A$2:$A$3000=C380)*('ce raw data'!$B$2:$B$3000=$B397),,),0),MATCH(I383,'ce raw data'!$C$1:$CZ$1,0))),"-")</f>
        <v>-</v>
      </c>
      <c r="J397" s="8" t="str">
        <f>IFERROR(IF(INDEX('ce raw data'!$C$2:$CZ$3000,MATCH(1,INDEX(('ce raw data'!$A$2:$A$3000=C380)*('ce raw data'!$B$2:$B$3000=$B397),,),0),MATCH(J383,'ce raw data'!$C$1:$CZ$1,0))="","-",INDEX('ce raw data'!$C$2:$CZ$3000,MATCH(1,INDEX(('ce raw data'!$A$2:$A$3000=C380)*('ce raw data'!$B$2:$B$3000=$B397),,),0),MATCH(J383,'ce raw data'!$C$1:$CZ$1,0))),"-")</f>
        <v>-</v>
      </c>
      <c r="K397" s="8" t="str">
        <f>IFERROR(IF(INDEX('ce raw data'!$C$2:$CZ$3000,MATCH(1,INDEX(('ce raw data'!$A$2:$A$3000=C380)*('ce raw data'!$B$2:$B$3000=$B397),,),0),MATCH(K383,'ce raw data'!$C$1:$CZ$1,0))="","-",INDEX('ce raw data'!$C$2:$CZ$3000,MATCH(1,INDEX(('ce raw data'!$A$2:$A$3000=C380)*('ce raw data'!$B$2:$B$3000=$B397),,),0),MATCH(K383,'ce raw data'!$C$1:$CZ$1,0))),"-")</f>
        <v>-</v>
      </c>
      <c r="L397" s="8" t="str">
        <f>IFERROR(IF(INDEX('ce raw data'!$C$2:$CZ$3000,MATCH(1,INDEX(('ce raw data'!$A$2:$A$3000=C380)*('ce raw data'!$B$2:$B$3000=$B397),,),0),MATCH(L383,'ce raw data'!$C$1:$CZ$1,0))="","-",INDEX('ce raw data'!$C$2:$CZ$3000,MATCH(1,INDEX(('ce raw data'!$A$2:$A$3000=C380)*('ce raw data'!$B$2:$B$3000=$B397),,),0),MATCH(L383,'ce raw data'!$C$1:$CZ$1,0))),"-")</f>
        <v>-</v>
      </c>
      <c r="M397" s="8" t="str">
        <f>IFERROR(IF(INDEX('ce raw data'!$C$2:$CZ$3000,MATCH(1,INDEX(('ce raw data'!$A$2:$A$3000=C380)*('ce raw data'!$B$2:$B$3000=$B397),,),0),MATCH(M383,'ce raw data'!$C$1:$CZ$1,0))="","-",INDEX('ce raw data'!$C$2:$CZ$3000,MATCH(1,INDEX(('ce raw data'!$A$2:$A$3000=C380)*('ce raw data'!$B$2:$B$3000=$B397),,),0),MATCH(M383,'ce raw data'!$C$1:$CZ$1,0))),"-")</f>
        <v>-</v>
      </c>
      <c r="N397" s="8" t="str">
        <f>IFERROR(IF(INDEX('ce raw data'!$C$2:$CZ$3000,MATCH(1,INDEX(('ce raw data'!$A$2:$A$3000=C380)*('ce raw data'!$B$2:$B$3000=$B397),,),0),MATCH(N383,'ce raw data'!$C$1:$CZ$1,0))="","-",INDEX('ce raw data'!$C$2:$CZ$3000,MATCH(1,INDEX(('ce raw data'!$A$2:$A$3000=C380)*('ce raw data'!$B$2:$B$3000=$B397),,),0),MATCH(N383,'ce raw data'!$C$1:$CZ$1,0))),"-")</f>
        <v>-</v>
      </c>
    </row>
    <row r="398" spans="2:14" hidden="1" x14ac:dyDescent="0.4">
      <c r="B398" s="10"/>
      <c r="C398" s="8" t="str">
        <f>IFERROR(IF(INDEX('ce raw data'!$C$2:$CZ$3000,MATCH(1,INDEX(('ce raw data'!$A$2:$A$3000=C380)*('ce raw data'!$B$2:$B$3000=$B399),,),0),MATCH(SUBSTITUTE(C383,"Allele","Height"),'ce raw data'!$C$1:$CZ$1,0))="","-",INDEX('ce raw data'!$C$2:$CZ$3000,MATCH(1,INDEX(('ce raw data'!$A$2:$A$3000=C380)*('ce raw data'!$B$2:$B$3000=$B399),,),0),MATCH(SUBSTITUTE(C383,"Allele","Height"),'ce raw data'!$C$1:$CZ$1,0))),"-")</f>
        <v>-</v>
      </c>
      <c r="D398" s="8" t="str">
        <f>IFERROR(IF(INDEX('ce raw data'!$C$2:$CZ$3000,MATCH(1,INDEX(('ce raw data'!$A$2:$A$3000=C380)*('ce raw data'!$B$2:$B$3000=$B399),,),0),MATCH(SUBSTITUTE(D383,"Allele","Height"),'ce raw data'!$C$1:$CZ$1,0))="","-",INDEX('ce raw data'!$C$2:$CZ$3000,MATCH(1,INDEX(('ce raw data'!$A$2:$A$3000=C380)*('ce raw data'!$B$2:$B$3000=$B399),,),0),MATCH(SUBSTITUTE(D383,"Allele","Height"),'ce raw data'!$C$1:$CZ$1,0))),"-")</f>
        <v>-</v>
      </c>
      <c r="E398" s="8" t="str">
        <f>IFERROR(IF(INDEX('ce raw data'!$C$2:$CZ$3000,MATCH(1,INDEX(('ce raw data'!$A$2:$A$3000=C380)*('ce raw data'!$B$2:$B$3000=$B399),,),0),MATCH(SUBSTITUTE(E383,"Allele","Height"),'ce raw data'!$C$1:$CZ$1,0))="","-",INDEX('ce raw data'!$C$2:$CZ$3000,MATCH(1,INDEX(('ce raw data'!$A$2:$A$3000=C380)*('ce raw data'!$B$2:$B$3000=$B399),,),0),MATCH(SUBSTITUTE(E383,"Allele","Height"),'ce raw data'!$C$1:$CZ$1,0))),"-")</f>
        <v>-</v>
      </c>
      <c r="F398" s="8" t="str">
        <f>IFERROR(IF(INDEX('ce raw data'!$C$2:$CZ$3000,MATCH(1,INDEX(('ce raw data'!$A$2:$A$3000=C380)*('ce raw data'!$B$2:$B$3000=$B399),,),0),MATCH(SUBSTITUTE(F383,"Allele","Height"),'ce raw data'!$C$1:$CZ$1,0))="","-",INDEX('ce raw data'!$C$2:$CZ$3000,MATCH(1,INDEX(('ce raw data'!$A$2:$A$3000=C380)*('ce raw data'!$B$2:$B$3000=$B399),,),0),MATCH(SUBSTITUTE(F383,"Allele","Height"),'ce raw data'!$C$1:$CZ$1,0))),"-")</f>
        <v>-</v>
      </c>
      <c r="G398" s="8" t="str">
        <f>IFERROR(IF(INDEX('ce raw data'!$C$2:$CZ$3000,MATCH(1,INDEX(('ce raw data'!$A$2:$A$3000=C380)*('ce raw data'!$B$2:$B$3000=$B399),,),0),MATCH(SUBSTITUTE(G383,"Allele","Height"),'ce raw data'!$C$1:$CZ$1,0))="","-",INDEX('ce raw data'!$C$2:$CZ$3000,MATCH(1,INDEX(('ce raw data'!$A$2:$A$3000=C380)*('ce raw data'!$B$2:$B$3000=$B399),,),0),MATCH(SUBSTITUTE(G383,"Allele","Height"),'ce raw data'!$C$1:$CZ$1,0))),"-")</f>
        <v>-</v>
      </c>
      <c r="H398" s="8" t="str">
        <f>IFERROR(IF(INDEX('ce raw data'!$C$2:$CZ$3000,MATCH(1,INDEX(('ce raw data'!$A$2:$A$3000=C380)*('ce raw data'!$B$2:$B$3000=$B399),,),0),MATCH(SUBSTITUTE(H383,"Allele","Height"),'ce raw data'!$C$1:$CZ$1,0))="","-",INDEX('ce raw data'!$C$2:$CZ$3000,MATCH(1,INDEX(('ce raw data'!$A$2:$A$3000=C380)*('ce raw data'!$B$2:$B$3000=$B399),,),0),MATCH(SUBSTITUTE(H383,"Allele","Height"),'ce raw data'!$C$1:$CZ$1,0))),"-")</f>
        <v>-</v>
      </c>
      <c r="I398" s="8" t="str">
        <f>IFERROR(IF(INDEX('ce raw data'!$C$2:$CZ$3000,MATCH(1,INDEX(('ce raw data'!$A$2:$A$3000=C380)*('ce raw data'!$B$2:$B$3000=$B399),,),0),MATCH(SUBSTITUTE(I383,"Allele","Height"),'ce raw data'!$C$1:$CZ$1,0))="","-",INDEX('ce raw data'!$C$2:$CZ$3000,MATCH(1,INDEX(('ce raw data'!$A$2:$A$3000=C380)*('ce raw data'!$B$2:$B$3000=$B399),,),0),MATCH(SUBSTITUTE(I383,"Allele","Height"),'ce raw data'!$C$1:$CZ$1,0))),"-")</f>
        <v>-</v>
      </c>
      <c r="J398" s="8" t="str">
        <f>IFERROR(IF(INDEX('ce raw data'!$C$2:$CZ$3000,MATCH(1,INDEX(('ce raw data'!$A$2:$A$3000=C380)*('ce raw data'!$B$2:$B$3000=$B399),,),0),MATCH(SUBSTITUTE(J383,"Allele","Height"),'ce raw data'!$C$1:$CZ$1,0))="","-",INDEX('ce raw data'!$C$2:$CZ$3000,MATCH(1,INDEX(('ce raw data'!$A$2:$A$3000=C380)*('ce raw data'!$B$2:$B$3000=$B399),,),0),MATCH(SUBSTITUTE(J383,"Allele","Height"),'ce raw data'!$C$1:$CZ$1,0))),"-")</f>
        <v>-</v>
      </c>
      <c r="K398" s="8" t="str">
        <f>IFERROR(IF(INDEX('ce raw data'!$C$2:$CZ$3000,MATCH(1,INDEX(('ce raw data'!$A$2:$A$3000=C380)*('ce raw data'!$B$2:$B$3000=$B399),,),0),MATCH(SUBSTITUTE(K383,"Allele","Height"),'ce raw data'!$C$1:$CZ$1,0))="","-",INDEX('ce raw data'!$C$2:$CZ$3000,MATCH(1,INDEX(('ce raw data'!$A$2:$A$3000=C380)*('ce raw data'!$B$2:$B$3000=$B399),,),0),MATCH(SUBSTITUTE(K383,"Allele","Height"),'ce raw data'!$C$1:$CZ$1,0))),"-")</f>
        <v>-</v>
      </c>
      <c r="L398" s="8" t="str">
        <f>IFERROR(IF(INDEX('ce raw data'!$C$2:$CZ$3000,MATCH(1,INDEX(('ce raw data'!$A$2:$A$3000=C380)*('ce raw data'!$B$2:$B$3000=$B399),,),0),MATCH(SUBSTITUTE(L383,"Allele","Height"),'ce raw data'!$C$1:$CZ$1,0))="","-",INDEX('ce raw data'!$C$2:$CZ$3000,MATCH(1,INDEX(('ce raw data'!$A$2:$A$3000=C380)*('ce raw data'!$B$2:$B$3000=$B399),,),0),MATCH(SUBSTITUTE(L383,"Allele","Height"),'ce raw data'!$C$1:$CZ$1,0))),"-")</f>
        <v>-</v>
      </c>
      <c r="M398" s="8" t="str">
        <f>IFERROR(IF(INDEX('ce raw data'!$C$2:$CZ$3000,MATCH(1,INDEX(('ce raw data'!$A$2:$A$3000=C380)*('ce raw data'!$B$2:$B$3000=$B399),,),0),MATCH(SUBSTITUTE(M383,"Allele","Height"),'ce raw data'!$C$1:$CZ$1,0))="","-",INDEX('ce raw data'!$C$2:$CZ$3000,MATCH(1,INDEX(('ce raw data'!$A$2:$A$3000=C380)*('ce raw data'!$B$2:$B$3000=$B399),,),0),MATCH(SUBSTITUTE(M383,"Allele","Height"),'ce raw data'!$C$1:$CZ$1,0))),"-")</f>
        <v>-</v>
      </c>
      <c r="N398" s="8" t="str">
        <f>IFERROR(IF(INDEX('ce raw data'!$C$2:$CZ$3000,MATCH(1,INDEX(('ce raw data'!$A$2:$A$3000=C380)*('ce raw data'!$B$2:$B$3000=$B399),,),0),MATCH(SUBSTITUTE(N383,"Allele","Height"),'ce raw data'!$C$1:$CZ$1,0))="","-",INDEX('ce raw data'!$C$2:$CZ$3000,MATCH(1,INDEX(('ce raw data'!$A$2:$A$3000=C380)*('ce raw data'!$B$2:$B$3000=$B399),,),0),MATCH(SUBSTITUTE(N383,"Allele","Height"),'ce raw data'!$C$1:$CZ$1,0))),"-")</f>
        <v>-</v>
      </c>
    </row>
    <row r="399" spans="2:14" x14ac:dyDescent="0.4">
      <c r="B399" s="11" t="str">
        <f>'Allele Call Table'!$A$85</f>
        <v>D16S539</v>
      </c>
      <c r="C399" s="8" t="str">
        <f>IFERROR(IF(INDEX('ce raw data'!$C$2:$CZ$3000,MATCH(1,INDEX(('ce raw data'!$A$2:$A$3000=C380)*('ce raw data'!$B$2:$B$3000=$B399),,),0),MATCH(C383,'ce raw data'!$C$1:$CZ$1,0))="","-",INDEX('ce raw data'!$C$2:$CZ$3000,MATCH(1,INDEX(('ce raw data'!$A$2:$A$3000=C380)*('ce raw data'!$B$2:$B$3000=$B399),,),0),MATCH(C383,'ce raw data'!$C$1:$CZ$1,0))),"-")</f>
        <v>-</v>
      </c>
      <c r="D399" s="8" t="str">
        <f>IFERROR(IF(INDEX('ce raw data'!$C$2:$CZ$3000,MATCH(1,INDEX(('ce raw data'!$A$2:$A$3000=C380)*('ce raw data'!$B$2:$B$3000=$B399),,),0),MATCH(D383,'ce raw data'!$C$1:$CZ$1,0))="","-",INDEX('ce raw data'!$C$2:$CZ$3000,MATCH(1,INDEX(('ce raw data'!$A$2:$A$3000=C380)*('ce raw data'!$B$2:$B$3000=$B399),,),0),MATCH(D383,'ce raw data'!$C$1:$CZ$1,0))),"-")</f>
        <v>-</v>
      </c>
      <c r="E399" s="8" t="str">
        <f>IFERROR(IF(INDEX('ce raw data'!$C$2:$CZ$3000,MATCH(1,INDEX(('ce raw data'!$A$2:$A$3000=C380)*('ce raw data'!$B$2:$B$3000=$B399),,),0),MATCH(E383,'ce raw data'!$C$1:$CZ$1,0))="","-",INDEX('ce raw data'!$C$2:$CZ$3000,MATCH(1,INDEX(('ce raw data'!$A$2:$A$3000=C380)*('ce raw data'!$B$2:$B$3000=$B399),,),0),MATCH(E383,'ce raw data'!$C$1:$CZ$1,0))),"-")</f>
        <v>-</v>
      </c>
      <c r="F399" s="8" t="str">
        <f>IFERROR(IF(INDEX('ce raw data'!$C$2:$CZ$3000,MATCH(1,INDEX(('ce raw data'!$A$2:$A$3000=C380)*('ce raw data'!$B$2:$B$3000=$B399),,),0),MATCH(F383,'ce raw data'!$C$1:$CZ$1,0))="","-",INDEX('ce raw data'!$C$2:$CZ$3000,MATCH(1,INDEX(('ce raw data'!$A$2:$A$3000=C380)*('ce raw data'!$B$2:$B$3000=$B399),,),0),MATCH(F383,'ce raw data'!$C$1:$CZ$1,0))),"-")</f>
        <v>-</v>
      </c>
      <c r="G399" s="8" t="str">
        <f>IFERROR(IF(INDEX('ce raw data'!$C$2:$CZ$3000,MATCH(1,INDEX(('ce raw data'!$A$2:$A$3000=C380)*('ce raw data'!$B$2:$B$3000=$B399),,),0),MATCH(G383,'ce raw data'!$C$1:$CZ$1,0))="","-",INDEX('ce raw data'!$C$2:$CZ$3000,MATCH(1,INDEX(('ce raw data'!$A$2:$A$3000=C380)*('ce raw data'!$B$2:$B$3000=$B399),,),0),MATCH(G383,'ce raw data'!$C$1:$CZ$1,0))),"-")</f>
        <v>-</v>
      </c>
      <c r="H399" s="8" t="str">
        <f>IFERROR(IF(INDEX('ce raw data'!$C$2:$CZ$3000,MATCH(1,INDEX(('ce raw data'!$A$2:$A$3000=C380)*('ce raw data'!$B$2:$B$3000=$B399),,),0),MATCH(H383,'ce raw data'!$C$1:$CZ$1,0))="","-",INDEX('ce raw data'!$C$2:$CZ$3000,MATCH(1,INDEX(('ce raw data'!$A$2:$A$3000=C380)*('ce raw data'!$B$2:$B$3000=$B399),,),0),MATCH(H383,'ce raw data'!$C$1:$CZ$1,0))),"-")</f>
        <v>-</v>
      </c>
      <c r="I399" s="8" t="str">
        <f>IFERROR(IF(INDEX('ce raw data'!$C$2:$CZ$3000,MATCH(1,INDEX(('ce raw data'!$A$2:$A$3000=C380)*('ce raw data'!$B$2:$B$3000=$B399),,),0),MATCH(I383,'ce raw data'!$C$1:$CZ$1,0))="","-",INDEX('ce raw data'!$C$2:$CZ$3000,MATCH(1,INDEX(('ce raw data'!$A$2:$A$3000=C380)*('ce raw data'!$B$2:$B$3000=$B399),,),0),MATCH(I383,'ce raw data'!$C$1:$CZ$1,0))),"-")</f>
        <v>-</v>
      </c>
      <c r="J399" s="8" t="str">
        <f>IFERROR(IF(INDEX('ce raw data'!$C$2:$CZ$3000,MATCH(1,INDEX(('ce raw data'!$A$2:$A$3000=C380)*('ce raw data'!$B$2:$B$3000=$B399),,),0),MATCH(J383,'ce raw data'!$C$1:$CZ$1,0))="","-",INDEX('ce raw data'!$C$2:$CZ$3000,MATCH(1,INDEX(('ce raw data'!$A$2:$A$3000=C380)*('ce raw data'!$B$2:$B$3000=$B399),,),0),MATCH(J383,'ce raw data'!$C$1:$CZ$1,0))),"-")</f>
        <v>-</v>
      </c>
      <c r="K399" s="8" t="str">
        <f>IFERROR(IF(INDEX('ce raw data'!$C$2:$CZ$3000,MATCH(1,INDEX(('ce raw data'!$A$2:$A$3000=C380)*('ce raw data'!$B$2:$B$3000=$B399),,),0),MATCH(K383,'ce raw data'!$C$1:$CZ$1,0))="","-",INDEX('ce raw data'!$C$2:$CZ$3000,MATCH(1,INDEX(('ce raw data'!$A$2:$A$3000=C380)*('ce raw data'!$B$2:$B$3000=$B399),,),0),MATCH(K383,'ce raw data'!$C$1:$CZ$1,0))),"-")</f>
        <v>-</v>
      </c>
      <c r="L399" s="8" t="str">
        <f>IFERROR(IF(INDEX('ce raw data'!$C$2:$CZ$3000,MATCH(1,INDEX(('ce raw data'!$A$2:$A$3000=C380)*('ce raw data'!$B$2:$B$3000=$B399),,),0),MATCH(L383,'ce raw data'!$C$1:$CZ$1,0))="","-",INDEX('ce raw data'!$C$2:$CZ$3000,MATCH(1,INDEX(('ce raw data'!$A$2:$A$3000=C380)*('ce raw data'!$B$2:$B$3000=$B399),,),0),MATCH(L383,'ce raw data'!$C$1:$CZ$1,0))),"-")</f>
        <v>-</v>
      </c>
      <c r="M399" s="8" t="str">
        <f>IFERROR(IF(INDEX('ce raw data'!$C$2:$CZ$3000,MATCH(1,INDEX(('ce raw data'!$A$2:$A$3000=C380)*('ce raw data'!$B$2:$B$3000=$B399),,),0),MATCH(M383,'ce raw data'!$C$1:$CZ$1,0))="","-",INDEX('ce raw data'!$C$2:$CZ$3000,MATCH(1,INDEX(('ce raw data'!$A$2:$A$3000=C380)*('ce raw data'!$B$2:$B$3000=$B399),,),0),MATCH(M383,'ce raw data'!$C$1:$CZ$1,0))),"-")</f>
        <v>-</v>
      </c>
      <c r="N399" s="8" t="str">
        <f>IFERROR(IF(INDEX('ce raw data'!$C$2:$CZ$3000,MATCH(1,INDEX(('ce raw data'!$A$2:$A$3000=C380)*('ce raw data'!$B$2:$B$3000=$B399),,),0),MATCH(N383,'ce raw data'!$C$1:$CZ$1,0))="","-",INDEX('ce raw data'!$C$2:$CZ$3000,MATCH(1,INDEX(('ce raw data'!$A$2:$A$3000=C380)*('ce raw data'!$B$2:$B$3000=$B399),,),0),MATCH(N383,'ce raw data'!$C$1:$CZ$1,0))),"-")</f>
        <v>-</v>
      </c>
    </row>
    <row r="400" spans="2:14" hidden="1" x14ac:dyDescent="0.4">
      <c r="B400" s="11"/>
      <c r="C400" s="8" t="str">
        <f>IFERROR(IF(INDEX('ce raw data'!$C$2:$CZ$3000,MATCH(1,INDEX(('ce raw data'!$A$2:$A$3000=C380)*('ce raw data'!$B$2:$B$3000=$B401),,),0),MATCH(SUBSTITUTE(C383,"Allele","Height"),'ce raw data'!$C$1:$CZ$1,0))="","-",INDEX('ce raw data'!$C$2:$CZ$3000,MATCH(1,INDEX(('ce raw data'!$A$2:$A$3000=C380)*('ce raw data'!$B$2:$B$3000=$B401),,),0),MATCH(SUBSTITUTE(C383,"Allele","Height"),'ce raw data'!$C$1:$CZ$1,0))),"-")</f>
        <v>-</v>
      </c>
      <c r="D400" s="8" t="str">
        <f>IFERROR(IF(INDEX('ce raw data'!$C$2:$CZ$3000,MATCH(1,INDEX(('ce raw data'!$A$2:$A$3000=C380)*('ce raw data'!$B$2:$B$3000=$B401),,),0),MATCH(SUBSTITUTE(D383,"Allele","Height"),'ce raw data'!$C$1:$CZ$1,0))="","-",INDEX('ce raw data'!$C$2:$CZ$3000,MATCH(1,INDEX(('ce raw data'!$A$2:$A$3000=C380)*('ce raw data'!$B$2:$B$3000=$B401),,),0),MATCH(SUBSTITUTE(D383,"Allele","Height"),'ce raw data'!$C$1:$CZ$1,0))),"-")</f>
        <v>-</v>
      </c>
      <c r="E400" s="8" t="str">
        <f>IFERROR(IF(INDEX('ce raw data'!$C$2:$CZ$3000,MATCH(1,INDEX(('ce raw data'!$A$2:$A$3000=C380)*('ce raw data'!$B$2:$B$3000=$B401),,),0),MATCH(SUBSTITUTE(E383,"Allele","Height"),'ce raw data'!$C$1:$CZ$1,0))="","-",INDEX('ce raw data'!$C$2:$CZ$3000,MATCH(1,INDEX(('ce raw data'!$A$2:$A$3000=C380)*('ce raw data'!$B$2:$B$3000=$B401),,),0),MATCH(SUBSTITUTE(E383,"Allele","Height"),'ce raw data'!$C$1:$CZ$1,0))),"-")</f>
        <v>-</v>
      </c>
      <c r="F400" s="8" t="str">
        <f>IFERROR(IF(INDEX('ce raw data'!$C$2:$CZ$3000,MATCH(1,INDEX(('ce raw data'!$A$2:$A$3000=C380)*('ce raw data'!$B$2:$B$3000=$B401),,),0),MATCH(SUBSTITUTE(F383,"Allele","Height"),'ce raw data'!$C$1:$CZ$1,0))="","-",INDEX('ce raw data'!$C$2:$CZ$3000,MATCH(1,INDEX(('ce raw data'!$A$2:$A$3000=C380)*('ce raw data'!$B$2:$B$3000=$B401),,),0),MATCH(SUBSTITUTE(F383,"Allele","Height"),'ce raw data'!$C$1:$CZ$1,0))),"-")</f>
        <v>-</v>
      </c>
      <c r="G400" s="8" t="str">
        <f>IFERROR(IF(INDEX('ce raw data'!$C$2:$CZ$3000,MATCH(1,INDEX(('ce raw data'!$A$2:$A$3000=C380)*('ce raw data'!$B$2:$B$3000=$B401),,),0),MATCH(SUBSTITUTE(G383,"Allele","Height"),'ce raw data'!$C$1:$CZ$1,0))="","-",INDEX('ce raw data'!$C$2:$CZ$3000,MATCH(1,INDEX(('ce raw data'!$A$2:$A$3000=C380)*('ce raw data'!$B$2:$B$3000=$B401),,),0),MATCH(SUBSTITUTE(G383,"Allele","Height"),'ce raw data'!$C$1:$CZ$1,0))),"-")</f>
        <v>-</v>
      </c>
      <c r="H400" s="8" t="str">
        <f>IFERROR(IF(INDEX('ce raw data'!$C$2:$CZ$3000,MATCH(1,INDEX(('ce raw data'!$A$2:$A$3000=C380)*('ce raw data'!$B$2:$B$3000=$B401),,),0),MATCH(SUBSTITUTE(H383,"Allele","Height"),'ce raw data'!$C$1:$CZ$1,0))="","-",INDEX('ce raw data'!$C$2:$CZ$3000,MATCH(1,INDEX(('ce raw data'!$A$2:$A$3000=C380)*('ce raw data'!$B$2:$B$3000=$B401),,),0),MATCH(SUBSTITUTE(H383,"Allele","Height"),'ce raw data'!$C$1:$CZ$1,0))),"-")</f>
        <v>-</v>
      </c>
      <c r="I400" s="8" t="str">
        <f>IFERROR(IF(INDEX('ce raw data'!$C$2:$CZ$3000,MATCH(1,INDEX(('ce raw data'!$A$2:$A$3000=C380)*('ce raw data'!$B$2:$B$3000=$B401),,),0),MATCH(SUBSTITUTE(I383,"Allele","Height"),'ce raw data'!$C$1:$CZ$1,0))="","-",INDEX('ce raw data'!$C$2:$CZ$3000,MATCH(1,INDEX(('ce raw data'!$A$2:$A$3000=C380)*('ce raw data'!$B$2:$B$3000=$B401),,),0),MATCH(SUBSTITUTE(I383,"Allele","Height"),'ce raw data'!$C$1:$CZ$1,0))),"-")</f>
        <v>-</v>
      </c>
      <c r="J400" s="8" t="str">
        <f>IFERROR(IF(INDEX('ce raw data'!$C$2:$CZ$3000,MATCH(1,INDEX(('ce raw data'!$A$2:$A$3000=C380)*('ce raw data'!$B$2:$B$3000=$B401),,),0),MATCH(SUBSTITUTE(J383,"Allele","Height"),'ce raw data'!$C$1:$CZ$1,0))="","-",INDEX('ce raw data'!$C$2:$CZ$3000,MATCH(1,INDEX(('ce raw data'!$A$2:$A$3000=C380)*('ce raw data'!$B$2:$B$3000=$B401),,),0),MATCH(SUBSTITUTE(J383,"Allele","Height"),'ce raw data'!$C$1:$CZ$1,0))),"-")</f>
        <v>-</v>
      </c>
      <c r="K400" s="8" t="str">
        <f>IFERROR(IF(INDEX('ce raw data'!$C$2:$CZ$3000,MATCH(1,INDEX(('ce raw data'!$A$2:$A$3000=C380)*('ce raw data'!$B$2:$B$3000=$B401),,),0),MATCH(SUBSTITUTE(K383,"Allele","Height"),'ce raw data'!$C$1:$CZ$1,0))="","-",INDEX('ce raw data'!$C$2:$CZ$3000,MATCH(1,INDEX(('ce raw data'!$A$2:$A$3000=C380)*('ce raw data'!$B$2:$B$3000=$B401),,),0),MATCH(SUBSTITUTE(K383,"Allele","Height"),'ce raw data'!$C$1:$CZ$1,0))),"-")</f>
        <v>-</v>
      </c>
      <c r="L400" s="8" t="str">
        <f>IFERROR(IF(INDEX('ce raw data'!$C$2:$CZ$3000,MATCH(1,INDEX(('ce raw data'!$A$2:$A$3000=C380)*('ce raw data'!$B$2:$B$3000=$B401),,),0),MATCH(SUBSTITUTE(L383,"Allele","Height"),'ce raw data'!$C$1:$CZ$1,0))="","-",INDEX('ce raw data'!$C$2:$CZ$3000,MATCH(1,INDEX(('ce raw data'!$A$2:$A$3000=C380)*('ce raw data'!$B$2:$B$3000=$B401),,),0),MATCH(SUBSTITUTE(L383,"Allele","Height"),'ce raw data'!$C$1:$CZ$1,0))),"-")</f>
        <v>-</v>
      </c>
      <c r="M400" s="8" t="str">
        <f>IFERROR(IF(INDEX('ce raw data'!$C$2:$CZ$3000,MATCH(1,INDEX(('ce raw data'!$A$2:$A$3000=C380)*('ce raw data'!$B$2:$B$3000=$B401),,),0),MATCH(SUBSTITUTE(M383,"Allele","Height"),'ce raw data'!$C$1:$CZ$1,0))="","-",INDEX('ce raw data'!$C$2:$CZ$3000,MATCH(1,INDEX(('ce raw data'!$A$2:$A$3000=C380)*('ce raw data'!$B$2:$B$3000=$B401),,),0),MATCH(SUBSTITUTE(M383,"Allele","Height"),'ce raw data'!$C$1:$CZ$1,0))),"-")</f>
        <v>-</v>
      </c>
      <c r="N400" s="8" t="str">
        <f>IFERROR(IF(INDEX('ce raw data'!$C$2:$CZ$3000,MATCH(1,INDEX(('ce raw data'!$A$2:$A$3000=C380)*('ce raw data'!$B$2:$B$3000=$B401),,),0),MATCH(SUBSTITUTE(N383,"Allele","Height"),'ce raw data'!$C$1:$CZ$1,0))="","-",INDEX('ce raw data'!$C$2:$CZ$3000,MATCH(1,INDEX(('ce raw data'!$A$2:$A$3000=C380)*('ce raw data'!$B$2:$B$3000=$B401),,),0),MATCH(SUBSTITUTE(N383,"Allele","Height"),'ce raw data'!$C$1:$CZ$1,0))),"-")</f>
        <v>-</v>
      </c>
    </row>
    <row r="401" spans="2:14" x14ac:dyDescent="0.4">
      <c r="B401" s="11" t="str">
        <f>'Allele Call Table'!$A$87</f>
        <v>D18S51</v>
      </c>
      <c r="C401" s="8" t="str">
        <f>IFERROR(IF(INDEX('ce raw data'!$C$2:$CZ$3000,MATCH(1,INDEX(('ce raw data'!$A$2:$A$3000=C380)*('ce raw data'!$B$2:$B$3000=$B401),,),0),MATCH(C383,'ce raw data'!$C$1:$CZ$1,0))="","-",INDEX('ce raw data'!$C$2:$CZ$3000,MATCH(1,INDEX(('ce raw data'!$A$2:$A$3000=C380)*('ce raw data'!$B$2:$B$3000=$B401),,),0),MATCH(C383,'ce raw data'!$C$1:$CZ$1,0))),"-")</f>
        <v>-</v>
      </c>
      <c r="D401" s="8" t="str">
        <f>IFERROR(IF(INDEX('ce raw data'!$C$2:$CZ$3000,MATCH(1,INDEX(('ce raw data'!$A$2:$A$3000=C380)*('ce raw data'!$B$2:$B$3000=$B401),,),0),MATCH(D383,'ce raw data'!$C$1:$CZ$1,0))="","-",INDEX('ce raw data'!$C$2:$CZ$3000,MATCH(1,INDEX(('ce raw data'!$A$2:$A$3000=C380)*('ce raw data'!$B$2:$B$3000=$B401),,),0),MATCH(D383,'ce raw data'!$C$1:$CZ$1,0))),"-")</f>
        <v>-</v>
      </c>
      <c r="E401" s="8" t="str">
        <f>IFERROR(IF(INDEX('ce raw data'!$C$2:$CZ$3000,MATCH(1,INDEX(('ce raw data'!$A$2:$A$3000=C380)*('ce raw data'!$B$2:$B$3000=$B401),,),0),MATCH(E383,'ce raw data'!$C$1:$CZ$1,0))="","-",INDEX('ce raw data'!$C$2:$CZ$3000,MATCH(1,INDEX(('ce raw data'!$A$2:$A$3000=C380)*('ce raw data'!$B$2:$B$3000=$B401),,),0),MATCH(E383,'ce raw data'!$C$1:$CZ$1,0))),"-")</f>
        <v>-</v>
      </c>
      <c r="F401" s="8" t="str">
        <f>IFERROR(IF(INDEX('ce raw data'!$C$2:$CZ$3000,MATCH(1,INDEX(('ce raw data'!$A$2:$A$3000=C380)*('ce raw data'!$B$2:$B$3000=$B401),,),0),MATCH(F383,'ce raw data'!$C$1:$CZ$1,0))="","-",INDEX('ce raw data'!$C$2:$CZ$3000,MATCH(1,INDEX(('ce raw data'!$A$2:$A$3000=C380)*('ce raw data'!$B$2:$B$3000=$B401),,),0),MATCH(F383,'ce raw data'!$C$1:$CZ$1,0))),"-")</f>
        <v>-</v>
      </c>
      <c r="G401" s="8" t="str">
        <f>IFERROR(IF(INDEX('ce raw data'!$C$2:$CZ$3000,MATCH(1,INDEX(('ce raw data'!$A$2:$A$3000=C380)*('ce raw data'!$B$2:$B$3000=$B401),,),0),MATCH(G383,'ce raw data'!$C$1:$CZ$1,0))="","-",INDEX('ce raw data'!$C$2:$CZ$3000,MATCH(1,INDEX(('ce raw data'!$A$2:$A$3000=C380)*('ce raw data'!$B$2:$B$3000=$B401),,),0),MATCH(G383,'ce raw data'!$C$1:$CZ$1,0))),"-")</f>
        <v>-</v>
      </c>
      <c r="H401" s="8" t="str">
        <f>IFERROR(IF(INDEX('ce raw data'!$C$2:$CZ$3000,MATCH(1,INDEX(('ce raw data'!$A$2:$A$3000=C380)*('ce raw data'!$B$2:$B$3000=$B401),,),0),MATCH(H383,'ce raw data'!$C$1:$CZ$1,0))="","-",INDEX('ce raw data'!$C$2:$CZ$3000,MATCH(1,INDEX(('ce raw data'!$A$2:$A$3000=C380)*('ce raw data'!$B$2:$B$3000=$B401),,),0),MATCH(H383,'ce raw data'!$C$1:$CZ$1,0))),"-")</f>
        <v>-</v>
      </c>
      <c r="I401" s="8" t="str">
        <f>IFERROR(IF(INDEX('ce raw data'!$C$2:$CZ$3000,MATCH(1,INDEX(('ce raw data'!$A$2:$A$3000=C380)*('ce raw data'!$B$2:$B$3000=$B401),,),0),MATCH(I383,'ce raw data'!$C$1:$CZ$1,0))="","-",INDEX('ce raw data'!$C$2:$CZ$3000,MATCH(1,INDEX(('ce raw data'!$A$2:$A$3000=C380)*('ce raw data'!$B$2:$B$3000=$B401),,),0),MATCH(I383,'ce raw data'!$C$1:$CZ$1,0))),"-")</f>
        <v>-</v>
      </c>
      <c r="J401" s="8" t="str">
        <f>IFERROR(IF(INDEX('ce raw data'!$C$2:$CZ$3000,MATCH(1,INDEX(('ce raw data'!$A$2:$A$3000=C380)*('ce raw data'!$B$2:$B$3000=$B401),,),0),MATCH(J383,'ce raw data'!$C$1:$CZ$1,0))="","-",INDEX('ce raw data'!$C$2:$CZ$3000,MATCH(1,INDEX(('ce raw data'!$A$2:$A$3000=C380)*('ce raw data'!$B$2:$B$3000=$B401),,),0),MATCH(J383,'ce raw data'!$C$1:$CZ$1,0))),"-")</f>
        <v>-</v>
      </c>
      <c r="K401" s="8" t="str">
        <f>IFERROR(IF(INDEX('ce raw data'!$C$2:$CZ$3000,MATCH(1,INDEX(('ce raw data'!$A$2:$A$3000=C380)*('ce raw data'!$B$2:$B$3000=$B401),,),0),MATCH(K383,'ce raw data'!$C$1:$CZ$1,0))="","-",INDEX('ce raw data'!$C$2:$CZ$3000,MATCH(1,INDEX(('ce raw data'!$A$2:$A$3000=C380)*('ce raw data'!$B$2:$B$3000=$B401),,),0),MATCH(K383,'ce raw data'!$C$1:$CZ$1,0))),"-")</f>
        <v>-</v>
      </c>
      <c r="L401" s="8" t="str">
        <f>IFERROR(IF(INDEX('ce raw data'!$C$2:$CZ$3000,MATCH(1,INDEX(('ce raw data'!$A$2:$A$3000=C380)*('ce raw data'!$B$2:$B$3000=$B401),,),0),MATCH(L383,'ce raw data'!$C$1:$CZ$1,0))="","-",INDEX('ce raw data'!$C$2:$CZ$3000,MATCH(1,INDEX(('ce raw data'!$A$2:$A$3000=C380)*('ce raw data'!$B$2:$B$3000=$B401),,),0),MATCH(L383,'ce raw data'!$C$1:$CZ$1,0))),"-")</f>
        <v>-</v>
      </c>
      <c r="M401" s="8" t="str">
        <f>IFERROR(IF(INDEX('ce raw data'!$C$2:$CZ$3000,MATCH(1,INDEX(('ce raw data'!$A$2:$A$3000=C380)*('ce raw data'!$B$2:$B$3000=$B401),,),0),MATCH(M383,'ce raw data'!$C$1:$CZ$1,0))="","-",INDEX('ce raw data'!$C$2:$CZ$3000,MATCH(1,INDEX(('ce raw data'!$A$2:$A$3000=C380)*('ce raw data'!$B$2:$B$3000=$B401),,),0),MATCH(M383,'ce raw data'!$C$1:$CZ$1,0))),"-")</f>
        <v>-</v>
      </c>
      <c r="N401" s="8" t="str">
        <f>IFERROR(IF(INDEX('ce raw data'!$C$2:$CZ$3000,MATCH(1,INDEX(('ce raw data'!$A$2:$A$3000=C380)*('ce raw data'!$B$2:$B$3000=$B401),,),0),MATCH(N383,'ce raw data'!$C$1:$CZ$1,0))="","-",INDEX('ce raw data'!$C$2:$CZ$3000,MATCH(1,INDEX(('ce raw data'!$A$2:$A$3000=C380)*('ce raw data'!$B$2:$B$3000=$B401),,),0),MATCH(N383,'ce raw data'!$C$1:$CZ$1,0))),"-")</f>
        <v>-</v>
      </c>
    </row>
    <row r="402" spans="2:14" hidden="1" x14ac:dyDescent="0.4">
      <c r="B402" s="11"/>
      <c r="C402" s="8" t="str">
        <f>IFERROR(IF(INDEX('ce raw data'!$C$2:$CZ$3000,MATCH(1,INDEX(('ce raw data'!$A$2:$A$3000=C380)*('ce raw data'!$B$2:$B$3000=$B403),,),0),MATCH(SUBSTITUTE(C383,"Allele","Height"),'ce raw data'!$C$1:$CZ$1,0))="","-",INDEX('ce raw data'!$C$2:$CZ$3000,MATCH(1,INDEX(('ce raw data'!$A$2:$A$3000=C380)*('ce raw data'!$B$2:$B$3000=$B403),,),0),MATCH(SUBSTITUTE(C383,"Allele","Height"),'ce raw data'!$C$1:$CZ$1,0))),"-")</f>
        <v>-</v>
      </c>
      <c r="D402" s="8" t="str">
        <f>IFERROR(IF(INDEX('ce raw data'!$C$2:$CZ$3000,MATCH(1,INDEX(('ce raw data'!$A$2:$A$3000=C380)*('ce raw data'!$B$2:$B$3000=$B403),,),0),MATCH(SUBSTITUTE(D383,"Allele","Height"),'ce raw data'!$C$1:$CZ$1,0))="","-",INDEX('ce raw data'!$C$2:$CZ$3000,MATCH(1,INDEX(('ce raw data'!$A$2:$A$3000=C380)*('ce raw data'!$B$2:$B$3000=$B403),,),0),MATCH(SUBSTITUTE(D383,"Allele","Height"),'ce raw data'!$C$1:$CZ$1,0))),"-")</f>
        <v>-</v>
      </c>
      <c r="E402" s="8" t="str">
        <f>IFERROR(IF(INDEX('ce raw data'!$C$2:$CZ$3000,MATCH(1,INDEX(('ce raw data'!$A$2:$A$3000=C380)*('ce raw data'!$B$2:$B$3000=$B403),,),0),MATCH(SUBSTITUTE(E383,"Allele","Height"),'ce raw data'!$C$1:$CZ$1,0))="","-",INDEX('ce raw data'!$C$2:$CZ$3000,MATCH(1,INDEX(('ce raw data'!$A$2:$A$3000=C380)*('ce raw data'!$B$2:$B$3000=$B403),,),0),MATCH(SUBSTITUTE(E383,"Allele","Height"),'ce raw data'!$C$1:$CZ$1,0))),"-")</f>
        <v>-</v>
      </c>
      <c r="F402" s="8" t="str">
        <f>IFERROR(IF(INDEX('ce raw data'!$C$2:$CZ$3000,MATCH(1,INDEX(('ce raw data'!$A$2:$A$3000=C380)*('ce raw data'!$B$2:$B$3000=$B403),,),0),MATCH(SUBSTITUTE(F383,"Allele","Height"),'ce raw data'!$C$1:$CZ$1,0))="","-",INDEX('ce raw data'!$C$2:$CZ$3000,MATCH(1,INDEX(('ce raw data'!$A$2:$A$3000=C380)*('ce raw data'!$B$2:$B$3000=$B403),,),0),MATCH(SUBSTITUTE(F383,"Allele","Height"),'ce raw data'!$C$1:$CZ$1,0))),"-")</f>
        <v>-</v>
      </c>
      <c r="G402" s="8" t="str">
        <f>IFERROR(IF(INDEX('ce raw data'!$C$2:$CZ$3000,MATCH(1,INDEX(('ce raw data'!$A$2:$A$3000=C380)*('ce raw data'!$B$2:$B$3000=$B403),,),0),MATCH(SUBSTITUTE(G383,"Allele","Height"),'ce raw data'!$C$1:$CZ$1,0))="","-",INDEX('ce raw data'!$C$2:$CZ$3000,MATCH(1,INDEX(('ce raw data'!$A$2:$A$3000=C380)*('ce raw data'!$B$2:$B$3000=$B403),,),0),MATCH(SUBSTITUTE(G383,"Allele","Height"),'ce raw data'!$C$1:$CZ$1,0))),"-")</f>
        <v>-</v>
      </c>
      <c r="H402" s="8" t="str">
        <f>IFERROR(IF(INDEX('ce raw data'!$C$2:$CZ$3000,MATCH(1,INDEX(('ce raw data'!$A$2:$A$3000=C380)*('ce raw data'!$B$2:$B$3000=$B403),,),0),MATCH(SUBSTITUTE(H383,"Allele","Height"),'ce raw data'!$C$1:$CZ$1,0))="","-",INDEX('ce raw data'!$C$2:$CZ$3000,MATCH(1,INDEX(('ce raw data'!$A$2:$A$3000=C380)*('ce raw data'!$B$2:$B$3000=$B403),,),0),MATCH(SUBSTITUTE(H383,"Allele","Height"),'ce raw data'!$C$1:$CZ$1,0))),"-")</f>
        <v>-</v>
      </c>
      <c r="I402" s="8" t="str">
        <f>IFERROR(IF(INDEX('ce raw data'!$C$2:$CZ$3000,MATCH(1,INDEX(('ce raw data'!$A$2:$A$3000=C380)*('ce raw data'!$B$2:$B$3000=$B403),,),0),MATCH(SUBSTITUTE(I383,"Allele","Height"),'ce raw data'!$C$1:$CZ$1,0))="","-",INDEX('ce raw data'!$C$2:$CZ$3000,MATCH(1,INDEX(('ce raw data'!$A$2:$A$3000=C380)*('ce raw data'!$B$2:$B$3000=$B403),,),0),MATCH(SUBSTITUTE(I383,"Allele","Height"),'ce raw data'!$C$1:$CZ$1,0))),"-")</f>
        <v>-</v>
      </c>
      <c r="J402" s="8" t="str">
        <f>IFERROR(IF(INDEX('ce raw data'!$C$2:$CZ$3000,MATCH(1,INDEX(('ce raw data'!$A$2:$A$3000=C380)*('ce raw data'!$B$2:$B$3000=$B403),,),0),MATCH(SUBSTITUTE(J383,"Allele","Height"),'ce raw data'!$C$1:$CZ$1,0))="","-",INDEX('ce raw data'!$C$2:$CZ$3000,MATCH(1,INDEX(('ce raw data'!$A$2:$A$3000=C380)*('ce raw data'!$B$2:$B$3000=$B403),,),0),MATCH(SUBSTITUTE(J383,"Allele","Height"),'ce raw data'!$C$1:$CZ$1,0))),"-")</f>
        <v>-</v>
      </c>
      <c r="K402" s="8" t="str">
        <f>IFERROR(IF(INDEX('ce raw data'!$C$2:$CZ$3000,MATCH(1,INDEX(('ce raw data'!$A$2:$A$3000=C380)*('ce raw data'!$B$2:$B$3000=$B403),,),0),MATCH(SUBSTITUTE(K383,"Allele","Height"),'ce raw data'!$C$1:$CZ$1,0))="","-",INDEX('ce raw data'!$C$2:$CZ$3000,MATCH(1,INDEX(('ce raw data'!$A$2:$A$3000=C380)*('ce raw data'!$B$2:$B$3000=$B403),,),0),MATCH(SUBSTITUTE(K383,"Allele","Height"),'ce raw data'!$C$1:$CZ$1,0))),"-")</f>
        <v>-</v>
      </c>
      <c r="L402" s="8" t="str">
        <f>IFERROR(IF(INDEX('ce raw data'!$C$2:$CZ$3000,MATCH(1,INDEX(('ce raw data'!$A$2:$A$3000=C380)*('ce raw data'!$B$2:$B$3000=$B403),,),0),MATCH(SUBSTITUTE(L383,"Allele","Height"),'ce raw data'!$C$1:$CZ$1,0))="","-",INDEX('ce raw data'!$C$2:$CZ$3000,MATCH(1,INDEX(('ce raw data'!$A$2:$A$3000=C380)*('ce raw data'!$B$2:$B$3000=$B403),,),0),MATCH(SUBSTITUTE(L383,"Allele","Height"),'ce raw data'!$C$1:$CZ$1,0))),"-")</f>
        <v>-</v>
      </c>
      <c r="M402" s="8" t="str">
        <f>IFERROR(IF(INDEX('ce raw data'!$C$2:$CZ$3000,MATCH(1,INDEX(('ce raw data'!$A$2:$A$3000=C380)*('ce raw data'!$B$2:$B$3000=$B403),,),0),MATCH(SUBSTITUTE(M383,"Allele","Height"),'ce raw data'!$C$1:$CZ$1,0))="","-",INDEX('ce raw data'!$C$2:$CZ$3000,MATCH(1,INDEX(('ce raw data'!$A$2:$A$3000=C380)*('ce raw data'!$B$2:$B$3000=$B403),,),0),MATCH(SUBSTITUTE(M383,"Allele","Height"),'ce raw data'!$C$1:$CZ$1,0))),"-")</f>
        <v>-</v>
      </c>
      <c r="N402" s="8" t="str">
        <f>IFERROR(IF(INDEX('ce raw data'!$C$2:$CZ$3000,MATCH(1,INDEX(('ce raw data'!$A$2:$A$3000=C380)*('ce raw data'!$B$2:$B$3000=$B403),,),0),MATCH(SUBSTITUTE(N383,"Allele","Height"),'ce raw data'!$C$1:$CZ$1,0))="","-",INDEX('ce raw data'!$C$2:$CZ$3000,MATCH(1,INDEX(('ce raw data'!$A$2:$A$3000=C380)*('ce raw data'!$B$2:$B$3000=$B403),,),0),MATCH(SUBSTITUTE(N383,"Allele","Height"),'ce raw data'!$C$1:$CZ$1,0))),"-")</f>
        <v>-</v>
      </c>
    </row>
    <row r="403" spans="2:14" x14ac:dyDescent="0.4">
      <c r="B403" s="11" t="str">
        <f>'Allele Call Table'!$A$89</f>
        <v>D2S1338</v>
      </c>
      <c r="C403" s="8" t="str">
        <f>IFERROR(IF(INDEX('ce raw data'!$C$2:$CZ$3000,MATCH(1,INDEX(('ce raw data'!$A$2:$A$3000=C380)*('ce raw data'!$B$2:$B$3000=$B403),,),0),MATCH(C383,'ce raw data'!$C$1:$CZ$1,0))="","-",INDEX('ce raw data'!$C$2:$CZ$3000,MATCH(1,INDEX(('ce raw data'!$A$2:$A$3000=C380)*('ce raw data'!$B$2:$B$3000=$B403),,),0),MATCH(C383,'ce raw data'!$C$1:$CZ$1,0))),"-")</f>
        <v>-</v>
      </c>
      <c r="D403" s="8" t="str">
        <f>IFERROR(IF(INDEX('ce raw data'!$C$2:$CZ$3000,MATCH(1,INDEX(('ce raw data'!$A$2:$A$3000=C380)*('ce raw data'!$B$2:$B$3000=$B403),,),0),MATCH(D383,'ce raw data'!$C$1:$CZ$1,0))="","-",INDEX('ce raw data'!$C$2:$CZ$3000,MATCH(1,INDEX(('ce raw data'!$A$2:$A$3000=C380)*('ce raw data'!$B$2:$B$3000=$B403),,),0),MATCH(D383,'ce raw data'!$C$1:$CZ$1,0))),"-")</f>
        <v>-</v>
      </c>
      <c r="E403" s="8" t="str">
        <f>IFERROR(IF(INDEX('ce raw data'!$C$2:$CZ$3000,MATCH(1,INDEX(('ce raw data'!$A$2:$A$3000=C380)*('ce raw data'!$B$2:$B$3000=$B403),,),0),MATCH(E383,'ce raw data'!$C$1:$CZ$1,0))="","-",INDEX('ce raw data'!$C$2:$CZ$3000,MATCH(1,INDEX(('ce raw data'!$A$2:$A$3000=C380)*('ce raw data'!$B$2:$B$3000=$B403),,),0),MATCH(E383,'ce raw data'!$C$1:$CZ$1,0))),"-")</f>
        <v>-</v>
      </c>
      <c r="F403" s="8" t="str">
        <f>IFERROR(IF(INDEX('ce raw data'!$C$2:$CZ$3000,MATCH(1,INDEX(('ce raw data'!$A$2:$A$3000=C380)*('ce raw data'!$B$2:$B$3000=$B403),,),0),MATCH(F383,'ce raw data'!$C$1:$CZ$1,0))="","-",INDEX('ce raw data'!$C$2:$CZ$3000,MATCH(1,INDEX(('ce raw data'!$A$2:$A$3000=C380)*('ce raw data'!$B$2:$B$3000=$B403),,),0),MATCH(F383,'ce raw data'!$C$1:$CZ$1,0))),"-")</f>
        <v>-</v>
      </c>
      <c r="G403" s="8" t="str">
        <f>IFERROR(IF(INDEX('ce raw data'!$C$2:$CZ$3000,MATCH(1,INDEX(('ce raw data'!$A$2:$A$3000=C380)*('ce raw data'!$B$2:$B$3000=$B403),,),0),MATCH(G383,'ce raw data'!$C$1:$CZ$1,0))="","-",INDEX('ce raw data'!$C$2:$CZ$3000,MATCH(1,INDEX(('ce raw data'!$A$2:$A$3000=C380)*('ce raw data'!$B$2:$B$3000=$B403),,),0),MATCH(G383,'ce raw data'!$C$1:$CZ$1,0))),"-")</f>
        <v>-</v>
      </c>
      <c r="H403" s="8" t="str">
        <f>IFERROR(IF(INDEX('ce raw data'!$C$2:$CZ$3000,MATCH(1,INDEX(('ce raw data'!$A$2:$A$3000=C380)*('ce raw data'!$B$2:$B$3000=$B403),,),0),MATCH(H383,'ce raw data'!$C$1:$CZ$1,0))="","-",INDEX('ce raw data'!$C$2:$CZ$3000,MATCH(1,INDEX(('ce raw data'!$A$2:$A$3000=C380)*('ce raw data'!$B$2:$B$3000=$B403),,),0),MATCH(H383,'ce raw data'!$C$1:$CZ$1,0))),"-")</f>
        <v>-</v>
      </c>
      <c r="I403" s="8" t="str">
        <f>IFERROR(IF(INDEX('ce raw data'!$C$2:$CZ$3000,MATCH(1,INDEX(('ce raw data'!$A$2:$A$3000=C380)*('ce raw data'!$B$2:$B$3000=$B403),,),0),MATCH(I383,'ce raw data'!$C$1:$CZ$1,0))="","-",INDEX('ce raw data'!$C$2:$CZ$3000,MATCH(1,INDEX(('ce raw data'!$A$2:$A$3000=C380)*('ce raw data'!$B$2:$B$3000=$B403),,),0),MATCH(I383,'ce raw data'!$C$1:$CZ$1,0))),"-")</f>
        <v>-</v>
      </c>
      <c r="J403" s="8" t="str">
        <f>IFERROR(IF(INDEX('ce raw data'!$C$2:$CZ$3000,MATCH(1,INDEX(('ce raw data'!$A$2:$A$3000=C380)*('ce raw data'!$B$2:$B$3000=$B403),,),0),MATCH(J383,'ce raw data'!$C$1:$CZ$1,0))="","-",INDEX('ce raw data'!$C$2:$CZ$3000,MATCH(1,INDEX(('ce raw data'!$A$2:$A$3000=C380)*('ce raw data'!$B$2:$B$3000=$B403),,),0),MATCH(J383,'ce raw data'!$C$1:$CZ$1,0))),"-")</f>
        <v>-</v>
      </c>
      <c r="K403" s="8" t="str">
        <f>IFERROR(IF(INDEX('ce raw data'!$C$2:$CZ$3000,MATCH(1,INDEX(('ce raw data'!$A$2:$A$3000=C380)*('ce raw data'!$B$2:$B$3000=$B403),,),0),MATCH(K383,'ce raw data'!$C$1:$CZ$1,0))="","-",INDEX('ce raw data'!$C$2:$CZ$3000,MATCH(1,INDEX(('ce raw data'!$A$2:$A$3000=C380)*('ce raw data'!$B$2:$B$3000=$B403),,),0),MATCH(K383,'ce raw data'!$C$1:$CZ$1,0))),"-")</f>
        <v>-</v>
      </c>
      <c r="L403" s="8" t="str">
        <f>IFERROR(IF(INDEX('ce raw data'!$C$2:$CZ$3000,MATCH(1,INDEX(('ce raw data'!$A$2:$A$3000=C380)*('ce raw data'!$B$2:$B$3000=$B403),,),0),MATCH(L383,'ce raw data'!$C$1:$CZ$1,0))="","-",INDEX('ce raw data'!$C$2:$CZ$3000,MATCH(1,INDEX(('ce raw data'!$A$2:$A$3000=C380)*('ce raw data'!$B$2:$B$3000=$B403),,),0),MATCH(L383,'ce raw data'!$C$1:$CZ$1,0))),"-")</f>
        <v>-</v>
      </c>
      <c r="M403" s="8" t="str">
        <f>IFERROR(IF(INDEX('ce raw data'!$C$2:$CZ$3000,MATCH(1,INDEX(('ce raw data'!$A$2:$A$3000=C380)*('ce raw data'!$B$2:$B$3000=$B403),,),0),MATCH(M383,'ce raw data'!$C$1:$CZ$1,0))="","-",INDEX('ce raw data'!$C$2:$CZ$3000,MATCH(1,INDEX(('ce raw data'!$A$2:$A$3000=C380)*('ce raw data'!$B$2:$B$3000=$B403),,),0),MATCH(M383,'ce raw data'!$C$1:$CZ$1,0))),"-")</f>
        <v>-</v>
      </c>
      <c r="N403" s="8" t="str">
        <f>IFERROR(IF(INDEX('ce raw data'!$C$2:$CZ$3000,MATCH(1,INDEX(('ce raw data'!$A$2:$A$3000=C380)*('ce raw data'!$B$2:$B$3000=$B403),,),0),MATCH(N383,'ce raw data'!$C$1:$CZ$1,0))="","-",INDEX('ce raw data'!$C$2:$CZ$3000,MATCH(1,INDEX(('ce raw data'!$A$2:$A$3000=C380)*('ce raw data'!$B$2:$B$3000=$B403),,),0),MATCH(N383,'ce raw data'!$C$1:$CZ$1,0))),"-")</f>
        <v>-</v>
      </c>
    </row>
    <row r="404" spans="2:14" hidden="1" x14ac:dyDescent="0.4">
      <c r="B404" s="11"/>
      <c r="C404" s="8" t="str">
        <f>IFERROR(IF(INDEX('ce raw data'!$C$2:$CZ$3000,MATCH(1,INDEX(('ce raw data'!$A$2:$A$3000=C380)*('ce raw data'!$B$2:$B$3000=$B405),,),0),MATCH(SUBSTITUTE(C383,"Allele","Height"),'ce raw data'!$C$1:$CZ$1,0))="","-",INDEX('ce raw data'!$C$2:$CZ$3000,MATCH(1,INDEX(('ce raw data'!$A$2:$A$3000=C380)*('ce raw data'!$B$2:$B$3000=$B405),,),0),MATCH(SUBSTITUTE(C383,"Allele","Height"),'ce raw data'!$C$1:$CZ$1,0))),"-")</f>
        <v>-</v>
      </c>
      <c r="D404" s="8" t="str">
        <f>IFERROR(IF(INDEX('ce raw data'!$C$2:$CZ$3000,MATCH(1,INDEX(('ce raw data'!$A$2:$A$3000=C380)*('ce raw data'!$B$2:$B$3000=$B405),,),0),MATCH(SUBSTITUTE(D383,"Allele","Height"),'ce raw data'!$C$1:$CZ$1,0))="","-",INDEX('ce raw data'!$C$2:$CZ$3000,MATCH(1,INDEX(('ce raw data'!$A$2:$A$3000=C380)*('ce raw data'!$B$2:$B$3000=$B405),,),0),MATCH(SUBSTITUTE(D383,"Allele","Height"),'ce raw data'!$C$1:$CZ$1,0))),"-")</f>
        <v>-</v>
      </c>
      <c r="E404" s="8" t="str">
        <f>IFERROR(IF(INDEX('ce raw data'!$C$2:$CZ$3000,MATCH(1,INDEX(('ce raw data'!$A$2:$A$3000=C380)*('ce raw data'!$B$2:$B$3000=$B405),,),0),MATCH(SUBSTITUTE(E383,"Allele","Height"),'ce raw data'!$C$1:$CZ$1,0))="","-",INDEX('ce raw data'!$C$2:$CZ$3000,MATCH(1,INDEX(('ce raw data'!$A$2:$A$3000=C380)*('ce raw data'!$B$2:$B$3000=$B405),,),0),MATCH(SUBSTITUTE(E383,"Allele","Height"),'ce raw data'!$C$1:$CZ$1,0))),"-")</f>
        <v>-</v>
      </c>
      <c r="F404" s="8" t="str">
        <f>IFERROR(IF(INDEX('ce raw data'!$C$2:$CZ$3000,MATCH(1,INDEX(('ce raw data'!$A$2:$A$3000=C380)*('ce raw data'!$B$2:$B$3000=$B405),,),0),MATCH(SUBSTITUTE(F383,"Allele","Height"),'ce raw data'!$C$1:$CZ$1,0))="","-",INDEX('ce raw data'!$C$2:$CZ$3000,MATCH(1,INDEX(('ce raw data'!$A$2:$A$3000=C380)*('ce raw data'!$B$2:$B$3000=$B405),,),0),MATCH(SUBSTITUTE(F383,"Allele","Height"),'ce raw data'!$C$1:$CZ$1,0))),"-")</f>
        <v>-</v>
      </c>
      <c r="G404" s="8" t="str">
        <f>IFERROR(IF(INDEX('ce raw data'!$C$2:$CZ$3000,MATCH(1,INDEX(('ce raw data'!$A$2:$A$3000=C380)*('ce raw data'!$B$2:$B$3000=$B405),,),0),MATCH(SUBSTITUTE(G383,"Allele","Height"),'ce raw data'!$C$1:$CZ$1,0))="","-",INDEX('ce raw data'!$C$2:$CZ$3000,MATCH(1,INDEX(('ce raw data'!$A$2:$A$3000=C380)*('ce raw data'!$B$2:$B$3000=$B405),,),0),MATCH(SUBSTITUTE(G383,"Allele","Height"),'ce raw data'!$C$1:$CZ$1,0))),"-")</f>
        <v>-</v>
      </c>
      <c r="H404" s="8" t="str">
        <f>IFERROR(IF(INDEX('ce raw data'!$C$2:$CZ$3000,MATCH(1,INDEX(('ce raw data'!$A$2:$A$3000=C380)*('ce raw data'!$B$2:$B$3000=$B405),,),0),MATCH(SUBSTITUTE(H383,"Allele","Height"),'ce raw data'!$C$1:$CZ$1,0))="","-",INDEX('ce raw data'!$C$2:$CZ$3000,MATCH(1,INDEX(('ce raw data'!$A$2:$A$3000=C380)*('ce raw data'!$B$2:$B$3000=$B405),,),0),MATCH(SUBSTITUTE(H383,"Allele","Height"),'ce raw data'!$C$1:$CZ$1,0))),"-")</f>
        <v>-</v>
      </c>
      <c r="I404" s="8" t="str">
        <f>IFERROR(IF(INDEX('ce raw data'!$C$2:$CZ$3000,MATCH(1,INDEX(('ce raw data'!$A$2:$A$3000=C380)*('ce raw data'!$B$2:$B$3000=$B405),,),0),MATCH(SUBSTITUTE(I383,"Allele","Height"),'ce raw data'!$C$1:$CZ$1,0))="","-",INDEX('ce raw data'!$C$2:$CZ$3000,MATCH(1,INDEX(('ce raw data'!$A$2:$A$3000=C380)*('ce raw data'!$B$2:$B$3000=$B405),,),0),MATCH(SUBSTITUTE(I383,"Allele","Height"),'ce raw data'!$C$1:$CZ$1,0))),"-")</f>
        <v>-</v>
      </c>
      <c r="J404" s="8" t="str">
        <f>IFERROR(IF(INDEX('ce raw data'!$C$2:$CZ$3000,MATCH(1,INDEX(('ce raw data'!$A$2:$A$3000=C380)*('ce raw data'!$B$2:$B$3000=$B405),,),0),MATCH(SUBSTITUTE(J383,"Allele","Height"),'ce raw data'!$C$1:$CZ$1,0))="","-",INDEX('ce raw data'!$C$2:$CZ$3000,MATCH(1,INDEX(('ce raw data'!$A$2:$A$3000=C380)*('ce raw data'!$B$2:$B$3000=$B405),,),0),MATCH(SUBSTITUTE(J383,"Allele","Height"),'ce raw data'!$C$1:$CZ$1,0))),"-")</f>
        <v>-</v>
      </c>
      <c r="K404" s="8" t="str">
        <f>IFERROR(IF(INDEX('ce raw data'!$C$2:$CZ$3000,MATCH(1,INDEX(('ce raw data'!$A$2:$A$3000=C380)*('ce raw data'!$B$2:$B$3000=$B405),,),0),MATCH(SUBSTITUTE(K383,"Allele","Height"),'ce raw data'!$C$1:$CZ$1,0))="","-",INDEX('ce raw data'!$C$2:$CZ$3000,MATCH(1,INDEX(('ce raw data'!$A$2:$A$3000=C380)*('ce raw data'!$B$2:$B$3000=$B405),,),0),MATCH(SUBSTITUTE(K383,"Allele","Height"),'ce raw data'!$C$1:$CZ$1,0))),"-")</f>
        <v>-</v>
      </c>
      <c r="L404" s="8" t="str">
        <f>IFERROR(IF(INDEX('ce raw data'!$C$2:$CZ$3000,MATCH(1,INDEX(('ce raw data'!$A$2:$A$3000=C380)*('ce raw data'!$B$2:$B$3000=$B405),,),0),MATCH(SUBSTITUTE(L383,"Allele","Height"),'ce raw data'!$C$1:$CZ$1,0))="","-",INDEX('ce raw data'!$C$2:$CZ$3000,MATCH(1,INDEX(('ce raw data'!$A$2:$A$3000=C380)*('ce raw data'!$B$2:$B$3000=$B405),,),0),MATCH(SUBSTITUTE(L383,"Allele","Height"),'ce raw data'!$C$1:$CZ$1,0))),"-")</f>
        <v>-</v>
      </c>
      <c r="M404" s="8" t="str">
        <f>IFERROR(IF(INDEX('ce raw data'!$C$2:$CZ$3000,MATCH(1,INDEX(('ce raw data'!$A$2:$A$3000=C380)*('ce raw data'!$B$2:$B$3000=$B405),,),0),MATCH(SUBSTITUTE(M383,"Allele","Height"),'ce raw data'!$C$1:$CZ$1,0))="","-",INDEX('ce raw data'!$C$2:$CZ$3000,MATCH(1,INDEX(('ce raw data'!$A$2:$A$3000=C380)*('ce raw data'!$B$2:$B$3000=$B405),,),0),MATCH(SUBSTITUTE(M383,"Allele","Height"),'ce raw data'!$C$1:$CZ$1,0))),"-")</f>
        <v>-</v>
      </c>
      <c r="N404" s="8" t="str">
        <f>IFERROR(IF(INDEX('ce raw data'!$C$2:$CZ$3000,MATCH(1,INDEX(('ce raw data'!$A$2:$A$3000=C380)*('ce raw data'!$B$2:$B$3000=$B405),,),0),MATCH(SUBSTITUTE(N383,"Allele","Height"),'ce raw data'!$C$1:$CZ$1,0))="","-",INDEX('ce raw data'!$C$2:$CZ$3000,MATCH(1,INDEX(('ce raw data'!$A$2:$A$3000=C380)*('ce raw data'!$B$2:$B$3000=$B405),,),0),MATCH(SUBSTITUTE(N383,"Allele","Height"),'ce raw data'!$C$1:$CZ$1,0))),"-")</f>
        <v>-</v>
      </c>
    </row>
    <row r="405" spans="2:14" x14ac:dyDescent="0.4">
      <c r="B405" s="11" t="str">
        <f>'Allele Call Table'!$A$91</f>
        <v>CSF1PO</v>
      </c>
      <c r="C405" s="8" t="str">
        <f>IFERROR(IF(INDEX('ce raw data'!$C$2:$CZ$3000,MATCH(1,INDEX(('ce raw data'!$A$2:$A$3000=C380)*('ce raw data'!$B$2:$B$3000=$B405),,),0),MATCH(C383,'ce raw data'!$C$1:$CZ$1,0))="","-",INDEX('ce raw data'!$C$2:$CZ$3000,MATCH(1,INDEX(('ce raw data'!$A$2:$A$3000=C380)*('ce raw data'!$B$2:$B$3000=$B405),,),0),MATCH(C383,'ce raw data'!$C$1:$CZ$1,0))),"-")</f>
        <v>-</v>
      </c>
      <c r="D405" s="8" t="str">
        <f>IFERROR(IF(INDEX('ce raw data'!$C$2:$CZ$3000,MATCH(1,INDEX(('ce raw data'!$A$2:$A$3000=C380)*('ce raw data'!$B$2:$B$3000=$B405),,),0),MATCH(D383,'ce raw data'!$C$1:$CZ$1,0))="","-",INDEX('ce raw data'!$C$2:$CZ$3000,MATCH(1,INDEX(('ce raw data'!$A$2:$A$3000=C380)*('ce raw data'!$B$2:$B$3000=$B405),,),0),MATCH(D383,'ce raw data'!$C$1:$CZ$1,0))),"-")</f>
        <v>-</v>
      </c>
      <c r="E405" s="8" t="str">
        <f>IFERROR(IF(INDEX('ce raw data'!$C$2:$CZ$3000,MATCH(1,INDEX(('ce raw data'!$A$2:$A$3000=C380)*('ce raw data'!$B$2:$B$3000=$B405),,),0),MATCH(E383,'ce raw data'!$C$1:$CZ$1,0))="","-",INDEX('ce raw data'!$C$2:$CZ$3000,MATCH(1,INDEX(('ce raw data'!$A$2:$A$3000=C380)*('ce raw data'!$B$2:$B$3000=$B405),,),0),MATCH(E383,'ce raw data'!$C$1:$CZ$1,0))),"-")</f>
        <v>-</v>
      </c>
      <c r="F405" s="8" t="str">
        <f>IFERROR(IF(INDEX('ce raw data'!$C$2:$CZ$3000,MATCH(1,INDEX(('ce raw data'!$A$2:$A$3000=C380)*('ce raw data'!$B$2:$B$3000=$B405),,),0),MATCH(F383,'ce raw data'!$C$1:$CZ$1,0))="","-",INDEX('ce raw data'!$C$2:$CZ$3000,MATCH(1,INDEX(('ce raw data'!$A$2:$A$3000=C380)*('ce raw data'!$B$2:$B$3000=$B405),,),0),MATCH(F383,'ce raw data'!$C$1:$CZ$1,0))),"-")</f>
        <v>-</v>
      </c>
      <c r="G405" s="8" t="str">
        <f>IFERROR(IF(INDEX('ce raw data'!$C$2:$CZ$3000,MATCH(1,INDEX(('ce raw data'!$A$2:$A$3000=C380)*('ce raw data'!$B$2:$B$3000=$B405),,),0),MATCH(G383,'ce raw data'!$C$1:$CZ$1,0))="","-",INDEX('ce raw data'!$C$2:$CZ$3000,MATCH(1,INDEX(('ce raw data'!$A$2:$A$3000=C380)*('ce raw data'!$B$2:$B$3000=$B405),,),0),MATCH(G383,'ce raw data'!$C$1:$CZ$1,0))),"-")</f>
        <v>-</v>
      </c>
      <c r="H405" s="8" t="str">
        <f>IFERROR(IF(INDEX('ce raw data'!$C$2:$CZ$3000,MATCH(1,INDEX(('ce raw data'!$A$2:$A$3000=C380)*('ce raw data'!$B$2:$B$3000=$B405),,),0),MATCH(H383,'ce raw data'!$C$1:$CZ$1,0))="","-",INDEX('ce raw data'!$C$2:$CZ$3000,MATCH(1,INDEX(('ce raw data'!$A$2:$A$3000=C380)*('ce raw data'!$B$2:$B$3000=$B405),,),0),MATCH(H383,'ce raw data'!$C$1:$CZ$1,0))),"-")</f>
        <v>-</v>
      </c>
      <c r="I405" s="8" t="str">
        <f>IFERROR(IF(INDEX('ce raw data'!$C$2:$CZ$3000,MATCH(1,INDEX(('ce raw data'!$A$2:$A$3000=C380)*('ce raw data'!$B$2:$B$3000=$B405),,),0),MATCH(I383,'ce raw data'!$C$1:$CZ$1,0))="","-",INDEX('ce raw data'!$C$2:$CZ$3000,MATCH(1,INDEX(('ce raw data'!$A$2:$A$3000=C380)*('ce raw data'!$B$2:$B$3000=$B405),,),0),MATCH(I383,'ce raw data'!$C$1:$CZ$1,0))),"-")</f>
        <v>-</v>
      </c>
      <c r="J405" s="8" t="str">
        <f>IFERROR(IF(INDEX('ce raw data'!$C$2:$CZ$3000,MATCH(1,INDEX(('ce raw data'!$A$2:$A$3000=C380)*('ce raw data'!$B$2:$B$3000=$B405),,),0),MATCH(J383,'ce raw data'!$C$1:$CZ$1,0))="","-",INDEX('ce raw data'!$C$2:$CZ$3000,MATCH(1,INDEX(('ce raw data'!$A$2:$A$3000=C380)*('ce raw data'!$B$2:$B$3000=$B405),,),0),MATCH(J383,'ce raw data'!$C$1:$CZ$1,0))),"-")</f>
        <v>-</v>
      </c>
      <c r="K405" s="8" t="str">
        <f>IFERROR(IF(INDEX('ce raw data'!$C$2:$CZ$3000,MATCH(1,INDEX(('ce raw data'!$A$2:$A$3000=C380)*('ce raw data'!$B$2:$B$3000=$B405),,),0),MATCH(K383,'ce raw data'!$C$1:$CZ$1,0))="","-",INDEX('ce raw data'!$C$2:$CZ$3000,MATCH(1,INDEX(('ce raw data'!$A$2:$A$3000=C380)*('ce raw data'!$B$2:$B$3000=$B405),,),0),MATCH(K383,'ce raw data'!$C$1:$CZ$1,0))),"-")</f>
        <v>-</v>
      </c>
      <c r="L405" s="8" t="str">
        <f>IFERROR(IF(INDEX('ce raw data'!$C$2:$CZ$3000,MATCH(1,INDEX(('ce raw data'!$A$2:$A$3000=C380)*('ce raw data'!$B$2:$B$3000=$B405),,),0),MATCH(L383,'ce raw data'!$C$1:$CZ$1,0))="","-",INDEX('ce raw data'!$C$2:$CZ$3000,MATCH(1,INDEX(('ce raw data'!$A$2:$A$3000=C380)*('ce raw data'!$B$2:$B$3000=$B405),,),0),MATCH(L383,'ce raw data'!$C$1:$CZ$1,0))),"-")</f>
        <v>-</v>
      </c>
      <c r="M405" s="8" t="str">
        <f>IFERROR(IF(INDEX('ce raw data'!$C$2:$CZ$3000,MATCH(1,INDEX(('ce raw data'!$A$2:$A$3000=C380)*('ce raw data'!$B$2:$B$3000=$B405),,),0),MATCH(M383,'ce raw data'!$C$1:$CZ$1,0))="","-",INDEX('ce raw data'!$C$2:$CZ$3000,MATCH(1,INDEX(('ce raw data'!$A$2:$A$3000=C380)*('ce raw data'!$B$2:$B$3000=$B405),,),0),MATCH(M383,'ce raw data'!$C$1:$CZ$1,0))),"-")</f>
        <v>-</v>
      </c>
      <c r="N405" s="8" t="str">
        <f>IFERROR(IF(INDEX('ce raw data'!$C$2:$CZ$3000,MATCH(1,INDEX(('ce raw data'!$A$2:$A$3000=C380)*('ce raw data'!$B$2:$B$3000=$B405),,),0),MATCH(N383,'ce raw data'!$C$1:$CZ$1,0))="","-",INDEX('ce raw data'!$C$2:$CZ$3000,MATCH(1,INDEX(('ce raw data'!$A$2:$A$3000=C380)*('ce raw data'!$B$2:$B$3000=$B405),,),0),MATCH(N383,'ce raw data'!$C$1:$CZ$1,0))),"-")</f>
        <v>-</v>
      </c>
    </row>
    <row r="406" spans="2:14" hidden="1" x14ac:dyDescent="0.4">
      <c r="B406" s="11"/>
      <c r="C406" s="8" t="str">
        <f>IFERROR(IF(INDEX('ce raw data'!$C$2:$CZ$3000,MATCH(1,INDEX(('ce raw data'!$A$2:$A$3000=C380)*('ce raw data'!$B$2:$B$3000=$B407),,),0),MATCH(SUBSTITUTE(C383,"Allele","Height"),'ce raw data'!$C$1:$CZ$1,0))="","-",INDEX('ce raw data'!$C$2:$CZ$3000,MATCH(1,INDEX(('ce raw data'!$A$2:$A$3000=C380)*('ce raw data'!$B$2:$B$3000=$B407),,),0),MATCH(SUBSTITUTE(C383,"Allele","Height"),'ce raw data'!$C$1:$CZ$1,0))),"-")</f>
        <v>-</v>
      </c>
      <c r="D406" s="8" t="str">
        <f>IFERROR(IF(INDEX('ce raw data'!$C$2:$CZ$3000,MATCH(1,INDEX(('ce raw data'!$A$2:$A$3000=C380)*('ce raw data'!$B$2:$B$3000=$B407),,),0),MATCH(SUBSTITUTE(D383,"Allele","Height"),'ce raw data'!$C$1:$CZ$1,0))="","-",INDEX('ce raw data'!$C$2:$CZ$3000,MATCH(1,INDEX(('ce raw data'!$A$2:$A$3000=C380)*('ce raw data'!$B$2:$B$3000=$B407),,),0),MATCH(SUBSTITUTE(D383,"Allele","Height"),'ce raw data'!$C$1:$CZ$1,0))),"-")</f>
        <v>-</v>
      </c>
      <c r="E406" s="8" t="str">
        <f>IFERROR(IF(INDEX('ce raw data'!$C$2:$CZ$3000,MATCH(1,INDEX(('ce raw data'!$A$2:$A$3000=C380)*('ce raw data'!$B$2:$B$3000=$B407),,),0),MATCH(SUBSTITUTE(E383,"Allele","Height"),'ce raw data'!$C$1:$CZ$1,0))="","-",INDEX('ce raw data'!$C$2:$CZ$3000,MATCH(1,INDEX(('ce raw data'!$A$2:$A$3000=C380)*('ce raw data'!$B$2:$B$3000=$B407),,),0),MATCH(SUBSTITUTE(E383,"Allele","Height"),'ce raw data'!$C$1:$CZ$1,0))),"-")</f>
        <v>-</v>
      </c>
      <c r="F406" s="8" t="str">
        <f>IFERROR(IF(INDEX('ce raw data'!$C$2:$CZ$3000,MATCH(1,INDEX(('ce raw data'!$A$2:$A$3000=C380)*('ce raw data'!$B$2:$B$3000=$B407),,),0),MATCH(SUBSTITUTE(F383,"Allele","Height"),'ce raw data'!$C$1:$CZ$1,0))="","-",INDEX('ce raw data'!$C$2:$CZ$3000,MATCH(1,INDEX(('ce raw data'!$A$2:$A$3000=C380)*('ce raw data'!$B$2:$B$3000=$B407),,),0),MATCH(SUBSTITUTE(F383,"Allele","Height"),'ce raw data'!$C$1:$CZ$1,0))),"-")</f>
        <v>-</v>
      </c>
      <c r="G406" s="8" t="str">
        <f>IFERROR(IF(INDEX('ce raw data'!$C$2:$CZ$3000,MATCH(1,INDEX(('ce raw data'!$A$2:$A$3000=C380)*('ce raw data'!$B$2:$B$3000=$B407),,),0),MATCH(SUBSTITUTE(G383,"Allele","Height"),'ce raw data'!$C$1:$CZ$1,0))="","-",INDEX('ce raw data'!$C$2:$CZ$3000,MATCH(1,INDEX(('ce raw data'!$A$2:$A$3000=C380)*('ce raw data'!$B$2:$B$3000=$B407),,),0),MATCH(SUBSTITUTE(G383,"Allele","Height"),'ce raw data'!$C$1:$CZ$1,0))),"-")</f>
        <v>-</v>
      </c>
      <c r="H406" s="8" t="str">
        <f>IFERROR(IF(INDEX('ce raw data'!$C$2:$CZ$3000,MATCH(1,INDEX(('ce raw data'!$A$2:$A$3000=C380)*('ce raw data'!$B$2:$B$3000=$B407),,),0),MATCH(SUBSTITUTE(H383,"Allele","Height"),'ce raw data'!$C$1:$CZ$1,0))="","-",INDEX('ce raw data'!$C$2:$CZ$3000,MATCH(1,INDEX(('ce raw data'!$A$2:$A$3000=C380)*('ce raw data'!$B$2:$B$3000=$B407),,),0),MATCH(SUBSTITUTE(H383,"Allele","Height"),'ce raw data'!$C$1:$CZ$1,0))),"-")</f>
        <v>-</v>
      </c>
      <c r="I406" s="8" t="str">
        <f>IFERROR(IF(INDEX('ce raw data'!$C$2:$CZ$3000,MATCH(1,INDEX(('ce raw data'!$A$2:$A$3000=C380)*('ce raw data'!$B$2:$B$3000=$B407),,),0),MATCH(SUBSTITUTE(I383,"Allele","Height"),'ce raw data'!$C$1:$CZ$1,0))="","-",INDEX('ce raw data'!$C$2:$CZ$3000,MATCH(1,INDEX(('ce raw data'!$A$2:$A$3000=C380)*('ce raw data'!$B$2:$B$3000=$B407),,),0),MATCH(SUBSTITUTE(I383,"Allele","Height"),'ce raw data'!$C$1:$CZ$1,0))),"-")</f>
        <v>-</v>
      </c>
      <c r="J406" s="8" t="str">
        <f>IFERROR(IF(INDEX('ce raw data'!$C$2:$CZ$3000,MATCH(1,INDEX(('ce raw data'!$A$2:$A$3000=C380)*('ce raw data'!$B$2:$B$3000=$B407),,),0),MATCH(SUBSTITUTE(J383,"Allele","Height"),'ce raw data'!$C$1:$CZ$1,0))="","-",INDEX('ce raw data'!$C$2:$CZ$3000,MATCH(1,INDEX(('ce raw data'!$A$2:$A$3000=C380)*('ce raw data'!$B$2:$B$3000=$B407),,),0),MATCH(SUBSTITUTE(J383,"Allele","Height"),'ce raw data'!$C$1:$CZ$1,0))),"-")</f>
        <v>-</v>
      </c>
      <c r="K406" s="8" t="str">
        <f>IFERROR(IF(INDEX('ce raw data'!$C$2:$CZ$3000,MATCH(1,INDEX(('ce raw data'!$A$2:$A$3000=C380)*('ce raw data'!$B$2:$B$3000=$B407),,),0),MATCH(SUBSTITUTE(K383,"Allele","Height"),'ce raw data'!$C$1:$CZ$1,0))="","-",INDEX('ce raw data'!$C$2:$CZ$3000,MATCH(1,INDEX(('ce raw data'!$A$2:$A$3000=C380)*('ce raw data'!$B$2:$B$3000=$B407),,),0),MATCH(SUBSTITUTE(K383,"Allele","Height"),'ce raw data'!$C$1:$CZ$1,0))),"-")</f>
        <v>-</v>
      </c>
      <c r="L406" s="8" t="str">
        <f>IFERROR(IF(INDEX('ce raw data'!$C$2:$CZ$3000,MATCH(1,INDEX(('ce raw data'!$A$2:$A$3000=C380)*('ce raw data'!$B$2:$B$3000=$B407),,),0),MATCH(SUBSTITUTE(L383,"Allele","Height"),'ce raw data'!$C$1:$CZ$1,0))="","-",INDEX('ce raw data'!$C$2:$CZ$3000,MATCH(1,INDEX(('ce raw data'!$A$2:$A$3000=C380)*('ce raw data'!$B$2:$B$3000=$B407),,),0),MATCH(SUBSTITUTE(L383,"Allele","Height"),'ce raw data'!$C$1:$CZ$1,0))),"-")</f>
        <v>-</v>
      </c>
      <c r="M406" s="8" t="str">
        <f>IFERROR(IF(INDEX('ce raw data'!$C$2:$CZ$3000,MATCH(1,INDEX(('ce raw data'!$A$2:$A$3000=C380)*('ce raw data'!$B$2:$B$3000=$B407),,),0),MATCH(SUBSTITUTE(M383,"Allele","Height"),'ce raw data'!$C$1:$CZ$1,0))="","-",INDEX('ce raw data'!$C$2:$CZ$3000,MATCH(1,INDEX(('ce raw data'!$A$2:$A$3000=C380)*('ce raw data'!$B$2:$B$3000=$B407),,),0),MATCH(SUBSTITUTE(M383,"Allele","Height"),'ce raw data'!$C$1:$CZ$1,0))),"-")</f>
        <v>-</v>
      </c>
      <c r="N406" s="8" t="str">
        <f>IFERROR(IF(INDEX('ce raw data'!$C$2:$CZ$3000,MATCH(1,INDEX(('ce raw data'!$A$2:$A$3000=C380)*('ce raw data'!$B$2:$B$3000=$B407),,),0),MATCH(SUBSTITUTE(N383,"Allele","Height"),'ce raw data'!$C$1:$CZ$1,0))="","-",INDEX('ce raw data'!$C$2:$CZ$3000,MATCH(1,INDEX(('ce raw data'!$A$2:$A$3000=C380)*('ce raw data'!$B$2:$B$3000=$B407),,),0),MATCH(SUBSTITUTE(N383,"Allele","Height"),'ce raw data'!$C$1:$CZ$1,0))),"-")</f>
        <v>-</v>
      </c>
    </row>
    <row r="407" spans="2:14" x14ac:dyDescent="0.4">
      <c r="B407" s="11" t="str">
        <f>'Allele Call Table'!$A$93</f>
        <v>Penta D</v>
      </c>
      <c r="C407" s="8" t="str">
        <f>IFERROR(IF(INDEX('ce raw data'!$C$2:$CZ$3000,MATCH(1,INDEX(('ce raw data'!$A$2:$A$3000=C380)*('ce raw data'!$B$2:$B$3000=$B407),,),0),MATCH(C383,'ce raw data'!$C$1:$CZ$1,0))="","-",INDEX('ce raw data'!$C$2:$CZ$3000,MATCH(1,INDEX(('ce raw data'!$A$2:$A$3000=C380)*('ce raw data'!$B$2:$B$3000=$B407),,),0),MATCH(C383,'ce raw data'!$C$1:$CZ$1,0))),"-")</f>
        <v>-</v>
      </c>
      <c r="D407" s="8" t="str">
        <f>IFERROR(IF(INDEX('ce raw data'!$C$2:$CZ$3000,MATCH(1,INDEX(('ce raw data'!$A$2:$A$3000=C380)*('ce raw data'!$B$2:$B$3000=$B407),,),0),MATCH(D383,'ce raw data'!$C$1:$CZ$1,0))="","-",INDEX('ce raw data'!$C$2:$CZ$3000,MATCH(1,INDEX(('ce raw data'!$A$2:$A$3000=C380)*('ce raw data'!$B$2:$B$3000=$B407),,),0),MATCH(D383,'ce raw data'!$C$1:$CZ$1,0))),"-")</f>
        <v>-</v>
      </c>
      <c r="E407" s="8" t="str">
        <f>IFERROR(IF(INDEX('ce raw data'!$C$2:$CZ$3000,MATCH(1,INDEX(('ce raw data'!$A$2:$A$3000=C380)*('ce raw data'!$B$2:$B$3000=$B407),,),0),MATCH(E383,'ce raw data'!$C$1:$CZ$1,0))="","-",INDEX('ce raw data'!$C$2:$CZ$3000,MATCH(1,INDEX(('ce raw data'!$A$2:$A$3000=C380)*('ce raw data'!$B$2:$B$3000=$B407),,),0),MATCH(E383,'ce raw data'!$C$1:$CZ$1,0))),"-")</f>
        <v>-</v>
      </c>
      <c r="F407" s="8" t="str">
        <f>IFERROR(IF(INDEX('ce raw data'!$C$2:$CZ$3000,MATCH(1,INDEX(('ce raw data'!$A$2:$A$3000=C380)*('ce raw data'!$B$2:$B$3000=$B407),,),0),MATCH(F383,'ce raw data'!$C$1:$CZ$1,0))="","-",INDEX('ce raw data'!$C$2:$CZ$3000,MATCH(1,INDEX(('ce raw data'!$A$2:$A$3000=C380)*('ce raw data'!$B$2:$B$3000=$B407),,),0),MATCH(F383,'ce raw data'!$C$1:$CZ$1,0))),"-")</f>
        <v>-</v>
      </c>
      <c r="G407" s="8" t="str">
        <f>IFERROR(IF(INDEX('ce raw data'!$C$2:$CZ$3000,MATCH(1,INDEX(('ce raw data'!$A$2:$A$3000=C380)*('ce raw data'!$B$2:$B$3000=$B407),,),0),MATCH(G383,'ce raw data'!$C$1:$CZ$1,0))="","-",INDEX('ce raw data'!$C$2:$CZ$3000,MATCH(1,INDEX(('ce raw data'!$A$2:$A$3000=C380)*('ce raw data'!$B$2:$B$3000=$B407),,),0),MATCH(G383,'ce raw data'!$C$1:$CZ$1,0))),"-")</f>
        <v>-</v>
      </c>
      <c r="H407" s="8" t="str">
        <f>IFERROR(IF(INDEX('ce raw data'!$C$2:$CZ$3000,MATCH(1,INDEX(('ce raw data'!$A$2:$A$3000=C380)*('ce raw data'!$B$2:$B$3000=$B407),,),0),MATCH(H383,'ce raw data'!$C$1:$CZ$1,0))="","-",INDEX('ce raw data'!$C$2:$CZ$3000,MATCH(1,INDEX(('ce raw data'!$A$2:$A$3000=C380)*('ce raw data'!$B$2:$B$3000=$B407),,),0),MATCH(H383,'ce raw data'!$C$1:$CZ$1,0))),"-")</f>
        <v>-</v>
      </c>
      <c r="I407" s="8" t="str">
        <f>IFERROR(IF(INDEX('ce raw data'!$C$2:$CZ$3000,MATCH(1,INDEX(('ce raw data'!$A$2:$A$3000=C380)*('ce raw data'!$B$2:$B$3000=$B407),,),0),MATCH(I383,'ce raw data'!$C$1:$CZ$1,0))="","-",INDEX('ce raw data'!$C$2:$CZ$3000,MATCH(1,INDEX(('ce raw data'!$A$2:$A$3000=C380)*('ce raw data'!$B$2:$B$3000=$B407),,),0),MATCH(I383,'ce raw data'!$C$1:$CZ$1,0))),"-")</f>
        <v>-</v>
      </c>
      <c r="J407" s="8" t="str">
        <f>IFERROR(IF(INDEX('ce raw data'!$C$2:$CZ$3000,MATCH(1,INDEX(('ce raw data'!$A$2:$A$3000=C380)*('ce raw data'!$B$2:$B$3000=$B407),,),0),MATCH(J383,'ce raw data'!$C$1:$CZ$1,0))="","-",INDEX('ce raw data'!$C$2:$CZ$3000,MATCH(1,INDEX(('ce raw data'!$A$2:$A$3000=C380)*('ce raw data'!$B$2:$B$3000=$B407),,),0),MATCH(J383,'ce raw data'!$C$1:$CZ$1,0))),"-")</f>
        <v>-</v>
      </c>
      <c r="K407" s="8" t="str">
        <f>IFERROR(IF(INDEX('ce raw data'!$C$2:$CZ$3000,MATCH(1,INDEX(('ce raw data'!$A$2:$A$3000=C380)*('ce raw data'!$B$2:$B$3000=$B407),,),0),MATCH(K383,'ce raw data'!$C$1:$CZ$1,0))="","-",INDEX('ce raw data'!$C$2:$CZ$3000,MATCH(1,INDEX(('ce raw data'!$A$2:$A$3000=C380)*('ce raw data'!$B$2:$B$3000=$B407),,),0),MATCH(K383,'ce raw data'!$C$1:$CZ$1,0))),"-")</f>
        <v>-</v>
      </c>
      <c r="L407" s="8" t="str">
        <f>IFERROR(IF(INDEX('ce raw data'!$C$2:$CZ$3000,MATCH(1,INDEX(('ce raw data'!$A$2:$A$3000=C380)*('ce raw data'!$B$2:$B$3000=$B407),,),0),MATCH(L383,'ce raw data'!$C$1:$CZ$1,0))="","-",INDEX('ce raw data'!$C$2:$CZ$3000,MATCH(1,INDEX(('ce raw data'!$A$2:$A$3000=C380)*('ce raw data'!$B$2:$B$3000=$B407),,),0),MATCH(L383,'ce raw data'!$C$1:$CZ$1,0))),"-")</f>
        <v>-</v>
      </c>
      <c r="M407" s="8" t="str">
        <f>IFERROR(IF(INDEX('ce raw data'!$C$2:$CZ$3000,MATCH(1,INDEX(('ce raw data'!$A$2:$A$3000=C380)*('ce raw data'!$B$2:$B$3000=$B407),,),0),MATCH(M383,'ce raw data'!$C$1:$CZ$1,0))="","-",INDEX('ce raw data'!$C$2:$CZ$3000,MATCH(1,INDEX(('ce raw data'!$A$2:$A$3000=C380)*('ce raw data'!$B$2:$B$3000=$B407),,),0),MATCH(M383,'ce raw data'!$C$1:$CZ$1,0))),"-")</f>
        <v>-</v>
      </c>
      <c r="N407" s="8" t="str">
        <f>IFERROR(IF(INDEX('ce raw data'!$C$2:$CZ$3000,MATCH(1,INDEX(('ce raw data'!$A$2:$A$3000=C380)*('ce raw data'!$B$2:$B$3000=$B407),,),0),MATCH(N383,'ce raw data'!$C$1:$CZ$1,0))="","-",INDEX('ce raw data'!$C$2:$CZ$3000,MATCH(1,INDEX(('ce raw data'!$A$2:$A$3000=C380)*('ce raw data'!$B$2:$B$3000=$B407),,),0),MATCH(N383,'ce raw data'!$C$1:$CZ$1,0))),"-")</f>
        <v>-</v>
      </c>
    </row>
    <row r="408" spans="2:14" hidden="1" x14ac:dyDescent="0.4">
      <c r="B408" s="10"/>
      <c r="C408" s="8" t="str">
        <f>IFERROR(IF(INDEX('ce raw data'!$C$2:$CZ$3000,MATCH(1,INDEX(('ce raw data'!$A$2:$A$3000=C380)*('ce raw data'!$B$2:$B$3000=$B409),,),0),MATCH(SUBSTITUTE(C383,"Allele","Height"),'ce raw data'!$C$1:$CZ$1,0))="","-",INDEX('ce raw data'!$C$2:$CZ$3000,MATCH(1,INDEX(('ce raw data'!$A$2:$A$3000=C380)*('ce raw data'!$B$2:$B$3000=$B409),,),0),MATCH(SUBSTITUTE(C383,"Allele","Height"),'ce raw data'!$C$1:$CZ$1,0))),"-")</f>
        <v>-</v>
      </c>
      <c r="D408" s="8" t="str">
        <f>IFERROR(IF(INDEX('ce raw data'!$C$2:$CZ$3000,MATCH(1,INDEX(('ce raw data'!$A$2:$A$3000=C380)*('ce raw data'!$B$2:$B$3000=$B409),,),0),MATCH(SUBSTITUTE(D383,"Allele","Height"),'ce raw data'!$C$1:$CZ$1,0))="","-",INDEX('ce raw data'!$C$2:$CZ$3000,MATCH(1,INDEX(('ce raw data'!$A$2:$A$3000=C380)*('ce raw data'!$B$2:$B$3000=$B409),,),0),MATCH(SUBSTITUTE(D383,"Allele","Height"),'ce raw data'!$C$1:$CZ$1,0))),"-")</f>
        <v>-</v>
      </c>
      <c r="E408" s="8" t="str">
        <f>IFERROR(IF(INDEX('ce raw data'!$C$2:$CZ$3000,MATCH(1,INDEX(('ce raw data'!$A$2:$A$3000=C380)*('ce raw data'!$B$2:$B$3000=$B409),,),0),MATCH(SUBSTITUTE(E383,"Allele","Height"),'ce raw data'!$C$1:$CZ$1,0))="","-",INDEX('ce raw data'!$C$2:$CZ$3000,MATCH(1,INDEX(('ce raw data'!$A$2:$A$3000=C380)*('ce raw data'!$B$2:$B$3000=$B409),,),0),MATCH(SUBSTITUTE(E383,"Allele","Height"),'ce raw data'!$C$1:$CZ$1,0))),"-")</f>
        <v>-</v>
      </c>
      <c r="F408" s="8" t="str">
        <f>IFERROR(IF(INDEX('ce raw data'!$C$2:$CZ$3000,MATCH(1,INDEX(('ce raw data'!$A$2:$A$3000=C380)*('ce raw data'!$B$2:$B$3000=$B409),,),0),MATCH(SUBSTITUTE(F383,"Allele","Height"),'ce raw data'!$C$1:$CZ$1,0))="","-",INDEX('ce raw data'!$C$2:$CZ$3000,MATCH(1,INDEX(('ce raw data'!$A$2:$A$3000=C380)*('ce raw data'!$B$2:$B$3000=$B409),,),0),MATCH(SUBSTITUTE(F383,"Allele","Height"),'ce raw data'!$C$1:$CZ$1,0))),"-")</f>
        <v>-</v>
      </c>
      <c r="G408" s="8" t="str">
        <f>IFERROR(IF(INDEX('ce raw data'!$C$2:$CZ$3000,MATCH(1,INDEX(('ce raw data'!$A$2:$A$3000=C380)*('ce raw data'!$B$2:$B$3000=$B409),,),0),MATCH(SUBSTITUTE(G383,"Allele","Height"),'ce raw data'!$C$1:$CZ$1,0))="","-",INDEX('ce raw data'!$C$2:$CZ$3000,MATCH(1,INDEX(('ce raw data'!$A$2:$A$3000=C380)*('ce raw data'!$B$2:$B$3000=$B409),,),0),MATCH(SUBSTITUTE(G383,"Allele","Height"),'ce raw data'!$C$1:$CZ$1,0))),"-")</f>
        <v>-</v>
      </c>
      <c r="H408" s="8" t="str">
        <f>IFERROR(IF(INDEX('ce raw data'!$C$2:$CZ$3000,MATCH(1,INDEX(('ce raw data'!$A$2:$A$3000=C380)*('ce raw data'!$B$2:$B$3000=$B409),,),0),MATCH(SUBSTITUTE(H383,"Allele","Height"),'ce raw data'!$C$1:$CZ$1,0))="","-",INDEX('ce raw data'!$C$2:$CZ$3000,MATCH(1,INDEX(('ce raw data'!$A$2:$A$3000=C380)*('ce raw data'!$B$2:$B$3000=$B409),,),0),MATCH(SUBSTITUTE(H383,"Allele","Height"),'ce raw data'!$C$1:$CZ$1,0))),"-")</f>
        <v>-</v>
      </c>
      <c r="I408" s="8" t="str">
        <f>IFERROR(IF(INDEX('ce raw data'!$C$2:$CZ$3000,MATCH(1,INDEX(('ce raw data'!$A$2:$A$3000=C380)*('ce raw data'!$B$2:$B$3000=$B409),,),0),MATCH(SUBSTITUTE(I383,"Allele","Height"),'ce raw data'!$C$1:$CZ$1,0))="","-",INDEX('ce raw data'!$C$2:$CZ$3000,MATCH(1,INDEX(('ce raw data'!$A$2:$A$3000=C380)*('ce raw data'!$B$2:$B$3000=$B409),,),0),MATCH(SUBSTITUTE(I383,"Allele","Height"),'ce raw data'!$C$1:$CZ$1,0))),"-")</f>
        <v>-</v>
      </c>
      <c r="J408" s="8" t="str">
        <f>IFERROR(IF(INDEX('ce raw data'!$C$2:$CZ$3000,MATCH(1,INDEX(('ce raw data'!$A$2:$A$3000=C380)*('ce raw data'!$B$2:$B$3000=$B409),,),0),MATCH(SUBSTITUTE(J383,"Allele","Height"),'ce raw data'!$C$1:$CZ$1,0))="","-",INDEX('ce raw data'!$C$2:$CZ$3000,MATCH(1,INDEX(('ce raw data'!$A$2:$A$3000=C380)*('ce raw data'!$B$2:$B$3000=$B409),,),0),MATCH(SUBSTITUTE(J383,"Allele","Height"),'ce raw data'!$C$1:$CZ$1,0))),"-")</f>
        <v>-</v>
      </c>
      <c r="K408" s="8" t="str">
        <f>IFERROR(IF(INDEX('ce raw data'!$C$2:$CZ$3000,MATCH(1,INDEX(('ce raw data'!$A$2:$A$3000=C380)*('ce raw data'!$B$2:$B$3000=$B409),,),0),MATCH(SUBSTITUTE(K383,"Allele","Height"),'ce raw data'!$C$1:$CZ$1,0))="","-",INDEX('ce raw data'!$C$2:$CZ$3000,MATCH(1,INDEX(('ce raw data'!$A$2:$A$3000=C380)*('ce raw data'!$B$2:$B$3000=$B409),,),0),MATCH(SUBSTITUTE(K383,"Allele","Height"),'ce raw data'!$C$1:$CZ$1,0))),"-")</f>
        <v>-</v>
      </c>
      <c r="L408" s="8" t="str">
        <f>IFERROR(IF(INDEX('ce raw data'!$C$2:$CZ$3000,MATCH(1,INDEX(('ce raw data'!$A$2:$A$3000=C380)*('ce raw data'!$B$2:$B$3000=$B409),,),0),MATCH(SUBSTITUTE(L383,"Allele","Height"),'ce raw data'!$C$1:$CZ$1,0))="","-",INDEX('ce raw data'!$C$2:$CZ$3000,MATCH(1,INDEX(('ce raw data'!$A$2:$A$3000=C380)*('ce raw data'!$B$2:$B$3000=$B409),,),0),MATCH(SUBSTITUTE(L383,"Allele","Height"),'ce raw data'!$C$1:$CZ$1,0))),"-")</f>
        <v>-</v>
      </c>
      <c r="M408" s="8" t="str">
        <f>IFERROR(IF(INDEX('ce raw data'!$C$2:$CZ$3000,MATCH(1,INDEX(('ce raw data'!$A$2:$A$3000=C380)*('ce raw data'!$B$2:$B$3000=$B409),,),0),MATCH(SUBSTITUTE(M383,"Allele","Height"),'ce raw data'!$C$1:$CZ$1,0))="","-",INDEX('ce raw data'!$C$2:$CZ$3000,MATCH(1,INDEX(('ce raw data'!$A$2:$A$3000=C380)*('ce raw data'!$B$2:$B$3000=$B409),,),0),MATCH(SUBSTITUTE(M383,"Allele","Height"),'ce raw data'!$C$1:$CZ$1,0))),"-")</f>
        <v>-</v>
      </c>
      <c r="N408" s="8" t="str">
        <f>IFERROR(IF(INDEX('ce raw data'!$C$2:$CZ$3000,MATCH(1,INDEX(('ce raw data'!$A$2:$A$3000=C380)*('ce raw data'!$B$2:$B$3000=$B409),,),0),MATCH(SUBSTITUTE(N383,"Allele","Height"),'ce raw data'!$C$1:$CZ$1,0))="","-",INDEX('ce raw data'!$C$2:$CZ$3000,MATCH(1,INDEX(('ce raw data'!$A$2:$A$3000=C380)*('ce raw data'!$B$2:$B$3000=$B409),,),0),MATCH(SUBSTITUTE(N383,"Allele","Height"),'ce raw data'!$C$1:$CZ$1,0))),"-")</f>
        <v>-</v>
      </c>
    </row>
    <row r="409" spans="2:14" x14ac:dyDescent="0.4">
      <c r="B409" s="14" t="str">
        <f>'Allele Call Table'!$A$95</f>
        <v>TH01</v>
      </c>
      <c r="C409" s="8" t="str">
        <f>IFERROR(IF(INDEX('ce raw data'!$C$2:$CZ$3000,MATCH(1,INDEX(('ce raw data'!$A$2:$A$3000=C380)*('ce raw data'!$B$2:$B$3000=$B409),,),0),MATCH(C383,'ce raw data'!$C$1:$CZ$1,0))="","-",INDEX('ce raw data'!$C$2:$CZ$3000,MATCH(1,INDEX(('ce raw data'!$A$2:$A$3000=C380)*('ce raw data'!$B$2:$B$3000=$B409),,),0),MATCH(C383,'ce raw data'!$C$1:$CZ$1,0))),"-")</f>
        <v>-</v>
      </c>
      <c r="D409" s="8" t="str">
        <f>IFERROR(IF(INDEX('ce raw data'!$C$2:$CZ$3000,MATCH(1,INDEX(('ce raw data'!$A$2:$A$3000=C380)*('ce raw data'!$B$2:$B$3000=$B409),,),0),MATCH(D383,'ce raw data'!$C$1:$CZ$1,0))="","-",INDEX('ce raw data'!$C$2:$CZ$3000,MATCH(1,INDEX(('ce raw data'!$A$2:$A$3000=C380)*('ce raw data'!$B$2:$B$3000=$B409),,),0),MATCH(D383,'ce raw data'!$C$1:$CZ$1,0))),"-")</f>
        <v>-</v>
      </c>
      <c r="E409" s="8" t="str">
        <f>IFERROR(IF(INDEX('ce raw data'!$C$2:$CZ$3000,MATCH(1,INDEX(('ce raw data'!$A$2:$A$3000=C380)*('ce raw data'!$B$2:$B$3000=$B409),,),0),MATCH(E383,'ce raw data'!$C$1:$CZ$1,0))="","-",INDEX('ce raw data'!$C$2:$CZ$3000,MATCH(1,INDEX(('ce raw data'!$A$2:$A$3000=C380)*('ce raw data'!$B$2:$B$3000=$B409),,),0),MATCH(E383,'ce raw data'!$C$1:$CZ$1,0))),"-")</f>
        <v>-</v>
      </c>
      <c r="F409" s="8" t="str">
        <f>IFERROR(IF(INDEX('ce raw data'!$C$2:$CZ$3000,MATCH(1,INDEX(('ce raw data'!$A$2:$A$3000=C380)*('ce raw data'!$B$2:$B$3000=$B409),,),0),MATCH(F383,'ce raw data'!$C$1:$CZ$1,0))="","-",INDEX('ce raw data'!$C$2:$CZ$3000,MATCH(1,INDEX(('ce raw data'!$A$2:$A$3000=C380)*('ce raw data'!$B$2:$B$3000=$B409),,),0),MATCH(F383,'ce raw data'!$C$1:$CZ$1,0))),"-")</f>
        <v>-</v>
      </c>
      <c r="G409" s="8" t="str">
        <f>IFERROR(IF(INDEX('ce raw data'!$C$2:$CZ$3000,MATCH(1,INDEX(('ce raw data'!$A$2:$A$3000=C380)*('ce raw data'!$B$2:$B$3000=$B409),,),0),MATCH(G383,'ce raw data'!$C$1:$CZ$1,0))="","-",INDEX('ce raw data'!$C$2:$CZ$3000,MATCH(1,INDEX(('ce raw data'!$A$2:$A$3000=C380)*('ce raw data'!$B$2:$B$3000=$B409),,),0),MATCH(G383,'ce raw data'!$C$1:$CZ$1,0))),"-")</f>
        <v>-</v>
      </c>
      <c r="H409" s="8" t="str">
        <f>IFERROR(IF(INDEX('ce raw data'!$C$2:$CZ$3000,MATCH(1,INDEX(('ce raw data'!$A$2:$A$3000=C380)*('ce raw data'!$B$2:$B$3000=$B409),,),0),MATCH(H383,'ce raw data'!$C$1:$CZ$1,0))="","-",INDEX('ce raw data'!$C$2:$CZ$3000,MATCH(1,INDEX(('ce raw data'!$A$2:$A$3000=C380)*('ce raw data'!$B$2:$B$3000=$B409),,),0),MATCH(H383,'ce raw data'!$C$1:$CZ$1,0))),"-")</f>
        <v>-</v>
      </c>
      <c r="I409" s="8" t="str">
        <f>IFERROR(IF(INDEX('ce raw data'!$C$2:$CZ$3000,MATCH(1,INDEX(('ce raw data'!$A$2:$A$3000=C380)*('ce raw data'!$B$2:$B$3000=$B409),,),0),MATCH(I383,'ce raw data'!$C$1:$CZ$1,0))="","-",INDEX('ce raw data'!$C$2:$CZ$3000,MATCH(1,INDEX(('ce raw data'!$A$2:$A$3000=C380)*('ce raw data'!$B$2:$B$3000=$B409),,),0),MATCH(I383,'ce raw data'!$C$1:$CZ$1,0))),"-")</f>
        <v>-</v>
      </c>
      <c r="J409" s="8" t="str">
        <f>IFERROR(IF(INDEX('ce raw data'!$C$2:$CZ$3000,MATCH(1,INDEX(('ce raw data'!$A$2:$A$3000=C380)*('ce raw data'!$B$2:$B$3000=$B409),,),0),MATCH(J383,'ce raw data'!$C$1:$CZ$1,0))="","-",INDEX('ce raw data'!$C$2:$CZ$3000,MATCH(1,INDEX(('ce raw data'!$A$2:$A$3000=C380)*('ce raw data'!$B$2:$B$3000=$B409),,),0),MATCH(J383,'ce raw data'!$C$1:$CZ$1,0))),"-")</f>
        <v>-</v>
      </c>
      <c r="K409" s="8" t="str">
        <f>IFERROR(IF(INDEX('ce raw data'!$C$2:$CZ$3000,MATCH(1,INDEX(('ce raw data'!$A$2:$A$3000=C380)*('ce raw data'!$B$2:$B$3000=$B409),,),0),MATCH(K383,'ce raw data'!$C$1:$CZ$1,0))="","-",INDEX('ce raw data'!$C$2:$CZ$3000,MATCH(1,INDEX(('ce raw data'!$A$2:$A$3000=C380)*('ce raw data'!$B$2:$B$3000=$B409),,),0),MATCH(K383,'ce raw data'!$C$1:$CZ$1,0))),"-")</f>
        <v>-</v>
      </c>
      <c r="L409" s="8" t="str">
        <f>IFERROR(IF(INDEX('ce raw data'!$C$2:$CZ$3000,MATCH(1,INDEX(('ce raw data'!$A$2:$A$3000=C380)*('ce raw data'!$B$2:$B$3000=$B409),,),0),MATCH(L383,'ce raw data'!$C$1:$CZ$1,0))="","-",INDEX('ce raw data'!$C$2:$CZ$3000,MATCH(1,INDEX(('ce raw data'!$A$2:$A$3000=C380)*('ce raw data'!$B$2:$B$3000=$B409),,),0),MATCH(L383,'ce raw data'!$C$1:$CZ$1,0))),"-")</f>
        <v>-</v>
      </c>
      <c r="M409" s="8" t="str">
        <f>IFERROR(IF(INDEX('ce raw data'!$C$2:$CZ$3000,MATCH(1,INDEX(('ce raw data'!$A$2:$A$3000=C380)*('ce raw data'!$B$2:$B$3000=$B409),,),0),MATCH(M383,'ce raw data'!$C$1:$CZ$1,0))="","-",INDEX('ce raw data'!$C$2:$CZ$3000,MATCH(1,INDEX(('ce raw data'!$A$2:$A$3000=C380)*('ce raw data'!$B$2:$B$3000=$B409),,),0),MATCH(M383,'ce raw data'!$C$1:$CZ$1,0))),"-")</f>
        <v>-</v>
      </c>
      <c r="N409" s="8" t="str">
        <f>IFERROR(IF(INDEX('ce raw data'!$C$2:$CZ$3000,MATCH(1,INDEX(('ce raw data'!$A$2:$A$3000=C380)*('ce raw data'!$B$2:$B$3000=$B409),,),0),MATCH(N383,'ce raw data'!$C$1:$CZ$1,0))="","-",INDEX('ce raw data'!$C$2:$CZ$3000,MATCH(1,INDEX(('ce raw data'!$A$2:$A$3000=C380)*('ce raw data'!$B$2:$B$3000=$B409),,),0),MATCH(N383,'ce raw data'!$C$1:$CZ$1,0))),"-")</f>
        <v>-</v>
      </c>
    </row>
    <row r="410" spans="2:14" hidden="1" x14ac:dyDescent="0.4">
      <c r="B410" s="14"/>
      <c r="C410" s="8" t="str">
        <f>IFERROR(IF(INDEX('ce raw data'!$C$2:$CZ$3000,MATCH(1,INDEX(('ce raw data'!$A$2:$A$3000=C380)*('ce raw data'!$B$2:$B$3000=$B411),,),0),MATCH(SUBSTITUTE(C383,"Allele","Height"),'ce raw data'!$C$1:$CZ$1,0))="","-",INDEX('ce raw data'!$C$2:$CZ$3000,MATCH(1,INDEX(('ce raw data'!$A$2:$A$3000=C380)*('ce raw data'!$B$2:$B$3000=$B411),,),0),MATCH(SUBSTITUTE(C383,"Allele","Height"),'ce raw data'!$C$1:$CZ$1,0))),"-")</f>
        <v>-</v>
      </c>
      <c r="D410" s="8" t="str">
        <f>IFERROR(IF(INDEX('ce raw data'!$C$2:$CZ$3000,MATCH(1,INDEX(('ce raw data'!$A$2:$A$3000=C380)*('ce raw data'!$B$2:$B$3000=$B411),,),0),MATCH(SUBSTITUTE(D383,"Allele","Height"),'ce raw data'!$C$1:$CZ$1,0))="","-",INDEX('ce raw data'!$C$2:$CZ$3000,MATCH(1,INDEX(('ce raw data'!$A$2:$A$3000=C380)*('ce raw data'!$B$2:$B$3000=$B411),,),0),MATCH(SUBSTITUTE(D383,"Allele","Height"),'ce raw data'!$C$1:$CZ$1,0))),"-")</f>
        <v>-</v>
      </c>
      <c r="E410" s="8" t="str">
        <f>IFERROR(IF(INDEX('ce raw data'!$C$2:$CZ$3000,MATCH(1,INDEX(('ce raw data'!$A$2:$A$3000=C380)*('ce raw data'!$B$2:$B$3000=$B411),,),0),MATCH(SUBSTITUTE(E383,"Allele","Height"),'ce raw data'!$C$1:$CZ$1,0))="","-",INDEX('ce raw data'!$C$2:$CZ$3000,MATCH(1,INDEX(('ce raw data'!$A$2:$A$3000=C380)*('ce raw data'!$B$2:$B$3000=$B411),,),0),MATCH(SUBSTITUTE(E383,"Allele","Height"),'ce raw data'!$C$1:$CZ$1,0))),"-")</f>
        <v>-</v>
      </c>
      <c r="F410" s="8" t="str">
        <f>IFERROR(IF(INDEX('ce raw data'!$C$2:$CZ$3000,MATCH(1,INDEX(('ce raw data'!$A$2:$A$3000=C380)*('ce raw data'!$B$2:$B$3000=$B411),,),0),MATCH(SUBSTITUTE(F383,"Allele","Height"),'ce raw data'!$C$1:$CZ$1,0))="","-",INDEX('ce raw data'!$C$2:$CZ$3000,MATCH(1,INDEX(('ce raw data'!$A$2:$A$3000=C380)*('ce raw data'!$B$2:$B$3000=$B411),,),0),MATCH(SUBSTITUTE(F383,"Allele","Height"),'ce raw data'!$C$1:$CZ$1,0))),"-")</f>
        <v>-</v>
      </c>
      <c r="G410" s="8" t="str">
        <f>IFERROR(IF(INDEX('ce raw data'!$C$2:$CZ$3000,MATCH(1,INDEX(('ce raw data'!$A$2:$A$3000=C380)*('ce raw data'!$B$2:$B$3000=$B411),,),0),MATCH(SUBSTITUTE(G383,"Allele","Height"),'ce raw data'!$C$1:$CZ$1,0))="","-",INDEX('ce raw data'!$C$2:$CZ$3000,MATCH(1,INDEX(('ce raw data'!$A$2:$A$3000=C380)*('ce raw data'!$B$2:$B$3000=$B411),,),0),MATCH(SUBSTITUTE(G383,"Allele","Height"),'ce raw data'!$C$1:$CZ$1,0))),"-")</f>
        <v>-</v>
      </c>
      <c r="H410" s="8" t="str">
        <f>IFERROR(IF(INDEX('ce raw data'!$C$2:$CZ$3000,MATCH(1,INDEX(('ce raw data'!$A$2:$A$3000=C380)*('ce raw data'!$B$2:$B$3000=$B411),,),0),MATCH(SUBSTITUTE(H383,"Allele","Height"),'ce raw data'!$C$1:$CZ$1,0))="","-",INDEX('ce raw data'!$C$2:$CZ$3000,MATCH(1,INDEX(('ce raw data'!$A$2:$A$3000=C380)*('ce raw data'!$B$2:$B$3000=$B411),,),0),MATCH(SUBSTITUTE(H383,"Allele","Height"),'ce raw data'!$C$1:$CZ$1,0))),"-")</f>
        <v>-</v>
      </c>
      <c r="I410" s="8" t="str">
        <f>IFERROR(IF(INDEX('ce raw data'!$C$2:$CZ$3000,MATCH(1,INDEX(('ce raw data'!$A$2:$A$3000=C380)*('ce raw data'!$B$2:$B$3000=$B411),,),0),MATCH(SUBSTITUTE(I383,"Allele","Height"),'ce raw data'!$C$1:$CZ$1,0))="","-",INDEX('ce raw data'!$C$2:$CZ$3000,MATCH(1,INDEX(('ce raw data'!$A$2:$A$3000=C380)*('ce raw data'!$B$2:$B$3000=$B411),,),0),MATCH(SUBSTITUTE(I383,"Allele","Height"),'ce raw data'!$C$1:$CZ$1,0))),"-")</f>
        <v>-</v>
      </c>
      <c r="J410" s="8" t="str">
        <f>IFERROR(IF(INDEX('ce raw data'!$C$2:$CZ$3000,MATCH(1,INDEX(('ce raw data'!$A$2:$A$3000=C380)*('ce raw data'!$B$2:$B$3000=$B411),,),0),MATCH(SUBSTITUTE(J383,"Allele","Height"),'ce raw data'!$C$1:$CZ$1,0))="","-",INDEX('ce raw data'!$C$2:$CZ$3000,MATCH(1,INDEX(('ce raw data'!$A$2:$A$3000=C380)*('ce raw data'!$B$2:$B$3000=$B411),,),0),MATCH(SUBSTITUTE(J383,"Allele","Height"),'ce raw data'!$C$1:$CZ$1,0))),"-")</f>
        <v>-</v>
      </c>
      <c r="K410" s="8" t="str">
        <f>IFERROR(IF(INDEX('ce raw data'!$C$2:$CZ$3000,MATCH(1,INDEX(('ce raw data'!$A$2:$A$3000=C380)*('ce raw data'!$B$2:$B$3000=$B411),,),0),MATCH(SUBSTITUTE(K383,"Allele","Height"),'ce raw data'!$C$1:$CZ$1,0))="","-",INDEX('ce raw data'!$C$2:$CZ$3000,MATCH(1,INDEX(('ce raw data'!$A$2:$A$3000=C380)*('ce raw data'!$B$2:$B$3000=$B411),,),0),MATCH(SUBSTITUTE(K383,"Allele","Height"),'ce raw data'!$C$1:$CZ$1,0))),"-")</f>
        <v>-</v>
      </c>
      <c r="L410" s="8" t="str">
        <f>IFERROR(IF(INDEX('ce raw data'!$C$2:$CZ$3000,MATCH(1,INDEX(('ce raw data'!$A$2:$A$3000=C380)*('ce raw data'!$B$2:$B$3000=$B411),,),0),MATCH(SUBSTITUTE(L383,"Allele","Height"),'ce raw data'!$C$1:$CZ$1,0))="","-",INDEX('ce raw data'!$C$2:$CZ$3000,MATCH(1,INDEX(('ce raw data'!$A$2:$A$3000=C380)*('ce raw data'!$B$2:$B$3000=$B411),,),0),MATCH(SUBSTITUTE(L383,"Allele","Height"),'ce raw data'!$C$1:$CZ$1,0))),"-")</f>
        <v>-</v>
      </c>
      <c r="M410" s="8" t="str">
        <f>IFERROR(IF(INDEX('ce raw data'!$C$2:$CZ$3000,MATCH(1,INDEX(('ce raw data'!$A$2:$A$3000=C380)*('ce raw data'!$B$2:$B$3000=$B411),,),0),MATCH(SUBSTITUTE(M383,"Allele","Height"),'ce raw data'!$C$1:$CZ$1,0))="","-",INDEX('ce raw data'!$C$2:$CZ$3000,MATCH(1,INDEX(('ce raw data'!$A$2:$A$3000=C380)*('ce raw data'!$B$2:$B$3000=$B411),,),0),MATCH(SUBSTITUTE(M383,"Allele","Height"),'ce raw data'!$C$1:$CZ$1,0))),"-")</f>
        <v>-</v>
      </c>
      <c r="N410" s="8" t="str">
        <f>IFERROR(IF(INDEX('ce raw data'!$C$2:$CZ$3000,MATCH(1,INDEX(('ce raw data'!$A$2:$A$3000=C380)*('ce raw data'!$B$2:$B$3000=$B411),,),0),MATCH(SUBSTITUTE(N383,"Allele","Height"),'ce raw data'!$C$1:$CZ$1,0))="","-",INDEX('ce raw data'!$C$2:$CZ$3000,MATCH(1,INDEX(('ce raw data'!$A$2:$A$3000=C380)*('ce raw data'!$B$2:$B$3000=$B411),,),0),MATCH(SUBSTITUTE(N383,"Allele","Height"),'ce raw data'!$C$1:$CZ$1,0))),"-")</f>
        <v>-</v>
      </c>
    </row>
    <row r="411" spans="2:14" x14ac:dyDescent="0.4">
      <c r="B411" s="14" t="str">
        <f>'Allele Call Table'!$A$97</f>
        <v>vWA</v>
      </c>
      <c r="C411" s="8" t="str">
        <f>IFERROR(IF(INDEX('ce raw data'!$C$2:$CZ$3000,MATCH(1,INDEX(('ce raw data'!$A$2:$A$3000=C380)*('ce raw data'!$B$2:$B$3000=$B411),,),0),MATCH(C383,'ce raw data'!$C$1:$CZ$1,0))="","-",INDEX('ce raw data'!$C$2:$CZ$3000,MATCH(1,INDEX(('ce raw data'!$A$2:$A$3000=C380)*('ce raw data'!$B$2:$B$3000=$B411),,),0),MATCH(C383,'ce raw data'!$C$1:$CZ$1,0))),"-")</f>
        <v>-</v>
      </c>
      <c r="D411" s="8" t="str">
        <f>IFERROR(IF(INDEX('ce raw data'!$C$2:$CZ$3000,MATCH(1,INDEX(('ce raw data'!$A$2:$A$3000=C380)*('ce raw data'!$B$2:$B$3000=$B411),,),0),MATCH(D383,'ce raw data'!$C$1:$CZ$1,0))="","-",INDEX('ce raw data'!$C$2:$CZ$3000,MATCH(1,INDEX(('ce raw data'!$A$2:$A$3000=C380)*('ce raw data'!$B$2:$B$3000=$B411),,),0),MATCH(D383,'ce raw data'!$C$1:$CZ$1,0))),"-")</f>
        <v>-</v>
      </c>
      <c r="E411" s="8" t="str">
        <f>IFERROR(IF(INDEX('ce raw data'!$C$2:$CZ$3000,MATCH(1,INDEX(('ce raw data'!$A$2:$A$3000=C380)*('ce raw data'!$B$2:$B$3000=$B411),,),0),MATCH(E383,'ce raw data'!$C$1:$CZ$1,0))="","-",INDEX('ce raw data'!$C$2:$CZ$3000,MATCH(1,INDEX(('ce raw data'!$A$2:$A$3000=C380)*('ce raw data'!$B$2:$B$3000=$B411),,),0),MATCH(E383,'ce raw data'!$C$1:$CZ$1,0))),"-")</f>
        <v>-</v>
      </c>
      <c r="F411" s="8" t="str">
        <f>IFERROR(IF(INDEX('ce raw data'!$C$2:$CZ$3000,MATCH(1,INDEX(('ce raw data'!$A$2:$A$3000=C380)*('ce raw data'!$B$2:$B$3000=$B411),,),0),MATCH(F383,'ce raw data'!$C$1:$CZ$1,0))="","-",INDEX('ce raw data'!$C$2:$CZ$3000,MATCH(1,INDEX(('ce raw data'!$A$2:$A$3000=C380)*('ce raw data'!$B$2:$B$3000=$B411),,),0),MATCH(F383,'ce raw data'!$C$1:$CZ$1,0))),"-")</f>
        <v>-</v>
      </c>
      <c r="G411" s="8" t="str">
        <f>IFERROR(IF(INDEX('ce raw data'!$C$2:$CZ$3000,MATCH(1,INDEX(('ce raw data'!$A$2:$A$3000=C380)*('ce raw data'!$B$2:$B$3000=$B411),,),0),MATCH(G383,'ce raw data'!$C$1:$CZ$1,0))="","-",INDEX('ce raw data'!$C$2:$CZ$3000,MATCH(1,INDEX(('ce raw data'!$A$2:$A$3000=C380)*('ce raw data'!$B$2:$B$3000=$B411),,),0),MATCH(G383,'ce raw data'!$C$1:$CZ$1,0))),"-")</f>
        <v>-</v>
      </c>
      <c r="H411" s="8" t="str">
        <f>IFERROR(IF(INDEX('ce raw data'!$C$2:$CZ$3000,MATCH(1,INDEX(('ce raw data'!$A$2:$A$3000=C380)*('ce raw data'!$B$2:$B$3000=$B411),,),0),MATCH(H383,'ce raw data'!$C$1:$CZ$1,0))="","-",INDEX('ce raw data'!$C$2:$CZ$3000,MATCH(1,INDEX(('ce raw data'!$A$2:$A$3000=C380)*('ce raw data'!$B$2:$B$3000=$B411),,),0),MATCH(H383,'ce raw data'!$C$1:$CZ$1,0))),"-")</f>
        <v>-</v>
      </c>
      <c r="I411" s="8" t="str">
        <f>IFERROR(IF(INDEX('ce raw data'!$C$2:$CZ$3000,MATCH(1,INDEX(('ce raw data'!$A$2:$A$3000=C380)*('ce raw data'!$B$2:$B$3000=$B411),,),0),MATCH(I383,'ce raw data'!$C$1:$CZ$1,0))="","-",INDEX('ce raw data'!$C$2:$CZ$3000,MATCH(1,INDEX(('ce raw data'!$A$2:$A$3000=C380)*('ce raw data'!$B$2:$B$3000=$B411),,),0),MATCH(I383,'ce raw data'!$C$1:$CZ$1,0))),"-")</f>
        <v>-</v>
      </c>
      <c r="J411" s="8" t="str">
        <f>IFERROR(IF(INDEX('ce raw data'!$C$2:$CZ$3000,MATCH(1,INDEX(('ce raw data'!$A$2:$A$3000=C380)*('ce raw data'!$B$2:$B$3000=$B411),,),0),MATCH(J383,'ce raw data'!$C$1:$CZ$1,0))="","-",INDEX('ce raw data'!$C$2:$CZ$3000,MATCH(1,INDEX(('ce raw data'!$A$2:$A$3000=C380)*('ce raw data'!$B$2:$B$3000=$B411),,),0),MATCH(J383,'ce raw data'!$C$1:$CZ$1,0))),"-")</f>
        <v>-</v>
      </c>
      <c r="K411" s="8" t="str">
        <f>IFERROR(IF(INDEX('ce raw data'!$C$2:$CZ$3000,MATCH(1,INDEX(('ce raw data'!$A$2:$A$3000=C380)*('ce raw data'!$B$2:$B$3000=$B411),,),0),MATCH(K383,'ce raw data'!$C$1:$CZ$1,0))="","-",INDEX('ce raw data'!$C$2:$CZ$3000,MATCH(1,INDEX(('ce raw data'!$A$2:$A$3000=C380)*('ce raw data'!$B$2:$B$3000=$B411),,),0),MATCH(K383,'ce raw data'!$C$1:$CZ$1,0))),"-")</f>
        <v>-</v>
      </c>
      <c r="L411" s="8" t="str">
        <f>IFERROR(IF(INDEX('ce raw data'!$C$2:$CZ$3000,MATCH(1,INDEX(('ce raw data'!$A$2:$A$3000=C380)*('ce raw data'!$B$2:$B$3000=$B411),,),0),MATCH(L383,'ce raw data'!$C$1:$CZ$1,0))="","-",INDEX('ce raw data'!$C$2:$CZ$3000,MATCH(1,INDEX(('ce raw data'!$A$2:$A$3000=C380)*('ce raw data'!$B$2:$B$3000=$B411),,),0),MATCH(L383,'ce raw data'!$C$1:$CZ$1,0))),"-")</f>
        <v>-</v>
      </c>
      <c r="M411" s="8" t="str">
        <f>IFERROR(IF(INDEX('ce raw data'!$C$2:$CZ$3000,MATCH(1,INDEX(('ce raw data'!$A$2:$A$3000=C380)*('ce raw data'!$B$2:$B$3000=$B411),,),0),MATCH(M383,'ce raw data'!$C$1:$CZ$1,0))="","-",INDEX('ce raw data'!$C$2:$CZ$3000,MATCH(1,INDEX(('ce raw data'!$A$2:$A$3000=C380)*('ce raw data'!$B$2:$B$3000=$B411),,),0),MATCH(M383,'ce raw data'!$C$1:$CZ$1,0))),"-")</f>
        <v>-</v>
      </c>
      <c r="N411" s="8" t="str">
        <f>IFERROR(IF(INDEX('ce raw data'!$C$2:$CZ$3000,MATCH(1,INDEX(('ce raw data'!$A$2:$A$3000=C380)*('ce raw data'!$B$2:$B$3000=$B411),,),0),MATCH(N383,'ce raw data'!$C$1:$CZ$1,0))="","-",INDEX('ce raw data'!$C$2:$CZ$3000,MATCH(1,INDEX(('ce raw data'!$A$2:$A$3000=C380)*('ce raw data'!$B$2:$B$3000=$B411),,),0),MATCH(N383,'ce raw data'!$C$1:$CZ$1,0))),"-")</f>
        <v>-</v>
      </c>
    </row>
    <row r="412" spans="2:14" hidden="1" x14ac:dyDescent="0.4">
      <c r="B412" s="14"/>
      <c r="C412" s="8" t="str">
        <f>IFERROR(IF(INDEX('ce raw data'!$C$2:$CZ$3000,MATCH(1,INDEX(('ce raw data'!$A$2:$A$3000=C380)*('ce raw data'!$B$2:$B$3000=$B413),,),0),MATCH(SUBSTITUTE(C383,"Allele","Height"),'ce raw data'!$C$1:$CZ$1,0))="","-",INDEX('ce raw data'!$C$2:$CZ$3000,MATCH(1,INDEX(('ce raw data'!$A$2:$A$3000=C380)*('ce raw data'!$B$2:$B$3000=$B413),,),0),MATCH(SUBSTITUTE(C383,"Allele","Height"),'ce raw data'!$C$1:$CZ$1,0))),"-")</f>
        <v>-</v>
      </c>
      <c r="D412" s="8" t="str">
        <f>IFERROR(IF(INDEX('ce raw data'!$C$2:$CZ$3000,MATCH(1,INDEX(('ce raw data'!$A$2:$A$3000=C380)*('ce raw data'!$B$2:$B$3000=$B413),,),0),MATCH(SUBSTITUTE(D383,"Allele","Height"),'ce raw data'!$C$1:$CZ$1,0))="","-",INDEX('ce raw data'!$C$2:$CZ$3000,MATCH(1,INDEX(('ce raw data'!$A$2:$A$3000=C380)*('ce raw data'!$B$2:$B$3000=$B413),,),0),MATCH(SUBSTITUTE(D383,"Allele","Height"),'ce raw data'!$C$1:$CZ$1,0))),"-")</f>
        <v>-</v>
      </c>
      <c r="E412" s="8" t="str">
        <f>IFERROR(IF(INDEX('ce raw data'!$C$2:$CZ$3000,MATCH(1,INDEX(('ce raw data'!$A$2:$A$3000=C380)*('ce raw data'!$B$2:$B$3000=$B413),,),0),MATCH(SUBSTITUTE(E383,"Allele","Height"),'ce raw data'!$C$1:$CZ$1,0))="","-",INDEX('ce raw data'!$C$2:$CZ$3000,MATCH(1,INDEX(('ce raw data'!$A$2:$A$3000=C380)*('ce raw data'!$B$2:$B$3000=$B413),,),0),MATCH(SUBSTITUTE(E383,"Allele","Height"),'ce raw data'!$C$1:$CZ$1,0))),"-")</f>
        <v>-</v>
      </c>
      <c r="F412" s="8" t="str">
        <f>IFERROR(IF(INDEX('ce raw data'!$C$2:$CZ$3000,MATCH(1,INDEX(('ce raw data'!$A$2:$A$3000=C380)*('ce raw data'!$B$2:$B$3000=$B413),,),0),MATCH(SUBSTITUTE(F383,"Allele","Height"),'ce raw data'!$C$1:$CZ$1,0))="","-",INDEX('ce raw data'!$C$2:$CZ$3000,MATCH(1,INDEX(('ce raw data'!$A$2:$A$3000=C380)*('ce raw data'!$B$2:$B$3000=$B413),,),0),MATCH(SUBSTITUTE(F383,"Allele","Height"),'ce raw data'!$C$1:$CZ$1,0))),"-")</f>
        <v>-</v>
      </c>
      <c r="G412" s="8" t="str">
        <f>IFERROR(IF(INDEX('ce raw data'!$C$2:$CZ$3000,MATCH(1,INDEX(('ce raw data'!$A$2:$A$3000=C380)*('ce raw data'!$B$2:$B$3000=$B413),,),0),MATCH(SUBSTITUTE(G383,"Allele","Height"),'ce raw data'!$C$1:$CZ$1,0))="","-",INDEX('ce raw data'!$C$2:$CZ$3000,MATCH(1,INDEX(('ce raw data'!$A$2:$A$3000=C380)*('ce raw data'!$B$2:$B$3000=$B413),,),0),MATCH(SUBSTITUTE(G383,"Allele","Height"),'ce raw data'!$C$1:$CZ$1,0))),"-")</f>
        <v>-</v>
      </c>
      <c r="H412" s="8" t="str">
        <f>IFERROR(IF(INDEX('ce raw data'!$C$2:$CZ$3000,MATCH(1,INDEX(('ce raw data'!$A$2:$A$3000=C380)*('ce raw data'!$B$2:$B$3000=$B413),,),0),MATCH(SUBSTITUTE(H383,"Allele","Height"),'ce raw data'!$C$1:$CZ$1,0))="","-",INDEX('ce raw data'!$C$2:$CZ$3000,MATCH(1,INDEX(('ce raw data'!$A$2:$A$3000=C380)*('ce raw data'!$B$2:$B$3000=$B413),,),0),MATCH(SUBSTITUTE(H383,"Allele","Height"),'ce raw data'!$C$1:$CZ$1,0))),"-")</f>
        <v>-</v>
      </c>
      <c r="I412" s="8" t="str">
        <f>IFERROR(IF(INDEX('ce raw data'!$C$2:$CZ$3000,MATCH(1,INDEX(('ce raw data'!$A$2:$A$3000=C380)*('ce raw data'!$B$2:$B$3000=$B413),,),0),MATCH(SUBSTITUTE(I383,"Allele","Height"),'ce raw data'!$C$1:$CZ$1,0))="","-",INDEX('ce raw data'!$C$2:$CZ$3000,MATCH(1,INDEX(('ce raw data'!$A$2:$A$3000=C380)*('ce raw data'!$B$2:$B$3000=$B413),,),0),MATCH(SUBSTITUTE(I383,"Allele","Height"),'ce raw data'!$C$1:$CZ$1,0))),"-")</f>
        <v>-</v>
      </c>
      <c r="J412" s="8" t="str">
        <f>IFERROR(IF(INDEX('ce raw data'!$C$2:$CZ$3000,MATCH(1,INDEX(('ce raw data'!$A$2:$A$3000=C380)*('ce raw data'!$B$2:$B$3000=$B413),,),0),MATCH(SUBSTITUTE(J383,"Allele","Height"),'ce raw data'!$C$1:$CZ$1,0))="","-",INDEX('ce raw data'!$C$2:$CZ$3000,MATCH(1,INDEX(('ce raw data'!$A$2:$A$3000=C380)*('ce raw data'!$B$2:$B$3000=$B413),,),0),MATCH(SUBSTITUTE(J383,"Allele","Height"),'ce raw data'!$C$1:$CZ$1,0))),"-")</f>
        <v>-</v>
      </c>
      <c r="K412" s="8" t="str">
        <f>IFERROR(IF(INDEX('ce raw data'!$C$2:$CZ$3000,MATCH(1,INDEX(('ce raw data'!$A$2:$A$3000=C380)*('ce raw data'!$B$2:$B$3000=$B413),,),0),MATCH(SUBSTITUTE(K383,"Allele","Height"),'ce raw data'!$C$1:$CZ$1,0))="","-",INDEX('ce raw data'!$C$2:$CZ$3000,MATCH(1,INDEX(('ce raw data'!$A$2:$A$3000=C380)*('ce raw data'!$B$2:$B$3000=$B413),,),0),MATCH(SUBSTITUTE(K383,"Allele","Height"),'ce raw data'!$C$1:$CZ$1,0))),"-")</f>
        <v>-</v>
      </c>
      <c r="L412" s="8" t="str">
        <f>IFERROR(IF(INDEX('ce raw data'!$C$2:$CZ$3000,MATCH(1,INDEX(('ce raw data'!$A$2:$A$3000=C380)*('ce raw data'!$B$2:$B$3000=$B413),,),0),MATCH(SUBSTITUTE(L383,"Allele","Height"),'ce raw data'!$C$1:$CZ$1,0))="","-",INDEX('ce raw data'!$C$2:$CZ$3000,MATCH(1,INDEX(('ce raw data'!$A$2:$A$3000=C380)*('ce raw data'!$B$2:$B$3000=$B413),,),0),MATCH(SUBSTITUTE(L383,"Allele","Height"),'ce raw data'!$C$1:$CZ$1,0))),"-")</f>
        <v>-</v>
      </c>
      <c r="M412" s="8" t="str">
        <f>IFERROR(IF(INDEX('ce raw data'!$C$2:$CZ$3000,MATCH(1,INDEX(('ce raw data'!$A$2:$A$3000=C380)*('ce raw data'!$B$2:$B$3000=$B413),,),0),MATCH(SUBSTITUTE(M383,"Allele","Height"),'ce raw data'!$C$1:$CZ$1,0))="","-",INDEX('ce raw data'!$C$2:$CZ$3000,MATCH(1,INDEX(('ce raw data'!$A$2:$A$3000=C380)*('ce raw data'!$B$2:$B$3000=$B413),,),0),MATCH(SUBSTITUTE(M383,"Allele","Height"),'ce raw data'!$C$1:$CZ$1,0))),"-")</f>
        <v>-</v>
      </c>
      <c r="N412" s="8" t="str">
        <f>IFERROR(IF(INDEX('ce raw data'!$C$2:$CZ$3000,MATCH(1,INDEX(('ce raw data'!$A$2:$A$3000=C380)*('ce raw data'!$B$2:$B$3000=$B413),,),0),MATCH(SUBSTITUTE(N383,"Allele","Height"),'ce raw data'!$C$1:$CZ$1,0))="","-",INDEX('ce raw data'!$C$2:$CZ$3000,MATCH(1,INDEX(('ce raw data'!$A$2:$A$3000=C380)*('ce raw data'!$B$2:$B$3000=$B413),,),0),MATCH(SUBSTITUTE(N383,"Allele","Height"),'ce raw data'!$C$1:$CZ$1,0))),"-")</f>
        <v>-</v>
      </c>
    </row>
    <row r="413" spans="2:14" x14ac:dyDescent="0.4">
      <c r="B413" s="14" t="str">
        <f>'Allele Call Table'!$A$99</f>
        <v>D21S11</v>
      </c>
      <c r="C413" s="8" t="str">
        <f>IFERROR(IF(INDEX('ce raw data'!$C$2:$CZ$3000,MATCH(1,INDEX(('ce raw data'!$A$2:$A$3000=C380)*('ce raw data'!$B$2:$B$3000=$B413),,),0),MATCH(C383,'ce raw data'!$C$1:$CZ$1,0))="","-",INDEX('ce raw data'!$C$2:$CZ$3000,MATCH(1,INDEX(('ce raw data'!$A$2:$A$3000=C380)*('ce raw data'!$B$2:$B$3000=$B413),,),0),MATCH(C383,'ce raw data'!$C$1:$CZ$1,0))),"-")</f>
        <v>-</v>
      </c>
      <c r="D413" s="8" t="str">
        <f>IFERROR(IF(INDEX('ce raw data'!$C$2:$CZ$3000,MATCH(1,INDEX(('ce raw data'!$A$2:$A$3000=C380)*('ce raw data'!$B$2:$B$3000=$B413),,),0),MATCH(D383,'ce raw data'!$C$1:$CZ$1,0))="","-",INDEX('ce raw data'!$C$2:$CZ$3000,MATCH(1,INDEX(('ce raw data'!$A$2:$A$3000=C380)*('ce raw data'!$B$2:$B$3000=$B413),,),0),MATCH(D383,'ce raw data'!$C$1:$CZ$1,0))),"-")</f>
        <v>-</v>
      </c>
      <c r="E413" s="8" t="str">
        <f>IFERROR(IF(INDEX('ce raw data'!$C$2:$CZ$3000,MATCH(1,INDEX(('ce raw data'!$A$2:$A$3000=C380)*('ce raw data'!$B$2:$B$3000=$B413),,),0),MATCH(E383,'ce raw data'!$C$1:$CZ$1,0))="","-",INDEX('ce raw data'!$C$2:$CZ$3000,MATCH(1,INDEX(('ce raw data'!$A$2:$A$3000=C380)*('ce raw data'!$B$2:$B$3000=$B413),,),0),MATCH(E383,'ce raw data'!$C$1:$CZ$1,0))),"-")</f>
        <v>-</v>
      </c>
      <c r="F413" s="8" t="str">
        <f>IFERROR(IF(INDEX('ce raw data'!$C$2:$CZ$3000,MATCH(1,INDEX(('ce raw data'!$A$2:$A$3000=C380)*('ce raw data'!$B$2:$B$3000=$B413),,),0),MATCH(F383,'ce raw data'!$C$1:$CZ$1,0))="","-",INDEX('ce raw data'!$C$2:$CZ$3000,MATCH(1,INDEX(('ce raw data'!$A$2:$A$3000=C380)*('ce raw data'!$B$2:$B$3000=$B413),,),0),MATCH(F383,'ce raw data'!$C$1:$CZ$1,0))),"-")</f>
        <v>-</v>
      </c>
      <c r="G413" s="8" t="str">
        <f>IFERROR(IF(INDEX('ce raw data'!$C$2:$CZ$3000,MATCH(1,INDEX(('ce raw data'!$A$2:$A$3000=C380)*('ce raw data'!$B$2:$B$3000=$B413),,),0),MATCH(G383,'ce raw data'!$C$1:$CZ$1,0))="","-",INDEX('ce raw data'!$C$2:$CZ$3000,MATCH(1,INDEX(('ce raw data'!$A$2:$A$3000=C380)*('ce raw data'!$B$2:$B$3000=$B413),,),0),MATCH(G383,'ce raw data'!$C$1:$CZ$1,0))),"-")</f>
        <v>-</v>
      </c>
      <c r="H413" s="8" t="str">
        <f>IFERROR(IF(INDEX('ce raw data'!$C$2:$CZ$3000,MATCH(1,INDEX(('ce raw data'!$A$2:$A$3000=C380)*('ce raw data'!$B$2:$B$3000=$B413),,),0),MATCH(H383,'ce raw data'!$C$1:$CZ$1,0))="","-",INDEX('ce raw data'!$C$2:$CZ$3000,MATCH(1,INDEX(('ce raw data'!$A$2:$A$3000=C380)*('ce raw data'!$B$2:$B$3000=$B413),,),0),MATCH(H383,'ce raw data'!$C$1:$CZ$1,0))),"-")</f>
        <v>-</v>
      </c>
      <c r="I413" s="8" t="str">
        <f>IFERROR(IF(INDEX('ce raw data'!$C$2:$CZ$3000,MATCH(1,INDEX(('ce raw data'!$A$2:$A$3000=C380)*('ce raw data'!$B$2:$B$3000=$B413),,),0),MATCH(I383,'ce raw data'!$C$1:$CZ$1,0))="","-",INDEX('ce raw data'!$C$2:$CZ$3000,MATCH(1,INDEX(('ce raw data'!$A$2:$A$3000=C380)*('ce raw data'!$B$2:$B$3000=$B413),,),0),MATCH(I383,'ce raw data'!$C$1:$CZ$1,0))),"-")</f>
        <v>-</v>
      </c>
      <c r="J413" s="8" t="str">
        <f>IFERROR(IF(INDEX('ce raw data'!$C$2:$CZ$3000,MATCH(1,INDEX(('ce raw data'!$A$2:$A$3000=C380)*('ce raw data'!$B$2:$B$3000=$B413),,),0),MATCH(J383,'ce raw data'!$C$1:$CZ$1,0))="","-",INDEX('ce raw data'!$C$2:$CZ$3000,MATCH(1,INDEX(('ce raw data'!$A$2:$A$3000=C380)*('ce raw data'!$B$2:$B$3000=$B413),,),0),MATCH(J383,'ce raw data'!$C$1:$CZ$1,0))),"-")</f>
        <v>-</v>
      </c>
      <c r="K413" s="8" t="str">
        <f>IFERROR(IF(INDEX('ce raw data'!$C$2:$CZ$3000,MATCH(1,INDEX(('ce raw data'!$A$2:$A$3000=C380)*('ce raw data'!$B$2:$B$3000=$B413),,),0),MATCH(K383,'ce raw data'!$C$1:$CZ$1,0))="","-",INDEX('ce raw data'!$C$2:$CZ$3000,MATCH(1,INDEX(('ce raw data'!$A$2:$A$3000=C380)*('ce raw data'!$B$2:$B$3000=$B413),,),0),MATCH(K383,'ce raw data'!$C$1:$CZ$1,0))),"-")</f>
        <v>-</v>
      </c>
      <c r="L413" s="8" t="str">
        <f>IFERROR(IF(INDEX('ce raw data'!$C$2:$CZ$3000,MATCH(1,INDEX(('ce raw data'!$A$2:$A$3000=C380)*('ce raw data'!$B$2:$B$3000=$B413),,),0),MATCH(L383,'ce raw data'!$C$1:$CZ$1,0))="","-",INDEX('ce raw data'!$C$2:$CZ$3000,MATCH(1,INDEX(('ce raw data'!$A$2:$A$3000=C380)*('ce raw data'!$B$2:$B$3000=$B413),,),0),MATCH(L383,'ce raw data'!$C$1:$CZ$1,0))),"-")</f>
        <v>-</v>
      </c>
      <c r="M413" s="8" t="str">
        <f>IFERROR(IF(INDEX('ce raw data'!$C$2:$CZ$3000,MATCH(1,INDEX(('ce raw data'!$A$2:$A$3000=C380)*('ce raw data'!$B$2:$B$3000=$B413),,),0),MATCH(M383,'ce raw data'!$C$1:$CZ$1,0))="","-",INDEX('ce raw data'!$C$2:$CZ$3000,MATCH(1,INDEX(('ce raw data'!$A$2:$A$3000=C380)*('ce raw data'!$B$2:$B$3000=$B413),,),0),MATCH(M383,'ce raw data'!$C$1:$CZ$1,0))),"-")</f>
        <v>-</v>
      </c>
      <c r="N413" s="8" t="str">
        <f>IFERROR(IF(INDEX('ce raw data'!$C$2:$CZ$3000,MATCH(1,INDEX(('ce raw data'!$A$2:$A$3000=C380)*('ce raw data'!$B$2:$B$3000=$B413),,),0),MATCH(N383,'ce raw data'!$C$1:$CZ$1,0))="","-",INDEX('ce raw data'!$C$2:$CZ$3000,MATCH(1,INDEX(('ce raw data'!$A$2:$A$3000=C380)*('ce raw data'!$B$2:$B$3000=$B413),,),0),MATCH(N383,'ce raw data'!$C$1:$CZ$1,0))),"-")</f>
        <v>-</v>
      </c>
    </row>
    <row r="414" spans="2:14" hidden="1" x14ac:dyDescent="0.4">
      <c r="B414" s="14"/>
      <c r="C414" s="8" t="str">
        <f>IFERROR(IF(INDEX('ce raw data'!$C$2:$CZ$3000,MATCH(1,INDEX(('ce raw data'!$A$2:$A$3000=C380)*('ce raw data'!$B$2:$B$3000=$B415),,),0),MATCH(SUBSTITUTE(C383,"Allele","Height"),'ce raw data'!$C$1:$CZ$1,0))="","-",INDEX('ce raw data'!$C$2:$CZ$3000,MATCH(1,INDEX(('ce raw data'!$A$2:$A$3000=C380)*('ce raw data'!$B$2:$B$3000=$B415),,),0),MATCH(SUBSTITUTE(C383,"Allele","Height"),'ce raw data'!$C$1:$CZ$1,0))),"-")</f>
        <v>-</v>
      </c>
      <c r="D414" s="8" t="str">
        <f>IFERROR(IF(INDEX('ce raw data'!$C$2:$CZ$3000,MATCH(1,INDEX(('ce raw data'!$A$2:$A$3000=C380)*('ce raw data'!$B$2:$B$3000=$B415),,),0),MATCH(SUBSTITUTE(D383,"Allele","Height"),'ce raw data'!$C$1:$CZ$1,0))="","-",INDEX('ce raw data'!$C$2:$CZ$3000,MATCH(1,INDEX(('ce raw data'!$A$2:$A$3000=C380)*('ce raw data'!$B$2:$B$3000=$B415),,),0),MATCH(SUBSTITUTE(D383,"Allele","Height"),'ce raw data'!$C$1:$CZ$1,0))),"-")</f>
        <v>-</v>
      </c>
      <c r="E414" s="8" t="str">
        <f>IFERROR(IF(INDEX('ce raw data'!$C$2:$CZ$3000,MATCH(1,INDEX(('ce raw data'!$A$2:$A$3000=C380)*('ce raw data'!$B$2:$B$3000=$B415),,),0),MATCH(SUBSTITUTE(E383,"Allele","Height"),'ce raw data'!$C$1:$CZ$1,0))="","-",INDEX('ce raw data'!$C$2:$CZ$3000,MATCH(1,INDEX(('ce raw data'!$A$2:$A$3000=C380)*('ce raw data'!$B$2:$B$3000=$B415),,),0),MATCH(SUBSTITUTE(E383,"Allele","Height"),'ce raw data'!$C$1:$CZ$1,0))),"-")</f>
        <v>-</v>
      </c>
      <c r="F414" s="8" t="str">
        <f>IFERROR(IF(INDEX('ce raw data'!$C$2:$CZ$3000,MATCH(1,INDEX(('ce raw data'!$A$2:$A$3000=C380)*('ce raw data'!$B$2:$B$3000=$B415),,),0),MATCH(SUBSTITUTE(F383,"Allele","Height"),'ce raw data'!$C$1:$CZ$1,0))="","-",INDEX('ce raw data'!$C$2:$CZ$3000,MATCH(1,INDEX(('ce raw data'!$A$2:$A$3000=C380)*('ce raw data'!$B$2:$B$3000=$B415),,),0),MATCH(SUBSTITUTE(F383,"Allele","Height"),'ce raw data'!$C$1:$CZ$1,0))),"-")</f>
        <v>-</v>
      </c>
      <c r="G414" s="8" t="str">
        <f>IFERROR(IF(INDEX('ce raw data'!$C$2:$CZ$3000,MATCH(1,INDEX(('ce raw data'!$A$2:$A$3000=C380)*('ce raw data'!$B$2:$B$3000=$B415),,),0),MATCH(SUBSTITUTE(G383,"Allele","Height"),'ce raw data'!$C$1:$CZ$1,0))="","-",INDEX('ce raw data'!$C$2:$CZ$3000,MATCH(1,INDEX(('ce raw data'!$A$2:$A$3000=C380)*('ce raw data'!$B$2:$B$3000=$B415),,),0),MATCH(SUBSTITUTE(G383,"Allele","Height"),'ce raw data'!$C$1:$CZ$1,0))),"-")</f>
        <v>-</v>
      </c>
      <c r="H414" s="8" t="str">
        <f>IFERROR(IF(INDEX('ce raw data'!$C$2:$CZ$3000,MATCH(1,INDEX(('ce raw data'!$A$2:$A$3000=C380)*('ce raw data'!$B$2:$B$3000=$B415),,),0),MATCH(SUBSTITUTE(H383,"Allele","Height"),'ce raw data'!$C$1:$CZ$1,0))="","-",INDEX('ce raw data'!$C$2:$CZ$3000,MATCH(1,INDEX(('ce raw data'!$A$2:$A$3000=C380)*('ce raw data'!$B$2:$B$3000=$B415),,),0),MATCH(SUBSTITUTE(H383,"Allele","Height"),'ce raw data'!$C$1:$CZ$1,0))),"-")</f>
        <v>-</v>
      </c>
      <c r="I414" s="8" t="str">
        <f>IFERROR(IF(INDEX('ce raw data'!$C$2:$CZ$3000,MATCH(1,INDEX(('ce raw data'!$A$2:$A$3000=C380)*('ce raw data'!$B$2:$B$3000=$B415),,),0),MATCH(SUBSTITUTE(I383,"Allele","Height"),'ce raw data'!$C$1:$CZ$1,0))="","-",INDEX('ce raw data'!$C$2:$CZ$3000,MATCH(1,INDEX(('ce raw data'!$A$2:$A$3000=C380)*('ce raw data'!$B$2:$B$3000=$B415),,),0),MATCH(SUBSTITUTE(I383,"Allele","Height"),'ce raw data'!$C$1:$CZ$1,0))),"-")</f>
        <v>-</v>
      </c>
      <c r="J414" s="8" t="str">
        <f>IFERROR(IF(INDEX('ce raw data'!$C$2:$CZ$3000,MATCH(1,INDEX(('ce raw data'!$A$2:$A$3000=C380)*('ce raw data'!$B$2:$B$3000=$B415),,),0),MATCH(SUBSTITUTE(J383,"Allele","Height"),'ce raw data'!$C$1:$CZ$1,0))="","-",INDEX('ce raw data'!$C$2:$CZ$3000,MATCH(1,INDEX(('ce raw data'!$A$2:$A$3000=C380)*('ce raw data'!$B$2:$B$3000=$B415),,),0),MATCH(SUBSTITUTE(J383,"Allele","Height"),'ce raw data'!$C$1:$CZ$1,0))),"-")</f>
        <v>-</v>
      </c>
      <c r="K414" s="8" t="str">
        <f>IFERROR(IF(INDEX('ce raw data'!$C$2:$CZ$3000,MATCH(1,INDEX(('ce raw data'!$A$2:$A$3000=C380)*('ce raw data'!$B$2:$B$3000=$B415),,),0),MATCH(SUBSTITUTE(K383,"Allele","Height"),'ce raw data'!$C$1:$CZ$1,0))="","-",INDEX('ce raw data'!$C$2:$CZ$3000,MATCH(1,INDEX(('ce raw data'!$A$2:$A$3000=C380)*('ce raw data'!$B$2:$B$3000=$B415),,),0),MATCH(SUBSTITUTE(K383,"Allele","Height"),'ce raw data'!$C$1:$CZ$1,0))),"-")</f>
        <v>-</v>
      </c>
      <c r="L414" s="8" t="str">
        <f>IFERROR(IF(INDEX('ce raw data'!$C$2:$CZ$3000,MATCH(1,INDEX(('ce raw data'!$A$2:$A$3000=C380)*('ce raw data'!$B$2:$B$3000=$B415),,),0),MATCH(SUBSTITUTE(L383,"Allele","Height"),'ce raw data'!$C$1:$CZ$1,0))="","-",INDEX('ce raw data'!$C$2:$CZ$3000,MATCH(1,INDEX(('ce raw data'!$A$2:$A$3000=C380)*('ce raw data'!$B$2:$B$3000=$B415),,),0),MATCH(SUBSTITUTE(L383,"Allele","Height"),'ce raw data'!$C$1:$CZ$1,0))),"-")</f>
        <v>-</v>
      </c>
      <c r="M414" s="8" t="str">
        <f>IFERROR(IF(INDEX('ce raw data'!$C$2:$CZ$3000,MATCH(1,INDEX(('ce raw data'!$A$2:$A$3000=C380)*('ce raw data'!$B$2:$B$3000=$B415),,),0),MATCH(SUBSTITUTE(M383,"Allele","Height"),'ce raw data'!$C$1:$CZ$1,0))="","-",INDEX('ce raw data'!$C$2:$CZ$3000,MATCH(1,INDEX(('ce raw data'!$A$2:$A$3000=C380)*('ce raw data'!$B$2:$B$3000=$B415),,),0),MATCH(SUBSTITUTE(M383,"Allele","Height"),'ce raw data'!$C$1:$CZ$1,0))),"-")</f>
        <v>-</v>
      </c>
      <c r="N414" s="8" t="str">
        <f>IFERROR(IF(INDEX('ce raw data'!$C$2:$CZ$3000,MATCH(1,INDEX(('ce raw data'!$A$2:$A$3000=C380)*('ce raw data'!$B$2:$B$3000=$B415),,),0),MATCH(SUBSTITUTE(N383,"Allele","Height"),'ce raw data'!$C$1:$CZ$1,0))="","-",INDEX('ce raw data'!$C$2:$CZ$3000,MATCH(1,INDEX(('ce raw data'!$A$2:$A$3000=C380)*('ce raw data'!$B$2:$B$3000=$B415),,),0),MATCH(SUBSTITUTE(N383,"Allele","Height"),'ce raw data'!$C$1:$CZ$1,0))),"-")</f>
        <v>-</v>
      </c>
    </row>
    <row r="415" spans="2:14" x14ac:dyDescent="0.4">
      <c r="B415" s="14" t="str">
        <f>'Allele Call Table'!$A$101</f>
        <v>D7S820</v>
      </c>
      <c r="C415" s="8" t="str">
        <f>IFERROR(IF(INDEX('ce raw data'!$C$2:$CZ$3000,MATCH(1,INDEX(('ce raw data'!$A$2:$A$3000=C380)*('ce raw data'!$B$2:$B$3000=$B415),,),0),MATCH(C383,'ce raw data'!$C$1:$CZ$1,0))="","-",INDEX('ce raw data'!$C$2:$CZ$3000,MATCH(1,INDEX(('ce raw data'!$A$2:$A$3000=C380)*('ce raw data'!$B$2:$B$3000=$B415),,),0),MATCH(C383,'ce raw data'!$C$1:$CZ$1,0))),"-")</f>
        <v>-</v>
      </c>
      <c r="D415" s="8" t="str">
        <f>IFERROR(IF(INDEX('ce raw data'!$C$2:$CZ$3000,MATCH(1,INDEX(('ce raw data'!$A$2:$A$3000=C380)*('ce raw data'!$B$2:$B$3000=$B415),,),0),MATCH(D383,'ce raw data'!$C$1:$CZ$1,0))="","-",INDEX('ce raw data'!$C$2:$CZ$3000,MATCH(1,INDEX(('ce raw data'!$A$2:$A$3000=C380)*('ce raw data'!$B$2:$B$3000=$B415),,),0),MATCH(D383,'ce raw data'!$C$1:$CZ$1,0))),"-")</f>
        <v>-</v>
      </c>
      <c r="E415" s="8" t="str">
        <f>IFERROR(IF(INDEX('ce raw data'!$C$2:$CZ$3000,MATCH(1,INDEX(('ce raw data'!$A$2:$A$3000=C380)*('ce raw data'!$B$2:$B$3000=$B415),,),0),MATCH(E383,'ce raw data'!$C$1:$CZ$1,0))="","-",INDEX('ce raw data'!$C$2:$CZ$3000,MATCH(1,INDEX(('ce raw data'!$A$2:$A$3000=C380)*('ce raw data'!$B$2:$B$3000=$B415),,),0),MATCH(E383,'ce raw data'!$C$1:$CZ$1,0))),"-")</f>
        <v>-</v>
      </c>
      <c r="F415" s="8" t="str">
        <f>IFERROR(IF(INDEX('ce raw data'!$C$2:$CZ$3000,MATCH(1,INDEX(('ce raw data'!$A$2:$A$3000=C380)*('ce raw data'!$B$2:$B$3000=$B415),,),0),MATCH(F383,'ce raw data'!$C$1:$CZ$1,0))="","-",INDEX('ce raw data'!$C$2:$CZ$3000,MATCH(1,INDEX(('ce raw data'!$A$2:$A$3000=C380)*('ce raw data'!$B$2:$B$3000=$B415),,),0),MATCH(F383,'ce raw data'!$C$1:$CZ$1,0))),"-")</f>
        <v>-</v>
      </c>
      <c r="G415" s="8" t="str">
        <f>IFERROR(IF(INDEX('ce raw data'!$C$2:$CZ$3000,MATCH(1,INDEX(('ce raw data'!$A$2:$A$3000=C380)*('ce raw data'!$B$2:$B$3000=$B415),,),0),MATCH(G383,'ce raw data'!$C$1:$CZ$1,0))="","-",INDEX('ce raw data'!$C$2:$CZ$3000,MATCH(1,INDEX(('ce raw data'!$A$2:$A$3000=C380)*('ce raw data'!$B$2:$B$3000=$B415),,),0),MATCH(G383,'ce raw data'!$C$1:$CZ$1,0))),"-")</f>
        <v>-</v>
      </c>
      <c r="H415" s="8" t="str">
        <f>IFERROR(IF(INDEX('ce raw data'!$C$2:$CZ$3000,MATCH(1,INDEX(('ce raw data'!$A$2:$A$3000=C380)*('ce raw data'!$B$2:$B$3000=$B415),,),0),MATCH(H383,'ce raw data'!$C$1:$CZ$1,0))="","-",INDEX('ce raw data'!$C$2:$CZ$3000,MATCH(1,INDEX(('ce raw data'!$A$2:$A$3000=C380)*('ce raw data'!$B$2:$B$3000=$B415),,),0),MATCH(H383,'ce raw data'!$C$1:$CZ$1,0))),"-")</f>
        <v>-</v>
      </c>
      <c r="I415" s="8" t="str">
        <f>IFERROR(IF(INDEX('ce raw data'!$C$2:$CZ$3000,MATCH(1,INDEX(('ce raw data'!$A$2:$A$3000=C380)*('ce raw data'!$B$2:$B$3000=$B415),,),0),MATCH(I383,'ce raw data'!$C$1:$CZ$1,0))="","-",INDEX('ce raw data'!$C$2:$CZ$3000,MATCH(1,INDEX(('ce raw data'!$A$2:$A$3000=C380)*('ce raw data'!$B$2:$B$3000=$B415),,),0),MATCH(I383,'ce raw data'!$C$1:$CZ$1,0))),"-")</f>
        <v>-</v>
      </c>
      <c r="J415" s="8" t="str">
        <f>IFERROR(IF(INDEX('ce raw data'!$C$2:$CZ$3000,MATCH(1,INDEX(('ce raw data'!$A$2:$A$3000=C380)*('ce raw data'!$B$2:$B$3000=$B415),,),0),MATCH(J383,'ce raw data'!$C$1:$CZ$1,0))="","-",INDEX('ce raw data'!$C$2:$CZ$3000,MATCH(1,INDEX(('ce raw data'!$A$2:$A$3000=C380)*('ce raw data'!$B$2:$B$3000=$B415),,),0),MATCH(J383,'ce raw data'!$C$1:$CZ$1,0))),"-")</f>
        <v>-</v>
      </c>
      <c r="K415" s="8" t="str">
        <f>IFERROR(IF(INDEX('ce raw data'!$C$2:$CZ$3000,MATCH(1,INDEX(('ce raw data'!$A$2:$A$3000=C380)*('ce raw data'!$B$2:$B$3000=$B415),,),0),MATCH(K383,'ce raw data'!$C$1:$CZ$1,0))="","-",INDEX('ce raw data'!$C$2:$CZ$3000,MATCH(1,INDEX(('ce raw data'!$A$2:$A$3000=C380)*('ce raw data'!$B$2:$B$3000=$B415),,),0),MATCH(K383,'ce raw data'!$C$1:$CZ$1,0))),"-")</f>
        <v>-</v>
      </c>
      <c r="L415" s="8" t="str">
        <f>IFERROR(IF(INDEX('ce raw data'!$C$2:$CZ$3000,MATCH(1,INDEX(('ce raw data'!$A$2:$A$3000=C380)*('ce raw data'!$B$2:$B$3000=$B415),,),0),MATCH(L383,'ce raw data'!$C$1:$CZ$1,0))="","-",INDEX('ce raw data'!$C$2:$CZ$3000,MATCH(1,INDEX(('ce raw data'!$A$2:$A$3000=C380)*('ce raw data'!$B$2:$B$3000=$B415),,),0),MATCH(L383,'ce raw data'!$C$1:$CZ$1,0))),"-")</f>
        <v>-</v>
      </c>
      <c r="M415" s="8" t="str">
        <f>IFERROR(IF(INDEX('ce raw data'!$C$2:$CZ$3000,MATCH(1,INDEX(('ce raw data'!$A$2:$A$3000=C380)*('ce raw data'!$B$2:$B$3000=$B415),,),0),MATCH(M383,'ce raw data'!$C$1:$CZ$1,0))="","-",INDEX('ce raw data'!$C$2:$CZ$3000,MATCH(1,INDEX(('ce raw data'!$A$2:$A$3000=C380)*('ce raw data'!$B$2:$B$3000=$B415),,),0),MATCH(M383,'ce raw data'!$C$1:$CZ$1,0))),"-")</f>
        <v>-</v>
      </c>
      <c r="N415" s="8" t="str">
        <f>IFERROR(IF(INDEX('ce raw data'!$C$2:$CZ$3000,MATCH(1,INDEX(('ce raw data'!$A$2:$A$3000=C380)*('ce raw data'!$B$2:$B$3000=$B415),,),0),MATCH(N383,'ce raw data'!$C$1:$CZ$1,0))="","-",INDEX('ce raw data'!$C$2:$CZ$3000,MATCH(1,INDEX(('ce raw data'!$A$2:$A$3000=C380)*('ce raw data'!$B$2:$B$3000=$B415),,),0),MATCH(N383,'ce raw data'!$C$1:$CZ$1,0))),"-")</f>
        <v>-</v>
      </c>
    </row>
    <row r="416" spans="2:14" hidden="1" x14ac:dyDescent="0.4">
      <c r="B416" s="14"/>
      <c r="C416" s="8" t="str">
        <f>IFERROR(IF(INDEX('ce raw data'!$C$2:$CZ$3000,MATCH(1,INDEX(('ce raw data'!$A$2:$A$3000=C380)*('ce raw data'!$B$2:$B$3000=$B417),,),0),MATCH(SUBSTITUTE(C383,"Allele","Height"),'ce raw data'!$C$1:$CZ$1,0))="","-",INDEX('ce raw data'!$C$2:$CZ$3000,MATCH(1,INDEX(('ce raw data'!$A$2:$A$3000=C380)*('ce raw data'!$B$2:$B$3000=$B417),,),0),MATCH(SUBSTITUTE(C383,"Allele","Height"),'ce raw data'!$C$1:$CZ$1,0))),"-")</f>
        <v>-</v>
      </c>
      <c r="D416" s="8" t="str">
        <f>IFERROR(IF(INDEX('ce raw data'!$C$2:$CZ$3000,MATCH(1,INDEX(('ce raw data'!$A$2:$A$3000=C380)*('ce raw data'!$B$2:$B$3000=$B417),,),0),MATCH(SUBSTITUTE(D383,"Allele","Height"),'ce raw data'!$C$1:$CZ$1,0))="","-",INDEX('ce raw data'!$C$2:$CZ$3000,MATCH(1,INDEX(('ce raw data'!$A$2:$A$3000=C380)*('ce raw data'!$B$2:$B$3000=$B417),,),0),MATCH(SUBSTITUTE(D383,"Allele","Height"),'ce raw data'!$C$1:$CZ$1,0))),"-")</f>
        <v>-</v>
      </c>
      <c r="E416" s="8" t="str">
        <f>IFERROR(IF(INDEX('ce raw data'!$C$2:$CZ$3000,MATCH(1,INDEX(('ce raw data'!$A$2:$A$3000=C380)*('ce raw data'!$B$2:$B$3000=$B417),,),0),MATCH(SUBSTITUTE(E383,"Allele","Height"),'ce raw data'!$C$1:$CZ$1,0))="","-",INDEX('ce raw data'!$C$2:$CZ$3000,MATCH(1,INDEX(('ce raw data'!$A$2:$A$3000=C380)*('ce raw data'!$B$2:$B$3000=$B417),,),0),MATCH(SUBSTITUTE(E383,"Allele","Height"),'ce raw data'!$C$1:$CZ$1,0))),"-")</f>
        <v>-</v>
      </c>
      <c r="F416" s="8" t="str">
        <f>IFERROR(IF(INDEX('ce raw data'!$C$2:$CZ$3000,MATCH(1,INDEX(('ce raw data'!$A$2:$A$3000=C380)*('ce raw data'!$B$2:$B$3000=$B417),,),0),MATCH(SUBSTITUTE(F383,"Allele","Height"),'ce raw data'!$C$1:$CZ$1,0))="","-",INDEX('ce raw data'!$C$2:$CZ$3000,MATCH(1,INDEX(('ce raw data'!$A$2:$A$3000=C380)*('ce raw data'!$B$2:$B$3000=$B417),,),0),MATCH(SUBSTITUTE(F383,"Allele","Height"),'ce raw data'!$C$1:$CZ$1,0))),"-")</f>
        <v>-</v>
      </c>
      <c r="G416" s="8" t="str">
        <f>IFERROR(IF(INDEX('ce raw data'!$C$2:$CZ$3000,MATCH(1,INDEX(('ce raw data'!$A$2:$A$3000=C380)*('ce raw data'!$B$2:$B$3000=$B417),,),0),MATCH(SUBSTITUTE(G383,"Allele","Height"),'ce raw data'!$C$1:$CZ$1,0))="","-",INDEX('ce raw data'!$C$2:$CZ$3000,MATCH(1,INDEX(('ce raw data'!$A$2:$A$3000=C380)*('ce raw data'!$B$2:$B$3000=$B417),,),0),MATCH(SUBSTITUTE(G383,"Allele","Height"),'ce raw data'!$C$1:$CZ$1,0))),"-")</f>
        <v>-</v>
      </c>
      <c r="H416" s="8" t="str">
        <f>IFERROR(IF(INDEX('ce raw data'!$C$2:$CZ$3000,MATCH(1,INDEX(('ce raw data'!$A$2:$A$3000=C380)*('ce raw data'!$B$2:$B$3000=$B417),,),0),MATCH(SUBSTITUTE(H383,"Allele","Height"),'ce raw data'!$C$1:$CZ$1,0))="","-",INDEX('ce raw data'!$C$2:$CZ$3000,MATCH(1,INDEX(('ce raw data'!$A$2:$A$3000=C380)*('ce raw data'!$B$2:$B$3000=$B417),,),0),MATCH(SUBSTITUTE(H383,"Allele","Height"),'ce raw data'!$C$1:$CZ$1,0))),"-")</f>
        <v>-</v>
      </c>
      <c r="I416" s="8" t="str">
        <f>IFERROR(IF(INDEX('ce raw data'!$C$2:$CZ$3000,MATCH(1,INDEX(('ce raw data'!$A$2:$A$3000=C380)*('ce raw data'!$B$2:$B$3000=$B417),,),0),MATCH(SUBSTITUTE(I383,"Allele","Height"),'ce raw data'!$C$1:$CZ$1,0))="","-",INDEX('ce raw data'!$C$2:$CZ$3000,MATCH(1,INDEX(('ce raw data'!$A$2:$A$3000=C380)*('ce raw data'!$B$2:$B$3000=$B417),,),0),MATCH(SUBSTITUTE(I383,"Allele","Height"),'ce raw data'!$C$1:$CZ$1,0))),"-")</f>
        <v>-</v>
      </c>
      <c r="J416" s="8" t="str">
        <f>IFERROR(IF(INDEX('ce raw data'!$C$2:$CZ$3000,MATCH(1,INDEX(('ce raw data'!$A$2:$A$3000=C380)*('ce raw data'!$B$2:$B$3000=$B417),,),0),MATCH(SUBSTITUTE(J383,"Allele","Height"),'ce raw data'!$C$1:$CZ$1,0))="","-",INDEX('ce raw data'!$C$2:$CZ$3000,MATCH(1,INDEX(('ce raw data'!$A$2:$A$3000=C380)*('ce raw data'!$B$2:$B$3000=$B417),,),0),MATCH(SUBSTITUTE(J383,"Allele","Height"),'ce raw data'!$C$1:$CZ$1,0))),"-")</f>
        <v>-</v>
      </c>
      <c r="K416" s="8" t="str">
        <f>IFERROR(IF(INDEX('ce raw data'!$C$2:$CZ$3000,MATCH(1,INDEX(('ce raw data'!$A$2:$A$3000=C380)*('ce raw data'!$B$2:$B$3000=$B417),,),0),MATCH(SUBSTITUTE(K383,"Allele","Height"),'ce raw data'!$C$1:$CZ$1,0))="","-",INDEX('ce raw data'!$C$2:$CZ$3000,MATCH(1,INDEX(('ce raw data'!$A$2:$A$3000=C380)*('ce raw data'!$B$2:$B$3000=$B417),,),0),MATCH(SUBSTITUTE(K383,"Allele","Height"),'ce raw data'!$C$1:$CZ$1,0))),"-")</f>
        <v>-</v>
      </c>
      <c r="L416" s="8" t="str">
        <f>IFERROR(IF(INDEX('ce raw data'!$C$2:$CZ$3000,MATCH(1,INDEX(('ce raw data'!$A$2:$A$3000=C380)*('ce raw data'!$B$2:$B$3000=$B417),,),0),MATCH(SUBSTITUTE(L383,"Allele","Height"),'ce raw data'!$C$1:$CZ$1,0))="","-",INDEX('ce raw data'!$C$2:$CZ$3000,MATCH(1,INDEX(('ce raw data'!$A$2:$A$3000=C380)*('ce raw data'!$B$2:$B$3000=$B417),,),0),MATCH(SUBSTITUTE(L383,"Allele","Height"),'ce raw data'!$C$1:$CZ$1,0))),"-")</f>
        <v>-</v>
      </c>
      <c r="M416" s="8" t="str">
        <f>IFERROR(IF(INDEX('ce raw data'!$C$2:$CZ$3000,MATCH(1,INDEX(('ce raw data'!$A$2:$A$3000=C380)*('ce raw data'!$B$2:$B$3000=$B417),,),0),MATCH(SUBSTITUTE(M383,"Allele","Height"),'ce raw data'!$C$1:$CZ$1,0))="","-",INDEX('ce raw data'!$C$2:$CZ$3000,MATCH(1,INDEX(('ce raw data'!$A$2:$A$3000=C380)*('ce raw data'!$B$2:$B$3000=$B417),,),0),MATCH(SUBSTITUTE(M383,"Allele","Height"),'ce raw data'!$C$1:$CZ$1,0))),"-")</f>
        <v>-</v>
      </c>
      <c r="N416" s="8" t="str">
        <f>IFERROR(IF(INDEX('ce raw data'!$C$2:$CZ$3000,MATCH(1,INDEX(('ce raw data'!$A$2:$A$3000=C380)*('ce raw data'!$B$2:$B$3000=$B417),,),0),MATCH(SUBSTITUTE(N383,"Allele","Height"),'ce raw data'!$C$1:$CZ$1,0))="","-",INDEX('ce raw data'!$C$2:$CZ$3000,MATCH(1,INDEX(('ce raw data'!$A$2:$A$3000=C380)*('ce raw data'!$B$2:$B$3000=$B417),,),0),MATCH(SUBSTITUTE(N383,"Allele","Height"),'ce raw data'!$C$1:$CZ$1,0))),"-")</f>
        <v>-</v>
      </c>
    </row>
    <row r="417" spans="2:14" x14ac:dyDescent="0.4">
      <c r="B417" s="14" t="str">
        <f>'Allele Call Table'!$A$103</f>
        <v>D5S818</v>
      </c>
      <c r="C417" s="8" t="str">
        <f>IFERROR(IF(INDEX('ce raw data'!$C$2:$CZ$3000,MATCH(1,INDEX(('ce raw data'!$A$2:$A$3000=C380)*('ce raw data'!$B$2:$B$3000=$B417),,),0),MATCH(C383,'ce raw data'!$C$1:$CZ$1,0))="","-",INDEX('ce raw data'!$C$2:$CZ$3000,MATCH(1,INDEX(('ce raw data'!$A$2:$A$3000=C380)*('ce raw data'!$B$2:$B$3000=$B417),,),0),MATCH(C383,'ce raw data'!$C$1:$CZ$1,0))),"-")</f>
        <v>-</v>
      </c>
      <c r="D417" s="8" t="str">
        <f>IFERROR(IF(INDEX('ce raw data'!$C$2:$CZ$3000,MATCH(1,INDEX(('ce raw data'!$A$2:$A$3000=C380)*('ce raw data'!$B$2:$B$3000=$B417),,),0),MATCH(D383,'ce raw data'!$C$1:$CZ$1,0))="","-",INDEX('ce raw data'!$C$2:$CZ$3000,MATCH(1,INDEX(('ce raw data'!$A$2:$A$3000=C380)*('ce raw data'!$B$2:$B$3000=$B417),,),0),MATCH(D383,'ce raw data'!$C$1:$CZ$1,0))),"-")</f>
        <v>-</v>
      </c>
      <c r="E417" s="8" t="str">
        <f>IFERROR(IF(INDEX('ce raw data'!$C$2:$CZ$3000,MATCH(1,INDEX(('ce raw data'!$A$2:$A$3000=C380)*('ce raw data'!$B$2:$B$3000=$B417),,),0),MATCH(E383,'ce raw data'!$C$1:$CZ$1,0))="","-",INDEX('ce raw data'!$C$2:$CZ$3000,MATCH(1,INDEX(('ce raw data'!$A$2:$A$3000=C380)*('ce raw data'!$B$2:$B$3000=$B417),,),0),MATCH(E383,'ce raw data'!$C$1:$CZ$1,0))),"-")</f>
        <v>-</v>
      </c>
      <c r="F417" s="8" t="str">
        <f>IFERROR(IF(INDEX('ce raw data'!$C$2:$CZ$3000,MATCH(1,INDEX(('ce raw data'!$A$2:$A$3000=C380)*('ce raw data'!$B$2:$B$3000=$B417),,),0),MATCH(F383,'ce raw data'!$C$1:$CZ$1,0))="","-",INDEX('ce raw data'!$C$2:$CZ$3000,MATCH(1,INDEX(('ce raw data'!$A$2:$A$3000=C380)*('ce raw data'!$B$2:$B$3000=$B417),,),0),MATCH(F383,'ce raw data'!$C$1:$CZ$1,0))),"-")</f>
        <v>-</v>
      </c>
      <c r="G417" s="8" t="str">
        <f>IFERROR(IF(INDEX('ce raw data'!$C$2:$CZ$3000,MATCH(1,INDEX(('ce raw data'!$A$2:$A$3000=C380)*('ce raw data'!$B$2:$B$3000=$B417),,),0),MATCH(G383,'ce raw data'!$C$1:$CZ$1,0))="","-",INDEX('ce raw data'!$C$2:$CZ$3000,MATCH(1,INDEX(('ce raw data'!$A$2:$A$3000=C380)*('ce raw data'!$B$2:$B$3000=$B417),,),0),MATCH(G383,'ce raw data'!$C$1:$CZ$1,0))),"-")</f>
        <v>-</v>
      </c>
      <c r="H417" s="8" t="str">
        <f>IFERROR(IF(INDEX('ce raw data'!$C$2:$CZ$3000,MATCH(1,INDEX(('ce raw data'!$A$2:$A$3000=C380)*('ce raw data'!$B$2:$B$3000=$B417),,),0),MATCH(H383,'ce raw data'!$C$1:$CZ$1,0))="","-",INDEX('ce raw data'!$C$2:$CZ$3000,MATCH(1,INDEX(('ce raw data'!$A$2:$A$3000=C380)*('ce raw data'!$B$2:$B$3000=$B417),,),0),MATCH(H383,'ce raw data'!$C$1:$CZ$1,0))),"-")</f>
        <v>-</v>
      </c>
      <c r="I417" s="8" t="str">
        <f>IFERROR(IF(INDEX('ce raw data'!$C$2:$CZ$3000,MATCH(1,INDEX(('ce raw data'!$A$2:$A$3000=C380)*('ce raw data'!$B$2:$B$3000=$B417),,),0),MATCH(I383,'ce raw data'!$C$1:$CZ$1,0))="","-",INDEX('ce raw data'!$C$2:$CZ$3000,MATCH(1,INDEX(('ce raw data'!$A$2:$A$3000=C380)*('ce raw data'!$B$2:$B$3000=$B417),,),0),MATCH(I383,'ce raw data'!$C$1:$CZ$1,0))),"-")</f>
        <v>-</v>
      </c>
      <c r="J417" s="8" t="str">
        <f>IFERROR(IF(INDEX('ce raw data'!$C$2:$CZ$3000,MATCH(1,INDEX(('ce raw data'!$A$2:$A$3000=C380)*('ce raw data'!$B$2:$B$3000=$B417),,),0),MATCH(J383,'ce raw data'!$C$1:$CZ$1,0))="","-",INDEX('ce raw data'!$C$2:$CZ$3000,MATCH(1,INDEX(('ce raw data'!$A$2:$A$3000=C380)*('ce raw data'!$B$2:$B$3000=$B417),,),0),MATCH(J383,'ce raw data'!$C$1:$CZ$1,0))),"-")</f>
        <v>-</v>
      </c>
      <c r="K417" s="8" t="str">
        <f>IFERROR(IF(INDEX('ce raw data'!$C$2:$CZ$3000,MATCH(1,INDEX(('ce raw data'!$A$2:$A$3000=C380)*('ce raw data'!$B$2:$B$3000=$B417),,),0),MATCH(K383,'ce raw data'!$C$1:$CZ$1,0))="","-",INDEX('ce raw data'!$C$2:$CZ$3000,MATCH(1,INDEX(('ce raw data'!$A$2:$A$3000=C380)*('ce raw data'!$B$2:$B$3000=$B417),,),0),MATCH(K383,'ce raw data'!$C$1:$CZ$1,0))),"-")</f>
        <v>-</v>
      </c>
      <c r="L417" s="8" t="str">
        <f>IFERROR(IF(INDEX('ce raw data'!$C$2:$CZ$3000,MATCH(1,INDEX(('ce raw data'!$A$2:$A$3000=C380)*('ce raw data'!$B$2:$B$3000=$B417),,),0),MATCH(L383,'ce raw data'!$C$1:$CZ$1,0))="","-",INDEX('ce raw data'!$C$2:$CZ$3000,MATCH(1,INDEX(('ce raw data'!$A$2:$A$3000=C380)*('ce raw data'!$B$2:$B$3000=$B417),,),0),MATCH(L383,'ce raw data'!$C$1:$CZ$1,0))),"-")</f>
        <v>-</v>
      </c>
      <c r="M417" s="8" t="str">
        <f>IFERROR(IF(INDEX('ce raw data'!$C$2:$CZ$3000,MATCH(1,INDEX(('ce raw data'!$A$2:$A$3000=C380)*('ce raw data'!$B$2:$B$3000=$B417),,),0),MATCH(M383,'ce raw data'!$C$1:$CZ$1,0))="","-",INDEX('ce raw data'!$C$2:$CZ$3000,MATCH(1,INDEX(('ce raw data'!$A$2:$A$3000=C380)*('ce raw data'!$B$2:$B$3000=$B417),,),0),MATCH(M383,'ce raw data'!$C$1:$CZ$1,0))),"-")</f>
        <v>-</v>
      </c>
      <c r="N417" s="8" t="str">
        <f>IFERROR(IF(INDEX('ce raw data'!$C$2:$CZ$3000,MATCH(1,INDEX(('ce raw data'!$A$2:$A$3000=C380)*('ce raw data'!$B$2:$B$3000=$B417),,),0),MATCH(N383,'ce raw data'!$C$1:$CZ$1,0))="","-",INDEX('ce raw data'!$C$2:$CZ$3000,MATCH(1,INDEX(('ce raw data'!$A$2:$A$3000=C380)*('ce raw data'!$B$2:$B$3000=$B417),,),0),MATCH(N383,'ce raw data'!$C$1:$CZ$1,0))),"-")</f>
        <v>-</v>
      </c>
    </row>
    <row r="418" spans="2:14" hidden="1" x14ac:dyDescent="0.4">
      <c r="B418" s="14"/>
      <c r="C418" s="8" t="str">
        <f>IFERROR(IF(INDEX('ce raw data'!$C$2:$CZ$3000,MATCH(1,INDEX(('ce raw data'!$A$2:$A$3000=C380)*('ce raw data'!$B$2:$B$3000=$B419),,),0),MATCH(SUBSTITUTE(C383,"Allele","Height"),'ce raw data'!$C$1:$CZ$1,0))="","-",INDEX('ce raw data'!$C$2:$CZ$3000,MATCH(1,INDEX(('ce raw data'!$A$2:$A$3000=C380)*('ce raw data'!$B$2:$B$3000=$B419),,),0),MATCH(SUBSTITUTE(C383,"Allele","Height"),'ce raw data'!$C$1:$CZ$1,0))),"-")</f>
        <v>-</v>
      </c>
      <c r="D418" s="8" t="str">
        <f>IFERROR(IF(INDEX('ce raw data'!$C$2:$CZ$3000,MATCH(1,INDEX(('ce raw data'!$A$2:$A$3000=C380)*('ce raw data'!$B$2:$B$3000=$B419),,),0),MATCH(SUBSTITUTE(D383,"Allele","Height"),'ce raw data'!$C$1:$CZ$1,0))="","-",INDEX('ce raw data'!$C$2:$CZ$3000,MATCH(1,INDEX(('ce raw data'!$A$2:$A$3000=C380)*('ce raw data'!$B$2:$B$3000=$B419),,),0),MATCH(SUBSTITUTE(D383,"Allele","Height"),'ce raw data'!$C$1:$CZ$1,0))),"-")</f>
        <v>-</v>
      </c>
      <c r="E418" s="8" t="str">
        <f>IFERROR(IF(INDEX('ce raw data'!$C$2:$CZ$3000,MATCH(1,INDEX(('ce raw data'!$A$2:$A$3000=C380)*('ce raw data'!$B$2:$B$3000=$B419),,),0),MATCH(SUBSTITUTE(E383,"Allele","Height"),'ce raw data'!$C$1:$CZ$1,0))="","-",INDEX('ce raw data'!$C$2:$CZ$3000,MATCH(1,INDEX(('ce raw data'!$A$2:$A$3000=C380)*('ce raw data'!$B$2:$B$3000=$B419),,),0),MATCH(SUBSTITUTE(E383,"Allele","Height"),'ce raw data'!$C$1:$CZ$1,0))),"-")</f>
        <v>-</v>
      </c>
      <c r="F418" s="8" t="str">
        <f>IFERROR(IF(INDEX('ce raw data'!$C$2:$CZ$3000,MATCH(1,INDEX(('ce raw data'!$A$2:$A$3000=C380)*('ce raw data'!$B$2:$B$3000=$B419),,),0),MATCH(SUBSTITUTE(F383,"Allele","Height"),'ce raw data'!$C$1:$CZ$1,0))="","-",INDEX('ce raw data'!$C$2:$CZ$3000,MATCH(1,INDEX(('ce raw data'!$A$2:$A$3000=C380)*('ce raw data'!$B$2:$B$3000=$B419),,),0),MATCH(SUBSTITUTE(F383,"Allele","Height"),'ce raw data'!$C$1:$CZ$1,0))),"-")</f>
        <v>-</v>
      </c>
      <c r="G418" s="8" t="str">
        <f>IFERROR(IF(INDEX('ce raw data'!$C$2:$CZ$3000,MATCH(1,INDEX(('ce raw data'!$A$2:$A$3000=C380)*('ce raw data'!$B$2:$B$3000=$B419),,),0),MATCH(SUBSTITUTE(G383,"Allele","Height"),'ce raw data'!$C$1:$CZ$1,0))="","-",INDEX('ce raw data'!$C$2:$CZ$3000,MATCH(1,INDEX(('ce raw data'!$A$2:$A$3000=C380)*('ce raw data'!$B$2:$B$3000=$B419),,),0),MATCH(SUBSTITUTE(G383,"Allele","Height"),'ce raw data'!$C$1:$CZ$1,0))),"-")</f>
        <v>-</v>
      </c>
      <c r="H418" s="8" t="str">
        <f>IFERROR(IF(INDEX('ce raw data'!$C$2:$CZ$3000,MATCH(1,INDEX(('ce raw data'!$A$2:$A$3000=C380)*('ce raw data'!$B$2:$B$3000=$B419),,),0),MATCH(SUBSTITUTE(H383,"Allele","Height"),'ce raw data'!$C$1:$CZ$1,0))="","-",INDEX('ce raw data'!$C$2:$CZ$3000,MATCH(1,INDEX(('ce raw data'!$A$2:$A$3000=C380)*('ce raw data'!$B$2:$B$3000=$B419),,),0),MATCH(SUBSTITUTE(H383,"Allele","Height"),'ce raw data'!$C$1:$CZ$1,0))),"-")</f>
        <v>-</v>
      </c>
      <c r="I418" s="8" t="str">
        <f>IFERROR(IF(INDEX('ce raw data'!$C$2:$CZ$3000,MATCH(1,INDEX(('ce raw data'!$A$2:$A$3000=C380)*('ce raw data'!$B$2:$B$3000=$B419),,),0),MATCH(SUBSTITUTE(I383,"Allele","Height"),'ce raw data'!$C$1:$CZ$1,0))="","-",INDEX('ce raw data'!$C$2:$CZ$3000,MATCH(1,INDEX(('ce raw data'!$A$2:$A$3000=C380)*('ce raw data'!$B$2:$B$3000=$B419),,),0),MATCH(SUBSTITUTE(I383,"Allele","Height"),'ce raw data'!$C$1:$CZ$1,0))),"-")</f>
        <v>-</v>
      </c>
      <c r="J418" s="8" t="str">
        <f>IFERROR(IF(INDEX('ce raw data'!$C$2:$CZ$3000,MATCH(1,INDEX(('ce raw data'!$A$2:$A$3000=C380)*('ce raw data'!$B$2:$B$3000=$B419),,),0),MATCH(SUBSTITUTE(J383,"Allele","Height"),'ce raw data'!$C$1:$CZ$1,0))="","-",INDEX('ce raw data'!$C$2:$CZ$3000,MATCH(1,INDEX(('ce raw data'!$A$2:$A$3000=C380)*('ce raw data'!$B$2:$B$3000=$B419),,),0),MATCH(SUBSTITUTE(J383,"Allele","Height"),'ce raw data'!$C$1:$CZ$1,0))),"-")</f>
        <v>-</v>
      </c>
      <c r="K418" s="8" t="str">
        <f>IFERROR(IF(INDEX('ce raw data'!$C$2:$CZ$3000,MATCH(1,INDEX(('ce raw data'!$A$2:$A$3000=C380)*('ce raw data'!$B$2:$B$3000=$B419),,),0),MATCH(SUBSTITUTE(K383,"Allele","Height"),'ce raw data'!$C$1:$CZ$1,0))="","-",INDEX('ce raw data'!$C$2:$CZ$3000,MATCH(1,INDEX(('ce raw data'!$A$2:$A$3000=C380)*('ce raw data'!$B$2:$B$3000=$B419),,),0),MATCH(SUBSTITUTE(K383,"Allele","Height"),'ce raw data'!$C$1:$CZ$1,0))),"-")</f>
        <v>-</v>
      </c>
      <c r="L418" s="8" t="str">
        <f>IFERROR(IF(INDEX('ce raw data'!$C$2:$CZ$3000,MATCH(1,INDEX(('ce raw data'!$A$2:$A$3000=C380)*('ce raw data'!$B$2:$B$3000=$B419),,),0),MATCH(SUBSTITUTE(L383,"Allele","Height"),'ce raw data'!$C$1:$CZ$1,0))="","-",INDEX('ce raw data'!$C$2:$CZ$3000,MATCH(1,INDEX(('ce raw data'!$A$2:$A$3000=C380)*('ce raw data'!$B$2:$B$3000=$B419),,),0),MATCH(SUBSTITUTE(L383,"Allele","Height"),'ce raw data'!$C$1:$CZ$1,0))),"-")</f>
        <v>-</v>
      </c>
      <c r="M418" s="8" t="str">
        <f>IFERROR(IF(INDEX('ce raw data'!$C$2:$CZ$3000,MATCH(1,INDEX(('ce raw data'!$A$2:$A$3000=C380)*('ce raw data'!$B$2:$B$3000=$B419),,),0),MATCH(SUBSTITUTE(M383,"Allele","Height"),'ce raw data'!$C$1:$CZ$1,0))="","-",INDEX('ce raw data'!$C$2:$CZ$3000,MATCH(1,INDEX(('ce raw data'!$A$2:$A$3000=C380)*('ce raw data'!$B$2:$B$3000=$B419),,),0),MATCH(SUBSTITUTE(M383,"Allele","Height"),'ce raw data'!$C$1:$CZ$1,0))),"-")</f>
        <v>-</v>
      </c>
      <c r="N418" s="8" t="str">
        <f>IFERROR(IF(INDEX('ce raw data'!$C$2:$CZ$3000,MATCH(1,INDEX(('ce raw data'!$A$2:$A$3000=C380)*('ce raw data'!$B$2:$B$3000=$B419),,),0),MATCH(SUBSTITUTE(N383,"Allele","Height"),'ce raw data'!$C$1:$CZ$1,0))="","-",INDEX('ce raw data'!$C$2:$CZ$3000,MATCH(1,INDEX(('ce raw data'!$A$2:$A$3000=C380)*('ce raw data'!$B$2:$B$3000=$B419),,),0),MATCH(SUBSTITUTE(N383,"Allele","Height"),'ce raw data'!$C$1:$CZ$1,0))),"-")</f>
        <v>-</v>
      </c>
    </row>
    <row r="419" spans="2:14" x14ac:dyDescent="0.4">
      <c r="B419" s="14" t="str">
        <f>'Allele Call Table'!$A$105</f>
        <v>TPOX</v>
      </c>
      <c r="C419" s="8" t="str">
        <f>IFERROR(IF(INDEX('ce raw data'!$C$2:$CZ$3000,MATCH(1,INDEX(('ce raw data'!$A$2:$A$3000=C380)*('ce raw data'!$B$2:$B$3000=$B419),,),0),MATCH(C383,'ce raw data'!$C$1:$CZ$1,0))="","-",INDEX('ce raw data'!$C$2:$CZ$3000,MATCH(1,INDEX(('ce raw data'!$A$2:$A$3000=C380)*('ce raw data'!$B$2:$B$3000=$B419),,),0),MATCH(C383,'ce raw data'!$C$1:$CZ$1,0))),"-")</f>
        <v>-</v>
      </c>
      <c r="D419" s="8" t="str">
        <f>IFERROR(IF(INDEX('ce raw data'!$C$2:$CZ$3000,MATCH(1,INDEX(('ce raw data'!$A$2:$A$3000=C380)*('ce raw data'!$B$2:$B$3000=$B419),,),0),MATCH(D383,'ce raw data'!$C$1:$CZ$1,0))="","-",INDEX('ce raw data'!$C$2:$CZ$3000,MATCH(1,INDEX(('ce raw data'!$A$2:$A$3000=C380)*('ce raw data'!$B$2:$B$3000=$B419),,),0),MATCH(D383,'ce raw data'!$C$1:$CZ$1,0))),"-")</f>
        <v>-</v>
      </c>
      <c r="E419" s="8" t="str">
        <f>IFERROR(IF(INDEX('ce raw data'!$C$2:$CZ$3000,MATCH(1,INDEX(('ce raw data'!$A$2:$A$3000=C380)*('ce raw data'!$B$2:$B$3000=$B419),,),0),MATCH(E383,'ce raw data'!$C$1:$CZ$1,0))="","-",INDEX('ce raw data'!$C$2:$CZ$3000,MATCH(1,INDEX(('ce raw data'!$A$2:$A$3000=C380)*('ce raw data'!$B$2:$B$3000=$B419),,),0),MATCH(E383,'ce raw data'!$C$1:$CZ$1,0))),"-")</f>
        <v>-</v>
      </c>
      <c r="F419" s="8" t="str">
        <f>IFERROR(IF(INDEX('ce raw data'!$C$2:$CZ$3000,MATCH(1,INDEX(('ce raw data'!$A$2:$A$3000=C380)*('ce raw data'!$B$2:$B$3000=$B419),,),0),MATCH(F383,'ce raw data'!$C$1:$CZ$1,0))="","-",INDEX('ce raw data'!$C$2:$CZ$3000,MATCH(1,INDEX(('ce raw data'!$A$2:$A$3000=C380)*('ce raw data'!$B$2:$B$3000=$B419),,),0),MATCH(F383,'ce raw data'!$C$1:$CZ$1,0))),"-")</f>
        <v>-</v>
      </c>
      <c r="G419" s="8" t="str">
        <f>IFERROR(IF(INDEX('ce raw data'!$C$2:$CZ$3000,MATCH(1,INDEX(('ce raw data'!$A$2:$A$3000=C380)*('ce raw data'!$B$2:$B$3000=$B419),,),0),MATCH(G383,'ce raw data'!$C$1:$CZ$1,0))="","-",INDEX('ce raw data'!$C$2:$CZ$3000,MATCH(1,INDEX(('ce raw data'!$A$2:$A$3000=C380)*('ce raw data'!$B$2:$B$3000=$B419),,),0),MATCH(G383,'ce raw data'!$C$1:$CZ$1,0))),"-")</f>
        <v>-</v>
      </c>
      <c r="H419" s="8" t="str">
        <f>IFERROR(IF(INDEX('ce raw data'!$C$2:$CZ$3000,MATCH(1,INDEX(('ce raw data'!$A$2:$A$3000=C380)*('ce raw data'!$B$2:$B$3000=$B419),,),0),MATCH(H383,'ce raw data'!$C$1:$CZ$1,0))="","-",INDEX('ce raw data'!$C$2:$CZ$3000,MATCH(1,INDEX(('ce raw data'!$A$2:$A$3000=C380)*('ce raw data'!$B$2:$B$3000=$B419),,),0),MATCH(H383,'ce raw data'!$C$1:$CZ$1,0))),"-")</f>
        <v>-</v>
      </c>
      <c r="I419" s="8" t="str">
        <f>IFERROR(IF(INDEX('ce raw data'!$C$2:$CZ$3000,MATCH(1,INDEX(('ce raw data'!$A$2:$A$3000=C380)*('ce raw data'!$B$2:$B$3000=$B419),,),0),MATCH(I383,'ce raw data'!$C$1:$CZ$1,0))="","-",INDEX('ce raw data'!$C$2:$CZ$3000,MATCH(1,INDEX(('ce raw data'!$A$2:$A$3000=C380)*('ce raw data'!$B$2:$B$3000=$B419),,),0),MATCH(I383,'ce raw data'!$C$1:$CZ$1,0))),"-")</f>
        <v>-</v>
      </c>
      <c r="J419" s="8" t="str">
        <f>IFERROR(IF(INDEX('ce raw data'!$C$2:$CZ$3000,MATCH(1,INDEX(('ce raw data'!$A$2:$A$3000=C380)*('ce raw data'!$B$2:$B$3000=$B419),,),0),MATCH(J383,'ce raw data'!$C$1:$CZ$1,0))="","-",INDEX('ce raw data'!$C$2:$CZ$3000,MATCH(1,INDEX(('ce raw data'!$A$2:$A$3000=C380)*('ce raw data'!$B$2:$B$3000=$B419),,),0),MATCH(J383,'ce raw data'!$C$1:$CZ$1,0))),"-")</f>
        <v>-</v>
      </c>
      <c r="K419" s="8" t="str">
        <f>IFERROR(IF(INDEX('ce raw data'!$C$2:$CZ$3000,MATCH(1,INDEX(('ce raw data'!$A$2:$A$3000=C380)*('ce raw data'!$B$2:$B$3000=$B419),,),0),MATCH(K383,'ce raw data'!$C$1:$CZ$1,0))="","-",INDEX('ce raw data'!$C$2:$CZ$3000,MATCH(1,INDEX(('ce raw data'!$A$2:$A$3000=C380)*('ce raw data'!$B$2:$B$3000=$B419),,),0),MATCH(K383,'ce raw data'!$C$1:$CZ$1,0))),"-")</f>
        <v>-</v>
      </c>
      <c r="L419" s="8" t="str">
        <f>IFERROR(IF(INDEX('ce raw data'!$C$2:$CZ$3000,MATCH(1,INDEX(('ce raw data'!$A$2:$A$3000=C380)*('ce raw data'!$B$2:$B$3000=$B419),,),0),MATCH(L383,'ce raw data'!$C$1:$CZ$1,0))="","-",INDEX('ce raw data'!$C$2:$CZ$3000,MATCH(1,INDEX(('ce raw data'!$A$2:$A$3000=C380)*('ce raw data'!$B$2:$B$3000=$B419),,),0),MATCH(L383,'ce raw data'!$C$1:$CZ$1,0))),"-")</f>
        <v>-</v>
      </c>
      <c r="M419" s="8" t="str">
        <f>IFERROR(IF(INDEX('ce raw data'!$C$2:$CZ$3000,MATCH(1,INDEX(('ce raw data'!$A$2:$A$3000=C380)*('ce raw data'!$B$2:$B$3000=$B419),,),0),MATCH(M383,'ce raw data'!$C$1:$CZ$1,0))="","-",INDEX('ce raw data'!$C$2:$CZ$3000,MATCH(1,INDEX(('ce raw data'!$A$2:$A$3000=C380)*('ce raw data'!$B$2:$B$3000=$B419),,),0),MATCH(M383,'ce raw data'!$C$1:$CZ$1,0))),"-")</f>
        <v>-</v>
      </c>
      <c r="N419" s="8" t="str">
        <f>IFERROR(IF(INDEX('ce raw data'!$C$2:$CZ$3000,MATCH(1,INDEX(('ce raw data'!$A$2:$A$3000=C380)*('ce raw data'!$B$2:$B$3000=$B419),,),0),MATCH(N383,'ce raw data'!$C$1:$CZ$1,0))="","-",INDEX('ce raw data'!$C$2:$CZ$3000,MATCH(1,INDEX(('ce raw data'!$A$2:$A$3000=C380)*('ce raw data'!$B$2:$B$3000=$B419),,),0),MATCH(N383,'ce raw data'!$C$1:$CZ$1,0))),"-")</f>
        <v>-</v>
      </c>
    </row>
    <row r="420" spans="2:14" hidden="1" x14ac:dyDescent="0.4">
      <c r="B420" s="10"/>
      <c r="C420" s="8" t="str">
        <f>IFERROR(IF(INDEX('ce raw data'!$C$2:$CZ$3000,MATCH(1,INDEX(('ce raw data'!$A$2:$A$3000=C380)*('ce raw data'!$B$2:$B$3000=$B421),,),0),MATCH(SUBSTITUTE(C383,"Allele","Height"),'ce raw data'!$C$1:$CZ$1,0))="","-",INDEX('ce raw data'!$C$2:$CZ$3000,MATCH(1,INDEX(('ce raw data'!$A$2:$A$3000=C380)*('ce raw data'!$B$2:$B$3000=$B421),,),0),MATCH(SUBSTITUTE(C383,"Allele","Height"),'ce raw data'!$C$1:$CZ$1,0))),"-")</f>
        <v>-</v>
      </c>
      <c r="D420" s="8" t="str">
        <f>IFERROR(IF(INDEX('ce raw data'!$C$2:$CZ$3000,MATCH(1,INDEX(('ce raw data'!$A$2:$A$3000=C380)*('ce raw data'!$B$2:$B$3000=$B421),,),0),MATCH(SUBSTITUTE(D383,"Allele","Height"),'ce raw data'!$C$1:$CZ$1,0))="","-",INDEX('ce raw data'!$C$2:$CZ$3000,MATCH(1,INDEX(('ce raw data'!$A$2:$A$3000=C380)*('ce raw data'!$B$2:$B$3000=$B421),,),0),MATCH(SUBSTITUTE(D383,"Allele","Height"),'ce raw data'!$C$1:$CZ$1,0))),"-")</f>
        <v>-</v>
      </c>
      <c r="E420" s="8" t="str">
        <f>IFERROR(IF(INDEX('ce raw data'!$C$2:$CZ$3000,MATCH(1,INDEX(('ce raw data'!$A$2:$A$3000=C380)*('ce raw data'!$B$2:$B$3000=$B421),,),0),MATCH(SUBSTITUTE(E383,"Allele","Height"),'ce raw data'!$C$1:$CZ$1,0))="","-",INDEX('ce raw data'!$C$2:$CZ$3000,MATCH(1,INDEX(('ce raw data'!$A$2:$A$3000=C380)*('ce raw data'!$B$2:$B$3000=$B421),,),0),MATCH(SUBSTITUTE(E383,"Allele","Height"),'ce raw data'!$C$1:$CZ$1,0))),"-")</f>
        <v>-</v>
      </c>
      <c r="F420" s="8" t="str">
        <f>IFERROR(IF(INDEX('ce raw data'!$C$2:$CZ$3000,MATCH(1,INDEX(('ce raw data'!$A$2:$A$3000=C380)*('ce raw data'!$B$2:$B$3000=$B421),,),0),MATCH(SUBSTITUTE(F383,"Allele","Height"),'ce raw data'!$C$1:$CZ$1,0))="","-",INDEX('ce raw data'!$C$2:$CZ$3000,MATCH(1,INDEX(('ce raw data'!$A$2:$A$3000=C380)*('ce raw data'!$B$2:$B$3000=$B421),,),0),MATCH(SUBSTITUTE(F383,"Allele","Height"),'ce raw data'!$C$1:$CZ$1,0))),"-")</f>
        <v>-</v>
      </c>
      <c r="G420" s="8" t="str">
        <f>IFERROR(IF(INDEX('ce raw data'!$C$2:$CZ$3000,MATCH(1,INDEX(('ce raw data'!$A$2:$A$3000=C380)*('ce raw data'!$B$2:$B$3000=$B421),,),0),MATCH(SUBSTITUTE(G383,"Allele","Height"),'ce raw data'!$C$1:$CZ$1,0))="","-",INDEX('ce raw data'!$C$2:$CZ$3000,MATCH(1,INDEX(('ce raw data'!$A$2:$A$3000=C380)*('ce raw data'!$B$2:$B$3000=$B421),,),0),MATCH(SUBSTITUTE(G383,"Allele","Height"),'ce raw data'!$C$1:$CZ$1,0))),"-")</f>
        <v>-</v>
      </c>
      <c r="H420" s="8" t="str">
        <f>IFERROR(IF(INDEX('ce raw data'!$C$2:$CZ$3000,MATCH(1,INDEX(('ce raw data'!$A$2:$A$3000=C380)*('ce raw data'!$B$2:$B$3000=$B421),,),0),MATCH(SUBSTITUTE(H383,"Allele","Height"),'ce raw data'!$C$1:$CZ$1,0))="","-",INDEX('ce raw data'!$C$2:$CZ$3000,MATCH(1,INDEX(('ce raw data'!$A$2:$A$3000=C380)*('ce raw data'!$B$2:$B$3000=$B421),,),0),MATCH(SUBSTITUTE(H383,"Allele","Height"),'ce raw data'!$C$1:$CZ$1,0))),"-")</f>
        <v>-</v>
      </c>
      <c r="I420" s="8" t="str">
        <f>IFERROR(IF(INDEX('ce raw data'!$C$2:$CZ$3000,MATCH(1,INDEX(('ce raw data'!$A$2:$A$3000=C380)*('ce raw data'!$B$2:$B$3000=$B421),,),0),MATCH(SUBSTITUTE(I383,"Allele","Height"),'ce raw data'!$C$1:$CZ$1,0))="","-",INDEX('ce raw data'!$C$2:$CZ$3000,MATCH(1,INDEX(('ce raw data'!$A$2:$A$3000=C380)*('ce raw data'!$B$2:$B$3000=$B421),,),0),MATCH(SUBSTITUTE(I383,"Allele","Height"),'ce raw data'!$C$1:$CZ$1,0))),"-")</f>
        <v>-</v>
      </c>
      <c r="J420" s="8" t="str">
        <f>IFERROR(IF(INDEX('ce raw data'!$C$2:$CZ$3000,MATCH(1,INDEX(('ce raw data'!$A$2:$A$3000=C380)*('ce raw data'!$B$2:$B$3000=$B421),,),0),MATCH(SUBSTITUTE(J383,"Allele","Height"),'ce raw data'!$C$1:$CZ$1,0))="","-",INDEX('ce raw data'!$C$2:$CZ$3000,MATCH(1,INDEX(('ce raw data'!$A$2:$A$3000=C380)*('ce raw data'!$B$2:$B$3000=$B421),,),0),MATCH(SUBSTITUTE(J383,"Allele","Height"),'ce raw data'!$C$1:$CZ$1,0))),"-")</f>
        <v>-</v>
      </c>
      <c r="K420" s="8" t="str">
        <f>IFERROR(IF(INDEX('ce raw data'!$C$2:$CZ$3000,MATCH(1,INDEX(('ce raw data'!$A$2:$A$3000=C380)*('ce raw data'!$B$2:$B$3000=$B421),,),0),MATCH(SUBSTITUTE(K383,"Allele","Height"),'ce raw data'!$C$1:$CZ$1,0))="","-",INDEX('ce raw data'!$C$2:$CZ$3000,MATCH(1,INDEX(('ce raw data'!$A$2:$A$3000=C380)*('ce raw data'!$B$2:$B$3000=$B421),,),0),MATCH(SUBSTITUTE(K383,"Allele","Height"),'ce raw data'!$C$1:$CZ$1,0))),"-")</f>
        <v>-</v>
      </c>
      <c r="L420" s="8" t="str">
        <f>IFERROR(IF(INDEX('ce raw data'!$C$2:$CZ$3000,MATCH(1,INDEX(('ce raw data'!$A$2:$A$3000=C380)*('ce raw data'!$B$2:$B$3000=$B421),,),0),MATCH(SUBSTITUTE(L383,"Allele","Height"),'ce raw data'!$C$1:$CZ$1,0))="","-",INDEX('ce raw data'!$C$2:$CZ$3000,MATCH(1,INDEX(('ce raw data'!$A$2:$A$3000=C380)*('ce raw data'!$B$2:$B$3000=$B421),,),0),MATCH(SUBSTITUTE(L383,"Allele","Height"),'ce raw data'!$C$1:$CZ$1,0))),"-")</f>
        <v>-</v>
      </c>
      <c r="M420" s="8" t="str">
        <f>IFERROR(IF(INDEX('ce raw data'!$C$2:$CZ$3000,MATCH(1,INDEX(('ce raw data'!$A$2:$A$3000=C380)*('ce raw data'!$B$2:$B$3000=$B421),,),0),MATCH(SUBSTITUTE(M383,"Allele","Height"),'ce raw data'!$C$1:$CZ$1,0))="","-",INDEX('ce raw data'!$C$2:$CZ$3000,MATCH(1,INDEX(('ce raw data'!$A$2:$A$3000=C380)*('ce raw data'!$B$2:$B$3000=$B421),,),0),MATCH(SUBSTITUTE(M383,"Allele","Height"),'ce raw data'!$C$1:$CZ$1,0))),"-")</f>
        <v>-</v>
      </c>
      <c r="N420" s="8" t="str">
        <f>IFERROR(IF(INDEX('ce raw data'!$C$2:$CZ$3000,MATCH(1,INDEX(('ce raw data'!$A$2:$A$3000=C380)*('ce raw data'!$B$2:$B$3000=$B421),,),0),MATCH(SUBSTITUTE(N383,"Allele","Height"),'ce raw data'!$C$1:$CZ$1,0))="","-",INDEX('ce raw data'!$C$2:$CZ$3000,MATCH(1,INDEX(('ce raw data'!$A$2:$A$3000=C380)*('ce raw data'!$B$2:$B$3000=$B421),,),0),MATCH(SUBSTITUTE(N383,"Allele","Height"),'ce raw data'!$C$1:$CZ$1,0))),"-")</f>
        <v>-</v>
      </c>
    </row>
    <row r="421" spans="2:14" x14ac:dyDescent="0.4">
      <c r="B421" s="12" t="str">
        <f>'Allele Call Table'!$A$107</f>
        <v>D8S1179</v>
      </c>
      <c r="C421" s="8" t="str">
        <f>IFERROR(IF(INDEX('ce raw data'!$C$2:$CZ$3000,MATCH(1,INDEX(('ce raw data'!$A$2:$A$3000=C380)*('ce raw data'!$B$2:$B$3000=$B421),,),0),MATCH(C383,'ce raw data'!$C$1:$CZ$1,0))="","-",INDEX('ce raw data'!$C$2:$CZ$3000,MATCH(1,INDEX(('ce raw data'!$A$2:$A$3000=C380)*('ce raw data'!$B$2:$B$3000=$B421),,),0),MATCH(C383,'ce raw data'!$C$1:$CZ$1,0))),"-")</f>
        <v>-</v>
      </c>
      <c r="D421" s="8" t="str">
        <f>IFERROR(IF(INDEX('ce raw data'!$C$2:$CZ$3000,MATCH(1,INDEX(('ce raw data'!$A$2:$A$3000=C380)*('ce raw data'!$B$2:$B$3000=$B421),,),0),MATCH(D383,'ce raw data'!$C$1:$CZ$1,0))="","-",INDEX('ce raw data'!$C$2:$CZ$3000,MATCH(1,INDEX(('ce raw data'!$A$2:$A$3000=C380)*('ce raw data'!$B$2:$B$3000=$B421),,),0),MATCH(D383,'ce raw data'!$C$1:$CZ$1,0))),"-")</f>
        <v>-</v>
      </c>
      <c r="E421" s="8" t="str">
        <f>IFERROR(IF(INDEX('ce raw data'!$C$2:$CZ$3000,MATCH(1,INDEX(('ce raw data'!$A$2:$A$3000=C380)*('ce raw data'!$B$2:$B$3000=$B421),,),0),MATCH(E383,'ce raw data'!$C$1:$CZ$1,0))="","-",INDEX('ce raw data'!$C$2:$CZ$3000,MATCH(1,INDEX(('ce raw data'!$A$2:$A$3000=C380)*('ce raw data'!$B$2:$B$3000=$B421),,),0),MATCH(E383,'ce raw data'!$C$1:$CZ$1,0))),"-")</f>
        <v>-</v>
      </c>
      <c r="F421" s="8" t="str">
        <f>IFERROR(IF(INDEX('ce raw data'!$C$2:$CZ$3000,MATCH(1,INDEX(('ce raw data'!$A$2:$A$3000=C380)*('ce raw data'!$B$2:$B$3000=$B421),,),0),MATCH(F383,'ce raw data'!$C$1:$CZ$1,0))="","-",INDEX('ce raw data'!$C$2:$CZ$3000,MATCH(1,INDEX(('ce raw data'!$A$2:$A$3000=C380)*('ce raw data'!$B$2:$B$3000=$B421),,),0),MATCH(F383,'ce raw data'!$C$1:$CZ$1,0))),"-")</f>
        <v>-</v>
      </c>
      <c r="G421" s="8" t="str">
        <f>IFERROR(IF(INDEX('ce raw data'!$C$2:$CZ$3000,MATCH(1,INDEX(('ce raw data'!$A$2:$A$3000=C380)*('ce raw data'!$B$2:$B$3000=$B421),,),0),MATCH(G383,'ce raw data'!$C$1:$CZ$1,0))="","-",INDEX('ce raw data'!$C$2:$CZ$3000,MATCH(1,INDEX(('ce raw data'!$A$2:$A$3000=C380)*('ce raw data'!$B$2:$B$3000=$B421),,),0),MATCH(G383,'ce raw data'!$C$1:$CZ$1,0))),"-")</f>
        <v>-</v>
      </c>
      <c r="H421" s="8" t="str">
        <f>IFERROR(IF(INDEX('ce raw data'!$C$2:$CZ$3000,MATCH(1,INDEX(('ce raw data'!$A$2:$A$3000=C380)*('ce raw data'!$B$2:$B$3000=$B421),,),0),MATCH(H383,'ce raw data'!$C$1:$CZ$1,0))="","-",INDEX('ce raw data'!$C$2:$CZ$3000,MATCH(1,INDEX(('ce raw data'!$A$2:$A$3000=C380)*('ce raw data'!$B$2:$B$3000=$B421),,),0),MATCH(H383,'ce raw data'!$C$1:$CZ$1,0))),"-")</f>
        <v>-</v>
      </c>
      <c r="I421" s="8" t="str">
        <f>IFERROR(IF(INDEX('ce raw data'!$C$2:$CZ$3000,MATCH(1,INDEX(('ce raw data'!$A$2:$A$3000=C380)*('ce raw data'!$B$2:$B$3000=$B421),,),0),MATCH(I383,'ce raw data'!$C$1:$CZ$1,0))="","-",INDEX('ce raw data'!$C$2:$CZ$3000,MATCH(1,INDEX(('ce raw data'!$A$2:$A$3000=C380)*('ce raw data'!$B$2:$B$3000=$B421),,),0),MATCH(I383,'ce raw data'!$C$1:$CZ$1,0))),"-")</f>
        <v>-</v>
      </c>
      <c r="J421" s="8" t="str">
        <f>IFERROR(IF(INDEX('ce raw data'!$C$2:$CZ$3000,MATCH(1,INDEX(('ce raw data'!$A$2:$A$3000=C380)*('ce raw data'!$B$2:$B$3000=$B421),,),0),MATCH(J383,'ce raw data'!$C$1:$CZ$1,0))="","-",INDEX('ce raw data'!$C$2:$CZ$3000,MATCH(1,INDEX(('ce raw data'!$A$2:$A$3000=C380)*('ce raw data'!$B$2:$B$3000=$B421),,),0),MATCH(J383,'ce raw data'!$C$1:$CZ$1,0))),"-")</f>
        <v>-</v>
      </c>
      <c r="K421" s="8" t="str">
        <f>IFERROR(IF(INDEX('ce raw data'!$C$2:$CZ$3000,MATCH(1,INDEX(('ce raw data'!$A$2:$A$3000=C380)*('ce raw data'!$B$2:$B$3000=$B421),,),0),MATCH(K383,'ce raw data'!$C$1:$CZ$1,0))="","-",INDEX('ce raw data'!$C$2:$CZ$3000,MATCH(1,INDEX(('ce raw data'!$A$2:$A$3000=C380)*('ce raw data'!$B$2:$B$3000=$B421),,),0),MATCH(K383,'ce raw data'!$C$1:$CZ$1,0))),"-")</f>
        <v>-</v>
      </c>
      <c r="L421" s="8" t="str">
        <f>IFERROR(IF(INDEX('ce raw data'!$C$2:$CZ$3000,MATCH(1,INDEX(('ce raw data'!$A$2:$A$3000=C380)*('ce raw data'!$B$2:$B$3000=$B421),,),0),MATCH(L383,'ce raw data'!$C$1:$CZ$1,0))="","-",INDEX('ce raw data'!$C$2:$CZ$3000,MATCH(1,INDEX(('ce raw data'!$A$2:$A$3000=C380)*('ce raw data'!$B$2:$B$3000=$B421),,),0),MATCH(L383,'ce raw data'!$C$1:$CZ$1,0))),"-")</f>
        <v>-</v>
      </c>
      <c r="M421" s="8" t="str">
        <f>IFERROR(IF(INDEX('ce raw data'!$C$2:$CZ$3000,MATCH(1,INDEX(('ce raw data'!$A$2:$A$3000=C380)*('ce raw data'!$B$2:$B$3000=$B421),,),0),MATCH(M383,'ce raw data'!$C$1:$CZ$1,0))="","-",INDEX('ce raw data'!$C$2:$CZ$3000,MATCH(1,INDEX(('ce raw data'!$A$2:$A$3000=C380)*('ce raw data'!$B$2:$B$3000=$B421),,),0),MATCH(M383,'ce raw data'!$C$1:$CZ$1,0))),"-")</f>
        <v>-</v>
      </c>
      <c r="N421" s="8" t="str">
        <f>IFERROR(IF(INDEX('ce raw data'!$C$2:$CZ$3000,MATCH(1,INDEX(('ce raw data'!$A$2:$A$3000=C380)*('ce raw data'!$B$2:$B$3000=$B421),,),0),MATCH(N383,'ce raw data'!$C$1:$CZ$1,0))="","-",INDEX('ce raw data'!$C$2:$CZ$3000,MATCH(1,INDEX(('ce raw data'!$A$2:$A$3000=C380)*('ce raw data'!$B$2:$B$3000=$B421),,),0),MATCH(N383,'ce raw data'!$C$1:$CZ$1,0))),"-")</f>
        <v>-</v>
      </c>
    </row>
    <row r="422" spans="2:14" hidden="1" x14ac:dyDescent="0.4">
      <c r="B422" s="12"/>
      <c r="C422" s="8" t="str">
        <f>IFERROR(IF(INDEX('ce raw data'!$C$2:$CZ$3000,MATCH(1,INDEX(('ce raw data'!$A$2:$A$3000=C380)*('ce raw data'!$B$2:$B$3000=$B423),,),0),MATCH(SUBSTITUTE(C383,"Allele","Height"),'ce raw data'!$C$1:$CZ$1,0))="","-",INDEX('ce raw data'!$C$2:$CZ$3000,MATCH(1,INDEX(('ce raw data'!$A$2:$A$3000=C380)*('ce raw data'!$B$2:$B$3000=$B423),,),0),MATCH(SUBSTITUTE(C383,"Allele","Height"),'ce raw data'!$C$1:$CZ$1,0))),"-")</f>
        <v>-</v>
      </c>
      <c r="D422" s="8" t="str">
        <f>IFERROR(IF(INDEX('ce raw data'!$C$2:$CZ$3000,MATCH(1,INDEX(('ce raw data'!$A$2:$A$3000=C380)*('ce raw data'!$B$2:$B$3000=$B423),,),0),MATCH(SUBSTITUTE(D383,"Allele","Height"),'ce raw data'!$C$1:$CZ$1,0))="","-",INDEX('ce raw data'!$C$2:$CZ$3000,MATCH(1,INDEX(('ce raw data'!$A$2:$A$3000=C380)*('ce raw data'!$B$2:$B$3000=$B423),,),0),MATCH(SUBSTITUTE(D383,"Allele","Height"),'ce raw data'!$C$1:$CZ$1,0))),"-")</f>
        <v>-</v>
      </c>
      <c r="E422" s="8" t="str">
        <f>IFERROR(IF(INDEX('ce raw data'!$C$2:$CZ$3000,MATCH(1,INDEX(('ce raw data'!$A$2:$A$3000=C380)*('ce raw data'!$B$2:$B$3000=$B423),,),0),MATCH(SUBSTITUTE(E383,"Allele","Height"),'ce raw data'!$C$1:$CZ$1,0))="","-",INDEX('ce raw data'!$C$2:$CZ$3000,MATCH(1,INDEX(('ce raw data'!$A$2:$A$3000=C380)*('ce raw data'!$B$2:$B$3000=$B423),,),0),MATCH(SUBSTITUTE(E383,"Allele","Height"),'ce raw data'!$C$1:$CZ$1,0))),"-")</f>
        <v>-</v>
      </c>
      <c r="F422" s="8" t="str">
        <f>IFERROR(IF(INDEX('ce raw data'!$C$2:$CZ$3000,MATCH(1,INDEX(('ce raw data'!$A$2:$A$3000=C380)*('ce raw data'!$B$2:$B$3000=$B423),,),0),MATCH(SUBSTITUTE(F383,"Allele","Height"),'ce raw data'!$C$1:$CZ$1,0))="","-",INDEX('ce raw data'!$C$2:$CZ$3000,MATCH(1,INDEX(('ce raw data'!$A$2:$A$3000=C380)*('ce raw data'!$B$2:$B$3000=$B423),,),0),MATCH(SUBSTITUTE(F383,"Allele","Height"),'ce raw data'!$C$1:$CZ$1,0))),"-")</f>
        <v>-</v>
      </c>
      <c r="G422" s="8" t="str">
        <f>IFERROR(IF(INDEX('ce raw data'!$C$2:$CZ$3000,MATCH(1,INDEX(('ce raw data'!$A$2:$A$3000=C380)*('ce raw data'!$B$2:$B$3000=$B423),,),0),MATCH(SUBSTITUTE(G383,"Allele","Height"),'ce raw data'!$C$1:$CZ$1,0))="","-",INDEX('ce raw data'!$C$2:$CZ$3000,MATCH(1,INDEX(('ce raw data'!$A$2:$A$3000=C380)*('ce raw data'!$B$2:$B$3000=$B423),,),0),MATCH(SUBSTITUTE(G383,"Allele","Height"),'ce raw data'!$C$1:$CZ$1,0))),"-")</f>
        <v>-</v>
      </c>
      <c r="H422" s="8" t="str">
        <f>IFERROR(IF(INDEX('ce raw data'!$C$2:$CZ$3000,MATCH(1,INDEX(('ce raw data'!$A$2:$A$3000=C380)*('ce raw data'!$B$2:$B$3000=$B423),,),0),MATCH(SUBSTITUTE(H383,"Allele","Height"),'ce raw data'!$C$1:$CZ$1,0))="","-",INDEX('ce raw data'!$C$2:$CZ$3000,MATCH(1,INDEX(('ce raw data'!$A$2:$A$3000=C380)*('ce raw data'!$B$2:$B$3000=$B423),,),0),MATCH(SUBSTITUTE(H383,"Allele","Height"),'ce raw data'!$C$1:$CZ$1,0))),"-")</f>
        <v>-</v>
      </c>
      <c r="I422" s="8" t="str">
        <f>IFERROR(IF(INDEX('ce raw data'!$C$2:$CZ$3000,MATCH(1,INDEX(('ce raw data'!$A$2:$A$3000=C380)*('ce raw data'!$B$2:$B$3000=$B423),,),0),MATCH(SUBSTITUTE(I383,"Allele","Height"),'ce raw data'!$C$1:$CZ$1,0))="","-",INDEX('ce raw data'!$C$2:$CZ$3000,MATCH(1,INDEX(('ce raw data'!$A$2:$A$3000=C380)*('ce raw data'!$B$2:$B$3000=$B423),,),0),MATCH(SUBSTITUTE(I383,"Allele","Height"),'ce raw data'!$C$1:$CZ$1,0))),"-")</f>
        <v>-</v>
      </c>
      <c r="J422" s="8" t="str">
        <f>IFERROR(IF(INDEX('ce raw data'!$C$2:$CZ$3000,MATCH(1,INDEX(('ce raw data'!$A$2:$A$3000=C380)*('ce raw data'!$B$2:$B$3000=$B423),,),0),MATCH(SUBSTITUTE(J383,"Allele","Height"),'ce raw data'!$C$1:$CZ$1,0))="","-",INDEX('ce raw data'!$C$2:$CZ$3000,MATCH(1,INDEX(('ce raw data'!$A$2:$A$3000=C380)*('ce raw data'!$B$2:$B$3000=$B423),,),0),MATCH(SUBSTITUTE(J383,"Allele","Height"),'ce raw data'!$C$1:$CZ$1,0))),"-")</f>
        <v>-</v>
      </c>
      <c r="K422" s="8" t="str">
        <f>IFERROR(IF(INDEX('ce raw data'!$C$2:$CZ$3000,MATCH(1,INDEX(('ce raw data'!$A$2:$A$3000=C380)*('ce raw data'!$B$2:$B$3000=$B423),,),0),MATCH(SUBSTITUTE(K383,"Allele","Height"),'ce raw data'!$C$1:$CZ$1,0))="","-",INDEX('ce raw data'!$C$2:$CZ$3000,MATCH(1,INDEX(('ce raw data'!$A$2:$A$3000=C380)*('ce raw data'!$B$2:$B$3000=$B423),,),0),MATCH(SUBSTITUTE(K383,"Allele","Height"),'ce raw data'!$C$1:$CZ$1,0))),"-")</f>
        <v>-</v>
      </c>
      <c r="L422" s="8" t="str">
        <f>IFERROR(IF(INDEX('ce raw data'!$C$2:$CZ$3000,MATCH(1,INDEX(('ce raw data'!$A$2:$A$3000=C380)*('ce raw data'!$B$2:$B$3000=$B423),,),0),MATCH(SUBSTITUTE(L383,"Allele","Height"),'ce raw data'!$C$1:$CZ$1,0))="","-",INDEX('ce raw data'!$C$2:$CZ$3000,MATCH(1,INDEX(('ce raw data'!$A$2:$A$3000=C380)*('ce raw data'!$B$2:$B$3000=$B423),,),0),MATCH(SUBSTITUTE(L383,"Allele","Height"),'ce raw data'!$C$1:$CZ$1,0))),"-")</f>
        <v>-</v>
      </c>
      <c r="M422" s="8" t="str">
        <f>IFERROR(IF(INDEX('ce raw data'!$C$2:$CZ$3000,MATCH(1,INDEX(('ce raw data'!$A$2:$A$3000=C380)*('ce raw data'!$B$2:$B$3000=$B423),,),0),MATCH(SUBSTITUTE(M383,"Allele","Height"),'ce raw data'!$C$1:$CZ$1,0))="","-",INDEX('ce raw data'!$C$2:$CZ$3000,MATCH(1,INDEX(('ce raw data'!$A$2:$A$3000=C380)*('ce raw data'!$B$2:$B$3000=$B423),,),0),MATCH(SUBSTITUTE(M383,"Allele","Height"),'ce raw data'!$C$1:$CZ$1,0))),"-")</f>
        <v>-</v>
      </c>
      <c r="N422" s="8" t="str">
        <f>IFERROR(IF(INDEX('ce raw data'!$C$2:$CZ$3000,MATCH(1,INDEX(('ce raw data'!$A$2:$A$3000=C380)*('ce raw data'!$B$2:$B$3000=$B423),,),0),MATCH(SUBSTITUTE(N383,"Allele","Height"),'ce raw data'!$C$1:$CZ$1,0))="","-",INDEX('ce raw data'!$C$2:$CZ$3000,MATCH(1,INDEX(('ce raw data'!$A$2:$A$3000=C380)*('ce raw data'!$B$2:$B$3000=$B423),,),0),MATCH(SUBSTITUTE(N383,"Allele","Height"),'ce raw data'!$C$1:$CZ$1,0))),"-")</f>
        <v>-</v>
      </c>
    </row>
    <row r="423" spans="2:14" x14ac:dyDescent="0.4">
      <c r="B423" s="12" t="str">
        <f>'Allele Call Table'!$A$109</f>
        <v>D12S391</v>
      </c>
      <c r="C423" s="8" t="str">
        <f>IFERROR(IF(INDEX('ce raw data'!$C$2:$CZ$3000,MATCH(1,INDEX(('ce raw data'!$A$2:$A$3000=C380)*('ce raw data'!$B$2:$B$3000=$B423),,),0),MATCH(C383,'ce raw data'!$C$1:$CZ$1,0))="","-",INDEX('ce raw data'!$C$2:$CZ$3000,MATCH(1,INDEX(('ce raw data'!$A$2:$A$3000=C380)*('ce raw data'!$B$2:$B$3000=$B423),,),0),MATCH(C383,'ce raw data'!$C$1:$CZ$1,0))),"-")</f>
        <v>-</v>
      </c>
      <c r="D423" s="8" t="str">
        <f>IFERROR(IF(INDEX('ce raw data'!$C$2:$CZ$3000,MATCH(1,INDEX(('ce raw data'!$A$2:$A$3000=C380)*('ce raw data'!$B$2:$B$3000=$B423),,),0),MATCH(D383,'ce raw data'!$C$1:$CZ$1,0))="","-",INDEX('ce raw data'!$C$2:$CZ$3000,MATCH(1,INDEX(('ce raw data'!$A$2:$A$3000=C380)*('ce raw data'!$B$2:$B$3000=$B423),,),0),MATCH(D383,'ce raw data'!$C$1:$CZ$1,0))),"-")</f>
        <v>-</v>
      </c>
      <c r="E423" s="8" t="str">
        <f>IFERROR(IF(INDEX('ce raw data'!$C$2:$CZ$3000,MATCH(1,INDEX(('ce raw data'!$A$2:$A$3000=C380)*('ce raw data'!$B$2:$B$3000=$B423),,),0),MATCH(E383,'ce raw data'!$C$1:$CZ$1,0))="","-",INDEX('ce raw data'!$C$2:$CZ$3000,MATCH(1,INDEX(('ce raw data'!$A$2:$A$3000=C380)*('ce raw data'!$B$2:$B$3000=$B423),,),0),MATCH(E383,'ce raw data'!$C$1:$CZ$1,0))),"-")</f>
        <v>-</v>
      </c>
      <c r="F423" s="8" t="str">
        <f>IFERROR(IF(INDEX('ce raw data'!$C$2:$CZ$3000,MATCH(1,INDEX(('ce raw data'!$A$2:$A$3000=C380)*('ce raw data'!$B$2:$B$3000=$B423),,),0),MATCH(F383,'ce raw data'!$C$1:$CZ$1,0))="","-",INDEX('ce raw data'!$C$2:$CZ$3000,MATCH(1,INDEX(('ce raw data'!$A$2:$A$3000=C380)*('ce raw data'!$B$2:$B$3000=$B423),,),0),MATCH(F383,'ce raw data'!$C$1:$CZ$1,0))),"-")</f>
        <v>-</v>
      </c>
      <c r="G423" s="8" t="str">
        <f>IFERROR(IF(INDEX('ce raw data'!$C$2:$CZ$3000,MATCH(1,INDEX(('ce raw data'!$A$2:$A$3000=C380)*('ce raw data'!$B$2:$B$3000=$B423),,),0),MATCH(G383,'ce raw data'!$C$1:$CZ$1,0))="","-",INDEX('ce raw data'!$C$2:$CZ$3000,MATCH(1,INDEX(('ce raw data'!$A$2:$A$3000=C380)*('ce raw data'!$B$2:$B$3000=$B423),,),0),MATCH(G383,'ce raw data'!$C$1:$CZ$1,0))),"-")</f>
        <v>-</v>
      </c>
      <c r="H423" s="8" t="str">
        <f>IFERROR(IF(INDEX('ce raw data'!$C$2:$CZ$3000,MATCH(1,INDEX(('ce raw data'!$A$2:$A$3000=C380)*('ce raw data'!$B$2:$B$3000=$B423),,),0),MATCH(H383,'ce raw data'!$C$1:$CZ$1,0))="","-",INDEX('ce raw data'!$C$2:$CZ$3000,MATCH(1,INDEX(('ce raw data'!$A$2:$A$3000=C380)*('ce raw data'!$B$2:$B$3000=$B423),,),0),MATCH(H383,'ce raw data'!$C$1:$CZ$1,0))),"-")</f>
        <v>-</v>
      </c>
      <c r="I423" s="8" t="str">
        <f>IFERROR(IF(INDEX('ce raw data'!$C$2:$CZ$3000,MATCH(1,INDEX(('ce raw data'!$A$2:$A$3000=C380)*('ce raw data'!$B$2:$B$3000=$B423),,),0),MATCH(I383,'ce raw data'!$C$1:$CZ$1,0))="","-",INDEX('ce raw data'!$C$2:$CZ$3000,MATCH(1,INDEX(('ce raw data'!$A$2:$A$3000=C380)*('ce raw data'!$B$2:$B$3000=$B423),,),0),MATCH(I383,'ce raw data'!$C$1:$CZ$1,0))),"-")</f>
        <v>-</v>
      </c>
      <c r="J423" s="8" t="str">
        <f>IFERROR(IF(INDEX('ce raw data'!$C$2:$CZ$3000,MATCH(1,INDEX(('ce raw data'!$A$2:$A$3000=C380)*('ce raw data'!$B$2:$B$3000=$B423),,),0),MATCH(J383,'ce raw data'!$C$1:$CZ$1,0))="","-",INDEX('ce raw data'!$C$2:$CZ$3000,MATCH(1,INDEX(('ce raw data'!$A$2:$A$3000=C380)*('ce raw data'!$B$2:$B$3000=$B423),,),0),MATCH(J383,'ce raw data'!$C$1:$CZ$1,0))),"-")</f>
        <v>-</v>
      </c>
      <c r="K423" s="8" t="str">
        <f>IFERROR(IF(INDEX('ce raw data'!$C$2:$CZ$3000,MATCH(1,INDEX(('ce raw data'!$A$2:$A$3000=C380)*('ce raw data'!$B$2:$B$3000=$B423),,),0),MATCH(K383,'ce raw data'!$C$1:$CZ$1,0))="","-",INDEX('ce raw data'!$C$2:$CZ$3000,MATCH(1,INDEX(('ce raw data'!$A$2:$A$3000=C380)*('ce raw data'!$B$2:$B$3000=$B423),,),0),MATCH(K383,'ce raw data'!$C$1:$CZ$1,0))),"-")</f>
        <v>-</v>
      </c>
      <c r="L423" s="8" t="str">
        <f>IFERROR(IF(INDEX('ce raw data'!$C$2:$CZ$3000,MATCH(1,INDEX(('ce raw data'!$A$2:$A$3000=C380)*('ce raw data'!$B$2:$B$3000=$B423),,),0),MATCH(L383,'ce raw data'!$C$1:$CZ$1,0))="","-",INDEX('ce raw data'!$C$2:$CZ$3000,MATCH(1,INDEX(('ce raw data'!$A$2:$A$3000=C380)*('ce raw data'!$B$2:$B$3000=$B423),,),0),MATCH(L383,'ce raw data'!$C$1:$CZ$1,0))),"-")</f>
        <v>-</v>
      </c>
      <c r="M423" s="8" t="str">
        <f>IFERROR(IF(INDEX('ce raw data'!$C$2:$CZ$3000,MATCH(1,INDEX(('ce raw data'!$A$2:$A$3000=C380)*('ce raw data'!$B$2:$B$3000=$B423),,),0),MATCH(M383,'ce raw data'!$C$1:$CZ$1,0))="","-",INDEX('ce raw data'!$C$2:$CZ$3000,MATCH(1,INDEX(('ce raw data'!$A$2:$A$3000=C380)*('ce raw data'!$B$2:$B$3000=$B423),,),0),MATCH(M383,'ce raw data'!$C$1:$CZ$1,0))),"-")</f>
        <v>-</v>
      </c>
      <c r="N423" s="8" t="str">
        <f>IFERROR(IF(INDEX('ce raw data'!$C$2:$CZ$3000,MATCH(1,INDEX(('ce raw data'!$A$2:$A$3000=C380)*('ce raw data'!$B$2:$B$3000=$B423),,),0),MATCH(N383,'ce raw data'!$C$1:$CZ$1,0))="","-",INDEX('ce raw data'!$C$2:$CZ$3000,MATCH(1,INDEX(('ce raw data'!$A$2:$A$3000=C380)*('ce raw data'!$B$2:$B$3000=$B423),,),0),MATCH(N383,'ce raw data'!$C$1:$CZ$1,0))),"-")</f>
        <v>-</v>
      </c>
    </row>
    <row r="424" spans="2:14" hidden="1" x14ac:dyDescent="0.4">
      <c r="B424" s="12"/>
      <c r="C424" s="8" t="str">
        <f>IFERROR(IF(INDEX('ce raw data'!$C$2:$CZ$3000,MATCH(1,INDEX(('ce raw data'!$A$2:$A$3000=C380)*('ce raw data'!$B$2:$B$3000=$B425),,),0),MATCH(SUBSTITUTE(C383,"Allele","Height"),'ce raw data'!$C$1:$CZ$1,0))="","-",INDEX('ce raw data'!$C$2:$CZ$3000,MATCH(1,INDEX(('ce raw data'!$A$2:$A$3000=C380)*('ce raw data'!$B$2:$B$3000=$B425),,),0),MATCH(SUBSTITUTE(C383,"Allele","Height"),'ce raw data'!$C$1:$CZ$1,0))),"-")</f>
        <v>-</v>
      </c>
      <c r="D424" s="8" t="str">
        <f>IFERROR(IF(INDEX('ce raw data'!$C$2:$CZ$3000,MATCH(1,INDEX(('ce raw data'!$A$2:$A$3000=C380)*('ce raw data'!$B$2:$B$3000=$B425),,),0),MATCH(SUBSTITUTE(D383,"Allele","Height"),'ce raw data'!$C$1:$CZ$1,0))="","-",INDEX('ce raw data'!$C$2:$CZ$3000,MATCH(1,INDEX(('ce raw data'!$A$2:$A$3000=C380)*('ce raw data'!$B$2:$B$3000=$B425),,),0),MATCH(SUBSTITUTE(D383,"Allele","Height"),'ce raw data'!$C$1:$CZ$1,0))),"-")</f>
        <v>-</v>
      </c>
      <c r="E424" s="8" t="str">
        <f>IFERROR(IF(INDEX('ce raw data'!$C$2:$CZ$3000,MATCH(1,INDEX(('ce raw data'!$A$2:$A$3000=C380)*('ce raw data'!$B$2:$B$3000=$B425),,),0),MATCH(SUBSTITUTE(E383,"Allele","Height"),'ce raw data'!$C$1:$CZ$1,0))="","-",INDEX('ce raw data'!$C$2:$CZ$3000,MATCH(1,INDEX(('ce raw data'!$A$2:$A$3000=C380)*('ce raw data'!$B$2:$B$3000=$B425),,),0),MATCH(SUBSTITUTE(E383,"Allele","Height"),'ce raw data'!$C$1:$CZ$1,0))),"-")</f>
        <v>-</v>
      </c>
      <c r="F424" s="8" t="str">
        <f>IFERROR(IF(INDEX('ce raw data'!$C$2:$CZ$3000,MATCH(1,INDEX(('ce raw data'!$A$2:$A$3000=C380)*('ce raw data'!$B$2:$B$3000=$B425),,),0),MATCH(SUBSTITUTE(F383,"Allele","Height"),'ce raw data'!$C$1:$CZ$1,0))="","-",INDEX('ce raw data'!$C$2:$CZ$3000,MATCH(1,INDEX(('ce raw data'!$A$2:$A$3000=C380)*('ce raw data'!$B$2:$B$3000=$B425),,),0),MATCH(SUBSTITUTE(F383,"Allele","Height"),'ce raw data'!$C$1:$CZ$1,0))),"-")</f>
        <v>-</v>
      </c>
      <c r="G424" s="8" t="str">
        <f>IFERROR(IF(INDEX('ce raw data'!$C$2:$CZ$3000,MATCH(1,INDEX(('ce raw data'!$A$2:$A$3000=C380)*('ce raw data'!$B$2:$B$3000=$B425),,),0),MATCH(SUBSTITUTE(G383,"Allele","Height"),'ce raw data'!$C$1:$CZ$1,0))="","-",INDEX('ce raw data'!$C$2:$CZ$3000,MATCH(1,INDEX(('ce raw data'!$A$2:$A$3000=C380)*('ce raw data'!$B$2:$B$3000=$B425),,),0),MATCH(SUBSTITUTE(G383,"Allele","Height"),'ce raw data'!$C$1:$CZ$1,0))),"-")</f>
        <v>-</v>
      </c>
      <c r="H424" s="8" t="str">
        <f>IFERROR(IF(INDEX('ce raw data'!$C$2:$CZ$3000,MATCH(1,INDEX(('ce raw data'!$A$2:$A$3000=C380)*('ce raw data'!$B$2:$B$3000=$B425),,),0),MATCH(SUBSTITUTE(H383,"Allele","Height"),'ce raw data'!$C$1:$CZ$1,0))="","-",INDEX('ce raw data'!$C$2:$CZ$3000,MATCH(1,INDEX(('ce raw data'!$A$2:$A$3000=C380)*('ce raw data'!$B$2:$B$3000=$B425),,),0),MATCH(SUBSTITUTE(H383,"Allele","Height"),'ce raw data'!$C$1:$CZ$1,0))),"-")</f>
        <v>-</v>
      </c>
      <c r="I424" s="8" t="str">
        <f>IFERROR(IF(INDEX('ce raw data'!$C$2:$CZ$3000,MATCH(1,INDEX(('ce raw data'!$A$2:$A$3000=C380)*('ce raw data'!$B$2:$B$3000=$B425),,),0),MATCH(SUBSTITUTE(I383,"Allele","Height"),'ce raw data'!$C$1:$CZ$1,0))="","-",INDEX('ce raw data'!$C$2:$CZ$3000,MATCH(1,INDEX(('ce raw data'!$A$2:$A$3000=C380)*('ce raw data'!$B$2:$B$3000=$B425),,),0),MATCH(SUBSTITUTE(I383,"Allele","Height"),'ce raw data'!$C$1:$CZ$1,0))),"-")</f>
        <v>-</v>
      </c>
      <c r="J424" s="8" t="str">
        <f>IFERROR(IF(INDEX('ce raw data'!$C$2:$CZ$3000,MATCH(1,INDEX(('ce raw data'!$A$2:$A$3000=C380)*('ce raw data'!$B$2:$B$3000=$B425),,),0),MATCH(SUBSTITUTE(J383,"Allele","Height"),'ce raw data'!$C$1:$CZ$1,0))="","-",INDEX('ce raw data'!$C$2:$CZ$3000,MATCH(1,INDEX(('ce raw data'!$A$2:$A$3000=C380)*('ce raw data'!$B$2:$B$3000=$B425),,),0),MATCH(SUBSTITUTE(J383,"Allele","Height"),'ce raw data'!$C$1:$CZ$1,0))),"-")</f>
        <v>-</v>
      </c>
      <c r="K424" s="8" t="str">
        <f>IFERROR(IF(INDEX('ce raw data'!$C$2:$CZ$3000,MATCH(1,INDEX(('ce raw data'!$A$2:$A$3000=C380)*('ce raw data'!$B$2:$B$3000=$B425),,),0),MATCH(SUBSTITUTE(K383,"Allele","Height"),'ce raw data'!$C$1:$CZ$1,0))="","-",INDEX('ce raw data'!$C$2:$CZ$3000,MATCH(1,INDEX(('ce raw data'!$A$2:$A$3000=C380)*('ce raw data'!$B$2:$B$3000=$B425),,),0),MATCH(SUBSTITUTE(K383,"Allele","Height"),'ce raw data'!$C$1:$CZ$1,0))),"-")</f>
        <v>-</v>
      </c>
      <c r="L424" s="8" t="str">
        <f>IFERROR(IF(INDEX('ce raw data'!$C$2:$CZ$3000,MATCH(1,INDEX(('ce raw data'!$A$2:$A$3000=C380)*('ce raw data'!$B$2:$B$3000=$B425),,),0),MATCH(SUBSTITUTE(L383,"Allele","Height"),'ce raw data'!$C$1:$CZ$1,0))="","-",INDEX('ce raw data'!$C$2:$CZ$3000,MATCH(1,INDEX(('ce raw data'!$A$2:$A$3000=C380)*('ce raw data'!$B$2:$B$3000=$B425),,),0),MATCH(SUBSTITUTE(L383,"Allele","Height"),'ce raw data'!$C$1:$CZ$1,0))),"-")</f>
        <v>-</v>
      </c>
      <c r="M424" s="8" t="str">
        <f>IFERROR(IF(INDEX('ce raw data'!$C$2:$CZ$3000,MATCH(1,INDEX(('ce raw data'!$A$2:$A$3000=C380)*('ce raw data'!$B$2:$B$3000=$B425),,),0),MATCH(SUBSTITUTE(M383,"Allele","Height"),'ce raw data'!$C$1:$CZ$1,0))="","-",INDEX('ce raw data'!$C$2:$CZ$3000,MATCH(1,INDEX(('ce raw data'!$A$2:$A$3000=C380)*('ce raw data'!$B$2:$B$3000=$B425),,),0),MATCH(SUBSTITUTE(M383,"Allele","Height"),'ce raw data'!$C$1:$CZ$1,0))),"-")</f>
        <v>-</v>
      </c>
      <c r="N424" s="8" t="str">
        <f>IFERROR(IF(INDEX('ce raw data'!$C$2:$CZ$3000,MATCH(1,INDEX(('ce raw data'!$A$2:$A$3000=C380)*('ce raw data'!$B$2:$B$3000=$B425),,),0),MATCH(SUBSTITUTE(N383,"Allele","Height"),'ce raw data'!$C$1:$CZ$1,0))="","-",INDEX('ce raw data'!$C$2:$CZ$3000,MATCH(1,INDEX(('ce raw data'!$A$2:$A$3000=C380)*('ce raw data'!$B$2:$B$3000=$B425),,),0),MATCH(SUBSTITUTE(N383,"Allele","Height"),'ce raw data'!$C$1:$CZ$1,0))),"-")</f>
        <v>-</v>
      </c>
    </row>
    <row r="425" spans="2:14" x14ac:dyDescent="0.4">
      <c r="B425" s="12" t="str">
        <f>'Allele Call Table'!$A$111</f>
        <v>D19S433</v>
      </c>
      <c r="C425" s="8" t="str">
        <f>IFERROR(IF(INDEX('ce raw data'!$C$2:$CZ$3000,MATCH(1,INDEX(('ce raw data'!$A$2:$A$3000=C380)*('ce raw data'!$B$2:$B$3000=$B425),,),0),MATCH(C383,'ce raw data'!$C$1:$CZ$1,0))="","-",INDEX('ce raw data'!$C$2:$CZ$3000,MATCH(1,INDEX(('ce raw data'!$A$2:$A$3000=C380)*('ce raw data'!$B$2:$B$3000=$B425),,),0),MATCH(C383,'ce raw data'!$C$1:$CZ$1,0))),"-")</f>
        <v>-</v>
      </c>
      <c r="D425" s="8" t="str">
        <f>IFERROR(IF(INDEX('ce raw data'!$C$2:$CZ$3000,MATCH(1,INDEX(('ce raw data'!$A$2:$A$3000=C380)*('ce raw data'!$B$2:$B$3000=$B425),,),0),MATCH(D383,'ce raw data'!$C$1:$CZ$1,0))="","-",INDEX('ce raw data'!$C$2:$CZ$3000,MATCH(1,INDEX(('ce raw data'!$A$2:$A$3000=C380)*('ce raw data'!$B$2:$B$3000=$B425),,),0),MATCH(D383,'ce raw data'!$C$1:$CZ$1,0))),"-")</f>
        <v>-</v>
      </c>
      <c r="E425" s="8" t="str">
        <f>IFERROR(IF(INDEX('ce raw data'!$C$2:$CZ$3000,MATCH(1,INDEX(('ce raw data'!$A$2:$A$3000=C380)*('ce raw data'!$B$2:$B$3000=$B425),,),0),MATCH(E383,'ce raw data'!$C$1:$CZ$1,0))="","-",INDEX('ce raw data'!$C$2:$CZ$3000,MATCH(1,INDEX(('ce raw data'!$A$2:$A$3000=C380)*('ce raw data'!$B$2:$B$3000=$B425),,),0),MATCH(E383,'ce raw data'!$C$1:$CZ$1,0))),"-")</f>
        <v>-</v>
      </c>
      <c r="F425" s="8" t="str">
        <f>IFERROR(IF(INDEX('ce raw data'!$C$2:$CZ$3000,MATCH(1,INDEX(('ce raw data'!$A$2:$A$3000=C380)*('ce raw data'!$B$2:$B$3000=$B425),,),0),MATCH(F383,'ce raw data'!$C$1:$CZ$1,0))="","-",INDEX('ce raw data'!$C$2:$CZ$3000,MATCH(1,INDEX(('ce raw data'!$A$2:$A$3000=C380)*('ce raw data'!$B$2:$B$3000=$B425),,),0),MATCH(F383,'ce raw data'!$C$1:$CZ$1,0))),"-")</f>
        <v>-</v>
      </c>
      <c r="G425" s="8" t="str">
        <f>IFERROR(IF(INDEX('ce raw data'!$C$2:$CZ$3000,MATCH(1,INDEX(('ce raw data'!$A$2:$A$3000=C380)*('ce raw data'!$B$2:$B$3000=$B425),,),0),MATCH(G383,'ce raw data'!$C$1:$CZ$1,0))="","-",INDEX('ce raw data'!$C$2:$CZ$3000,MATCH(1,INDEX(('ce raw data'!$A$2:$A$3000=C380)*('ce raw data'!$B$2:$B$3000=$B425),,),0),MATCH(G383,'ce raw data'!$C$1:$CZ$1,0))),"-")</f>
        <v>-</v>
      </c>
      <c r="H425" s="8" t="str">
        <f>IFERROR(IF(INDEX('ce raw data'!$C$2:$CZ$3000,MATCH(1,INDEX(('ce raw data'!$A$2:$A$3000=C380)*('ce raw data'!$B$2:$B$3000=$B425),,),0),MATCH(H383,'ce raw data'!$C$1:$CZ$1,0))="","-",INDEX('ce raw data'!$C$2:$CZ$3000,MATCH(1,INDEX(('ce raw data'!$A$2:$A$3000=C380)*('ce raw data'!$B$2:$B$3000=$B425),,),0),MATCH(H383,'ce raw data'!$C$1:$CZ$1,0))),"-")</f>
        <v>-</v>
      </c>
      <c r="I425" s="8" t="str">
        <f>IFERROR(IF(INDEX('ce raw data'!$C$2:$CZ$3000,MATCH(1,INDEX(('ce raw data'!$A$2:$A$3000=C380)*('ce raw data'!$B$2:$B$3000=$B425),,),0),MATCH(I383,'ce raw data'!$C$1:$CZ$1,0))="","-",INDEX('ce raw data'!$C$2:$CZ$3000,MATCH(1,INDEX(('ce raw data'!$A$2:$A$3000=C380)*('ce raw data'!$B$2:$B$3000=$B425),,),0),MATCH(I383,'ce raw data'!$C$1:$CZ$1,0))),"-")</f>
        <v>-</v>
      </c>
      <c r="J425" s="8" t="str">
        <f>IFERROR(IF(INDEX('ce raw data'!$C$2:$CZ$3000,MATCH(1,INDEX(('ce raw data'!$A$2:$A$3000=C380)*('ce raw data'!$B$2:$B$3000=$B425),,),0),MATCH(J383,'ce raw data'!$C$1:$CZ$1,0))="","-",INDEX('ce raw data'!$C$2:$CZ$3000,MATCH(1,INDEX(('ce raw data'!$A$2:$A$3000=C380)*('ce raw data'!$B$2:$B$3000=$B425),,),0),MATCH(J383,'ce raw data'!$C$1:$CZ$1,0))),"-")</f>
        <v>-</v>
      </c>
      <c r="K425" s="8" t="str">
        <f>IFERROR(IF(INDEX('ce raw data'!$C$2:$CZ$3000,MATCH(1,INDEX(('ce raw data'!$A$2:$A$3000=C380)*('ce raw data'!$B$2:$B$3000=$B425),,),0),MATCH(K383,'ce raw data'!$C$1:$CZ$1,0))="","-",INDEX('ce raw data'!$C$2:$CZ$3000,MATCH(1,INDEX(('ce raw data'!$A$2:$A$3000=C380)*('ce raw data'!$B$2:$B$3000=$B425),,),0),MATCH(K383,'ce raw data'!$C$1:$CZ$1,0))),"-")</f>
        <v>-</v>
      </c>
      <c r="L425" s="8" t="str">
        <f>IFERROR(IF(INDEX('ce raw data'!$C$2:$CZ$3000,MATCH(1,INDEX(('ce raw data'!$A$2:$A$3000=C380)*('ce raw data'!$B$2:$B$3000=$B425),,),0),MATCH(L383,'ce raw data'!$C$1:$CZ$1,0))="","-",INDEX('ce raw data'!$C$2:$CZ$3000,MATCH(1,INDEX(('ce raw data'!$A$2:$A$3000=C380)*('ce raw data'!$B$2:$B$3000=$B425),,),0),MATCH(L383,'ce raw data'!$C$1:$CZ$1,0))),"-")</f>
        <v>-</v>
      </c>
      <c r="M425" s="8" t="str">
        <f>IFERROR(IF(INDEX('ce raw data'!$C$2:$CZ$3000,MATCH(1,INDEX(('ce raw data'!$A$2:$A$3000=C380)*('ce raw data'!$B$2:$B$3000=$B425),,),0),MATCH(M383,'ce raw data'!$C$1:$CZ$1,0))="","-",INDEX('ce raw data'!$C$2:$CZ$3000,MATCH(1,INDEX(('ce raw data'!$A$2:$A$3000=C380)*('ce raw data'!$B$2:$B$3000=$B425),,),0),MATCH(M383,'ce raw data'!$C$1:$CZ$1,0))),"-")</f>
        <v>-</v>
      </c>
      <c r="N425" s="8" t="str">
        <f>IFERROR(IF(INDEX('ce raw data'!$C$2:$CZ$3000,MATCH(1,INDEX(('ce raw data'!$A$2:$A$3000=C380)*('ce raw data'!$B$2:$B$3000=$B425),,),0),MATCH(N383,'ce raw data'!$C$1:$CZ$1,0))="","-",INDEX('ce raw data'!$C$2:$CZ$3000,MATCH(1,INDEX(('ce raw data'!$A$2:$A$3000=C380)*('ce raw data'!$B$2:$B$3000=$B425),,),0),MATCH(N383,'ce raw data'!$C$1:$CZ$1,0))),"-")</f>
        <v>-</v>
      </c>
    </row>
    <row r="426" spans="2:14" hidden="1" x14ac:dyDescent="0.4">
      <c r="B426" s="12"/>
      <c r="C426" s="8" t="str">
        <f>IFERROR(IF(INDEX('ce raw data'!$C$2:$CZ$3000,MATCH(1,INDEX(('ce raw data'!$A$2:$A$3000=C380)*('ce raw data'!$B$2:$B$3000=$B427),,),0),MATCH(SUBSTITUTE(C383,"Allele","Height"),'ce raw data'!$C$1:$CZ$1,0))="","-",INDEX('ce raw data'!$C$2:$CZ$3000,MATCH(1,INDEX(('ce raw data'!$A$2:$A$3000=C380)*('ce raw data'!$B$2:$B$3000=$B427),,),0),MATCH(SUBSTITUTE(C383,"Allele","Height"),'ce raw data'!$C$1:$CZ$1,0))),"-")</f>
        <v>-</v>
      </c>
      <c r="D426" s="8" t="str">
        <f>IFERROR(IF(INDEX('ce raw data'!$C$2:$CZ$3000,MATCH(1,INDEX(('ce raw data'!$A$2:$A$3000=C380)*('ce raw data'!$B$2:$B$3000=$B427),,),0),MATCH(SUBSTITUTE(D383,"Allele","Height"),'ce raw data'!$C$1:$CZ$1,0))="","-",INDEX('ce raw data'!$C$2:$CZ$3000,MATCH(1,INDEX(('ce raw data'!$A$2:$A$3000=C380)*('ce raw data'!$B$2:$B$3000=$B427),,),0),MATCH(SUBSTITUTE(D383,"Allele","Height"),'ce raw data'!$C$1:$CZ$1,0))),"-")</f>
        <v>-</v>
      </c>
      <c r="E426" s="8" t="str">
        <f>IFERROR(IF(INDEX('ce raw data'!$C$2:$CZ$3000,MATCH(1,INDEX(('ce raw data'!$A$2:$A$3000=C380)*('ce raw data'!$B$2:$B$3000=$B427),,),0),MATCH(SUBSTITUTE(E383,"Allele","Height"),'ce raw data'!$C$1:$CZ$1,0))="","-",INDEX('ce raw data'!$C$2:$CZ$3000,MATCH(1,INDEX(('ce raw data'!$A$2:$A$3000=C380)*('ce raw data'!$B$2:$B$3000=$B427),,),0),MATCH(SUBSTITUTE(E383,"Allele","Height"),'ce raw data'!$C$1:$CZ$1,0))),"-")</f>
        <v>-</v>
      </c>
      <c r="F426" s="8" t="str">
        <f>IFERROR(IF(INDEX('ce raw data'!$C$2:$CZ$3000,MATCH(1,INDEX(('ce raw data'!$A$2:$A$3000=C380)*('ce raw data'!$B$2:$B$3000=$B427),,),0),MATCH(SUBSTITUTE(F383,"Allele","Height"),'ce raw data'!$C$1:$CZ$1,0))="","-",INDEX('ce raw data'!$C$2:$CZ$3000,MATCH(1,INDEX(('ce raw data'!$A$2:$A$3000=C380)*('ce raw data'!$B$2:$B$3000=$B427),,),0),MATCH(SUBSTITUTE(F383,"Allele","Height"),'ce raw data'!$C$1:$CZ$1,0))),"-")</f>
        <v>-</v>
      </c>
      <c r="G426" s="8" t="str">
        <f>IFERROR(IF(INDEX('ce raw data'!$C$2:$CZ$3000,MATCH(1,INDEX(('ce raw data'!$A$2:$A$3000=C380)*('ce raw data'!$B$2:$B$3000=$B427),,),0),MATCH(SUBSTITUTE(G383,"Allele","Height"),'ce raw data'!$C$1:$CZ$1,0))="","-",INDEX('ce raw data'!$C$2:$CZ$3000,MATCH(1,INDEX(('ce raw data'!$A$2:$A$3000=C380)*('ce raw data'!$B$2:$B$3000=$B427),,),0),MATCH(SUBSTITUTE(G383,"Allele","Height"),'ce raw data'!$C$1:$CZ$1,0))),"-")</f>
        <v>-</v>
      </c>
      <c r="H426" s="8" t="str">
        <f>IFERROR(IF(INDEX('ce raw data'!$C$2:$CZ$3000,MATCH(1,INDEX(('ce raw data'!$A$2:$A$3000=C380)*('ce raw data'!$B$2:$B$3000=$B427),,),0),MATCH(SUBSTITUTE(H383,"Allele","Height"),'ce raw data'!$C$1:$CZ$1,0))="","-",INDEX('ce raw data'!$C$2:$CZ$3000,MATCH(1,INDEX(('ce raw data'!$A$2:$A$3000=C380)*('ce raw data'!$B$2:$B$3000=$B427),,),0),MATCH(SUBSTITUTE(H383,"Allele","Height"),'ce raw data'!$C$1:$CZ$1,0))),"-")</f>
        <v>-</v>
      </c>
      <c r="I426" s="8" t="str">
        <f>IFERROR(IF(INDEX('ce raw data'!$C$2:$CZ$3000,MATCH(1,INDEX(('ce raw data'!$A$2:$A$3000=C380)*('ce raw data'!$B$2:$B$3000=$B427),,),0),MATCH(SUBSTITUTE(I383,"Allele","Height"),'ce raw data'!$C$1:$CZ$1,0))="","-",INDEX('ce raw data'!$C$2:$CZ$3000,MATCH(1,INDEX(('ce raw data'!$A$2:$A$3000=C380)*('ce raw data'!$B$2:$B$3000=$B427),,),0),MATCH(SUBSTITUTE(I383,"Allele","Height"),'ce raw data'!$C$1:$CZ$1,0))),"-")</f>
        <v>-</v>
      </c>
      <c r="J426" s="8" t="str">
        <f>IFERROR(IF(INDEX('ce raw data'!$C$2:$CZ$3000,MATCH(1,INDEX(('ce raw data'!$A$2:$A$3000=C380)*('ce raw data'!$B$2:$B$3000=$B427),,),0),MATCH(SUBSTITUTE(J383,"Allele","Height"),'ce raw data'!$C$1:$CZ$1,0))="","-",INDEX('ce raw data'!$C$2:$CZ$3000,MATCH(1,INDEX(('ce raw data'!$A$2:$A$3000=C380)*('ce raw data'!$B$2:$B$3000=$B427),,),0),MATCH(SUBSTITUTE(J383,"Allele","Height"),'ce raw data'!$C$1:$CZ$1,0))),"-")</f>
        <v>-</v>
      </c>
      <c r="K426" s="8" t="str">
        <f>IFERROR(IF(INDEX('ce raw data'!$C$2:$CZ$3000,MATCH(1,INDEX(('ce raw data'!$A$2:$A$3000=C380)*('ce raw data'!$B$2:$B$3000=$B427),,),0),MATCH(SUBSTITUTE(K383,"Allele","Height"),'ce raw data'!$C$1:$CZ$1,0))="","-",INDEX('ce raw data'!$C$2:$CZ$3000,MATCH(1,INDEX(('ce raw data'!$A$2:$A$3000=C380)*('ce raw data'!$B$2:$B$3000=$B427),,),0),MATCH(SUBSTITUTE(K383,"Allele","Height"),'ce raw data'!$C$1:$CZ$1,0))),"-")</f>
        <v>-</v>
      </c>
      <c r="L426" s="8" t="str">
        <f>IFERROR(IF(INDEX('ce raw data'!$C$2:$CZ$3000,MATCH(1,INDEX(('ce raw data'!$A$2:$A$3000=C380)*('ce raw data'!$B$2:$B$3000=$B427),,),0),MATCH(SUBSTITUTE(L383,"Allele","Height"),'ce raw data'!$C$1:$CZ$1,0))="","-",INDEX('ce raw data'!$C$2:$CZ$3000,MATCH(1,INDEX(('ce raw data'!$A$2:$A$3000=C380)*('ce raw data'!$B$2:$B$3000=$B427),,),0),MATCH(SUBSTITUTE(L383,"Allele","Height"),'ce raw data'!$C$1:$CZ$1,0))),"-")</f>
        <v>-</v>
      </c>
      <c r="M426" s="8" t="str">
        <f>IFERROR(IF(INDEX('ce raw data'!$C$2:$CZ$3000,MATCH(1,INDEX(('ce raw data'!$A$2:$A$3000=C380)*('ce raw data'!$B$2:$B$3000=$B427),,),0),MATCH(SUBSTITUTE(M383,"Allele","Height"),'ce raw data'!$C$1:$CZ$1,0))="","-",INDEX('ce raw data'!$C$2:$CZ$3000,MATCH(1,INDEX(('ce raw data'!$A$2:$A$3000=C380)*('ce raw data'!$B$2:$B$3000=$B427),,),0),MATCH(SUBSTITUTE(M383,"Allele","Height"),'ce raw data'!$C$1:$CZ$1,0))),"-")</f>
        <v>-</v>
      </c>
      <c r="N426" s="8" t="str">
        <f>IFERROR(IF(INDEX('ce raw data'!$C$2:$CZ$3000,MATCH(1,INDEX(('ce raw data'!$A$2:$A$3000=C380)*('ce raw data'!$B$2:$B$3000=$B427),,),0),MATCH(SUBSTITUTE(N383,"Allele","Height"),'ce raw data'!$C$1:$CZ$1,0))="","-",INDEX('ce raw data'!$C$2:$CZ$3000,MATCH(1,INDEX(('ce raw data'!$A$2:$A$3000=C380)*('ce raw data'!$B$2:$B$3000=$B427),,),0),MATCH(SUBSTITUTE(N383,"Allele","Height"),'ce raw data'!$C$1:$CZ$1,0))),"-")</f>
        <v>-</v>
      </c>
    </row>
    <row r="427" spans="2:14" x14ac:dyDescent="0.4">
      <c r="B427" s="12" t="str">
        <f>'Allele Call Table'!$A$113</f>
        <v>SE33</v>
      </c>
      <c r="C427" s="8" t="str">
        <f>IFERROR(IF(INDEX('ce raw data'!$C$2:$CZ$3000,MATCH(1,INDEX(('ce raw data'!$A$2:$A$3000=C380)*('ce raw data'!$B$2:$B$3000=$B427),,),0),MATCH(C383,'ce raw data'!$C$1:$CZ$1,0))="","-",INDEX('ce raw data'!$C$2:$CZ$3000,MATCH(1,INDEX(('ce raw data'!$A$2:$A$3000=C380)*('ce raw data'!$B$2:$B$3000=$B427),,),0),MATCH(C383,'ce raw data'!$C$1:$CZ$1,0))),"-")</f>
        <v>-</v>
      </c>
      <c r="D427" s="8" t="str">
        <f>IFERROR(IF(INDEX('ce raw data'!$C$2:$CZ$3000,MATCH(1,INDEX(('ce raw data'!$A$2:$A$3000=C380)*('ce raw data'!$B$2:$B$3000=$B427),,),0),MATCH(D383,'ce raw data'!$C$1:$CZ$1,0))="","-",INDEX('ce raw data'!$C$2:$CZ$3000,MATCH(1,INDEX(('ce raw data'!$A$2:$A$3000=C380)*('ce raw data'!$B$2:$B$3000=$B427),,),0),MATCH(D383,'ce raw data'!$C$1:$CZ$1,0))),"-")</f>
        <v>-</v>
      </c>
      <c r="E427" s="8" t="str">
        <f>IFERROR(IF(INDEX('ce raw data'!$C$2:$CZ$3000,MATCH(1,INDEX(('ce raw data'!$A$2:$A$3000=C380)*('ce raw data'!$B$2:$B$3000=$B427),,),0),MATCH(E383,'ce raw data'!$C$1:$CZ$1,0))="","-",INDEX('ce raw data'!$C$2:$CZ$3000,MATCH(1,INDEX(('ce raw data'!$A$2:$A$3000=C380)*('ce raw data'!$B$2:$B$3000=$B427),,),0),MATCH(E383,'ce raw data'!$C$1:$CZ$1,0))),"-")</f>
        <v>-</v>
      </c>
      <c r="F427" s="8" t="str">
        <f>IFERROR(IF(INDEX('ce raw data'!$C$2:$CZ$3000,MATCH(1,INDEX(('ce raw data'!$A$2:$A$3000=C380)*('ce raw data'!$B$2:$B$3000=$B427),,),0),MATCH(F383,'ce raw data'!$C$1:$CZ$1,0))="","-",INDEX('ce raw data'!$C$2:$CZ$3000,MATCH(1,INDEX(('ce raw data'!$A$2:$A$3000=C380)*('ce raw data'!$B$2:$B$3000=$B427),,),0),MATCH(F383,'ce raw data'!$C$1:$CZ$1,0))),"-")</f>
        <v>-</v>
      </c>
      <c r="G427" s="8" t="str">
        <f>IFERROR(IF(INDEX('ce raw data'!$C$2:$CZ$3000,MATCH(1,INDEX(('ce raw data'!$A$2:$A$3000=C380)*('ce raw data'!$B$2:$B$3000=$B427),,),0),MATCH(G383,'ce raw data'!$C$1:$CZ$1,0))="","-",INDEX('ce raw data'!$C$2:$CZ$3000,MATCH(1,INDEX(('ce raw data'!$A$2:$A$3000=C380)*('ce raw data'!$B$2:$B$3000=$B427),,),0),MATCH(G383,'ce raw data'!$C$1:$CZ$1,0))),"-")</f>
        <v>-</v>
      </c>
      <c r="H427" s="8" t="str">
        <f>IFERROR(IF(INDEX('ce raw data'!$C$2:$CZ$3000,MATCH(1,INDEX(('ce raw data'!$A$2:$A$3000=C380)*('ce raw data'!$B$2:$B$3000=$B427),,),0),MATCH(H383,'ce raw data'!$C$1:$CZ$1,0))="","-",INDEX('ce raw data'!$C$2:$CZ$3000,MATCH(1,INDEX(('ce raw data'!$A$2:$A$3000=C380)*('ce raw data'!$B$2:$B$3000=$B427),,),0),MATCH(H383,'ce raw data'!$C$1:$CZ$1,0))),"-")</f>
        <v>-</v>
      </c>
      <c r="I427" s="8" t="str">
        <f>IFERROR(IF(INDEX('ce raw data'!$C$2:$CZ$3000,MATCH(1,INDEX(('ce raw data'!$A$2:$A$3000=C380)*('ce raw data'!$B$2:$B$3000=$B427),,),0),MATCH(I383,'ce raw data'!$C$1:$CZ$1,0))="","-",INDEX('ce raw data'!$C$2:$CZ$3000,MATCH(1,INDEX(('ce raw data'!$A$2:$A$3000=C380)*('ce raw data'!$B$2:$B$3000=$B427),,),0),MATCH(I383,'ce raw data'!$C$1:$CZ$1,0))),"-")</f>
        <v>-</v>
      </c>
      <c r="J427" s="8" t="str">
        <f>IFERROR(IF(INDEX('ce raw data'!$C$2:$CZ$3000,MATCH(1,INDEX(('ce raw data'!$A$2:$A$3000=C380)*('ce raw data'!$B$2:$B$3000=$B427),,),0),MATCH(J383,'ce raw data'!$C$1:$CZ$1,0))="","-",INDEX('ce raw data'!$C$2:$CZ$3000,MATCH(1,INDEX(('ce raw data'!$A$2:$A$3000=C380)*('ce raw data'!$B$2:$B$3000=$B427),,),0),MATCH(J383,'ce raw data'!$C$1:$CZ$1,0))),"-")</f>
        <v>-</v>
      </c>
      <c r="K427" s="8" t="str">
        <f>IFERROR(IF(INDEX('ce raw data'!$C$2:$CZ$3000,MATCH(1,INDEX(('ce raw data'!$A$2:$A$3000=C380)*('ce raw data'!$B$2:$B$3000=$B427),,),0),MATCH(K383,'ce raw data'!$C$1:$CZ$1,0))="","-",INDEX('ce raw data'!$C$2:$CZ$3000,MATCH(1,INDEX(('ce raw data'!$A$2:$A$3000=C380)*('ce raw data'!$B$2:$B$3000=$B427),,),0),MATCH(K383,'ce raw data'!$C$1:$CZ$1,0))),"-")</f>
        <v>-</v>
      </c>
      <c r="L427" s="8" t="str">
        <f>IFERROR(IF(INDEX('ce raw data'!$C$2:$CZ$3000,MATCH(1,INDEX(('ce raw data'!$A$2:$A$3000=C380)*('ce raw data'!$B$2:$B$3000=$B427),,),0),MATCH(L383,'ce raw data'!$C$1:$CZ$1,0))="","-",INDEX('ce raw data'!$C$2:$CZ$3000,MATCH(1,INDEX(('ce raw data'!$A$2:$A$3000=C380)*('ce raw data'!$B$2:$B$3000=$B427),,),0),MATCH(L383,'ce raw data'!$C$1:$CZ$1,0))),"-")</f>
        <v>-</v>
      </c>
      <c r="M427" s="8" t="str">
        <f>IFERROR(IF(INDEX('ce raw data'!$C$2:$CZ$3000,MATCH(1,INDEX(('ce raw data'!$A$2:$A$3000=C380)*('ce raw data'!$B$2:$B$3000=$B427),,),0),MATCH(M383,'ce raw data'!$C$1:$CZ$1,0))="","-",INDEX('ce raw data'!$C$2:$CZ$3000,MATCH(1,INDEX(('ce raw data'!$A$2:$A$3000=C380)*('ce raw data'!$B$2:$B$3000=$B427),,),0),MATCH(M383,'ce raw data'!$C$1:$CZ$1,0))),"-")</f>
        <v>-</v>
      </c>
      <c r="N427" s="8" t="str">
        <f>IFERROR(IF(INDEX('ce raw data'!$C$2:$CZ$3000,MATCH(1,INDEX(('ce raw data'!$A$2:$A$3000=C380)*('ce raw data'!$B$2:$B$3000=$B427),,),0),MATCH(N383,'ce raw data'!$C$1:$CZ$1,0))="","-",INDEX('ce raw data'!$C$2:$CZ$3000,MATCH(1,INDEX(('ce raw data'!$A$2:$A$3000=C380)*('ce raw data'!$B$2:$B$3000=$B427),,),0),MATCH(N383,'ce raw data'!$C$1:$CZ$1,0))),"-")</f>
        <v>-</v>
      </c>
    </row>
    <row r="428" spans="2:14" hidden="1" x14ac:dyDescent="0.4">
      <c r="B428" s="12"/>
      <c r="C428" s="8" t="str">
        <f>IFERROR(IF(INDEX('ce raw data'!$C$2:$CZ$3000,MATCH(1,INDEX(('ce raw data'!$A$2:$A$3000=C380)*('ce raw data'!$B$2:$B$3000=$B429),,),0),MATCH(SUBSTITUTE(C383,"Allele","Height"),'ce raw data'!$C$1:$CZ$1,0))="","-",INDEX('ce raw data'!$C$2:$CZ$3000,MATCH(1,INDEX(('ce raw data'!$A$2:$A$3000=C380)*('ce raw data'!$B$2:$B$3000=$B429),,),0),MATCH(SUBSTITUTE(C383,"Allele","Height"),'ce raw data'!$C$1:$CZ$1,0))),"-")</f>
        <v>-</v>
      </c>
      <c r="D428" s="8" t="str">
        <f>IFERROR(IF(INDEX('ce raw data'!$C$2:$CZ$3000,MATCH(1,INDEX(('ce raw data'!$A$2:$A$3000=C380)*('ce raw data'!$B$2:$B$3000=$B429),,),0),MATCH(SUBSTITUTE(D383,"Allele","Height"),'ce raw data'!$C$1:$CZ$1,0))="","-",INDEX('ce raw data'!$C$2:$CZ$3000,MATCH(1,INDEX(('ce raw data'!$A$2:$A$3000=C380)*('ce raw data'!$B$2:$B$3000=$B429),,),0),MATCH(SUBSTITUTE(D383,"Allele","Height"),'ce raw data'!$C$1:$CZ$1,0))),"-")</f>
        <v>-</v>
      </c>
      <c r="E428" s="8" t="str">
        <f>IFERROR(IF(INDEX('ce raw data'!$C$2:$CZ$3000,MATCH(1,INDEX(('ce raw data'!$A$2:$A$3000=C380)*('ce raw data'!$B$2:$B$3000=$B429),,),0),MATCH(SUBSTITUTE(E383,"Allele","Height"),'ce raw data'!$C$1:$CZ$1,0))="","-",INDEX('ce raw data'!$C$2:$CZ$3000,MATCH(1,INDEX(('ce raw data'!$A$2:$A$3000=C380)*('ce raw data'!$B$2:$B$3000=$B429),,),0),MATCH(SUBSTITUTE(E383,"Allele","Height"),'ce raw data'!$C$1:$CZ$1,0))),"-")</f>
        <v>-</v>
      </c>
      <c r="F428" s="8" t="str">
        <f>IFERROR(IF(INDEX('ce raw data'!$C$2:$CZ$3000,MATCH(1,INDEX(('ce raw data'!$A$2:$A$3000=C380)*('ce raw data'!$B$2:$B$3000=$B429),,),0),MATCH(SUBSTITUTE(F383,"Allele","Height"),'ce raw data'!$C$1:$CZ$1,0))="","-",INDEX('ce raw data'!$C$2:$CZ$3000,MATCH(1,INDEX(('ce raw data'!$A$2:$A$3000=C380)*('ce raw data'!$B$2:$B$3000=$B429),,),0),MATCH(SUBSTITUTE(F383,"Allele","Height"),'ce raw data'!$C$1:$CZ$1,0))),"-")</f>
        <v>-</v>
      </c>
      <c r="G428" s="8" t="str">
        <f>IFERROR(IF(INDEX('ce raw data'!$C$2:$CZ$3000,MATCH(1,INDEX(('ce raw data'!$A$2:$A$3000=C380)*('ce raw data'!$B$2:$B$3000=$B429),,),0),MATCH(SUBSTITUTE(G383,"Allele","Height"),'ce raw data'!$C$1:$CZ$1,0))="","-",INDEX('ce raw data'!$C$2:$CZ$3000,MATCH(1,INDEX(('ce raw data'!$A$2:$A$3000=C380)*('ce raw data'!$B$2:$B$3000=$B429),,),0),MATCH(SUBSTITUTE(G383,"Allele","Height"),'ce raw data'!$C$1:$CZ$1,0))),"-")</f>
        <v>-</v>
      </c>
      <c r="H428" s="8" t="str">
        <f>IFERROR(IF(INDEX('ce raw data'!$C$2:$CZ$3000,MATCH(1,INDEX(('ce raw data'!$A$2:$A$3000=C380)*('ce raw data'!$B$2:$B$3000=$B429),,),0),MATCH(SUBSTITUTE(H383,"Allele","Height"),'ce raw data'!$C$1:$CZ$1,0))="","-",INDEX('ce raw data'!$C$2:$CZ$3000,MATCH(1,INDEX(('ce raw data'!$A$2:$A$3000=C380)*('ce raw data'!$B$2:$B$3000=$B429),,),0),MATCH(SUBSTITUTE(H383,"Allele","Height"),'ce raw data'!$C$1:$CZ$1,0))),"-")</f>
        <v>-</v>
      </c>
      <c r="I428" s="8" t="str">
        <f>IFERROR(IF(INDEX('ce raw data'!$C$2:$CZ$3000,MATCH(1,INDEX(('ce raw data'!$A$2:$A$3000=C380)*('ce raw data'!$B$2:$B$3000=$B429),,),0),MATCH(SUBSTITUTE(I383,"Allele","Height"),'ce raw data'!$C$1:$CZ$1,0))="","-",INDEX('ce raw data'!$C$2:$CZ$3000,MATCH(1,INDEX(('ce raw data'!$A$2:$A$3000=C380)*('ce raw data'!$B$2:$B$3000=$B429),,),0),MATCH(SUBSTITUTE(I383,"Allele","Height"),'ce raw data'!$C$1:$CZ$1,0))),"-")</f>
        <v>-</v>
      </c>
      <c r="J428" s="8" t="str">
        <f>IFERROR(IF(INDEX('ce raw data'!$C$2:$CZ$3000,MATCH(1,INDEX(('ce raw data'!$A$2:$A$3000=C380)*('ce raw data'!$B$2:$B$3000=$B429),,),0),MATCH(SUBSTITUTE(J383,"Allele","Height"),'ce raw data'!$C$1:$CZ$1,0))="","-",INDEX('ce raw data'!$C$2:$CZ$3000,MATCH(1,INDEX(('ce raw data'!$A$2:$A$3000=C380)*('ce raw data'!$B$2:$B$3000=$B429),,),0),MATCH(SUBSTITUTE(J383,"Allele","Height"),'ce raw data'!$C$1:$CZ$1,0))),"-")</f>
        <v>-</v>
      </c>
      <c r="K428" s="8" t="str">
        <f>IFERROR(IF(INDEX('ce raw data'!$C$2:$CZ$3000,MATCH(1,INDEX(('ce raw data'!$A$2:$A$3000=C380)*('ce raw data'!$B$2:$B$3000=$B429),,),0),MATCH(SUBSTITUTE(K383,"Allele","Height"),'ce raw data'!$C$1:$CZ$1,0))="","-",INDEX('ce raw data'!$C$2:$CZ$3000,MATCH(1,INDEX(('ce raw data'!$A$2:$A$3000=C380)*('ce raw data'!$B$2:$B$3000=$B429),,),0),MATCH(SUBSTITUTE(K383,"Allele","Height"),'ce raw data'!$C$1:$CZ$1,0))),"-")</f>
        <v>-</v>
      </c>
      <c r="L428" s="8" t="str">
        <f>IFERROR(IF(INDEX('ce raw data'!$C$2:$CZ$3000,MATCH(1,INDEX(('ce raw data'!$A$2:$A$3000=C380)*('ce raw data'!$B$2:$B$3000=$B429),,),0),MATCH(SUBSTITUTE(L383,"Allele","Height"),'ce raw data'!$C$1:$CZ$1,0))="","-",INDEX('ce raw data'!$C$2:$CZ$3000,MATCH(1,INDEX(('ce raw data'!$A$2:$A$3000=C380)*('ce raw data'!$B$2:$B$3000=$B429),,),0),MATCH(SUBSTITUTE(L383,"Allele","Height"),'ce raw data'!$C$1:$CZ$1,0))),"-")</f>
        <v>-</v>
      </c>
      <c r="M428" s="8" t="str">
        <f>IFERROR(IF(INDEX('ce raw data'!$C$2:$CZ$3000,MATCH(1,INDEX(('ce raw data'!$A$2:$A$3000=C380)*('ce raw data'!$B$2:$B$3000=$B429),,),0),MATCH(SUBSTITUTE(M383,"Allele","Height"),'ce raw data'!$C$1:$CZ$1,0))="","-",INDEX('ce raw data'!$C$2:$CZ$3000,MATCH(1,INDEX(('ce raw data'!$A$2:$A$3000=C380)*('ce raw data'!$B$2:$B$3000=$B429),,),0),MATCH(SUBSTITUTE(M383,"Allele","Height"),'ce raw data'!$C$1:$CZ$1,0))),"-")</f>
        <v>-</v>
      </c>
      <c r="N428" s="8" t="str">
        <f>IFERROR(IF(INDEX('ce raw data'!$C$2:$CZ$3000,MATCH(1,INDEX(('ce raw data'!$A$2:$A$3000=C380)*('ce raw data'!$B$2:$B$3000=$B429),,),0),MATCH(SUBSTITUTE(N383,"Allele","Height"),'ce raw data'!$C$1:$CZ$1,0))="","-",INDEX('ce raw data'!$C$2:$CZ$3000,MATCH(1,INDEX(('ce raw data'!$A$2:$A$3000=C380)*('ce raw data'!$B$2:$B$3000=$B429),,),0),MATCH(SUBSTITUTE(N383,"Allele","Height"),'ce raw data'!$C$1:$CZ$1,0))),"-")</f>
        <v>-</v>
      </c>
    </row>
    <row r="429" spans="2:14" x14ac:dyDescent="0.4">
      <c r="B429" s="12" t="str">
        <f>'Allele Call Table'!$A$115</f>
        <v>D22S1045</v>
      </c>
      <c r="C429" s="8" t="str">
        <f>IFERROR(IF(INDEX('ce raw data'!$C$2:$CZ$3000,MATCH(1,INDEX(('ce raw data'!$A$2:$A$3000=C380)*('ce raw data'!$B$2:$B$3000=$B429),,),0),MATCH(C383,'ce raw data'!$C$1:$CZ$1,0))="","-",INDEX('ce raw data'!$C$2:$CZ$3000,MATCH(1,INDEX(('ce raw data'!$A$2:$A$3000=C380)*('ce raw data'!$B$2:$B$3000=$B429),,),0),MATCH(C383,'ce raw data'!$C$1:$CZ$1,0))),"-")</f>
        <v>-</v>
      </c>
      <c r="D429" s="8" t="str">
        <f>IFERROR(IF(INDEX('ce raw data'!$C$2:$CZ$3000,MATCH(1,INDEX(('ce raw data'!$A$2:$A$3000=C380)*('ce raw data'!$B$2:$B$3000=$B429),,),0),MATCH(D383,'ce raw data'!$C$1:$CZ$1,0))="","-",INDEX('ce raw data'!$C$2:$CZ$3000,MATCH(1,INDEX(('ce raw data'!$A$2:$A$3000=C380)*('ce raw data'!$B$2:$B$3000=$B429),,),0),MATCH(D383,'ce raw data'!$C$1:$CZ$1,0))),"-")</f>
        <v>-</v>
      </c>
      <c r="E429" s="8" t="str">
        <f>IFERROR(IF(INDEX('ce raw data'!$C$2:$CZ$3000,MATCH(1,INDEX(('ce raw data'!$A$2:$A$3000=C380)*('ce raw data'!$B$2:$B$3000=$B429),,),0),MATCH(E383,'ce raw data'!$C$1:$CZ$1,0))="","-",INDEX('ce raw data'!$C$2:$CZ$3000,MATCH(1,INDEX(('ce raw data'!$A$2:$A$3000=C380)*('ce raw data'!$B$2:$B$3000=$B429),,),0),MATCH(E383,'ce raw data'!$C$1:$CZ$1,0))),"-")</f>
        <v>-</v>
      </c>
      <c r="F429" s="8" t="str">
        <f>IFERROR(IF(INDEX('ce raw data'!$C$2:$CZ$3000,MATCH(1,INDEX(('ce raw data'!$A$2:$A$3000=C380)*('ce raw data'!$B$2:$B$3000=$B429),,),0),MATCH(F383,'ce raw data'!$C$1:$CZ$1,0))="","-",INDEX('ce raw data'!$C$2:$CZ$3000,MATCH(1,INDEX(('ce raw data'!$A$2:$A$3000=C380)*('ce raw data'!$B$2:$B$3000=$B429),,),0),MATCH(F383,'ce raw data'!$C$1:$CZ$1,0))),"-")</f>
        <v>-</v>
      </c>
      <c r="G429" s="8" t="str">
        <f>IFERROR(IF(INDEX('ce raw data'!$C$2:$CZ$3000,MATCH(1,INDEX(('ce raw data'!$A$2:$A$3000=C380)*('ce raw data'!$B$2:$B$3000=$B429),,),0),MATCH(G383,'ce raw data'!$C$1:$CZ$1,0))="","-",INDEX('ce raw data'!$C$2:$CZ$3000,MATCH(1,INDEX(('ce raw data'!$A$2:$A$3000=C380)*('ce raw data'!$B$2:$B$3000=$B429),,),0),MATCH(G383,'ce raw data'!$C$1:$CZ$1,0))),"-")</f>
        <v>-</v>
      </c>
      <c r="H429" s="8" t="str">
        <f>IFERROR(IF(INDEX('ce raw data'!$C$2:$CZ$3000,MATCH(1,INDEX(('ce raw data'!$A$2:$A$3000=C380)*('ce raw data'!$B$2:$B$3000=$B429),,),0),MATCH(H383,'ce raw data'!$C$1:$CZ$1,0))="","-",INDEX('ce raw data'!$C$2:$CZ$3000,MATCH(1,INDEX(('ce raw data'!$A$2:$A$3000=C380)*('ce raw data'!$B$2:$B$3000=$B429),,),0),MATCH(H383,'ce raw data'!$C$1:$CZ$1,0))),"-")</f>
        <v>-</v>
      </c>
      <c r="I429" s="8" t="str">
        <f>IFERROR(IF(INDEX('ce raw data'!$C$2:$CZ$3000,MATCH(1,INDEX(('ce raw data'!$A$2:$A$3000=C380)*('ce raw data'!$B$2:$B$3000=$B429),,),0),MATCH(I383,'ce raw data'!$C$1:$CZ$1,0))="","-",INDEX('ce raw data'!$C$2:$CZ$3000,MATCH(1,INDEX(('ce raw data'!$A$2:$A$3000=C380)*('ce raw data'!$B$2:$B$3000=$B429),,),0),MATCH(I383,'ce raw data'!$C$1:$CZ$1,0))),"-")</f>
        <v>-</v>
      </c>
      <c r="J429" s="8" t="str">
        <f>IFERROR(IF(INDEX('ce raw data'!$C$2:$CZ$3000,MATCH(1,INDEX(('ce raw data'!$A$2:$A$3000=C380)*('ce raw data'!$B$2:$B$3000=$B429),,),0),MATCH(J383,'ce raw data'!$C$1:$CZ$1,0))="","-",INDEX('ce raw data'!$C$2:$CZ$3000,MATCH(1,INDEX(('ce raw data'!$A$2:$A$3000=C380)*('ce raw data'!$B$2:$B$3000=$B429),,),0),MATCH(J383,'ce raw data'!$C$1:$CZ$1,0))),"-")</f>
        <v>-</v>
      </c>
      <c r="K429" s="8" t="str">
        <f>IFERROR(IF(INDEX('ce raw data'!$C$2:$CZ$3000,MATCH(1,INDEX(('ce raw data'!$A$2:$A$3000=C380)*('ce raw data'!$B$2:$B$3000=$B429),,),0),MATCH(K383,'ce raw data'!$C$1:$CZ$1,0))="","-",INDEX('ce raw data'!$C$2:$CZ$3000,MATCH(1,INDEX(('ce raw data'!$A$2:$A$3000=C380)*('ce raw data'!$B$2:$B$3000=$B429),,),0),MATCH(K383,'ce raw data'!$C$1:$CZ$1,0))),"-")</f>
        <v>-</v>
      </c>
      <c r="L429" s="8" t="str">
        <f>IFERROR(IF(INDEX('ce raw data'!$C$2:$CZ$3000,MATCH(1,INDEX(('ce raw data'!$A$2:$A$3000=C380)*('ce raw data'!$B$2:$B$3000=$B429),,),0),MATCH(L383,'ce raw data'!$C$1:$CZ$1,0))="","-",INDEX('ce raw data'!$C$2:$CZ$3000,MATCH(1,INDEX(('ce raw data'!$A$2:$A$3000=C380)*('ce raw data'!$B$2:$B$3000=$B429),,),0),MATCH(L383,'ce raw data'!$C$1:$CZ$1,0))),"-")</f>
        <v>-</v>
      </c>
      <c r="M429" s="8" t="str">
        <f>IFERROR(IF(INDEX('ce raw data'!$C$2:$CZ$3000,MATCH(1,INDEX(('ce raw data'!$A$2:$A$3000=C380)*('ce raw data'!$B$2:$B$3000=$B429),,),0),MATCH(M383,'ce raw data'!$C$1:$CZ$1,0))="","-",INDEX('ce raw data'!$C$2:$CZ$3000,MATCH(1,INDEX(('ce raw data'!$A$2:$A$3000=C380)*('ce raw data'!$B$2:$B$3000=$B429),,),0),MATCH(M383,'ce raw data'!$C$1:$CZ$1,0))),"-")</f>
        <v>-</v>
      </c>
      <c r="N429" s="8" t="str">
        <f>IFERROR(IF(INDEX('ce raw data'!$C$2:$CZ$3000,MATCH(1,INDEX(('ce raw data'!$A$2:$A$3000=C380)*('ce raw data'!$B$2:$B$3000=$B429),,),0),MATCH(N383,'ce raw data'!$C$1:$CZ$1,0))="","-",INDEX('ce raw data'!$C$2:$CZ$3000,MATCH(1,INDEX(('ce raw data'!$A$2:$A$3000=C380)*('ce raw data'!$B$2:$B$3000=$B429),,),0),MATCH(N383,'ce raw data'!$C$1:$CZ$1,0))),"-")</f>
        <v>-</v>
      </c>
    </row>
    <row r="430" spans="2:14" hidden="1" x14ac:dyDescent="0.4">
      <c r="B430" s="10"/>
      <c r="C430" s="8" t="str">
        <f>IFERROR(IF(INDEX('ce raw data'!$C$2:$CZ$3000,MATCH(1,INDEX(('ce raw data'!$A$2:$A$3000=C380)*('ce raw data'!$B$2:$B$3000=$B431),,),0),MATCH(SUBSTITUTE(C383,"Allele","Height"),'ce raw data'!$C$1:$CZ$1,0))="","-",INDEX('ce raw data'!$C$2:$CZ$3000,MATCH(1,INDEX(('ce raw data'!$A$2:$A$3000=C380)*('ce raw data'!$B$2:$B$3000=$B431),,),0),MATCH(SUBSTITUTE(C383,"Allele","Height"),'ce raw data'!$C$1:$CZ$1,0))),"-")</f>
        <v>-</v>
      </c>
      <c r="D430" s="8" t="str">
        <f>IFERROR(IF(INDEX('ce raw data'!$C$2:$CZ$3000,MATCH(1,INDEX(('ce raw data'!$A$2:$A$3000=C380)*('ce raw data'!$B$2:$B$3000=$B431),,),0),MATCH(SUBSTITUTE(D383,"Allele","Height"),'ce raw data'!$C$1:$CZ$1,0))="","-",INDEX('ce raw data'!$C$2:$CZ$3000,MATCH(1,INDEX(('ce raw data'!$A$2:$A$3000=C380)*('ce raw data'!$B$2:$B$3000=$B431),,),0),MATCH(SUBSTITUTE(D383,"Allele","Height"),'ce raw data'!$C$1:$CZ$1,0))),"-")</f>
        <v>-</v>
      </c>
      <c r="E430" s="8" t="str">
        <f>IFERROR(IF(INDEX('ce raw data'!$C$2:$CZ$3000,MATCH(1,INDEX(('ce raw data'!$A$2:$A$3000=C380)*('ce raw data'!$B$2:$B$3000=$B431),,),0),MATCH(SUBSTITUTE(E383,"Allele","Height"),'ce raw data'!$C$1:$CZ$1,0))="","-",INDEX('ce raw data'!$C$2:$CZ$3000,MATCH(1,INDEX(('ce raw data'!$A$2:$A$3000=C380)*('ce raw data'!$B$2:$B$3000=$B431),,),0),MATCH(SUBSTITUTE(E383,"Allele","Height"),'ce raw data'!$C$1:$CZ$1,0))),"-")</f>
        <v>-</v>
      </c>
      <c r="F430" s="8" t="str">
        <f>IFERROR(IF(INDEX('ce raw data'!$C$2:$CZ$3000,MATCH(1,INDEX(('ce raw data'!$A$2:$A$3000=C380)*('ce raw data'!$B$2:$B$3000=$B431),,),0),MATCH(SUBSTITUTE(F383,"Allele","Height"),'ce raw data'!$C$1:$CZ$1,0))="","-",INDEX('ce raw data'!$C$2:$CZ$3000,MATCH(1,INDEX(('ce raw data'!$A$2:$A$3000=C380)*('ce raw data'!$B$2:$B$3000=$B431),,),0),MATCH(SUBSTITUTE(F383,"Allele","Height"),'ce raw data'!$C$1:$CZ$1,0))),"-")</f>
        <v>-</v>
      </c>
      <c r="G430" s="8" t="str">
        <f>IFERROR(IF(INDEX('ce raw data'!$C$2:$CZ$3000,MATCH(1,INDEX(('ce raw data'!$A$2:$A$3000=C380)*('ce raw data'!$B$2:$B$3000=$B431),,),0),MATCH(SUBSTITUTE(G383,"Allele","Height"),'ce raw data'!$C$1:$CZ$1,0))="","-",INDEX('ce raw data'!$C$2:$CZ$3000,MATCH(1,INDEX(('ce raw data'!$A$2:$A$3000=C380)*('ce raw data'!$B$2:$B$3000=$B431),,),0),MATCH(SUBSTITUTE(G383,"Allele","Height"),'ce raw data'!$C$1:$CZ$1,0))),"-")</f>
        <v>-</v>
      </c>
      <c r="H430" s="8" t="str">
        <f>IFERROR(IF(INDEX('ce raw data'!$C$2:$CZ$3000,MATCH(1,INDEX(('ce raw data'!$A$2:$A$3000=C380)*('ce raw data'!$B$2:$B$3000=$B431),,),0),MATCH(SUBSTITUTE(H383,"Allele","Height"),'ce raw data'!$C$1:$CZ$1,0))="","-",INDEX('ce raw data'!$C$2:$CZ$3000,MATCH(1,INDEX(('ce raw data'!$A$2:$A$3000=C380)*('ce raw data'!$B$2:$B$3000=$B431),,),0),MATCH(SUBSTITUTE(H383,"Allele","Height"),'ce raw data'!$C$1:$CZ$1,0))),"-")</f>
        <v>-</v>
      </c>
      <c r="I430" s="8" t="str">
        <f>IFERROR(IF(INDEX('ce raw data'!$C$2:$CZ$3000,MATCH(1,INDEX(('ce raw data'!$A$2:$A$3000=C380)*('ce raw data'!$B$2:$B$3000=$B431),,),0),MATCH(SUBSTITUTE(I383,"Allele","Height"),'ce raw data'!$C$1:$CZ$1,0))="","-",INDEX('ce raw data'!$C$2:$CZ$3000,MATCH(1,INDEX(('ce raw data'!$A$2:$A$3000=C380)*('ce raw data'!$B$2:$B$3000=$B431),,),0),MATCH(SUBSTITUTE(I383,"Allele","Height"),'ce raw data'!$C$1:$CZ$1,0))),"-")</f>
        <v>-</v>
      </c>
      <c r="J430" s="8" t="str">
        <f>IFERROR(IF(INDEX('ce raw data'!$C$2:$CZ$3000,MATCH(1,INDEX(('ce raw data'!$A$2:$A$3000=C380)*('ce raw data'!$B$2:$B$3000=$B431),,),0),MATCH(SUBSTITUTE(J383,"Allele","Height"),'ce raw data'!$C$1:$CZ$1,0))="","-",INDEX('ce raw data'!$C$2:$CZ$3000,MATCH(1,INDEX(('ce raw data'!$A$2:$A$3000=C380)*('ce raw data'!$B$2:$B$3000=$B431),,),0),MATCH(SUBSTITUTE(J383,"Allele","Height"),'ce raw data'!$C$1:$CZ$1,0))),"-")</f>
        <v>-</v>
      </c>
      <c r="K430" s="8" t="str">
        <f>IFERROR(IF(INDEX('ce raw data'!$C$2:$CZ$3000,MATCH(1,INDEX(('ce raw data'!$A$2:$A$3000=C380)*('ce raw data'!$B$2:$B$3000=$B431),,),0),MATCH(SUBSTITUTE(K383,"Allele","Height"),'ce raw data'!$C$1:$CZ$1,0))="","-",INDEX('ce raw data'!$C$2:$CZ$3000,MATCH(1,INDEX(('ce raw data'!$A$2:$A$3000=C380)*('ce raw data'!$B$2:$B$3000=$B431),,),0),MATCH(SUBSTITUTE(K383,"Allele","Height"),'ce raw data'!$C$1:$CZ$1,0))),"-")</f>
        <v>-</v>
      </c>
      <c r="L430" s="8" t="str">
        <f>IFERROR(IF(INDEX('ce raw data'!$C$2:$CZ$3000,MATCH(1,INDEX(('ce raw data'!$A$2:$A$3000=C380)*('ce raw data'!$B$2:$B$3000=$B431),,),0),MATCH(SUBSTITUTE(L383,"Allele","Height"),'ce raw data'!$C$1:$CZ$1,0))="","-",INDEX('ce raw data'!$C$2:$CZ$3000,MATCH(1,INDEX(('ce raw data'!$A$2:$A$3000=C380)*('ce raw data'!$B$2:$B$3000=$B431),,),0),MATCH(SUBSTITUTE(L383,"Allele","Height"),'ce raw data'!$C$1:$CZ$1,0))),"-")</f>
        <v>-</v>
      </c>
      <c r="M430" s="8" t="str">
        <f>IFERROR(IF(INDEX('ce raw data'!$C$2:$CZ$3000,MATCH(1,INDEX(('ce raw data'!$A$2:$A$3000=C380)*('ce raw data'!$B$2:$B$3000=$B431),,),0),MATCH(SUBSTITUTE(M383,"Allele","Height"),'ce raw data'!$C$1:$CZ$1,0))="","-",INDEX('ce raw data'!$C$2:$CZ$3000,MATCH(1,INDEX(('ce raw data'!$A$2:$A$3000=C380)*('ce raw data'!$B$2:$B$3000=$B431),,),0),MATCH(SUBSTITUTE(M383,"Allele","Height"),'ce raw data'!$C$1:$CZ$1,0))),"-")</f>
        <v>-</v>
      </c>
      <c r="N430" s="8" t="str">
        <f>IFERROR(IF(INDEX('ce raw data'!$C$2:$CZ$3000,MATCH(1,INDEX(('ce raw data'!$A$2:$A$3000=C380)*('ce raw data'!$B$2:$B$3000=$B431),,),0),MATCH(SUBSTITUTE(N383,"Allele","Height"),'ce raw data'!$C$1:$CZ$1,0))="","-",INDEX('ce raw data'!$C$2:$CZ$3000,MATCH(1,INDEX(('ce raw data'!$A$2:$A$3000=C380)*('ce raw data'!$B$2:$B$3000=$B431),,),0),MATCH(SUBSTITUTE(N383,"Allele","Height"),'ce raw data'!$C$1:$CZ$1,0))),"-")</f>
        <v>-</v>
      </c>
    </row>
    <row r="431" spans="2:14" x14ac:dyDescent="0.4">
      <c r="B431" s="13" t="str">
        <f>'Allele Call Table'!$A$117</f>
        <v>DYS391</v>
      </c>
      <c r="C431" s="8" t="str">
        <f>IFERROR(IF(INDEX('ce raw data'!$C$2:$CZ$3000,MATCH(1,INDEX(('ce raw data'!$A$2:$A$3000=C380)*('ce raw data'!$B$2:$B$3000=$B431),,),0),MATCH(C383,'ce raw data'!$C$1:$CZ$1,0))="","-",INDEX('ce raw data'!$C$2:$CZ$3000,MATCH(1,INDEX(('ce raw data'!$A$2:$A$3000=C380)*('ce raw data'!$B$2:$B$3000=$B431),,),0),MATCH(C383,'ce raw data'!$C$1:$CZ$1,0))),"-")</f>
        <v>-</v>
      </c>
      <c r="D431" s="8" t="str">
        <f>IFERROR(IF(INDEX('ce raw data'!$C$2:$CZ$3000,MATCH(1,INDEX(('ce raw data'!$A$2:$A$3000=C380)*('ce raw data'!$B$2:$B$3000=$B431),,),0),MATCH(D383,'ce raw data'!$C$1:$CZ$1,0))="","-",INDEX('ce raw data'!$C$2:$CZ$3000,MATCH(1,INDEX(('ce raw data'!$A$2:$A$3000=C380)*('ce raw data'!$B$2:$B$3000=$B431),,),0),MATCH(D383,'ce raw data'!$C$1:$CZ$1,0))),"-")</f>
        <v>-</v>
      </c>
      <c r="E431" s="8" t="str">
        <f>IFERROR(IF(INDEX('ce raw data'!$C$2:$CZ$3000,MATCH(1,INDEX(('ce raw data'!$A$2:$A$3000=C380)*('ce raw data'!$B$2:$B$3000=$B431),,),0),MATCH(E383,'ce raw data'!$C$1:$CZ$1,0))="","-",INDEX('ce raw data'!$C$2:$CZ$3000,MATCH(1,INDEX(('ce raw data'!$A$2:$A$3000=C380)*('ce raw data'!$B$2:$B$3000=$B431),,),0),MATCH(E383,'ce raw data'!$C$1:$CZ$1,0))),"-")</f>
        <v>-</v>
      </c>
      <c r="F431" s="8" t="str">
        <f>IFERROR(IF(INDEX('ce raw data'!$C$2:$CZ$3000,MATCH(1,INDEX(('ce raw data'!$A$2:$A$3000=C380)*('ce raw data'!$B$2:$B$3000=$B431),,),0),MATCH(F383,'ce raw data'!$C$1:$CZ$1,0))="","-",INDEX('ce raw data'!$C$2:$CZ$3000,MATCH(1,INDEX(('ce raw data'!$A$2:$A$3000=C380)*('ce raw data'!$B$2:$B$3000=$B431),,),0),MATCH(F383,'ce raw data'!$C$1:$CZ$1,0))),"-")</f>
        <v>-</v>
      </c>
      <c r="G431" s="8" t="str">
        <f>IFERROR(IF(INDEX('ce raw data'!$C$2:$CZ$3000,MATCH(1,INDEX(('ce raw data'!$A$2:$A$3000=C380)*('ce raw data'!$B$2:$B$3000=$B431),,),0),MATCH(G383,'ce raw data'!$C$1:$CZ$1,0))="","-",INDEX('ce raw data'!$C$2:$CZ$3000,MATCH(1,INDEX(('ce raw data'!$A$2:$A$3000=C380)*('ce raw data'!$B$2:$B$3000=$B431),,),0),MATCH(G383,'ce raw data'!$C$1:$CZ$1,0))),"-")</f>
        <v>-</v>
      </c>
      <c r="H431" s="8" t="str">
        <f>IFERROR(IF(INDEX('ce raw data'!$C$2:$CZ$3000,MATCH(1,INDEX(('ce raw data'!$A$2:$A$3000=C380)*('ce raw data'!$B$2:$B$3000=$B431),,),0),MATCH(H383,'ce raw data'!$C$1:$CZ$1,0))="","-",INDEX('ce raw data'!$C$2:$CZ$3000,MATCH(1,INDEX(('ce raw data'!$A$2:$A$3000=C380)*('ce raw data'!$B$2:$B$3000=$B431),,),0),MATCH(H383,'ce raw data'!$C$1:$CZ$1,0))),"-")</f>
        <v>-</v>
      </c>
      <c r="I431" s="8" t="str">
        <f>IFERROR(IF(INDEX('ce raw data'!$C$2:$CZ$3000,MATCH(1,INDEX(('ce raw data'!$A$2:$A$3000=C380)*('ce raw data'!$B$2:$B$3000=$B431),,),0),MATCH(I383,'ce raw data'!$C$1:$CZ$1,0))="","-",INDEX('ce raw data'!$C$2:$CZ$3000,MATCH(1,INDEX(('ce raw data'!$A$2:$A$3000=C380)*('ce raw data'!$B$2:$B$3000=$B431),,),0),MATCH(I383,'ce raw data'!$C$1:$CZ$1,0))),"-")</f>
        <v>-</v>
      </c>
      <c r="J431" s="8" t="str">
        <f>IFERROR(IF(INDEX('ce raw data'!$C$2:$CZ$3000,MATCH(1,INDEX(('ce raw data'!$A$2:$A$3000=C380)*('ce raw data'!$B$2:$B$3000=$B431),,),0),MATCH(J383,'ce raw data'!$C$1:$CZ$1,0))="","-",INDEX('ce raw data'!$C$2:$CZ$3000,MATCH(1,INDEX(('ce raw data'!$A$2:$A$3000=C380)*('ce raw data'!$B$2:$B$3000=$B431),,),0),MATCH(J383,'ce raw data'!$C$1:$CZ$1,0))),"-")</f>
        <v>-</v>
      </c>
      <c r="K431" s="8" t="str">
        <f>IFERROR(IF(INDEX('ce raw data'!$C$2:$CZ$3000,MATCH(1,INDEX(('ce raw data'!$A$2:$A$3000=C380)*('ce raw data'!$B$2:$B$3000=$B431),,),0),MATCH(K383,'ce raw data'!$C$1:$CZ$1,0))="","-",INDEX('ce raw data'!$C$2:$CZ$3000,MATCH(1,INDEX(('ce raw data'!$A$2:$A$3000=C380)*('ce raw data'!$B$2:$B$3000=$B431),,),0),MATCH(K383,'ce raw data'!$C$1:$CZ$1,0))),"-")</f>
        <v>-</v>
      </c>
      <c r="L431" s="8" t="str">
        <f>IFERROR(IF(INDEX('ce raw data'!$C$2:$CZ$3000,MATCH(1,INDEX(('ce raw data'!$A$2:$A$3000=C380)*('ce raw data'!$B$2:$B$3000=$B431),,),0),MATCH(L383,'ce raw data'!$C$1:$CZ$1,0))="","-",INDEX('ce raw data'!$C$2:$CZ$3000,MATCH(1,INDEX(('ce raw data'!$A$2:$A$3000=C380)*('ce raw data'!$B$2:$B$3000=$B431),,),0),MATCH(L383,'ce raw data'!$C$1:$CZ$1,0))),"-")</f>
        <v>-</v>
      </c>
      <c r="M431" s="8" t="str">
        <f>IFERROR(IF(INDEX('ce raw data'!$C$2:$CZ$3000,MATCH(1,INDEX(('ce raw data'!$A$2:$A$3000=C380)*('ce raw data'!$B$2:$B$3000=$B431),,),0),MATCH(M383,'ce raw data'!$C$1:$CZ$1,0))="","-",INDEX('ce raw data'!$C$2:$CZ$3000,MATCH(1,INDEX(('ce raw data'!$A$2:$A$3000=C380)*('ce raw data'!$B$2:$B$3000=$B431),,),0),MATCH(M383,'ce raw data'!$C$1:$CZ$1,0))),"-")</f>
        <v>-</v>
      </c>
      <c r="N431" s="8" t="str">
        <f>IFERROR(IF(INDEX('ce raw data'!$C$2:$CZ$3000,MATCH(1,INDEX(('ce raw data'!$A$2:$A$3000=C380)*('ce raw data'!$B$2:$B$3000=$B431),,),0),MATCH(N383,'ce raw data'!$C$1:$CZ$1,0))="","-",INDEX('ce raw data'!$C$2:$CZ$3000,MATCH(1,INDEX(('ce raw data'!$A$2:$A$3000=C380)*('ce raw data'!$B$2:$B$3000=$B431),,),0),MATCH(N383,'ce raw data'!$C$1:$CZ$1,0))),"-")</f>
        <v>-</v>
      </c>
    </row>
    <row r="432" spans="2:14" hidden="1" x14ac:dyDescent="0.4">
      <c r="B432" s="13"/>
      <c r="C432" s="8" t="str">
        <f>IFERROR(IF(INDEX('ce raw data'!$C$2:$CZ$3000,MATCH(1,INDEX(('ce raw data'!$A$2:$A$3000=C380)*('ce raw data'!$B$2:$B$3000=$B433),,),0),MATCH(SUBSTITUTE(C383,"Allele","Height"),'ce raw data'!$C$1:$CZ$1,0))="","-",INDEX('ce raw data'!$C$2:$CZ$3000,MATCH(1,INDEX(('ce raw data'!$A$2:$A$3000=C380)*('ce raw data'!$B$2:$B$3000=$B433),,),0),MATCH(SUBSTITUTE(C383,"Allele","Height"),'ce raw data'!$C$1:$CZ$1,0))),"-")</f>
        <v>-</v>
      </c>
      <c r="D432" s="8" t="str">
        <f>IFERROR(IF(INDEX('ce raw data'!$C$2:$CZ$3000,MATCH(1,INDEX(('ce raw data'!$A$2:$A$3000=C380)*('ce raw data'!$B$2:$B$3000=$B433),,),0),MATCH(SUBSTITUTE(D383,"Allele","Height"),'ce raw data'!$C$1:$CZ$1,0))="","-",INDEX('ce raw data'!$C$2:$CZ$3000,MATCH(1,INDEX(('ce raw data'!$A$2:$A$3000=C380)*('ce raw data'!$B$2:$B$3000=$B433),,),0),MATCH(SUBSTITUTE(D383,"Allele","Height"),'ce raw data'!$C$1:$CZ$1,0))),"-")</f>
        <v>-</v>
      </c>
      <c r="E432" s="8" t="str">
        <f>IFERROR(IF(INDEX('ce raw data'!$C$2:$CZ$3000,MATCH(1,INDEX(('ce raw data'!$A$2:$A$3000=C380)*('ce raw data'!$B$2:$B$3000=$B433),,),0),MATCH(SUBSTITUTE(E383,"Allele","Height"),'ce raw data'!$C$1:$CZ$1,0))="","-",INDEX('ce raw data'!$C$2:$CZ$3000,MATCH(1,INDEX(('ce raw data'!$A$2:$A$3000=C380)*('ce raw data'!$B$2:$B$3000=$B433),,),0),MATCH(SUBSTITUTE(E383,"Allele","Height"),'ce raw data'!$C$1:$CZ$1,0))),"-")</f>
        <v>-</v>
      </c>
      <c r="F432" s="8" t="str">
        <f>IFERROR(IF(INDEX('ce raw data'!$C$2:$CZ$3000,MATCH(1,INDEX(('ce raw data'!$A$2:$A$3000=C380)*('ce raw data'!$B$2:$B$3000=$B433),,),0),MATCH(SUBSTITUTE(F383,"Allele","Height"),'ce raw data'!$C$1:$CZ$1,0))="","-",INDEX('ce raw data'!$C$2:$CZ$3000,MATCH(1,INDEX(('ce raw data'!$A$2:$A$3000=C380)*('ce raw data'!$B$2:$B$3000=$B433),,),0),MATCH(SUBSTITUTE(F383,"Allele","Height"),'ce raw data'!$C$1:$CZ$1,0))),"-")</f>
        <v>-</v>
      </c>
      <c r="G432" s="8" t="str">
        <f>IFERROR(IF(INDEX('ce raw data'!$C$2:$CZ$3000,MATCH(1,INDEX(('ce raw data'!$A$2:$A$3000=C380)*('ce raw data'!$B$2:$B$3000=$B433),,),0),MATCH(SUBSTITUTE(G383,"Allele","Height"),'ce raw data'!$C$1:$CZ$1,0))="","-",INDEX('ce raw data'!$C$2:$CZ$3000,MATCH(1,INDEX(('ce raw data'!$A$2:$A$3000=C380)*('ce raw data'!$B$2:$B$3000=$B433),,),0),MATCH(SUBSTITUTE(G383,"Allele","Height"),'ce raw data'!$C$1:$CZ$1,0))),"-")</f>
        <v>-</v>
      </c>
      <c r="H432" s="8" t="str">
        <f>IFERROR(IF(INDEX('ce raw data'!$C$2:$CZ$3000,MATCH(1,INDEX(('ce raw data'!$A$2:$A$3000=C380)*('ce raw data'!$B$2:$B$3000=$B433),,),0),MATCH(SUBSTITUTE(H383,"Allele","Height"),'ce raw data'!$C$1:$CZ$1,0))="","-",INDEX('ce raw data'!$C$2:$CZ$3000,MATCH(1,INDEX(('ce raw data'!$A$2:$A$3000=C380)*('ce raw data'!$B$2:$B$3000=$B433),,),0),MATCH(SUBSTITUTE(H383,"Allele","Height"),'ce raw data'!$C$1:$CZ$1,0))),"-")</f>
        <v>-</v>
      </c>
      <c r="I432" s="8" t="str">
        <f>IFERROR(IF(INDEX('ce raw data'!$C$2:$CZ$3000,MATCH(1,INDEX(('ce raw data'!$A$2:$A$3000=C380)*('ce raw data'!$B$2:$B$3000=$B433),,),0),MATCH(SUBSTITUTE(I383,"Allele","Height"),'ce raw data'!$C$1:$CZ$1,0))="","-",INDEX('ce raw data'!$C$2:$CZ$3000,MATCH(1,INDEX(('ce raw data'!$A$2:$A$3000=C380)*('ce raw data'!$B$2:$B$3000=$B433),,),0),MATCH(SUBSTITUTE(I383,"Allele","Height"),'ce raw data'!$C$1:$CZ$1,0))),"-")</f>
        <v>-</v>
      </c>
      <c r="J432" s="8" t="str">
        <f>IFERROR(IF(INDEX('ce raw data'!$C$2:$CZ$3000,MATCH(1,INDEX(('ce raw data'!$A$2:$A$3000=C380)*('ce raw data'!$B$2:$B$3000=$B433),,),0),MATCH(SUBSTITUTE(J383,"Allele","Height"),'ce raw data'!$C$1:$CZ$1,0))="","-",INDEX('ce raw data'!$C$2:$CZ$3000,MATCH(1,INDEX(('ce raw data'!$A$2:$A$3000=C380)*('ce raw data'!$B$2:$B$3000=$B433),,),0),MATCH(SUBSTITUTE(J383,"Allele","Height"),'ce raw data'!$C$1:$CZ$1,0))),"-")</f>
        <v>-</v>
      </c>
      <c r="K432" s="8" t="str">
        <f>IFERROR(IF(INDEX('ce raw data'!$C$2:$CZ$3000,MATCH(1,INDEX(('ce raw data'!$A$2:$A$3000=C380)*('ce raw data'!$B$2:$B$3000=$B433),,),0),MATCH(SUBSTITUTE(K383,"Allele","Height"),'ce raw data'!$C$1:$CZ$1,0))="","-",INDEX('ce raw data'!$C$2:$CZ$3000,MATCH(1,INDEX(('ce raw data'!$A$2:$A$3000=C380)*('ce raw data'!$B$2:$B$3000=$B433),,),0),MATCH(SUBSTITUTE(K383,"Allele","Height"),'ce raw data'!$C$1:$CZ$1,0))),"-")</f>
        <v>-</v>
      </c>
      <c r="L432" s="8" t="str">
        <f>IFERROR(IF(INDEX('ce raw data'!$C$2:$CZ$3000,MATCH(1,INDEX(('ce raw data'!$A$2:$A$3000=C380)*('ce raw data'!$B$2:$B$3000=$B433),,),0),MATCH(SUBSTITUTE(L383,"Allele","Height"),'ce raw data'!$C$1:$CZ$1,0))="","-",INDEX('ce raw data'!$C$2:$CZ$3000,MATCH(1,INDEX(('ce raw data'!$A$2:$A$3000=C380)*('ce raw data'!$B$2:$B$3000=$B433),,),0),MATCH(SUBSTITUTE(L383,"Allele","Height"),'ce raw data'!$C$1:$CZ$1,0))),"-")</f>
        <v>-</v>
      </c>
      <c r="M432" s="8" t="str">
        <f>IFERROR(IF(INDEX('ce raw data'!$C$2:$CZ$3000,MATCH(1,INDEX(('ce raw data'!$A$2:$A$3000=C380)*('ce raw data'!$B$2:$B$3000=$B433),,),0),MATCH(SUBSTITUTE(M383,"Allele","Height"),'ce raw data'!$C$1:$CZ$1,0))="","-",INDEX('ce raw data'!$C$2:$CZ$3000,MATCH(1,INDEX(('ce raw data'!$A$2:$A$3000=C380)*('ce raw data'!$B$2:$B$3000=$B433),,),0),MATCH(SUBSTITUTE(M383,"Allele","Height"),'ce raw data'!$C$1:$CZ$1,0))),"-")</f>
        <v>-</v>
      </c>
      <c r="N432" s="8" t="str">
        <f>IFERROR(IF(INDEX('ce raw data'!$C$2:$CZ$3000,MATCH(1,INDEX(('ce raw data'!$A$2:$A$3000=C380)*('ce raw data'!$B$2:$B$3000=$B433),,),0),MATCH(SUBSTITUTE(N383,"Allele","Height"),'ce raw data'!$C$1:$CZ$1,0))="","-",INDEX('ce raw data'!$C$2:$CZ$3000,MATCH(1,INDEX(('ce raw data'!$A$2:$A$3000=C380)*('ce raw data'!$B$2:$B$3000=$B433),,),0),MATCH(SUBSTITUTE(N383,"Allele","Height"),'ce raw data'!$C$1:$CZ$1,0))),"-")</f>
        <v>-</v>
      </c>
    </row>
    <row r="433" spans="2:14" x14ac:dyDescent="0.4">
      <c r="B433" s="13" t="str">
        <f>'Allele Call Table'!$A$119</f>
        <v>FGA</v>
      </c>
      <c r="C433" s="8" t="str">
        <f>IFERROR(IF(INDEX('ce raw data'!$C$2:$CZ$3000,MATCH(1,INDEX(('ce raw data'!$A$2:$A$3000=C380)*('ce raw data'!$B$2:$B$3000=$B433),,),0),MATCH(C383,'ce raw data'!$C$1:$CZ$1,0))="","-",INDEX('ce raw data'!$C$2:$CZ$3000,MATCH(1,INDEX(('ce raw data'!$A$2:$A$3000=C380)*('ce raw data'!$B$2:$B$3000=$B433),,),0),MATCH(C383,'ce raw data'!$C$1:$CZ$1,0))),"-")</f>
        <v>-</v>
      </c>
      <c r="D433" s="8" t="str">
        <f>IFERROR(IF(INDEX('ce raw data'!$C$2:$CZ$3000,MATCH(1,INDEX(('ce raw data'!$A$2:$A$3000=C380)*('ce raw data'!$B$2:$B$3000=$B433),,),0),MATCH(D383,'ce raw data'!$C$1:$CZ$1,0))="","-",INDEX('ce raw data'!$C$2:$CZ$3000,MATCH(1,INDEX(('ce raw data'!$A$2:$A$3000=C380)*('ce raw data'!$B$2:$B$3000=$B433),,),0),MATCH(D383,'ce raw data'!$C$1:$CZ$1,0))),"-")</f>
        <v>-</v>
      </c>
      <c r="E433" s="8" t="str">
        <f>IFERROR(IF(INDEX('ce raw data'!$C$2:$CZ$3000,MATCH(1,INDEX(('ce raw data'!$A$2:$A$3000=C380)*('ce raw data'!$B$2:$B$3000=$B433),,),0),MATCH(E383,'ce raw data'!$C$1:$CZ$1,0))="","-",INDEX('ce raw data'!$C$2:$CZ$3000,MATCH(1,INDEX(('ce raw data'!$A$2:$A$3000=C380)*('ce raw data'!$B$2:$B$3000=$B433),,),0),MATCH(E383,'ce raw data'!$C$1:$CZ$1,0))),"-")</f>
        <v>-</v>
      </c>
      <c r="F433" s="8" t="str">
        <f>IFERROR(IF(INDEX('ce raw data'!$C$2:$CZ$3000,MATCH(1,INDEX(('ce raw data'!$A$2:$A$3000=C380)*('ce raw data'!$B$2:$B$3000=$B433),,),0),MATCH(F383,'ce raw data'!$C$1:$CZ$1,0))="","-",INDEX('ce raw data'!$C$2:$CZ$3000,MATCH(1,INDEX(('ce raw data'!$A$2:$A$3000=C380)*('ce raw data'!$B$2:$B$3000=$B433),,),0),MATCH(F383,'ce raw data'!$C$1:$CZ$1,0))),"-")</f>
        <v>-</v>
      </c>
      <c r="G433" s="8" t="str">
        <f>IFERROR(IF(INDEX('ce raw data'!$C$2:$CZ$3000,MATCH(1,INDEX(('ce raw data'!$A$2:$A$3000=C380)*('ce raw data'!$B$2:$B$3000=$B433),,),0),MATCH(G383,'ce raw data'!$C$1:$CZ$1,0))="","-",INDEX('ce raw data'!$C$2:$CZ$3000,MATCH(1,INDEX(('ce raw data'!$A$2:$A$3000=C380)*('ce raw data'!$B$2:$B$3000=$B433),,),0),MATCH(G383,'ce raw data'!$C$1:$CZ$1,0))),"-")</f>
        <v>-</v>
      </c>
      <c r="H433" s="8" t="str">
        <f>IFERROR(IF(INDEX('ce raw data'!$C$2:$CZ$3000,MATCH(1,INDEX(('ce raw data'!$A$2:$A$3000=C380)*('ce raw data'!$B$2:$B$3000=$B433),,),0),MATCH(H383,'ce raw data'!$C$1:$CZ$1,0))="","-",INDEX('ce raw data'!$C$2:$CZ$3000,MATCH(1,INDEX(('ce raw data'!$A$2:$A$3000=C380)*('ce raw data'!$B$2:$B$3000=$B433),,),0),MATCH(H383,'ce raw data'!$C$1:$CZ$1,0))),"-")</f>
        <v>-</v>
      </c>
      <c r="I433" s="8" t="str">
        <f>IFERROR(IF(INDEX('ce raw data'!$C$2:$CZ$3000,MATCH(1,INDEX(('ce raw data'!$A$2:$A$3000=C380)*('ce raw data'!$B$2:$B$3000=$B433),,),0),MATCH(I383,'ce raw data'!$C$1:$CZ$1,0))="","-",INDEX('ce raw data'!$C$2:$CZ$3000,MATCH(1,INDEX(('ce raw data'!$A$2:$A$3000=C380)*('ce raw data'!$B$2:$B$3000=$B433),,),0),MATCH(I383,'ce raw data'!$C$1:$CZ$1,0))),"-")</f>
        <v>-</v>
      </c>
      <c r="J433" s="8" t="str">
        <f>IFERROR(IF(INDEX('ce raw data'!$C$2:$CZ$3000,MATCH(1,INDEX(('ce raw data'!$A$2:$A$3000=C380)*('ce raw data'!$B$2:$B$3000=$B433),,),0),MATCH(J383,'ce raw data'!$C$1:$CZ$1,0))="","-",INDEX('ce raw data'!$C$2:$CZ$3000,MATCH(1,INDEX(('ce raw data'!$A$2:$A$3000=C380)*('ce raw data'!$B$2:$B$3000=$B433),,),0),MATCH(J383,'ce raw data'!$C$1:$CZ$1,0))),"-")</f>
        <v>-</v>
      </c>
      <c r="K433" s="8" t="str">
        <f>IFERROR(IF(INDEX('ce raw data'!$C$2:$CZ$3000,MATCH(1,INDEX(('ce raw data'!$A$2:$A$3000=C380)*('ce raw data'!$B$2:$B$3000=$B433),,),0),MATCH(K383,'ce raw data'!$C$1:$CZ$1,0))="","-",INDEX('ce raw data'!$C$2:$CZ$3000,MATCH(1,INDEX(('ce raw data'!$A$2:$A$3000=C380)*('ce raw data'!$B$2:$B$3000=$B433),,),0),MATCH(K383,'ce raw data'!$C$1:$CZ$1,0))),"-")</f>
        <v>-</v>
      </c>
      <c r="L433" s="8" t="str">
        <f>IFERROR(IF(INDEX('ce raw data'!$C$2:$CZ$3000,MATCH(1,INDEX(('ce raw data'!$A$2:$A$3000=C380)*('ce raw data'!$B$2:$B$3000=$B433),,),0),MATCH(L383,'ce raw data'!$C$1:$CZ$1,0))="","-",INDEX('ce raw data'!$C$2:$CZ$3000,MATCH(1,INDEX(('ce raw data'!$A$2:$A$3000=C380)*('ce raw data'!$B$2:$B$3000=$B433),,),0),MATCH(L383,'ce raw data'!$C$1:$CZ$1,0))),"-")</f>
        <v>-</v>
      </c>
      <c r="M433" s="8" t="str">
        <f>IFERROR(IF(INDEX('ce raw data'!$C$2:$CZ$3000,MATCH(1,INDEX(('ce raw data'!$A$2:$A$3000=C380)*('ce raw data'!$B$2:$B$3000=$B433),,),0),MATCH(M383,'ce raw data'!$C$1:$CZ$1,0))="","-",INDEX('ce raw data'!$C$2:$CZ$3000,MATCH(1,INDEX(('ce raw data'!$A$2:$A$3000=C380)*('ce raw data'!$B$2:$B$3000=$B433),,),0),MATCH(M383,'ce raw data'!$C$1:$CZ$1,0))),"-")</f>
        <v>-</v>
      </c>
      <c r="N433" s="8" t="str">
        <f>IFERROR(IF(INDEX('ce raw data'!$C$2:$CZ$3000,MATCH(1,INDEX(('ce raw data'!$A$2:$A$3000=C380)*('ce raw data'!$B$2:$B$3000=$B433),,),0),MATCH(N383,'ce raw data'!$C$1:$CZ$1,0))="","-",INDEX('ce raw data'!$C$2:$CZ$3000,MATCH(1,INDEX(('ce raw data'!$A$2:$A$3000=C380)*('ce raw data'!$B$2:$B$3000=$B433),,),0),MATCH(N383,'ce raw data'!$C$1:$CZ$1,0))),"-")</f>
        <v>-</v>
      </c>
    </row>
    <row r="434" spans="2:14" hidden="1" x14ac:dyDescent="0.4">
      <c r="B434" s="13"/>
      <c r="C434" s="8" t="str">
        <f>IFERROR(IF(INDEX('ce raw data'!$C$2:$CZ$3000,MATCH(1,INDEX(('ce raw data'!$A$2:$A$3000=C380)*('ce raw data'!$B$2:$B$3000=$B435),,),0),MATCH(SUBSTITUTE(C383,"Allele","Height"),'ce raw data'!$C$1:$CZ$1,0))="","-",INDEX('ce raw data'!$C$2:$CZ$3000,MATCH(1,INDEX(('ce raw data'!$A$2:$A$3000=C380)*('ce raw data'!$B$2:$B$3000=$B435),,),0),MATCH(SUBSTITUTE(C383,"Allele","Height"),'ce raw data'!$C$1:$CZ$1,0))),"-")</f>
        <v>-</v>
      </c>
      <c r="D434" s="8" t="str">
        <f>IFERROR(IF(INDEX('ce raw data'!$C$2:$CZ$3000,MATCH(1,INDEX(('ce raw data'!$A$2:$A$3000=C380)*('ce raw data'!$B$2:$B$3000=$B435),,),0),MATCH(SUBSTITUTE(D383,"Allele","Height"),'ce raw data'!$C$1:$CZ$1,0))="","-",INDEX('ce raw data'!$C$2:$CZ$3000,MATCH(1,INDEX(('ce raw data'!$A$2:$A$3000=C380)*('ce raw data'!$B$2:$B$3000=$B435),,),0),MATCH(SUBSTITUTE(D383,"Allele","Height"),'ce raw data'!$C$1:$CZ$1,0))),"-")</f>
        <v>-</v>
      </c>
      <c r="E434" s="8" t="str">
        <f>IFERROR(IF(INDEX('ce raw data'!$C$2:$CZ$3000,MATCH(1,INDEX(('ce raw data'!$A$2:$A$3000=C380)*('ce raw data'!$B$2:$B$3000=$B435),,),0),MATCH(SUBSTITUTE(E383,"Allele","Height"),'ce raw data'!$C$1:$CZ$1,0))="","-",INDEX('ce raw data'!$C$2:$CZ$3000,MATCH(1,INDEX(('ce raw data'!$A$2:$A$3000=C380)*('ce raw data'!$B$2:$B$3000=$B435),,),0),MATCH(SUBSTITUTE(E383,"Allele","Height"),'ce raw data'!$C$1:$CZ$1,0))),"-")</f>
        <v>-</v>
      </c>
      <c r="F434" s="8" t="str">
        <f>IFERROR(IF(INDEX('ce raw data'!$C$2:$CZ$3000,MATCH(1,INDEX(('ce raw data'!$A$2:$A$3000=C380)*('ce raw data'!$B$2:$B$3000=$B435),,),0),MATCH(SUBSTITUTE(F383,"Allele","Height"),'ce raw data'!$C$1:$CZ$1,0))="","-",INDEX('ce raw data'!$C$2:$CZ$3000,MATCH(1,INDEX(('ce raw data'!$A$2:$A$3000=C380)*('ce raw data'!$B$2:$B$3000=$B435),,),0),MATCH(SUBSTITUTE(F383,"Allele","Height"),'ce raw data'!$C$1:$CZ$1,0))),"-")</f>
        <v>-</v>
      </c>
      <c r="G434" s="8" t="str">
        <f>IFERROR(IF(INDEX('ce raw data'!$C$2:$CZ$3000,MATCH(1,INDEX(('ce raw data'!$A$2:$A$3000=C380)*('ce raw data'!$B$2:$B$3000=$B435),,),0),MATCH(SUBSTITUTE(G383,"Allele","Height"),'ce raw data'!$C$1:$CZ$1,0))="","-",INDEX('ce raw data'!$C$2:$CZ$3000,MATCH(1,INDEX(('ce raw data'!$A$2:$A$3000=C380)*('ce raw data'!$B$2:$B$3000=$B435),,),0),MATCH(SUBSTITUTE(G383,"Allele","Height"),'ce raw data'!$C$1:$CZ$1,0))),"-")</f>
        <v>-</v>
      </c>
      <c r="H434" s="8" t="str">
        <f>IFERROR(IF(INDEX('ce raw data'!$C$2:$CZ$3000,MATCH(1,INDEX(('ce raw data'!$A$2:$A$3000=C380)*('ce raw data'!$B$2:$B$3000=$B435),,),0),MATCH(SUBSTITUTE(H383,"Allele","Height"),'ce raw data'!$C$1:$CZ$1,0))="","-",INDEX('ce raw data'!$C$2:$CZ$3000,MATCH(1,INDEX(('ce raw data'!$A$2:$A$3000=C380)*('ce raw data'!$B$2:$B$3000=$B435),,),0),MATCH(SUBSTITUTE(H383,"Allele","Height"),'ce raw data'!$C$1:$CZ$1,0))),"-")</f>
        <v>-</v>
      </c>
      <c r="I434" s="8" t="str">
        <f>IFERROR(IF(INDEX('ce raw data'!$C$2:$CZ$3000,MATCH(1,INDEX(('ce raw data'!$A$2:$A$3000=C380)*('ce raw data'!$B$2:$B$3000=$B435),,),0),MATCH(SUBSTITUTE(I383,"Allele","Height"),'ce raw data'!$C$1:$CZ$1,0))="","-",INDEX('ce raw data'!$C$2:$CZ$3000,MATCH(1,INDEX(('ce raw data'!$A$2:$A$3000=C380)*('ce raw data'!$B$2:$B$3000=$B435),,),0),MATCH(SUBSTITUTE(I383,"Allele","Height"),'ce raw data'!$C$1:$CZ$1,0))),"-")</f>
        <v>-</v>
      </c>
      <c r="J434" s="8" t="str">
        <f>IFERROR(IF(INDEX('ce raw data'!$C$2:$CZ$3000,MATCH(1,INDEX(('ce raw data'!$A$2:$A$3000=C380)*('ce raw data'!$B$2:$B$3000=$B435),,),0),MATCH(SUBSTITUTE(J383,"Allele","Height"),'ce raw data'!$C$1:$CZ$1,0))="","-",INDEX('ce raw data'!$C$2:$CZ$3000,MATCH(1,INDEX(('ce raw data'!$A$2:$A$3000=C380)*('ce raw data'!$B$2:$B$3000=$B435),,),0),MATCH(SUBSTITUTE(J383,"Allele","Height"),'ce raw data'!$C$1:$CZ$1,0))),"-")</f>
        <v>-</v>
      </c>
      <c r="K434" s="8" t="str">
        <f>IFERROR(IF(INDEX('ce raw data'!$C$2:$CZ$3000,MATCH(1,INDEX(('ce raw data'!$A$2:$A$3000=C380)*('ce raw data'!$B$2:$B$3000=$B435),,),0),MATCH(SUBSTITUTE(K383,"Allele","Height"),'ce raw data'!$C$1:$CZ$1,0))="","-",INDEX('ce raw data'!$C$2:$CZ$3000,MATCH(1,INDEX(('ce raw data'!$A$2:$A$3000=C380)*('ce raw data'!$B$2:$B$3000=$B435),,),0),MATCH(SUBSTITUTE(K383,"Allele","Height"),'ce raw data'!$C$1:$CZ$1,0))),"-")</f>
        <v>-</v>
      </c>
      <c r="L434" s="8" t="str">
        <f>IFERROR(IF(INDEX('ce raw data'!$C$2:$CZ$3000,MATCH(1,INDEX(('ce raw data'!$A$2:$A$3000=C380)*('ce raw data'!$B$2:$B$3000=$B435),,),0),MATCH(SUBSTITUTE(L383,"Allele","Height"),'ce raw data'!$C$1:$CZ$1,0))="","-",INDEX('ce raw data'!$C$2:$CZ$3000,MATCH(1,INDEX(('ce raw data'!$A$2:$A$3000=C380)*('ce raw data'!$B$2:$B$3000=$B435),,),0),MATCH(SUBSTITUTE(L383,"Allele","Height"),'ce raw data'!$C$1:$CZ$1,0))),"-")</f>
        <v>-</v>
      </c>
      <c r="M434" s="8" t="str">
        <f>IFERROR(IF(INDEX('ce raw data'!$C$2:$CZ$3000,MATCH(1,INDEX(('ce raw data'!$A$2:$A$3000=C380)*('ce raw data'!$B$2:$B$3000=$B435),,),0),MATCH(SUBSTITUTE(M383,"Allele","Height"),'ce raw data'!$C$1:$CZ$1,0))="","-",INDEX('ce raw data'!$C$2:$CZ$3000,MATCH(1,INDEX(('ce raw data'!$A$2:$A$3000=C380)*('ce raw data'!$B$2:$B$3000=$B435),,),0),MATCH(SUBSTITUTE(M383,"Allele","Height"),'ce raw data'!$C$1:$CZ$1,0))),"-")</f>
        <v>-</v>
      </c>
      <c r="N434" s="8" t="str">
        <f>IFERROR(IF(INDEX('ce raw data'!$C$2:$CZ$3000,MATCH(1,INDEX(('ce raw data'!$A$2:$A$3000=C380)*('ce raw data'!$B$2:$B$3000=$B435),,),0),MATCH(SUBSTITUTE(N383,"Allele","Height"),'ce raw data'!$C$1:$CZ$1,0))="","-",INDEX('ce raw data'!$C$2:$CZ$3000,MATCH(1,INDEX(('ce raw data'!$A$2:$A$3000=C380)*('ce raw data'!$B$2:$B$3000=$B435),,),0),MATCH(SUBSTITUTE(N383,"Allele","Height"),'ce raw data'!$C$1:$CZ$1,0))),"-")</f>
        <v>-</v>
      </c>
    </row>
    <row r="435" spans="2:14" x14ac:dyDescent="0.4">
      <c r="B435" s="13" t="str">
        <f>'Allele Call Table'!$A$121</f>
        <v>DYS576</v>
      </c>
      <c r="C435" s="8" t="str">
        <f>IFERROR(IF(INDEX('ce raw data'!$C$2:$CZ$3000,MATCH(1,INDEX(('ce raw data'!$A$2:$A$3000=C380)*('ce raw data'!$B$2:$B$3000=$B435),,),0),MATCH(C383,'ce raw data'!$C$1:$CZ$1,0))="","-",INDEX('ce raw data'!$C$2:$CZ$3000,MATCH(1,INDEX(('ce raw data'!$A$2:$A$3000=C380)*('ce raw data'!$B$2:$B$3000=$B435),,),0),MATCH(C383,'ce raw data'!$C$1:$CZ$1,0))),"-")</f>
        <v>-</v>
      </c>
      <c r="D435" s="8" t="str">
        <f>IFERROR(IF(INDEX('ce raw data'!$C$2:$CZ$3000,MATCH(1,INDEX(('ce raw data'!$A$2:$A$3000=C380)*('ce raw data'!$B$2:$B$3000=$B435),,),0),MATCH(D383,'ce raw data'!$C$1:$CZ$1,0))="","-",INDEX('ce raw data'!$C$2:$CZ$3000,MATCH(1,INDEX(('ce raw data'!$A$2:$A$3000=C380)*('ce raw data'!$B$2:$B$3000=$B435),,),0),MATCH(D383,'ce raw data'!$C$1:$CZ$1,0))),"-")</f>
        <v>-</v>
      </c>
      <c r="E435" s="8" t="str">
        <f>IFERROR(IF(INDEX('ce raw data'!$C$2:$CZ$3000,MATCH(1,INDEX(('ce raw data'!$A$2:$A$3000=C380)*('ce raw data'!$B$2:$B$3000=$B435),,),0),MATCH(E383,'ce raw data'!$C$1:$CZ$1,0))="","-",INDEX('ce raw data'!$C$2:$CZ$3000,MATCH(1,INDEX(('ce raw data'!$A$2:$A$3000=C380)*('ce raw data'!$B$2:$B$3000=$B435),,),0),MATCH(E383,'ce raw data'!$C$1:$CZ$1,0))),"-")</f>
        <v>-</v>
      </c>
      <c r="F435" s="8" t="str">
        <f>IFERROR(IF(INDEX('ce raw data'!$C$2:$CZ$3000,MATCH(1,INDEX(('ce raw data'!$A$2:$A$3000=C380)*('ce raw data'!$B$2:$B$3000=$B435),,),0),MATCH(F383,'ce raw data'!$C$1:$CZ$1,0))="","-",INDEX('ce raw data'!$C$2:$CZ$3000,MATCH(1,INDEX(('ce raw data'!$A$2:$A$3000=C380)*('ce raw data'!$B$2:$B$3000=$B435),,),0),MATCH(F383,'ce raw data'!$C$1:$CZ$1,0))),"-")</f>
        <v>-</v>
      </c>
      <c r="G435" s="8" t="str">
        <f>IFERROR(IF(INDEX('ce raw data'!$C$2:$CZ$3000,MATCH(1,INDEX(('ce raw data'!$A$2:$A$3000=C380)*('ce raw data'!$B$2:$B$3000=$B435),,),0),MATCH(G383,'ce raw data'!$C$1:$CZ$1,0))="","-",INDEX('ce raw data'!$C$2:$CZ$3000,MATCH(1,INDEX(('ce raw data'!$A$2:$A$3000=C380)*('ce raw data'!$B$2:$B$3000=$B435),,),0),MATCH(G383,'ce raw data'!$C$1:$CZ$1,0))),"-")</f>
        <v>-</v>
      </c>
      <c r="H435" s="8" t="str">
        <f>IFERROR(IF(INDEX('ce raw data'!$C$2:$CZ$3000,MATCH(1,INDEX(('ce raw data'!$A$2:$A$3000=C380)*('ce raw data'!$B$2:$B$3000=$B435),,),0),MATCH(H383,'ce raw data'!$C$1:$CZ$1,0))="","-",INDEX('ce raw data'!$C$2:$CZ$3000,MATCH(1,INDEX(('ce raw data'!$A$2:$A$3000=C380)*('ce raw data'!$B$2:$B$3000=$B435),,),0),MATCH(H383,'ce raw data'!$C$1:$CZ$1,0))),"-")</f>
        <v>-</v>
      </c>
      <c r="I435" s="8" t="str">
        <f>IFERROR(IF(INDEX('ce raw data'!$C$2:$CZ$3000,MATCH(1,INDEX(('ce raw data'!$A$2:$A$3000=C380)*('ce raw data'!$B$2:$B$3000=$B435),,),0),MATCH(I383,'ce raw data'!$C$1:$CZ$1,0))="","-",INDEX('ce raw data'!$C$2:$CZ$3000,MATCH(1,INDEX(('ce raw data'!$A$2:$A$3000=C380)*('ce raw data'!$B$2:$B$3000=$B435),,),0),MATCH(I383,'ce raw data'!$C$1:$CZ$1,0))),"-")</f>
        <v>-</v>
      </c>
      <c r="J435" s="8" t="str">
        <f>IFERROR(IF(INDEX('ce raw data'!$C$2:$CZ$3000,MATCH(1,INDEX(('ce raw data'!$A$2:$A$3000=C380)*('ce raw data'!$B$2:$B$3000=$B435),,),0),MATCH(J383,'ce raw data'!$C$1:$CZ$1,0))="","-",INDEX('ce raw data'!$C$2:$CZ$3000,MATCH(1,INDEX(('ce raw data'!$A$2:$A$3000=C380)*('ce raw data'!$B$2:$B$3000=$B435),,),0),MATCH(J383,'ce raw data'!$C$1:$CZ$1,0))),"-")</f>
        <v>-</v>
      </c>
      <c r="K435" s="8" t="str">
        <f>IFERROR(IF(INDEX('ce raw data'!$C$2:$CZ$3000,MATCH(1,INDEX(('ce raw data'!$A$2:$A$3000=C380)*('ce raw data'!$B$2:$B$3000=$B435),,),0),MATCH(K383,'ce raw data'!$C$1:$CZ$1,0))="","-",INDEX('ce raw data'!$C$2:$CZ$3000,MATCH(1,INDEX(('ce raw data'!$A$2:$A$3000=C380)*('ce raw data'!$B$2:$B$3000=$B435),,),0),MATCH(K383,'ce raw data'!$C$1:$CZ$1,0))),"-")</f>
        <v>-</v>
      </c>
      <c r="L435" s="8" t="str">
        <f>IFERROR(IF(INDEX('ce raw data'!$C$2:$CZ$3000,MATCH(1,INDEX(('ce raw data'!$A$2:$A$3000=C380)*('ce raw data'!$B$2:$B$3000=$B435),,),0),MATCH(L383,'ce raw data'!$C$1:$CZ$1,0))="","-",INDEX('ce raw data'!$C$2:$CZ$3000,MATCH(1,INDEX(('ce raw data'!$A$2:$A$3000=C380)*('ce raw data'!$B$2:$B$3000=$B435),,),0),MATCH(L383,'ce raw data'!$C$1:$CZ$1,0))),"-")</f>
        <v>-</v>
      </c>
      <c r="M435" s="8" t="str">
        <f>IFERROR(IF(INDEX('ce raw data'!$C$2:$CZ$3000,MATCH(1,INDEX(('ce raw data'!$A$2:$A$3000=C380)*('ce raw data'!$B$2:$B$3000=$B435),,),0),MATCH(M383,'ce raw data'!$C$1:$CZ$1,0))="","-",INDEX('ce raw data'!$C$2:$CZ$3000,MATCH(1,INDEX(('ce raw data'!$A$2:$A$3000=C380)*('ce raw data'!$B$2:$B$3000=$B435),,),0),MATCH(M383,'ce raw data'!$C$1:$CZ$1,0))),"-")</f>
        <v>-</v>
      </c>
      <c r="N435" s="8" t="str">
        <f>IFERROR(IF(INDEX('ce raw data'!$C$2:$CZ$3000,MATCH(1,INDEX(('ce raw data'!$A$2:$A$3000=C380)*('ce raw data'!$B$2:$B$3000=$B435),,),0),MATCH(N383,'ce raw data'!$C$1:$CZ$1,0))="","-",INDEX('ce raw data'!$C$2:$CZ$3000,MATCH(1,INDEX(('ce raw data'!$A$2:$A$3000=C380)*('ce raw data'!$B$2:$B$3000=$B435),,),0),MATCH(N383,'ce raw data'!$C$1:$CZ$1,0))),"-")</f>
        <v>-</v>
      </c>
    </row>
    <row r="436" spans="2:14" hidden="1" x14ac:dyDescent="0.4">
      <c r="B436" s="13"/>
      <c r="C436" s="8" t="str">
        <f>IFERROR(IF(INDEX('ce raw data'!$C$2:$CZ$3000,MATCH(1,INDEX(('ce raw data'!$A$2:$A$3000=C380)*('ce raw data'!$B$2:$B$3000=$B437),,),0),MATCH(SUBSTITUTE(C383,"Allele","Height"),'ce raw data'!$C$1:$CZ$1,0))="","-",INDEX('ce raw data'!$C$2:$CZ$3000,MATCH(1,INDEX(('ce raw data'!$A$2:$A$3000=C380)*('ce raw data'!$B$2:$B$3000=$B437),,),0),MATCH(SUBSTITUTE(C383,"Allele","Height"),'ce raw data'!$C$1:$CZ$1,0))),"-")</f>
        <v>-</v>
      </c>
      <c r="D436" s="8" t="str">
        <f>IFERROR(IF(INDEX('ce raw data'!$C$2:$CZ$3000,MATCH(1,INDEX(('ce raw data'!$A$2:$A$3000=C380)*('ce raw data'!$B$2:$B$3000=$B437),,),0),MATCH(SUBSTITUTE(D383,"Allele","Height"),'ce raw data'!$C$1:$CZ$1,0))="","-",INDEX('ce raw data'!$C$2:$CZ$3000,MATCH(1,INDEX(('ce raw data'!$A$2:$A$3000=C380)*('ce raw data'!$B$2:$B$3000=$B437),,),0),MATCH(SUBSTITUTE(D383,"Allele","Height"),'ce raw data'!$C$1:$CZ$1,0))),"-")</f>
        <v>-</v>
      </c>
      <c r="E436" s="8" t="str">
        <f>IFERROR(IF(INDEX('ce raw data'!$C$2:$CZ$3000,MATCH(1,INDEX(('ce raw data'!$A$2:$A$3000=C380)*('ce raw data'!$B$2:$B$3000=$B437),,),0),MATCH(SUBSTITUTE(E383,"Allele","Height"),'ce raw data'!$C$1:$CZ$1,0))="","-",INDEX('ce raw data'!$C$2:$CZ$3000,MATCH(1,INDEX(('ce raw data'!$A$2:$A$3000=C380)*('ce raw data'!$B$2:$B$3000=$B437),,),0),MATCH(SUBSTITUTE(E383,"Allele","Height"),'ce raw data'!$C$1:$CZ$1,0))),"-")</f>
        <v>-</v>
      </c>
      <c r="F436" s="8" t="str">
        <f>IFERROR(IF(INDEX('ce raw data'!$C$2:$CZ$3000,MATCH(1,INDEX(('ce raw data'!$A$2:$A$3000=C380)*('ce raw data'!$B$2:$B$3000=$B437),,),0),MATCH(SUBSTITUTE(F383,"Allele","Height"),'ce raw data'!$C$1:$CZ$1,0))="","-",INDEX('ce raw data'!$C$2:$CZ$3000,MATCH(1,INDEX(('ce raw data'!$A$2:$A$3000=C380)*('ce raw data'!$B$2:$B$3000=$B437),,),0),MATCH(SUBSTITUTE(F383,"Allele","Height"),'ce raw data'!$C$1:$CZ$1,0))),"-")</f>
        <v>-</v>
      </c>
      <c r="G436" s="8" t="str">
        <f>IFERROR(IF(INDEX('ce raw data'!$C$2:$CZ$3000,MATCH(1,INDEX(('ce raw data'!$A$2:$A$3000=C380)*('ce raw data'!$B$2:$B$3000=$B437),,),0),MATCH(SUBSTITUTE(G383,"Allele","Height"),'ce raw data'!$C$1:$CZ$1,0))="","-",INDEX('ce raw data'!$C$2:$CZ$3000,MATCH(1,INDEX(('ce raw data'!$A$2:$A$3000=C380)*('ce raw data'!$B$2:$B$3000=$B437),,),0),MATCH(SUBSTITUTE(G383,"Allele","Height"),'ce raw data'!$C$1:$CZ$1,0))),"-")</f>
        <v>-</v>
      </c>
      <c r="H436" s="8" t="str">
        <f>IFERROR(IF(INDEX('ce raw data'!$C$2:$CZ$3000,MATCH(1,INDEX(('ce raw data'!$A$2:$A$3000=C380)*('ce raw data'!$B$2:$B$3000=$B437),,),0),MATCH(SUBSTITUTE(H383,"Allele","Height"),'ce raw data'!$C$1:$CZ$1,0))="","-",INDEX('ce raw data'!$C$2:$CZ$3000,MATCH(1,INDEX(('ce raw data'!$A$2:$A$3000=C380)*('ce raw data'!$B$2:$B$3000=$B437),,),0),MATCH(SUBSTITUTE(H383,"Allele","Height"),'ce raw data'!$C$1:$CZ$1,0))),"-")</f>
        <v>-</v>
      </c>
      <c r="I436" s="8" t="str">
        <f>IFERROR(IF(INDEX('ce raw data'!$C$2:$CZ$3000,MATCH(1,INDEX(('ce raw data'!$A$2:$A$3000=C380)*('ce raw data'!$B$2:$B$3000=$B437),,),0),MATCH(SUBSTITUTE(I383,"Allele","Height"),'ce raw data'!$C$1:$CZ$1,0))="","-",INDEX('ce raw data'!$C$2:$CZ$3000,MATCH(1,INDEX(('ce raw data'!$A$2:$A$3000=C380)*('ce raw data'!$B$2:$B$3000=$B437),,),0),MATCH(SUBSTITUTE(I383,"Allele","Height"),'ce raw data'!$C$1:$CZ$1,0))),"-")</f>
        <v>-</v>
      </c>
      <c r="J436" s="8" t="str">
        <f>IFERROR(IF(INDEX('ce raw data'!$C$2:$CZ$3000,MATCH(1,INDEX(('ce raw data'!$A$2:$A$3000=C380)*('ce raw data'!$B$2:$B$3000=$B437),,),0),MATCH(SUBSTITUTE(J383,"Allele","Height"),'ce raw data'!$C$1:$CZ$1,0))="","-",INDEX('ce raw data'!$C$2:$CZ$3000,MATCH(1,INDEX(('ce raw data'!$A$2:$A$3000=C380)*('ce raw data'!$B$2:$B$3000=$B437),,),0),MATCH(SUBSTITUTE(J383,"Allele","Height"),'ce raw data'!$C$1:$CZ$1,0))),"-")</f>
        <v>-</v>
      </c>
      <c r="K436" s="8" t="str">
        <f>IFERROR(IF(INDEX('ce raw data'!$C$2:$CZ$3000,MATCH(1,INDEX(('ce raw data'!$A$2:$A$3000=C380)*('ce raw data'!$B$2:$B$3000=$B437),,),0),MATCH(SUBSTITUTE(K383,"Allele","Height"),'ce raw data'!$C$1:$CZ$1,0))="","-",INDEX('ce raw data'!$C$2:$CZ$3000,MATCH(1,INDEX(('ce raw data'!$A$2:$A$3000=C380)*('ce raw data'!$B$2:$B$3000=$B437),,),0),MATCH(SUBSTITUTE(K383,"Allele","Height"),'ce raw data'!$C$1:$CZ$1,0))),"-")</f>
        <v>-</v>
      </c>
      <c r="L436" s="8" t="str">
        <f>IFERROR(IF(INDEX('ce raw data'!$C$2:$CZ$3000,MATCH(1,INDEX(('ce raw data'!$A$2:$A$3000=C380)*('ce raw data'!$B$2:$B$3000=$B437),,),0),MATCH(SUBSTITUTE(L383,"Allele","Height"),'ce raw data'!$C$1:$CZ$1,0))="","-",INDEX('ce raw data'!$C$2:$CZ$3000,MATCH(1,INDEX(('ce raw data'!$A$2:$A$3000=C380)*('ce raw data'!$B$2:$B$3000=$B437),,),0),MATCH(SUBSTITUTE(L383,"Allele","Height"),'ce raw data'!$C$1:$CZ$1,0))),"-")</f>
        <v>-</v>
      </c>
      <c r="M436" s="8" t="str">
        <f>IFERROR(IF(INDEX('ce raw data'!$C$2:$CZ$3000,MATCH(1,INDEX(('ce raw data'!$A$2:$A$3000=C380)*('ce raw data'!$B$2:$B$3000=$B437),,),0),MATCH(SUBSTITUTE(M383,"Allele","Height"),'ce raw data'!$C$1:$CZ$1,0))="","-",INDEX('ce raw data'!$C$2:$CZ$3000,MATCH(1,INDEX(('ce raw data'!$A$2:$A$3000=C380)*('ce raw data'!$B$2:$B$3000=$B437),,),0),MATCH(SUBSTITUTE(M383,"Allele","Height"),'ce raw data'!$C$1:$CZ$1,0))),"-")</f>
        <v>-</v>
      </c>
      <c r="N436" s="8" t="str">
        <f>IFERROR(IF(INDEX('ce raw data'!$C$2:$CZ$3000,MATCH(1,INDEX(('ce raw data'!$A$2:$A$3000=C380)*('ce raw data'!$B$2:$B$3000=$B437),,),0),MATCH(SUBSTITUTE(N383,"Allele","Height"),'ce raw data'!$C$1:$CZ$1,0))="","-",INDEX('ce raw data'!$C$2:$CZ$3000,MATCH(1,INDEX(('ce raw data'!$A$2:$A$3000=C380)*('ce raw data'!$B$2:$B$3000=$B437),,),0),MATCH(SUBSTITUTE(N383,"Allele","Height"),'ce raw data'!$C$1:$CZ$1,0))),"-")</f>
        <v>-</v>
      </c>
    </row>
    <row r="437" spans="2:14" x14ac:dyDescent="0.4">
      <c r="B437" s="13" t="str">
        <f>'Allele Call Table'!$A$123</f>
        <v>DYS570</v>
      </c>
      <c r="C437" s="8" t="str">
        <f>IFERROR(IF(INDEX('ce raw data'!$C$2:$CZ$3000,MATCH(1,INDEX(('ce raw data'!$A$2:$A$3000=C380)*('ce raw data'!$B$2:$B$3000=$B437),,),0),MATCH(C383,'ce raw data'!$C$1:$CZ$1,0))="","-",INDEX('ce raw data'!$C$2:$CZ$3000,MATCH(1,INDEX(('ce raw data'!$A$2:$A$3000=C380)*('ce raw data'!$B$2:$B$3000=$B437),,),0),MATCH(C383,'ce raw data'!$C$1:$CZ$1,0))),"-")</f>
        <v>-</v>
      </c>
      <c r="D437" s="8" t="str">
        <f>IFERROR(IF(INDEX('ce raw data'!$C$2:$CZ$3000,MATCH(1,INDEX(('ce raw data'!$A$2:$A$3000=C380)*('ce raw data'!$B$2:$B$3000=$B437),,),0),MATCH(D383,'ce raw data'!$C$1:$CZ$1,0))="","-",INDEX('ce raw data'!$C$2:$CZ$3000,MATCH(1,INDEX(('ce raw data'!$A$2:$A$3000=C380)*('ce raw data'!$B$2:$B$3000=$B437),,),0),MATCH(D383,'ce raw data'!$C$1:$CZ$1,0))),"-")</f>
        <v>-</v>
      </c>
      <c r="E437" s="8" t="str">
        <f>IFERROR(IF(INDEX('ce raw data'!$C$2:$CZ$3000,MATCH(1,INDEX(('ce raw data'!$A$2:$A$3000=C380)*('ce raw data'!$B$2:$B$3000=$B437),,),0),MATCH(E383,'ce raw data'!$C$1:$CZ$1,0))="","-",INDEX('ce raw data'!$C$2:$CZ$3000,MATCH(1,INDEX(('ce raw data'!$A$2:$A$3000=C380)*('ce raw data'!$B$2:$B$3000=$B437),,),0),MATCH(E383,'ce raw data'!$C$1:$CZ$1,0))),"-")</f>
        <v>-</v>
      </c>
      <c r="F437" s="8" t="str">
        <f>IFERROR(IF(INDEX('ce raw data'!$C$2:$CZ$3000,MATCH(1,INDEX(('ce raw data'!$A$2:$A$3000=C380)*('ce raw data'!$B$2:$B$3000=$B437),,),0),MATCH(F383,'ce raw data'!$C$1:$CZ$1,0))="","-",INDEX('ce raw data'!$C$2:$CZ$3000,MATCH(1,INDEX(('ce raw data'!$A$2:$A$3000=C380)*('ce raw data'!$B$2:$B$3000=$B437),,),0),MATCH(F383,'ce raw data'!$C$1:$CZ$1,0))),"-")</f>
        <v>-</v>
      </c>
      <c r="G437" s="8" t="str">
        <f>IFERROR(IF(INDEX('ce raw data'!$C$2:$CZ$3000,MATCH(1,INDEX(('ce raw data'!$A$2:$A$3000=C380)*('ce raw data'!$B$2:$B$3000=$B437),,),0),MATCH(G383,'ce raw data'!$C$1:$CZ$1,0))="","-",INDEX('ce raw data'!$C$2:$CZ$3000,MATCH(1,INDEX(('ce raw data'!$A$2:$A$3000=C380)*('ce raw data'!$B$2:$B$3000=$B437),,),0),MATCH(G383,'ce raw data'!$C$1:$CZ$1,0))),"-")</f>
        <v>-</v>
      </c>
      <c r="H437" s="8" t="str">
        <f>IFERROR(IF(INDEX('ce raw data'!$C$2:$CZ$3000,MATCH(1,INDEX(('ce raw data'!$A$2:$A$3000=C380)*('ce raw data'!$B$2:$B$3000=$B437),,),0),MATCH(H383,'ce raw data'!$C$1:$CZ$1,0))="","-",INDEX('ce raw data'!$C$2:$CZ$3000,MATCH(1,INDEX(('ce raw data'!$A$2:$A$3000=C380)*('ce raw data'!$B$2:$B$3000=$B437),,),0),MATCH(H383,'ce raw data'!$C$1:$CZ$1,0))),"-")</f>
        <v>-</v>
      </c>
      <c r="I437" s="8" t="str">
        <f>IFERROR(IF(INDEX('ce raw data'!$C$2:$CZ$3000,MATCH(1,INDEX(('ce raw data'!$A$2:$A$3000=C380)*('ce raw data'!$B$2:$B$3000=$B437),,),0),MATCH(I383,'ce raw data'!$C$1:$CZ$1,0))="","-",INDEX('ce raw data'!$C$2:$CZ$3000,MATCH(1,INDEX(('ce raw data'!$A$2:$A$3000=C380)*('ce raw data'!$B$2:$B$3000=$B437),,),0),MATCH(I383,'ce raw data'!$C$1:$CZ$1,0))),"-")</f>
        <v>-</v>
      </c>
      <c r="J437" s="8" t="str">
        <f>IFERROR(IF(INDEX('ce raw data'!$C$2:$CZ$3000,MATCH(1,INDEX(('ce raw data'!$A$2:$A$3000=C380)*('ce raw data'!$B$2:$B$3000=$B437),,),0),MATCH(J383,'ce raw data'!$C$1:$CZ$1,0))="","-",INDEX('ce raw data'!$C$2:$CZ$3000,MATCH(1,INDEX(('ce raw data'!$A$2:$A$3000=C380)*('ce raw data'!$B$2:$B$3000=$B437),,),0),MATCH(J383,'ce raw data'!$C$1:$CZ$1,0))),"-")</f>
        <v>-</v>
      </c>
      <c r="K437" s="8" t="str">
        <f>IFERROR(IF(INDEX('ce raw data'!$C$2:$CZ$3000,MATCH(1,INDEX(('ce raw data'!$A$2:$A$3000=C380)*('ce raw data'!$B$2:$B$3000=$B437),,),0),MATCH(K383,'ce raw data'!$C$1:$CZ$1,0))="","-",INDEX('ce raw data'!$C$2:$CZ$3000,MATCH(1,INDEX(('ce raw data'!$A$2:$A$3000=C380)*('ce raw data'!$B$2:$B$3000=$B437),,),0),MATCH(K383,'ce raw data'!$C$1:$CZ$1,0))),"-")</f>
        <v>-</v>
      </c>
      <c r="L437" s="8" t="str">
        <f>IFERROR(IF(INDEX('ce raw data'!$C$2:$CZ$3000,MATCH(1,INDEX(('ce raw data'!$A$2:$A$3000=C380)*('ce raw data'!$B$2:$B$3000=$B437),,),0),MATCH(L383,'ce raw data'!$C$1:$CZ$1,0))="","-",INDEX('ce raw data'!$C$2:$CZ$3000,MATCH(1,INDEX(('ce raw data'!$A$2:$A$3000=C380)*('ce raw data'!$B$2:$B$3000=$B437),,),0),MATCH(L383,'ce raw data'!$C$1:$CZ$1,0))),"-")</f>
        <v>-</v>
      </c>
      <c r="M437" s="8" t="str">
        <f>IFERROR(IF(INDEX('ce raw data'!$C$2:$CZ$3000,MATCH(1,INDEX(('ce raw data'!$A$2:$A$3000=C380)*('ce raw data'!$B$2:$B$3000=$B437),,),0),MATCH(M383,'ce raw data'!$C$1:$CZ$1,0))="","-",INDEX('ce raw data'!$C$2:$CZ$3000,MATCH(1,INDEX(('ce raw data'!$A$2:$A$3000=C380)*('ce raw data'!$B$2:$B$3000=$B437),,),0),MATCH(M383,'ce raw data'!$C$1:$CZ$1,0))),"-")</f>
        <v>-</v>
      </c>
      <c r="N437" s="8" t="str">
        <f>IFERROR(IF(INDEX('ce raw data'!$C$2:$CZ$3000,MATCH(1,INDEX(('ce raw data'!$A$2:$A$3000=C380)*('ce raw data'!$B$2:$B$3000=$B437),,),0),MATCH(N383,'ce raw data'!$C$1:$CZ$1,0))="","-",INDEX('ce raw data'!$C$2:$CZ$3000,MATCH(1,INDEX(('ce raw data'!$A$2:$A$3000=C380)*('ce raw data'!$B$2:$B$3000=$B437),,),0),MATCH(N383,'ce raw data'!$C$1:$CZ$1,0))),"-")</f>
        <v>-</v>
      </c>
    </row>
    <row r="438" spans="2:14" x14ac:dyDescent="0.4">
      <c r="B438" s="24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</row>
    <row r="439" spans="2:14" x14ac:dyDescent="0.4">
      <c r="B439" s="24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</row>
    <row r="440" spans="2:14" x14ac:dyDescent="0.4">
      <c r="B440" s="24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</row>
    <row r="441" spans="2:14" x14ac:dyDescent="0.4">
      <c r="B441" s="24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</row>
    <row r="442" spans="2:14" x14ac:dyDescent="0.4">
      <c r="B442" s="27" t="s">
        <v>1</v>
      </c>
      <c r="C442" s="23">
        <f ca="1">TODAY()</f>
        <v>44028</v>
      </c>
      <c r="F442" s="31" t="s">
        <v>2</v>
      </c>
      <c r="G442" s="31"/>
      <c r="H442" s="4" t="str">
        <f>$H$1</f>
        <v/>
      </c>
      <c r="N442" s="1"/>
    </row>
    <row r="443" spans="2:14" x14ac:dyDescent="0.4">
      <c r="B443" s="5" t="s">
        <v>4</v>
      </c>
      <c r="C443" s="36" t="str">
        <f>IF(INDEX('ce raw data'!$A:$A,2+27*7)="","blank",INDEX('ce raw data'!$A:$A,2+27*7))</f>
        <v>blank</v>
      </c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</row>
    <row r="444" spans="2:14" ht="24.6" x14ac:dyDescent="0.4">
      <c r="B444" s="6" t="s">
        <v>5</v>
      </c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</row>
    <row r="445" spans="2:14" x14ac:dyDescent="0.4">
      <c r="B445" s="7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</row>
    <row r="446" spans="2:14" x14ac:dyDescent="0.4">
      <c r="B446" s="5" t="s">
        <v>7</v>
      </c>
      <c r="C446" s="21" t="s">
        <v>8</v>
      </c>
      <c r="D446" s="21" t="s">
        <v>9</v>
      </c>
      <c r="E446" s="21" t="s">
        <v>40</v>
      </c>
      <c r="F446" s="21" t="s">
        <v>41</v>
      </c>
      <c r="G446" s="21" t="s">
        <v>42</v>
      </c>
      <c r="H446" s="21" t="s">
        <v>43</v>
      </c>
      <c r="I446" s="21" t="s">
        <v>44</v>
      </c>
      <c r="J446" s="21" t="s">
        <v>45</v>
      </c>
      <c r="K446" s="21" t="s">
        <v>46</v>
      </c>
      <c r="L446" s="21" t="s">
        <v>47</v>
      </c>
      <c r="M446" s="21" t="s">
        <v>48</v>
      </c>
      <c r="N446" s="21" t="s">
        <v>49</v>
      </c>
    </row>
    <row r="447" spans="2:14" hidden="1" x14ac:dyDescent="0.4">
      <c r="B447" s="28"/>
      <c r="C447" s="28" t="str">
        <f>IFERROR(IF(INDEX('ce raw data'!$C$2:$CZ$3000,MATCH(1,INDEX(('ce raw data'!$A$2:$A$3000=C443)*('ce raw data'!$B$2:$B$3000=$B448),,),0),MATCH(SUBSTITUTE(C446,"Allele","Height"),'ce raw data'!$C$1:$CZ$1,0))="","-",INDEX('ce raw data'!$C$2:$CZ$3000,MATCH(1,INDEX(('ce raw data'!$A$2:$A$3000=C443)*('ce raw data'!$B$2:$B$3000=$B448),,),0),MATCH(SUBSTITUTE(C446,"Allele","Height"),'ce raw data'!$C$1:$CZ$1,0))),"-")</f>
        <v>-</v>
      </c>
      <c r="D447" s="28" t="str">
        <f>IFERROR(IF(INDEX('ce raw data'!$C$2:$CZ$3000,MATCH(1,INDEX(('ce raw data'!$A$2:$A$3000=C443)*('ce raw data'!$B$2:$B$3000=$B448),,),0),MATCH(SUBSTITUTE(D446,"Allele","Height"),'ce raw data'!$C$1:$CZ$1,0))="","-",INDEX('ce raw data'!$C$2:$CZ$3000,MATCH(1,INDEX(('ce raw data'!$A$2:$A$3000=C443)*('ce raw data'!$B$2:$B$3000=$B448),,),0),MATCH(SUBSTITUTE(D446,"Allele","Height"),'ce raw data'!$C$1:$CZ$1,0))),"-")</f>
        <v>-</v>
      </c>
      <c r="E447" s="28" t="str">
        <f>IFERROR(IF(INDEX('ce raw data'!$C$2:$CZ$3000,MATCH(1,INDEX(('ce raw data'!$A$2:$A$3000=C443)*('ce raw data'!$B$2:$B$3000=$B448),,),0),MATCH(SUBSTITUTE(E446,"Allele","Height"),'ce raw data'!$C$1:$CZ$1,0))="","-",INDEX('ce raw data'!$C$2:$CZ$3000,MATCH(1,INDEX(('ce raw data'!$A$2:$A$3000=C443)*('ce raw data'!$B$2:$B$3000=$B448),,),0),MATCH(SUBSTITUTE(E446,"Allele","Height"),'ce raw data'!$C$1:$CZ$1,0))),"-")</f>
        <v>-</v>
      </c>
      <c r="F447" s="28" t="str">
        <f>IFERROR(IF(INDEX('ce raw data'!$C$2:$CZ$3000,MATCH(1,INDEX(('ce raw data'!$A$2:$A$3000=C443)*('ce raw data'!$B$2:$B$3000=$B448),,),0),MATCH(SUBSTITUTE(F446,"Allele","Height"),'ce raw data'!$C$1:$CZ$1,0))="","-",INDEX('ce raw data'!$C$2:$CZ$3000,MATCH(1,INDEX(('ce raw data'!$A$2:$A$3000=C443)*('ce raw data'!$B$2:$B$3000=$B448),,),0),MATCH(SUBSTITUTE(F446,"Allele","Height"),'ce raw data'!$C$1:$CZ$1,0))),"-")</f>
        <v>-</v>
      </c>
      <c r="G447" s="28" t="str">
        <f>IFERROR(IF(INDEX('ce raw data'!$C$2:$CZ$3000,MATCH(1,INDEX(('ce raw data'!$A$2:$A$3000=C443)*('ce raw data'!$B$2:$B$3000=$B448),,),0),MATCH(SUBSTITUTE(G446,"Allele","Height"),'ce raw data'!$C$1:$CZ$1,0))="","-",INDEX('ce raw data'!$C$2:$CZ$3000,MATCH(1,INDEX(('ce raw data'!$A$2:$A$3000=C443)*('ce raw data'!$B$2:$B$3000=$B448),,),0),MATCH(SUBSTITUTE(G446,"Allele","Height"),'ce raw data'!$C$1:$CZ$1,0))),"-")</f>
        <v>-</v>
      </c>
      <c r="H447" s="28" t="str">
        <f>IFERROR(IF(INDEX('ce raw data'!$C$2:$CZ$3000,MATCH(1,INDEX(('ce raw data'!$A$2:$A$3000=C443)*('ce raw data'!$B$2:$B$3000=$B448),,),0),MATCH(SUBSTITUTE(H446,"Allele","Height"),'ce raw data'!$C$1:$CZ$1,0))="","-",INDEX('ce raw data'!$C$2:$CZ$3000,MATCH(1,INDEX(('ce raw data'!$A$2:$A$3000=C443)*('ce raw data'!$B$2:$B$3000=$B448),,),0),MATCH(SUBSTITUTE(H446,"Allele","Height"),'ce raw data'!$C$1:$CZ$1,0))),"-")</f>
        <v>-</v>
      </c>
      <c r="I447" s="28" t="str">
        <f>IFERROR(IF(INDEX('ce raw data'!$C$2:$CZ$3000,MATCH(1,INDEX(('ce raw data'!$A$2:$A$3000=C443)*('ce raw data'!$B$2:$B$3000=$B448),,),0),MATCH(SUBSTITUTE(I446,"Allele","Height"),'ce raw data'!$C$1:$CZ$1,0))="","-",INDEX('ce raw data'!$C$2:$CZ$3000,MATCH(1,INDEX(('ce raw data'!$A$2:$A$3000=C443)*('ce raw data'!$B$2:$B$3000=$B448),,),0),MATCH(SUBSTITUTE(I446,"Allele","Height"),'ce raw data'!$C$1:$CZ$1,0))),"-")</f>
        <v>-</v>
      </c>
      <c r="J447" s="28" t="str">
        <f>IFERROR(IF(INDEX('ce raw data'!$C$2:$CZ$3000,MATCH(1,INDEX(('ce raw data'!$A$2:$A$3000=C443)*('ce raw data'!$B$2:$B$3000=$B448),,),0),MATCH(SUBSTITUTE(J446,"Allele","Height"),'ce raw data'!$C$1:$CZ$1,0))="","-",INDEX('ce raw data'!$C$2:$CZ$3000,MATCH(1,INDEX(('ce raw data'!$A$2:$A$3000=C443)*('ce raw data'!$B$2:$B$3000=$B448),,),0),MATCH(SUBSTITUTE(J446,"Allele","Height"),'ce raw data'!$C$1:$CZ$1,0))),"-")</f>
        <v>-</v>
      </c>
      <c r="K447" s="28" t="str">
        <f>IFERROR(IF(INDEX('ce raw data'!$C$2:$CZ$3000,MATCH(1,INDEX(('ce raw data'!$A$2:$A$3000=C443)*('ce raw data'!$B$2:$B$3000=$B448),,),0),MATCH(SUBSTITUTE(K446,"Allele","Height"),'ce raw data'!$C$1:$CZ$1,0))="","-",INDEX('ce raw data'!$C$2:$CZ$3000,MATCH(1,INDEX(('ce raw data'!$A$2:$A$3000=C443)*('ce raw data'!$B$2:$B$3000=$B448),,),0),MATCH(SUBSTITUTE(K446,"Allele","Height"),'ce raw data'!$C$1:$CZ$1,0))),"-")</f>
        <v>-</v>
      </c>
      <c r="L447" s="28" t="str">
        <f>IFERROR(IF(INDEX('ce raw data'!$C$2:$CZ$3000,MATCH(1,INDEX(('ce raw data'!$A$2:$A$3000=C443)*('ce raw data'!$B$2:$B$3000=$B448),,),0),MATCH(SUBSTITUTE(L446,"Allele","Height"),'ce raw data'!$C$1:$CZ$1,0))="","-",INDEX('ce raw data'!$C$2:$CZ$3000,MATCH(1,INDEX(('ce raw data'!$A$2:$A$3000=C443)*('ce raw data'!$B$2:$B$3000=$B448),,),0),MATCH(SUBSTITUTE(L446,"Allele","Height"),'ce raw data'!$C$1:$CZ$1,0))),"-")</f>
        <v>-</v>
      </c>
      <c r="M447" s="28" t="str">
        <f>IFERROR(IF(INDEX('ce raw data'!$C$2:$CZ$3000,MATCH(1,INDEX(('ce raw data'!$A$2:$A$3000=C443)*('ce raw data'!$B$2:$B$3000=$B448),,),0),MATCH(SUBSTITUTE(M446,"Allele","Height"),'ce raw data'!$C$1:$CZ$1,0))="","-",INDEX('ce raw data'!$C$2:$CZ$3000,MATCH(1,INDEX(('ce raw data'!$A$2:$A$3000=C443)*('ce raw data'!$B$2:$B$3000=$B448),,),0),MATCH(SUBSTITUTE(M446,"Allele","Height"),'ce raw data'!$C$1:$CZ$1,0))),"-")</f>
        <v>-</v>
      </c>
      <c r="N447" s="28" t="str">
        <f>IFERROR(IF(INDEX('ce raw data'!$C$2:$CZ$3000,MATCH(1,INDEX(('ce raw data'!$A$2:$A$3000=C443)*('ce raw data'!$B$2:$B$3000=$B448),,),0),MATCH(SUBSTITUTE(N446,"Allele","Height"),'ce raw data'!$C$1:$CZ$1,0))="","-",INDEX('ce raw data'!$C$2:$CZ$3000,MATCH(1,INDEX(('ce raw data'!$A$2:$A$3000=C443)*('ce raw data'!$B$2:$B$3000=$B448),,),0),MATCH(SUBSTITUTE(N446,"Allele","Height"),'ce raw data'!$C$1:$CZ$1,0))),"-")</f>
        <v>-</v>
      </c>
    </row>
    <row r="448" spans="2:14" x14ac:dyDescent="0.4">
      <c r="B448" s="10" t="str">
        <f>'Allele Call Table'!$A$71</f>
        <v>AMEL</v>
      </c>
      <c r="C448" s="8" t="str">
        <f>IFERROR(IF(INDEX('ce raw data'!$C$2:$CZ$3000,MATCH(1,INDEX(('ce raw data'!$A$2:$A$3000=C443)*('ce raw data'!$B$2:$B$3000=$B448),,),0),MATCH(C446,'ce raw data'!$C$1:$CZ$1,0))="","-",INDEX('ce raw data'!$C$2:$CZ$3000,MATCH(1,INDEX(('ce raw data'!$A$2:$A$3000=C443)*('ce raw data'!$B$2:$B$3000=$B448),,),0),MATCH(C446,'ce raw data'!$C$1:$CZ$1,0))),"-")</f>
        <v>-</v>
      </c>
      <c r="D448" s="8" t="str">
        <f>IFERROR(IF(INDEX('ce raw data'!$C$2:$CZ$3000,MATCH(1,INDEX(('ce raw data'!$A$2:$A$3000=C443)*('ce raw data'!$B$2:$B$3000=$B448),,),0),MATCH(D446,'ce raw data'!$C$1:$CZ$1,0))="","-",INDEX('ce raw data'!$C$2:$CZ$3000,MATCH(1,INDEX(('ce raw data'!$A$2:$A$3000=C443)*('ce raw data'!$B$2:$B$3000=$B448),,),0),MATCH(D446,'ce raw data'!$C$1:$CZ$1,0))),"-")</f>
        <v>-</v>
      </c>
      <c r="E448" s="8" t="str">
        <f>IFERROR(IF(INDEX('ce raw data'!$C$2:$CZ$3000,MATCH(1,INDEX(('ce raw data'!$A$2:$A$3000=C443)*('ce raw data'!$B$2:$B$3000=$B448),,),0),MATCH(E446,'ce raw data'!$C$1:$CZ$1,0))="","-",INDEX('ce raw data'!$C$2:$CZ$3000,MATCH(1,INDEX(('ce raw data'!$A$2:$A$3000=C443)*('ce raw data'!$B$2:$B$3000=$B448),,),0),MATCH(E446,'ce raw data'!$C$1:$CZ$1,0))),"-")</f>
        <v>-</v>
      </c>
      <c r="F448" s="8" t="str">
        <f>IFERROR(IF(INDEX('ce raw data'!$C$2:$CZ$3000,MATCH(1,INDEX(('ce raw data'!$A$2:$A$3000=C443)*('ce raw data'!$B$2:$B$3000=$B448),,),0),MATCH(F446,'ce raw data'!$C$1:$CZ$1,0))="","-",INDEX('ce raw data'!$C$2:$CZ$3000,MATCH(1,INDEX(('ce raw data'!$A$2:$A$3000=C443)*('ce raw data'!$B$2:$B$3000=$B448),,),0),MATCH(F446,'ce raw data'!$C$1:$CZ$1,0))),"-")</f>
        <v>-</v>
      </c>
      <c r="G448" s="8" t="str">
        <f>IFERROR(IF(INDEX('ce raw data'!$C$2:$CZ$3000,MATCH(1,INDEX(('ce raw data'!$A$2:$A$3000=C443)*('ce raw data'!$B$2:$B$3000=$B448),,),0),MATCH(G446,'ce raw data'!$C$1:$CZ$1,0))="","-",INDEX('ce raw data'!$C$2:$CZ$3000,MATCH(1,INDEX(('ce raw data'!$A$2:$A$3000=C443)*('ce raw data'!$B$2:$B$3000=$B448),,),0),MATCH(G446,'ce raw data'!$C$1:$CZ$1,0))),"-")</f>
        <v>-</v>
      </c>
      <c r="H448" s="8" t="str">
        <f>IFERROR(IF(INDEX('ce raw data'!$C$2:$CZ$3000,MATCH(1,INDEX(('ce raw data'!$A$2:$A$3000=C443)*('ce raw data'!$B$2:$B$3000=$B448),,),0),MATCH(H446,'ce raw data'!$C$1:$CZ$1,0))="","-",INDEX('ce raw data'!$C$2:$CZ$3000,MATCH(1,INDEX(('ce raw data'!$A$2:$A$3000=C443)*('ce raw data'!$B$2:$B$3000=$B448),,),0),MATCH(H446,'ce raw data'!$C$1:$CZ$1,0))),"-")</f>
        <v>-</v>
      </c>
      <c r="I448" s="8" t="str">
        <f>IFERROR(IF(INDEX('ce raw data'!$C$2:$CZ$3000,MATCH(1,INDEX(('ce raw data'!$A$2:$A$3000=C443)*('ce raw data'!$B$2:$B$3000=$B448),,),0),MATCH(I446,'ce raw data'!$C$1:$CZ$1,0))="","-",INDEX('ce raw data'!$C$2:$CZ$3000,MATCH(1,INDEX(('ce raw data'!$A$2:$A$3000=C443)*('ce raw data'!$B$2:$B$3000=$B448),,),0),MATCH(I446,'ce raw data'!$C$1:$CZ$1,0))),"-")</f>
        <v>-</v>
      </c>
      <c r="J448" s="8" t="str">
        <f>IFERROR(IF(INDEX('ce raw data'!$C$2:$CZ$3000,MATCH(1,INDEX(('ce raw data'!$A$2:$A$3000=C443)*('ce raw data'!$B$2:$B$3000=$B448),,),0),MATCH(J446,'ce raw data'!$C$1:$CZ$1,0))="","-",INDEX('ce raw data'!$C$2:$CZ$3000,MATCH(1,INDEX(('ce raw data'!$A$2:$A$3000=C443)*('ce raw data'!$B$2:$B$3000=$B448),,),0),MATCH(J446,'ce raw data'!$C$1:$CZ$1,0))),"-")</f>
        <v>-</v>
      </c>
      <c r="K448" s="8" t="str">
        <f>IFERROR(IF(INDEX('ce raw data'!$C$2:$CZ$3000,MATCH(1,INDEX(('ce raw data'!$A$2:$A$3000=C443)*('ce raw data'!$B$2:$B$3000=$B448),,),0),MATCH(K446,'ce raw data'!$C$1:$CZ$1,0))="","-",INDEX('ce raw data'!$C$2:$CZ$3000,MATCH(1,INDEX(('ce raw data'!$A$2:$A$3000=C443)*('ce raw data'!$B$2:$B$3000=$B448),,),0),MATCH(K446,'ce raw data'!$C$1:$CZ$1,0))),"-")</f>
        <v>-</v>
      </c>
      <c r="L448" s="8" t="str">
        <f>IFERROR(IF(INDEX('ce raw data'!$C$2:$CZ$3000,MATCH(1,INDEX(('ce raw data'!$A$2:$A$3000=C443)*('ce raw data'!$B$2:$B$3000=$B448),,),0),MATCH(L446,'ce raw data'!$C$1:$CZ$1,0))="","-",INDEX('ce raw data'!$C$2:$CZ$3000,MATCH(1,INDEX(('ce raw data'!$A$2:$A$3000=C443)*('ce raw data'!$B$2:$B$3000=$B448),,),0),MATCH(L446,'ce raw data'!$C$1:$CZ$1,0))),"-")</f>
        <v>-</v>
      </c>
      <c r="M448" s="8" t="str">
        <f>IFERROR(IF(INDEX('ce raw data'!$C$2:$CZ$3000,MATCH(1,INDEX(('ce raw data'!$A$2:$A$3000=C443)*('ce raw data'!$B$2:$B$3000=$B448),,),0),MATCH(M446,'ce raw data'!$C$1:$CZ$1,0))="","-",INDEX('ce raw data'!$C$2:$CZ$3000,MATCH(1,INDEX(('ce raw data'!$A$2:$A$3000=C443)*('ce raw data'!$B$2:$B$3000=$B448),,),0),MATCH(M446,'ce raw data'!$C$1:$CZ$1,0))),"-")</f>
        <v>-</v>
      </c>
      <c r="N448" s="8" t="str">
        <f>IFERROR(IF(INDEX('ce raw data'!$C$2:$CZ$3000,MATCH(1,INDEX(('ce raw data'!$A$2:$A$3000=C443)*('ce raw data'!$B$2:$B$3000=$B448),,),0),MATCH(N446,'ce raw data'!$C$1:$CZ$1,0))="","-",INDEX('ce raw data'!$C$2:$CZ$3000,MATCH(1,INDEX(('ce raw data'!$A$2:$A$3000=C443)*('ce raw data'!$B$2:$B$3000=$B448),,),0),MATCH(N446,'ce raw data'!$C$1:$CZ$1,0))),"-")</f>
        <v>-</v>
      </c>
    </row>
    <row r="449" spans="2:14" hidden="1" x14ac:dyDescent="0.4">
      <c r="B449" s="10"/>
      <c r="C449" s="8" t="str">
        <f>IFERROR(IF(INDEX('ce raw data'!$C$2:$CZ$3000,MATCH(1,INDEX(('ce raw data'!$A$2:$A$3000=C443)*('ce raw data'!$B$2:$B$3000=$B450),,),0),MATCH(SUBSTITUTE(C446,"Allele","Height"),'ce raw data'!$C$1:$CZ$1,0))="","-",INDEX('ce raw data'!$C$2:$CZ$3000,MATCH(1,INDEX(('ce raw data'!$A$2:$A$3000=C443)*('ce raw data'!$B$2:$B$3000=$B450),,),0),MATCH(SUBSTITUTE(C446,"Allele","Height"),'ce raw data'!$C$1:$CZ$1,0))),"-")</f>
        <v>-</v>
      </c>
      <c r="D449" s="8" t="str">
        <f>IFERROR(IF(INDEX('ce raw data'!$C$2:$CZ$3000,MATCH(1,INDEX(('ce raw data'!$A$2:$A$3000=C443)*('ce raw data'!$B$2:$B$3000=$B450),,),0),MATCH(SUBSTITUTE(D446,"Allele","Height"),'ce raw data'!$C$1:$CZ$1,0))="","-",INDEX('ce raw data'!$C$2:$CZ$3000,MATCH(1,INDEX(('ce raw data'!$A$2:$A$3000=C443)*('ce raw data'!$B$2:$B$3000=$B450),,),0),MATCH(SUBSTITUTE(D446,"Allele","Height"),'ce raw data'!$C$1:$CZ$1,0))),"-")</f>
        <v>-</v>
      </c>
      <c r="E449" s="8" t="str">
        <f>IFERROR(IF(INDEX('ce raw data'!$C$2:$CZ$3000,MATCH(1,INDEX(('ce raw data'!$A$2:$A$3000=C443)*('ce raw data'!$B$2:$B$3000=$B450),,),0),MATCH(SUBSTITUTE(E446,"Allele","Height"),'ce raw data'!$C$1:$CZ$1,0))="","-",INDEX('ce raw data'!$C$2:$CZ$3000,MATCH(1,INDEX(('ce raw data'!$A$2:$A$3000=C443)*('ce raw data'!$B$2:$B$3000=$B450),,),0),MATCH(SUBSTITUTE(E446,"Allele","Height"),'ce raw data'!$C$1:$CZ$1,0))),"-")</f>
        <v>-</v>
      </c>
      <c r="F449" s="8" t="str">
        <f>IFERROR(IF(INDEX('ce raw data'!$C$2:$CZ$3000,MATCH(1,INDEX(('ce raw data'!$A$2:$A$3000=C443)*('ce raw data'!$B$2:$B$3000=$B450),,),0),MATCH(SUBSTITUTE(F446,"Allele","Height"),'ce raw data'!$C$1:$CZ$1,0))="","-",INDEX('ce raw data'!$C$2:$CZ$3000,MATCH(1,INDEX(('ce raw data'!$A$2:$A$3000=C443)*('ce raw data'!$B$2:$B$3000=$B450),,),0),MATCH(SUBSTITUTE(F446,"Allele","Height"),'ce raw data'!$C$1:$CZ$1,0))),"-")</f>
        <v>-</v>
      </c>
      <c r="G449" s="8" t="str">
        <f>IFERROR(IF(INDEX('ce raw data'!$C$2:$CZ$3000,MATCH(1,INDEX(('ce raw data'!$A$2:$A$3000=C443)*('ce raw data'!$B$2:$B$3000=$B450),,),0),MATCH(SUBSTITUTE(G446,"Allele","Height"),'ce raw data'!$C$1:$CZ$1,0))="","-",INDEX('ce raw data'!$C$2:$CZ$3000,MATCH(1,INDEX(('ce raw data'!$A$2:$A$3000=C443)*('ce raw data'!$B$2:$B$3000=$B450),,),0),MATCH(SUBSTITUTE(G446,"Allele","Height"),'ce raw data'!$C$1:$CZ$1,0))),"-")</f>
        <v>-</v>
      </c>
      <c r="H449" s="8" t="str">
        <f>IFERROR(IF(INDEX('ce raw data'!$C$2:$CZ$3000,MATCH(1,INDEX(('ce raw data'!$A$2:$A$3000=C443)*('ce raw data'!$B$2:$B$3000=$B450),,),0),MATCH(SUBSTITUTE(H446,"Allele","Height"),'ce raw data'!$C$1:$CZ$1,0))="","-",INDEX('ce raw data'!$C$2:$CZ$3000,MATCH(1,INDEX(('ce raw data'!$A$2:$A$3000=C443)*('ce raw data'!$B$2:$B$3000=$B450),,),0),MATCH(SUBSTITUTE(H446,"Allele","Height"),'ce raw data'!$C$1:$CZ$1,0))),"-")</f>
        <v>-</v>
      </c>
      <c r="I449" s="8" t="str">
        <f>IFERROR(IF(INDEX('ce raw data'!$C$2:$CZ$3000,MATCH(1,INDEX(('ce raw data'!$A$2:$A$3000=C443)*('ce raw data'!$B$2:$B$3000=$B450),,),0),MATCH(SUBSTITUTE(I446,"Allele","Height"),'ce raw data'!$C$1:$CZ$1,0))="","-",INDEX('ce raw data'!$C$2:$CZ$3000,MATCH(1,INDEX(('ce raw data'!$A$2:$A$3000=C443)*('ce raw data'!$B$2:$B$3000=$B450),,),0),MATCH(SUBSTITUTE(I446,"Allele","Height"),'ce raw data'!$C$1:$CZ$1,0))),"-")</f>
        <v>-</v>
      </c>
      <c r="J449" s="8" t="str">
        <f>IFERROR(IF(INDEX('ce raw data'!$C$2:$CZ$3000,MATCH(1,INDEX(('ce raw data'!$A$2:$A$3000=C443)*('ce raw data'!$B$2:$B$3000=$B450),,),0),MATCH(SUBSTITUTE(J446,"Allele","Height"),'ce raw data'!$C$1:$CZ$1,0))="","-",INDEX('ce raw data'!$C$2:$CZ$3000,MATCH(1,INDEX(('ce raw data'!$A$2:$A$3000=C443)*('ce raw data'!$B$2:$B$3000=$B450),,),0),MATCH(SUBSTITUTE(J446,"Allele","Height"),'ce raw data'!$C$1:$CZ$1,0))),"-")</f>
        <v>-</v>
      </c>
      <c r="K449" s="8" t="str">
        <f>IFERROR(IF(INDEX('ce raw data'!$C$2:$CZ$3000,MATCH(1,INDEX(('ce raw data'!$A$2:$A$3000=C443)*('ce raw data'!$B$2:$B$3000=$B450),,),0),MATCH(SUBSTITUTE(K446,"Allele","Height"),'ce raw data'!$C$1:$CZ$1,0))="","-",INDEX('ce raw data'!$C$2:$CZ$3000,MATCH(1,INDEX(('ce raw data'!$A$2:$A$3000=C443)*('ce raw data'!$B$2:$B$3000=$B450),,),0),MATCH(SUBSTITUTE(K446,"Allele","Height"),'ce raw data'!$C$1:$CZ$1,0))),"-")</f>
        <v>-</v>
      </c>
      <c r="L449" s="8" t="str">
        <f>IFERROR(IF(INDEX('ce raw data'!$C$2:$CZ$3000,MATCH(1,INDEX(('ce raw data'!$A$2:$A$3000=C443)*('ce raw data'!$B$2:$B$3000=$B450),,),0),MATCH(SUBSTITUTE(L446,"Allele","Height"),'ce raw data'!$C$1:$CZ$1,0))="","-",INDEX('ce raw data'!$C$2:$CZ$3000,MATCH(1,INDEX(('ce raw data'!$A$2:$A$3000=C443)*('ce raw data'!$B$2:$B$3000=$B450),,),0),MATCH(SUBSTITUTE(L446,"Allele","Height"),'ce raw data'!$C$1:$CZ$1,0))),"-")</f>
        <v>-</v>
      </c>
      <c r="M449" s="8" t="str">
        <f>IFERROR(IF(INDEX('ce raw data'!$C$2:$CZ$3000,MATCH(1,INDEX(('ce raw data'!$A$2:$A$3000=C443)*('ce raw data'!$B$2:$B$3000=$B450),,),0),MATCH(SUBSTITUTE(M446,"Allele","Height"),'ce raw data'!$C$1:$CZ$1,0))="","-",INDEX('ce raw data'!$C$2:$CZ$3000,MATCH(1,INDEX(('ce raw data'!$A$2:$A$3000=C443)*('ce raw data'!$B$2:$B$3000=$B450),,),0),MATCH(SUBSTITUTE(M446,"Allele","Height"),'ce raw data'!$C$1:$CZ$1,0))),"-")</f>
        <v>-</v>
      </c>
      <c r="N449" s="8" t="str">
        <f>IFERROR(IF(INDEX('ce raw data'!$C$2:$CZ$3000,MATCH(1,INDEX(('ce raw data'!$A$2:$A$3000=C443)*('ce raw data'!$B$2:$B$3000=$B450),,),0),MATCH(SUBSTITUTE(N446,"Allele","Height"),'ce raw data'!$C$1:$CZ$1,0))="","-",INDEX('ce raw data'!$C$2:$CZ$3000,MATCH(1,INDEX(('ce raw data'!$A$2:$A$3000=C443)*('ce raw data'!$B$2:$B$3000=$B450),,),0),MATCH(SUBSTITUTE(N446,"Allele","Height"),'ce raw data'!$C$1:$CZ$1,0))),"-")</f>
        <v>-</v>
      </c>
    </row>
    <row r="450" spans="2:14" x14ac:dyDescent="0.4">
      <c r="B450" s="10" t="str">
        <f>'Allele Call Table'!$A$73</f>
        <v>D3S1358</v>
      </c>
      <c r="C450" s="8" t="str">
        <f>IFERROR(IF(INDEX('ce raw data'!$C$2:$CZ$3000,MATCH(1,INDEX(('ce raw data'!$A$2:$A$3000=C443)*('ce raw data'!$B$2:$B$3000=$B450),,),0),MATCH(C446,'ce raw data'!$C$1:$CZ$1,0))="","-",INDEX('ce raw data'!$C$2:$CZ$3000,MATCH(1,INDEX(('ce raw data'!$A$2:$A$3000=C443)*('ce raw data'!$B$2:$B$3000=$B450),,),0),MATCH(C446,'ce raw data'!$C$1:$CZ$1,0))),"-")</f>
        <v>-</v>
      </c>
      <c r="D450" s="8" t="str">
        <f>IFERROR(IF(INDEX('ce raw data'!$C$2:$CZ$3000,MATCH(1,INDEX(('ce raw data'!$A$2:$A$3000=C443)*('ce raw data'!$B$2:$B$3000=$B450),,),0),MATCH(D446,'ce raw data'!$C$1:$CZ$1,0))="","-",INDEX('ce raw data'!$C$2:$CZ$3000,MATCH(1,INDEX(('ce raw data'!$A$2:$A$3000=C443)*('ce raw data'!$B$2:$B$3000=$B450),,),0),MATCH(D446,'ce raw data'!$C$1:$CZ$1,0))),"-")</f>
        <v>-</v>
      </c>
      <c r="E450" s="8" t="str">
        <f>IFERROR(IF(INDEX('ce raw data'!$C$2:$CZ$3000,MATCH(1,INDEX(('ce raw data'!$A$2:$A$3000=C443)*('ce raw data'!$B$2:$B$3000=$B450),,),0),MATCH(E446,'ce raw data'!$C$1:$CZ$1,0))="","-",INDEX('ce raw data'!$C$2:$CZ$3000,MATCH(1,INDEX(('ce raw data'!$A$2:$A$3000=C443)*('ce raw data'!$B$2:$B$3000=$B450),,),0),MATCH(E446,'ce raw data'!$C$1:$CZ$1,0))),"-")</f>
        <v>-</v>
      </c>
      <c r="F450" s="8" t="str">
        <f>IFERROR(IF(INDEX('ce raw data'!$C$2:$CZ$3000,MATCH(1,INDEX(('ce raw data'!$A$2:$A$3000=C443)*('ce raw data'!$B$2:$B$3000=$B450),,),0),MATCH(F446,'ce raw data'!$C$1:$CZ$1,0))="","-",INDEX('ce raw data'!$C$2:$CZ$3000,MATCH(1,INDEX(('ce raw data'!$A$2:$A$3000=C443)*('ce raw data'!$B$2:$B$3000=$B450),,),0),MATCH(F446,'ce raw data'!$C$1:$CZ$1,0))),"-")</f>
        <v>-</v>
      </c>
      <c r="G450" s="8" t="str">
        <f>IFERROR(IF(INDEX('ce raw data'!$C$2:$CZ$3000,MATCH(1,INDEX(('ce raw data'!$A$2:$A$3000=C443)*('ce raw data'!$B$2:$B$3000=$B450),,),0),MATCH(G446,'ce raw data'!$C$1:$CZ$1,0))="","-",INDEX('ce raw data'!$C$2:$CZ$3000,MATCH(1,INDEX(('ce raw data'!$A$2:$A$3000=C443)*('ce raw data'!$B$2:$B$3000=$B450),,),0),MATCH(G446,'ce raw data'!$C$1:$CZ$1,0))),"-")</f>
        <v>-</v>
      </c>
      <c r="H450" s="8" t="str">
        <f>IFERROR(IF(INDEX('ce raw data'!$C$2:$CZ$3000,MATCH(1,INDEX(('ce raw data'!$A$2:$A$3000=C443)*('ce raw data'!$B$2:$B$3000=$B450),,),0),MATCH(H446,'ce raw data'!$C$1:$CZ$1,0))="","-",INDEX('ce raw data'!$C$2:$CZ$3000,MATCH(1,INDEX(('ce raw data'!$A$2:$A$3000=C443)*('ce raw data'!$B$2:$B$3000=$B450),,),0),MATCH(H446,'ce raw data'!$C$1:$CZ$1,0))),"-")</f>
        <v>-</v>
      </c>
      <c r="I450" s="8" t="str">
        <f>IFERROR(IF(INDEX('ce raw data'!$C$2:$CZ$3000,MATCH(1,INDEX(('ce raw data'!$A$2:$A$3000=C443)*('ce raw data'!$B$2:$B$3000=$B450),,),0),MATCH(I446,'ce raw data'!$C$1:$CZ$1,0))="","-",INDEX('ce raw data'!$C$2:$CZ$3000,MATCH(1,INDEX(('ce raw data'!$A$2:$A$3000=C443)*('ce raw data'!$B$2:$B$3000=$B450),,),0),MATCH(I446,'ce raw data'!$C$1:$CZ$1,0))),"-")</f>
        <v>-</v>
      </c>
      <c r="J450" s="8" t="str">
        <f>IFERROR(IF(INDEX('ce raw data'!$C$2:$CZ$3000,MATCH(1,INDEX(('ce raw data'!$A$2:$A$3000=C443)*('ce raw data'!$B$2:$B$3000=$B450),,),0),MATCH(J446,'ce raw data'!$C$1:$CZ$1,0))="","-",INDEX('ce raw data'!$C$2:$CZ$3000,MATCH(1,INDEX(('ce raw data'!$A$2:$A$3000=C443)*('ce raw data'!$B$2:$B$3000=$B450),,),0),MATCH(J446,'ce raw data'!$C$1:$CZ$1,0))),"-")</f>
        <v>-</v>
      </c>
      <c r="K450" s="8" t="str">
        <f>IFERROR(IF(INDEX('ce raw data'!$C$2:$CZ$3000,MATCH(1,INDEX(('ce raw data'!$A$2:$A$3000=C443)*('ce raw data'!$B$2:$B$3000=$B450),,),0),MATCH(K446,'ce raw data'!$C$1:$CZ$1,0))="","-",INDEX('ce raw data'!$C$2:$CZ$3000,MATCH(1,INDEX(('ce raw data'!$A$2:$A$3000=C443)*('ce raw data'!$B$2:$B$3000=$B450),,),0),MATCH(K446,'ce raw data'!$C$1:$CZ$1,0))),"-")</f>
        <v>-</v>
      </c>
      <c r="L450" s="8" t="str">
        <f>IFERROR(IF(INDEX('ce raw data'!$C$2:$CZ$3000,MATCH(1,INDEX(('ce raw data'!$A$2:$A$3000=C443)*('ce raw data'!$B$2:$B$3000=$B450),,),0),MATCH(L446,'ce raw data'!$C$1:$CZ$1,0))="","-",INDEX('ce raw data'!$C$2:$CZ$3000,MATCH(1,INDEX(('ce raw data'!$A$2:$A$3000=C443)*('ce raw data'!$B$2:$B$3000=$B450),,),0),MATCH(L446,'ce raw data'!$C$1:$CZ$1,0))),"-")</f>
        <v>-</v>
      </c>
      <c r="M450" s="8" t="str">
        <f>IFERROR(IF(INDEX('ce raw data'!$C$2:$CZ$3000,MATCH(1,INDEX(('ce raw data'!$A$2:$A$3000=C443)*('ce raw data'!$B$2:$B$3000=$B450),,),0),MATCH(M446,'ce raw data'!$C$1:$CZ$1,0))="","-",INDEX('ce raw data'!$C$2:$CZ$3000,MATCH(1,INDEX(('ce raw data'!$A$2:$A$3000=C443)*('ce raw data'!$B$2:$B$3000=$B450),,),0),MATCH(M446,'ce raw data'!$C$1:$CZ$1,0))),"-")</f>
        <v>-</v>
      </c>
      <c r="N450" s="8" t="str">
        <f>IFERROR(IF(INDEX('ce raw data'!$C$2:$CZ$3000,MATCH(1,INDEX(('ce raw data'!$A$2:$A$3000=C443)*('ce raw data'!$B$2:$B$3000=$B450),,),0),MATCH(N446,'ce raw data'!$C$1:$CZ$1,0))="","-",INDEX('ce raw data'!$C$2:$CZ$3000,MATCH(1,INDEX(('ce raw data'!$A$2:$A$3000=C443)*('ce raw data'!$B$2:$B$3000=$B450),,),0),MATCH(N446,'ce raw data'!$C$1:$CZ$1,0))),"-")</f>
        <v>-</v>
      </c>
    </row>
    <row r="451" spans="2:14" hidden="1" x14ac:dyDescent="0.4">
      <c r="B451" s="10"/>
      <c r="C451" s="8" t="str">
        <f>IFERROR(IF(INDEX('ce raw data'!$C$2:$CZ$3000,MATCH(1,INDEX(('ce raw data'!$A$2:$A$3000=C443)*('ce raw data'!$B$2:$B$3000=$B452),,),0),MATCH(SUBSTITUTE(C446,"Allele","Height"),'ce raw data'!$C$1:$CZ$1,0))="","-",INDEX('ce raw data'!$C$2:$CZ$3000,MATCH(1,INDEX(('ce raw data'!$A$2:$A$3000=C443)*('ce raw data'!$B$2:$B$3000=$B452),,),0),MATCH(SUBSTITUTE(C446,"Allele","Height"),'ce raw data'!$C$1:$CZ$1,0))),"-")</f>
        <v>-</v>
      </c>
      <c r="D451" s="8" t="str">
        <f>IFERROR(IF(INDEX('ce raw data'!$C$2:$CZ$3000,MATCH(1,INDEX(('ce raw data'!$A$2:$A$3000=C443)*('ce raw data'!$B$2:$B$3000=$B452),,),0),MATCH(SUBSTITUTE(D446,"Allele","Height"),'ce raw data'!$C$1:$CZ$1,0))="","-",INDEX('ce raw data'!$C$2:$CZ$3000,MATCH(1,INDEX(('ce raw data'!$A$2:$A$3000=C443)*('ce raw data'!$B$2:$B$3000=$B452),,),0),MATCH(SUBSTITUTE(D446,"Allele","Height"),'ce raw data'!$C$1:$CZ$1,0))),"-")</f>
        <v>-</v>
      </c>
      <c r="E451" s="8" t="str">
        <f>IFERROR(IF(INDEX('ce raw data'!$C$2:$CZ$3000,MATCH(1,INDEX(('ce raw data'!$A$2:$A$3000=C443)*('ce raw data'!$B$2:$B$3000=$B452),,),0),MATCH(SUBSTITUTE(E446,"Allele","Height"),'ce raw data'!$C$1:$CZ$1,0))="","-",INDEX('ce raw data'!$C$2:$CZ$3000,MATCH(1,INDEX(('ce raw data'!$A$2:$A$3000=C443)*('ce raw data'!$B$2:$B$3000=$B452),,),0),MATCH(SUBSTITUTE(E446,"Allele","Height"),'ce raw data'!$C$1:$CZ$1,0))),"-")</f>
        <v>-</v>
      </c>
      <c r="F451" s="8" t="str">
        <f>IFERROR(IF(INDEX('ce raw data'!$C$2:$CZ$3000,MATCH(1,INDEX(('ce raw data'!$A$2:$A$3000=C443)*('ce raw data'!$B$2:$B$3000=$B452),,),0),MATCH(SUBSTITUTE(F446,"Allele","Height"),'ce raw data'!$C$1:$CZ$1,0))="","-",INDEX('ce raw data'!$C$2:$CZ$3000,MATCH(1,INDEX(('ce raw data'!$A$2:$A$3000=C443)*('ce raw data'!$B$2:$B$3000=$B452),,),0),MATCH(SUBSTITUTE(F446,"Allele","Height"),'ce raw data'!$C$1:$CZ$1,0))),"-")</f>
        <v>-</v>
      </c>
      <c r="G451" s="8" t="str">
        <f>IFERROR(IF(INDEX('ce raw data'!$C$2:$CZ$3000,MATCH(1,INDEX(('ce raw data'!$A$2:$A$3000=C443)*('ce raw data'!$B$2:$B$3000=$B452),,),0),MATCH(SUBSTITUTE(G446,"Allele","Height"),'ce raw data'!$C$1:$CZ$1,0))="","-",INDEX('ce raw data'!$C$2:$CZ$3000,MATCH(1,INDEX(('ce raw data'!$A$2:$A$3000=C443)*('ce raw data'!$B$2:$B$3000=$B452),,),0),MATCH(SUBSTITUTE(G446,"Allele","Height"),'ce raw data'!$C$1:$CZ$1,0))),"-")</f>
        <v>-</v>
      </c>
      <c r="H451" s="8" t="str">
        <f>IFERROR(IF(INDEX('ce raw data'!$C$2:$CZ$3000,MATCH(1,INDEX(('ce raw data'!$A$2:$A$3000=C443)*('ce raw data'!$B$2:$B$3000=$B452),,),0),MATCH(SUBSTITUTE(H446,"Allele","Height"),'ce raw data'!$C$1:$CZ$1,0))="","-",INDEX('ce raw data'!$C$2:$CZ$3000,MATCH(1,INDEX(('ce raw data'!$A$2:$A$3000=C443)*('ce raw data'!$B$2:$B$3000=$B452),,),0),MATCH(SUBSTITUTE(H446,"Allele","Height"),'ce raw data'!$C$1:$CZ$1,0))),"-")</f>
        <v>-</v>
      </c>
      <c r="I451" s="8" t="str">
        <f>IFERROR(IF(INDEX('ce raw data'!$C$2:$CZ$3000,MATCH(1,INDEX(('ce raw data'!$A$2:$A$3000=C443)*('ce raw data'!$B$2:$B$3000=$B452),,),0),MATCH(SUBSTITUTE(I446,"Allele","Height"),'ce raw data'!$C$1:$CZ$1,0))="","-",INDEX('ce raw data'!$C$2:$CZ$3000,MATCH(1,INDEX(('ce raw data'!$A$2:$A$3000=C443)*('ce raw data'!$B$2:$B$3000=$B452),,),0),MATCH(SUBSTITUTE(I446,"Allele","Height"),'ce raw data'!$C$1:$CZ$1,0))),"-")</f>
        <v>-</v>
      </c>
      <c r="J451" s="8" t="str">
        <f>IFERROR(IF(INDEX('ce raw data'!$C$2:$CZ$3000,MATCH(1,INDEX(('ce raw data'!$A$2:$A$3000=C443)*('ce raw data'!$B$2:$B$3000=$B452),,),0),MATCH(SUBSTITUTE(J446,"Allele","Height"),'ce raw data'!$C$1:$CZ$1,0))="","-",INDEX('ce raw data'!$C$2:$CZ$3000,MATCH(1,INDEX(('ce raw data'!$A$2:$A$3000=C443)*('ce raw data'!$B$2:$B$3000=$B452),,),0),MATCH(SUBSTITUTE(J446,"Allele","Height"),'ce raw data'!$C$1:$CZ$1,0))),"-")</f>
        <v>-</v>
      </c>
      <c r="K451" s="8" t="str">
        <f>IFERROR(IF(INDEX('ce raw data'!$C$2:$CZ$3000,MATCH(1,INDEX(('ce raw data'!$A$2:$A$3000=C443)*('ce raw data'!$B$2:$B$3000=$B452),,),0),MATCH(SUBSTITUTE(K446,"Allele","Height"),'ce raw data'!$C$1:$CZ$1,0))="","-",INDEX('ce raw data'!$C$2:$CZ$3000,MATCH(1,INDEX(('ce raw data'!$A$2:$A$3000=C443)*('ce raw data'!$B$2:$B$3000=$B452),,),0),MATCH(SUBSTITUTE(K446,"Allele","Height"),'ce raw data'!$C$1:$CZ$1,0))),"-")</f>
        <v>-</v>
      </c>
      <c r="L451" s="8" t="str">
        <f>IFERROR(IF(INDEX('ce raw data'!$C$2:$CZ$3000,MATCH(1,INDEX(('ce raw data'!$A$2:$A$3000=C443)*('ce raw data'!$B$2:$B$3000=$B452),,),0),MATCH(SUBSTITUTE(L446,"Allele","Height"),'ce raw data'!$C$1:$CZ$1,0))="","-",INDEX('ce raw data'!$C$2:$CZ$3000,MATCH(1,INDEX(('ce raw data'!$A$2:$A$3000=C443)*('ce raw data'!$B$2:$B$3000=$B452),,),0),MATCH(SUBSTITUTE(L446,"Allele","Height"),'ce raw data'!$C$1:$CZ$1,0))),"-")</f>
        <v>-</v>
      </c>
      <c r="M451" s="8" t="str">
        <f>IFERROR(IF(INDEX('ce raw data'!$C$2:$CZ$3000,MATCH(1,INDEX(('ce raw data'!$A$2:$A$3000=C443)*('ce raw data'!$B$2:$B$3000=$B452),,),0),MATCH(SUBSTITUTE(M446,"Allele","Height"),'ce raw data'!$C$1:$CZ$1,0))="","-",INDEX('ce raw data'!$C$2:$CZ$3000,MATCH(1,INDEX(('ce raw data'!$A$2:$A$3000=C443)*('ce raw data'!$B$2:$B$3000=$B452),,),0),MATCH(SUBSTITUTE(M446,"Allele","Height"),'ce raw data'!$C$1:$CZ$1,0))),"-")</f>
        <v>-</v>
      </c>
      <c r="N451" s="8" t="str">
        <f>IFERROR(IF(INDEX('ce raw data'!$C$2:$CZ$3000,MATCH(1,INDEX(('ce raw data'!$A$2:$A$3000=C443)*('ce raw data'!$B$2:$B$3000=$B452),,),0),MATCH(SUBSTITUTE(N446,"Allele","Height"),'ce raw data'!$C$1:$CZ$1,0))="","-",INDEX('ce raw data'!$C$2:$CZ$3000,MATCH(1,INDEX(('ce raw data'!$A$2:$A$3000=C443)*('ce raw data'!$B$2:$B$3000=$B452),,),0),MATCH(SUBSTITUTE(N446,"Allele","Height"),'ce raw data'!$C$1:$CZ$1,0))),"-")</f>
        <v>-</v>
      </c>
    </row>
    <row r="452" spans="2:14" x14ac:dyDescent="0.4">
      <c r="B452" s="10" t="str">
        <f>'Allele Call Table'!$A$75</f>
        <v>D1S1656</v>
      </c>
      <c r="C452" s="8" t="str">
        <f>IFERROR(IF(INDEX('ce raw data'!$C$2:$CZ$3000,MATCH(1,INDEX(('ce raw data'!$A$2:$A$3000=C443)*('ce raw data'!$B$2:$B$3000=$B452),,),0),MATCH(C446,'ce raw data'!$C$1:$CZ$1,0))="","-",INDEX('ce raw data'!$C$2:$CZ$3000,MATCH(1,INDEX(('ce raw data'!$A$2:$A$3000=C443)*('ce raw data'!$B$2:$B$3000=$B452),,),0),MATCH(C446,'ce raw data'!$C$1:$CZ$1,0))),"-")</f>
        <v>-</v>
      </c>
      <c r="D452" s="8" t="str">
        <f>IFERROR(IF(INDEX('ce raw data'!$C$2:$CZ$3000,MATCH(1,INDEX(('ce raw data'!$A$2:$A$3000=C443)*('ce raw data'!$B$2:$B$3000=$B452),,),0),MATCH(D446,'ce raw data'!$C$1:$CZ$1,0))="","-",INDEX('ce raw data'!$C$2:$CZ$3000,MATCH(1,INDEX(('ce raw data'!$A$2:$A$3000=C443)*('ce raw data'!$B$2:$B$3000=$B452),,),0),MATCH(D446,'ce raw data'!$C$1:$CZ$1,0))),"-")</f>
        <v>-</v>
      </c>
      <c r="E452" s="8" t="str">
        <f>IFERROR(IF(INDEX('ce raw data'!$C$2:$CZ$3000,MATCH(1,INDEX(('ce raw data'!$A$2:$A$3000=C443)*('ce raw data'!$B$2:$B$3000=$B452),,),0),MATCH(E446,'ce raw data'!$C$1:$CZ$1,0))="","-",INDEX('ce raw data'!$C$2:$CZ$3000,MATCH(1,INDEX(('ce raw data'!$A$2:$A$3000=C443)*('ce raw data'!$B$2:$B$3000=$B452),,),0),MATCH(E446,'ce raw data'!$C$1:$CZ$1,0))),"-")</f>
        <v>-</v>
      </c>
      <c r="F452" s="8" t="str">
        <f>IFERROR(IF(INDEX('ce raw data'!$C$2:$CZ$3000,MATCH(1,INDEX(('ce raw data'!$A$2:$A$3000=C443)*('ce raw data'!$B$2:$B$3000=$B452),,),0),MATCH(F446,'ce raw data'!$C$1:$CZ$1,0))="","-",INDEX('ce raw data'!$C$2:$CZ$3000,MATCH(1,INDEX(('ce raw data'!$A$2:$A$3000=C443)*('ce raw data'!$B$2:$B$3000=$B452),,),0),MATCH(F446,'ce raw data'!$C$1:$CZ$1,0))),"-")</f>
        <v>-</v>
      </c>
      <c r="G452" s="8" t="str">
        <f>IFERROR(IF(INDEX('ce raw data'!$C$2:$CZ$3000,MATCH(1,INDEX(('ce raw data'!$A$2:$A$3000=C443)*('ce raw data'!$B$2:$B$3000=$B452),,),0),MATCH(G446,'ce raw data'!$C$1:$CZ$1,0))="","-",INDEX('ce raw data'!$C$2:$CZ$3000,MATCH(1,INDEX(('ce raw data'!$A$2:$A$3000=C443)*('ce raw data'!$B$2:$B$3000=$B452),,),0),MATCH(G446,'ce raw data'!$C$1:$CZ$1,0))),"-")</f>
        <v>-</v>
      </c>
      <c r="H452" s="8" t="str">
        <f>IFERROR(IF(INDEX('ce raw data'!$C$2:$CZ$3000,MATCH(1,INDEX(('ce raw data'!$A$2:$A$3000=C443)*('ce raw data'!$B$2:$B$3000=$B452),,),0),MATCH(H446,'ce raw data'!$C$1:$CZ$1,0))="","-",INDEX('ce raw data'!$C$2:$CZ$3000,MATCH(1,INDEX(('ce raw data'!$A$2:$A$3000=C443)*('ce raw data'!$B$2:$B$3000=$B452),,),0),MATCH(H446,'ce raw data'!$C$1:$CZ$1,0))),"-")</f>
        <v>-</v>
      </c>
      <c r="I452" s="8" t="str">
        <f>IFERROR(IF(INDEX('ce raw data'!$C$2:$CZ$3000,MATCH(1,INDEX(('ce raw data'!$A$2:$A$3000=C443)*('ce raw data'!$B$2:$B$3000=$B452),,),0),MATCH(I446,'ce raw data'!$C$1:$CZ$1,0))="","-",INDEX('ce raw data'!$C$2:$CZ$3000,MATCH(1,INDEX(('ce raw data'!$A$2:$A$3000=C443)*('ce raw data'!$B$2:$B$3000=$B452),,),0),MATCH(I446,'ce raw data'!$C$1:$CZ$1,0))),"-")</f>
        <v>-</v>
      </c>
      <c r="J452" s="8" t="str">
        <f>IFERROR(IF(INDEX('ce raw data'!$C$2:$CZ$3000,MATCH(1,INDEX(('ce raw data'!$A$2:$A$3000=C443)*('ce raw data'!$B$2:$B$3000=$B452),,),0),MATCH(J446,'ce raw data'!$C$1:$CZ$1,0))="","-",INDEX('ce raw data'!$C$2:$CZ$3000,MATCH(1,INDEX(('ce raw data'!$A$2:$A$3000=C443)*('ce raw data'!$B$2:$B$3000=$B452),,),0),MATCH(J446,'ce raw data'!$C$1:$CZ$1,0))),"-")</f>
        <v>-</v>
      </c>
      <c r="K452" s="8" t="str">
        <f>IFERROR(IF(INDEX('ce raw data'!$C$2:$CZ$3000,MATCH(1,INDEX(('ce raw data'!$A$2:$A$3000=C443)*('ce raw data'!$B$2:$B$3000=$B452),,),0),MATCH(K446,'ce raw data'!$C$1:$CZ$1,0))="","-",INDEX('ce raw data'!$C$2:$CZ$3000,MATCH(1,INDEX(('ce raw data'!$A$2:$A$3000=C443)*('ce raw data'!$B$2:$B$3000=$B452),,),0),MATCH(K446,'ce raw data'!$C$1:$CZ$1,0))),"-")</f>
        <v>-</v>
      </c>
      <c r="L452" s="8" t="str">
        <f>IFERROR(IF(INDEX('ce raw data'!$C$2:$CZ$3000,MATCH(1,INDEX(('ce raw data'!$A$2:$A$3000=C443)*('ce raw data'!$B$2:$B$3000=$B452),,),0),MATCH(L446,'ce raw data'!$C$1:$CZ$1,0))="","-",INDEX('ce raw data'!$C$2:$CZ$3000,MATCH(1,INDEX(('ce raw data'!$A$2:$A$3000=C443)*('ce raw data'!$B$2:$B$3000=$B452),,),0),MATCH(L446,'ce raw data'!$C$1:$CZ$1,0))),"-")</f>
        <v>-</v>
      </c>
      <c r="M452" s="8" t="str">
        <f>IFERROR(IF(INDEX('ce raw data'!$C$2:$CZ$3000,MATCH(1,INDEX(('ce raw data'!$A$2:$A$3000=C443)*('ce raw data'!$B$2:$B$3000=$B452),,),0),MATCH(M446,'ce raw data'!$C$1:$CZ$1,0))="","-",INDEX('ce raw data'!$C$2:$CZ$3000,MATCH(1,INDEX(('ce raw data'!$A$2:$A$3000=C443)*('ce raw data'!$B$2:$B$3000=$B452),,),0),MATCH(M446,'ce raw data'!$C$1:$CZ$1,0))),"-")</f>
        <v>-</v>
      </c>
      <c r="N452" s="8" t="str">
        <f>IFERROR(IF(INDEX('ce raw data'!$C$2:$CZ$3000,MATCH(1,INDEX(('ce raw data'!$A$2:$A$3000=C443)*('ce raw data'!$B$2:$B$3000=$B452),,),0),MATCH(N446,'ce raw data'!$C$1:$CZ$1,0))="","-",INDEX('ce raw data'!$C$2:$CZ$3000,MATCH(1,INDEX(('ce raw data'!$A$2:$A$3000=C443)*('ce raw data'!$B$2:$B$3000=$B452),,),0),MATCH(N446,'ce raw data'!$C$1:$CZ$1,0))),"-")</f>
        <v>-</v>
      </c>
    </row>
    <row r="453" spans="2:14" hidden="1" x14ac:dyDescent="0.4">
      <c r="B453" s="10"/>
      <c r="C453" s="8" t="str">
        <f>IFERROR(IF(INDEX('ce raw data'!$C$2:$CZ$3000,MATCH(1,INDEX(('ce raw data'!$A$2:$A$3000=C443)*('ce raw data'!$B$2:$B$3000=$B454),,),0),MATCH(SUBSTITUTE(C446,"Allele","Height"),'ce raw data'!$C$1:$CZ$1,0))="","-",INDEX('ce raw data'!$C$2:$CZ$3000,MATCH(1,INDEX(('ce raw data'!$A$2:$A$3000=C443)*('ce raw data'!$B$2:$B$3000=$B454),,),0),MATCH(SUBSTITUTE(C446,"Allele","Height"),'ce raw data'!$C$1:$CZ$1,0))),"-")</f>
        <v>-</v>
      </c>
      <c r="D453" s="8" t="str">
        <f>IFERROR(IF(INDEX('ce raw data'!$C$2:$CZ$3000,MATCH(1,INDEX(('ce raw data'!$A$2:$A$3000=C443)*('ce raw data'!$B$2:$B$3000=$B454),,),0),MATCH(SUBSTITUTE(D446,"Allele","Height"),'ce raw data'!$C$1:$CZ$1,0))="","-",INDEX('ce raw data'!$C$2:$CZ$3000,MATCH(1,INDEX(('ce raw data'!$A$2:$A$3000=C443)*('ce raw data'!$B$2:$B$3000=$B454),,),0),MATCH(SUBSTITUTE(D446,"Allele","Height"),'ce raw data'!$C$1:$CZ$1,0))),"-")</f>
        <v>-</v>
      </c>
      <c r="E453" s="8" t="str">
        <f>IFERROR(IF(INDEX('ce raw data'!$C$2:$CZ$3000,MATCH(1,INDEX(('ce raw data'!$A$2:$A$3000=C443)*('ce raw data'!$B$2:$B$3000=$B454),,),0),MATCH(SUBSTITUTE(E446,"Allele","Height"),'ce raw data'!$C$1:$CZ$1,0))="","-",INDEX('ce raw data'!$C$2:$CZ$3000,MATCH(1,INDEX(('ce raw data'!$A$2:$A$3000=C443)*('ce raw data'!$B$2:$B$3000=$B454),,),0),MATCH(SUBSTITUTE(E446,"Allele","Height"),'ce raw data'!$C$1:$CZ$1,0))),"-")</f>
        <v>-</v>
      </c>
      <c r="F453" s="8" t="str">
        <f>IFERROR(IF(INDEX('ce raw data'!$C$2:$CZ$3000,MATCH(1,INDEX(('ce raw data'!$A$2:$A$3000=C443)*('ce raw data'!$B$2:$B$3000=$B454),,),0),MATCH(SUBSTITUTE(F446,"Allele","Height"),'ce raw data'!$C$1:$CZ$1,0))="","-",INDEX('ce raw data'!$C$2:$CZ$3000,MATCH(1,INDEX(('ce raw data'!$A$2:$A$3000=C443)*('ce raw data'!$B$2:$B$3000=$B454),,),0),MATCH(SUBSTITUTE(F446,"Allele","Height"),'ce raw data'!$C$1:$CZ$1,0))),"-")</f>
        <v>-</v>
      </c>
      <c r="G453" s="8" t="str">
        <f>IFERROR(IF(INDEX('ce raw data'!$C$2:$CZ$3000,MATCH(1,INDEX(('ce raw data'!$A$2:$A$3000=C443)*('ce raw data'!$B$2:$B$3000=$B454),,),0),MATCH(SUBSTITUTE(G446,"Allele","Height"),'ce raw data'!$C$1:$CZ$1,0))="","-",INDEX('ce raw data'!$C$2:$CZ$3000,MATCH(1,INDEX(('ce raw data'!$A$2:$A$3000=C443)*('ce raw data'!$B$2:$B$3000=$B454),,),0),MATCH(SUBSTITUTE(G446,"Allele","Height"),'ce raw data'!$C$1:$CZ$1,0))),"-")</f>
        <v>-</v>
      </c>
      <c r="H453" s="8" t="str">
        <f>IFERROR(IF(INDEX('ce raw data'!$C$2:$CZ$3000,MATCH(1,INDEX(('ce raw data'!$A$2:$A$3000=C443)*('ce raw data'!$B$2:$B$3000=$B454),,),0),MATCH(SUBSTITUTE(H446,"Allele","Height"),'ce raw data'!$C$1:$CZ$1,0))="","-",INDEX('ce raw data'!$C$2:$CZ$3000,MATCH(1,INDEX(('ce raw data'!$A$2:$A$3000=C443)*('ce raw data'!$B$2:$B$3000=$B454),,),0),MATCH(SUBSTITUTE(H446,"Allele","Height"),'ce raw data'!$C$1:$CZ$1,0))),"-")</f>
        <v>-</v>
      </c>
      <c r="I453" s="8" t="str">
        <f>IFERROR(IF(INDEX('ce raw data'!$C$2:$CZ$3000,MATCH(1,INDEX(('ce raw data'!$A$2:$A$3000=C443)*('ce raw data'!$B$2:$B$3000=$B454),,),0),MATCH(SUBSTITUTE(I446,"Allele","Height"),'ce raw data'!$C$1:$CZ$1,0))="","-",INDEX('ce raw data'!$C$2:$CZ$3000,MATCH(1,INDEX(('ce raw data'!$A$2:$A$3000=C443)*('ce raw data'!$B$2:$B$3000=$B454),,),0),MATCH(SUBSTITUTE(I446,"Allele","Height"),'ce raw data'!$C$1:$CZ$1,0))),"-")</f>
        <v>-</v>
      </c>
      <c r="J453" s="8" t="str">
        <f>IFERROR(IF(INDEX('ce raw data'!$C$2:$CZ$3000,MATCH(1,INDEX(('ce raw data'!$A$2:$A$3000=C443)*('ce raw data'!$B$2:$B$3000=$B454),,),0),MATCH(SUBSTITUTE(J446,"Allele","Height"),'ce raw data'!$C$1:$CZ$1,0))="","-",INDEX('ce raw data'!$C$2:$CZ$3000,MATCH(1,INDEX(('ce raw data'!$A$2:$A$3000=C443)*('ce raw data'!$B$2:$B$3000=$B454),,),0),MATCH(SUBSTITUTE(J446,"Allele","Height"),'ce raw data'!$C$1:$CZ$1,0))),"-")</f>
        <v>-</v>
      </c>
      <c r="K453" s="8" t="str">
        <f>IFERROR(IF(INDEX('ce raw data'!$C$2:$CZ$3000,MATCH(1,INDEX(('ce raw data'!$A$2:$A$3000=C443)*('ce raw data'!$B$2:$B$3000=$B454),,),0),MATCH(SUBSTITUTE(K446,"Allele","Height"),'ce raw data'!$C$1:$CZ$1,0))="","-",INDEX('ce raw data'!$C$2:$CZ$3000,MATCH(1,INDEX(('ce raw data'!$A$2:$A$3000=C443)*('ce raw data'!$B$2:$B$3000=$B454),,),0),MATCH(SUBSTITUTE(K446,"Allele","Height"),'ce raw data'!$C$1:$CZ$1,0))),"-")</f>
        <v>-</v>
      </c>
      <c r="L453" s="8" t="str">
        <f>IFERROR(IF(INDEX('ce raw data'!$C$2:$CZ$3000,MATCH(1,INDEX(('ce raw data'!$A$2:$A$3000=C443)*('ce raw data'!$B$2:$B$3000=$B454),,),0),MATCH(SUBSTITUTE(L446,"Allele","Height"),'ce raw data'!$C$1:$CZ$1,0))="","-",INDEX('ce raw data'!$C$2:$CZ$3000,MATCH(1,INDEX(('ce raw data'!$A$2:$A$3000=C443)*('ce raw data'!$B$2:$B$3000=$B454),,),0),MATCH(SUBSTITUTE(L446,"Allele","Height"),'ce raw data'!$C$1:$CZ$1,0))),"-")</f>
        <v>-</v>
      </c>
      <c r="M453" s="8" t="str">
        <f>IFERROR(IF(INDEX('ce raw data'!$C$2:$CZ$3000,MATCH(1,INDEX(('ce raw data'!$A$2:$A$3000=C443)*('ce raw data'!$B$2:$B$3000=$B454),,),0),MATCH(SUBSTITUTE(M446,"Allele","Height"),'ce raw data'!$C$1:$CZ$1,0))="","-",INDEX('ce raw data'!$C$2:$CZ$3000,MATCH(1,INDEX(('ce raw data'!$A$2:$A$3000=C443)*('ce raw data'!$B$2:$B$3000=$B454),,),0),MATCH(SUBSTITUTE(M446,"Allele","Height"),'ce raw data'!$C$1:$CZ$1,0))),"-")</f>
        <v>-</v>
      </c>
      <c r="N453" s="8" t="str">
        <f>IFERROR(IF(INDEX('ce raw data'!$C$2:$CZ$3000,MATCH(1,INDEX(('ce raw data'!$A$2:$A$3000=C443)*('ce raw data'!$B$2:$B$3000=$B454),,),0),MATCH(SUBSTITUTE(N446,"Allele","Height"),'ce raw data'!$C$1:$CZ$1,0))="","-",INDEX('ce raw data'!$C$2:$CZ$3000,MATCH(1,INDEX(('ce raw data'!$A$2:$A$3000=C443)*('ce raw data'!$B$2:$B$3000=$B454),,),0),MATCH(SUBSTITUTE(N446,"Allele","Height"),'ce raw data'!$C$1:$CZ$1,0))),"-")</f>
        <v>-</v>
      </c>
    </row>
    <row r="454" spans="2:14" x14ac:dyDescent="0.4">
      <c r="B454" s="10" t="str">
        <f>'Allele Call Table'!$A$77</f>
        <v>D2S441</v>
      </c>
      <c r="C454" s="8" t="str">
        <f>IFERROR(IF(INDEX('ce raw data'!$C$2:$CZ$3000,MATCH(1,INDEX(('ce raw data'!$A$2:$A$3000=C443)*('ce raw data'!$B$2:$B$3000=$B454),,),0),MATCH(C446,'ce raw data'!$C$1:$CZ$1,0))="","-",INDEX('ce raw data'!$C$2:$CZ$3000,MATCH(1,INDEX(('ce raw data'!$A$2:$A$3000=C443)*('ce raw data'!$B$2:$B$3000=$B454),,),0),MATCH(C446,'ce raw data'!$C$1:$CZ$1,0))),"-")</f>
        <v>-</v>
      </c>
      <c r="D454" s="8" t="str">
        <f>IFERROR(IF(INDEX('ce raw data'!$C$2:$CZ$3000,MATCH(1,INDEX(('ce raw data'!$A$2:$A$3000=C443)*('ce raw data'!$B$2:$B$3000=$B454),,),0),MATCH(D446,'ce raw data'!$C$1:$CZ$1,0))="","-",INDEX('ce raw data'!$C$2:$CZ$3000,MATCH(1,INDEX(('ce raw data'!$A$2:$A$3000=C443)*('ce raw data'!$B$2:$B$3000=$B454),,),0),MATCH(D446,'ce raw data'!$C$1:$CZ$1,0))),"-")</f>
        <v>-</v>
      </c>
      <c r="E454" s="8" t="str">
        <f>IFERROR(IF(INDEX('ce raw data'!$C$2:$CZ$3000,MATCH(1,INDEX(('ce raw data'!$A$2:$A$3000=C443)*('ce raw data'!$B$2:$B$3000=$B454),,),0),MATCH(E446,'ce raw data'!$C$1:$CZ$1,0))="","-",INDEX('ce raw data'!$C$2:$CZ$3000,MATCH(1,INDEX(('ce raw data'!$A$2:$A$3000=C443)*('ce raw data'!$B$2:$B$3000=$B454),,),0),MATCH(E446,'ce raw data'!$C$1:$CZ$1,0))),"-")</f>
        <v>-</v>
      </c>
      <c r="F454" s="8" t="str">
        <f>IFERROR(IF(INDEX('ce raw data'!$C$2:$CZ$3000,MATCH(1,INDEX(('ce raw data'!$A$2:$A$3000=C443)*('ce raw data'!$B$2:$B$3000=$B454),,),0),MATCH(F446,'ce raw data'!$C$1:$CZ$1,0))="","-",INDEX('ce raw data'!$C$2:$CZ$3000,MATCH(1,INDEX(('ce raw data'!$A$2:$A$3000=C443)*('ce raw data'!$B$2:$B$3000=$B454),,),0),MATCH(F446,'ce raw data'!$C$1:$CZ$1,0))),"-")</f>
        <v>-</v>
      </c>
      <c r="G454" s="8" t="str">
        <f>IFERROR(IF(INDEX('ce raw data'!$C$2:$CZ$3000,MATCH(1,INDEX(('ce raw data'!$A$2:$A$3000=C443)*('ce raw data'!$B$2:$B$3000=$B454),,),0),MATCH(G446,'ce raw data'!$C$1:$CZ$1,0))="","-",INDEX('ce raw data'!$C$2:$CZ$3000,MATCH(1,INDEX(('ce raw data'!$A$2:$A$3000=C443)*('ce raw data'!$B$2:$B$3000=$B454),,),0),MATCH(G446,'ce raw data'!$C$1:$CZ$1,0))),"-")</f>
        <v>-</v>
      </c>
      <c r="H454" s="8" t="str">
        <f>IFERROR(IF(INDEX('ce raw data'!$C$2:$CZ$3000,MATCH(1,INDEX(('ce raw data'!$A$2:$A$3000=C443)*('ce raw data'!$B$2:$B$3000=$B454),,),0),MATCH(H446,'ce raw data'!$C$1:$CZ$1,0))="","-",INDEX('ce raw data'!$C$2:$CZ$3000,MATCH(1,INDEX(('ce raw data'!$A$2:$A$3000=C443)*('ce raw data'!$B$2:$B$3000=$B454),,),0),MATCH(H446,'ce raw data'!$C$1:$CZ$1,0))),"-")</f>
        <v>-</v>
      </c>
      <c r="I454" s="8" t="str">
        <f>IFERROR(IF(INDEX('ce raw data'!$C$2:$CZ$3000,MATCH(1,INDEX(('ce raw data'!$A$2:$A$3000=C443)*('ce raw data'!$B$2:$B$3000=$B454),,),0),MATCH(I446,'ce raw data'!$C$1:$CZ$1,0))="","-",INDEX('ce raw data'!$C$2:$CZ$3000,MATCH(1,INDEX(('ce raw data'!$A$2:$A$3000=C443)*('ce raw data'!$B$2:$B$3000=$B454),,),0),MATCH(I446,'ce raw data'!$C$1:$CZ$1,0))),"-")</f>
        <v>-</v>
      </c>
      <c r="J454" s="8" t="str">
        <f>IFERROR(IF(INDEX('ce raw data'!$C$2:$CZ$3000,MATCH(1,INDEX(('ce raw data'!$A$2:$A$3000=C443)*('ce raw data'!$B$2:$B$3000=$B454),,),0),MATCH(J446,'ce raw data'!$C$1:$CZ$1,0))="","-",INDEX('ce raw data'!$C$2:$CZ$3000,MATCH(1,INDEX(('ce raw data'!$A$2:$A$3000=C443)*('ce raw data'!$B$2:$B$3000=$B454),,),0),MATCH(J446,'ce raw data'!$C$1:$CZ$1,0))),"-")</f>
        <v>-</v>
      </c>
      <c r="K454" s="8" t="str">
        <f>IFERROR(IF(INDEX('ce raw data'!$C$2:$CZ$3000,MATCH(1,INDEX(('ce raw data'!$A$2:$A$3000=C443)*('ce raw data'!$B$2:$B$3000=$B454),,),0),MATCH(K446,'ce raw data'!$C$1:$CZ$1,0))="","-",INDEX('ce raw data'!$C$2:$CZ$3000,MATCH(1,INDEX(('ce raw data'!$A$2:$A$3000=C443)*('ce raw data'!$B$2:$B$3000=$B454),,),0),MATCH(K446,'ce raw data'!$C$1:$CZ$1,0))),"-")</f>
        <v>-</v>
      </c>
      <c r="L454" s="8" t="str">
        <f>IFERROR(IF(INDEX('ce raw data'!$C$2:$CZ$3000,MATCH(1,INDEX(('ce raw data'!$A$2:$A$3000=C443)*('ce raw data'!$B$2:$B$3000=$B454),,),0),MATCH(L446,'ce raw data'!$C$1:$CZ$1,0))="","-",INDEX('ce raw data'!$C$2:$CZ$3000,MATCH(1,INDEX(('ce raw data'!$A$2:$A$3000=C443)*('ce raw data'!$B$2:$B$3000=$B454),,),0),MATCH(L446,'ce raw data'!$C$1:$CZ$1,0))),"-")</f>
        <v>-</v>
      </c>
      <c r="M454" s="8" t="str">
        <f>IFERROR(IF(INDEX('ce raw data'!$C$2:$CZ$3000,MATCH(1,INDEX(('ce raw data'!$A$2:$A$3000=C443)*('ce raw data'!$B$2:$B$3000=$B454),,),0),MATCH(M446,'ce raw data'!$C$1:$CZ$1,0))="","-",INDEX('ce raw data'!$C$2:$CZ$3000,MATCH(1,INDEX(('ce raw data'!$A$2:$A$3000=C443)*('ce raw data'!$B$2:$B$3000=$B454),,),0),MATCH(M446,'ce raw data'!$C$1:$CZ$1,0))),"-")</f>
        <v>-</v>
      </c>
      <c r="N454" s="8" t="str">
        <f>IFERROR(IF(INDEX('ce raw data'!$C$2:$CZ$3000,MATCH(1,INDEX(('ce raw data'!$A$2:$A$3000=C443)*('ce raw data'!$B$2:$B$3000=$B454),,),0),MATCH(N446,'ce raw data'!$C$1:$CZ$1,0))="","-",INDEX('ce raw data'!$C$2:$CZ$3000,MATCH(1,INDEX(('ce raw data'!$A$2:$A$3000=C443)*('ce raw data'!$B$2:$B$3000=$B454),,),0),MATCH(N446,'ce raw data'!$C$1:$CZ$1,0))),"-")</f>
        <v>-</v>
      </c>
    </row>
    <row r="455" spans="2:14" hidden="1" x14ac:dyDescent="0.4">
      <c r="B455" s="10"/>
      <c r="C455" s="8" t="str">
        <f>IFERROR(IF(INDEX('ce raw data'!$C$2:$CZ$3000,MATCH(1,INDEX(('ce raw data'!$A$2:$A$3000=C443)*('ce raw data'!$B$2:$B$3000=$B456),,),0),MATCH(SUBSTITUTE(C446,"Allele","Height"),'ce raw data'!$C$1:$CZ$1,0))="","-",INDEX('ce raw data'!$C$2:$CZ$3000,MATCH(1,INDEX(('ce raw data'!$A$2:$A$3000=C443)*('ce raw data'!$B$2:$B$3000=$B456),,),0),MATCH(SUBSTITUTE(C446,"Allele","Height"),'ce raw data'!$C$1:$CZ$1,0))),"-")</f>
        <v>-</v>
      </c>
      <c r="D455" s="8" t="str">
        <f>IFERROR(IF(INDEX('ce raw data'!$C$2:$CZ$3000,MATCH(1,INDEX(('ce raw data'!$A$2:$A$3000=C443)*('ce raw data'!$B$2:$B$3000=$B456),,),0),MATCH(SUBSTITUTE(D446,"Allele","Height"),'ce raw data'!$C$1:$CZ$1,0))="","-",INDEX('ce raw data'!$C$2:$CZ$3000,MATCH(1,INDEX(('ce raw data'!$A$2:$A$3000=C443)*('ce raw data'!$B$2:$B$3000=$B456),,),0),MATCH(SUBSTITUTE(D446,"Allele","Height"),'ce raw data'!$C$1:$CZ$1,0))),"-")</f>
        <v>-</v>
      </c>
      <c r="E455" s="8" t="str">
        <f>IFERROR(IF(INDEX('ce raw data'!$C$2:$CZ$3000,MATCH(1,INDEX(('ce raw data'!$A$2:$A$3000=C443)*('ce raw data'!$B$2:$B$3000=$B456),,),0),MATCH(SUBSTITUTE(E446,"Allele","Height"),'ce raw data'!$C$1:$CZ$1,0))="","-",INDEX('ce raw data'!$C$2:$CZ$3000,MATCH(1,INDEX(('ce raw data'!$A$2:$A$3000=C443)*('ce raw data'!$B$2:$B$3000=$B456),,),0),MATCH(SUBSTITUTE(E446,"Allele","Height"),'ce raw data'!$C$1:$CZ$1,0))),"-")</f>
        <v>-</v>
      </c>
      <c r="F455" s="8" t="str">
        <f>IFERROR(IF(INDEX('ce raw data'!$C$2:$CZ$3000,MATCH(1,INDEX(('ce raw data'!$A$2:$A$3000=C443)*('ce raw data'!$B$2:$B$3000=$B456),,),0),MATCH(SUBSTITUTE(F446,"Allele","Height"),'ce raw data'!$C$1:$CZ$1,0))="","-",INDEX('ce raw data'!$C$2:$CZ$3000,MATCH(1,INDEX(('ce raw data'!$A$2:$A$3000=C443)*('ce raw data'!$B$2:$B$3000=$B456),,),0),MATCH(SUBSTITUTE(F446,"Allele","Height"),'ce raw data'!$C$1:$CZ$1,0))),"-")</f>
        <v>-</v>
      </c>
      <c r="G455" s="8" t="str">
        <f>IFERROR(IF(INDEX('ce raw data'!$C$2:$CZ$3000,MATCH(1,INDEX(('ce raw data'!$A$2:$A$3000=C443)*('ce raw data'!$B$2:$B$3000=$B456),,),0),MATCH(SUBSTITUTE(G446,"Allele","Height"),'ce raw data'!$C$1:$CZ$1,0))="","-",INDEX('ce raw data'!$C$2:$CZ$3000,MATCH(1,INDEX(('ce raw data'!$A$2:$A$3000=C443)*('ce raw data'!$B$2:$B$3000=$B456),,),0),MATCH(SUBSTITUTE(G446,"Allele","Height"),'ce raw data'!$C$1:$CZ$1,0))),"-")</f>
        <v>-</v>
      </c>
      <c r="H455" s="8" t="str">
        <f>IFERROR(IF(INDEX('ce raw data'!$C$2:$CZ$3000,MATCH(1,INDEX(('ce raw data'!$A$2:$A$3000=C443)*('ce raw data'!$B$2:$B$3000=$B456),,),0),MATCH(SUBSTITUTE(H446,"Allele","Height"),'ce raw data'!$C$1:$CZ$1,0))="","-",INDEX('ce raw data'!$C$2:$CZ$3000,MATCH(1,INDEX(('ce raw data'!$A$2:$A$3000=C443)*('ce raw data'!$B$2:$B$3000=$B456),,),0),MATCH(SUBSTITUTE(H446,"Allele","Height"),'ce raw data'!$C$1:$CZ$1,0))),"-")</f>
        <v>-</v>
      </c>
      <c r="I455" s="8" t="str">
        <f>IFERROR(IF(INDEX('ce raw data'!$C$2:$CZ$3000,MATCH(1,INDEX(('ce raw data'!$A$2:$A$3000=C443)*('ce raw data'!$B$2:$B$3000=$B456),,),0),MATCH(SUBSTITUTE(I446,"Allele","Height"),'ce raw data'!$C$1:$CZ$1,0))="","-",INDEX('ce raw data'!$C$2:$CZ$3000,MATCH(1,INDEX(('ce raw data'!$A$2:$A$3000=C443)*('ce raw data'!$B$2:$B$3000=$B456),,),0),MATCH(SUBSTITUTE(I446,"Allele","Height"),'ce raw data'!$C$1:$CZ$1,0))),"-")</f>
        <v>-</v>
      </c>
      <c r="J455" s="8" t="str">
        <f>IFERROR(IF(INDEX('ce raw data'!$C$2:$CZ$3000,MATCH(1,INDEX(('ce raw data'!$A$2:$A$3000=C443)*('ce raw data'!$B$2:$B$3000=$B456),,),0),MATCH(SUBSTITUTE(J446,"Allele","Height"),'ce raw data'!$C$1:$CZ$1,0))="","-",INDEX('ce raw data'!$C$2:$CZ$3000,MATCH(1,INDEX(('ce raw data'!$A$2:$A$3000=C443)*('ce raw data'!$B$2:$B$3000=$B456),,),0),MATCH(SUBSTITUTE(J446,"Allele","Height"),'ce raw data'!$C$1:$CZ$1,0))),"-")</f>
        <v>-</v>
      </c>
      <c r="K455" s="8" t="str">
        <f>IFERROR(IF(INDEX('ce raw data'!$C$2:$CZ$3000,MATCH(1,INDEX(('ce raw data'!$A$2:$A$3000=C443)*('ce raw data'!$B$2:$B$3000=$B456),,),0),MATCH(SUBSTITUTE(K446,"Allele","Height"),'ce raw data'!$C$1:$CZ$1,0))="","-",INDEX('ce raw data'!$C$2:$CZ$3000,MATCH(1,INDEX(('ce raw data'!$A$2:$A$3000=C443)*('ce raw data'!$B$2:$B$3000=$B456),,),0),MATCH(SUBSTITUTE(K446,"Allele","Height"),'ce raw data'!$C$1:$CZ$1,0))),"-")</f>
        <v>-</v>
      </c>
      <c r="L455" s="8" t="str">
        <f>IFERROR(IF(INDEX('ce raw data'!$C$2:$CZ$3000,MATCH(1,INDEX(('ce raw data'!$A$2:$A$3000=C443)*('ce raw data'!$B$2:$B$3000=$B456),,),0),MATCH(SUBSTITUTE(L446,"Allele","Height"),'ce raw data'!$C$1:$CZ$1,0))="","-",INDEX('ce raw data'!$C$2:$CZ$3000,MATCH(1,INDEX(('ce raw data'!$A$2:$A$3000=C443)*('ce raw data'!$B$2:$B$3000=$B456),,),0),MATCH(SUBSTITUTE(L446,"Allele","Height"),'ce raw data'!$C$1:$CZ$1,0))),"-")</f>
        <v>-</v>
      </c>
      <c r="M455" s="8" t="str">
        <f>IFERROR(IF(INDEX('ce raw data'!$C$2:$CZ$3000,MATCH(1,INDEX(('ce raw data'!$A$2:$A$3000=C443)*('ce raw data'!$B$2:$B$3000=$B456),,),0),MATCH(SUBSTITUTE(M446,"Allele","Height"),'ce raw data'!$C$1:$CZ$1,0))="","-",INDEX('ce raw data'!$C$2:$CZ$3000,MATCH(1,INDEX(('ce raw data'!$A$2:$A$3000=C443)*('ce raw data'!$B$2:$B$3000=$B456),,),0),MATCH(SUBSTITUTE(M446,"Allele","Height"),'ce raw data'!$C$1:$CZ$1,0))),"-")</f>
        <v>-</v>
      </c>
      <c r="N455" s="8" t="str">
        <f>IFERROR(IF(INDEX('ce raw data'!$C$2:$CZ$3000,MATCH(1,INDEX(('ce raw data'!$A$2:$A$3000=C443)*('ce raw data'!$B$2:$B$3000=$B456),,),0),MATCH(SUBSTITUTE(N446,"Allele","Height"),'ce raw data'!$C$1:$CZ$1,0))="","-",INDEX('ce raw data'!$C$2:$CZ$3000,MATCH(1,INDEX(('ce raw data'!$A$2:$A$3000=C443)*('ce raw data'!$B$2:$B$3000=$B456),,),0),MATCH(SUBSTITUTE(N446,"Allele","Height"),'ce raw data'!$C$1:$CZ$1,0))),"-")</f>
        <v>-</v>
      </c>
    </row>
    <row r="456" spans="2:14" x14ac:dyDescent="0.4">
      <c r="B456" s="10" t="str">
        <f>'Allele Call Table'!$A$79</f>
        <v>D10S1248</v>
      </c>
      <c r="C456" s="8" t="str">
        <f>IFERROR(IF(INDEX('ce raw data'!$C$2:$CZ$3000,MATCH(1,INDEX(('ce raw data'!$A$2:$A$3000=C443)*('ce raw data'!$B$2:$B$3000=$B456),,),0),MATCH(C446,'ce raw data'!$C$1:$CZ$1,0))="","-",INDEX('ce raw data'!$C$2:$CZ$3000,MATCH(1,INDEX(('ce raw data'!$A$2:$A$3000=C443)*('ce raw data'!$B$2:$B$3000=$B456),,),0),MATCH(C446,'ce raw data'!$C$1:$CZ$1,0))),"-")</f>
        <v>-</v>
      </c>
      <c r="D456" s="8" t="str">
        <f>IFERROR(IF(INDEX('ce raw data'!$C$2:$CZ$3000,MATCH(1,INDEX(('ce raw data'!$A$2:$A$3000=C443)*('ce raw data'!$B$2:$B$3000=$B456),,),0),MATCH(D446,'ce raw data'!$C$1:$CZ$1,0))="","-",INDEX('ce raw data'!$C$2:$CZ$3000,MATCH(1,INDEX(('ce raw data'!$A$2:$A$3000=C443)*('ce raw data'!$B$2:$B$3000=$B456),,),0),MATCH(D446,'ce raw data'!$C$1:$CZ$1,0))),"-")</f>
        <v>-</v>
      </c>
      <c r="E456" s="8" t="str">
        <f>IFERROR(IF(INDEX('ce raw data'!$C$2:$CZ$3000,MATCH(1,INDEX(('ce raw data'!$A$2:$A$3000=C443)*('ce raw data'!$B$2:$B$3000=$B456),,),0),MATCH(E446,'ce raw data'!$C$1:$CZ$1,0))="","-",INDEX('ce raw data'!$C$2:$CZ$3000,MATCH(1,INDEX(('ce raw data'!$A$2:$A$3000=C443)*('ce raw data'!$B$2:$B$3000=$B456),,),0),MATCH(E446,'ce raw data'!$C$1:$CZ$1,0))),"-")</f>
        <v>-</v>
      </c>
      <c r="F456" s="8" t="str">
        <f>IFERROR(IF(INDEX('ce raw data'!$C$2:$CZ$3000,MATCH(1,INDEX(('ce raw data'!$A$2:$A$3000=C443)*('ce raw data'!$B$2:$B$3000=$B456),,),0),MATCH(F446,'ce raw data'!$C$1:$CZ$1,0))="","-",INDEX('ce raw data'!$C$2:$CZ$3000,MATCH(1,INDEX(('ce raw data'!$A$2:$A$3000=C443)*('ce raw data'!$B$2:$B$3000=$B456),,),0),MATCH(F446,'ce raw data'!$C$1:$CZ$1,0))),"-")</f>
        <v>-</v>
      </c>
      <c r="G456" s="8" t="str">
        <f>IFERROR(IF(INDEX('ce raw data'!$C$2:$CZ$3000,MATCH(1,INDEX(('ce raw data'!$A$2:$A$3000=C443)*('ce raw data'!$B$2:$B$3000=$B456),,),0),MATCH(G446,'ce raw data'!$C$1:$CZ$1,0))="","-",INDEX('ce raw data'!$C$2:$CZ$3000,MATCH(1,INDEX(('ce raw data'!$A$2:$A$3000=C443)*('ce raw data'!$B$2:$B$3000=$B456),,),0),MATCH(G446,'ce raw data'!$C$1:$CZ$1,0))),"-")</f>
        <v>-</v>
      </c>
      <c r="H456" s="8" t="str">
        <f>IFERROR(IF(INDEX('ce raw data'!$C$2:$CZ$3000,MATCH(1,INDEX(('ce raw data'!$A$2:$A$3000=C443)*('ce raw data'!$B$2:$B$3000=$B456),,),0),MATCH(H446,'ce raw data'!$C$1:$CZ$1,0))="","-",INDEX('ce raw data'!$C$2:$CZ$3000,MATCH(1,INDEX(('ce raw data'!$A$2:$A$3000=C443)*('ce raw data'!$B$2:$B$3000=$B456),,),0),MATCH(H446,'ce raw data'!$C$1:$CZ$1,0))),"-")</f>
        <v>-</v>
      </c>
      <c r="I456" s="8" t="str">
        <f>IFERROR(IF(INDEX('ce raw data'!$C$2:$CZ$3000,MATCH(1,INDEX(('ce raw data'!$A$2:$A$3000=C443)*('ce raw data'!$B$2:$B$3000=$B456),,),0),MATCH(I446,'ce raw data'!$C$1:$CZ$1,0))="","-",INDEX('ce raw data'!$C$2:$CZ$3000,MATCH(1,INDEX(('ce raw data'!$A$2:$A$3000=C443)*('ce raw data'!$B$2:$B$3000=$B456),,),0),MATCH(I446,'ce raw data'!$C$1:$CZ$1,0))),"-")</f>
        <v>-</v>
      </c>
      <c r="J456" s="8" t="str">
        <f>IFERROR(IF(INDEX('ce raw data'!$C$2:$CZ$3000,MATCH(1,INDEX(('ce raw data'!$A$2:$A$3000=C443)*('ce raw data'!$B$2:$B$3000=$B456),,),0),MATCH(J446,'ce raw data'!$C$1:$CZ$1,0))="","-",INDEX('ce raw data'!$C$2:$CZ$3000,MATCH(1,INDEX(('ce raw data'!$A$2:$A$3000=C443)*('ce raw data'!$B$2:$B$3000=$B456),,),0),MATCH(J446,'ce raw data'!$C$1:$CZ$1,0))),"-")</f>
        <v>-</v>
      </c>
      <c r="K456" s="8" t="str">
        <f>IFERROR(IF(INDEX('ce raw data'!$C$2:$CZ$3000,MATCH(1,INDEX(('ce raw data'!$A$2:$A$3000=C443)*('ce raw data'!$B$2:$B$3000=$B456),,),0),MATCH(K446,'ce raw data'!$C$1:$CZ$1,0))="","-",INDEX('ce raw data'!$C$2:$CZ$3000,MATCH(1,INDEX(('ce raw data'!$A$2:$A$3000=C443)*('ce raw data'!$B$2:$B$3000=$B456),,),0),MATCH(K446,'ce raw data'!$C$1:$CZ$1,0))),"-")</f>
        <v>-</v>
      </c>
      <c r="L456" s="8" t="str">
        <f>IFERROR(IF(INDEX('ce raw data'!$C$2:$CZ$3000,MATCH(1,INDEX(('ce raw data'!$A$2:$A$3000=C443)*('ce raw data'!$B$2:$B$3000=$B456),,),0),MATCH(L446,'ce raw data'!$C$1:$CZ$1,0))="","-",INDEX('ce raw data'!$C$2:$CZ$3000,MATCH(1,INDEX(('ce raw data'!$A$2:$A$3000=C443)*('ce raw data'!$B$2:$B$3000=$B456),,),0),MATCH(L446,'ce raw data'!$C$1:$CZ$1,0))),"-")</f>
        <v>-</v>
      </c>
      <c r="M456" s="8" t="str">
        <f>IFERROR(IF(INDEX('ce raw data'!$C$2:$CZ$3000,MATCH(1,INDEX(('ce raw data'!$A$2:$A$3000=C443)*('ce raw data'!$B$2:$B$3000=$B456),,),0),MATCH(M446,'ce raw data'!$C$1:$CZ$1,0))="","-",INDEX('ce raw data'!$C$2:$CZ$3000,MATCH(1,INDEX(('ce raw data'!$A$2:$A$3000=C443)*('ce raw data'!$B$2:$B$3000=$B456),,),0),MATCH(M446,'ce raw data'!$C$1:$CZ$1,0))),"-")</f>
        <v>-</v>
      </c>
      <c r="N456" s="8" t="str">
        <f>IFERROR(IF(INDEX('ce raw data'!$C$2:$CZ$3000,MATCH(1,INDEX(('ce raw data'!$A$2:$A$3000=C443)*('ce raw data'!$B$2:$B$3000=$B456),,),0),MATCH(N446,'ce raw data'!$C$1:$CZ$1,0))="","-",INDEX('ce raw data'!$C$2:$CZ$3000,MATCH(1,INDEX(('ce raw data'!$A$2:$A$3000=C443)*('ce raw data'!$B$2:$B$3000=$B456),,),0),MATCH(N446,'ce raw data'!$C$1:$CZ$1,0))),"-")</f>
        <v>-</v>
      </c>
    </row>
    <row r="457" spans="2:14" hidden="1" x14ac:dyDescent="0.4">
      <c r="B457" s="10"/>
      <c r="C457" s="8" t="str">
        <f>IFERROR(IF(INDEX('ce raw data'!$C$2:$CZ$3000,MATCH(1,INDEX(('ce raw data'!$A$2:$A$3000=C443)*('ce raw data'!$B$2:$B$3000=$B458),,),0),MATCH(SUBSTITUTE(C446,"Allele","Height"),'ce raw data'!$C$1:$CZ$1,0))="","-",INDEX('ce raw data'!$C$2:$CZ$3000,MATCH(1,INDEX(('ce raw data'!$A$2:$A$3000=C443)*('ce raw data'!$B$2:$B$3000=$B458),,),0),MATCH(SUBSTITUTE(C446,"Allele","Height"),'ce raw data'!$C$1:$CZ$1,0))),"-")</f>
        <v>-</v>
      </c>
      <c r="D457" s="8" t="str">
        <f>IFERROR(IF(INDEX('ce raw data'!$C$2:$CZ$3000,MATCH(1,INDEX(('ce raw data'!$A$2:$A$3000=C443)*('ce raw data'!$B$2:$B$3000=$B458),,),0),MATCH(SUBSTITUTE(D446,"Allele","Height"),'ce raw data'!$C$1:$CZ$1,0))="","-",INDEX('ce raw data'!$C$2:$CZ$3000,MATCH(1,INDEX(('ce raw data'!$A$2:$A$3000=C443)*('ce raw data'!$B$2:$B$3000=$B458),,),0),MATCH(SUBSTITUTE(D446,"Allele","Height"),'ce raw data'!$C$1:$CZ$1,0))),"-")</f>
        <v>-</v>
      </c>
      <c r="E457" s="8" t="str">
        <f>IFERROR(IF(INDEX('ce raw data'!$C$2:$CZ$3000,MATCH(1,INDEX(('ce raw data'!$A$2:$A$3000=C443)*('ce raw data'!$B$2:$B$3000=$B458),,),0),MATCH(SUBSTITUTE(E446,"Allele","Height"),'ce raw data'!$C$1:$CZ$1,0))="","-",INDEX('ce raw data'!$C$2:$CZ$3000,MATCH(1,INDEX(('ce raw data'!$A$2:$A$3000=C443)*('ce raw data'!$B$2:$B$3000=$B458),,),0),MATCH(SUBSTITUTE(E446,"Allele","Height"),'ce raw data'!$C$1:$CZ$1,0))),"-")</f>
        <v>-</v>
      </c>
      <c r="F457" s="8" t="str">
        <f>IFERROR(IF(INDEX('ce raw data'!$C$2:$CZ$3000,MATCH(1,INDEX(('ce raw data'!$A$2:$A$3000=C443)*('ce raw data'!$B$2:$B$3000=$B458),,),0),MATCH(SUBSTITUTE(F446,"Allele","Height"),'ce raw data'!$C$1:$CZ$1,0))="","-",INDEX('ce raw data'!$C$2:$CZ$3000,MATCH(1,INDEX(('ce raw data'!$A$2:$A$3000=C443)*('ce raw data'!$B$2:$B$3000=$B458),,),0),MATCH(SUBSTITUTE(F446,"Allele","Height"),'ce raw data'!$C$1:$CZ$1,0))),"-")</f>
        <v>-</v>
      </c>
      <c r="G457" s="8" t="str">
        <f>IFERROR(IF(INDEX('ce raw data'!$C$2:$CZ$3000,MATCH(1,INDEX(('ce raw data'!$A$2:$A$3000=C443)*('ce raw data'!$B$2:$B$3000=$B458),,),0),MATCH(SUBSTITUTE(G446,"Allele","Height"),'ce raw data'!$C$1:$CZ$1,0))="","-",INDEX('ce raw data'!$C$2:$CZ$3000,MATCH(1,INDEX(('ce raw data'!$A$2:$A$3000=C443)*('ce raw data'!$B$2:$B$3000=$B458),,),0),MATCH(SUBSTITUTE(G446,"Allele","Height"),'ce raw data'!$C$1:$CZ$1,0))),"-")</f>
        <v>-</v>
      </c>
      <c r="H457" s="8" t="str">
        <f>IFERROR(IF(INDEX('ce raw data'!$C$2:$CZ$3000,MATCH(1,INDEX(('ce raw data'!$A$2:$A$3000=C443)*('ce raw data'!$B$2:$B$3000=$B458),,),0),MATCH(SUBSTITUTE(H446,"Allele","Height"),'ce raw data'!$C$1:$CZ$1,0))="","-",INDEX('ce raw data'!$C$2:$CZ$3000,MATCH(1,INDEX(('ce raw data'!$A$2:$A$3000=C443)*('ce raw data'!$B$2:$B$3000=$B458),,),0),MATCH(SUBSTITUTE(H446,"Allele","Height"),'ce raw data'!$C$1:$CZ$1,0))),"-")</f>
        <v>-</v>
      </c>
      <c r="I457" s="8" t="str">
        <f>IFERROR(IF(INDEX('ce raw data'!$C$2:$CZ$3000,MATCH(1,INDEX(('ce raw data'!$A$2:$A$3000=C443)*('ce raw data'!$B$2:$B$3000=$B458),,),0),MATCH(SUBSTITUTE(I446,"Allele","Height"),'ce raw data'!$C$1:$CZ$1,0))="","-",INDEX('ce raw data'!$C$2:$CZ$3000,MATCH(1,INDEX(('ce raw data'!$A$2:$A$3000=C443)*('ce raw data'!$B$2:$B$3000=$B458),,),0),MATCH(SUBSTITUTE(I446,"Allele","Height"),'ce raw data'!$C$1:$CZ$1,0))),"-")</f>
        <v>-</v>
      </c>
      <c r="J457" s="8" t="str">
        <f>IFERROR(IF(INDEX('ce raw data'!$C$2:$CZ$3000,MATCH(1,INDEX(('ce raw data'!$A$2:$A$3000=C443)*('ce raw data'!$B$2:$B$3000=$B458),,),0),MATCH(SUBSTITUTE(J446,"Allele","Height"),'ce raw data'!$C$1:$CZ$1,0))="","-",INDEX('ce raw data'!$C$2:$CZ$3000,MATCH(1,INDEX(('ce raw data'!$A$2:$A$3000=C443)*('ce raw data'!$B$2:$B$3000=$B458),,),0),MATCH(SUBSTITUTE(J446,"Allele","Height"),'ce raw data'!$C$1:$CZ$1,0))),"-")</f>
        <v>-</v>
      </c>
      <c r="K457" s="8" t="str">
        <f>IFERROR(IF(INDEX('ce raw data'!$C$2:$CZ$3000,MATCH(1,INDEX(('ce raw data'!$A$2:$A$3000=C443)*('ce raw data'!$B$2:$B$3000=$B458),,),0),MATCH(SUBSTITUTE(K446,"Allele","Height"),'ce raw data'!$C$1:$CZ$1,0))="","-",INDEX('ce raw data'!$C$2:$CZ$3000,MATCH(1,INDEX(('ce raw data'!$A$2:$A$3000=C443)*('ce raw data'!$B$2:$B$3000=$B458),,),0),MATCH(SUBSTITUTE(K446,"Allele","Height"),'ce raw data'!$C$1:$CZ$1,0))),"-")</f>
        <v>-</v>
      </c>
      <c r="L457" s="8" t="str">
        <f>IFERROR(IF(INDEX('ce raw data'!$C$2:$CZ$3000,MATCH(1,INDEX(('ce raw data'!$A$2:$A$3000=C443)*('ce raw data'!$B$2:$B$3000=$B458),,),0),MATCH(SUBSTITUTE(L446,"Allele","Height"),'ce raw data'!$C$1:$CZ$1,0))="","-",INDEX('ce raw data'!$C$2:$CZ$3000,MATCH(1,INDEX(('ce raw data'!$A$2:$A$3000=C443)*('ce raw data'!$B$2:$B$3000=$B458),,),0),MATCH(SUBSTITUTE(L446,"Allele","Height"),'ce raw data'!$C$1:$CZ$1,0))),"-")</f>
        <v>-</v>
      </c>
      <c r="M457" s="8" t="str">
        <f>IFERROR(IF(INDEX('ce raw data'!$C$2:$CZ$3000,MATCH(1,INDEX(('ce raw data'!$A$2:$A$3000=C443)*('ce raw data'!$B$2:$B$3000=$B458),,),0),MATCH(SUBSTITUTE(M446,"Allele","Height"),'ce raw data'!$C$1:$CZ$1,0))="","-",INDEX('ce raw data'!$C$2:$CZ$3000,MATCH(1,INDEX(('ce raw data'!$A$2:$A$3000=C443)*('ce raw data'!$B$2:$B$3000=$B458),,),0),MATCH(SUBSTITUTE(M446,"Allele","Height"),'ce raw data'!$C$1:$CZ$1,0))),"-")</f>
        <v>-</v>
      </c>
      <c r="N457" s="8" t="str">
        <f>IFERROR(IF(INDEX('ce raw data'!$C$2:$CZ$3000,MATCH(1,INDEX(('ce raw data'!$A$2:$A$3000=C443)*('ce raw data'!$B$2:$B$3000=$B458),,),0),MATCH(SUBSTITUTE(N446,"Allele","Height"),'ce raw data'!$C$1:$CZ$1,0))="","-",INDEX('ce raw data'!$C$2:$CZ$3000,MATCH(1,INDEX(('ce raw data'!$A$2:$A$3000=C443)*('ce raw data'!$B$2:$B$3000=$B458),,),0),MATCH(SUBSTITUTE(N446,"Allele","Height"),'ce raw data'!$C$1:$CZ$1,0))),"-")</f>
        <v>-</v>
      </c>
    </row>
    <row r="458" spans="2:14" x14ac:dyDescent="0.4">
      <c r="B458" s="10" t="str">
        <f>'Allele Call Table'!$A$81</f>
        <v>D13S317</v>
      </c>
      <c r="C458" s="8" t="str">
        <f>IFERROR(IF(INDEX('ce raw data'!$C$2:$CZ$3000,MATCH(1,INDEX(('ce raw data'!$A$2:$A$3000=C443)*('ce raw data'!$B$2:$B$3000=$B458),,),0),MATCH(C446,'ce raw data'!$C$1:$CZ$1,0))="","-",INDEX('ce raw data'!$C$2:$CZ$3000,MATCH(1,INDEX(('ce raw data'!$A$2:$A$3000=C443)*('ce raw data'!$B$2:$B$3000=$B458),,),0),MATCH(C446,'ce raw data'!$C$1:$CZ$1,0))),"-")</f>
        <v>-</v>
      </c>
      <c r="D458" s="8" t="str">
        <f>IFERROR(IF(INDEX('ce raw data'!$C$2:$CZ$3000,MATCH(1,INDEX(('ce raw data'!$A$2:$A$3000=C443)*('ce raw data'!$B$2:$B$3000=$B458),,),0),MATCH(D446,'ce raw data'!$C$1:$CZ$1,0))="","-",INDEX('ce raw data'!$C$2:$CZ$3000,MATCH(1,INDEX(('ce raw data'!$A$2:$A$3000=C443)*('ce raw data'!$B$2:$B$3000=$B458),,),0),MATCH(D446,'ce raw data'!$C$1:$CZ$1,0))),"-")</f>
        <v>-</v>
      </c>
      <c r="E458" s="8" t="str">
        <f>IFERROR(IF(INDEX('ce raw data'!$C$2:$CZ$3000,MATCH(1,INDEX(('ce raw data'!$A$2:$A$3000=C443)*('ce raw data'!$B$2:$B$3000=$B458),,),0),MATCH(E446,'ce raw data'!$C$1:$CZ$1,0))="","-",INDEX('ce raw data'!$C$2:$CZ$3000,MATCH(1,INDEX(('ce raw data'!$A$2:$A$3000=C443)*('ce raw data'!$B$2:$B$3000=$B458),,),0),MATCH(E446,'ce raw data'!$C$1:$CZ$1,0))),"-")</f>
        <v>-</v>
      </c>
      <c r="F458" s="8" t="str">
        <f>IFERROR(IF(INDEX('ce raw data'!$C$2:$CZ$3000,MATCH(1,INDEX(('ce raw data'!$A$2:$A$3000=C443)*('ce raw data'!$B$2:$B$3000=$B458),,),0),MATCH(F446,'ce raw data'!$C$1:$CZ$1,0))="","-",INDEX('ce raw data'!$C$2:$CZ$3000,MATCH(1,INDEX(('ce raw data'!$A$2:$A$3000=C443)*('ce raw data'!$B$2:$B$3000=$B458),,),0),MATCH(F446,'ce raw data'!$C$1:$CZ$1,0))),"-")</f>
        <v>-</v>
      </c>
      <c r="G458" s="8" t="str">
        <f>IFERROR(IF(INDEX('ce raw data'!$C$2:$CZ$3000,MATCH(1,INDEX(('ce raw data'!$A$2:$A$3000=C443)*('ce raw data'!$B$2:$B$3000=$B458),,),0),MATCH(G446,'ce raw data'!$C$1:$CZ$1,0))="","-",INDEX('ce raw data'!$C$2:$CZ$3000,MATCH(1,INDEX(('ce raw data'!$A$2:$A$3000=C443)*('ce raw data'!$B$2:$B$3000=$B458),,),0),MATCH(G446,'ce raw data'!$C$1:$CZ$1,0))),"-")</f>
        <v>-</v>
      </c>
      <c r="H458" s="8" t="str">
        <f>IFERROR(IF(INDEX('ce raw data'!$C$2:$CZ$3000,MATCH(1,INDEX(('ce raw data'!$A$2:$A$3000=C443)*('ce raw data'!$B$2:$B$3000=$B458),,),0),MATCH(H446,'ce raw data'!$C$1:$CZ$1,0))="","-",INDEX('ce raw data'!$C$2:$CZ$3000,MATCH(1,INDEX(('ce raw data'!$A$2:$A$3000=C443)*('ce raw data'!$B$2:$B$3000=$B458),,),0),MATCH(H446,'ce raw data'!$C$1:$CZ$1,0))),"-")</f>
        <v>-</v>
      </c>
      <c r="I458" s="8" t="str">
        <f>IFERROR(IF(INDEX('ce raw data'!$C$2:$CZ$3000,MATCH(1,INDEX(('ce raw data'!$A$2:$A$3000=C443)*('ce raw data'!$B$2:$B$3000=$B458),,),0),MATCH(I446,'ce raw data'!$C$1:$CZ$1,0))="","-",INDEX('ce raw data'!$C$2:$CZ$3000,MATCH(1,INDEX(('ce raw data'!$A$2:$A$3000=C443)*('ce raw data'!$B$2:$B$3000=$B458),,),0),MATCH(I446,'ce raw data'!$C$1:$CZ$1,0))),"-")</f>
        <v>-</v>
      </c>
      <c r="J458" s="8" t="str">
        <f>IFERROR(IF(INDEX('ce raw data'!$C$2:$CZ$3000,MATCH(1,INDEX(('ce raw data'!$A$2:$A$3000=C443)*('ce raw data'!$B$2:$B$3000=$B458),,),0),MATCH(J446,'ce raw data'!$C$1:$CZ$1,0))="","-",INDEX('ce raw data'!$C$2:$CZ$3000,MATCH(1,INDEX(('ce raw data'!$A$2:$A$3000=C443)*('ce raw data'!$B$2:$B$3000=$B458),,),0),MATCH(J446,'ce raw data'!$C$1:$CZ$1,0))),"-")</f>
        <v>-</v>
      </c>
      <c r="K458" s="8" t="str">
        <f>IFERROR(IF(INDEX('ce raw data'!$C$2:$CZ$3000,MATCH(1,INDEX(('ce raw data'!$A$2:$A$3000=C443)*('ce raw data'!$B$2:$B$3000=$B458),,),0),MATCH(K446,'ce raw data'!$C$1:$CZ$1,0))="","-",INDEX('ce raw data'!$C$2:$CZ$3000,MATCH(1,INDEX(('ce raw data'!$A$2:$A$3000=C443)*('ce raw data'!$B$2:$B$3000=$B458),,),0),MATCH(K446,'ce raw data'!$C$1:$CZ$1,0))),"-")</f>
        <v>-</v>
      </c>
      <c r="L458" s="8" t="str">
        <f>IFERROR(IF(INDEX('ce raw data'!$C$2:$CZ$3000,MATCH(1,INDEX(('ce raw data'!$A$2:$A$3000=C443)*('ce raw data'!$B$2:$B$3000=$B458),,),0),MATCH(L446,'ce raw data'!$C$1:$CZ$1,0))="","-",INDEX('ce raw data'!$C$2:$CZ$3000,MATCH(1,INDEX(('ce raw data'!$A$2:$A$3000=C443)*('ce raw data'!$B$2:$B$3000=$B458),,),0),MATCH(L446,'ce raw data'!$C$1:$CZ$1,0))),"-")</f>
        <v>-</v>
      </c>
      <c r="M458" s="8" t="str">
        <f>IFERROR(IF(INDEX('ce raw data'!$C$2:$CZ$3000,MATCH(1,INDEX(('ce raw data'!$A$2:$A$3000=C443)*('ce raw data'!$B$2:$B$3000=$B458),,),0),MATCH(M446,'ce raw data'!$C$1:$CZ$1,0))="","-",INDEX('ce raw data'!$C$2:$CZ$3000,MATCH(1,INDEX(('ce raw data'!$A$2:$A$3000=C443)*('ce raw data'!$B$2:$B$3000=$B458),,),0),MATCH(M446,'ce raw data'!$C$1:$CZ$1,0))),"-")</f>
        <v>-</v>
      </c>
      <c r="N458" s="8" t="str">
        <f>IFERROR(IF(INDEX('ce raw data'!$C$2:$CZ$3000,MATCH(1,INDEX(('ce raw data'!$A$2:$A$3000=C443)*('ce raw data'!$B$2:$B$3000=$B458),,),0),MATCH(N446,'ce raw data'!$C$1:$CZ$1,0))="","-",INDEX('ce raw data'!$C$2:$CZ$3000,MATCH(1,INDEX(('ce raw data'!$A$2:$A$3000=C443)*('ce raw data'!$B$2:$B$3000=$B458),,),0),MATCH(N446,'ce raw data'!$C$1:$CZ$1,0))),"-")</f>
        <v>-</v>
      </c>
    </row>
    <row r="459" spans="2:14" hidden="1" x14ac:dyDescent="0.4">
      <c r="B459" s="10"/>
      <c r="C459" s="8" t="str">
        <f>IFERROR(IF(INDEX('ce raw data'!$C$2:$CZ$3000,MATCH(1,INDEX(('ce raw data'!$A$2:$A$3000=C443)*('ce raw data'!$B$2:$B$3000=$B460),,),0),MATCH(SUBSTITUTE(C446,"Allele","Height"),'ce raw data'!$C$1:$CZ$1,0))="","-",INDEX('ce raw data'!$C$2:$CZ$3000,MATCH(1,INDEX(('ce raw data'!$A$2:$A$3000=C443)*('ce raw data'!$B$2:$B$3000=$B460),,),0),MATCH(SUBSTITUTE(C446,"Allele","Height"),'ce raw data'!$C$1:$CZ$1,0))),"-")</f>
        <v>-</v>
      </c>
      <c r="D459" s="8" t="str">
        <f>IFERROR(IF(INDEX('ce raw data'!$C$2:$CZ$3000,MATCH(1,INDEX(('ce raw data'!$A$2:$A$3000=C443)*('ce raw data'!$B$2:$B$3000=$B460),,),0),MATCH(SUBSTITUTE(D446,"Allele","Height"),'ce raw data'!$C$1:$CZ$1,0))="","-",INDEX('ce raw data'!$C$2:$CZ$3000,MATCH(1,INDEX(('ce raw data'!$A$2:$A$3000=C443)*('ce raw data'!$B$2:$B$3000=$B460),,),0),MATCH(SUBSTITUTE(D446,"Allele","Height"),'ce raw data'!$C$1:$CZ$1,0))),"-")</f>
        <v>-</v>
      </c>
      <c r="E459" s="8" t="str">
        <f>IFERROR(IF(INDEX('ce raw data'!$C$2:$CZ$3000,MATCH(1,INDEX(('ce raw data'!$A$2:$A$3000=C443)*('ce raw data'!$B$2:$B$3000=$B460),,),0),MATCH(SUBSTITUTE(E446,"Allele","Height"),'ce raw data'!$C$1:$CZ$1,0))="","-",INDEX('ce raw data'!$C$2:$CZ$3000,MATCH(1,INDEX(('ce raw data'!$A$2:$A$3000=C443)*('ce raw data'!$B$2:$B$3000=$B460),,),0),MATCH(SUBSTITUTE(E446,"Allele","Height"),'ce raw data'!$C$1:$CZ$1,0))),"-")</f>
        <v>-</v>
      </c>
      <c r="F459" s="8" t="str">
        <f>IFERROR(IF(INDEX('ce raw data'!$C$2:$CZ$3000,MATCH(1,INDEX(('ce raw data'!$A$2:$A$3000=C443)*('ce raw data'!$B$2:$B$3000=$B460),,),0),MATCH(SUBSTITUTE(F446,"Allele","Height"),'ce raw data'!$C$1:$CZ$1,0))="","-",INDEX('ce raw data'!$C$2:$CZ$3000,MATCH(1,INDEX(('ce raw data'!$A$2:$A$3000=C443)*('ce raw data'!$B$2:$B$3000=$B460),,),0),MATCH(SUBSTITUTE(F446,"Allele","Height"),'ce raw data'!$C$1:$CZ$1,0))),"-")</f>
        <v>-</v>
      </c>
      <c r="G459" s="8" t="str">
        <f>IFERROR(IF(INDEX('ce raw data'!$C$2:$CZ$3000,MATCH(1,INDEX(('ce raw data'!$A$2:$A$3000=C443)*('ce raw data'!$B$2:$B$3000=$B460),,),0),MATCH(SUBSTITUTE(G446,"Allele","Height"),'ce raw data'!$C$1:$CZ$1,0))="","-",INDEX('ce raw data'!$C$2:$CZ$3000,MATCH(1,INDEX(('ce raw data'!$A$2:$A$3000=C443)*('ce raw data'!$B$2:$B$3000=$B460),,),0),MATCH(SUBSTITUTE(G446,"Allele","Height"),'ce raw data'!$C$1:$CZ$1,0))),"-")</f>
        <v>-</v>
      </c>
      <c r="H459" s="8" t="str">
        <f>IFERROR(IF(INDEX('ce raw data'!$C$2:$CZ$3000,MATCH(1,INDEX(('ce raw data'!$A$2:$A$3000=C443)*('ce raw data'!$B$2:$B$3000=$B460),,),0),MATCH(SUBSTITUTE(H446,"Allele","Height"),'ce raw data'!$C$1:$CZ$1,0))="","-",INDEX('ce raw data'!$C$2:$CZ$3000,MATCH(1,INDEX(('ce raw data'!$A$2:$A$3000=C443)*('ce raw data'!$B$2:$B$3000=$B460),,),0),MATCH(SUBSTITUTE(H446,"Allele","Height"),'ce raw data'!$C$1:$CZ$1,0))),"-")</f>
        <v>-</v>
      </c>
      <c r="I459" s="8" t="str">
        <f>IFERROR(IF(INDEX('ce raw data'!$C$2:$CZ$3000,MATCH(1,INDEX(('ce raw data'!$A$2:$A$3000=C443)*('ce raw data'!$B$2:$B$3000=$B460),,),0),MATCH(SUBSTITUTE(I446,"Allele","Height"),'ce raw data'!$C$1:$CZ$1,0))="","-",INDEX('ce raw data'!$C$2:$CZ$3000,MATCH(1,INDEX(('ce raw data'!$A$2:$A$3000=C443)*('ce raw data'!$B$2:$B$3000=$B460),,),0),MATCH(SUBSTITUTE(I446,"Allele","Height"),'ce raw data'!$C$1:$CZ$1,0))),"-")</f>
        <v>-</v>
      </c>
      <c r="J459" s="8" t="str">
        <f>IFERROR(IF(INDEX('ce raw data'!$C$2:$CZ$3000,MATCH(1,INDEX(('ce raw data'!$A$2:$A$3000=C443)*('ce raw data'!$B$2:$B$3000=$B460),,),0),MATCH(SUBSTITUTE(J446,"Allele","Height"),'ce raw data'!$C$1:$CZ$1,0))="","-",INDEX('ce raw data'!$C$2:$CZ$3000,MATCH(1,INDEX(('ce raw data'!$A$2:$A$3000=C443)*('ce raw data'!$B$2:$B$3000=$B460),,),0),MATCH(SUBSTITUTE(J446,"Allele","Height"),'ce raw data'!$C$1:$CZ$1,0))),"-")</f>
        <v>-</v>
      </c>
      <c r="K459" s="8" t="str">
        <f>IFERROR(IF(INDEX('ce raw data'!$C$2:$CZ$3000,MATCH(1,INDEX(('ce raw data'!$A$2:$A$3000=C443)*('ce raw data'!$B$2:$B$3000=$B460),,),0),MATCH(SUBSTITUTE(K446,"Allele","Height"),'ce raw data'!$C$1:$CZ$1,0))="","-",INDEX('ce raw data'!$C$2:$CZ$3000,MATCH(1,INDEX(('ce raw data'!$A$2:$A$3000=C443)*('ce raw data'!$B$2:$B$3000=$B460),,),0),MATCH(SUBSTITUTE(K446,"Allele","Height"),'ce raw data'!$C$1:$CZ$1,0))),"-")</f>
        <v>-</v>
      </c>
      <c r="L459" s="8" t="str">
        <f>IFERROR(IF(INDEX('ce raw data'!$C$2:$CZ$3000,MATCH(1,INDEX(('ce raw data'!$A$2:$A$3000=C443)*('ce raw data'!$B$2:$B$3000=$B460),,),0),MATCH(SUBSTITUTE(L446,"Allele","Height"),'ce raw data'!$C$1:$CZ$1,0))="","-",INDEX('ce raw data'!$C$2:$CZ$3000,MATCH(1,INDEX(('ce raw data'!$A$2:$A$3000=C443)*('ce raw data'!$B$2:$B$3000=$B460),,),0),MATCH(SUBSTITUTE(L446,"Allele","Height"),'ce raw data'!$C$1:$CZ$1,0))),"-")</f>
        <v>-</v>
      </c>
      <c r="M459" s="8" t="str">
        <f>IFERROR(IF(INDEX('ce raw data'!$C$2:$CZ$3000,MATCH(1,INDEX(('ce raw data'!$A$2:$A$3000=C443)*('ce raw data'!$B$2:$B$3000=$B460),,),0),MATCH(SUBSTITUTE(M446,"Allele","Height"),'ce raw data'!$C$1:$CZ$1,0))="","-",INDEX('ce raw data'!$C$2:$CZ$3000,MATCH(1,INDEX(('ce raw data'!$A$2:$A$3000=C443)*('ce raw data'!$B$2:$B$3000=$B460),,),0),MATCH(SUBSTITUTE(M446,"Allele","Height"),'ce raw data'!$C$1:$CZ$1,0))),"-")</f>
        <v>-</v>
      </c>
      <c r="N459" s="8" t="str">
        <f>IFERROR(IF(INDEX('ce raw data'!$C$2:$CZ$3000,MATCH(1,INDEX(('ce raw data'!$A$2:$A$3000=C443)*('ce raw data'!$B$2:$B$3000=$B460),,),0),MATCH(SUBSTITUTE(N446,"Allele","Height"),'ce raw data'!$C$1:$CZ$1,0))="","-",INDEX('ce raw data'!$C$2:$CZ$3000,MATCH(1,INDEX(('ce raw data'!$A$2:$A$3000=C443)*('ce raw data'!$B$2:$B$3000=$B460),,),0),MATCH(SUBSTITUTE(N446,"Allele","Height"),'ce raw data'!$C$1:$CZ$1,0))),"-")</f>
        <v>-</v>
      </c>
    </row>
    <row r="460" spans="2:14" x14ac:dyDescent="0.4">
      <c r="B460" s="10" t="str">
        <f>'Allele Call Table'!$A$83</f>
        <v>Penta E</v>
      </c>
      <c r="C460" s="8" t="str">
        <f>IFERROR(IF(INDEX('ce raw data'!$C$2:$CZ$3000,MATCH(1,INDEX(('ce raw data'!$A$2:$A$3000=C443)*('ce raw data'!$B$2:$B$3000=$B460),,),0),MATCH(C446,'ce raw data'!$C$1:$CZ$1,0))="","-",INDEX('ce raw data'!$C$2:$CZ$3000,MATCH(1,INDEX(('ce raw data'!$A$2:$A$3000=C443)*('ce raw data'!$B$2:$B$3000=$B460),,),0),MATCH(C446,'ce raw data'!$C$1:$CZ$1,0))),"-")</f>
        <v>-</v>
      </c>
      <c r="D460" s="8" t="str">
        <f>IFERROR(IF(INDEX('ce raw data'!$C$2:$CZ$3000,MATCH(1,INDEX(('ce raw data'!$A$2:$A$3000=C443)*('ce raw data'!$B$2:$B$3000=$B460),,),0),MATCH(D446,'ce raw data'!$C$1:$CZ$1,0))="","-",INDEX('ce raw data'!$C$2:$CZ$3000,MATCH(1,INDEX(('ce raw data'!$A$2:$A$3000=C443)*('ce raw data'!$B$2:$B$3000=$B460),,),0),MATCH(D446,'ce raw data'!$C$1:$CZ$1,0))),"-")</f>
        <v>-</v>
      </c>
      <c r="E460" s="8" t="str">
        <f>IFERROR(IF(INDEX('ce raw data'!$C$2:$CZ$3000,MATCH(1,INDEX(('ce raw data'!$A$2:$A$3000=C443)*('ce raw data'!$B$2:$B$3000=$B460),,),0),MATCH(E446,'ce raw data'!$C$1:$CZ$1,0))="","-",INDEX('ce raw data'!$C$2:$CZ$3000,MATCH(1,INDEX(('ce raw data'!$A$2:$A$3000=C443)*('ce raw data'!$B$2:$B$3000=$B460),,),0),MATCH(E446,'ce raw data'!$C$1:$CZ$1,0))),"-")</f>
        <v>-</v>
      </c>
      <c r="F460" s="8" t="str">
        <f>IFERROR(IF(INDEX('ce raw data'!$C$2:$CZ$3000,MATCH(1,INDEX(('ce raw data'!$A$2:$A$3000=C443)*('ce raw data'!$B$2:$B$3000=$B460),,),0),MATCH(F446,'ce raw data'!$C$1:$CZ$1,0))="","-",INDEX('ce raw data'!$C$2:$CZ$3000,MATCH(1,INDEX(('ce raw data'!$A$2:$A$3000=C443)*('ce raw data'!$B$2:$B$3000=$B460),,),0),MATCH(F446,'ce raw data'!$C$1:$CZ$1,0))),"-")</f>
        <v>-</v>
      </c>
      <c r="G460" s="8" t="str">
        <f>IFERROR(IF(INDEX('ce raw data'!$C$2:$CZ$3000,MATCH(1,INDEX(('ce raw data'!$A$2:$A$3000=C443)*('ce raw data'!$B$2:$B$3000=$B460),,),0),MATCH(G446,'ce raw data'!$C$1:$CZ$1,0))="","-",INDEX('ce raw data'!$C$2:$CZ$3000,MATCH(1,INDEX(('ce raw data'!$A$2:$A$3000=C443)*('ce raw data'!$B$2:$B$3000=$B460),,),0),MATCH(G446,'ce raw data'!$C$1:$CZ$1,0))),"-")</f>
        <v>-</v>
      </c>
      <c r="H460" s="8" t="str">
        <f>IFERROR(IF(INDEX('ce raw data'!$C$2:$CZ$3000,MATCH(1,INDEX(('ce raw data'!$A$2:$A$3000=C443)*('ce raw data'!$B$2:$B$3000=$B460),,),0),MATCH(H446,'ce raw data'!$C$1:$CZ$1,0))="","-",INDEX('ce raw data'!$C$2:$CZ$3000,MATCH(1,INDEX(('ce raw data'!$A$2:$A$3000=C443)*('ce raw data'!$B$2:$B$3000=$B460),,),0),MATCH(H446,'ce raw data'!$C$1:$CZ$1,0))),"-")</f>
        <v>-</v>
      </c>
      <c r="I460" s="8" t="str">
        <f>IFERROR(IF(INDEX('ce raw data'!$C$2:$CZ$3000,MATCH(1,INDEX(('ce raw data'!$A$2:$A$3000=C443)*('ce raw data'!$B$2:$B$3000=$B460),,),0),MATCH(I446,'ce raw data'!$C$1:$CZ$1,0))="","-",INDEX('ce raw data'!$C$2:$CZ$3000,MATCH(1,INDEX(('ce raw data'!$A$2:$A$3000=C443)*('ce raw data'!$B$2:$B$3000=$B460),,),0),MATCH(I446,'ce raw data'!$C$1:$CZ$1,0))),"-")</f>
        <v>-</v>
      </c>
      <c r="J460" s="8" t="str">
        <f>IFERROR(IF(INDEX('ce raw data'!$C$2:$CZ$3000,MATCH(1,INDEX(('ce raw data'!$A$2:$A$3000=C443)*('ce raw data'!$B$2:$B$3000=$B460),,),0),MATCH(J446,'ce raw data'!$C$1:$CZ$1,0))="","-",INDEX('ce raw data'!$C$2:$CZ$3000,MATCH(1,INDEX(('ce raw data'!$A$2:$A$3000=C443)*('ce raw data'!$B$2:$B$3000=$B460),,),0),MATCH(J446,'ce raw data'!$C$1:$CZ$1,0))),"-")</f>
        <v>-</v>
      </c>
      <c r="K460" s="8" t="str">
        <f>IFERROR(IF(INDEX('ce raw data'!$C$2:$CZ$3000,MATCH(1,INDEX(('ce raw data'!$A$2:$A$3000=C443)*('ce raw data'!$B$2:$B$3000=$B460),,),0),MATCH(K446,'ce raw data'!$C$1:$CZ$1,0))="","-",INDEX('ce raw data'!$C$2:$CZ$3000,MATCH(1,INDEX(('ce raw data'!$A$2:$A$3000=C443)*('ce raw data'!$B$2:$B$3000=$B460),,),0),MATCH(K446,'ce raw data'!$C$1:$CZ$1,0))),"-")</f>
        <v>-</v>
      </c>
      <c r="L460" s="8" t="str">
        <f>IFERROR(IF(INDEX('ce raw data'!$C$2:$CZ$3000,MATCH(1,INDEX(('ce raw data'!$A$2:$A$3000=C443)*('ce raw data'!$B$2:$B$3000=$B460),,),0),MATCH(L446,'ce raw data'!$C$1:$CZ$1,0))="","-",INDEX('ce raw data'!$C$2:$CZ$3000,MATCH(1,INDEX(('ce raw data'!$A$2:$A$3000=C443)*('ce raw data'!$B$2:$B$3000=$B460),,),0),MATCH(L446,'ce raw data'!$C$1:$CZ$1,0))),"-")</f>
        <v>-</v>
      </c>
      <c r="M460" s="8" t="str">
        <f>IFERROR(IF(INDEX('ce raw data'!$C$2:$CZ$3000,MATCH(1,INDEX(('ce raw data'!$A$2:$A$3000=C443)*('ce raw data'!$B$2:$B$3000=$B460),,),0),MATCH(M446,'ce raw data'!$C$1:$CZ$1,0))="","-",INDEX('ce raw data'!$C$2:$CZ$3000,MATCH(1,INDEX(('ce raw data'!$A$2:$A$3000=C443)*('ce raw data'!$B$2:$B$3000=$B460),,),0),MATCH(M446,'ce raw data'!$C$1:$CZ$1,0))),"-")</f>
        <v>-</v>
      </c>
      <c r="N460" s="8" t="str">
        <f>IFERROR(IF(INDEX('ce raw data'!$C$2:$CZ$3000,MATCH(1,INDEX(('ce raw data'!$A$2:$A$3000=C443)*('ce raw data'!$B$2:$B$3000=$B460),,),0),MATCH(N446,'ce raw data'!$C$1:$CZ$1,0))="","-",INDEX('ce raw data'!$C$2:$CZ$3000,MATCH(1,INDEX(('ce raw data'!$A$2:$A$3000=C443)*('ce raw data'!$B$2:$B$3000=$B460),,),0),MATCH(N446,'ce raw data'!$C$1:$CZ$1,0))),"-")</f>
        <v>-</v>
      </c>
    </row>
    <row r="461" spans="2:14" hidden="1" x14ac:dyDescent="0.4">
      <c r="B461" s="10"/>
      <c r="C461" s="8" t="str">
        <f>IFERROR(IF(INDEX('ce raw data'!$C$2:$CZ$3000,MATCH(1,INDEX(('ce raw data'!$A$2:$A$3000=C443)*('ce raw data'!$B$2:$B$3000=$B462),,),0),MATCH(SUBSTITUTE(C446,"Allele","Height"),'ce raw data'!$C$1:$CZ$1,0))="","-",INDEX('ce raw data'!$C$2:$CZ$3000,MATCH(1,INDEX(('ce raw data'!$A$2:$A$3000=C443)*('ce raw data'!$B$2:$B$3000=$B462),,),0),MATCH(SUBSTITUTE(C446,"Allele","Height"),'ce raw data'!$C$1:$CZ$1,0))),"-")</f>
        <v>-</v>
      </c>
      <c r="D461" s="8" t="str">
        <f>IFERROR(IF(INDEX('ce raw data'!$C$2:$CZ$3000,MATCH(1,INDEX(('ce raw data'!$A$2:$A$3000=C443)*('ce raw data'!$B$2:$B$3000=$B462),,),0),MATCH(SUBSTITUTE(D446,"Allele","Height"),'ce raw data'!$C$1:$CZ$1,0))="","-",INDEX('ce raw data'!$C$2:$CZ$3000,MATCH(1,INDEX(('ce raw data'!$A$2:$A$3000=C443)*('ce raw data'!$B$2:$B$3000=$B462),,),0),MATCH(SUBSTITUTE(D446,"Allele","Height"),'ce raw data'!$C$1:$CZ$1,0))),"-")</f>
        <v>-</v>
      </c>
      <c r="E461" s="8" t="str">
        <f>IFERROR(IF(INDEX('ce raw data'!$C$2:$CZ$3000,MATCH(1,INDEX(('ce raw data'!$A$2:$A$3000=C443)*('ce raw data'!$B$2:$B$3000=$B462),,),0),MATCH(SUBSTITUTE(E446,"Allele","Height"),'ce raw data'!$C$1:$CZ$1,0))="","-",INDEX('ce raw data'!$C$2:$CZ$3000,MATCH(1,INDEX(('ce raw data'!$A$2:$A$3000=C443)*('ce raw data'!$B$2:$B$3000=$B462),,),0),MATCH(SUBSTITUTE(E446,"Allele","Height"),'ce raw data'!$C$1:$CZ$1,0))),"-")</f>
        <v>-</v>
      </c>
      <c r="F461" s="8" t="str">
        <f>IFERROR(IF(INDEX('ce raw data'!$C$2:$CZ$3000,MATCH(1,INDEX(('ce raw data'!$A$2:$A$3000=C443)*('ce raw data'!$B$2:$B$3000=$B462),,),0),MATCH(SUBSTITUTE(F446,"Allele","Height"),'ce raw data'!$C$1:$CZ$1,0))="","-",INDEX('ce raw data'!$C$2:$CZ$3000,MATCH(1,INDEX(('ce raw data'!$A$2:$A$3000=C443)*('ce raw data'!$B$2:$B$3000=$B462),,),0),MATCH(SUBSTITUTE(F446,"Allele","Height"),'ce raw data'!$C$1:$CZ$1,0))),"-")</f>
        <v>-</v>
      </c>
      <c r="G461" s="8" t="str">
        <f>IFERROR(IF(INDEX('ce raw data'!$C$2:$CZ$3000,MATCH(1,INDEX(('ce raw data'!$A$2:$A$3000=C443)*('ce raw data'!$B$2:$B$3000=$B462),,),0),MATCH(SUBSTITUTE(G446,"Allele","Height"),'ce raw data'!$C$1:$CZ$1,0))="","-",INDEX('ce raw data'!$C$2:$CZ$3000,MATCH(1,INDEX(('ce raw data'!$A$2:$A$3000=C443)*('ce raw data'!$B$2:$B$3000=$B462),,),0),MATCH(SUBSTITUTE(G446,"Allele","Height"),'ce raw data'!$C$1:$CZ$1,0))),"-")</f>
        <v>-</v>
      </c>
      <c r="H461" s="8" t="str">
        <f>IFERROR(IF(INDEX('ce raw data'!$C$2:$CZ$3000,MATCH(1,INDEX(('ce raw data'!$A$2:$A$3000=C443)*('ce raw data'!$B$2:$B$3000=$B462),,),0),MATCH(SUBSTITUTE(H446,"Allele","Height"),'ce raw data'!$C$1:$CZ$1,0))="","-",INDEX('ce raw data'!$C$2:$CZ$3000,MATCH(1,INDEX(('ce raw data'!$A$2:$A$3000=C443)*('ce raw data'!$B$2:$B$3000=$B462),,),0),MATCH(SUBSTITUTE(H446,"Allele","Height"),'ce raw data'!$C$1:$CZ$1,0))),"-")</f>
        <v>-</v>
      </c>
      <c r="I461" s="8" t="str">
        <f>IFERROR(IF(INDEX('ce raw data'!$C$2:$CZ$3000,MATCH(1,INDEX(('ce raw data'!$A$2:$A$3000=C443)*('ce raw data'!$B$2:$B$3000=$B462),,),0),MATCH(SUBSTITUTE(I446,"Allele","Height"),'ce raw data'!$C$1:$CZ$1,0))="","-",INDEX('ce raw data'!$C$2:$CZ$3000,MATCH(1,INDEX(('ce raw data'!$A$2:$A$3000=C443)*('ce raw data'!$B$2:$B$3000=$B462),,),0),MATCH(SUBSTITUTE(I446,"Allele","Height"),'ce raw data'!$C$1:$CZ$1,0))),"-")</f>
        <v>-</v>
      </c>
      <c r="J461" s="8" t="str">
        <f>IFERROR(IF(INDEX('ce raw data'!$C$2:$CZ$3000,MATCH(1,INDEX(('ce raw data'!$A$2:$A$3000=C443)*('ce raw data'!$B$2:$B$3000=$B462),,),0),MATCH(SUBSTITUTE(J446,"Allele","Height"),'ce raw data'!$C$1:$CZ$1,0))="","-",INDEX('ce raw data'!$C$2:$CZ$3000,MATCH(1,INDEX(('ce raw data'!$A$2:$A$3000=C443)*('ce raw data'!$B$2:$B$3000=$B462),,),0),MATCH(SUBSTITUTE(J446,"Allele","Height"),'ce raw data'!$C$1:$CZ$1,0))),"-")</f>
        <v>-</v>
      </c>
      <c r="K461" s="8" t="str">
        <f>IFERROR(IF(INDEX('ce raw data'!$C$2:$CZ$3000,MATCH(1,INDEX(('ce raw data'!$A$2:$A$3000=C443)*('ce raw data'!$B$2:$B$3000=$B462),,),0),MATCH(SUBSTITUTE(K446,"Allele","Height"),'ce raw data'!$C$1:$CZ$1,0))="","-",INDEX('ce raw data'!$C$2:$CZ$3000,MATCH(1,INDEX(('ce raw data'!$A$2:$A$3000=C443)*('ce raw data'!$B$2:$B$3000=$B462),,),0),MATCH(SUBSTITUTE(K446,"Allele","Height"),'ce raw data'!$C$1:$CZ$1,0))),"-")</f>
        <v>-</v>
      </c>
      <c r="L461" s="8" t="str">
        <f>IFERROR(IF(INDEX('ce raw data'!$C$2:$CZ$3000,MATCH(1,INDEX(('ce raw data'!$A$2:$A$3000=C443)*('ce raw data'!$B$2:$B$3000=$B462),,),0),MATCH(SUBSTITUTE(L446,"Allele","Height"),'ce raw data'!$C$1:$CZ$1,0))="","-",INDEX('ce raw data'!$C$2:$CZ$3000,MATCH(1,INDEX(('ce raw data'!$A$2:$A$3000=C443)*('ce raw data'!$B$2:$B$3000=$B462),,),0),MATCH(SUBSTITUTE(L446,"Allele","Height"),'ce raw data'!$C$1:$CZ$1,0))),"-")</f>
        <v>-</v>
      </c>
      <c r="M461" s="8" t="str">
        <f>IFERROR(IF(INDEX('ce raw data'!$C$2:$CZ$3000,MATCH(1,INDEX(('ce raw data'!$A$2:$A$3000=C443)*('ce raw data'!$B$2:$B$3000=$B462),,),0),MATCH(SUBSTITUTE(M446,"Allele","Height"),'ce raw data'!$C$1:$CZ$1,0))="","-",INDEX('ce raw data'!$C$2:$CZ$3000,MATCH(1,INDEX(('ce raw data'!$A$2:$A$3000=C443)*('ce raw data'!$B$2:$B$3000=$B462),,),0),MATCH(SUBSTITUTE(M446,"Allele","Height"),'ce raw data'!$C$1:$CZ$1,0))),"-")</f>
        <v>-</v>
      </c>
      <c r="N461" s="8" t="str">
        <f>IFERROR(IF(INDEX('ce raw data'!$C$2:$CZ$3000,MATCH(1,INDEX(('ce raw data'!$A$2:$A$3000=C443)*('ce raw data'!$B$2:$B$3000=$B462),,),0),MATCH(SUBSTITUTE(N446,"Allele","Height"),'ce raw data'!$C$1:$CZ$1,0))="","-",INDEX('ce raw data'!$C$2:$CZ$3000,MATCH(1,INDEX(('ce raw data'!$A$2:$A$3000=C443)*('ce raw data'!$B$2:$B$3000=$B462),,),0),MATCH(SUBSTITUTE(N446,"Allele","Height"),'ce raw data'!$C$1:$CZ$1,0))),"-")</f>
        <v>-</v>
      </c>
    </row>
    <row r="462" spans="2:14" x14ac:dyDescent="0.4">
      <c r="B462" s="11" t="str">
        <f>'Allele Call Table'!$A$85</f>
        <v>D16S539</v>
      </c>
      <c r="C462" s="8" t="str">
        <f>IFERROR(IF(INDEX('ce raw data'!$C$2:$CZ$3000,MATCH(1,INDEX(('ce raw data'!$A$2:$A$3000=C443)*('ce raw data'!$B$2:$B$3000=$B462),,),0),MATCH(C446,'ce raw data'!$C$1:$CZ$1,0))="","-",INDEX('ce raw data'!$C$2:$CZ$3000,MATCH(1,INDEX(('ce raw data'!$A$2:$A$3000=C443)*('ce raw data'!$B$2:$B$3000=$B462),,),0),MATCH(C446,'ce raw data'!$C$1:$CZ$1,0))),"-")</f>
        <v>-</v>
      </c>
      <c r="D462" s="8" t="str">
        <f>IFERROR(IF(INDEX('ce raw data'!$C$2:$CZ$3000,MATCH(1,INDEX(('ce raw data'!$A$2:$A$3000=C443)*('ce raw data'!$B$2:$B$3000=$B462),,),0),MATCH(D446,'ce raw data'!$C$1:$CZ$1,0))="","-",INDEX('ce raw data'!$C$2:$CZ$3000,MATCH(1,INDEX(('ce raw data'!$A$2:$A$3000=C443)*('ce raw data'!$B$2:$B$3000=$B462),,),0),MATCH(D446,'ce raw data'!$C$1:$CZ$1,0))),"-")</f>
        <v>-</v>
      </c>
      <c r="E462" s="8" t="str">
        <f>IFERROR(IF(INDEX('ce raw data'!$C$2:$CZ$3000,MATCH(1,INDEX(('ce raw data'!$A$2:$A$3000=C443)*('ce raw data'!$B$2:$B$3000=$B462),,),0),MATCH(E446,'ce raw data'!$C$1:$CZ$1,0))="","-",INDEX('ce raw data'!$C$2:$CZ$3000,MATCH(1,INDEX(('ce raw data'!$A$2:$A$3000=C443)*('ce raw data'!$B$2:$B$3000=$B462),,),0),MATCH(E446,'ce raw data'!$C$1:$CZ$1,0))),"-")</f>
        <v>-</v>
      </c>
      <c r="F462" s="8" t="str">
        <f>IFERROR(IF(INDEX('ce raw data'!$C$2:$CZ$3000,MATCH(1,INDEX(('ce raw data'!$A$2:$A$3000=C443)*('ce raw data'!$B$2:$B$3000=$B462),,),0),MATCH(F446,'ce raw data'!$C$1:$CZ$1,0))="","-",INDEX('ce raw data'!$C$2:$CZ$3000,MATCH(1,INDEX(('ce raw data'!$A$2:$A$3000=C443)*('ce raw data'!$B$2:$B$3000=$B462),,),0),MATCH(F446,'ce raw data'!$C$1:$CZ$1,0))),"-")</f>
        <v>-</v>
      </c>
      <c r="G462" s="8" t="str">
        <f>IFERROR(IF(INDEX('ce raw data'!$C$2:$CZ$3000,MATCH(1,INDEX(('ce raw data'!$A$2:$A$3000=C443)*('ce raw data'!$B$2:$B$3000=$B462),,),0),MATCH(G446,'ce raw data'!$C$1:$CZ$1,0))="","-",INDEX('ce raw data'!$C$2:$CZ$3000,MATCH(1,INDEX(('ce raw data'!$A$2:$A$3000=C443)*('ce raw data'!$B$2:$B$3000=$B462),,),0),MATCH(G446,'ce raw data'!$C$1:$CZ$1,0))),"-")</f>
        <v>-</v>
      </c>
      <c r="H462" s="8" t="str">
        <f>IFERROR(IF(INDEX('ce raw data'!$C$2:$CZ$3000,MATCH(1,INDEX(('ce raw data'!$A$2:$A$3000=C443)*('ce raw data'!$B$2:$B$3000=$B462),,),0),MATCH(H446,'ce raw data'!$C$1:$CZ$1,0))="","-",INDEX('ce raw data'!$C$2:$CZ$3000,MATCH(1,INDEX(('ce raw data'!$A$2:$A$3000=C443)*('ce raw data'!$B$2:$B$3000=$B462),,),0),MATCH(H446,'ce raw data'!$C$1:$CZ$1,0))),"-")</f>
        <v>-</v>
      </c>
      <c r="I462" s="8" t="str">
        <f>IFERROR(IF(INDEX('ce raw data'!$C$2:$CZ$3000,MATCH(1,INDEX(('ce raw data'!$A$2:$A$3000=C443)*('ce raw data'!$B$2:$B$3000=$B462),,),0),MATCH(I446,'ce raw data'!$C$1:$CZ$1,0))="","-",INDEX('ce raw data'!$C$2:$CZ$3000,MATCH(1,INDEX(('ce raw data'!$A$2:$A$3000=C443)*('ce raw data'!$B$2:$B$3000=$B462),,),0),MATCH(I446,'ce raw data'!$C$1:$CZ$1,0))),"-")</f>
        <v>-</v>
      </c>
      <c r="J462" s="8" t="str">
        <f>IFERROR(IF(INDEX('ce raw data'!$C$2:$CZ$3000,MATCH(1,INDEX(('ce raw data'!$A$2:$A$3000=C443)*('ce raw data'!$B$2:$B$3000=$B462),,),0),MATCH(J446,'ce raw data'!$C$1:$CZ$1,0))="","-",INDEX('ce raw data'!$C$2:$CZ$3000,MATCH(1,INDEX(('ce raw data'!$A$2:$A$3000=C443)*('ce raw data'!$B$2:$B$3000=$B462),,),0),MATCH(J446,'ce raw data'!$C$1:$CZ$1,0))),"-")</f>
        <v>-</v>
      </c>
      <c r="K462" s="8" t="str">
        <f>IFERROR(IF(INDEX('ce raw data'!$C$2:$CZ$3000,MATCH(1,INDEX(('ce raw data'!$A$2:$A$3000=C443)*('ce raw data'!$B$2:$B$3000=$B462),,),0),MATCH(K446,'ce raw data'!$C$1:$CZ$1,0))="","-",INDEX('ce raw data'!$C$2:$CZ$3000,MATCH(1,INDEX(('ce raw data'!$A$2:$A$3000=C443)*('ce raw data'!$B$2:$B$3000=$B462),,),0),MATCH(K446,'ce raw data'!$C$1:$CZ$1,0))),"-")</f>
        <v>-</v>
      </c>
      <c r="L462" s="8" t="str">
        <f>IFERROR(IF(INDEX('ce raw data'!$C$2:$CZ$3000,MATCH(1,INDEX(('ce raw data'!$A$2:$A$3000=C443)*('ce raw data'!$B$2:$B$3000=$B462),,),0),MATCH(L446,'ce raw data'!$C$1:$CZ$1,0))="","-",INDEX('ce raw data'!$C$2:$CZ$3000,MATCH(1,INDEX(('ce raw data'!$A$2:$A$3000=C443)*('ce raw data'!$B$2:$B$3000=$B462),,),0),MATCH(L446,'ce raw data'!$C$1:$CZ$1,0))),"-")</f>
        <v>-</v>
      </c>
      <c r="M462" s="8" t="str">
        <f>IFERROR(IF(INDEX('ce raw data'!$C$2:$CZ$3000,MATCH(1,INDEX(('ce raw data'!$A$2:$A$3000=C443)*('ce raw data'!$B$2:$B$3000=$B462),,),0),MATCH(M446,'ce raw data'!$C$1:$CZ$1,0))="","-",INDEX('ce raw data'!$C$2:$CZ$3000,MATCH(1,INDEX(('ce raw data'!$A$2:$A$3000=C443)*('ce raw data'!$B$2:$B$3000=$B462),,),0),MATCH(M446,'ce raw data'!$C$1:$CZ$1,0))),"-")</f>
        <v>-</v>
      </c>
      <c r="N462" s="8" t="str">
        <f>IFERROR(IF(INDEX('ce raw data'!$C$2:$CZ$3000,MATCH(1,INDEX(('ce raw data'!$A$2:$A$3000=C443)*('ce raw data'!$B$2:$B$3000=$B462),,),0),MATCH(N446,'ce raw data'!$C$1:$CZ$1,0))="","-",INDEX('ce raw data'!$C$2:$CZ$3000,MATCH(1,INDEX(('ce raw data'!$A$2:$A$3000=C443)*('ce raw data'!$B$2:$B$3000=$B462),,),0),MATCH(N446,'ce raw data'!$C$1:$CZ$1,0))),"-")</f>
        <v>-</v>
      </c>
    </row>
    <row r="463" spans="2:14" hidden="1" x14ac:dyDescent="0.4">
      <c r="B463" s="11"/>
      <c r="C463" s="8" t="str">
        <f>IFERROR(IF(INDEX('ce raw data'!$C$2:$CZ$3000,MATCH(1,INDEX(('ce raw data'!$A$2:$A$3000=C443)*('ce raw data'!$B$2:$B$3000=$B464),,),0),MATCH(SUBSTITUTE(C446,"Allele","Height"),'ce raw data'!$C$1:$CZ$1,0))="","-",INDEX('ce raw data'!$C$2:$CZ$3000,MATCH(1,INDEX(('ce raw data'!$A$2:$A$3000=C443)*('ce raw data'!$B$2:$B$3000=$B464),,),0),MATCH(SUBSTITUTE(C446,"Allele","Height"),'ce raw data'!$C$1:$CZ$1,0))),"-")</f>
        <v>-</v>
      </c>
      <c r="D463" s="8" t="str">
        <f>IFERROR(IF(INDEX('ce raw data'!$C$2:$CZ$3000,MATCH(1,INDEX(('ce raw data'!$A$2:$A$3000=C443)*('ce raw data'!$B$2:$B$3000=$B464),,),0),MATCH(SUBSTITUTE(D446,"Allele","Height"),'ce raw data'!$C$1:$CZ$1,0))="","-",INDEX('ce raw data'!$C$2:$CZ$3000,MATCH(1,INDEX(('ce raw data'!$A$2:$A$3000=C443)*('ce raw data'!$B$2:$B$3000=$B464),,),0),MATCH(SUBSTITUTE(D446,"Allele","Height"),'ce raw data'!$C$1:$CZ$1,0))),"-")</f>
        <v>-</v>
      </c>
      <c r="E463" s="8" t="str">
        <f>IFERROR(IF(INDEX('ce raw data'!$C$2:$CZ$3000,MATCH(1,INDEX(('ce raw data'!$A$2:$A$3000=C443)*('ce raw data'!$B$2:$B$3000=$B464),,),0),MATCH(SUBSTITUTE(E446,"Allele","Height"),'ce raw data'!$C$1:$CZ$1,0))="","-",INDEX('ce raw data'!$C$2:$CZ$3000,MATCH(1,INDEX(('ce raw data'!$A$2:$A$3000=C443)*('ce raw data'!$B$2:$B$3000=$B464),,),0),MATCH(SUBSTITUTE(E446,"Allele","Height"),'ce raw data'!$C$1:$CZ$1,0))),"-")</f>
        <v>-</v>
      </c>
      <c r="F463" s="8" t="str">
        <f>IFERROR(IF(INDEX('ce raw data'!$C$2:$CZ$3000,MATCH(1,INDEX(('ce raw data'!$A$2:$A$3000=C443)*('ce raw data'!$B$2:$B$3000=$B464),,),0),MATCH(SUBSTITUTE(F446,"Allele","Height"),'ce raw data'!$C$1:$CZ$1,0))="","-",INDEX('ce raw data'!$C$2:$CZ$3000,MATCH(1,INDEX(('ce raw data'!$A$2:$A$3000=C443)*('ce raw data'!$B$2:$B$3000=$B464),,),0),MATCH(SUBSTITUTE(F446,"Allele","Height"),'ce raw data'!$C$1:$CZ$1,0))),"-")</f>
        <v>-</v>
      </c>
      <c r="G463" s="8" t="str">
        <f>IFERROR(IF(INDEX('ce raw data'!$C$2:$CZ$3000,MATCH(1,INDEX(('ce raw data'!$A$2:$A$3000=C443)*('ce raw data'!$B$2:$B$3000=$B464),,),0),MATCH(SUBSTITUTE(G446,"Allele","Height"),'ce raw data'!$C$1:$CZ$1,0))="","-",INDEX('ce raw data'!$C$2:$CZ$3000,MATCH(1,INDEX(('ce raw data'!$A$2:$A$3000=C443)*('ce raw data'!$B$2:$B$3000=$B464),,),0),MATCH(SUBSTITUTE(G446,"Allele","Height"),'ce raw data'!$C$1:$CZ$1,0))),"-")</f>
        <v>-</v>
      </c>
      <c r="H463" s="8" t="str">
        <f>IFERROR(IF(INDEX('ce raw data'!$C$2:$CZ$3000,MATCH(1,INDEX(('ce raw data'!$A$2:$A$3000=C443)*('ce raw data'!$B$2:$B$3000=$B464),,),0),MATCH(SUBSTITUTE(H446,"Allele","Height"),'ce raw data'!$C$1:$CZ$1,0))="","-",INDEX('ce raw data'!$C$2:$CZ$3000,MATCH(1,INDEX(('ce raw data'!$A$2:$A$3000=C443)*('ce raw data'!$B$2:$B$3000=$B464),,),0),MATCH(SUBSTITUTE(H446,"Allele","Height"),'ce raw data'!$C$1:$CZ$1,0))),"-")</f>
        <v>-</v>
      </c>
      <c r="I463" s="8" t="str">
        <f>IFERROR(IF(INDEX('ce raw data'!$C$2:$CZ$3000,MATCH(1,INDEX(('ce raw data'!$A$2:$A$3000=C443)*('ce raw data'!$B$2:$B$3000=$B464),,),0),MATCH(SUBSTITUTE(I446,"Allele","Height"),'ce raw data'!$C$1:$CZ$1,0))="","-",INDEX('ce raw data'!$C$2:$CZ$3000,MATCH(1,INDEX(('ce raw data'!$A$2:$A$3000=C443)*('ce raw data'!$B$2:$B$3000=$B464),,),0),MATCH(SUBSTITUTE(I446,"Allele","Height"),'ce raw data'!$C$1:$CZ$1,0))),"-")</f>
        <v>-</v>
      </c>
      <c r="J463" s="8" t="str">
        <f>IFERROR(IF(INDEX('ce raw data'!$C$2:$CZ$3000,MATCH(1,INDEX(('ce raw data'!$A$2:$A$3000=C443)*('ce raw data'!$B$2:$B$3000=$B464),,),0),MATCH(SUBSTITUTE(J446,"Allele","Height"),'ce raw data'!$C$1:$CZ$1,0))="","-",INDEX('ce raw data'!$C$2:$CZ$3000,MATCH(1,INDEX(('ce raw data'!$A$2:$A$3000=C443)*('ce raw data'!$B$2:$B$3000=$B464),,),0),MATCH(SUBSTITUTE(J446,"Allele","Height"),'ce raw data'!$C$1:$CZ$1,0))),"-")</f>
        <v>-</v>
      </c>
      <c r="K463" s="8" t="str">
        <f>IFERROR(IF(INDEX('ce raw data'!$C$2:$CZ$3000,MATCH(1,INDEX(('ce raw data'!$A$2:$A$3000=C443)*('ce raw data'!$B$2:$B$3000=$B464),,),0),MATCH(SUBSTITUTE(K446,"Allele","Height"),'ce raw data'!$C$1:$CZ$1,0))="","-",INDEX('ce raw data'!$C$2:$CZ$3000,MATCH(1,INDEX(('ce raw data'!$A$2:$A$3000=C443)*('ce raw data'!$B$2:$B$3000=$B464),,),0),MATCH(SUBSTITUTE(K446,"Allele","Height"),'ce raw data'!$C$1:$CZ$1,0))),"-")</f>
        <v>-</v>
      </c>
      <c r="L463" s="8" t="str">
        <f>IFERROR(IF(INDEX('ce raw data'!$C$2:$CZ$3000,MATCH(1,INDEX(('ce raw data'!$A$2:$A$3000=C443)*('ce raw data'!$B$2:$B$3000=$B464),,),0),MATCH(SUBSTITUTE(L446,"Allele","Height"),'ce raw data'!$C$1:$CZ$1,0))="","-",INDEX('ce raw data'!$C$2:$CZ$3000,MATCH(1,INDEX(('ce raw data'!$A$2:$A$3000=C443)*('ce raw data'!$B$2:$B$3000=$B464),,),0),MATCH(SUBSTITUTE(L446,"Allele","Height"),'ce raw data'!$C$1:$CZ$1,0))),"-")</f>
        <v>-</v>
      </c>
      <c r="M463" s="8" t="str">
        <f>IFERROR(IF(INDEX('ce raw data'!$C$2:$CZ$3000,MATCH(1,INDEX(('ce raw data'!$A$2:$A$3000=C443)*('ce raw data'!$B$2:$B$3000=$B464),,),0),MATCH(SUBSTITUTE(M446,"Allele","Height"),'ce raw data'!$C$1:$CZ$1,0))="","-",INDEX('ce raw data'!$C$2:$CZ$3000,MATCH(1,INDEX(('ce raw data'!$A$2:$A$3000=C443)*('ce raw data'!$B$2:$B$3000=$B464),,),0),MATCH(SUBSTITUTE(M446,"Allele","Height"),'ce raw data'!$C$1:$CZ$1,0))),"-")</f>
        <v>-</v>
      </c>
      <c r="N463" s="8" t="str">
        <f>IFERROR(IF(INDEX('ce raw data'!$C$2:$CZ$3000,MATCH(1,INDEX(('ce raw data'!$A$2:$A$3000=C443)*('ce raw data'!$B$2:$B$3000=$B464),,),0),MATCH(SUBSTITUTE(N446,"Allele","Height"),'ce raw data'!$C$1:$CZ$1,0))="","-",INDEX('ce raw data'!$C$2:$CZ$3000,MATCH(1,INDEX(('ce raw data'!$A$2:$A$3000=C443)*('ce raw data'!$B$2:$B$3000=$B464),,),0),MATCH(SUBSTITUTE(N446,"Allele","Height"),'ce raw data'!$C$1:$CZ$1,0))),"-")</f>
        <v>-</v>
      </c>
    </row>
    <row r="464" spans="2:14" x14ac:dyDescent="0.4">
      <c r="B464" s="11" t="str">
        <f>'Allele Call Table'!$A$87</f>
        <v>D18S51</v>
      </c>
      <c r="C464" s="8" t="str">
        <f>IFERROR(IF(INDEX('ce raw data'!$C$2:$CZ$3000,MATCH(1,INDEX(('ce raw data'!$A$2:$A$3000=C443)*('ce raw data'!$B$2:$B$3000=$B464),,),0),MATCH(C446,'ce raw data'!$C$1:$CZ$1,0))="","-",INDEX('ce raw data'!$C$2:$CZ$3000,MATCH(1,INDEX(('ce raw data'!$A$2:$A$3000=C443)*('ce raw data'!$B$2:$B$3000=$B464),,),0),MATCH(C446,'ce raw data'!$C$1:$CZ$1,0))),"-")</f>
        <v>-</v>
      </c>
      <c r="D464" s="8" t="str">
        <f>IFERROR(IF(INDEX('ce raw data'!$C$2:$CZ$3000,MATCH(1,INDEX(('ce raw data'!$A$2:$A$3000=C443)*('ce raw data'!$B$2:$B$3000=$B464),,),0),MATCH(D446,'ce raw data'!$C$1:$CZ$1,0))="","-",INDEX('ce raw data'!$C$2:$CZ$3000,MATCH(1,INDEX(('ce raw data'!$A$2:$A$3000=C443)*('ce raw data'!$B$2:$B$3000=$B464),,),0),MATCH(D446,'ce raw data'!$C$1:$CZ$1,0))),"-")</f>
        <v>-</v>
      </c>
      <c r="E464" s="8" t="str">
        <f>IFERROR(IF(INDEX('ce raw data'!$C$2:$CZ$3000,MATCH(1,INDEX(('ce raw data'!$A$2:$A$3000=C443)*('ce raw data'!$B$2:$B$3000=$B464),,),0),MATCH(E446,'ce raw data'!$C$1:$CZ$1,0))="","-",INDEX('ce raw data'!$C$2:$CZ$3000,MATCH(1,INDEX(('ce raw data'!$A$2:$A$3000=C443)*('ce raw data'!$B$2:$B$3000=$B464),,),0),MATCH(E446,'ce raw data'!$C$1:$CZ$1,0))),"-")</f>
        <v>-</v>
      </c>
      <c r="F464" s="8" t="str">
        <f>IFERROR(IF(INDEX('ce raw data'!$C$2:$CZ$3000,MATCH(1,INDEX(('ce raw data'!$A$2:$A$3000=C443)*('ce raw data'!$B$2:$B$3000=$B464),,),0),MATCH(F446,'ce raw data'!$C$1:$CZ$1,0))="","-",INDEX('ce raw data'!$C$2:$CZ$3000,MATCH(1,INDEX(('ce raw data'!$A$2:$A$3000=C443)*('ce raw data'!$B$2:$B$3000=$B464),,),0),MATCH(F446,'ce raw data'!$C$1:$CZ$1,0))),"-")</f>
        <v>-</v>
      </c>
      <c r="G464" s="8" t="str">
        <f>IFERROR(IF(INDEX('ce raw data'!$C$2:$CZ$3000,MATCH(1,INDEX(('ce raw data'!$A$2:$A$3000=C443)*('ce raw data'!$B$2:$B$3000=$B464),,),0),MATCH(G446,'ce raw data'!$C$1:$CZ$1,0))="","-",INDEX('ce raw data'!$C$2:$CZ$3000,MATCH(1,INDEX(('ce raw data'!$A$2:$A$3000=C443)*('ce raw data'!$B$2:$B$3000=$B464),,),0),MATCH(G446,'ce raw data'!$C$1:$CZ$1,0))),"-")</f>
        <v>-</v>
      </c>
      <c r="H464" s="8" t="str">
        <f>IFERROR(IF(INDEX('ce raw data'!$C$2:$CZ$3000,MATCH(1,INDEX(('ce raw data'!$A$2:$A$3000=C443)*('ce raw data'!$B$2:$B$3000=$B464),,),0),MATCH(H446,'ce raw data'!$C$1:$CZ$1,0))="","-",INDEX('ce raw data'!$C$2:$CZ$3000,MATCH(1,INDEX(('ce raw data'!$A$2:$A$3000=C443)*('ce raw data'!$B$2:$B$3000=$B464),,),0),MATCH(H446,'ce raw data'!$C$1:$CZ$1,0))),"-")</f>
        <v>-</v>
      </c>
      <c r="I464" s="8" t="str">
        <f>IFERROR(IF(INDEX('ce raw data'!$C$2:$CZ$3000,MATCH(1,INDEX(('ce raw data'!$A$2:$A$3000=C443)*('ce raw data'!$B$2:$B$3000=$B464),,),0),MATCH(I446,'ce raw data'!$C$1:$CZ$1,0))="","-",INDEX('ce raw data'!$C$2:$CZ$3000,MATCH(1,INDEX(('ce raw data'!$A$2:$A$3000=C443)*('ce raw data'!$B$2:$B$3000=$B464),,),0),MATCH(I446,'ce raw data'!$C$1:$CZ$1,0))),"-")</f>
        <v>-</v>
      </c>
      <c r="J464" s="8" t="str">
        <f>IFERROR(IF(INDEX('ce raw data'!$C$2:$CZ$3000,MATCH(1,INDEX(('ce raw data'!$A$2:$A$3000=C443)*('ce raw data'!$B$2:$B$3000=$B464),,),0),MATCH(J446,'ce raw data'!$C$1:$CZ$1,0))="","-",INDEX('ce raw data'!$C$2:$CZ$3000,MATCH(1,INDEX(('ce raw data'!$A$2:$A$3000=C443)*('ce raw data'!$B$2:$B$3000=$B464),,),0),MATCH(J446,'ce raw data'!$C$1:$CZ$1,0))),"-")</f>
        <v>-</v>
      </c>
      <c r="K464" s="8" t="str">
        <f>IFERROR(IF(INDEX('ce raw data'!$C$2:$CZ$3000,MATCH(1,INDEX(('ce raw data'!$A$2:$A$3000=C443)*('ce raw data'!$B$2:$B$3000=$B464),,),0),MATCH(K446,'ce raw data'!$C$1:$CZ$1,0))="","-",INDEX('ce raw data'!$C$2:$CZ$3000,MATCH(1,INDEX(('ce raw data'!$A$2:$A$3000=C443)*('ce raw data'!$B$2:$B$3000=$B464),,),0),MATCH(K446,'ce raw data'!$C$1:$CZ$1,0))),"-")</f>
        <v>-</v>
      </c>
      <c r="L464" s="8" t="str">
        <f>IFERROR(IF(INDEX('ce raw data'!$C$2:$CZ$3000,MATCH(1,INDEX(('ce raw data'!$A$2:$A$3000=C443)*('ce raw data'!$B$2:$B$3000=$B464),,),0),MATCH(L446,'ce raw data'!$C$1:$CZ$1,0))="","-",INDEX('ce raw data'!$C$2:$CZ$3000,MATCH(1,INDEX(('ce raw data'!$A$2:$A$3000=C443)*('ce raw data'!$B$2:$B$3000=$B464),,),0),MATCH(L446,'ce raw data'!$C$1:$CZ$1,0))),"-")</f>
        <v>-</v>
      </c>
      <c r="M464" s="8" t="str">
        <f>IFERROR(IF(INDEX('ce raw data'!$C$2:$CZ$3000,MATCH(1,INDEX(('ce raw data'!$A$2:$A$3000=C443)*('ce raw data'!$B$2:$B$3000=$B464),,),0),MATCH(M446,'ce raw data'!$C$1:$CZ$1,0))="","-",INDEX('ce raw data'!$C$2:$CZ$3000,MATCH(1,INDEX(('ce raw data'!$A$2:$A$3000=C443)*('ce raw data'!$B$2:$B$3000=$B464),,),0),MATCH(M446,'ce raw data'!$C$1:$CZ$1,0))),"-")</f>
        <v>-</v>
      </c>
      <c r="N464" s="8" t="str">
        <f>IFERROR(IF(INDEX('ce raw data'!$C$2:$CZ$3000,MATCH(1,INDEX(('ce raw data'!$A$2:$A$3000=C443)*('ce raw data'!$B$2:$B$3000=$B464),,),0),MATCH(N446,'ce raw data'!$C$1:$CZ$1,0))="","-",INDEX('ce raw data'!$C$2:$CZ$3000,MATCH(1,INDEX(('ce raw data'!$A$2:$A$3000=C443)*('ce raw data'!$B$2:$B$3000=$B464),,),0),MATCH(N446,'ce raw data'!$C$1:$CZ$1,0))),"-")</f>
        <v>-</v>
      </c>
    </row>
    <row r="465" spans="2:14" hidden="1" x14ac:dyDescent="0.4">
      <c r="B465" s="11"/>
      <c r="C465" s="8" t="str">
        <f>IFERROR(IF(INDEX('ce raw data'!$C$2:$CZ$3000,MATCH(1,INDEX(('ce raw data'!$A$2:$A$3000=C443)*('ce raw data'!$B$2:$B$3000=$B466),,),0),MATCH(SUBSTITUTE(C446,"Allele","Height"),'ce raw data'!$C$1:$CZ$1,0))="","-",INDEX('ce raw data'!$C$2:$CZ$3000,MATCH(1,INDEX(('ce raw data'!$A$2:$A$3000=C443)*('ce raw data'!$B$2:$B$3000=$B466),,),0),MATCH(SUBSTITUTE(C446,"Allele","Height"),'ce raw data'!$C$1:$CZ$1,0))),"-")</f>
        <v>-</v>
      </c>
      <c r="D465" s="8" t="str">
        <f>IFERROR(IF(INDEX('ce raw data'!$C$2:$CZ$3000,MATCH(1,INDEX(('ce raw data'!$A$2:$A$3000=C443)*('ce raw data'!$B$2:$B$3000=$B466),,),0),MATCH(SUBSTITUTE(D446,"Allele","Height"),'ce raw data'!$C$1:$CZ$1,0))="","-",INDEX('ce raw data'!$C$2:$CZ$3000,MATCH(1,INDEX(('ce raw data'!$A$2:$A$3000=C443)*('ce raw data'!$B$2:$B$3000=$B466),,),0),MATCH(SUBSTITUTE(D446,"Allele","Height"),'ce raw data'!$C$1:$CZ$1,0))),"-")</f>
        <v>-</v>
      </c>
      <c r="E465" s="8" t="str">
        <f>IFERROR(IF(INDEX('ce raw data'!$C$2:$CZ$3000,MATCH(1,INDEX(('ce raw data'!$A$2:$A$3000=C443)*('ce raw data'!$B$2:$B$3000=$B466),,),0),MATCH(SUBSTITUTE(E446,"Allele","Height"),'ce raw data'!$C$1:$CZ$1,0))="","-",INDEX('ce raw data'!$C$2:$CZ$3000,MATCH(1,INDEX(('ce raw data'!$A$2:$A$3000=C443)*('ce raw data'!$B$2:$B$3000=$B466),,),0),MATCH(SUBSTITUTE(E446,"Allele","Height"),'ce raw data'!$C$1:$CZ$1,0))),"-")</f>
        <v>-</v>
      </c>
      <c r="F465" s="8" t="str">
        <f>IFERROR(IF(INDEX('ce raw data'!$C$2:$CZ$3000,MATCH(1,INDEX(('ce raw data'!$A$2:$A$3000=C443)*('ce raw data'!$B$2:$B$3000=$B466),,),0),MATCH(SUBSTITUTE(F446,"Allele","Height"),'ce raw data'!$C$1:$CZ$1,0))="","-",INDEX('ce raw data'!$C$2:$CZ$3000,MATCH(1,INDEX(('ce raw data'!$A$2:$A$3000=C443)*('ce raw data'!$B$2:$B$3000=$B466),,),0),MATCH(SUBSTITUTE(F446,"Allele","Height"),'ce raw data'!$C$1:$CZ$1,0))),"-")</f>
        <v>-</v>
      </c>
      <c r="G465" s="8" t="str">
        <f>IFERROR(IF(INDEX('ce raw data'!$C$2:$CZ$3000,MATCH(1,INDEX(('ce raw data'!$A$2:$A$3000=C443)*('ce raw data'!$B$2:$B$3000=$B466),,),0),MATCH(SUBSTITUTE(G446,"Allele","Height"),'ce raw data'!$C$1:$CZ$1,0))="","-",INDEX('ce raw data'!$C$2:$CZ$3000,MATCH(1,INDEX(('ce raw data'!$A$2:$A$3000=C443)*('ce raw data'!$B$2:$B$3000=$B466),,),0),MATCH(SUBSTITUTE(G446,"Allele","Height"),'ce raw data'!$C$1:$CZ$1,0))),"-")</f>
        <v>-</v>
      </c>
      <c r="H465" s="8" t="str">
        <f>IFERROR(IF(INDEX('ce raw data'!$C$2:$CZ$3000,MATCH(1,INDEX(('ce raw data'!$A$2:$A$3000=C443)*('ce raw data'!$B$2:$B$3000=$B466),,),0),MATCH(SUBSTITUTE(H446,"Allele","Height"),'ce raw data'!$C$1:$CZ$1,0))="","-",INDEX('ce raw data'!$C$2:$CZ$3000,MATCH(1,INDEX(('ce raw data'!$A$2:$A$3000=C443)*('ce raw data'!$B$2:$B$3000=$B466),,),0),MATCH(SUBSTITUTE(H446,"Allele","Height"),'ce raw data'!$C$1:$CZ$1,0))),"-")</f>
        <v>-</v>
      </c>
      <c r="I465" s="8" t="str">
        <f>IFERROR(IF(INDEX('ce raw data'!$C$2:$CZ$3000,MATCH(1,INDEX(('ce raw data'!$A$2:$A$3000=C443)*('ce raw data'!$B$2:$B$3000=$B466),,),0),MATCH(SUBSTITUTE(I446,"Allele","Height"),'ce raw data'!$C$1:$CZ$1,0))="","-",INDEX('ce raw data'!$C$2:$CZ$3000,MATCH(1,INDEX(('ce raw data'!$A$2:$A$3000=C443)*('ce raw data'!$B$2:$B$3000=$B466),,),0),MATCH(SUBSTITUTE(I446,"Allele","Height"),'ce raw data'!$C$1:$CZ$1,0))),"-")</f>
        <v>-</v>
      </c>
      <c r="J465" s="8" t="str">
        <f>IFERROR(IF(INDEX('ce raw data'!$C$2:$CZ$3000,MATCH(1,INDEX(('ce raw data'!$A$2:$A$3000=C443)*('ce raw data'!$B$2:$B$3000=$B466),,),0),MATCH(SUBSTITUTE(J446,"Allele","Height"),'ce raw data'!$C$1:$CZ$1,0))="","-",INDEX('ce raw data'!$C$2:$CZ$3000,MATCH(1,INDEX(('ce raw data'!$A$2:$A$3000=C443)*('ce raw data'!$B$2:$B$3000=$B466),,),0),MATCH(SUBSTITUTE(J446,"Allele","Height"),'ce raw data'!$C$1:$CZ$1,0))),"-")</f>
        <v>-</v>
      </c>
      <c r="K465" s="8" t="str">
        <f>IFERROR(IF(INDEX('ce raw data'!$C$2:$CZ$3000,MATCH(1,INDEX(('ce raw data'!$A$2:$A$3000=C443)*('ce raw data'!$B$2:$B$3000=$B466),,),0),MATCH(SUBSTITUTE(K446,"Allele","Height"),'ce raw data'!$C$1:$CZ$1,0))="","-",INDEX('ce raw data'!$C$2:$CZ$3000,MATCH(1,INDEX(('ce raw data'!$A$2:$A$3000=C443)*('ce raw data'!$B$2:$B$3000=$B466),,),0),MATCH(SUBSTITUTE(K446,"Allele","Height"),'ce raw data'!$C$1:$CZ$1,0))),"-")</f>
        <v>-</v>
      </c>
      <c r="L465" s="8" t="str">
        <f>IFERROR(IF(INDEX('ce raw data'!$C$2:$CZ$3000,MATCH(1,INDEX(('ce raw data'!$A$2:$A$3000=C443)*('ce raw data'!$B$2:$B$3000=$B466),,),0),MATCH(SUBSTITUTE(L446,"Allele","Height"),'ce raw data'!$C$1:$CZ$1,0))="","-",INDEX('ce raw data'!$C$2:$CZ$3000,MATCH(1,INDEX(('ce raw data'!$A$2:$A$3000=C443)*('ce raw data'!$B$2:$B$3000=$B466),,),0),MATCH(SUBSTITUTE(L446,"Allele","Height"),'ce raw data'!$C$1:$CZ$1,0))),"-")</f>
        <v>-</v>
      </c>
      <c r="M465" s="8" t="str">
        <f>IFERROR(IF(INDEX('ce raw data'!$C$2:$CZ$3000,MATCH(1,INDEX(('ce raw data'!$A$2:$A$3000=C443)*('ce raw data'!$B$2:$B$3000=$B466),,),0),MATCH(SUBSTITUTE(M446,"Allele","Height"),'ce raw data'!$C$1:$CZ$1,0))="","-",INDEX('ce raw data'!$C$2:$CZ$3000,MATCH(1,INDEX(('ce raw data'!$A$2:$A$3000=C443)*('ce raw data'!$B$2:$B$3000=$B466),,),0),MATCH(SUBSTITUTE(M446,"Allele","Height"),'ce raw data'!$C$1:$CZ$1,0))),"-")</f>
        <v>-</v>
      </c>
      <c r="N465" s="8" t="str">
        <f>IFERROR(IF(INDEX('ce raw data'!$C$2:$CZ$3000,MATCH(1,INDEX(('ce raw data'!$A$2:$A$3000=C443)*('ce raw data'!$B$2:$B$3000=$B466),,),0),MATCH(SUBSTITUTE(N446,"Allele","Height"),'ce raw data'!$C$1:$CZ$1,0))="","-",INDEX('ce raw data'!$C$2:$CZ$3000,MATCH(1,INDEX(('ce raw data'!$A$2:$A$3000=C443)*('ce raw data'!$B$2:$B$3000=$B466),,),0),MATCH(SUBSTITUTE(N446,"Allele","Height"),'ce raw data'!$C$1:$CZ$1,0))),"-")</f>
        <v>-</v>
      </c>
    </row>
    <row r="466" spans="2:14" x14ac:dyDescent="0.4">
      <c r="B466" s="11" t="str">
        <f>'Allele Call Table'!$A$89</f>
        <v>D2S1338</v>
      </c>
      <c r="C466" s="8" t="str">
        <f>IFERROR(IF(INDEX('ce raw data'!$C$2:$CZ$3000,MATCH(1,INDEX(('ce raw data'!$A$2:$A$3000=C443)*('ce raw data'!$B$2:$B$3000=$B466),,),0),MATCH(C446,'ce raw data'!$C$1:$CZ$1,0))="","-",INDEX('ce raw data'!$C$2:$CZ$3000,MATCH(1,INDEX(('ce raw data'!$A$2:$A$3000=C443)*('ce raw data'!$B$2:$B$3000=$B466),,),0),MATCH(C446,'ce raw data'!$C$1:$CZ$1,0))),"-")</f>
        <v>-</v>
      </c>
      <c r="D466" s="8" t="str">
        <f>IFERROR(IF(INDEX('ce raw data'!$C$2:$CZ$3000,MATCH(1,INDEX(('ce raw data'!$A$2:$A$3000=C443)*('ce raw data'!$B$2:$B$3000=$B466),,),0),MATCH(D446,'ce raw data'!$C$1:$CZ$1,0))="","-",INDEX('ce raw data'!$C$2:$CZ$3000,MATCH(1,INDEX(('ce raw data'!$A$2:$A$3000=C443)*('ce raw data'!$B$2:$B$3000=$B466),,),0),MATCH(D446,'ce raw data'!$C$1:$CZ$1,0))),"-")</f>
        <v>-</v>
      </c>
      <c r="E466" s="8" t="str">
        <f>IFERROR(IF(INDEX('ce raw data'!$C$2:$CZ$3000,MATCH(1,INDEX(('ce raw data'!$A$2:$A$3000=C443)*('ce raw data'!$B$2:$B$3000=$B466),,),0),MATCH(E446,'ce raw data'!$C$1:$CZ$1,0))="","-",INDEX('ce raw data'!$C$2:$CZ$3000,MATCH(1,INDEX(('ce raw data'!$A$2:$A$3000=C443)*('ce raw data'!$B$2:$B$3000=$B466),,),0),MATCH(E446,'ce raw data'!$C$1:$CZ$1,0))),"-")</f>
        <v>-</v>
      </c>
      <c r="F466" s="8" t="str">
        <f>IFERROR(IF(INDEX('ce raw data'!$C$2:$CZ$3000,MATCH(1,INDEX(('ce raw data'!$A$2:$A$3000=C443)*('ce raw data'!$B$2:$B$3000=$B466),,),0),MATCH(F446,'ce raw data'!$C$1:$CZ$1,0))="","-",INDEX('ce raw data'!$C$2:$CZ$3000,MATCH(1,INDEX(('ce raw data'!$A$2:$A$3000=C443)*('ce raw data'!$B$2:$B$3000=$B466),,),0),MATCH(F446,'ce raw data'!$C$1:$CZ$1,0))),"-")</f>
        <v>-</v>
      </c>
      <c r="G466" s="8" t="str">
        <f>IFERROR(IF(INDEX('ce raw data'!$C$2:$CZ$3000,MATCH(1,INDEX(('ce raw data'!$A$2:$A$3000=C443)*('ce raw data'!$B$2:$B$3000=$B466),,),0),MATCH(G446,'ce raw data'!$C$1:$CZ$1,0))="","-",INDEX('ce raw data'!$C$2:$CZ$3000,MATCH(1,INDEX(('ce raw data'!$A$2:$A$3000=C443)*('ce raw data'!$B$2:$B$3000=$B466),,),0),MATCH(G446,'ce raw data'!$C$1:$CZ$1,0))),"-")</f>
        <v>-</v>
      </c>
      <c r="H466" s="8" t="str">
        <f>IFERROR(IF(INDEX('ce raw data'!$C$2:$CZ$3000,MATCH(1,INDEX(('ce raw data'!$A$2:$A$3000=C443)*('ce raw data'!$B$2:$B$3000=$B466),,),0),MATCH(H446,'ce raw data'!$C$1:$CZ$1,0))="","-",INDEX('ce raw data'!$C$2:$CZ$3000,MATCH(1,INDEX(('ce raw data'!$A$2:$A$3000=C443)*('ce raw data'!$B$2:$B$3000=$B466),,),0),MATCH(H446,'ce raw data'!$C$1:$CZ$1,0))),"-")</f>
        <v>-</v>
      </c>
      <c r="I466" s="8" t="str">
        <f>IFERROR(IF(INDEX('ce raw data'!$C$2:$CZ$3000,MATCH(1,INDEX(('ce raw data'!$A$2:$A$3000=C443)*('ce raw data'!$B$2:$B$3000=$B466),,),0),MATCH(I446,'ce raw data'!$C$1:$CZ$1,0))="","-",INDEX('ce raw data'!$C$2:$CZ$3000,MATCH(1,INDEX(('ce raw data'!$A$2:$A$3000=C443)*('ce raw data'!$B$2:$B$3000=$B466),,),0),MATCH(I446,'ce raw data'!$C$1:$CZ$1,0))),"-")</f>
        <v>-</v>
      </c>
      <c r="J466" s="8" t="str">
        <f>IFERROR(IF(INDEX('ce raw data'!$C$2:$CZ$3000,MATCH(1,INDEX(('ce raw data'!$A$2:$A$3000=C443)*('ce raw data'!$B$2:$B$3000=$B466),,),0),MATCH(J446,'ce raw data'!$C$1:$CZ$1,0))="","-",INDEX('ce raw data'!$C$2:$CZ$3000,MATCH(1,INDEX(('ce raw data'!$A$2:$A$3000=C443)*('ce raw data'!$B$2:$B$3000=$B466),,),0),MATCH(J446,'ce raw data'!$C$1:$CZ$1,0))),"-")</f>
        <v>-</v>
      </c>
      <c r="K466" s="8" t="str">
        <f>IFERROR(IF(INDEX('ce raw data'!$C$2:$CZ$3000,MATCH(1,INDEX(('ce raw data'!$A$2:$A$3000=C443)*('ce raw data'!$B$2:$B$3000=$B466),,),0),MATCH(K446,'ce raw data'!$C$1:$CZ$1,0))="","-",INDEX('ce raw data'!$C$2:$CZ$3000,MATCH(1,INDEX(('ce raw data'!$A$2:$A$3000=C443)*('ce raw data'!$B$2:$B$3000=$B466),,),0),MATCH(K446,'ce raw data'!$C$1:$CZ$1,0))),"-")</f>
        <v>-</v>
      </c>
      <c r="L466" s="8" t="str">
        <f>IFERROR(IF(INDEX('ce raw data'!$C$2:$CZ$3000,MATCH(1,INDEX(('ce raw data'!$A$2:$A$3000=C443)*('ce raw data'!$B$2:$B$3000=$B466),,),0),MATCH(L446,'ce raw data'!$C$1:$CZ$1,0))="","-",INDEX('ce raw data'!$C$2:$CZ$3000,MATCH(1,INDEX(('ce raw data'!$A$2:$A$3000=C443)*('ce raw data'!$B$2:$B$3000=$B466),,),0),MATCH(L446,'ce raw data'!$C$1:$CZ$1,0))),"-")</f>
        <v>-</v>
      </c>
      <c r="M466" s="8" t="str">
        <f>IFERROR(IF(INDEX('ce raw data'!$C$2:$CZ$3000,MATCH(1,INDEX(('ce raw data'!$A$2:$A$3000=C443)*('ce raw data'!$B$2:$B$3000=$B466),,),0),MATCH(M446,'ce raw data'!$C$1:$CZ$1,0))="","-",INDEX('ce raw data'!$C$2:$CZ$3000,MATCH(1,INDEX(('ce raw data'!$A$2:$A$3000=C443)*('ce raw data'!$B$2:$B$3000=$B466),,),0),MATCH(M446,'ce raw data'!$C$1:$CZ$1,0))),"-")</f>
        <v>-</v>
      </c>
      <c r="N466" s="8" t="str">
        <f>IFERROR(IF(INDEX('ce raw data'!$C$2:$CZ$3000,MATCH(1,INDEX(('ce raw data'!$A$2:$A$3000=C443)*('ce raw data'!$B$2:$B$3000=$B466),,),0),MATCH(N446,'ce raw data'!$C$1:$CZ$1,0))="","-",INDEX('ce raw data'!$C$2:$CZ$3000,MATCH(1,INDEX(('ce raw data'!$A$2:$A$3000=C443)*('ce raw data'!$B$2:$B$3000=$B466),,),0),MATCH(N446,'ce raw data'!$C$1:$CZ$1,0))),"-")</f>
        <v>-</v>
      </c>
    </row>
    <row r="467" spans="2:14" hidden="1" x14ac:dyDescent="0.4">
      <c r="B467" s="11"/>
      <c r="C467" s="8" t="str">
        <f>IFERROR(IF(INDEX('ce raw data'!$C$2:$CZ$3000,MATCH(1,INDEX(('ce raw data'!$A$2:$A$3000=C443)*('ce raw data'!$B$2:$B$3000=$B468),,),0),MATCH(SUBSTITUTE(C446,"Allele","Height"),'ce raw data'!$C$1:$CZ$1,0))="","-",INDEX('ce raw data'!$C$2:$CZ$3000,MATCH(1,INDEX(('ce raw data'!$A$2:$A$3000=C443)*('ce raw data'!$B$2:$B$3000=$B468),,),0),MATCH(SUBSTITUTE(C446,"Allele","Height"),'ce raw data'!$C$1:$CZ$1,0))),"-")</f>
        <v>-</v>
      </c>
      <c r="D467" s="8" t="str">
        <f>IFERROR(IF(INDEX('ce raw data'!$C$2:$CZ$3000,MATCH(1,INDEX(('ce raw data'!$A$2:$A$3000=C443)*('ce raw data'!$B$2:$B$3000=$B468),,),0),MATCH(SUBSTITUTE(D446,"Allele","Height"),'ce raw data'!$C$1:$CZ$1,0))="","-",INDEX('ce raw data'!$C$2:$CZ$3000,MATCH(1,INDEX(('ce raw data'!$A$2:$A$3000=C443)*('ce raw data'!$B$2:$B$3000=$B468),,),0),MATCH(SUBSTITUTE(D446,"Allele","Height"),'ce raw data'!$C$1:$CZ$1,0))),"-")</f>
        <v>-</v>
      </c>
      <c r="E467" s="8" t="str">
        <f>IFERROR(IF(INDEX('ce raw data'!$C$2:$CZ$3000,MATCH(1,INDEX(('ce raw data'!$A$2:$A$3000=C443)*('ce raw data'!$B$2:$B$3000=$B468),,),0),MATCH(SUBSTITUTE(E446,"Allele","Height"),'ce raw data'!$C$1:$CZ$1,0))="","-",INDEX('ce raw data'!$C$2:$CZ$3000,MATCH(1,INDEX(('ce raw data'!$A$2:$A$3000=C443)*('ce raw data'!$B$2:$B$3000=$B468),,),0),MATCH(SUBSTITUTE(E446,"Allele","Height"),'ce raw data'!$C$1:$CZ$1,0))),"-")</f>
        <v>-</v>
      </c>
      <c r="F467" s="8" t="str">
        <f>IFERROR(IF(INDEX('ce raw data'!$C$2:$CZ$3000,MATCH(1,INDEX(('ce raw data'!$A$2:$A$3000=C443)*('ce raw data'!$B$2:$B$3000=$B468),,),0),MATCH(SUBSTITUTE(F446,"Allele","Height"),'ce raw data'!$C$1:$CZ$1,0))="","-",INDEX('ce raw data'!$C$2:$CZ$3000,MATCH(1,INDEX(('ce raw data'!$A$2:$A$3000=C443)*('ce raw data'!$B$2:$B$3000=$B468),,),0),MATCH(SUBSTITUTE(F446,"Allele","Height"),'ce raw data'!$C$1:$CZ$1,0))),"-")</f>
        <v>-</v>
      </c>
      <c r="G467" s="8" t="str">
        <f>IFERROR(IF(INDEX('ce raw data'!$C$2:$CZ$3000,MATCH(1,INDEX(('ce raw data'!$A$2:$A$3000=C443)*('ce raw data'!$B$2:$B$3000=$B468),,),0),MATCH(SUBSTITUTE(G446,"Allele","Height"),'ce raw data'!$C$1:$CZ$1,0))="","-",INDEX('ce raw data'!$C$2:$CZ$3000,MATCH(1,INDEX(('ce raw data'!$A$2:$A$3000=C443)*('ce raw data'!$B$2:$B$3000=$B468),,),0),MATCH(SUBSTITUTE(G446,"Allele","Height"),'ce raw data'!$C$1:$CZ$1,0))),"-")</f>
        <v>-</v>
      </c>
      <c r="H467" s="8" t="str">
        <f>IFERROR(IF(INDEX('ce raw data'!$C$2:$CZ$3000,MATCH(1,INDEX(('ce raw data'!$A$2:$A$3000=C443)*('ce raw data'!$B$2:$B$3000=$B468),,),0),MATCH(SUBSTITUTE(H446,"Allele","Height"),'ce raw data'!$C$1:$CZ$1,0))="","-",INDEX('ce raw data'!$C$2:$CZ$3000,MATCH(1,INDEX(('ce raw data'!$A$2:$A$3000=C443)*('ce raw data'!$B$2:$B$3000=$B468),,),0),MATCH(SUBSTITUTE(H446,"Allele","Height"),'ce raw data'!$C$1:$CZ$1,0))),"-")</f>
        <v>-</v>
      </c>
      <c r="I467" s="8" t="str">
        <f>IFERROR(IF(INDEX('ce raw data'!$C$2:$CZ$3000,MATCH(1,INDEX(('ce raw data'!$A$2:$A$3000=C443)*('ce raw data'!$B$2:$B$3000=$B468),,),0),MATCH(SUBSTITUTE(I446,"Allele","Height"),'ce raw data'!$C$1:$CZ$1,0))="","-",INDEX('ce raw data'!$C$2:$CZ$3000,MATCH(1,INDEX(('ce raw data'!$A$2:$A$3000=C443)*('ce raw data'!$B$2:$B$3000=$B468),,),0),MATCH(SUBSTITUTE(I446,"Allele","Height"),'ce raw data'!$C$1:$CZ$1,0))),"-")</f>
        <v>-</v>
      </c>
      <c r="J467" s="8" t="str">
        <f>IFERROR(IF(INDEX('ce raw data'!$C$2:$CZ$3000,MATCH(1,INDEX(('ce raw data'!$A$2:$A$3000=C443)*('ce raw data'!$B$2:$B$3000=$B468),,),0),MATCH(SUBSTITUTE(J446,"Allele","Height"),'ce raw data'!$C$1:$CZ$1,0))="","-",INDEX('ce raw data'!$C$2:$CZ$3000,MATCH(1,INDEX(('ce raw data'!$A$2:$A$3000=C443)*('ce raw data'!$B$2:$B$3000=$B468),,),0),MATCH(SUBSTITUTE(J446,"Allele","Height"),'ce raw data'!$C$1:$CZ$1,0))),"-")</f>
        <v>-</v>
      </c>
      <c r="K467" s="8" t="str">
        <f>IFERROR(IF(INDEX('ce raw data'!$C$2:$CZ$3000,MATCH(1,INDEX(('ce raw data'!$A$2:$A$3000=C443)*('ce raw data'!$B$2:$B$3000=$B468),,),0),MATCH(SUBSTITUTE(K446,"Allele","Height"),'ce raw data'!$C$1:$CZ$1,0))="","-",INDEX('ce raw data'!$C$2:$CZ$3000,MATCH(1,INDEX(('ce raw data'!$A$2:$A$3000=C443)*('ce raw data'!$B$2:$B$3000=$B468),,),0),MATCH(SUBSTITUTE(K446,"Allele","Height"),'ce raw data'!$C$1:$CZ$1,0))),"-")</f>
        <v>-</v>
      </c>
      <c r="L467" s="8" t="str">
        <f>IFERROR(IF(INDEX('ce raw data'!$C$2:$CZ$3000,MATCH(1,INDEX(('ce raw data'!$A$2:$A$3000=C443)*('ce raw data'!$B$2:$B$3000=$B468),,),0),MATCH(SUBSTITUTE(L446,"Allele","Height"),'ce raw data'!$C$1:$CZ$1,0))="","-",INDEX('ce raw data'!$C$2:$CZ$3000,MATCH(1,INDEX(('ce raw data'!$A$2:$A$3000=C443)*('ce raw data'!$B$2:$B$3000=$B468),,),0),MATCH(SUBSTITUTE(L446,"Allele","Height"),'ce raw data'!$C$1:$CZ$1,0))),"-")</f>
        <v>-</v>
      </c>
      <c r="M467" s="8" t="str">
        <f>IFERROR(IF(INDEX('ce raw data'!$C$2:$CZ$3000,MATCH(1,INDEX(('ce raw data'!$A$2:$A$3000=C443)*('ce raw data'!$B$2:$B$3000=$B468),,),0),MATCH(SUBSTITUTE(M446,"Allele","Height"),'ce raw data'!$C$1:$CZ$1,0))="","-",INDEX('ce raw data'!$C$2:$CZ$3000,MATCH(1,INDEX(('ce raw data'!$A$2:$A$3000=C443)*('ce raw data'!$B$2:$B$3000=$B468),,),0),MATCH(SUBSTITUTE(M446,"Allele","Height"),'ce raw data'!$C$1:$CZ$1,0))),"-")</f>
        <v>-</v>
      </c>
      <c r="N467" s="8" t="str">
        <f>IFERROR(IF(INDEX('ce raw data'!$C$2:$CZ$3000,MATCH(1,INDEX(('ce raw data'!$A$2:$A$3000=C443)*('ce raw data'!$B$2:$B$3000=$B468),,),0),MATCH(SUBSTITUTE(N446,"Allele","Height"),'ce raw data'!$C$1:$CZ$1,0))="","-",INDEX('ce raw data'!$C$2:$CZ$3000,MATCH(1,INDEX(('ce raw data'!$A$2:$A$3000=C443)*('ce raw data'!$B$2:$B$3000=$B468),,),0),MATCH(SUBSTITUTE(N446,"Allele","Height"),'ce raw data'!$C$1:$CZ$1,0))),"-")</f>
        <v>-</v>
      </c>
    </row>
    <row r="468" spans="2:14" x14ac:dyDescent="0.4">
      <c r="B468" s="11" t="str">
        <f>'Allele Call Table'!$A$91</f>
        <v>CSF1PO</v>
      </c>
      <c r="C468" s="8" t="str">
        <f>IFERROR(IF(INDEX('ce raw data'!$C$2:$CZ$3000,MATCH(1,INDEX(('ce raw data'!$A$2:$A$3000=C443)*('ce raw data'!$B$2:$B$3000=$B468),,),0),MATCH(C446,'ce raw data'!$C$1:$CZ$1,0))="","-",INDEX('ce raw data'!$C$2:$CZ$3000,MATCH(1,INDEX(('ce raw data'!$A$2:$A$3000=C443)*('ce raw data'!$B$2:$B$3000=$B468),,),0),MATCH(C446,'ce raw data'!$C$1:$CZ$1,0))),"-")</f>
        <v>-</v>
      </c>
      <c r="D468" s="8" t="str">
        <f>IFERROR(IF(INDEX('ce raw data'!$C$2:$CZ$3000,MATCH(1,INDEX(('ce raw data'!$A$2:$A$3000=C443)*('ce raw data'!$B$2:$B$3000=$B468),,),0),MATCH(D446,'ce raw data'!$C$1:$CZ$1,0))="","-",INDEX('ce raw data'!$C$2:$CZ$3000,MATCH(1,INDEX(('ce raw data'!$A$2:$A$3000=C443)*('ce raw data'!$B$2:$B$3000=$B468),,),0),MATCH(D446,'ce raw data'!$C$1:$CZ$1,0))),"-")</f>
        <v>-</v>
      </c>
      <c r="E468" s="8" t="str">
        <f>IFERROR(IF(INDEX('ce raw data'!$C$2:$CZ$3000,MATCH(1,INDEX(('ce raw data'!$A$2:$A$3000=C443)*('ce raw data'!$B$2:$B$3000=$B468),,),0),MATCH(E446,'ce raw data'!$C$1:$CZ$1,0))="","-",INDEX('ce raw data'!$C$2:$CZ$3000,MATCH(1,INDEX(('ce raw data'!$A$2:$A$3000=C443)*('ce raw data'!$B$2:$B$3000=$B468),,),0),MATCH(E446,'ce raw data'!$C$1:$CZ$1,0))),"-")</f>
        <v>-</v>
      </c>
      <c r="F468" s="8" t="str">
        <f>IFERROR(IF(INDEX('ce raw data'!$C$2:$CZ$3000,MATCH(1,INDEX(('ce raw data'!$A$2:$A$3000=C443)*('ce raw data'!$B$2:$B$3000=$B468),,),0),MATCH(F446,'ce raw data'!$C$1:$CZ$1,0))="","-",INDEX('ce raw data'!$C$2:$CZ$3000,MATCH(1,INDEX(('ce raw data'!$A$2:$A$3000=C443)*('ce raw data'!$B$2:$B$3000=$B468),,),0),MATCH(F446,'ce raw data'!$C$1:$CZ$1,0))),"-")</f>
        <v>-</v>
      </c>
      <c r="G468" s="8" t="str">
        <f>IFERROR(IF(INDEX('ce raw data'!$C$2:$CZ$3000,MATCH(1,INDEX(('ce raw data'!$A$2:$A$3000=C443)*('ce raw data'!$B$2:$B$3000=$B468),,),0),MATCH(G446,'ce raw data'!$C$1:$CZ$1,0))="","-",INDEX('ce raw data'!$C$2:$CZ$3000,MATCH(1,INDEX(('ce raw data'!$A$2:$A$3000=C443)*('ce raw data'!$B$2:$B$3000=$B468),,),0),MATCH(G446,'ce raw data'!$C$1:$CZ$1,0))),"-")</f>
        <v>-</v>
      </c>
      <c r="H468" s="8" t="str">
        <f>IFERROR(IF(INDEX('ce raw data'!$C$2:$CZ$3000,MATCH(1,INDEX(('ce raw data'!$A$2:$A$3000=C443)*('ce raw data'!$B$2:$B$3000=$B468),,),0),MATCH(H446,'ce raw data'!$C$1:$CZ$1,0))="","-",INDEX('ce raw data'!$C$2:$CZ$3000,MATCH(1,INDEX(('ce raw data'!$A$2:$A$3000=C443)*('ce raw data'!$B$2:$B$3000=$B468),,),0),MATCH(H446,'ce raw data'!$C$1:$CZ$1,0))),"-")</f>
        <v>-</v>
      </c>
      <c r="I468" s="8" t="str">
        <f>IFERROR(IF(INDEX('ce raw data'!$C$2:$CZ$3000,MATCH(1,INDEX(('ce raw data'!$A$2:$A$3000=C443)*('ce raw data'!$B$2:$B$3000=$B468),,),0),MATCH(I446,'ce raw data'!$C$1:$CZ$1,0))="","-",INDEX('ce raw data'!$C$2:$CZ$3000,MATCH(1,INDEX(('ce raw data'!$A$2:$A$3000=C443)*('ce raw data'!$B$2:$B$3000=$B468),,),0),MATCH(I446,'ce raw data'!$C$1:$CZ$1,0))),"-")</f>
        <v>-</v>
      </c>
      <c r="J468" s="8" t="str">
        <f>IFERROR(IF(INDEX('ce raw data'!$C$2:$CZ$3000,MATCH(1,INDEX(('ce raw data'!$A$2:$A$3000=C443)*('ce raw data'!$B$2:$B$3000=$B468),,),0),MATCH(J446,'ce raw data'!$C$1:$CZ$1,0))="","-",INDEX('ce raw data'!$C$2:$CZ$3000,MATCH(1,INDEX(('ce raw data'!$A$2:$A$3000=C443)*('ce raw data'!$B$2:$B$3000=$B468),,),0),MATCH(J446,'ce raw data'!$C$1:$CZ$1,0))),"-")</f>
        <v>-</v>
      </c>
      <c r="K468" s="8" t="str">
        <f>IFERROR(IF(INDEX('ce raw data'!$C$2:$CZ$3000,MATCH(1,INDEX(('ce raw data'!$A$2:$A$3000=C443)*('ce raw data'!$B$2:$B$3000=$B468),,),0),MATCH(K446,'ce raw data'!$C$1:$CZ$1,0))="","-",INDEX('ce raw data'!$C$2:$CZ$3000,MATCH(1,INDEX(('ce raw data'!$A$2:$A$3000=C443)*('ce raw data'!$B$2:$B$3000=$B468),,),0),MATCH(K446,'ce raw data'!$C$1:$CZ$1,0))),"-")</f>
        <v>-</v>
      </c>
      <c r="L468" s="8" t="str">
        <f>IFERROR(IF(INDEX('ce raw data'!$C$2:$CZ$3000,MATCH(1,INDEX(('ce raw data'!$A$2:$A$3000=C443)*('ce raw data'!$B$2:$B$3000=$B468),,),0),MATCH(L446,'ce raw data'!$C$1:$CZ$1,0))="","-",INDEX('ce raw data'!$C$2:$CZ$3000,MATCH(1,INDEX(('ce raw data'!$A$2:$A$3000=C443)*('ce raw data'!$B$2:$B$3000=$B468),,),0),MATCH(L446,'ce raw data'!$C$1:$CZ$1,0))),"-")</f>
        <v>-</v>
      </c>
      <c r="M468" s="8" t="str">
        <f>IFERROR(IF(INDEX('ce raw data'!$C$2:$CZ$3000,MATCH(1,INDEX(('ce raw data'!$A$2:$A$3000=C443)*('ce raw data'!$B$2:$B$3000=$B468),,),0),MATCH(M446,'ce raw data'!$C$1:$CZ$1,0))="","-",INDEX('ce raw data'!$C$2:$CZ$3000,MATCH(1,INDEX(('ce raw data'!$A$2:$A$3000=C443)*('ce raw data'!$B$2:$B$3000=$B468),,),0),MATCH(M446,'ce raw data'!$C$1:$CZ$1,0))),"-")</f>
        <v>-</v>
      </c>
      <c r="N468" s="8" t="str">
        <f>IFERROR(IF(INDEX('ce raw data'!$C$2:$CZ$3000,MATCH(1,INDEX(('ce raw data'!$A$2:$A$3000=C443)*('ce raw data'!$B$2:$B$3000=$B468),,),0),MATCH(N446,'ce raw data'!$C$1:$CZ$1,0))="","-",INDEX('ce raw data'!$C$2:$CZ$3000,MATCH(1,INDEX(('ce raw data'!$A$2:$A$3000=C443)*('ce raw data'!$B$2:$B$3000=$B468),,),0),MATCH(N446,'ce raw data'!$C$1:$CZ$1,0))),"-")</f>
        <v>-</v>
      </c>
    </row>
    <row r="469" spans="2:14" hidden="1" x14ac:dyDescent="0.4">
      <c r="B469" s="11"/>
      <c r="C469" s="8" t="str">
        <f>IFERROR(IF(INDEX('ce raw data'!$C$2:$CZ$3000,MATCH(1,INDEX(('ce raw data'!$A$2:$A$3000=C443)*('ce raw data'!$B$2:$B$3000=$B470),,),0),MATCH(SUBSTITUTE(C446,"Allele","Height"),'ce raw data'!$C$1:$CZ$1,0))="","-",INDEX('ce raw data'!$C$2:$CZ$3000,MATCH(1,INDEX(('ce raw data'!$A$2:$A$3000=C443)*('ce raw data'!$B$2:$B$3000=$B470),,),0),MATCH(SUBSTITUTE(C446,"Allele","Height"),'ce raw data'!$C$1:$CZ$1,0))),"-")</f>
        <v>-</v>
      </c>
      <c r="D469" s="8" t="str">
        <f>IFERROR(IF(INDEX('ce raw data'!$C$2:$CZ$3000,MATCH(1,INDEX(('ce raw data'!$A$2:$A$3000=C443)*('ce raw data'!$B$2:$B$3000=$B470),,),0),MATCH(SUBSTITUTE(D446,"Allele","Height"),'ce raw data'!$C$1:$CZ$1,0))="","-",INDEX('ce raw data'!$C$2:$CZ$3000,MATCH(1,INDEX(('ce raw data'!$A$2:$A$3000=C443)*('ce raw data'!$B$2:$B$3000=$B470),,),0),MATCH(SUBSTITUTE(D446,"Allele","Height"),'ce raw data'!$C$1:$CZ$1,0))),"-")</f>
        <v>-</v>
      </c>
      <c r="E469" s="8" t="str">
        <f>IFERROR(IF(INDEX('ce raw data'!$C$2:$CZ$3000,MATCH(1,INDEX(('ce raw data'!$A$2:$A$3000=C443)*('ce raw data'!$B$2:$B$3000=$B470),,),0),MATCH(SUBSTITUTE(E446,"Allele","Height"),'ce raw data'!$C$1:$CZ$1,0))="","-",INDEX('ce raw data'!$C$2:$CZ$3000,MATCH(1,INDEX(('ce raw data'!$A$2:$A$3000=C443)*('ce raw data'!$B$2:$B$3000=$B470),,),0),MATCH(SUBSTITUTE(E446,"Allele","Height"),'ce raw data'!$C$1:$CZ$1,0))),"-")</f>
        <v>-</v>
      </c>
      <c r="F469" s="8" t="str">
        <f>IFERROR(IF(INDEX('ce raw data'!$C$2:$CZ$3000,MATCH(1,INDEX(('ce raw data'!$A$2:$A$3000=C443)*('ce raw data'!$B$2:$B$3000=$B470),,),0),MATCH(SUBSTITUTE(F446,"Allele","Height"),'ce raw data'!$C$1:$CZ$1,0))="","-",INDEX('ce raw data'!$C$2:$CZ$3000,MATCH(1,INDEX(('ce raw data'!$A$2:$A$3000=C443)*('ce raw data'!$B$2:$B$3000=$B470),,),0),MATCH(SUBSTITUTE(F446,"Allele","Height"),'ce raw data'!$C$1:$CZ$1,0))),"-")</f>
        <v>-</v>
      </c>
      <c r="G469" s="8" t="str">
        <f>IFERROR(IF(INDEX('ce raw data'!$C$2:$CZ$3000,MATCH(1,INDEX(('ce raw data'!$A$2:$A$3000=C443)*('ce raw data'!$B$2:$B$3000=$B470),,),0),MATCH(SUBSTITUTE(G446,"Allele","Height"),'ce raw data'!$C$1:$CZ$1,0))="","-",INDEX('ce raw data'!$C$2:$CZ$3000,MATCH(1,INDEX(('ce raw data'!$A$2:$A$3000=C443)*('ce raw data'!$B$2:$B$3000=$B470),,),0),MATCH(SUBSTITUTE(G446,"Allele","Height"),'ce raw data'!$C$1:$CZ$1,0))),"-")</f>
        <v>-</v>
      </c>
      <c r="H469" s="8" t="str">
        <f>IFERROR(IF(INDEX('ce raw data'!$C$2:$CZ$3000,MATCH(1,INDEX(('ce raw data'!$A$2:$A$3000=C443)*('ce raw data'!$B$2:$B$3000=$B470),,),0),MATCH(SUBSTITUTE(H446,"Allele","Height"),'ce raw data'!$C$1:$CZ$1,0))="","-",INDEX('ce raw data'!$C$2:$CZ$3000,MATCH(1,INDEX(('ce raw data'!$A$2:$A$3000=C443)*('ce raw data'!$B$2:$B$3000=$B470),,),0),MATCH(SUBSTITUTE(H446,"Allele","Height"),'ce raw data'!$C$1:$CZ$1,0))),"-")</f>
        <v>-</v>
      </c>
      <c r="I469" s="8" t="str">
        <f>IFERROR(IF(INDEX('ce raw data'!$C$2:$CZ$3000,MATCH(1,INDEX(('ce raw data'!$A$2:$A$3000=C443)*('ce raw data'!$B$2:$B$3000=$B470),,),0),MATCH(SUBSTITUTE(I446,"Allele","Height"),'ce raw data'!$C$1:$CZ$1,0))="","-",INDEX('ce raw data'!$C$2:$CZ$3000,MATCH(1,INDEX(('ce raw data'!$A$2:$A$3000=C443)*('ce raw data'!$B$2:$B$3000=$B470),,),0),MATCH(SUBSTITUTE(I446,"Allele","Height"),'ce raw data'!$C$1:$CZ$1,0))),"-")</f>
        <v>-</v>
      </c>
      <c r="J469" s="8" t="str">
        <f>IFERROR(IF(INDEX('ce raw data'!$C$2:$CZ$3000,MATCH(1,INDEX(('ce raw data'!$A$2:$A$3000=C443)*('ce raw data'!$B$2:$B$3000=$B470),,),0),MATCH(SUBSTITUTE(J446,"Allele","Height"),'ce raw data'!$C$1:$CZ$1,0))="","-",INDEX('ce raw data'!$C$2:$CZ$3000,MATCH(1,INDEX(('ce raw data'!$A$2:$A$3000=C443)*('ce raw data'!$B$2:$B$3000=$B470),,),0),MATCH(SUBSTITUTE(J446,"Allele","Height"),'ce raw data'!$C$1:$CZ$1,0))),"-")</f>
        <v>-</v>
      </c>
      <c r="K469" s="8" t="str">
        <f>IFERROR(IF(INDEX('ce raw data'!$C$2:$CZ$3000,MATCH(1,INDEX(('ce raw data'!$A$2:$A$3000=C443)*('ce raw data'!$B$2:$B$3000=$B470),,),0),MATCH(SUBSTITUTE(K446,"Allele","Height"),'ce raw data'!$C$1:$CZ$1,0))="","-",INDEX('ce raw data'!$C$2:$CZ$3000,MATCH(1,INDEX(('ce raw data'!$A$2:$A$3000=C443)*('ce raw data'!$B$2:$B$3000=$B470),,),0),MATCH(SUBSTITUTE(K446,"Allele","Height"),'ce raw data'!$C$1:$CZ$1,0))),"-")</f>
        <v>-</v>
      </c>
      <c r="L469" s="8" t="str">
        <f>IFERROR(IF(INDEX('ce raw data'!$C$2:$CZ$3000,MATCH(1,INDEX(('ce raw data'!$A$2:$A$3000=C443)*('ce raw data'!$B$2:$B$3000=$B470),,),0),MATCH(SUBSTITUTE(L446,"Allele","Height"),'ce raw data'!$C$1:$CZ$1,0))="","-",INDEX('ce raw data'!$C$2:$CZ$3000,MATCH(1,INDEX(('ce raw data'!$A$2:$A$3000=C443)*('ce raw data'!$B$2:$B$3000=$B470),,),0),MATCH(SUBSTITUTE(L446,"Allele","Height"),'ce raw data'!$C$1:$CZ$1,0))),"-")</f>
        <v>-</v>
      </c>
      <c r="M469" s="8" t="str">
        <f>IFERROR(IF(INDEX('ce raw data'!$C$2:$CZ$3000,MATCH(1,INDEX(('ce raw data'!$A$2:$A$3000=C443)*('ce raw data'!$B$2:$B$3000=$B470),,),0),MATCH(SUBSTITUTE(M446,"Allele","Height"),'ce raw data'!$C$1:$CZ$1,0))="","-",INDEX('ce raw data'!$C$2:$CZ$3000,MATCH(1,INDEX(('ce raw data'!$A$2:$A$3000=C443)*('ce raw data'!$B$2:$B$3000=$B470),,),0),MATCH(SUBSTITUTE(M446,"Allele","Height"),'ce raw data'!$C$1:$CZ$1,0))),"-")</f>
        <v>-</v>
      </c>
      <c r="N469" s="8" t="str">
        <f>IFERROR(IF(INDEX('ce raw data'!$C$2:$CZ$3000,MATCH(1,INDEX(('ce raw data'!$A$2:$A$3000=C443)*('ce raw data'!$B$2:$B$3000=$B470),,),0),MATCH(SUBSTITUTE(N446,"Allele","Height"),'ce raw data'!$C$1:$CZ$1,0))="","-",INDEX('ce raw data'!$C$2:$CZ$3000,MATCH(1,INDEX(('ce raw data'!$A$2:$A$3000=C443)*('ce raw data'!$B$2:$B$3000=$B470),,),0),MATCH(SUBSTITUTE(N446,"Allele","Height"),'ce raw data'!$C$1:$CZ$1,0))),"-")</f>
        <v>-</v>
      </c>
    </row>
    <row r="470" spans="2:14" x14ac:dyDescent="0.4">
      <c r="B470" s="11" t="str">
        <f>'Allele Call Table'!$A$93</f>
        <v>Penta D</v>
      </c>
      <c r="C470" s="8" t="str">
        <f>IFERROR(IF(INDEX('ce raw data'!$C$2:$CZ$3000,MATCH(1,INDEX(('ce raw data'!$A$2:$A$3000=C443)*('ce raw data'!$B$2:$B$3000=$B470),,),0),MATCH(C446,'ce raw data'!$C$1:$CZ$1,0))="","-",INDEX('ce raw data'!$C$2:$CZ$3000,MATCH(1,INDEX(('ce raw data'!$A$2:$A$3000=C443)*('ce raw data'!$B$2:$B$3000=$B470),,),0),MATCH(C446,'ce raw data'!$C$1:$CZ$1,0))),"-")</f>
        <v>-</v>
      </c>
      <c r="D470" s="8" t="str">
        <f>IFERROR(IF(INDEX('ce raw data'!$C$2:$CZ$3000,MATCH(1,INDEX(('ce raw data'!$A$2:$A$3000=C443)*('ce raw data'!$B$2:$B$3000=$B470),,),0),MATCH(D446,'ce raw data'!$C$1:$CZ$1,0))="","-",INDEX('ce raw data'!$C$2:$CZ$3000,MATCH(1,INDEX(('ce raw data'!$A$2:$A$3000=C443)*('ce raw data'!$B$2:$B$3000=$B470),,),0),MATCH(D446,'ce raw data'!$C$1:$CZ$1,0))),"-")</f>
        <v>-</v>
      </c>
      <c r="E470" s="8" t="str">
        <f>IFERROR(IF(INDEX('ce raw data'!$C$2:$CZ$3000,MATCH(1,INDEX(('ce raw data'!$A$2:$A$3000=C443)*('ce raw data'!$B$2:$B$3000=$B470),,),0),MATCH(E446,'ce raw data'!$C$1:$CZ$1,0))="","-",INDEX('ce raw data'!$C$2:$CZ$3000,MATCH(1,INDEX(('ce raw data'!$A$2:$A$3000=C443)*('ce raw data'!$B$2:$B$3000=$B470),,),0),MATCH(E446,'ce raw data'!$C$1:$CZ$1,0))),"-")</f>
        <v>-</v>
      </c>
      <c r="F470" s="8" t="str">
        <f>IFERROR(IF(INDEX('ce raw data'!$C$2:$CZ$3000,MATCH(1,INDEX(('ce raw data'!$A$2:$A$3000=C443)*('ce raw data'!$B$2:$B$3000=$B470),,),0),MATCH(F446,'ce raw data'!$C$1:$CZ$1,0))="","-",INDEX('ce raw data'!$C$2:$CZ$3000,MATCH(1,INDEX(('ce raw data'!$A$2:$A$3000=C443)*('ce raw data'!$B$2:$B$3000=$B470),,),0),MATCH(F446,'ce raw data'!$C$1:$CZ$1,0))),"-")</f>
        <v>-</v>
      </c>
      <c r="G470" s="8" t="str">
        <f>IFERROR(IF(INDEX('ce raw data'!$C$2:$CZ$3000,MATCH(1,INDEX(('ce raw data'!$A$2:$A$3000=C443)*('ce raw data'!$B$2:$B$3000=$B470),,),0),MATCH(G446,'ce raw data'!$C$1:$CZ$1,0))="","-",INDEX('ce raw data'!$C$2:$CZ$3000,MATCH(1,INDEX(('ce raw data'!$A$2:$A$3000=C443)*('ce raw data'!$B$2:$B$3000=$B470),,),0),MATCH(G446,'ce raw data'!$C$1:$CZ$1,0))),"-")</f>
        <v>-</v>
      </c>
      <c r="H470" s="8" t="str">
        <f>IFERROR(IF(INDEX('ce raw data'!$C$2:$CZ$3000,MATCH(1,INDEX(('ce raw data'!$A$2:$A$3000=C443)*('ce raw data'!$B$2:$B$3000=$B470),,),0),MATCH(H446,'ce raw data'!$C$1:$CZ$1,0))="","-",INDEX('ce raw data'!$C$2:$CZ$3000,MATCH(1,INDEX(('ce raw data'!$A$2:$A$3000=C443)*('ce raw data'!$B$2:$B$3000=$B470),,),0),MATCH(H446,'ce raw data'!$C$1:$CZ$1,0))),"-")</f>
        <v>-</v>
      </c>
      <c r="I470" s="8" t="str">
        <f>IFERROR(IF(INDEX('ce raw data'!$C$2:$CZ$3000,MATCH(1,INDEX(('ce raw data'!$A$2:$A$3000=C443)*('ce raw data'!$B$2:$B$3000=$B470),,),0),MATCH(I446,'ce raw data'!$C$1:$CZ$1,0))="","-",INDEX('ce raw data'!$C$2:$CZ$3000,MATCH(1,INDEX(('ce raw data'!$A$2:$A$3000=C443)*('ce raw data'!$B$2:$B$3000=$B470),,),0),MATCH(I446,'ce raw data'!$C$1:$CZ$1,0))),"-")</f>
        <v>-</v>
      </c>
      <c r="J470" s="8" t="str">
        <f>IFERROR(IF(INDEX('ce raw data'!$C$2:$CZ$3000,MATCH(1,INDEX(('ce raw data'!$A$2:$A$3000=C443)*('ce raw data'!$B$2:$B$3000=$B470),,),0),MATCH(J446,'ce raw data'!$C$1:$CZ$1,0))="","-",INDEX('ce raw data'!$C$2:$CZ$3000,MATCH(1,INDEX(('ce raw data'!$A$2:$A$3000=C443)*('ce raw data'!$B$2:$B$3000=$B470),,),0),MATCH(J446,'ce raw data'!$C$1:$CZ$1,0))),"-")</f>
        <v>-</v>
      </c>
      <c r="K470" s="8" t="str">
        <f>IFERROR(IF(INDEX('ce raw data'!$C$2:$CZ$3000,MATCH(1,INDEX(('ce raw data'!$A$2:$A$3000=C443)*('ce raw data'!$B$2:$B$3000=$B470),,),0),MATCH(K446,'ce raw data'!$C$1:$CZ$1,0))="","-",INDEX('ce raw data'!$C$2:$CZ$3000,MATCH(1,INDEX(('ce raw data'!$A$2:$A$3000=C443)*('ce raw data'!$B$2:$B$3000=$B470),,),0),MATCH(K446,'ce raw data'!$C$1:$CZ$1,0))),"-")</f>
        <v>-</v>
      </c>
      <c r="L470" s="8" t="str">
        <f>IFERROR(IF(INDEX('ce raw data'!$C$2:$CZ$3000,MATCH(1,INDEX(('ce raw data'!$A$2:$A$3000=C443)*('ce raw data'!$B$2:$B$3000=$B470),,),0),MATCH(L446,'ce raw data'!$C$1:$CZ$1,0))="","-",INDEX('ce raw data'!$C$2:$CZ$3000,MATCH(1,INDEX(('ce raw data'!$A$2:$A$3000=C443)*('ce raw data'!$B$2:$B$3000=$B470),,),0),MATCH(L446,'ce raw data'!$C$1:$CZ$1,0))),"-")</f>
        <v>-</v>
      </c>
      <c r="M470" s="8" t="str">
        <f>IFERROR(IF(INDEX('ce raw data'!$C$2:$CZ$3000,MATCH(1,INDEX(('ce raw data'!$A$2:$A$3000=C443)*('ce raw data'!$B$2:$B$3000=$B470),,),0),MATCH(M446,'ce raw data'!$C$1:$CZ$1,0))="","-",INDEX('ce raw data'!$C$2:$CZ$3000,MATCH(1,INDEX(('ce raw data'!$A$2:$A$3000=C443)*('ce raw data'!$B$2:$B$3000=$B470),,),0),MATCH(M446,'ce raw data'!$C$1:$CZ$1,0))),"-")</f>
        <v>-</v>
      </c>
      <c r="N470" s="8" t="str">
        <f>IFERROR(IF(INDEX('ce raw data'!$C$2:$CZ$3000,MATCH(1,INDEX(('ce raw data'!$A$2:$A$3000=C443)*('ce raw data'!$B$2:$B$3000=$B470),,),0),MATCH(N446,'ce raw data'!$C$1:$CZ$1,0))="","-",INDEX('ce raw data'!$C$2:$CZ$3000,MATCH(1,INDEX(('ce raw data'!$A$2:$A$3000=C443)*('ce raw data'!$B$2:$B$3000=$B470),,),0),MATCH(N446,'ce raw data'!$C$1:$CZ$1,0))),"-")</f>
        <v>-</v>
      </c>
    </row>
    <row r="471" spans="2:14" hidden="1" x14ac:dyDescent="0.4">
      <c r="B471" s="10"/>
      <c r="C471" s="8" t="str">
        <f>IFERROR(IF(INDEX('ce raw data'!$C$2:$CZ$3000,MATCH(1,INDEX(('ce raw data'!$A$2:$A$3000=C443)*('ce raw data'!$B$2:$B$3000=$B472),,),0),MATCH(SUBSTITUTE(C446,"Allele","Height"),'ce raw data'!$C$1:$CZ$1,0))="","-",INDEX('ce raw data'!$C$2:$CZ$3000,MATCH(1,INDEX(('ce raw data'!$A$2:$A$3000=C443)*('ce raw data'!$B$2:$B$3000=$B472),,),0),MATCH(SUBSTITUTE(C446,"Allele","Height"),'ce raw data'!$C$1:$CZ$1,0))),"-")</f>
        <v>-</v>
      </c>
      <c r="D471" s="8" t="str">
        <f>IFERROR(IF(INDEX('ce raw data'!$C$2:$CZ$3000,MATCH(1,INDEX(('ce raw data'!$A$2:$A$3000=C443)*('ce raw data'!$B$2:$B$3000=$B472),,),0),MATCH(SUBSTITUTE(D446,"Allele","Height"),'ce raw data'!$C$1:$CZ$1,0))="","-",INDEX('ce raw data'!$C$2:$CZ$3000,MATCH(1,INDEX(('ce raw data'!$A$2:$A$3000=C443)*('ce raw data'!$B$2:$B$3000=$B472),,),0),MATCH(SUBSTITUTE(D446,"Allele","Height"),'ce raw data'!$C$1:$CZ$1,0))),"-")</f>
        <v>-</v>
      </c>
      <c r="E471" s="8" t="str">
        <f>IFERROR(IF(INDEX('ce raw data'!$C$2:$CZ$3000,MATCH(1,INDEX(('ce raw data'!$A$2:$A$3000=C443)*('ce raw data'!$B$2:$B$3000=$B472),,),0),MATCH(SUBSTITUTE(E446,"Allele","Height"),'ce raw data'!$C$1:$CZ$1,0))="","-",INDEX('ce raw data'!$C$2:$CZ$3000,MATCH(1,INDEX(('ce raw data'!$A$2:$A$3000=C443)*('ce raw data'!$B$2:$B$3000=$B472),,),0),MATCH(SUBSTITUTE(E446,"Allele","Height"),'ce raw data'!$C$1:$CZ$1,0))),"-")</f>
        <v>-</v>
      </c>
      <c r="F471" s="8" t="str">
        <f>IFERROR(IF(INDEX('ce raw data'!$C$2:$CZ$3000,MATCH(1,INDEX(('ce raw data'!$A$2:$A$3000=C443)*('ce raw data'!$B$2:$B$3000=$B472),,),0),MATCH(SUBSTITUTE(F446,"Allele","Height"),'ce raw data'!$C$1:$CZ$1,0))="","-",INDEX('ce raw data'!$C$2:$CZ$3000,MATCH(1,INDEX(('ce raw data'!$A$2:$A$3000=C443)*('ce raw data'!$B$2:$B$3000=$B472),,),0),MATCH(SUBSTITUTE(F446,"Allele","Height"),'ce raw data'!$C$1:$CZ$1,0))),"-")</f>
        <v>-</v>
      </c>
      <c r="G471" s="8" t="str">
        <f>IFERROR(IF(INDEX('ce raw data'!$C$2:$CZ$3000,MATCH(1,INDEX(('ce raw data'!$A$2:$A$3000=C443)*('ce raw data'!$B$2:$B$3000=$B472),,),0),MATCH(SUBSTITUTE(G446,"Allele","Height"),'ce raw data'!$C$1:$CZ$1,0))="","-",INDEX('ce raw data'!$C$2:$CZ$3000,MATCH(1,INDEX(('ce raw data'!$A$2:$A$3000=C443)*('ce raw data'!$B$2:$B$3000=$B472),,),0),MATCH(SUBSTITUTE(G446,"Allele","Height"),'ce raw data'!$C$1:$CZ$1,0))),"-")</f>
        <v>-</v>
      </c>
      <c r="H471" s="8" t="str">
        <f>IFERROR(IF(INDEX('ce raw data'!$C$2:$CZ$3000,MATCH(1,INDEX(('ce raw data'!$A$2:$A$3000=C443)*('ce raw data'!$B$2:$B$3000=$B472),,),0),MATCH(SUBSTITUTE(H446,"Allele","Height"),'ce raw data'!$C$1:$CZ$1,0))="","-",INDEX('ce raw data'!$C$2:$CZ$3000,MATCH(1,INDEX(('ce raw data'!$A$2:$A$3000=C443)*('ce raw data'!$B$2:$B$3000=$B472),,),0),MATCH(SUBSTITUTE(H446,"Allele","Height"),'ce raw data'!$C$1:$CZ$1,0))),"-")</f>
        <v>-</v>
      </c>
      <c r="I471" s="8" t="str">
        <f>IFERROR(IF(INDEX('ce raw data'!$C$2:$CZ$3000,MATCH(1,INDEX(('ce raw data'!$A$2:$A$3000=C443)*('ce raw data'!$B$2:$B$3000=$B472),,),0),MATCH(SUBSTITUTE(I446,"Allele","Height"),'ce raw data'!$C$1:$CZ$1,0))="","-",INDEX('ce raw data'!$C$2:$CZ$3000,MATCH(1,INDEX(('ce raw data'!$A$2:$A$3000=C443)*('ce raw data'!$B$2:$B$3000=$B472),,),0),MATCH(SUBSTITUTE(I446,"Allele","Height"),'ce raw data'!$C$1:$CZ$1,0))),"-")</f>
        <v>-</v>
      </c>
      <c r="J471" s="8" t="str">
        <f>IFERROR(IF(INDEX('ce raw data'!$C$2:$CZ$3000,MATCH(1,INDEX(('ce raw data'!$A$2:$A$3000=C443)*('ce raw data'!$B$2:$B$3000=$B472),,),0),MATCH(SUBSTITUTE(J446,"Allele","Height"),'ce raw data'!$C$1:$CZ$1,0))="","-",INDEX('ce raw data'!$C$2:$CZ$3000,MATCH(1,INDEX(('ce raw data'!$A$2:$A$3000=C443)*('ce raw data'!$B$2:$B$3000=$B472),,),0),MATCH(SUBSTITUTE(J446,"Allele","Height"),'ce raw data'!$C$1:$CZ$1,0))),"-")</f>
        <v>-</v>
      </c>
      <c r="K471" s="8" t="str">
        <f>IFERROR(IF(INDEX('ce raw data'!$C$2:$CZ$3000,MATCH(1,INDEX(('ce raw data'!$A$2:$A$3000=C443)*('ce raw data'!$B$2:$B$3000=$B472),,),0),MATCH(SUBSTITUTE(K446,"Allele","Height"),'ce raw data'!$C$1:$CZ$1,0))="","-",INDEX('ce raw data'!$C$2:$CZ$3000,MATCH(1,INDEX(('ce raw data'!$A$2:$A$3000=C443)*('ce raw data'!$B$2:$B$3000=$B472),,),0),MATCH(SUBSTITUTE(K446,"Allele","Height"),'ce raw data'!$C$1:$CZ$1,0))),"-")</f>
        <v>-</v>
      </c>
      <c r="L471" s="8" t="str">
        <f>IFERROR(IF(INDEX('ce raw data'!$C$2:$CZ$3000,MATCH(1,INDEX(('ce raw data'!$A$2:$A$3000=C443)*('ce raw data'!$B$2:$B$3000=$B472),,),0),MATCH(SUBSTITUTE(L446,"Allele","Height"),'ce raw data'!$C$1:$CZ$1,0))="","-",INDEX('ce raw data'!$C$2:$CZ$3000,MATCH(1,INDEX(('ce raw data'!$A$2:$A$3000=C443)*('ce raw data'!$B$2:$B$3000=$B472),,),0),MATCH(SUBSTITUTE(L446,"Allele","Height"),'ce raw data'!$C$1:$CZ$1,0))),"-")</f>
        <v>-</v>
      </c>
      <c r="M471" s="8" t="str">
        <f>IFERROR(IF(INDEX('ce raw data'!$C$2:$CZ$3000,MATCH(1,INDEX(('ce raw data'!$A$2:$A$3000=C443)*('ce raw data'!$B$2:$B$3000=$B472),,),0),MATCH(SUBSTITUTE(M446,"Allele","Height"),'ce raw data'!$C$1:$CZ$1,0))="","-",INDEX('ce raw data'!$C$2:$CZ$3000,MATCH(1,INDEX(('ce raw data'!$A$2:$A$3000=C443)*('ce raw data'!$B$2:$B$3000=$B472),,),0),MATCH(SUBSTITUTE(M446,"Allele","Height"),'ce raw data'!$C$1:$CZ$1,0))),"-")</f>
        <v>-</v>
      </c>
      <c r="N471" s="8" t="str">
        <f>IFERROR(IF(INDEX('ce raw data'!$C$2:$CZ$3000,MATCH(1,INDEX(('ce raw data'!$A$2:$A$3000=C443)*('ce raw data'!$B$2:$B$3000=$B472),,),0),MATCH(SUBSTITUTE(N446,"Allele","Height"),'ce raw data'!$C$1:$CZ$1,0))="","-",INDEX('ce raw data'!$C$2:$CZ$3000,MATCH(1,INDEX(('ce raw data'!$A$2:$A$3000=C443)*('ce raw data'!$B$2:$B$3000=$B472),,),0),MATCH(SUBSTITUTE(N446,"Allele","Height"),'ce raw data'!$C$1:$CZ$1,0))),"-")</f>
        <v>-</v>
      </c>
    </row>
    <row r="472" spans="2:14" x14ac:dyDescent="0.4">
      <c r="B472" s="14" t="str">
        <f>'Allele Call Table'!$A$95</f>
        <v>TH01</v>
      </c>
      <c r="C472" s="8" t="str">
        <f>IFERROR(IF(INDEX('ce raw data'!$C$2:$CZ$3000,MATCH(1,INDEX(('ce raw data'!$A$2:$A$3000=C443)*('ce raw data'!$B$2:$B$3000=$B472),,),0),MATCH(C446,'ce raw data'!$C$1:$CZ$1,0))="","-",INDEX('ce raw data'!$C$2:$CZ$3000,MATCH(1,INDEX(('ce raw data'!$A$2:$A$3000=C443)*('ce raw data'!$B$2:$B$3000=$B472),,),0),MATCH(C446,'ce raw data'!$C$1:$CZ$1,0))),"-")</f>
        <v>-</v>
      </c>
      <c r="D472" s="8" t="str">
        <f>IFERROR(IF(INDEX('ce raw data'!$C$2:$CZ$3000,MATCH(1,INDEX(('ce raw data'!$A$2:$A$3000=C443)*('ce raw data'!$B$2:$B$3000=$B472),,),0),MATCH(D446,'ce raw data'!$C$1:$CZ$1,0))="","-",INDEX('ce raw data'!$C$2:$CZ$3000,MATCH(1,INDEX(('ce raw data'!$A$2:$A$3000=C443)*('ce raw data'!$B$2:$B$3000=$B472),,),0),MATCH(D446,'ce raw data'!$C$1:$CZ$1,0))),"-")</f>
        <v>-</v>
      </c>
      <c r="E472" s="8" t="str">
        <f>IFERROR(IF(INDEX('ce raw data'!$C$2:$CZ$3000,MATCH(1,INDEX(('ce raw data'!$A$2:$A$3000=C443)*('ce raw data'!$B$2:$B$3000=$B472),,),0),MATCH(E446,'ce raw data'!$C$1:$CZ$1,0))="","-",INDEX('ce raw data'!$C$2:$CZ$3000,MATCH(1,INDEX(('ce raw data'!$A$2:$A$3000=C443)*('ce raw data'!$B$2:$B$3000=$B472),,),0),MATCH(E446,'ce raw data'!$C$1:$CZ$1,0))),"-")</f>
        <v>-</v>
      </c>
      <c r="F472" s="8" t="str">
        <f>IFERROR(IF(INDEX('ce raw data'!$C$2:$CZ$3000,MATCH(1,INDEX(('ce raw data'!$A$2:$A$3000=C443)*('ce raw data'!$B$2:$B$3000=$B472),,),0),MATCH(F446,'ce raw data'!$C$1:$CZ$1,0))="","-",INDEX('ce raw data'!$C$2:$CZ$3000,MATCH(1,INDEX(('ce raw data'!$A$2:$A$3000=C443)*('ce raw data'!$B$2:$B$3000=$B472),,),0),MATCH(F446,'ce raw data'!$C$1:$CZ$1,0))),"-")</f>
        <v>-</v>
      </c>
      <c r="G472" s="8" t="str">
        <f>IFERROR(IF(INDEX('ce raw data'!$C$2:$CZ$3000,MATCH(1,INDEX(('ce raw data'!$A$2:$A$3000=C443)*('ce raw data'!$B$2:$B$3000=$B472),,),0),MATCH(G446,'ce raw data'!$C$1:$CZ$1,0))="","-",INDEX('ce raw data'!$C$2:$CZ$3000,MATCH(1,INDEX(('ce raw data'!$A$2:$A$3000=C443)*('ce raw data'!$B$2:$B$3000=$B472),,),0),MATCH(G446,'ce raw data'!$C$1:$CZ$1,0))),"-")</f>
        <v>-</v>
      </c>
      <c r="H472" s="8" t="str">
        <f>IFERROR(IF(INDEX('ce raw data'!$C$2:$CZ$3000,MATCH(1,INDEX(('ce raw data'!$A$2:$A$3000=C443)*('ce raw data'!$B$2:$B$3000=$B472),,),0),MATCH(H446,'ce raw data'!$C$1:$CZ$1,0))="","-",INDEX('ce raw data'!$C$2:$CZ$3000,MATCH(1,INDEX(('ce raw data'!$A$2:$A$3000=C443)*('ce raw data'!$B$2:$B$3000=$B472),,),0),MATCH(H446,'ce raw data'!$C$1:$CZ$1,0))),"-")</f>
        <v>-</v>
      </c>
      <c r="I472" s="8" t="str">
        <f>IFERROR(IF(INDEX('ce raw data'!$C$2:$CZ$3000,MATCH(1,INDEX(('ce raw data'!$A$2:$A$3000=C443)*('ce raw data'!$B$2:$B$3000=$B472),,),0),MATCH(I446,'ce raw data'!$C$1:$CZ$1,0))="","-",INDEX('ce raw data'!$C$2:$CZ$3000,MATCH(1,INDEX(('ce raw data'!$A$2:$A$3000=C443)*('ce raw data'!$B$2:$B$3000=$B472),,),0),MATCH(I446,'ce raw data'!$C$1:$CZ$1,0))),"-")</f>
        <v>-</v>
      </c>
      <c r="J472" s="8" t="str">
        <f>IFERROR(IF(INDEX('ce raw data'!$C$2:$CZ$3000,MATCH(1,INDEX(('ce raw data'!$A$2:$A$3000=C443)*('ce raw data'!$B$2:$B$3000=$B472),,),0),MATCH(J446,'ce raw data'!$C$1:$CZ$1,0))="","-",INDEX('ce raw data'!$C$2:$CZ$3000,MATCH(1,INDEX(('ce raw data'!$A$2:$A$3000=C443)*('ce raw data'!$B$2:$B$3000=$B472),,),0),MATCH(J446,'ce raw data'!$C$1:$CZ$1,0))),"-")</f>
        <v>-</v>
      </c>
      <c r="K472" s="8" t="str">
        <f>IFERROR(IF(INDEX('ce raw data'!$C$2:$CZ$3000,MATCH(1,INDEX(('ce raw data'!$A$2:$A$3000=C443)*('ce raw data'!$B$2:$B$3000=$B472),,),0),MATCH(K446,'ce raw data'!$C$1:$CZ$1,0))="","-",INDEX('ce raw data'!$C$2:$CZ$3000,MATCH(1,INDEX(('ce raw data'!$A$2:$A$3000=C443)*('ce raw data'!$B$2:$B$3000=$B472),,),0),MATCH(K446,'ce raw data'!$C$1:$CZ$1,0))),"-")</f>
        <v>-</v>
      </c>
      <c r="L472" s="8" t="str">
        <f>IFERROR(IF(INDEX('ce raw data'!$C$2:$CZ$3000,MATCH(1,INDEX(('ce raw data'!$A$2:$A$3000=C443)*('ce raw data'!$B$2:$B$3000=$B472),,),0),MATCH(L446,'ce raw data'!$C$1:$CZ$1,0))="","-",INDEX('ce raw data'!$C$2:$CZ$3000,MATCH(1,INDEX(('ce raw data'!$A$2:$A$3000=C443)*('ce raw data'!$B$2:$B$3000=$B472),,),0),MATCH(L446,'ce raw data'!$C$1:$CZ$1,0))),"-")</f>
        <v>-</v>
      </c>
      <c r="M472" s="8" t="str">
        <f>IFERROR(IF(INDEX('ce raw data'!$C$2:$CZ$3000,MATCH(1,INDEX(('ce raw data'!$A$2:$A$3000=C443)*('ce raw data'!$B$2:$B$3000=$B472),,),0),MATCH(M446,'ce raw data'!$C$1:$CZ$1,0))="","-",INDEX('ce raw data'!$C$2:$CZ$3000,MATCH(1,INDEX(('ce raw data'!$A$2:$A$3000=C443)*('ce raw data'!$B$2:$B$3000=$B472),,),0),MATCH(M446,'ce raw data'!$C$1:$CZ$1,0))),"-")</f>
        <v>-</v>
      </c>
      <c r="N472" s="8" t="str">
        <f>IFERROR(IF(INDEX('ce raw data'!$C$2:$CZ$3000,MATCH(1,INDEX(('ce raw data'!$A$2:$A$3000=C443)*('ce raw data'!$B$2:$B$3000=$B472),,),0),MATCH(N446,'ce raw data'!$C$1:$CZ$1,0))="","-",INDEX('ce raw data'!$C$2:$CZ$3000,MATCH(1,INDEX(('ce raw data'!$A$2:$A$3000=C443)*('ce raw data'!$B$2:$B$3000=$B472),,),0),MATCH(N446,'ce raw data'!$C$1:$CZ$1,0))),"-")</f>
        <v>-</v>
      </c>
    </row>
    <row r="473" spans="2:14" hidden="1" x14ac:dyDescent="0.4">
      <c r="B473" s="14"/>
      <c r="C473" s="8" t="str">
        <f>IFERROR(IF(INDEX('ce raw data'!$C$2:$CZ$3000,MATCH(1,INDEX(('ce raw data'!$A$2:$A$3000=C443)*('ce raw data'!$B$2:$B$3000=$B474),,),0),MATCH(SUBSTITUTE(C446,"Allele","Height"),'ce raw data'!$C$1:$CZ$1,0))="","-",INDEX('ce raw data'!$C$2:$CZ$3000,MATCH(1,INDEX(('ce raw data'!$A$2:$A$3000=C443)*('ce raw data'!$B$2:$B$3000=$B474),,),0),MATCH(SUBSTITUTE(C446,"Allele","Height"),'ce raw data'!$C$1:$CZ$1,0))),"-")</f>
        <v>-</v>
      </c>
      <c r="D473" s="8" t="str">
        <f>IFERROR(IF(INDEX('ce raw data'!$C$2:$CZ$3000,MATCH(1,INDEX(('ce raw data'!$A$2:$A$3000=C443)*('ce raw data'!$B$2:$B$3000=$B474),,),0),MATCH(SUBSTITUTE(D446,"Allele","Height"),'ce raw data'!$C$1:$CZ$1,0))="","-",INDEX('ce raw data'!$C$2:$CZ$3000,MATCH(1,INDEX(('ce raw data'!$A$2:$A$3000=C443)*('ce raw data'!$B$2:$B$3000=$B474),,),0),MATCH(SUBSTITUTE(D446,"Allele","Height"),'ce raw data'!$C$1:$CZ$1,0))),"-")</f>
        <v>-</v>
      </c>
      <c r="E473" s="8" t="str">
        <f>IFERROR(IF(INDEX('ce raw data'!$C$2:$CZ$3000,MATCH(1,INDEX(('ce raw data'!$A$2:$A$3000=C443)*('ce raw data'!$B$2:$B$3000=$B474),,),0),MATCH(SUBSTITUTE(E446,"Allele","Height"),'ce raw data'!$C$1:$CZ$1,0))="","-",INDEX('ce raw data'!$C$2:$CZ$3000,MATCH(1,INDEX(('ce raw data'!$A$2:$A$3000=C443)*('ce raw data'!$B$2:$B$3000=$B474),,),0),MATCH(SUBSTITUTE(E446,"Allele","Height"),'ce raw data'!$C$1:$CZ$1,0))),"-")</f>
        <v>-</v>
      </c>
      <c r="F473" s="8" t="str">
        <f>IFERROR(IF(INDEX('ce raw data'!$C$2:$CZ$3000,MATCH(1,INDEX(('ce raw data'!$A$2:$A$3000=C443)*('ce raw data'!$B$2:$B$3000=$B474),,),0),MATCH(SUBSTITUTE(F446,"Allele","Height"),'ce raw data'!$C$1:$CZ$1,0))="","-",INDEX('ce raw data'!$C$2:$CZ$3000,MATCH(1,INDEX(('ce raw data'!$A$2:$A$3000=C443)*('ce raw data'!$B$2:$B$3000=$B474),,),0),MATCH(SUBSTITUTE(F446,"Allele","Height"),'ce raw data'!$C$1:$CZ$1,0))),"-")</f>
        <v>-</v>
      </c>
      <c r="G473" s="8" t="str">
        <f>IFERROR(IF(INDEX('ce raw data'!$C$2:$CZ$3000,MATCH(1,INDEX(('ce raw data'!$A$2:$A$3000=C443)*('ce raw data'!$B$2:$B$3000=$B474),,),0),MATCH(SUBSTITUTE(G446,"Allele","Height"),'ce raw data'!$C$1:$CZ$1,0))="","-",INDEX('ce raw data'!$C$2:$CZ$3000,MATCH(1,INDEX(('ce raw data'!$A$2:$A$3000=C443)*('ce raw data'!$B$2:$B$3000=$B474),,),0),MATCH(SUBSTITUTE(G446,"Allele","Height"),'ce raw data'!$C$1:$CZ$1,0))),"-")</f>
        <v>-</v>
      </c>
      <c r="H473" s="8" t="str">
        <f>IFERROR(IF(INDEX('ce raw data'!$C$2:$CZ$3000,MATCH(1,INDEX(('ce raw data'!$A$2:$A$3000=C443)*('ce raw data'!$B$2:$B$3000=$B474),,),0),MATCH(SUBSTITUTE(H446,"Allele","Height"),'ce raw data'!$C$1:$CZ$1,0))="","-",INDEX('ce raw data'!$C$2:$CZ$3000,MATCH(1,INDEX(('ce raw data'!$A$2:$A$3000=C443)*('ce raw data'!$B$2:$B$3000=$B474),,),0),MATCH(SUBSTITUTE(H446,"Allele","Height"),'ce raw data'!$C$1:$CZ$1,0))),"-")</f>
        <v>-</v>
      </c>
      <c r="I473" s="8" t="str">
        <f>IFERROR(IF(INDEX('ce raw data'!$C$2:$CZ$3000,MATCH(1,INDEX(('ce raw data'!$A$2:$A$3000=C443)*('ce raw data'!$B$2:$B$3000=$B474),,),0),MATCH(SUBSTITUTE(I446,"Allele","Height"),'ce raw data'!$C$1:$CZ$1,0))="","-",INDEX('ce raw data'!$C$2:$CZ$3000,MATCH(1,INDEX(('ce raw data'!$A$2:$A$3000=C443)*('ce raw data'!$B$2:$B$3000=$B474),,),0),MATCH(SUBSTITUTE(I446,"Allele","Height"),'ce raw data'!$C$1:$CZ$1,0))),"-")</f>
        <v>-</v>
      </c>
      <c r="J473" s="8" t="str">
        <f>IFERROR(IF(INDEX('ce raw data'!$C$2:$CZ$3000,MATCH(1,INDEX(('ce raw data'!$A$2:$A$3000=C443)*('ce raw data'!$B$2:$B$3000=$B474),,),0),MATCH(SUBSTITUTE(J446,"Allele","Height"),'ce raw data'!$C$1:$CZ$1,0))="","-",INDEX('ce raw data'!$C$2:$CZ$3000,MATCH(1,INDEX(('ce raw data'!$A$2:$A$3000=C443)*('ce raw data'!$B$2:$B$3000=$B474),,),0),MATCH(SUBSTITUTE(J446,"Allele","Height"),'ce raw data'!$C$1:$CZ$1,0))),"-")</f>
        <v>-</v>
      </c>
      <c r="K473" s="8" t="str">
        <f>IFERROR(IF(INDEX('ce raw data'!$C$2:$CZ$3000,MATCH(1,INDEX(('ce raw data'!$A$2:$A$3000=C443)*('ce raw data'!$B$2:$B$3000=$B474),,),0),MATCH(SUBSTITUTE(K446,"Allele","Height"),'ce raw data'!$C$1:$CZ$1,0))="","-",INDEX('ce raw data'!$C$2:$CZ$3000,MATCH(1,INDEX(('ce raw data'!$A$2:$A$3000=C443)*('ce raw data'!$B$2:$B$3000=$B474),,),0),MATCH(SUBSTITUTE(K446,"Allele","Height"),'ce raw data'!$C$1:$CZ$1,0))),"-")</f>
        <v>-</v>
      </c>
      <c r="L473" s="8" t="str">
        <f>IFERROR(IF(INDEX('ce raw data'!$C$2:$CZ$3000,MATCH(1,INDEX(('ce raw data'!$A$2:$A$3000=C443)*('ce raw data'!$B$2:$B$3000=$B474),,),0),MATCH(SUBSTITUTE(L446,"Allele","Height"),'ce raw data'!$C$1:$CZ$1,0))="","-",INDEX('ce raw data'!$C$2:$CZ$3000,MATCH(1,INDEX(('ce raw data'!$A$2:$A$3000=C443)*('ce raw data'!$B$2:$B$3000=$B474),,),0),MATCH(SUBSTITUTE(L446,"Allele","Height"),'ce raw data'!$C$1:$CZ$1,0))),"-")</f>
        <v>-</v>
      </c>
      <c r="M473" s="8" t="str">
        <f>IFERROR(IF(INDEX('ce raw data'!$C$2:$CZ$3000,MATCH(1,INDEX(('ce raw data'!$A$2:$A$3000=C443)*('ce raw data'!$B$2:$B$3000=$B474),,),0),MATCH(SUBSTITUTE(M446,"Allele","Height"),'ce raw data'!$C$1:$CZ$1,0))="","-",INDEX('ce raw data'!$C$2:$CZ$3000,MATCH(1,INDEX(('ce raw data'!$A$2:$A$3000=C443)*('ce raw data'!$B$2:$B$3000=$B474),,),0),MATCH(SUBSTITUTE(M446,"Allele","Height"),'ce raw data'!$C$1:$CZ$1,0))),"-")</f>
        <v>-</v>
      </c>
      <c r="N473" s="8" t="str">
        <f>IFERROR(IF(INDEX('ce raw data'!$C$2:$CZ$3000,MATCH(1,INDEX(('ce raw data'!$A$2:$A$3000=C443)*('ce raw data'!$B$2:$B$3000=$B474),,),0),MATCH(SUBSTITUTE(N446,"Allele","Height"),'ce raw data'!$C$1:$CZ$1,0))="","-",INDEX('ce raw data'!$C$2:$CZ$3000,MATCH(1,INDEX(('ce raw data'!$A$2:$A$3000=C443)*('ce raw data'!$B$2:$B$3000=$B474),,),0),MATCH(SUBSTITUTE(N446,"Allele","Height"),'ce raw data'!$C$1:$CZ$1,0))),"-")</f>
        <v>-</v>
      </c>
    </row>
    <row r="474" spans="2:14" x14ac:dyDescent="0.4">
      <c r="B474" s="14" t="str">
        <f>'Allele Call Table'!$A$97</f>
        <v>vWA</v>
      </c>
      <c r="C474" s="8" t="str">
        <f>IFERROR(IF(INDEX('ce raw data'!$C$2:$CZ$3000,MATCH(1,INDEX(('ce raw data'!$A$2:$A$3000=C443)*('ce raw data'!$B$2:$B$3000=$B474),,),0),MATCH(C446,'ce raw data'!$C$1:$CZ$1,0))="","-",INDEX('ce raw data'!$C$2:$CZ$3000,MATCH(1,INDEX(('ce raw data'!$A$2:$A$3000=C443)*('ce raw data'!$B$2:$B$3000=$B474),,),0),MATCH(C446,'ce raw data'!$C$1:$CZ$1,0))),"-")</f>
        <v>-</v>
      </c>
      <c r="D474" s="8" t="str">
        <f>IFERROR(IF(INDEX('ce raw data'!$C$2:$CZ$3000,MATCH(1,INDEX(('ce raw data'!$A$2:$A$3000=C443)*('ce raw data'!$B$2:$B$3000=$B474),,),0),MATCH(D446,'ce raw data'!$C$1:$CZ$1,0))="","-",INDEX('ce raw data'!$C$2:$CZ$3000,MATCH(1,INDEX(('ce raw data'!$A$2:$A$3000=C443)*('ce raw data'!$B$2:$B$3000=$B474),,),0),MATCH(D446,'ce raw data'!$C$1:$CZ$1,0))),"-")</f>
        <v>-</v>
      </c>
      <c r="E474" s="8" t="str">
        <f>IFERROR(IF(INDEX('ce raw data'!$C$2:$CZ$3000,MATCH(1,INDEX(('ce raw data'!$A$2:$A$3000=C443)*('ce raw data'!$B$2:$B$3000=$B474),,),0),MATCH(E446,'ce raw data'!$C$1:$CZ$1,0))="","-",INDEX('ce raw data'!$C$2:$CZ$3000,MATCH(1,INDEX(('ce raw data'!$A$2:$A$3000=C443)*('ce raw data'!$B$2:$B$3000=$B474),,),0),MATCH(E446,'ce raw data'!$C$1:$CZ$1,0))),"-")</f>
        <v>-</v>
      </c>
      <c r="F474" s="8" t="str">
        <f>IFERROR(IF(INDEX('ce raw data'!$C$2:$CZ$3000,MATCH(1,INDEX(('ce raw data'!$A$2:$A$3000=C443)*('ce raw data'!$B$2:$B$3000=$B474),,),0),MATCH(F446,'ce raw data'!$C$1:$CZ$1,0))="","-",INDEX('ce raw data'!$C$2:$CZ$3000,MATCH(1,INDEX(('ce raw data'!$A$2:$A$3000=C443)*('ce raw data'!$B$2:$B$3000=$B474),,),0),MATCH(F446,'ce raw data'!$C$1:$CZ$1,0))),"-")</f>
        <v>-</v>
      </c>
      <c r="G474" s="8" t="str">
        <f>IFERROR(IF(INDEX('ce raw data'!$C$2:$CZ$3000,MATCH(1,INDEX(('ce raw data'!$A$2:$A$3000=C443)*('ce raw data'!$B$2:$B$3000=$B474),,),0),MATCH(G446,'ce raw data'!$C$1:$CZ$1,0))="","-",INDEX('ce raw data'!$C$2:$CZ$3000,MATCH(1,INDEX(('ce raw data'!$A$2:$A$3000=C443)*('ce raw data'!$B$2:$B$3000=$B474),,),0),MATCH(G446,'ce raw data'!$C$1:$CZ$1,0))),"-")</f>
        <v>-</v>
      </c>
      <c r="H474" s="8" t="str">
        <f>IFERROR(IF(INDEX('ce raw data'!$C$2:$CZ$3000,MATCH(1,INDEX(('ce raw data'!$A$2:$A$3000=C443)*('ce raw data'!$B$2:$B$3000=$B474),,),0),MATCH(H446,'ce raw data'!$C$1:$CZ$1,0))="","-",INDEX('ce raw data'!$C$2:$CZ$3000,MATCH(1,INDEX(('ce raw data'!$A$2:$A$3000=C443)*('ce raw data'!$B$2:$B$3000=$B474),,),0),MATCH(H446,'ce raw data'!$C$1:$CZ$1,0))),"-")</f>
        <v>-</v>
      </c>
      <c r="I474" s="8" t="str">
        <f>IFERROR(IF(INDEX('ce raw data'!$C$2:$CZ$3000,MATCH(1,INDEX(('ce raw data'!$A$2:$A$3000=C443)*('ce raw data'!$B$2:$B$3000=$B474),,),0),MATCH(I446,'ce raw data'!$C$1:$CZ$1,0))="","-",INDEX('ce raw data'!$C$2:$CZ$3000,MATCH(1,INDEX(('ce raw data'!$A$2:$A$3000=C443)*('ce raw data'!$B$2:$B$3000=$B474),,),0),MATCH(I446,'ce raw data'!$C$1:$CZ$1,0))),"-")</f>
        <v>-</v>
      </c>
      <c r="J474" s="8" t="str">
        <f>IFERROR(IF(INDEX('ce raw data'!$C$2:$CZ$3000,MATCH(1,INDEX(('ce raw data'!$A$2:$A$3000=C443)*('ce raw data'!$B$2:$B$3000=$B474),,),0),MATCH(J446,'ce raw data'!$C$1:$CZ$1,0))="","-",INDEX('ce raw data'!$C$2:$CZ$3000,MATCH(1,INDEX(('ce raw data'!$A$2:$A$3000=C443)*('ce raw data'!$B$2:$B$3000=$B474),,),0),MATCH(J446,'ce raw data'!$C$1:$CZ$1,0))),"-")</f>
        <v>-</v>
      </c>
      <c r="K474" s="8" t="str">
        <f>IFERROR(IF(INDEX('ce raw data'!$C$2:$CZ$3000,MATCH(1,INDEX(('ce raw data'!$A$2:$A$3000=C443)*('ce raw data'!$B$2:$B$3000=$B474),,),0),MATCH(K446,'ce raw data'!$C$1:$CZ$1,0))="","-",INDEX('ce raw data'!$C$2:$CZ$3000,MATCH(1,INDEX(('ce raw data'!$A$2:$A$3000=C443)*('ce raw data'!$B$2:$B$3000=$B474),,),0),MATCH(K446,'ce raw data'!$C$1:$CZ$1,0))),"-")</f>
        <v>-</v>
      </c>
      <c r="L474" s="8" t="str">
        <f>IFERROR(IF(INDEX('ce raw data'!$C$2:$CZ$3000,MATCH(1,INDEX(('ce raw data'!$A$2:$A$3000=C443)*('ce raw data'!$B$2:$B$3000=$B474),,),0),MATCH(L446,'ce raw data'!$C$1:$CZ$1,0))="","-",INDEX('ce raw data'!$C$2:$CZ$3000,MATCH(1,INDEX(('ce raw data'!$A$2:$A$3000=C443)*('ce raw data'!$B$2:$B$3000=$B474),,),0),MATCH(L446,'ce raw data'!$C$1:$CZ$1,0))),"-")</f>
        <v>-</v>
      </c>
      <c r="M474" s="8" t="str">
        <f>IFERROR(IF(INDEX('ce raw data'!$C$2:$CZ$3000,MATCH(1,INDEX(('ce raw data'!$A$2:$A$3000=C443)*('ce raw data'!$B$2:$B$3000=$B474),,),0),MATCH(M446,'ce raw data'!$C$1:$CZ$1,0))="","-",INDEX('ce raw data'!$C$2:$CZ$3000,MATCH(1,INDEX(('ce raw data'!$A$2:$A$3000=C443)*('ce raw data'!$B$2:$B$3000=$B474),,),0),MATCH(M446,'ce raw data'!$C$1:$CZ$1,0))),"-")</f>
        <v>-</v>
      </c>
      <c r="N474" s="8" t="str">
        <f>IFERROR(IF(INDEX('ce raw data'!$C$2:$CZ$3000,MATCH(1,INDEX(('ce raw data'!$A$2:$A$3000=C443)*('ce raw data'!$B$2:$B$3000=$B474),,),0),MATCH(N446,'ce raw data'!$C$1:$CZ$1,0))="","-",INDEX('ce raw data'!$C$2:$CZ$3000,MATCH(1,INDEX(('ce raw data'!$A$2:$A$3000=C443)*('ce raw data'!$B$2:$B$3000=$B474),,),0),MATCH(N446,'ce raw data'!$C$1:$CZ$1,0))),"-")</f>
        <v>-</v>
      </c>
    </row>
    <row r="475" spans="2:14" hidden="1" x14ac:dyDescent="0.4">
      <c r="B475" s="14"/>
      <c r="C475" s="8" t="str">
        <f>IFERROR(IF(INDEX('ce raw data'!$C$2:$CZ$3000,MATCH(1,INDEX(('ce raw data'!$A$2:$A$3000=C443)*('ce raw data'!$B$2:$B$3000=$B476),,),0),MATCH(SUBSTITUTE(C446,"Allele","Height"),'ce raw data'!$C$1:$CZ$1,0))="","-",INDEX('ce raw data'!$C$2:$CZ$3000,MATCH(1,INDEX(('ce raw data'!$A$2:$A$3000=C443)*('ce raw data'!$B$2:$B$3000=$B476),,),0),MATCH(SUBSTITUTE(C446,"Allele","Height"),'ce raw data'!$C$1:$CZ$1,0))),"-")</f>
        <v>-</v>
      </c>
      <c r="D475" s="8" t="str">
        <f>IFERROR(IF(INDEX('ce raw data'!$C$2:$CZ$3000,MATCH(1,INDEX(('ce raw data'!$A$2:$A$3000=C443)*('ce raw data'!$B$2:$B$3000=$B476),,),0),MATCH(SUBSTITUTE(D446,"Allele","Height"),'ce raw data'!$C$1:$CZ$1,0))="","-",INDEX('ce raw data'!$C$2:$CZ$3000,MATCH(1,INDEX(('ce raw data'!$A$2:$A$3000=C443)*('ce raw data'!$B$2:$B$3000=$B476),,),0),MATCH(SUBSTITUTE(D446,"Allele","Height"),'ce raw data'!$C$1:$CZ$1,0))),"-")</f>
        <v>-</v>
      </c>
      <c r="E475" s="8" t="str">
        <f>IFERROR(IF(INDEX('ce raw data'!$C$2:$CZ$3000,MATCH(1,INDEX(('ce raw data'!$A$2:$A$3000=C443)*('ce raw data'!$B$2:$B$3000=$B476),,),0),MATCH(SUBSTITUTE(E446,"Allele","Height"),'ce raw data'!$C$1:$CZ$1,0))="","-",INDEX('ce raw data'!$C$2:$CZ$3000,MATCH(1,INDEX(('ce raw data'!$A$2:$A$3000=C443)*('ce raw data'!$B$2:$B$3000=$B476),,),0),MATCH(SUBSTITUTE(E446,"Allele","Height"),'ce raw data'!$C$1:$CZ$1,0))),"-")</f>
        <v>-</v>
      </c>
      <c r="F475" s="8" t="str">
        <f>IFERROR(IF(INDEX('ce raw data'!$C$2:$CZ$3000,MATCH(1,INDEX(('ce raw data'!$A$2:$A$3000=C443)*('ce raw data'!$B$2:$B$3000=$B476),,),0),MATCH(SUBSTITUTE(F446,"Allele","Height"),'ce raw data'!$C$1:$CZ$1,0))="","-",INDEX('ce raw data'!$C$2:$CZ$3000,MATCH(1,INDEX(('ce raw data'!$A$2:$A$3000=C443)*('ce raw data'!$B$2:$B$3000=$B476),,),0),MATCH(SUBSTITUTE(F446,"Allele","Height"),'ce raw data'!$C$1:$CZ$1,0))),"-")</f>
        <v>-</v>
      </c>
      <c r="G475" s="8" t="str">
        <f>IFERROR(IF(INDEX('ce raw data'!$C$2:$CZ$3000,MATCH(1,INDEX(('ce raw data'!$A$2:$A$3000=C443)*('ce raw data'!$B$2:$B$3000=$B476),,),0),MATCH(SUBSTITUTE(G446,"Allele","Height"),'ce raw data'!$C$1:$CZ$1,0))="","-",INDEX('ce raw data'!$C$2:$CZ$3000,MATCH(1,INDEX(('ce raw data'!$A$2:$A$3000=C443)*('ce raw data'!$B$2:$B$3000=$B476),,),0),MATCH(SUBSTITUTE(G446,"Allele","Height"),'ce raw data'!$C$1:$CZ$1,0))),"-")</f>
        <v>-</v>
      </c>
      <c r="H475" s="8" t="str">
        <f>IFERROR(IF(INDEX('ce raw data'!$C$2:$CZ$3000,MATCH(1,INDEX(('ce raw data'!$A$2:$A$3000=C443)*('ce raw data'!$B$2:$B$3000=$B476),,),0),MATCH(SUBSTITUTE(H446,"Allele","Height"),'ce raw data'!$C$1:$CZ$1,0))="","-",INDEX('ce raw data'!$C$2:$CZ$3000,MATCH(1,INDEX(('ce raw data'!$A$2:$A$3000=C443)*('ce raw data'!$B$2:$B$3000=$B476),,),0),MATCH(SUBSTITUTE(H446,"Allele","Height"),'ce raw data'!$C$1:$CZ$1,0))),"-")</f>
        <v>-</v>
      </c>
      <c r="I475" s="8" t="str">
        <f>IFERROR(IF(INDEX('ce raw data'!$C$2:$CZ$3000,MATCH(1,INDEX(('ce raw data'!$A$2:$A$3000=C443)*('ce raw data'!$B$2:$B$3000=$B476),,),0),MATCH(SUBSTITUTE(I446,"Allele","Height"),'ce raw data'!$C$1:$CZ$1,0))="","-",INDEX('ce raw data'!$C$2:$CZ$3000,MATCH(1,INDEX(('ce raw data'!$A$2:$A$3000=C443)*('ce raw data'!$B$2:$B$3000=$B476),,),0),MATCH(SUBSTITUTE(I446,"Allele","Height"),'ce raw data'!$C$1:$CZ$1,0))),"-")</f>
        <v>-</v>
      </c>
      <c r="J475" s="8" t="str">
        <f>IFERROR(IF(INDEX('ce raw data'!$C$2:$CZ$3000,MATCH(1,INDEX(('ce raw data'!$A$2:$A$3000=C443)*('ce raw data'!$B$2:$B$3000=$B476),,),0),MATCH(SUBSTITUTE(J446,"Allele","Height"),'ce raw data'!$C$1:$CZ$1,0))="","-",INDEX('ce raw data'!$C$2:$CZ$3000,MATCH(1,INDEX(('ce raw data'!$A$2:$A$3000=C443)*('ce raw data'!$B$2:$B$3000=$B476),,),0),MATCH(SUBSTITUTE(J446,"Allele","Height"),'ce raw data'!$C$1:$CZ$1,0))),"-")</f>
        <v>-</v>
      </c>
      <c r="K475" s="8" t="str">
        <f>IFERROR(IF(INDEX('ce raw data'!$C$2:$CZ$3000,MATCH(1,INDEX(('ce raw data'!$A$2:$A$3000=C443)*('ce raw data'!$B$2:$B$3000=$B476),,),0),MATCH(SUBSTITUTE(K446,"Allele","Height"),'ce raw data'!$C$1:$CZ$1,0))="","-",INDEX('ce raw data'!$C$2:$CZ$3000,MATCH(1,INDEX(('ce raw data'!$A$2:$A$3000=C443)*('ce raw data'!$B$2:$B$3000=$B476),,),0),MATCH(SUBSTITUTE(K446,"Allele","Height"),'ce raw data'!$C$1:$CZ$1,0))),"-")</f>
        <v>-</v>
      </c>
      <c r="L475" s="8" t="str">
        <f>IFERROR(IF(INDEX('ce raw data'!$C$2:$CZ$3000,MATCH(1,INDEX(('ce raw data'!$A$2:$A$3000=C443)*('ce raw data'!$B$2:$B$3000=$B476),,),0),MATCH(SUBSTITUTE(L446,"Allele","Height"),'ce raw data'!$C$1:$CZ$1,0))="","-",INDEX('ce raw data'!$C$2:$CZ$3000,MATCH(1,INDEX(('ce raw data'!$A$2:$A$3000=C443)*('ce raw data'!$B$2:$B$3000=$B476),,),0),MATCH(SUBSTITUTE(L446,"Allele","Height"),'ce raw data'!$C$1:$CZ$1,0))),"-")</f>
        <v>-</v>
      </c>
      <c r="M475" s="8" t="str">
        <f>IFERROR(IF(INDEX('ce raw data'!$C$2:$CZ$3000,MATCH(1,INDEX(('ce raw data'!$A$2:$A$3000=C443)*('ce raw data'!$B$2:$B$3000=$B476),,),0),MATCH(SUBSTITUTE(M446,"Allele","Height"),'ce raw data'!$C$1:$CZ$1,0))="","-",INDEX('ce raw data'!$C$2:$CZ$3000,MATCH(1,INDEX(('ce raw data'!$A$2:$A$3000=C443)*('ce raw data'!$B$2:$B$3000=$B476),,),0),MATCH(SUBSTITUTE(M446,"Allele","Height"),'ce raw data'!$C$1:$CZ$1,0))),"-")</f>
        <v>-</v>
      </c>
      <c r="N475" s="8" t="str">
        <f>IFERROR(IF(INDEX('ce raw data'!$C$2:$CZ$3000,MATCH(1,INDEX(('ce raw data'!$A$2:$A$3000=C443)*('ce raw data'!$B$2:$B$3000=$B476),,),0),MATCH(SUBSTITUTE(N446,"Allele","Height"),'ce raw data'!$C$1:$CZ$1,0))="","-",INDEX('ce raw data'!$C$2:$CZ$3000,MATCH(1,INDEX(('ce raw data'!$A$2:$A$3000=C443)*('ce raw data'!$B$2:$B$3000=$B476),,),0),MATCH(SUBSTITUTE(N446,"Allele","Height"),'ce raw data'!$C$1:$CZ$1,0))),"-")</f>
        <v>-</v>
      </c>
    </row>
    <row r="476" spans="2:14" x14ac:dyDescent="0.4">
      <c r="B476" s="14" t="str">
        <f>'Allele Call Table'!$A$99</f>
        <v>D21S11</v>
      </c>
      <c r="C476" s="8" t="str">
        <f>IFERROR(IF(INDEX('ce raw data'!$C$2:$CZ$3000,MATCH(1,INDEX(('ce raw data'!$A$2:$A$3000=C443)*('ce raw data'!$B$2:$B$3000=$B476),,),0),MATCH(C446,'ce raw data'!$C$1:$CZ$1,0))="","-",INDEX('ce raw data'!$C$2:$CZ$3000,MATCH(1,INDEX(('ce raw data'!$A$2:$A$3000=C443)*('ce raw data'!$B$2:$B$3000=$B476),,),0),MATCH(C446,'ce raw data'!$C$1:$CZ$1,0))),"-")</f>
        <v>-</v>
      </c>
      <c r="D476" s="8" t="str">
        <f>IFERROR(IF(INDEX('ce raw data'!$C$2:$CZ$3000,MATCH(1,INDEX(('ce raw data'!$A$2:$A$3000=C443)*('ce raw data'!$B$2:$B$3000=$B476),,),0),MATCH(D446,'ce raw data'!$C$1:$CZ$1,0))="","-",INDEX('ce raw data'!$C$2:$CZ$3000,MATCH(1,INDEX(('ce raw data'!$A$2:$A$3000=C443)*('ce raw data'!$B$2:$B$3000=$B476),,),0),MATCH(D446,'ce raw data'!$C$1:$CZ$1,0))),"-")</f>
        <v>-</v>
      </c>
      <c r="E476" s="8" t="str">
        <f>IFERROR(IF(INDEX('ce raw data'!$C$2:$CZ$3000,MATCH(1,INDEX(('ce raw data'!$A$2:$A$3000=C443)*('ce raw data'!$B$2:$B$3000=$B476),,),0),MATCH(E446,'ce raw data'!$C$1:$CZ$1,0))="","-",INDEX('ce raw data'!$C$2:$CZ$3000,MATCH(1,INDEX(('ce raw data'!$A$2:$A$3000=C443)*('ce raw data'!$B$2:$B$3000=$B476),,),0),MATCH(E446,'ce raw data'!$C$1:$CZ$1,0))),"-")</f>
        <v>-</v>
      </c>
      <c r="F476" s="8" t="str">
        <f>IFERROR(IF(INDEX('ce raw data'!$C$2:$CZ$3000,MATCH(1,INDEX(('ce raw data'!$A$2:$A$3000=C443)*('ce raw data'!$B$2:$B$3000=$B476),,),0),MATCH(F446,'ce raw data'!$C$1:$CZ$1,0))="","-",INDEX('ce raw data'!$C$2:$CZ$3000,MATCH(1,INDEX(('ce raw data'!$A$2:$A$3000=C443)*('ce raw data'!$B$2:$B$3000=$B476),,),0),MATCH(F446,'ce raw data'!$C$1:$CZ$1,0))),"-")</f>
        <v>-</v>
      </c>
      <c r="G476" s="8" t="str">
        <f>IFERROR(IF(INDEX('ce raw data'!$C$2:$CZ$3000,MATCH(1,INDEX(('ce raw data'!$A$2:$A$3000=C443)*('ce raw data'!$B$2:$B$3000=$B476),,),0),MATCH(G446,'ce raw data'!$C$1:$CZ$1,0))="","-",INDEX('ce raw data'!$C$2:$CZ$3000,MATCH(1,INDEX(('ce raw data'!$A$2:$A$3000=C443)*('ce raw data'!$B$2:$B$3000=$B476),,),0),MATCH(G446,'ce raw data'!$C$1:$CZ$1,0))),"-")</f>
        <v>-</v>
      </c>
      <c r="H476" s="8" t="str">
        <f>IFERROR(IF(INDEX('ce raw data'!$C$2:$CZ$3000,MATCH(1,INDEX(('ce raw data'!$A$2:$A$3000=C443)*('ce raw data'!$B$2:$B$3000=$B476),,),0),MATCH(H446,'ce raw data'!$C$1:$CZ$1,0))="","-",INDEX('ce raw data'!$C$2:$CZ$3000,MATCH(1,INDEX(('ce raw data'!$A$2:$A$3000=C443)*('ce raw data'!$B$2:$B$3000=$B476),,),0),MATCH(H446,'ce raw data'!$C$1:$CZ$1,0))),"-")</f>
        <v>-</v>
      </c>
      <c r="I476" s="8" t="str">
        <f>IFERROR(IF(INDEX('ce raw data'!$C$2:$CZ$3000,MATCH(1,INDEX(('ce raw data'!$A$2:$A$3000=C443)*('ce raw data'!$B$2:$B$3000=$B476),,),0),MATCH(I446,'ce raw data'!$C$1:$CZ$1,0))="","-",INDEX('ce raw data'!$C$2:$CZ$3000,MATCH(1,INDEX(('ce raw data'!$A$2:$A$3000=C443)*('ce raw data'!$B$2:$B$3000=$B476),,),0),MATCH(I446,'ce raw data'!$C$1:$CZ$1,0))),"-")</f>
        <v>-</v>
      </c>
      <c r="J476" s="8" t="str">
        <f>IFERROR(IF(INDEX('ce raw data'!$C$2:$CZ$3000,MATCH(1,INDEX(('ce raw data'!$A$2:$A$3000=C443)*('ce raw data'!$B$2:$B$3000=$B476),,),0),MATCH(J446,'ce raw data'!$C$1:$CZ$1,0))="","-",INDEX('ce raw data'!$C$2:$CZ$3000,MATCH(1,INDEX(('ce raw data'!$A$2:$A$3000=C443)*('ce raw data'!$B$2:$B$3000=$B476),,),0),MATCH(J446,'ce raw data'!$C$1:$CZ$1,0))),"-")</f>
        <v>-</v>
      </c>
      <c r="K476" s="8" t="str">
        <f>IFERROR(IF(INDEX('ce raw data'!$C$2:$CZ$3000,MATCH(1,INDEX(('ce raw data'!$A$2:$A$3000=C443)*('ce raw data'!$B$2:$B$3000=$B476),,),0),MATCH(K446,'ce raw data'!$C$1:$CZ$1,0))="","-",INDEX('ce raw data'!$C$2:$CZ$3000,MATCH(1,INDEX(('ce raw data'!$A$2:$A$3000=C443)*('ce raw data'!$B$2:$B$3000=$B476),,),0),MATCH(K446,'ce raw data'!$C$1:$CZ$1,0))),"-")</f>
        <v>-</v>
      </c>
      <c r="L476" s="8" t="str">
        <f>IFERROR(IF(INDEX('ce raw data'!$C$2:$CZ$3000,MATCH(1,INDEX(('ce raw data'!$A$2:$A$3000=C443)*('ce raw data'!$B$2:$B$3000=$B476),,),0),MATCH(L446,'ce raw data'!$C$1:$CZ$1,0))="","-",INDEX('ce raw data'!$C$2:$CZ$3000,MATCH(1,INDEX(('ce raw data'!$A$2:$A$3000=C443)*('ce raw data'!$B$2:$B$3000=$B476),,),0),MATCH(L446,'ce raw data'!$C$1:$CZ$1,0))),"-")</f>
        <v>-</v>
      </c>
      <c r="M476" s="8" t="str">
        <f>IFERROR(IF(INDEX('ce raw data'!$C$2:$CZ$3000,MATCH(1,INDEX(('ce raw data'!$A$2:$A$3000=C443)*('ce raw data'!$B$2:$B$3000=$B476),,),0),MATCH(M446,'ce raw data'!$C$1:$CZ$1,0))="","-",INDEX('ce raw data'!$C$2:$CZ$3000,MATCH(1,INDEX(('ce raw data'!$A$2:$A$3000=C443)*('ce raw data'!$B$2:$B$3000=$B476),,),0),MATCH(M446,'ce raw data'!$C$1:$CZ$1,0))),"-")</f>
        <v>-</v>
      </c>
      <c r="N476" s="8" t="str">
        <f>IFERROR(IF(INDEX('ce raw data'!$C$2:$CZ$3000,MATCH(1,INDEX(('ce raw data'!$A$2:$A$3000=C443)*('ce raw data'!$B$2:$B$3000=$B476),,),0),MATCH(N446,'ce raw data'!$C$1:$CZ$1,0))="","-",INDEX('ce raw data'!$C$2:$CZ$3000,MATCH(1,INDEX(('ce raw data'!$A$2:$A$3000=C443)*('ce raw data'!$B$2:$B$3000=$B476),,),0),MATCH(N446,'ce raw data'!$C$1:$CZ$1,0))),"-")</f>
        <v>-</v>
      </c>
    </row>
    <row r="477" spans="2:14" hidden="1" x14ac:dyDescent="0.4">
      <c r="B477" s="14"/>
      <c r="C477" s="8" t="str">
        <f>IFERROR(IF(INDEX('ce raw data'!$C$2:$CZ$3000,MATCH(1,INDEX(('ce raw data'!$A$2:$A$3000=C443)*('ce raw data'!$B$2:$B$3000=$B478),,),0),MATCH(SUBSTITUTE(C446,"Allele","Height"),'ce raw data'!$C$1:$CZ$1,0))="","-",INDEX('ce raw data'!$C$2:$CZ$3000,MATCH(1,INDEX(('ce raw data'!$A$2:$A$3000=C443)*('ce raw data'!$B$2:$B$3000=$B478),,),0),MATCH(SUBSTITUTE(C446,"Allele","Height"),'ce raw data'!$C$1:$CZ$1,0))),"-")</f>
        <v>-</v>
      </c>
      <c r="D477" s="8" t="str">
        <f>IFERROR(IF(INDEX('ce raw data'!$C$2:$CZ$3000,MATCH(1,INDEX(('ce raw data'!$A$2:$A$3000=C443)*('ce raw data'!$B$2:$B$3000=$B478),,),0),MATCH(SUBSTITUTE(D446,"Allele","Height"),'ce raw data'!$C$1:$CZ$1,0))="","-",INDEX('ce raw data'!$C$2:$CZ$3000,MATCH(1,INDEX(('ce raw data'!$A$2:$A$3000=C443)*('ce raw data'!$B$2:$B$3000=$B478),,),0),MATCH(SUBSTITUTE(D446,"Allele","Height"),'ce raw data'!$C$1:$CZ$1,0))),"-")</f>
        <v>-</v>
      </c>
      <c r="E477" s="8" t="str">
        <f>IFERROR(IF(INDEX('ce raw data'!$C$2:$CZ$3000,MATCH(1,INDEX(('ce raw data'!$A$2:$A$3000=C443)*('ce raw data'!$B$2:$B$3000=$B478),,),0),MATCH(SUBSTITUTE(E446,"Allele","Height"),'ce raw data'!$C$1:$CZ$1,0))="","-",INDEX('ce raw data'!$C$2:$CZ$3000,MATCH(1,INDEX(('ce raw data'!$A$2:$A$3000=C443)*('ce raw data'!$B$2:$B$3000=$B478),,),0),MATCH(SUBSTITUTE(E446,"Allele","Height"),'ce raw data'!$C$1:$CZ$1,0))),"-")</f>
        <v>-</v>
      </c>
      <c r="F477" s="8" t="str">
        <f>IFERROR(IF(INDEX('ce raw data'!$C$2:$CZ$3000,MATCH(1,INDEX(('ce raw data'!$A$2:$A$3000=C443)*('ce raw data'!$B$2:$B$3000=$B478),,),0),MATCH(SUBSTITUTE(F446,"Allele","Height"),'ce raw data'!$C$1:$CZ$1,0))="","-",INDEX('ce raw data'!$C$2:$CZ$3000,MATCH(1,INDEX(('ce raw data'!$A$2:$A$3000=C443)*('ce raw data'!$B$2:$B$3000=$B478),,),0),MATCH(SUBSTITUTE(F446,"Allele","Height"),'ce raw data'!$C$1:$CZ$1,0))),"-")</f>
        <v>-</v>
      </c>
      <c r="G477" s="8" t="str">
        <f>IFERROR(IF(INDEX('ce raw data'!$C$2:$CZ$3000,MATCH(1,INDEX(('ce raw data'!$A$2:$A$3000=C443)*('ce raw data'!$B$2:$B$3000=$B478),,),0),MATCH(SUBSTITUTE(G446,"Allele","Height"),'ce raw data'!$C$1:$CZ$1,0))="","-",INDEX('ce raw data'!$C$2:$CZ$3000,MATCH(1,INDEX(('ce raw data'!$A$2:$A$3000=C443)*('ce raw data'!$B$2:$B$3000=$B478),,),0),MATCH(SUBSTITUTE(G446,"Allele","Height"),'ce raw data'!$C$1:$CZ$1,0))),"-")</f>
        <v>-</v>
      </c>
      <c r="H477" s="8" t="str">
        <f>IFERROR(IF(INDEX('ce raw data'!$C$2:$CZ$3000,MATCH(1,INDEX(('ce raw data'!$A$2:$A$3000=C443)*('ce raw data'!$B$2:$B$3000=$B478),,),0),MATCH(SUBSTITUTE(H446,"Allele","Height"),'ce raw data'!$C$1:$CZ$1,0))="","-",INDEX('ce raw data'!$C$2:$CZ$3000,MATCH(1,INDEX(('ce raw data'!$A$2:$A$3000=C443)*('ce raw data'!$B$2:$B$3000=$B478),,),0),MATCH(SUBSTITUTE(H446,"Allele","Height"),'ce raw data'!$C$1:$CZ$1,0))),"-")</f>
        <v>-</v>
      </c>
      <c r="I477" s="8" t="str">
        <f>IFERROR(IF(INDEX('ce raw data'!$C$2:$CZ$3000,MATCH(1,INDEX(('ce raw data'!$A$2:$A$3000=C443)*('ce raw data'!$B$2:$B$3000=$B478),,),0),MATCH(SUBSTITUTE(I446,"Allele","Height"),'ce raw data'!$C$1:$CZ$1,0))="","-",INDEX('ce raw data'!$C$2:$CZ$3000,MATCH(1,INDEX(('ce raw data'!$A$2:$A$3000=C443)*('ce raw data'!$B$2:$B$3000=$B478),,),0),MATCH(SUBSTITUTE(I446,"Allele","Height"),'ce raw data'!$C$1:$CZ$1,0))),"-")</f>
        <v>-</v>
      </c>
      <c r="J477" s="8" t="str">
        <f>IFERROR(IF(INDEX('ce raw data'!$C$2:$CZ$3000,MATCH(1,INDEX(('ce raw data'!$A$2:$A$3000=C443)*('ce raw data'!$B$2:$B$3000=$B478),,),0),MATCH(SUBSTITUTE(J446,"Allele","Height"),'ce raw data'!$C$1:$CZ$1,0))="","-",INDEX('ce raw data'!$C$2:$CZ$3000,MATCH(1,INDEX(('ce raw data'!$A$2:$A$3000=C443)*('ce raw data'!$B$2:$B$3000=$B478),,),0),MATCH(SUBSTITUTE(J446,"Allele","Height"),'ce raw data'!$C$1:$CZ$1,0))),"-")</f>
        <v>-</v>
      </c>
      <c r="K477" s="8" t="str">
        <f>IFERROR(IF(INDEX('ce raw data'!$C$2:$CZ$3000,MATCH(1,INDEX(('ce raw data'!$A$2:$A$3000=C443)*('ce raw data'!$B$2:$B$3000=$B478),,),0),MATCH(SUBSTITUTE(K446,"Allele","Height"),'ce raw data'!$C$1:$CZ$1,0))="","-",INDEX('ce raw data'!$C$2:$CZ$3000,MATCH(1,INDEX(('ce raw data'!$A$2:$A$3000=C443)*('ce raw data'!$B$2:$B$3000=$B478),,),0),MATCH(SUBSTITUTE(K446,"Allele","Height"),'ce raw data'!$C$1:$CZ$1,0))),"-")</f>
        <v>-</v>
      </c>
      <c r="L477" s="8" t="str">
        <f>IFERROR(IF(INDEX('ce raw data'!$C$2:$CZ$3000,MATCH(1,INDEX(('ce raw data'!$A$2:$A$3000=C443)*('ce raw data'!$B$2:$B$3000=$B478),,),0),MATCH(SUBSTITUTE(L446,"Allele","Height"),'ce raw data'!$C$1:$CZ$1,0))="","-",INDEX('ce raw data'!$C$2:$CZ$3000,MATCH(1,INDEX(('ce raw data'!$A$2:$A$3000=C443)*('ce raw data'!$B$2:$B$3000=$B478),,),0),MATCH(SUBSTITUTE(L446,"Allele","Height"),'ce raw data'!$C$1:$CZ$1,0))),"-")</f>
        <v>-</v>
      </c>
      <c r="M477" s="8" t="str">
        <f>IFERROR(IF(INDEX('ce raw data'!$C$2:$CZ$3000,MATCH(1,INDEX(('ce raw data'!$A$2:$A$3000=C443)*('ce raw data'!$B$2:$B$3000=$B478),,),0),MATCH(SUBSTITUTE(M446,"Allele","Height"),'ce raw data'!$C$1:$CZ$1,0))="","-",INDEX('ce raw data'!$C$2:$CZ$3000,MATCH(1,INDEX(('ce raw data'!$A$2:$A$3000=C443)*('ce raw data'!$B$2:$B$3000=$B478),,),0),MATCH(SUBSTITUTE(M446,"Allele","Height"),'ce raw data'!$C$1:$CZ$1,0))),"-")</f>
        <v>-</v>
      </c>
      <c r="N477" s="8" t="str">
        <f>IFERROR(IF(INDEX('ce raw data'!$C$2:$CZ$3000,MATCH(1,INDEX(('ce raw data'!$A$2:$A$3000=C443)*('ce raw data'!$B$2:$B$3000=$B478),,),0),MATCH(SUBSTITUTE(N446,"Allele","Height"),'ce raw data'!$C$1:$CZ$1,0))="","-",INDEX('ce raw data'!$C$2:$CZ$3000,MATCH(1,INDEX(('ce raw data'!$A$2:$A$3000=C443)*('ce raw data'!$B$2:$B$3000=$B478),,),0),MATCH(SUBSTITUTE(N446,"Allele","Height"),'ce raw data'!$C$1:$CZ$1,0))),"-")</f>
        <v>-</v>
      </c>
    </row>
    <row r="478" spans="2:14" x14ac:dyDescent="0.4">
      <c r="B478" s="14" t="str">
        <f>'Allele Call Table'!$A$101</f>
        <v>D7S820</v>
      </c>
      <c r="C478" s="8" t="str">
        <f>IFERROR(IF(INDEX('ce raw data'!$C$2:$CZ$3000,MATCH(1,INDEX(('ce raw data'!$A$2:$A$3000=C443)*('ce raw data'!$B$2:$B$3000=$B478),,),0),MATCH(C446,'ce raw data'!$C$1:$CZ$1,0))="","-",INDEX('ce raw data'!$C$2:$CZ$3000,MATCH(1,INDEX(('ce raw data'!$A$2:$A$3000=C443)*('ce raw data'!$B$2:$B$3000=$B478),,),0),MATCH(C446,'ce raw data'!$C$1:$CZ$1,0))),"-")</f>
        <v>-</v>
      </c>
      <c r="D478" s="8" t="str">
        <f>IFERROR(IF(INDEX('ce raw data'!$C$2:$CZ$3000,MATCH(1,INDEX(('ce raw data'!$A$2:$A$3000=C443)*('ce raw data'!$B$2:$B$3000=$B478),,),0),MATCH(D446,'ce raw data'!$C$1:$CZ$1,0))="","-",INDEX('ce raw data'!$C$2:$CZ$3000,MATCH(1,INDEX(('ce raw data'!$A$2:$A$3000=C443)*('ce raw data'!$B$2:$B$3000=$B478),,),0),MATCH(D446,'ce raw data'!$C$1:$CZ$1,0))),"-")</f>
        <v>-</v>
      </c>
      <c r="E478" s="8" t="str">
        <f>IFERROR(IF(INDEX('ce raw data'!$C$2:$CZ$3000,MATCH(1,INDEX(('ce raw data'!$A$2:$A$3000=C443)*('ce raw data'!$B$2:$B$3000=$B478),,),0),MATCH(E446,'ce raw data'!$C$1:$CZ$1,0))="","-",INDEX('ce raw data'!$C$2:$CZ$3000,MATCH(1,INDEX(('ce raw data'!$A$2:$A$3000=C443)*('ce raw data'!$B$2:$B$3000=$B478),,),0),MATCH(E446,'ce raw data'!$C$1:$CZ$1,0))),"-")</f>
        <v>-</v>
      </c>
      <c r="F478" s="8" t="str">
        <f>IFERROR(IF(INDEX('ce raw data'!$C$2:$CZ$3000,MATCH(1,INDEX(('ce raw data'!$A$2:$A$3000=C443)*('ce raw data'!$B$2:$B$3000=$B478),,),0),MATCH(F446,'ce raw data'!$C$1:$CZ$1,0))="","-",INDEX('ce raw data'!$C$2:$CZ$3000,MATCH(1,INDEX(('ce raw data'!$A$2:$A$3000=C443)*('ce raw data'!$B$2:$B$3000=$B478),,),0),MATCH(F446,'ce raw data'!$C$1:$CZ$1,0))),"-")</f>
        <v>-</v>
      </c>
      <c r="G478" s="8" t="str">
        <f>IFERROR(IF(INDEX('ce raw data'!$C$2:$CZ$3000,MATCH(1,INDEX(('ce raw data'!$A$2:$A$3000=C443)*('ce raw data'!$B$2:$B$3000=$B478),,),0),MATCH(G446,'ce raw data'!$C$1:$CZ$1,0))="","-",INDEX('ce raw data'!$C$2:$CZ$3000,MATCH(1,INDEX(('ce raw data'!$A$2:$A$3000=C443)*('ce raw data'!$B$2:$B$3000=$B478),,),0),MATCH(G446,'ce raw data'!$C$1:$CZ$1,0))),"-")</f>
        <v>-</v>
      </c>
      <c r="H478" s="8" t="str">
        <f>IFERROR(IF(INDEX('ce raw data'!$C$2:$CZ$3000,MATCH(1,INDEX(('ce raw data'!$A$2:$A$3000=C443)*('ce raw data'!$B$2:$B$3000=$B478),,),0),MATCH(H446,'ce raw data'!$C$1:$CZ$1,0))="","-",INDEX('ce raw data'!$C$2:$CZ$3000,MATCH(1,INDEX(('ce raw data'!$A$2:$A$3000=C443)*('ce raw data'!$B$2:$B$3000=$B478),,),0),MATCH(H446,'ce raw data'!$C$1:$CZ$1,0))),"-")</f>
        <v>-</v>
      </c>
      <c r="I478" s="8" t="str">
        <f>IFERROR(IF(INDEX('ce raw data'!$C$2:$CZ$3000,MATCH(1,INDEX(('ce raw data'!$A$2:$A$3000=C443)*('ce raw data'!$B$2:$B$3000=$B478),,),0),MATCH(I446,'ce raw data'!$C$1:$CZ$1,0))="","-",INDEX('ce raw data'!$C$2:$CZ$3000,MATCH(1,INDEX(('ce raw data'!$A$2:$A$3000=C443)*('ce raw data'!$B$2:$B$3000=$B478),,),0),MATCH(I446,'ce raw data'!$C$1:$CZ$1,0))),"-")</f>
        <v>-</v>
      </c>
      <c r="J478" s="8" t="str">
        <f>IFERROR(IF(INDEX('ce raw data'!$C$2:$CZ$3000,MATCH(1,INDEX(('ce raw data'!$A$2:$A$3000=C443)*('ce raw data'!$B$2:$B$3000=$B478),,),0),MATCH(J446,'ce raw data'!$C$1:$CZ$1,0))="","-",INDEX('ce raw data'!$C$2:$CZ$3000,MATCH(1,INDEX(('ce raw data'!$A$2:$A$3000=C443)*('ce raw data'!$B$2:$B$3000=$B478),,),0),MATCH(J446,'ce raw data'!$C$1:$CZ$1,0))),"-")</f>
        <v>-</v>
      </c>
      <c r="K478" s="8" t="str">
        <f>IFERROR(IF(INDEX('ce raw data'!$C$2:$CZ$3000,MATCH(1,INDEX(('ce raw data'!$A$2:$A$3000=C443)*('ce raw data'!$B$2:$B$3000=$B478),,),0),MATCH(K446,'ce raw data'!$C$1:$CZ$1,0))="","-",INDEX('ce raw data'!$C$2:$CZ$3000,MATCH(1,INDEX(('ce raw data'!$A$2:$A$3000=C443)*('ce raw data'!$B$2:$B$3000=$B478),,),0),MATCH(K446,'ce raw data'!$C$1:$CZ$1,0))),"-")</f>
        <v>-</v>
      </c>
      <c r="L478" s="8" t="str">
        <f>IFERROR(IF(INDEX('ce raw data'!$C$2:$CZ$3000,MATCH(1,INDEX(('ce raw data'!$A$2:$A$3000=C443)*('ce raw data'!$B$2:$B$3000=$B478),,),0),MATCH(L446,'ce raw data'!$C$1:$CZ$1,0))="","-",INDEX('ce raw data'!$C$2:$CZ$3000,MATCH(1,INDEX(('ce raw data'!$A$2:$A$3000=C443)*('ce raw data'!$B$2:$B$3000=$B478),,),0),MATCH(L446,'ce raw data'!$C$1:$CZ$1,0))),"-")</f>
        <v>-</v>
      </c>
      <c r="M478" s="8" t="str">
        <f>IFERROR(IF(INDEX('ce raw data'!$C$2:$CZ$3000,MATCH(1,INDEX(('ce raw data'!$A$2:$A$3000=C443)*('ce raw data'!$B$2:$B$3000=$B478),,),0),MATCH(M446,'ce raw data'!$C$1:$CZ$1,0))="","-",INDEX('ce raw data'!$C$2:$CZ$3000,MATCH(1,INDEX(('ce raw data'!$A$2:$A$3000=C443)*('ce raw data'!$B$2:$B$3000=$B478),,),0),MATCH(M446,'ce raw data'!$C$1:$CZ$1,0))),"-")</f>
        <v>-</v>
      </c>
      <c r="N478" s="8" t="str">
        <f>IFERROR(IF(INDEX('ce raw data'!$C$2:$CZ$3000,MATCH(1,INDEX(('ce raw data'!$A$2:$A$3000=C443)*('ce raw data'!$B$2:$B$3000=$B478),,),0),MATCH(N446,'ce raw data'!$C$1:$CZ$1,0))="","-",INDEX('ce raw data'!$C$2:$CZ$3000,MATCH(1,INDEX(('ce raw data'!$A$2:$A$3000=C443)*('ce raw data'!$B$2:$B$3000=$B478),,),0),MATCH(N446,'ce raw data'!$C$1:$CZ$1,0))),"-")</f>
        <v>-</v>
      </c>
    </row>
    <row r="479" spans="2:14" hidden="1" x14ac:dyDescent="0.4">
      <c r="B479" s="14"/>
      <c r="C479" s="8" t="str">
        <f>IFERROR(IF(INDEX('ce raw data'!$C$2:$CZ$3000,MATCH(1,INDEX(('ce raw data'!$A$2:$A$3000=C443)*('ce raw data'!$B$2:$B$3000=$B480),,),0),MATCH(SUBSTITUTE(C446,"Allele","Height"),'ce raw data'!$C$1:$CZ$1,0))="","-",INDEX('ce raw data'!$C$2:$CZ$3000,MATCH(1,INDEX(('ce raw data'!$A$2:$A$3000=C443)*('ce raw data'!$B$2:$B$3000=$B480),,),0),MATCH(SUBSTITUTE(C446,"Allele","Height"),'ce raw data'!$C$1:$CZ$1,0))),"-")</f>
        <v>-</v>
      </c>
      <c r="D479" s="8" t="str">
        <f>IFERROR(IF(INDEX('ce raw data'!$C$2:$CZ$3000,MATCH(1,INDEX(('ce raw data'!$A$2:$A$3000=C443)*('ce raw data'!$B$2:$B$3000=$B480),,),0),MATCH(SUBSTITUTE(D446,"Allele","Height"),'ce raw data'!$C$1:$CZ$1,0))="","-",INDEX('ce raw data'!$C$2:$CZ$3000,MATCH(1,INDEX(('ce raw data'!$A$2:$A$3000=C443)*('ce raw data'!$B$2:$B$3000=$B480),,),0),MATCH(SUBSTITUTE(D446,"Allele","Height"),'ce raw data'!$C$1:$CZ$1,0))),"-")</f>
        <v>-</v>
      </c>
      <c r="E479" s="8" t="str">
        <f>IFERROR(IF(INDEX('ce raw data'!$C$2:$CZ$3000,MATCH(1,INDEX(('ce raw data'!$A$2:$A$3000=C443)*('ce raw data'!$B$2:$B$3000=$B480),,),0),MATCH(SUBSTITUTE(E446,"Allele","Height"),'ce raw data'!$C$1:$CZ$1,0))="","-",INDEX('ce raw data'!$C$2:$CZ$3000,MATCH(1,INDEX(('ce raw data'!$A$2:$A$3000=C443)*('ce raw data'!$B$2:$B$3000=$B480),,),0),MATCH(SUBSTITUTE(E446,"Allele","Height"),'ce raw data'!$C$1:$CZ$1,0))),"-")</f>
        <v>-</v>
      </c>
      <c r="F479" s="8" t="str">
        <f>IFERROR(IF(INDEX('ce raw data'!$C$2:$CZ$3000,MATCH(1,INDEX(('ce raw data'!$A$2:$A$3000=C443)*('ce raw data'!$B$2:$B$3000=$B480),,),0),MATCH(SUBSTITUTE(F446,"Allele","Height"),'ce raw data'!$C$1:$CZ$1,0))="","-",INDEX('ce raw data'!$C$2:$CZ$3000,MATCH(1,INDEX(('ce raw data'!$A$2:$A$3000=C443)*('ce raw data'!$B$2:$B$3000=$B480),,),0),MATCH(SUBSTITUTE(F446,"Allele","Height"),'ce raw data'!$C$1:$CZ$1,0))),"-")</f>
        <v>-</v>
      </c>
      <c r="G479" s="8" t="str">
        <f>IFERROR(IF(INDEX('ce raw data'!$C$2:$CZ$3000,MATCH(1,INDEX(('ce raw data'!$A$2:$A$3000=C443)*('ce raw data'!$B$2:$B$3000=$B480),,),0),MATCH(SUBSTITUTE(G446,"Allele","Height"),'ce raw data'!$C$1:$CZ$1,0))="","-",INDEX('ce raw data'!$C$2:$CZ$3000,MATCH(1,INDEX(('ce raw data'!$A$2:$A$3000=C443)*('ce raw data'!$B$2:$B$3000=$B480),,),0),MATCH(SUBSTITUTE(G446,"Allele","Height"),'ce raw data'!$C$1:$CZ$1,0))),"-")</f>
        <v>-</v>
      </c>
      <c r="H479" s="8" t="str">
        <f>IFERROR(IF(INDEX('ce raw data'!$C$2:$CZ$3000,MATCH(1,INDEX(('ce raw data'!$A$2:$A$3000=C443)*('ce raw data'!$B$2:$B$3000=$B480),,),0),MATCH(SUBSTITUTE(H446,"Allele","Height"),'ce raw data'!$C$1:$CZ$1,0))="","-",INDEX('ce raw data'!$C$2:$CZ$3000,MATCH(1,INDEX(('ce raw data'!$A$2:$A$3000=C443)*('ce raw data'!$B$2:$B$3000=$B480),,),0),MATCH(SUBSTITUTE(H446,"Allele","Height"),'ce raw data'!$C$1:$CZ$1,0))),"-")</f>
        <v>-</v>
      </c>
      <c r="I479" s="8" t="str">
        <f>IFERROR(IF(INDEX('ce raw data'!$C$2:$CZ$3000,MATCH(1,INDEX(('ce raw data'!$A$2:$A$3000=C443)*('ce raw data'!$B$2:$B$3000=$B480),,),0),MATCH(SUBSTITUTE(I446,"Allele","Height"),'ce raw data'!$C$1:$CZ$1,0))="","-",INDEX('ce raw data'!$C$2:$CZ$3000,MATCH(1,INDEX(('ce raw data'!$A$2:$A$3000=C443)*('ce raw data'!$B$2:$B$3000=$B480),,),0),MATCH(SUBSTITUTE(I446,"Allele","Height"),'ce raw data'!$C$1:$CZ$1,0))),"-")</f>
        <v>-</v>
      </c>
      <c r="J479" s="8" t="str">
        <f>IFERROR(IF(INDEX('ce raw data'!$C$2:$CZ$3000,MATCH(1,INDEX(('ce raw data'!$A$2:$A$3000=C443)*('ce raw data'!$B$2:$B$3000=$B480),,),0),MATCH(SUBSTITUTE(J446,"Allele","Height"),'ce raw data'!$C$1:$CZ$1,0))="","-",INDEX('ce raw data'!$C$2:$CZ$3000,MATCH(1,INDEX(('ce raw data'!$A$2:$A$3000=C443)*('ce raw data'!$B$2:$B$3000=$B480),,),0),MATCH(SUBSTITUTE(J446,"Allele","Height"),'ce raw data'!$C$1:$CZ$1,0))),"-")</f>
        <v>-</v>
      </c>
      <c r="K479" s="8" t="str">
        <f>IFERROR(IF(INDEX('ce raw data'!$C$2:$CZ$3000,MATCH(1,INDEX(('ce raw data'!$A$2:$A$3000=C443)*('ce raw data'!$B$2:$B$3000=$B480),,),0),MATCH(SUBSTITUTE(K446,"Allele","Height"),'ce raw data'!$C$1:$CZ$1,0))="","-",INDEX('ce raw data'!$C$2:$CZ$3000,MATCH(1,INDEX(('ce raw data'!$A$2:$A$3000=C443)*('ce raw data'!$B$2:$B$3000=$B480),,),0),MATCH(SUBSTITUTE(K446,"Allele","Height"),'ce raw data'!$C$1:$CZ$1,0))),"-")</f>
        <v>-</v>
      </c>
      <c r="L479" s="8" t="str">
        <f>IFERROR(IF(INDEX('ce raw data'!$C$2:$CZ$3000,MATCH(1,INDEX(('ce raw data'!$A$2:$A$3000=C443)*('ce raw data'!$B$2:$B$3000=$B480),,),0),MATCH(SUBSTITUTE(L446,"Allele","Height"),'ce raw data'!$C$1:$CZ$1,0))="","-",INDEX('ce raw data'!$C$2:$CZ$3000,MATCH(1,INDEX(('ce raw data'!$A$2:$A$3000=C443)*('ce raw data'!$B$2:$B$3000=$B480),,),0),MATCH(SUBSTITUTE(L446,"Allele","Height"),'ce raw data'!$C$1:$CZ$1,0))),"-")</f>
        <v>-</v>
      </c>
      <c r="M479" s="8" t="str">
        <f>IFERROR(IF(INDEX('ce raw data'!$C$2:$CZ$3000,MATCH(1,INDEX(('ce raw data'!$A$2:$A$3000=C443)*('ce raw data'!$B$2:$B$3000=$B480),,),0),MATCH(SUBSTITUTE(M446,"Allele","Height"),'ce raw data'!$C$1:$CZ$1,0))="","-",INDEX('ce raw data'!$C$2:$CZ$3000,MATCH(1,INDEX(('ce raw data'!$A$2:$A$3000=C443)*('ce raw data'!$B$2:$B$3000=$B480),,),0),MATCH(SUBSTITUTE(M446,"Allele","Height"),'ce raw data'!$C$1:$CZ$1,0))),"-")</f>
        <v>-</v>
      </c>
      <c r="N479" s="8" t="str">
        <f>IFERROR(IF(INDEX('ce raw data'!$C$2:$CZ$3000,MATCH(1,INDEX(('ce raw data'!$A$2:$A$3000=C443)*('ce raw data'!$B$2:$B$3000=$B480),,),0),MATCH(SUBSTITUTE(N446,"Allele","Height"),'ce raw data'!$C$1:$CZ$1,0))="","-",INDEX('ce raw data'!$C$2:$CZ$3000,MATCH(1,INDEX(('ce raw data'!$A$2:$A$3000=C443)*('ce raw data'!$B$2:$B$3000=$B480),,),0),MATCH(SUBSTITUTE(N446,"Allele","Height"),'ce raw data'!$C$1:$CZ$1,0))),"-")</f>
        <v>-</v>
      </c>
    </row>
    <row r="480" spans="2:14" x14ac:dyDescent="0.4">
      <c r="B480" s="14" t="str">
        <f>'Allele Call Table'!$A$103</f>
        <v>D5S818</v>
      </c>
      <c r="C480" s="8" t="str">
        <f>IFERROR(IF(INDEX('ce raw data'!$C$2:$CZ$3000,MATCH(1,INDEX(('ce raw data'!$A$2:$A$3000=C443)*('ce raw data'!$B$2:$B$3000=$B480),,),0),MATCH(C446,'ce raw data'!$C$1:$CZ$1,0))="","-",INDEX('ce raw data'!$C$2:$CZ$3000,MATCH(1,INDEX(('ce raw data'!$A$2:$A$3000=C443)*('ce raw data'!$B$2:$B$3000=$B480),,),0),MATCH(C446,'ce raw data'!$C$1:$CZ$1,0))),"-")</f>
        <v>-</v>
      </c>
      <c r="D480" s="8" t="str">
        <f>IFERROR(IF(INDEX('ce raw data'!$C$2:$CZ$3000,MATCH(1,INDEX(('ce raw data'!$A$2:$A$3000=C443)*('ce raw data'!$B$2:$B$3000=$B480),,),0),MATCH(D446,'ce raw data'!$C$1:$CZ$1,0))="","-",INDEX('ce raw data'!$C$2:$CZ$3000,MATCH(1,INDEX(('ce raw data'!$A$2:$A$3000=C443)*('ce raw data'!$B$2:$B$3000=$B480),,),0),MATCH(D446,'ce raw data'!$C$1:$CZ$1,0))),"-")</f>
        <v>-</v>
      </c>
      <c r="E480" s="8" t="str">
        <f>IFERROR(IF(INDEX('ce raw data'!$C$2:$CZ$3000,MATCH(1,INDEX(('ce raw data'!$A$2:$A$3000=C443)*('ce raw data'!$B$2:$B$3000=$B480),,),0),MATCH(E446,'ce raw data'!$C$1:$CZ$1,0))="","-",INDEX('ce raw data'!$C$2:$CZ$3000,MATCH(1,INDEX(('ce raw data'!$A$2:$A$3000=C443)*('ce raw data'!$B$2:$B$3000=$B480),,),0),MATCH(E446,'ce raw data'!$C$1:$CZ$1,0))),"-")</f>
        <v>-</v>
      </c>
      <c r="F480" s="8" t="str">
        <f>IFERROR(IF(INDEX('ce raw data'!$C$2:$CZ$3000,MATCH(1,INDEX(('ce raw data'!$A$2:$A$3000=C443)*('ce raw data'!$B$2:$B$3000=$B480),,),0),MATCH(F446,'ce raw data'!$C$1:$CZ$1,0))="","-",INDEX('ce raw data'!$C$2:$CZ$3000,MATCH(1,INDEX(('ce raw data'!$A$2:$A$3000=C443)*('ce raw data'!$B$2:$B$3000=$B480),,),0),MATCH(F446,'ce raw data'!$C$1:$CZ$1,0))),"-")</f>
        <v>-</v>
      </c>
      <c r="G480" s="8" t="str">
        <f>IFERROR(IF(INDEX('ce raw data'!$C$2:$CZ$3000,MATCH(1,INDEX(('ce raw data'!$A$2:$A$3000=C443)*('ce raw data'!$B$2:$B$3000=$B480),,),0),MATCH(G446,'ce raw data'!$C$1:$CZ$1,0))="","-",INDEX('ce raw data'!$C$2:$CZ$3000,MATCH(1,INDEX(('ce raw data'!$A$2:$A$3000=C443)*('ce raw data'!$B$2:$B$3000=$B480),,),0),MATCH(G446,'ce raw data'!$C$1:$CZ$1,0))),"-")</f>
        <v>-</v>
      </c>
      <c r="H480" s="8" t="str">
        <f>IFERROR(IF(INDEX('ce raw data'!$C$2:$CZ$3000,MATCH(1,INDEX(('ce raw data'!$A$2:$A$3000=C443)*('ce raw data'!$B$2:$B$3000=$B480),,),0),MATCH(H446,'ce raw data'!$C$1:$CZ$1,0))="","-",INDEX('ce raw data'!$C$2:$CZ$3000,MATCH(1,INDEX(('ce raw data'!$A$2:$A$3000=C443)*('ce raw data'!$B$2:$B$3000=$B480),,),0),MATCH(H446,'ce raw data'!$C$1:$CZ$1,0))),"-")</f>
        <v>-</v>
      </c>
      <c r="I480" s="8" t="str">
        <f>IFERROR(IF(INDEX('ce raw data'!$C$2:$CZ$3000,MATCH(1,INDEX(('ce raw data'!$A$2:$A$3000=C443)*('ce raw data'!$B$2:$B$3000=$B480),,),0),MATCH(I446,'ce raw data'!$C$1:$CZ$1,0))="","-",INDEX('ce raw data'!$C$2:$CZ$3000,MATCH(1,INDEX(('ce raw data'!$A$2:$A$3000=C443)*('ce raw data'!$B$2:$B$3000=$B480),,),0),MATCH(I446,'ce raw data'!$C$1:$CZ$1,0))),"-")</f>
        <v>-</v>
      </c>
      <c r="J480" s="8" t="str">
        <f>IFERROR(IF(INDEX('ce raw data'!$C$2:$CZ$3000,MATCH(1,INDEX(('ce raw data'!$A$2:$A$3000=C443)*('ce raw data'!$B$2:$B$3000=$B480),,),0),MATCH(J446,'ce raw data'!$C$1:$CZ$1,0))="","-",INDEX('ce raw data'!$C$2:$CZ$3000,MATCH(1,INDEX(('ce raw data'!$A$2:$A$3000=C443)*('ce raw data'!$B$2:$B$3000=$B480),,),0),MATCH(J446,'ce raw data'!$C$1:$CZ$1,0))),"-")</f>
        <v>-</v>
      </c>
      <c r="K480" s="8" t="str">
        <f>IFERROR(IF(INDEX('ce raw data'!$C$2:$CZ$3000,MATCH(1,INDEX(('ce raw data'!$A$2:$A$3000=C443)*('ce raw data'!$B$2:$B$3000=$B480),,),0),MATCH(K446,'ce raw data'!$C$1:$CZ$1,0))="","-",INDEX('ce raw data'!$C$2:$CZ$3000,MATCH(1,INDEX(('ce raw data'!$A$2:$A$3000=C443)*('ce raw data'!$B$2:$B$3000=$B480),,),0),MATCH(K446,'ce raw data'!$C$1:$CZ$1,0))),"-")</f>
        <v>-</v>
      </c>
      <c r="L480" s="8" t="str">
        <f>IFERROR(IF(INDEX('ce raw data'!$C$2:$CZ$3000,MATCH(1,INDEX(('ce raw data'!$A$2:$A$3000=C443)*('ce raw data'!$B$2:$B$3000=$B480),,),0),MATCH(L446,'ce raw data'!$C$1:$CZ$1,0))="","-",INDEX('ce raw data'!$C$2:$CZ$3000,MATCH(1,INDEX(('ce raw data'!$A$2:$A$3000=C443)*('ce raw data'!$B$2:$B$3000=$B480),,),0),MATCH(L446,'ce raw data'!$C$1:$CZ$1,0))),"-")</f>
        <v>-</v>
      </c>
      <c r="M480" s="8" t="str">
        <f>IFERROR(IF(INDEX('ce raw data'!$C$2:$CZ$3000,MATCH(1,INDEX(('ce raw data'!$A$2:$A$3000=C443)*('ce raw data'!$B$2:$B$3000=$B480),,),0),MATCH(M446,'ce raw data'!$C$1:$CZ$1,0))="","-",INDEX('ce raw data'!$C$2:$CZ$3000,MATCH(1,INDEX(('ce raw data'!$A$2:$A$3000=C443)*('ce raw data'!$B$2:$B$3000=$B480),,),0),MATCH(M446,'ce raw data'!$C$1:$CZ$1,0))),"-")</f>
        <v>-</v>
      </c>
      <c r="N480" s="8" t="str">
        <f>IFERROR(IF(INDEX('ce raw data'!$C$2:$CZ$3000,MATCH(1,INDEX(('ce raw data'!$A$2:$A$3000=C443)*('ce raw data'!$B$2:$B$3000=$B480),,),0),MATCH(N446,'ce raw data'!$C$1:$CZ$1,0))="","-",INDEX('ce raw data'!$C$2:$CZ$3000,MATCH(1,INDEX(('ce raw data'!$A$2:$A$3000=C443)*('ce raw data'!$B$2:$B$3000=$B480),,),0),MATCH(N446,'ce raw data'!$C$1:$CZ$1,0))),"-")</f>
        <v>-</v>
      </c>
    </row>
    <row r="481" spans="2:14" hidden="1" x14ac:dyDescent="0.4">
      <c r="B481" s="14"/>
      <c r="C481" s="8" t="str">
        <f>IFERROR(IF(INDEX('ce raw data'!$C$2:$CZ$3000,MATCH(1,INDEX(('ce raw data'!$A$2:$A$3000=C443)*('ce raw data'!$B$2:$B$3000=$B482),,),0),MATCH(SUBSTITUTE(C446,"Allele","Height"),'ce raw data'!$C$1:$CZ$1,0))="","-",INDEX('ce raw data'!$C$2:$CZ$3000,MATCH(1,INDEX(('ce raw data'!$A$2:$A$3000=C443)*('ce raw data'!$B$2:$B$3000=$B482),,),0),MATCH(SUBSTITUTE(C446,"Allele","Height"),'ce raw data'!$C$1:$CZ$1,0))),"-")</f>
        <v>-</v>
      </c>
      <c r="D481" s="8" t="str">
        <f>IFERROR(IF(INDEX('ce raw data'!$C$2:$CZ$3000,MATCH(1,INDEX(('ce raw data'!$A$2:$A$3000=C443)*('ce raw data'!$B$2:$B$3000=$B482),,),0),MATCH(SUBSTITUTE(D446,"Allele","Height"),'ce raw data'!$C$1:$CZ$1,0))="","-",INDEX('ce raw data'!$C$2:$CZ$3000,MATCH(1,INDEX(('ce raw data'!$A$2:$A$3000=C443)*('ce raw data'!$B$2:$B$3000=$B482),,),0),MATCH(SUBSTITUTE(D446,"Allele","Height"),'ce raw data'!$C$1:$CZ$1,0))),"-")</f>
        <v>-</v>
      </c>
      <c r="E481" s="8" t="str">
        <f>IFERROR(IF(INDEX('ce raw data'!$C$2:$CZ$3000,MATCH(1,INDEX(('ce raw data'!$A$2:$A$3000=C443)*('ce raw data'!$B$2:$B$3000=$B482),,),0),MATCH(SUBSTITUTE(E446,"Allele","Height"),'ce raw data'!$C$1:$CZ$1,0))="","-",INDEX('ce raw data'!$C$2:$CZ$3000,MATCH(1,INDEX(('ce raw data'!$A$2:$A$3000=C443)*('ce raw data'!$B$2:$B$3000=$B482),,),0),MATCH(SUBSTITUTE(E446,"Allele","Height"),'ce raw data'!$C$1:$CZ$1,0))),"-")</f>
        <v>-</v>
      </c>
      <c r="F481" s="8" t="str">
        <f>IFERROR(IF(INDEX('ce raw data'!$C$2:$CZ$3000,MATCH(1,INDEX(('ce raw data'!$A$2:$A$3000=C443)*('ce raw data'!$B$2:$B$3000=$B482),,),0),MATCH(SUBSTITUTE(F446,"Allele","Height"),'ce raw data'!$C$1:$CZ$1,0))="","-",INDEX('ce raw data'!$C$2:$CZ$3000,MATCH(1,INDEX(('ce raw data'!$A$2:$A$3000=C443)*('ce raw data'!$B$2:$B$3000=$B482),,),0),MATCH(SUBSTITUTE(F446,"Allele","Height"),'ce raw data'!$C$1:$CZ$1,0))),"-")</f>
        <v>-</v>
      </c>
      <c r="G481" s="8" t="str">
        <f>IFERROR(IF(INDEX('ce raw data'!$C$2:$CZ$3000,MATCH(1,INDEX(('ce raw data'!$A$2:$A$3000=C443)*('ce raw data'!$B$2:$B$3000=$B482),,),0),MATCH(SUBSTITUTE(G446,"Allele","Height"),'ce raw data'!$C$1:$CZ$1,0))="","-",INDEX('ce raw data'!$C$2:$CZ$3000,MATCH(1,INDEX(('ce raw data'!$A$2:$A$3000=C443)*('ce raw data'!$B$2:$B$3000=$B482),,),0),MATCH(SUBSTITUTE(G446,"Allele","Height"),'ce raw data'!$C$1:$CZ$1,0))),"-")</f>
        <v>-</v>
      </c>
      <c r="H481" s="8" t="str">
        <f>IFERROR(IF(INDEX('ce raw data'!$C$2:$CZ$3000,MATCH(1,INDEX(('ce raw data'!$A$2:$A$3000=C443)*('ce raw data'!$B$2:$B$3000=$B482),,),0),MATCH(SUBSTITUTE(H446,"Allele","Height"),'ce raw data'!$C$1:$CZ$1,0))="","-",INDEX('ce raw data'!$C$2:$CZ$3000,MATCH(1,INDEX(('ce raw data'!$A$2:$A$3000=C443)*('ce raw data'!$B$2:$B$3000=$B482),,),0),MATCH(SUBSTITUTE(H446,"Allele","Height"),'ce raw data'!$C$1:$CZ$1,0))),"-")</f>
        <v>-</v>
      </c>
      <c r="I481" s="8" t="str">
        <f>IFERROR(IF(INDEX('ce raw data'!$C$2:$CZ$3000,MATCH(1,INDEX(('ce raw data'!$A$2:$A$3000=C443)*('ce raw data'!$B$2:$B$3000=$B482),,),0),MATCH(SUBSTITUTE(I446,"Allele","Height"),'ce raw data'!$C$1:$CZ$1,0))="","-",INDEX('ce raw data'!$C$2:$CZ$3000,MATCH(1,INDEX(('ce raw data'!$A$2:$A$3000=C443)*('ce raw data'!$B$2:$B$3000=$B482),,),0),MATCH(SUBSTITUTE(I446,"Allele","Height"),'ce raw data'!$C$1:$CZ$1,0))),"-")</f>
        <v>-</v>
      </c>
      <c r="J481" s="8" t="str">
        <f>IFERROR(IF(INDEX('ce raw data'!$C$2:$CZ$3000,MATCH(1,INDEX(('ce raw data'!$A$2:$A$3000=C443)*('ce raw data'!$B$2:$B$3000=$B482),,),0),MATCH(SUBSTITUTE(J446,"Allele","Height"),'ce raw data'!$C$1:$CZ$1,0))="","-",INDEX('ce raw data'!$C$2:$CZ$3000,MATCH(1,INDEX(('ce raw data'!$A$2:$A$3000=C443)*('ce raw data'!$B$2:$B$3000=$B482),,),0),MATCH(SUBSTITUTE(J446,"Allele","Height"),'ce raw data'!$C$1:$CZ$1,0))),"-")</f>
        <v>-</v>
      </c>
      <c r="K481" s="8" t="str">
        <f>IFERROR(IF(INDEX('ce raw data'!$C$2:$CZ$3000,MATCH(1,INDEX(('ce raw data'!$A$2:$A$3000=C443)*('ce raw data'!$B$2:$B$3000=$B482),,),0),MATCH(SUBSTITUTE(K446,"Allele","Height"),'ce raw data'!$C$1:$CZ$1,0))="","-",INDEX('ce raw data'!$C$2:$CZ$3000,MATCH(1,INDEX(('ce raw data'!$A$2:$A$3000=C443)*('ce raw data'!$B$2:$B$3000=$B482),,),0),MATCH(SUBSTITUTE(K446,"Allele","Height"),'ce raw data'!$C$1:$CZ$1,0))),"-")</f>
        <v>-</v>
      </c>
      <c r="L481" s="8" t="str">
        <f>IFERROR(IF(INDEX('ce raw data'!$C$2:$CZ$3000,MATCH(1,INDEX(('ce raw data'!$A$2:$A$3000=C443)*('ce raw data'!$B$2:$B$3000=$B482),,),0),MATCH(SUBSTITUTE(L446,"Allele","Height"),'ce raw data'!$C$1:$CZ$1,0))="","-",INDEX('ce raw data'!$C$2:$CZ$3000,MATCH(1,INDEX(('ce raw data'!$A$2:$A$3000=C443)*('ce raw data'!$B$2:$B$3000=$B482),,),0),MATCH(SUBSTITUTE(L446,"Allele","Height"),'ce raw data'!$C$1:$CZ$1,0))),"-")</f>
        <v>-</v>
      </c>
      <c r="M481" s="8" t="str">
        <f>IFERROR(IF(INDEX('ce raw data'!$C$2:$CZ$3000,MATCH(1,INDEX(('ce raw data'!$A$2:$A$3000=C443)*('ce raw data'!$B$2:$B$3000=$B482),,),0),MATCH(SUBSTITUTE(M446,"Allele","Height"),'ce raw data'!$C$1:$CZ$1,0))="","-",INDEX('ce raw data'!$C$2:$CZ$3000,MATCH(1,INDEX(('ce raw data'!$A$2:$A$3000=C443)*('ce raw data'!$B$2:$B$3000=$B482),,),0),MATCH(SUBSTITUTE(M446,"Allele","Height"),'ce raw data'!$C$1:$CZ$1,0))),"-")</f>
        <v>-</v>
      </c>
      <c r="N481" s="8" t="str">
        <f>IFERROR(IF(INDEX('ce raw data'!$C$2:$CZ$3000,MATCH(1,INDEX(('ce raw data'!$A$2:$A$3000=C443)*('ce raw data'!$B$2:$B$3000=$B482),,),0),MATCH(SUBSTITUTE(N446,"Allele","Height"),'ce raw data'!$C$1:$CZ$1,0))="","-",INDEX('ce raw data'!$C$2:$CZ$3000,MATCH(1,INDEX(('ce raw data'!$A$2:$A$3000=C443)*('ce raw data'!$B$2:$B$3000=$B482),,),0),MATCH(SUBSTITUTE(N446,"Allele","Height"),'ce raw data'!$C$1:$CZ$1,0))),"-")</f>
        <v>-</v>
      </c>
    </row>
    <row r="482" spans="2:14" x14ac:dyDescent="0.4">
      <c r="B482" s="14" t="str">
        <f>'Allele Call Table'!$A$105</f>
        <v>TPOX</v>
      </c>
      <c r="C482" s="8" t="str">
        <f>IFERROR(IF(INDEX('ce raw data'!$C$2:$CZ$3000,MATCH(1,INDEX(('ce raw data'!$A$2:$A$3000=C443)*('ce raw data'!$B$2:$B$3000=$B482),,),0),MATCH(C446,'ce raw data'!$C$1:$CZ$1,0))="","-",INDEX('ce raw data'!$C$2:$CZ$3000,MATCH(1,INDEX(('ce raw data'!$A$2:$A$3000=C443)*('ce raw data'!$B$2:$B$3000=$B482),,),0),MATCH(C446,'ce raw data'!$C$1:$CZ$1,0))),"-")</f>
        <v>-</v>
      </c>
      <c r="D482" s="8" t="str">
        <f>IFERROR(IF(INDEX('ce raw data'!$C$2:$CZ$3000,MATCH(1,INDEX(('ce raw data'!$A$2:$A$3000=C443)*('ce raw data'!$B$2:$B$3000=$B482),,),0),MATCH(D446,'ce raw data'!$C$1:$CZ$1,0))="","-",INDEX('ce raw data'!$C$2:$CZ$3000,MATCH(1,INDEX(('ce raw data'!$A$2:$A$3000=C443)*('ce raw data'!$B$2:$B$3000=$B482),,),0),MATCH(D446,'ce raw data'!$C$1:$CZ$1,0))),"-")</f>
        <v>-</v>
      </c>
      <c r="E482" s="8" t="str">
        <f>IFERROR(IF(INDEX('ce raw data'!$C$2:$CZ$3000,MATCH(1,INDEX(('ce raw data'!$A$2:$A$3000=C443)*('ce raw data'!$B$2:$B$3000=$B482),,),0),MATCH(E446,'ce raw data'!$C$1:$CZ$1,0))="","-",INDEX('ce raw data'!$C$2:$CZ$3000,MATCH(1,INDEX(('ce raw data'!$A$2:$A$3000=C443)*('ce raw data'!$B$2:$B$3000=$B482),,),0),MATCH(E446,'ce raw data'!$C$1:$CZ$1,0))),"-")</f>
        <v>-</v>
      </c>
      <c r="F482" s="8" t="str">
        <f>IFERROR(IF(INDEX('ce raw data'!$C$2:$CZ$3000,MATCH(1,INDEX(('ce raw data'!$A$2:$A$3000=C443)*('ce raw data'!$B$2:$B$3000=$B482),,),0),MATCH(F446,'ce raw data'!$C$1:$CZ$1,0))="","-",INDEX('ce raw data'!$C$2:$CZ$3000,MATCH(1,INDEX(('ce raw data'!$A$2:$A$3000=C443)*('ce raw data'!$B$2:$B$3000=$B482),,),0),MATCH(F446,'ce raw data'!$C$1:$CZ$1,0))),"-")</f>
        <v>-</v>
      </c>
      <c r="G482" s="8" t="str">
        <f>IFERROR(IF(INDEX('ce raw data'!$C$2:$CZ$3000,MATCH(1,INDEX(('ce raw data'!$A$2:$A$3000=C443)*('ce raw data'!$B$2:$B$3000=$B482),,),0),MATCH(G446,'ce raw data'!$C$1:$CZ$1,0))="","-",INDEX('ce raw data'!$C$2:$CZ$3000,MATCH(1,INDEX(('ce raw data'!$A$2:$A$3000=C443)*('ce raw data'!$B$2:$B$3000=$B482),,),0),MATCH(G446,'ce raw data'!$C$1:$CZ$1,0))),"-")</f>
        <v>-</v>
      </c>
      <c r="H482" s="8" t="str">
        <f>IFERROR(IF(INDEX('ce raw data'!$C$2:$CZ$3000,MATCH(1,INDEX(('ce raw data'!$A$2:$A$3000=C443)*('ce raw data'!$B$2:$B$3000=$B482),,),0),MATCH(H446,'ce raw data'!$C$1:$CZ$1,0))="","-",INDEX('ce raw data'!$C$2:$CZ$3000,MATCH(1,INDEX(('ce raw data'!$A$2:$A$3000=C443)*('ce raw data'!$B$2:$B$3000=$B482),,),0),MATCH(H446,'ce raw data'!$C$1:$CZ$1,0))),"-")</f>
        <v>-</v>
      </c>
      <c r="I482" s="8" t="str">
        <f>IFERROR(IF(INDEX('ce raw data'!$C$2:$CZ$3000,MATCH(1,INDEX(('ce raw data'!$A$2:$A$3000=C443)*('ce raw data'!$B$2:$B$3000=$B482),,),0),MATCH(I446,'ce raw data'!$C$1:$CZ$1,0))="","-",INDEX('ce raw data'!$C$2:$CZ$3000,MATCH(1,INDEX(('ce raw data'!$A$2:$A$3000=C443)*('ce raw data'!$B$2:$B$3000=$B482),,),0),MATCH(I446,'ce raw data'!$C$1:$CZ$1,0))),"-")</f>
        <v>-</v>
      </c>
      <c r="J482" s="8" t="str">
        <f>IFERROR(IF(INDEX('ce raw data'!$C$2:$CZ$3000,MATCH(1,INDEX(('ce raw data'!$A$2:$A$3000=C443)*('ce raw data'!$B$2:$B$3000=$B482),,),0),MATCH(J446,'ce raw data'!$C$1:$CZ$1,0))="","-",INDEX('ce raw data'!$C$2:$CZ$3000,MATCH(1,INDEX(('ce raw data'!$A$2:$A$3000=C443)*('ce raw data'!$B$2:$B$3000=$B482),,),0),MATCH(J446,'ce raw data'!$C$1:$CZ$1,0))),"-")</f>
        <v>-</v>
      </c>
      <c r="K482" s="8" t="str">
        <f>IFERROR(IF(INDEX('ce raw data'!$C$2:$CZ$3000,MATCH(1,INDEX(('ce raw data'!$A$2:$A$3000=C443)*('ce raw data'!$B$2:$B$3000=$B482),,),0),MATCH(K446,'ce raw data'!$C$1:$CZ$1,0))="","-",INDEX('ce raw data'!$C$2:$CZ$3000,MATCH(1,INDEX(('ce raw data'!$A$2:$A$3000=C443)*('ce raw data'!$B$2:$B$3000=$B482),,),0),MATCH(K446,'ce raw data'!$C$1:$CZ$1,0))),"-")</f>
        <v>-</v>
      </c>
      <c r="L482" s="8" t="str">
        <f>IFERROR(IF(INDEX('ce raw data'!$C$2:$CZ$3000,MATCH(1,INDEX(('ce raw data'!$A$2:$A$3000=C443)*('ce raw data'!$B$2:$B$3000=$B482),,),0),MATCH(L446,'ce raw data'!$C$1:$CZ$1,0))="","-",INDEX('ce raw data'!$C$2:$CZ$3000,MATCH(1,INDEX(('ce raw data'!$A$2:$A$3000=C443)*('ce raw data'!$B$2:$B$3000=$B482),,),0),MATCH(L446,'ce raw data'!$C$1:$CZ$1,0))),"-")</f>
        <v>-</v>
      </c>
      <c r="M482" s="8" t="str">
        <f>IFERROR(IF(INDEX('ce raw data'!$C$2:$CZ$3000,MATCH(1,INDEX(('ce raw data'!$A$2:$A$3000=C443)*('ce raw data'!$B$2:$B$3000=$B482),,),0),MATCH(M446,'ce raw data'!$C$1:$CZ$1,0))="","-",INDEX('ce raw data'!$C$2:$CZ$3000,MATCH(1,INDEX(('ce raw data'!$A$2:$A$3000=C443)*('ce raw data'!$B$2:$B$3000=$B482),,),0),MATCH(M446,'ce raw data'!$C$1:$CZ$1,0))),"-")</f>
        <v>-</v>
      </c>
      <c r="N482" s="8" t="str">
        <f>IFERROR(IF(INDEX('ce raw data'!$C$2:$CZ$3000,MATCH(1,INDEX(('ce raw data'!$A$2:$A$3000=C443)*('ce raw data'!$B$2:$B$3000=$B482),,),0),MATCH(N446,'ce raw data'!$C$1:$CZ$1,0))="","-",INDEX('ce raw data'!$C$2:$CZ$3000,MATCH(1,INDEX(('ce raw data'!$A$2:$A$3000=C443)*('ce raw data'!$B$2:$B$3000=$B482),,),0),MATCH(N446,'ce raw data'!$C$1:$CZ$1,0))),"-")</f>
        <v>-</v>
      </c>
    </row>
    <row r="483" spans="2:14" hidden="1" x14ac:dyDescent="0.4">
      <c r="B483" s="10"/>
      <c r="C483" s="8" t="str">
        <f>IFERROR(IF(INDEX('ce raw data'!$C$2:$CZ$3000,MATCH(1,INDEX(('ce raw data'!$A$2:$A$3000=C443)*('ce raw data'!$B$2:$B$3000=$B484),,),0),MATCH(SUBSTITUTE(C446,"Allele","Height"),'ce raw data'!$C$1:$CZ$1,0))="","-",INDEX('ce raw data'!$C$2:$CZ$3000,MATCH(1,INDEX(('ce raw data'!$A$2:$A$3000=C443)*('ce raw data'!$B$2:$B$3000=$B484),,),0),MATCH(SUBSTITUTE(C446,"Allele","Height"),'ce raw data'!$C$1:$CZ$1,0))),"-")</f>
        <v>-</v>
      </c>
      <c r="D483" s="8" t="str">
        <f>IFERROR(IF(INDEX('ce raw data'!$C$2:$CZ$3000,MATCH(1,INDEX(('ce raw data'!$A$2:$A$3000=C443)*('ce raw data'!$B$2:$B$3000=$B484),,),0),MATCH(SUBSTITUTE(D446,"Allele","Height"),'ce raw data'!$C$1:$CZ$1,0))="","-",INDEX('ce raw data'!$C$2:$CZ$3000,MATCH(1,INDEX(('ce raw data'!$A$2:$A$3000=C443)*('ce raw data'!$B$2:$B$3000=$B484),,),0),MATCH(SUBSTITUTE(D446,"Allele","Height"),'ce raw data'!$C$1:$CZ$1,0))),"-")</f>
        <v>-</v>
      </c>
      <c r="E483" s="8" t="str">
        <f>IFERROR(IF(INDEX('ce raw data'!$C$2:$CZ$3000,MATCH(1,INDEX(('ce raw data'!$A$2:$A$3000=C443)*('ce raw data'!$B$2:$B$3000=$B484),,),0),MATCH(SUBSTITUTE(E446,"Allele","Height"),'ce raw data'!$C$1:$CZ$1,0))="","-",INDEX('ce raw data'!$C$2:$CZ$3000,MATCH(1,INDEX(('ce raw data'!$A$2:$A$3000=C443)*('ce raw data'!$B$2:$B$3000=$B484),,),0),MATCH(SUBSTITUTE(E446,"Allele","Height"),'ce raw data'!$C$1:$CZ$1,0))),"-")</f>
        <v>-</v>
      </c>
      <c r="F483" s="8" t="str">
        <f>IFERROR(IF(INDEX('ce raw data'!$C$2:$CZ$3000,MATCH(1,INDEX(('ce raw data'!$A$2:$A$3000=C443)*('ce raw data'!$B$2:$B$3000=$B484),,),0),MATCH(SUBSTITUTE(F446,"Allele","Height"),'ce raw data'!$C$1:$CZ$1,0))="","-",INDEX('ce raw data'!$C$2:$CZ$3000,MATCH(1,INDEX(('ce raw data'!$A$2:$A$3000=C443)*('ce raw data'!$B$2:$B$3000=$B484),,),0),MATCH(SUBSTITUTE(F446,"Allele","Height"),'ce raw data'!$C$1:$CZ$1,0))),"-")</f>
        <v>-</v>
      </c>
      <c r="G483" s="8" t="str">
        <f>IFERROR(IF(INDEX('ce raw data'!$C$2:$CZ$3000,MATCH(1,INDEX(('ce raw data'!$A$2:$A$3000=C443)*('ce raw data'!$B$2:$B$3000=$B484),,),0),MATCH(SUBSTITUTE(G446,"Allele","Height"),'ce raw data'!$C$1:$CZ$1,0))="","-",INDEX('ce raw data'!$C$2:$CZ$3000,MATCH(1,INDEX(('ce raw data'!$A$2:$A$3000=C443)*('ce raw data'!$B$2:$B$3000=$B484),,),0),MATCH(SUBSTITUTE(G446,"Allele","Height"),'ce raw data'!$C$1:$CZ$1,0))),"-")</f>
        <v>-</v>
      </c>
      <c r="H483" s="8" t="str">
        <f>IFERROR(IF(INDEX('ce raw data'!$C$2:$CZ$3000,MATCH(1,INDEX(('ce raw data'!$A$2:$A$3000=C443)*('ce raw data'!$B$2:$B$3000=$B484),,),0),MATCH(SUBSTITUTE(H446,"Allele","Height"),'ce raw data'!$C$1:$CZ$1,0))="","-",INDEX('ce raw data'!$C$2:$CZ$3000,MATCH(1,INDEX(('ce raw data'!$A$2:$A$3000=C443)*('ce raw data'!$B$2:$B$3000=$B484),,),0),MATCH(SUBSTITUTE(H446,"Allele","Height"),'ce raw data'!$C$1:$CZ$1,0))),"-")</f>
        <v>-</v>
      </c>
      <c r="I483" s="8" t="str">
        <f>IFERROR(IF(INDEX('ce raw data'!$C$2:$CZ$3000,MATCH(1,INDEX(('ce raw data'!$A$2:$A$3000=C443)*('ce raw data'!$B$2:$B$3000=$B484),,),0),MATCH(SUBSTITUTE(I446,"Allele","Height"),'ce raw data'!$C$1:$CZ$1,0))="","-",INDEX('ce raw data'!$C$2:$CZ$3000,MATCH(1,INDEX(('ce raw data'!$A$2:$A$3000=C443)*('ce raw data'!$B$2:$B$3000=$B484),,),0),MATCH(SUBSTITUTE(I446,"Allele","Height"),'ce raw data'!$C$1:$CZ$1,0))),"-")</f>
        <v>-</v>
      </c>
      <c r="J483" s="8" t="str">
        <f>IFERROR(IF(INDEX('ce raw data'!$C$2:$CZ$3000,MATCH(1,INDEX(('ce raw data'!$A$2:$A$3000=C443)*('ce raw data'!$B$2:$B$3000=$B484),,),0),MATCH(SUBSTITUTE(J446,"Allele","Height"),'ce raw data'!$C$1:$CZ$1,0))="","-",INDEX('ce raw data'!$C$2:$CZ$3000,MATCH(1,INDEX(('ce raw data'!$A$2:$A$3000=C443)*('ce raw data'!$B$2:$B$3000=$B484),,),0),MATCH(SUBSTITUTE(J446,"Allele","Height"),'ce raw data'!$C$1:$CZ$1,0))),"-")</f>
        <v>-</v>
      </c>
      <c r="K483" s="8" t="str">
        <f>IFERROR(IF(INDEX('ce raw data'!$C$2:$CZ$3000,MATCH(1,INDEX(('ce raw data'!$A$2:$A$3000=C443)*('ce raw data'!$B$2:$B$3000=$B484),,),0),MATCH(SUBSTITUTE(K446,"Allele","Height"),'ce raw data'!$C$1:$CZ$1,0))="","-",INDEX('ce raw data'!$C$2:$CZ$3000,MATCH(1,INDEX(('ce raw data'!$A$2:$A$3000=C443)*('ce raw data'!$B$2:$B$3000=$B484),,),0),MATCH(SUBSTITUTE(K446,"Allele","Height"),'ce raw data'!$C$1:$CZ$1,0))),"-")</f>
        <v>-</v>
      </c>
      <c r="L483" s="8" t="str">
        <f>IFERROR(IF(INDEX('ce raw data'!$C$2:$CZ$3000,MATCH(1,INDEX(('ce raw data'!$A$2:$A$3000=C443)*('ce raw data'!$B$2:$B$3000=$B484),,),0),MATCH(SUBSTITUTE(L446,"Allele","Height"),'ce raw data'!$C$1:$CZ$1,0))="","-",INDEX('ce raw data'!$C$2:$CZ$3000,MATCH(1,INDEX(('ce raw data'!$A$2:$A$3000=C443)*('ce raw data'!$B$2:$B$3000=$B484),,),0),MATCH(SUBSTITUTE(L446,"Allele","Height"),'ce raw data'!$C$1:$CZ$1,0))),"-")</f>
        <v>-</v>
      </c>
      <c r="M483" s="8" t="str">
        <f>IFERROR(IF(INDEX('ce raw data'!$C$2:$CZ$3000,MATCH(1,INDEX(('ce raw data'!$A$2:$A$3000=C443)*('ce raw data'!$B$2:$B$3000=$B484),,),0),MATCH(SUBSTITUTE(M446,"Allele","Height"),'ce raw data'!$C$1:$CZ$1,0))="","-",INDEX('ce raw data'!$C$2:$CZ$3000,MATCH(1,INDEX(('ce raw data'!$A$2:$A$3000=C443)*('ce raw data'!$B$2:$B$3000=$B484),,),0),MATCH(SUBSTITUTE(M446,"Allele","Height"),'ce raw data'!$C$1:$CZ$1,0))),"-")</f>
        <v>-</v>
      </c>
      <c r="N483" s="8" t="str">
        <f>IFERROR(IF(INDEX('ce raw data'!$C$2:$CZ$3000,MATCH(1,INDEX(('ce raw data'!$A$2:$A$3000=C443)*('ce raw data'!$B$2:$B$3000=$B484),,),0),MATCH(SUBSTITUTE(N446,"Allele","Height"),'ce raw data'!$C$1:$CZ$1,0))="","-",INDEX('ce raw data'!$C$2:$CZ$3000,MATCH(1,INDEX(('ce raw data'!$A$2:$A$3000=C443)*('ce raw data'!$B$2:$B$3000=$B484),,),0),MATCH(SUBSTITUTE(N446,"Allele","Height"),'ce raw data'!$C$1:$CZ$1,0))),"-")</f>
        <v>-</v>
      </c>
    </row>
    <row r="484" spans="2:14" x14ac:dyDescent="0.4">
      <c r="B484" s="12" t="str">
        <f>'Allele Call Table'!$A$107</f>
        <v>D8S1179</v>
      </c>
      <c r="C484" s="8" t="str">
        <f>IFERROR(IF(INDEX('ce raw data'!$C$2:$CZ$3000,MATCH(1,INDEX(('ce raw data'!$A$2:$A$3000=C443)*('ce raw data'!$B$2:$B$3000=$B484),,),0),MATCH(C446,'ce raw data'!$C$1:$CZ$1,0))="","-",INDEX('ce raw data'!$C$2:$CZ$3000,MATCH(1,INDEX(('ce raw data'!$A$2:$A$3000=C443)*('ce raw data'!$B$2:$B$3000=$B484),,),0),MATCH(C446,'ce raw data'!$C$1:$CZ$1,0))),"-")</f>
        <v>-</v>
      </c>
      <c r="D484" s="8" t="str">
        <f>IFERROR(IF(INDEX('ce raw data'!$C$2:$CZ$3000,MATCH(1,INDEX(('ce raw data'!$A$2:$A$3000=C443)*('ce raw data'!$B$2:$B$3000=$B484),,),0),MATCH(D446,'ce raw data'!$C$1:$CZ$1,0))="","-",INDEX('ce raw data'!$C$2:$CZ$3000,MATCH(1,INDEX(('ce raw data'!$A$2:$A$3000=C443)*('ce raw data'!$B$2:$B$3000=$B484),,),0),MATCH(D446,'ce raw data'!$C$1:$CZ$1,0))),"-")</f>
        <v>-</v>
      </c>
      <c r="E484" s="8" t="str">
        <f>IFERROR(IF(INDEX('ce raw data'!$C$2:$CZ$3000,MATCH(1,INDEX(('ce raw data'!$A$2:$A$3000=C443)*('ce raw data'!$B$2:$B$3000=$B484),,),0),MATCH(E446,'ce raw data'!$C$1:$CZ$1,0))="","-",INDEX('ce raw data'!$C$2:$CZ$3000,MATCH(1,INDEX(('ce raw data'!$A$2:$A$3000=C443)*('ce raw data'!$B$2:$B$3000=$B484),,),0),MATCH(E446,'ce raw data'!$C$1:$CZ$1,0))),"-")</f>
        <v>-</v>
      </c>
      <c r="F484" s="8" t="str">
        <f>IFERROR(IF(INDEX('ce raw data'!$C$2:$CZ$3000,MATCH(1,INDEX(('ce raw data'!$A$2:$A$3000=C443)*('ce raw data'!$B$2:$B$3000=$B484),,),0),MATCH(F446,'ce raw data'!$C$1:$CZ$1,0))="","-",INDEX('ce raw data'!$C$2:$CZ$3000,MATCH(1,INDEX(('ce raw data'!$A$2:$A$3000=C443)*('ce raw data'!$B$2:$B$3000=$B484),,),0),MATCH(F446,'ce raw data'!$C$1:$CZ$1,0))),"-")</f>
        <v>-</v>
      </c>
      <c r="G484" s="8" t="str">
        <f>IFERROR(IF(INDEX('ce raw data'!$C$2:$CZ$3000,MATCH(1,INDEX(('ce raw data'!$A$2:$A$3000=C443)*('ce raw data'!$B$2:$B$3000=$B484),,),0),MATCH(G446,'ce raw data'!$C$1:$CZ$1,0))="","-",INDEX('ce raw data'!$C$2:$CZ$3000,MATCH(1,INDEX(('ce raw data'!$A$2:$A$3000=C443)*('ce raw data'!$B$2:$B$3000=$B484),,),0),MATCH(G446,'ce raw data'!$C$1:$CZ$1,0))),"-")</f>
        <v>-</v>
      </c>
      <c r="H484" s="8" t="str">
        <f>IFERROR(IF(INDEX('ce raw data'!$C$2:$CZ$3000,MATCH(1,INDEX(('ce raw data'!$A$2:$A$3000=C443)*('ce raw data'!$B$2:$B$3000=$B484),,),0),MATCH(H446,'ce raw data'!$C$1:$CZ$1,0))="","-",INDEX('ce raw data'!$C$2:$CZ$3000,MATCH(1,INDEX(('ce raw data'!$A$2:$A$3000=C443)*('ce raw data'!$B$2:$B$3000=$B484),,),0),MATCH(H446,'ce raw data'!$C$1:$CZ$1,0))),"-")</f>
        <v>-</v>
      </c>
      <c r="I484" s="8" t="str">
        <f>IFERROR(IF(INDEX('ce raw data'!$C$2:$CZ$3000,MATCH(1,INDEX(('ce raw data'!$A$2:$A$3000=C443)*('ce raw data'!$B$2:$B$3000=$B484),,),0),MATCH(I446,'ce raw data'!$C$1:$CZ$1,0))="","-",INDEX('ce raw data'!$C$2:$CZ$3000,MATCH(1,INDEX(('ce raw data'!$A$2:$A$3000=C443)*('ce raw data'!$B$2:$B$3000=$B484),,),0),MATCH(I446,'ce raw data'!$C$1:$CZ$1,0))),"-")</f>
        <v>-</v>
      </c>
      <c r="J484" s="8" t="str">
        <f>IFERROR(IF(INDEX('ce raw data'!$C$2:$CZ$3000,MATCH(1,INDEX(('ce raw data'!$A$2:$A$3000=C443)*('ce raw data'!$B$2:$B$3000=$B484),,),0),MATCH(J446,'ce raw data'!$C$1:$CZ$1,0))="","-",INDEX('ce raw data'!$C$2:$CZ$3000,MATCH(1,INDEX(('ce raw data'!$A$2:$A$3000=C443)*('ce raw data'!$B$2:$B$3000=$B484),,),0),MATCH(J446,'ce raw data'!$C$1:$CZ$1,0))),"-")</f>
        <v>-</v>
      </c>
      <c r="K484" s="8" t="str">
        <f>IFERROR(IF(INDEX('ce raw data'!$C$2:$CZ$3000,MATCH(1,INDEX(('ce raw data'!$A$2:$A$3000=C443)*('ce raw data'!$B$2:$B$3000=$B484),,),0),MATCH(K446,'ce raw data'!$C$1:$CZ$1,0))="","-",INDEX('ce raw data'!$C$2:$CZ$3000,MATCH(1,INDEX(('ce raw data'!$A$2:$A$3000=C443)*('ce raw data'!$B$2:$B$3000=$B484),,),0),MATCH(K446,'ce raw data'!$C$1:$CZ$1,0))),"-")</f>
        <v>-</v>
      </c>
      <c r="L484" s="8" t="str">
        <f>IFERROR(IF(INDEX('ce raw data'!$C$2:$CZ$3000,MATCH(1,INDEX(('ce raw data'!$A$2:$A$3000=C443)*('ce raw data'!$B$2:$B$3000=$B484),,),0),MATCH(L446,'ce raw data'!$C$1:$CZ$1,0))="","-",INDEX('ce raw data'!$C$2:$CZ$3000,MATCH(1,INDEX(('ce raw data'!$A$2:$A$3000=C443)*('ce raw data'!$B$2:$B$3000=$B484),,),0),MATCH(L446,'ce raw data'!$C$1:$CZ$1,0))),"-")</f>
        <v>-</v>
      </c>
      <c r="M484" s="8" t="str">
        <f>IFERROR(IF(INDEX('ce raw data'!$C$2:$CZ$3000,MATCH(1,INDEX(('ce raw data'!$A$2:$A$3000=C443)*('ce raw data'!$B$2:$B$3000=$B484),,),0),MATCH(M446,'ce raw data'!$C$1:$CZ$1,0))="","-",INDEX('ce raw data'!$C$2:$CZ$3000,MATCH(1,INDEX(('ce raw data'!$A$2:$A$3000=C443)*('ce raw data'!$B$2:$B$3000=$B484),,),0),MATCH(M446,'ce raw data'!$C$1:$CZ$1,0))),"-")</f>
        <v>-</v>
      </c>
      <c r="N484" s="8" t="str">
        <f>IFERROR(IF(INDEX('ce raw data'!$C$2:$CZ$3000,MATCH(1,INDEX(('ce raw data'!$A$2:$A$3000=C443)*('ce raw data'!$B$2:$B$3000=$B484),,),0),MATCH(N446,'ce raw data'!$C$1:$CZ$1,0))="","-",INDEX('ce raw data'!$C$2:$CZ$3000,MATCH(1,INDEX(('ce raw data'!$A$2:$A$3000=C443)*('ce raw data'!$B$2:$B$3000=$B484),,),0),MATCH(N446,'ce raw data'!$C$1:$CZ$1,0))),"-")</f>
        <v>-</v>
      </c>
    </row>
    <row r="485" spans="2:14" hidden="1" x14ac:dyDescent="0.4">
      <c r="B485" s="12"/>
      <c r="C485" s="8" t="str">
        <f>IFERROR(IF(INDEX('ce raw data'!$C$2:$CZ$3000,MATCH(1,INDEX(('ce raw data'!$A$2:$A$3000=C443)*('ce raw data'!$B$2:$B$3000=$B486),,),0),MATCH(SUBSTITUTE(C446,"Allele","Height"),'ce raw data'!$C$1:$CZ$1,0))="","-",INDEX('ce raw data'!$C$2:$CZ$3000,MATCH(1,INDEX(('ce raw data'!$A$2:$A$3000=C443)*('ce raw data'!$B$2:$B$3000=$B486),,),0),MATCH(SUBSTITUTE(C446,"Allele","Height"),'ce raw data'!$C$1:$CZ$1,0))),"-")</f>
        <v>-</v>
      </c>
      <c r="D485" s="8" t="str">
        <f>IFERROR(IF(INDEX('ce raw data'!$C$2:$CZ$3000,MATCH(1,INDEX(('ce raw data'!$A$2:$A$3000=C443)*('ce raw data'!$B$2:$B$3000=$B486),,),0),MATCH(SUBSTITUTE(D446,"Allele","Height"),'ce raw data'!$C$1:$CZ$1,0))="","-",INDEX('ce raw data'!$C$2:$CZ$3000,MATCH(1,INDEX(('ce raw data'!$A$2:$A$3000=C443)*('ce raw data'!$B$2:$B$3000=$B486),,),0),MATCH(SUBSTITUTE(D446,"Allele","Height"),'ce raw data'!$C$1:$CZ$1,0))),"-")</f>
        <v>-</v>
      </c>
      <c r="E485" s="8" t="str">
        <f>IFERROR(IF(INDEX('ce raw data'!$C$2:$CZ$3000,MATCH(1,INDEX(('ce raw data'!$A$2:$A$3000=C443)*('ce raw data'!$B$2:$B$3000=$B486),,),0),MATCH(SUBSTITUTE(E446,"Allele","Height"),'ce raw data'!$C$1:$CZ$1,0))="","-",INDEX('ce raw data'!$C$2:$CZ$3000,MATCH(1,INDEX(('ce raw data'!$A$2:$A$3000=C443)*('ce raw data'!$B$2:$B$3000=$B486),,),0),MATCH(SUBSTITUTE(E446,"Allele","Height"),'ce raw data'!$C$1:$CZ$1,0))),"-")</f>
        <v>-</v>
      </c>
      <c r="F485" s="8" t="str">
        <f>IFERROR(IF(INDEX('ce raw data'!$C$2:$CZ$3000,MATCH(1,INDEX(('ce raw data'!$A$2:$A$3000=C443)*('ce raw data'!$B$2:$B$3000=$B486),,),0),MATCH(SUBSTITUTE(F446,"Allele","Height"),'ce raw data'!$C$1:$CZ$1,0))="","-",INDEX('ce raw data'!$C$2:$CZ$3000,MATCH(1,INDEX(('ce raw data'!$A$2:$A$3000=C443)*('ce raw data'!$B$2:$B$3000=$B486),,),0),MATCH(SUBSTITUTE(F446,"Allele","Height"),'ce raw data'!$C$1:$CZ$1,0))),"-")</f>
        <v>-</v>
      </c>
      <c r="G485" s="8" t="str">
        <f>IFERROR(IF(INDEX('ce raw data'!$C$2:$CZ$3000,MATCH(1,INDEX(('ce raw data'!$A$2:$A$3000=C443)*('ce raw data'!$B$2:$B$3000=$B486),,),0),MATCH(SUBSTITUTE(G446,"Allele","Height"),'ce raw data'!$C$1:$CZ$1,0))="","-",INDEX('ce raw data'!$C$2:$CZ$3000,MATCH(1,INDEX(('ce raw data'!$A$2:$A$3000=C443)*('ce raw data'!$B$2:$B$3000=$B486),,),0),MATCH(SUBSTITUTE(G446,"Allele","Height"),'ce raw data'!$C$1:$CZ$1,0))),"-")</f>
        <v>-</v>
      </c>
      <c r="H485" s="8" t="str">
        <f>IFERROR(IF(INDEX('ce raw data'!$C$2:$CZ$3000,MATCH(1,INDEX(('ce raw data'!$A$2:$A$3000=C443)*('ce raw data'!$B$2:$B$3000=$B486),,),0),MATCH(SUBSTITUTE(H446,"Allele","Height"),'ce raw data'!$C$1:$CZ$1,0))="","-",INDEX('ce raw data'!$C$2:$CZ$3000,MATCH(1,INDEX(('ce raw data'!$A$2:$A$3000=C443)*('ce raw data'!$B$2:$B$3000=$B486),,),0),MATCH(SUBSTITUTE(H446,"Allele","Height"),'ce raw data'!$C$1:$CZ$1,0))),"-")</f>
        <v>-</v>
      </c>
      <c r="I485" s="8" t="str">
        <f>IFERROR(IF(INDEX('ce raw data'!$C$2:$CZ$3000,MATCH(1,INDEX(('ce raw data'!$A$2:$A$3000=C443)*('ce raw data'!$B$2:$B$3000=$B486),,),0),MATCH(SUBSTITUTE(I446,"Allele","Height"),'ce raw data'!$C$1:$CZ$1,0))="","-",INDEX('ce raw data'!$C$2:$CZ$3000,MATCH(1,INDEX(('ce raw data'!$A$2:$A$3000=C443)*('ce raw data'!$B$2:$B$3000=$B486),,),0),MATCH(SUBSTITUTE(I446,"Allele","Height"),'ce raw data'!$C$1:$CZ$1,0))),"-")</f>
        <v>-</v>
      </c>
      <c r="J485" s="8" t="str">
        <f>IFERROR(IF(INDEX('ce raw data'!$C$2:$CZ$3000,MATCH(1,INDEX(('ce raw data'!$A$2:$A$3000=C443)*('ce raw data'!$B$2:$B$3000=$B486),,),0),MATCH(SUBSTITUTE(J446,"Allele","Height"),'ce raw data'!$C$1:$CZ$1,0))="","-",INDEX('ce raw data'!$C$2:$CZ$3000,MATCH(1,INDEX(('ce raw data'!$A$2:$A$3000=C443)*('ce raw data'!$B$2:$B$3000=$B486),,),0),MATCH(SUBSTITUTE(J446,"Allele","Height"),'ce raw data'!$C$1:$CZ$1,0))),"-")</f>
        <v>-</v>
      </c>
      <c r="K485" s="8" t="str">
        <f>IFERROR(IF(INDEX('ce raw data'!$C$2:$CZ$3000,MATCH(1,INDEX(('ce raw data'!$A$2:$A$3000=C443)*('ce raw data'!$B$2:$B$3000=$B486),,),0),MATCH(SUBSTITUTE(K446,"Allele","Height"),'ce raw data'!$C$1:$CZ$1,0))="","-",INDEX('ce raw data'!$C$2:$CZ$3000,MATCH(1,INDEX(('ce raw data'!$A$2:$A$3000=C443)*('ce raw data'!$B$2:$B$3000=$B486),,),0),MATCH(SUBSTITUTE(K446,"Allele","Height"),'ce raw data'!$C$1:$CZ$1,0))),"-")</f>
        <v>-</v>
      </c>
      <c r="L485" s="8" t="str">
        <f>IFERROR(IF(INDEX('ce raw data'!$C$2:$CZ$3000,MATCH(1,INDEX(('ce raw data'!$A$2:$A$3000=C443)*('ce raw data'!$B$2:$B$3000=$B486),,),0),MATCH(SUBSTITUTE(L446,"Allele","Height"),'ce raw data'!$C$1:$CZ$1,0))="","-",INDEX('ce raw data'!$C$2:$CZ$3000,MATCH(1,INDEX(('ce raw data'!$A$2:$A$3000=C443)*('ce raw data'!$B$2:$B$3000=$B486),,),0),MATCH(SUBSTITUTE(L446,"Allele","Height"),'ce raw data'!$C$1:$CZ$1,0))),"-")</f>
        <v>-</v>
      </c>
      <c r="M485" s="8" t="str">
        <f>IFERROR(IF(INDEX('ce raw data'!$C$2:$CZ$3000,MATCH(1,INDEX(('ce raw data'!$A$2:$A$3000=C443)*('ce raw data'!$B$2:$B$3000=$B486),,),0),MATCH(SUBSTITUTE(M446,"Allele","Height"),'ce raw data'!$C$1:$CZ$1,0))="","-",INDEX('ce raw data'!$C$2:$CZ$3000,MATCH(1,INDEX(('ce raw data'!$A$2:$A$3000=C443)*('ce raw data'!$B$2:$B$3000=$B486),,),0),MATCH(SUBSTITUTE(M446,"Allele","Height"),'ce raw data'!$C$1:$CZ$1,0))),"-")</f>
        <v>-</v>
      </c>
      <c r="N485" s="8" t="str">
        <f>IFERROR(IF(INDEX('ce raw data'!$C$2:$CZ$3000,MATCH(1,INDEX(('ce raw data'!$A$2:$A$3000=C443)*('ce raw data'!$B$2:$B$3000=$B486),,),0),MATCH(SUBSTITUTE(N446,"Allele","Height"),'ce raw data'!$C$1:$CZ$1,0))="","-",INDEX('ce raw data'!$C$2:$CZ$3000,MATCH(1,INDEX(('ce raw data'!$A$2:$A$3000=C443)*('ce raw data'!$B$2:$B$3000=$B486),,),0),MATCH(SUBSTITUTE(N446,"Allele","Height"),'ce raw data'!$C$1:$CZ$1,0))),"-")</f>
        <v>-</v>
      </c>
    </row>
    <row r="486" spans="2:14" x14ac:dyDescent="0.4">
      <c r="B486" s="12" t="str">
        <f>'Allele Call Table'!$A$109</f>
        <v>D12S391</v>
      </c>
      <c r="C486" s="8" t="str">
        <f>IFERROR(IF(INDEX('ce raw data'!$C$2:$CZ$3000,MATCH(1,INDEX(('ce raw data'!$A$2:$A$3000=C443)*('ce raw data'!$B$2:$B$3000=$B486),,),0),MATCH(C446,'ce raw data'!$C$1:$CZ$1,0))="","-",INDEX('ce raw data'!$C$2:$CZ$3000,MATCH(1,INDEX(('ce raw data'!$A$2:$A$3000=C443)*('ce raw data'!$B$2:$B$3000=$B486),,),0),MATCH(C446,'ce raw data'!$C$1:$CZ$1,0))),"-")</f>
        <v>-</v>
      </c>
      <c r="D486" s="8" t="str">
        <f>IFERROR(IF(INDEX('ce raw data'!$C$2:$CZ$3000,MATCH(1,INDEX(('ce raw data'!$A$2:$A$3000=C443)*('ce raw data'!$B$2:$B$3000=$B486),,),0),MATCH(D446,'ce raw data'!$C$1:$CZ$1,0))="","-",INDEX('ce raw data'!$C$2:$CZ$3000,MATCH(1,INDEX(('ce raw data'!$A$2:$A$3000=C443)*('ce raw data'!$B$2:$B$3000=$B486),,),0),MATCH(D446,'ce raw data'!$C$1:$CZ$1,0))),"-")</f>
        <v>-</v>
      </c>
      <c r="E486" s="8" t="str">
        <f>IFERROR(IF(INDEX('ce raw data'!$C$2:$CZ$3000,MATCH(1,INDEX(('ce raw data'!$A$2:$A$3000=C443)*('ce raw data'!$B$2:$B$3000=$B486),,),0),MATCH(E446,'ce raw data'!$C$1:$CZ$1,0))="","-",INDEX('ce raw data'!$C$2:$CZ$3000,MATCH(1,INDEX(('ce raw data'!$A$2:$A$3000=C443)*('ce raw data'!$B$2:$B$3000=$B486),,),0),MATCH(E446,'ce raw data'!$C$1:$CZ$1,0))),"-")</f>
        <v>-</v>
      </c>
      <c r="F486" s="8" t="str">
        <f>IFERROR(IF(INDEX('ce raw data'!$C$2:$CZ$3000,MATCH(1,INDEX(('ce raw data'!$A$2:$A$3000=C443)*('ce raw data'!$B$2:$B$3000=$B486),,),0),MATCH(F446,'ce raw data'!$C$1:$CZ$1,0))="","-",INDEX('ce raw data'!$C$2:$CZ$3000,MATCH(1,INDEX(('ce raw data'!$A$2:$A$3000=C443)*('ce raw data'!$B$2:$B$3000=$B486),,),0),MATCH(F446,'ce raw data'!$C$1:$CZ$1,0))),"-")</f>
        <v>-</v>
      </c>
      <c r="G486" s="8" t="str">
        <f>IFERROR(IF(INDEX('ce raw data'!$C$2:$CZ$3000,MATCH(1,INDEX(('ce raw data'!$A$2:$A$3000=C443)*('ce raw data'!$B$2:$B$3000=$B486),,),0),MATCH(G446,'ce raw data'!$C$1:$CZ$1,0))="","-",INDEX('ce raw data'!$C$2:$CZ$3000,MATCH(1,INDEX(('ce raw data'!$A$2:$A$3000=C443)*('ce raw data'!$B$2:$B$3000=$B486),,),0),MATCH(G446,'ce raw data'!$C$1:$CZ$1,0))),"-")</f>
        <v>-</v>
      </c>
      <c r="H486" s="8" t="str">
        <f>IFERROR(IF(INDEX('ce raw data'!$C$2:$CZ$3000,MATCH(1,INDEX(('ce raw data'!$A$2:$A$3000=C443)*('ce raw data'!$B$2:$B$3000=$B486),,),0),MATCH(H446,'ce raw data'!$C$1:$CZ$1,0))="","-",INDEX('ce raw data'!$C$2:$CZ$3000,MATCH(1,INDEX(('ce raw data'!$A$2:$A$3000=C443)*('ce raw data'!$B$2:$B$3000=$B486),,),0),MATCH(H446,'ce raw data'!$C$1:$CZ$1,0))),"-")</f>
        <v>-</v>
      </c>
      <c r="I486" s="8" t="str">
        <f>IFERROR(IF(INDEX('ce raw data'!$C$2:$CZ$3000,MATCH(1,INDEX(('ce raw data'!$A$2:$A$3000=C443)*('ce raw data'!$B$2:$B$3000=$B486),,),0),MATCH(I446,'ce raw data'!$C$1:$CZ$1,0))="","-",INDEX('ce raw data'!$C$2:$CZ$3000,MATCH(1,INDEX(('ce raw data'!$A$2:$A$3000=C443)*('ce raw data'!$B$2:$B$3000=$B486),,),0),MATCH(I446,'ce raw data'!$C$1:$CZ$1,0))),"-")</f>
        <v>-</v>
      </c>
      <c r="J486" s="8" t="str">
        <f>IFERROR(IF(INDEX('ce raw data'!$C$2:$CZ$3000,MATCH(1,INDEX(('ce raw data'!$A$2:$A$3000=C443)*('ce raw data'!$B$2:$B$3000=$B486),,),0),MATCH(J446,'ce raw data'!$C$1:$CZ$1,0))="","-",INDEX('ce raw data'!$C$2:$CZ$3000,MATCH(1,INDEX(('ce raw data'!$A$2:$A$3000=C443)*('ce raw data'!$B$2:$B$3000=$B486),,),0),MATCH(J446,'ce raw data'!$C$1:$CZ$1,0))),"-")</f>
        <v>-</v>
      </c>
      <c r="K486" s="8" t="str">
        <f>IFERROR(IF(INDEX('ce raw data'!$C$2:$CZ$3000,MATCH(1,INDEX(('ce raw data'!$A$2:$A$3000=C443)*('ce raw data'!$B$2:$B$3000=$B486),,),0),MATCH(K446,'ce raw data'!$C$1:$CZ$1,0))="","-",INDEX('ce raw data'!$C$2:$CZ$3000,MATCH(1,INDEX(('ce raw data'!$A$2:$A$3000=C443)*('ce raw data'!$B$2:$B$3000=$B486),,),0),MATCH(K446,'ce raw data'!$C$1:$CZ$1,0))),"-")</f>
        <v>-</v>
      </c>
      <c r="L486" s="8" t="str">
        <f>IFERROR(IF(INDEX('ce raw data'!$C$2:$CZ$3000,MATCH(1,INDEX(('ce raw data'!$A$2:$A$3000=C443)*('ce raw data'!$B$2:$B$3000=$B486),,),0),MATCH(L446,'ce raw data'!$C$1:$CZ$1,0))="","-",INDEX('ce raw data'!$C$2:$CZ$3000,MATCH(1,INDEX(('ce raw data'!$A$2:$A$3000=C443)*('ce raw data'!$B$2:$B$3000=$B486),,),0),MATCH(L446,'ce raw data'!$C$1:$CZ$1,0))),"-")</f>
        <v>-</v>
      </c>
      <c r="M486" s="8" t="str">
        <f>IFERROR(IF(INDEX('ce raw data'!$C$2:$CZ$3000,MATCH(1,INDEX(('ce raw data'!$A$2:$A$3000=C443)*('ce raw data'!$B$2:$B$3000=$B486),,),0),MATCH(M446,'ce raw data'!$C$1:$CZ$1,0))="","-",INDEX('ce raw data'!$C$2:$CZ$3000,MATCH(1,INDEX(('ce raw data'!$A$2:$A$3000=C443)*('ce raw data'!$B$2:$B$3000=$B486),,),0),MATCH(M446,'ce raw data'!$C$1:$CZ$1,0))),"-")</f>
        <v>-</v>
      </c>
      <c r="N486" s="8" t="str">
        <f>IFERROR(IF(INDEX('ce raw data'!$C$2:$CZ$3000,MATCH(1,INDEX(('ce raw data'!$A$2:$A$3000=C443)*('ce raw data'!$B$2:$B$3000=$B486),,),0),MATCH(N446,'ce raw data'!$C$1:$CZ$1,0))="","-",INDEX('ce raw data'!$C$2:$CZ$3000,MATCH(1,INDEX(('ce raw data'!$A$2:$A$3000=C443)*('ce raw data'!$B$2:$B$3000=$B486),,),0),MATCH(N446,'ce raw data'!$C$1:$CZ$1,0))),"-")</f>
        <v>-</v>
      </c>
    </row>
    <row r="487" spans="2:14" hidden="1" x14ac:dyDescent="0.4">
      <c r="B487" s="12"/>
      <c r="C487" s="8" t="str">
        <f>IFERROR(IF(INDEX('ce raw data'!$C$2:$CZ$3000,MATCH(1,INDEX(('ce raw data'!$A$2:$A$3000=C443)*('ce raw data'!$B$2:$B$3000=$B488),,),0),MATCH(SUBSTITUTE(C446,"Allele","Height"),'ce raw data'!$C$1:$CZ$1,0))="","-",INDEX('ce raw data'!$C$2:$CZ$3000,MATCH(1,INDEX(('ce raw data'!$A$2:$A$3000=C443)*('ce raw data'!$B$2:$B$3000=$B488),,),0),MATCH(SUBSTITUTE(C446,"Allele","Height"),'ce raw data'!$C$1:$CZ$1,0))),"-")</f>
        <v>-</v>
      </c>
      <c r="D487" s="8" t="str">
        <f>IFERROR(IF(INDEX('ce raw data'!$C$2:$CZ$3000,MATCH(1,INDEX(('ce raw data'!$A$2:$A$3000=C443)*('ce raw data'!$B$2:$B$3000=$B488),,),0),MATCH(SUBSTITUTE(D446,"Allele","Height"),'ce raw data'!$C$1:$CZ$1,0))="","-",INDEX('ce raw data'!$C$2:$CZ$3000,MATCH(1,INDEX(('ce raw data'!$A$2:$A$3000=C443)*('ce raw data'!$B$2:$B$3000=$B488),,),0),MATCH(SUBSTITUTE(D446,"Allele","Height"),'ce raw data'!$C$1:$CZ$1,0))),"-")</f>
        <v>-</v>
      </c>
      <c r="E487" s="8" t="str">
        <f>IFERROR(IF(INDEX('ce raw data'!$C$2:$CZ$3000,MATCH(1,INDEX(('ce raw data'!$A$2:$A$3000=C443)*('ce raw data'!$B$2:$B$3000=$B488),,),0),MATCH(SUBSTITUTE(E446,"Allele","Height"),'ce raw data'!$C$1:$CZ$1,0))="","-",INDEX('ce raw data'!$C$2:$CZ$3000,MATCH(1,INDEX(('ce raw data'!$A$2:$A$3000=C443)*('ce raw data'!$B$2:$B$3000=$B488),,),0),MATCH(SUBSTITUTE(E446,"Allele","Height"),'ce raw data'!$C$1:$CZ$1,0))),"-")</f>
        <v>-</v>
      </c>
      <c r="F487" s="8" t="str">
        <f>IFERROR(IF(INDEX('ce raw data'!$C$2:$CZ$3000,MATCH(1,INDEX(('ce raw data'!$A$2:$A$3000=C443)*('ce raw data'!$B$2:$B$3000=$B488),,),0),MATCH(SUBSTITUTE(F446,"Allele","Height"),'ce raw data'!$C$1:$CZ$1,0))="","-",INDEX('ce raw data'!$C$2:$CZ$3000,MATCH(1,INDEX(('ce raw data'!$A$2:$A$3000=C443)*('ce raw data'!$B$2:$B$3000=$B488),,),0),MATCH(SUBSTITUTE(F446,"Allele","Height"),'ce raw data'!$C$1:$CZ$1,0))),"-")</f>
        <v>-</v>
      </c>
      <c r="G487" s="8" t="str">
        <f>IFERROR(IF(INDEX('ce raw data'!$C$2:$CZ$3000,MATCH(1,INDEX(('ce raw data'!$A$2:$A$3000=C443)*('ce raw data'!$B$2:$B$3000=$B488),,),0),MATCH(SUBSTITUTE(G446,"Allele","Height"),'ce raw data'!$C$1:$CZ$1,0))="","-",INDEX('ce raw data'!$C$2:$CZ$3000,MATCH(1,INDEX(('ce raw data'!$A$2:$A$3000=C443)*('ce raw data'!$B$2:$B$3000=$B488),,),0),MATCH(SUBSTITUTE(G446,"Allele","Height"),'ce raw data'!$C$1:$CZ$1,0))),"-")</f>
        <v>-</v>
      </c>
      <c r="H487" s="8" t="str">
        <f>IFERROR(IF(INDEX('ce raw data'!$C$2:$CZ$3000,MATCH(1,INDEX(('ce raw data'!$A$2:$A$3000=C443)*('ce raw data'!$B$2:$B$3000=$B488),,),0),MATCH(SUBSTITUTE(H446,"Allele","Height"),'ce raw data'!$C$1:$CZ$1,0))="","-",INDEX('ce raw data'!$C$2:$CZ$3000,MATCH(1,INDEX(('ce raw data'!$A$2:$A$3000=C443)*('ce raw data'!$B$2:$B$3000=$B488),,),0),MATCH(SUBSTITUTE(H446,"Allele","Height"),'ce raw data'!$C$1:$CZ$1,0))),"-")</f>
        <v>-</v>
      </c>
      <c r="I487" s="8" t="str">
        <f>IFERROR(IF(INDEX('ce raw data'!$C$2:$CZ$3000,MATCH(1,INDEX(('ce raw data'!$A$2:$A$3000=C443)*('ce raw data'!$B$2:$B$3000=$B488),,),0),MATCH(SUBSTITUTE(I446,"Allele","Height"),'ce raw data'!$C$1:$CZ$1,0))="","-",INDEX('ce raw data'!$C$2:$CZ$3000,MATCH(1,INDEX(('ce raw data'!$A$2:$A$3000=C443)*('ce raw data'!$B$2:$B$3000=$B488),,),0),MATCH(SUBSTITUTE(I446,"Allele","Height"),'ce raw data'!$C$1:$CZ$1,0))),"-")</f>
        <v>-</v>
      </c>
      <c r="J487" s="8" t="str">
        <f>IFERROR(IF(INDEX('ce raw data'!$C$2:$CZ$3000,MATCH(1,INDEX(('ce raw data'!$A$2:$A$3000=C443)*('ce raw data'!$B$2:$B$3000=$B488),,),0),MATCH(SUBSTITUTE(J446,"Allele","Height"),'ce raw data'!$C$1:$CZ$1,0))="","-",INDEX('ce raw data'!$C$2:$CZ$3000,MATCH(1,INDEX(('ce raw data'!$A$2:$A$3000=C443)*('ce raw data'!$B$2:$B$3000=$B488),,),0),MATCH(SUBSTITUTE(J446,"Allele","Height"),'ce raw data'!$C$1:$CZ$1,0))),"-")</f>
        <v>-</v>
      </c>
      <c r="K487" s="8" t="str">
        <f>IFERROR(IF(INDEX('ce raw data'!$C$2:$CZ$3000,MATCH(1,INDEX(('ce raw data'!$A$2:$A$3000=C443)*('ce raw data'!$B$2:$B$3000=$B488),,),0),MATCH(SUBSTITUTE(K446,"Allele","Height"),'ce raw data'!$C$1:$CZ$1,0))="","-",INDEX('ce raw data'!$C$2:$CZ$3000,MATCH(1,INDEX(('ce raw data'!$A$2:$A$3000=C443)*('ce raw data'!$B$2:$B$3000=$B488),,),0),MATCH(SUBSTITUTE(K446,"Allele","Height"),'ce raw data'!$C$1:$CZ$1,0))),"-")</f>
        <v>-</v>
      </c>
      <c r="L487" s="8" t="str">
        <f>IFERROR(IF(INDEX('ce raw data'!$C$2:$CZ$3000,MATCH(1,INDEX(('ce raw data'!$A$2:$A$3000=C443)*('ce raw data'!$B$2:$B$3000=$B488),,),0),MATCH(SUBSTITUTE(L446,"Allele","Height"),'ce raw data'!$C$1:$CZ$1,0))="","-",INDEX('ce raw data'!$C$2:$CZ$3000,MATCH(1,INDEX(('ce raw data'!$A$2:$A$3000=C443)*('ce raw data'!$B$2:$B$3000=$B488),,),0),MATCH(SUBSTITUTE(L446,"Allele","Height"),'ce raw data'!$C$1:$CZ$1,0))),"-")</f>
        <v>-</v>
      </c>
      <c r="M487" s="8" t="str">
        <f>IFERROR(IF(INDEX('ce raw data'!$C$2:$CZ$3000,MATCH(1,INDEX(('ce raw data'!$A$2:$A$3000=C443)*('ce raw data'!$B$2:$B$3000=$B488),,),0),MATCH(SUBSTITUTE(M446,"Allele","Height"),'ce raw data'!$C$1:$CZ$1,0))="","-",INDEX('ce raw data'!$C$2:$CZ$3000,MATCH(1,INDEX(('ce raw data'!$A$2:$A$3000=C443)*('ce raw data'!$B$2:$B$3000=$B488),,),0),MATCH(SUBSTITUTE(M446,"Allele","Height"),'ce raw data'!$C$1:$CZ$1,0))),"-")</f>
        <v>-</v>
      </c>
      <c r="N487" s="8" t="str">
        <f>IFERROR(IF(INDEX('ce raw data'!$C$2:$CZ$3000,MATCH(1,INDEX(('ce raw data'!$A$2:$A$3000=C443)*('ce raw data'!$B$2:$B$3000=$B488),,),0),MATCH(SUBSTITUTE(N446,"Allele","Height"),'ce raw data'!$C$1:$CZ$1,0))="","-",INDEX('ce raw data'!$C$2:$CZ$3000,MATCH(1,INDEX(('ce raw data'!$A$2:$A$3000=C443)*('ce raw data'!$B$2:$B$3000=$B488),,),0),MATCH(SUBSTITUTE(N446,"Allele","Height"),'ce raw data'!$C$1:$CZ$1,0))),"-")</f>
        <v>-</v>
      </c>
    </row>
    <row r="488" spans="2:14" x14ac:dyDescent="0.4">
      <c r="B488" s="12" t="str">
        <f>'Allele Call Table'!$A$111</f>
        <v>D19S433</v>
      </c>
      <c r="C488" s="8" t="str">
        <f>IFERROR(IF(INDEX('ce raw data'!$C$2:$CZ$3000,MATCH(1,INDEX(('ce raw data'!$A$2:$A$3000=C443)*('ce raw data'!$B$2:$B$3000=$B488),,),0),MATCH(C446,'ce raw data'!$C$1:$CZ$1,0))="","-",INDEX('ce raw data'!$C$2:$CZ$3000,MATCH(1,INDEX(('ce raw data'!$A$2:$A$3000=C443)*('ce raw data'!$B$2:$B$3000=$B488),,),0),MATCH(C446,'ce raw data'!$C$1:$CZ$1,0))),"-")</f>
        <v>-</v>
      </c>
      <c r="D488" s="8" t="str">
        <f>IFERROR(IF(INDEX('ce raw data'!$C$2:$CZ$3000,MATCH(1,INDEX(('ce raw data'!$A$2:$A$3000=C443)*('ce raw data'!$B$2:$B$3000=$B488),,),0),MATCH(D446,'ce raw data'!$C$1:$CZ$1,0))="","-",INDEX('ce raw data'!$C$2:$CZ$3000,MATCH(1,INDEX(('ce raw data'!$A$2:$A$3000=C443)*('ce raw data'!$B$2:$B$3000=$B488),,),0),MATCH(D446,'ce raw data'!$C$1:$CZ$1,0))),"-")</f>
        <v>-</v>
      </c>
      <c r="E488" s="8" t="str">
        <f>IFERROR(IF(INDEX('ce raw data'!$C$2:$CZ$3000,MATCH(1,INDEX(('ce raw data'!$A$2:$A$3000=C443)*('ce raw data'!$B$2:$B$3000=$B488),,),0),MATCH(E446,'ce raw data'!$C$1:$CZ$1,0))="","-",INDEX('ce raw data'!$C$2:$CZ$3000,MATCH(1,INDEX(('ce raw data'!$A$2:$A$3000=C443)*('ce raw data'!$B$2:$B$3000=$B488),,),0),MATCH(E446,'ce raw data'!$C$1:$CZ$1,0))),"-")</f>
        <v>-</v>
      </c>
      <c r="F488" s="8" t="str">
        <f>IFERROR(IF(INDEX('ce raw data'!$C$2:$CZ$3000,MATCH(1,INDEX(('ce raw data'!$A$2:$A$3000=C443)*('ce raw data'!$B$2:$B$3000=$B488),,),0),MATCH(F446,'ce raw data'!$C$1:$CZ$1,0))="","-",INDEX('ce raw data'!$C$2:$CZ$3000,MATCH(1,INDEX(('ce raw data'!$A$2:$A$3000=C443)*('ce raw data'!$B$2:$B$3000=$B488),,),0),MATCH(F446,'ce raw data'!$C$1:$CZ$1,0))),"-")</f>
        <v>-</v>
      </c>
      <c r="G488" s="8" t="str">
        <f>IFERROR(IF(INDEX('ce raw data'!$C$2:$CZ$3000,MATCH(1,INDEX(('ce raw data'!$A$2:$A$3000=C443)*('ce raw data'!$B$2:$B$3000=$B488),,),0),MATCH(G446,'ce raw data'!$C$1:$CZ$1,0))="","-",INDEX('ce raw data'!$C$2:$CZ$3000,MATCH(1,INDEX(('ce raw data'!$A$2:$A$3000=C443)*('ce raw data'!$B$2:$B$3000=$B488),,),0),MATCH(G446,'ce raw data'!$C$1:$CZ$1,0))),"-")</f>
        <v>-</v>
      </c>
      <c r="H488" s="8" t="str">
        <f>IFERROR(IF(INDEX('ce raw data'!$C$2:$CZ$3000,MATCH(1,INDEX(('ce raw data'!$A$2:$A$3000=C443)*('ce raw data'!$B$2:$B$3000=$B488),,),0),MATCH(H446,'ce raw data'!$C$1:$CZ$1,0))="","-",INDEX('ce raw data'!$C$2:$CZ$3000,MATCH(1,INDEX(('ce raw data'!$A$2:$A$3000=C443)*('ce raw data'!$B$2:$B$3000=$B488),,),0),MATCH(H446,'ce raw data'!$C$1:$CZ$1,0))),"-")</f>
        <v>-</v>
      </c>
      <c r="I488" s="8" t="str">
        <f>IFERROR(IF(INDEX('ce raw data'!$C$2:$CZ$3000,MATCH(1,INDEX(('ce raw data'!$A$2:$A$3000=C443)*('ce raw data'!$B$2:$B$3000=$B488),,),0),MATCH(I446,'ce raw data'!$C$1:$CZ$1,0))="","-",INDEX('ce raw data'!$C$2:$CZ$3000,MATCH(1,INDEX(('ce raw data'!$A$2:$A$3000=C443)*('ce raw data'!$B$2:$B$3000=$B488),,),0),MATCH(I446,'ce raw data'!$C$1:$CZ$1,0))),"-")</f>
        <v>-</v>
      </c>
      <c r="J488" s="8" t="str">
        <f>IFERROR(IF(INDEX('ce raw data'!$C$2:$CZ$3000,MATCH(1,INDEX(('ce raw data'!$A$2:$A$3000=C443)*('ce raw data'!$B$2:$B$3000=$B488),,),0),MATCH(J446,'ce raw data'!$C$1:$CZ$1,0))="","-",INDEX('ce raw data'!$C$2:$CZ$3000,MATCH(1,INDEX(('ce raw data'!$A$2:$A$3000=C443)*('ce raw data'!$B$2:$B$3000=$B488),,),0),MATCH(J446,'ce raw data'!$C$1:$CZ$1,0))),"-")</f>
        <v>-</v>
      </c>
      <c r="K488" s="8" t="str">
        <f>IFERROR(IF(INDEX('ce raw data'!$C$2:$CZ$3000,MATCH(1,INDEX(('ce raw data'!$A$2:$A$3000=C443)*('ce raw data'!$B$2:$B$3000=$B488),,),0),MATCH(K446,'ce raw data'!$C$1:$CZ$1,0))="","-",INDEX('ce raw data'!$C$2:$CZ$3000,MATCH(1,INDEX(('ce raw data'!$A$2:$A$3000=C443)*('ce raw data'!$B$2:$B$3000=$B488),,),0),MATCH(K446,'ce raw data'!$C$1:$CZ$1,0))),"-")</f>
        <v>-</v>
      </c>
      <c r="L488" s="8" t="str">
        <f>IFERROR(IF(INDEX('ce raw data'!$C$2:$CZ$3000,MATCH(1,INDEX(('ce raw data'!$A$2:$A$3000=C443)*('ce raw data'!$B$2:$B$3000=$B488),,),0),MATCH(L446,'ce raw data'!$C$1:$CZ$1,0))="","-",INDEX('ce raw data'!$C$2:$CZ$3000,MATCH(1,INDEX(('ce raw data'!$A$2:$A$3000=C443)*('ce raw data'!$B$2:$B$3000=$B488),,),0),MATCH(L446,'ce raw data'!$C$1:$CZ$1,0))),"-")</f>
        <v>-</v>
      </c>
      <c r="M488" s="8" t="str">
        <f>IFERROR(IF(INDEX('ce raw data'!$C$2:$CZ$3000,MATCH(1,INDEX(('ce raw data'!$A$2:$A$3000=C443)*('ce raw data'!$B$2:$B$3000=$B488),,),0),MATCH(M446,'ce raw data'!$C$1:$CZ$1,0))="","-",INDEX('ce raw data'!$C$2:$CZ$3000,MATCH(1,INDEX(('ce raw data'!$A$2:$A$3000=C443)*('ce raw data'!$B$2:$B$3000=$B488),,),0),MATCH(M446,'ce raw data'!$C$1:$CZ$1,0))),"-")</f>
        <v>-</v>
      </c>
      <c r="N488" s="8" t="str">
        <f>IFERROR(IF(INDEX('ce raw data'!$C$2:$CZ$3000,MATCH(1,INDEX(('ce raw data'!$A$2:$A$3000=C443)*('ce raw data'!$B$2:$B$3000=$B488),,),0),MATCH(N446,'ce raw data'!$C$1:$CZ$1,0))="","-",INDEX('ce raw data'!$C$2:$CZ$3000,MATCH(1,INDEX(('ce raw data'!$A$2:$A$3000=C443)*('ce raw data'!$B$2:$B$3000=$B488),,),0),MATCH(N446,'ce raw data'!$C$1:$CZ$1,0))),"-")</f>
        <v>-</v>
      </c>
    </row>
    <row r="489" spans="2:14" hidden="1" x14ac:dyDescent="0.4">
      <c r="B489" s="12"/>
      <c r="C489" s="8" t="str">
        <f>IFERROR(IF(INDEX('ce raw data'!$C$2:$CZ$3000,MATCH(1,INDEX(('ce raw data'!$A$2:$A$3000=C443)*('ce raw data'!$B$2:$B$3000=$B490),,),0),MATCH(SUBSTITUTE(C446,"Allele","Height"),'ce raw data'!$C$1:$CZ$1,0))="","-",INDEX('ce raw data'!$C$2:$CZ$3000,MATCH(1,INDEX(('ce raw data'!$A$2:$A$3000=C443)*('ce raw data'!$B$2:$B$3000=$B490),,),0),MATCH(SUBSTITUTE(C446,"Allele","Height"),'ce raw data'!$C$1:$CZ$1,0))),"-")</f>
        <v>-</v>
      </c>
      <c r="D489" s="8" t="str">
        <f>IFERROR(IF(INDEX('ce raw data'!$C$2:$CZ$3000,MATCH(1,INDEX(('ce raw data'!$A$2:$A$3000=C443)*('ce raw data'!$B$2:$B$3000=$B490),,),0),MATCH(SUBSTITUTE(D446,"Allele","Height"),'ce raw data'!$C$1:$CZ$1,0))="","-",INDEX('ce raw data'!$C$2:$CZ$3000,MATCH(1,INDEX(('ce raw data'!$A$2:$A$3000=C443)*('ce raw data'!$B$2:$B$3000=$B490),,),0),MATCH(SUBSTITUTE(D446,"Allele","Height"),'ce raw data'!$C$1:$CZ$1,0))),"-")</f>
        <v>-</v>
      </c>
      <c r="E489" s="8" t="str">
        <f>IFERROR(IF(INDEX('ce raw data'!$C$2:$CZ$3000,MATCH(1,INDEX(('ce raw data'!$A$2:$A$3000=C443)*('ce raw data'!$B$2:$B$3000=$B490),,),0),MATCH(SUBSTITUTE(E446,"Allele","Height"),'ce raw data'!$C$1:$CZ$1,0))="","-",INDEX('ce raw data'!$C$2:$CZ$3000,MATCH(1,INDEX(('ce raw data'!$A$2:$A$3000=C443)*('ce raw data'!$B$2:$B$3000=$B490),,),0),MATCH(SUBSTITUTE(E446,"Allele","Height"),'ce raw data'!$C$1:$CZ$1,0))),"-")</f>
        <v>-</v>
      </c>
      <c r="F489" s="8" t="str">
        <f>IFERROR(IF(INDEX('ce raw data'!$C$2:$CZ$3000,MATCH(1,INDEX(('ce raw data'!$A$2:$A$3000=C443)*('ce raw data'!$B$2:$B$3000=$B490),,),0),MATCH(SUBSTITUTE(F446,"Allele","Height"),'ce raw data'!$C$1:$CZ$1,0))="","-",INDEX('ce raw data'!$C$2:$CZ$3000,MATCH(1,INDEX(('ce raw data'!$A$2:$A$3000=C443)*('ce raw data'!$B$2:$B$3000=$B490),,),0),MATCH(SUBSTITUTE(F446,"Allele","Height"),'ce raw data'!$C$1:$CZ$1,0))),"-")</f>
        <v>-</v>
      </c>
      <c r="G489" s="8" t="str">
        <f>IFERROR(IF(INDEX('ce raw data'!$C$2:$CZ$3000,MATCH(1,INDEX(('ce raw data'!$A$2:$A$3000=C443)*('ce raw data'!$B$2:$B$3000=$B490),,),0),MATCH(SUBSTITUTE(G446,"Allele","Height"),'ce raw data'!$C$1:$CZ$1,0))="","-",INDEX('ce raw data'!$C$2:$CZ$3000,MATCH(1,INDEX(('ce raw data'!$A$2:$A$3000=C443)*('ce raw data'!$B$2:$B$3000=$B490),,),0),MATCH(SUBSTITUTE(G446,"Allele","Height"),'ce raw data'!$C$1:$CZ$1,0))),"-")</f>
        <v>-</v>
      </c>
      <c r="H489" s="8" t="str">
        <f>IFERROR(IF(INDEX('ce raw data'!$C$2:$CZ$3000,MATCH(1,INDEX(('ce raw data'!$A$2:$A$3000=C443)*('ce raw data'!$B$2:$B$3000=$B490),,),0),MATCH(SUBSTITUTE(H446,"Allele","Height"),'ce raw data'!$C$1:$CZ$1,0))="","-",INDEX('ce raw data'!$C$2:$CZ$3000,MATCH(1,INDEX(('ce raw data'!$A$2:$A$3000=C443)*('ce raw data'!$B$2:$B$3000=$B490),,),0),MATCH(SUBSTITUTE(H446,"Allele","Height"),'ce raw data'!$C$1:$CZ$1,0))),"-")</f>
        <v>-</v>
      </c>
      <c r="I489" s="8" t="str">
        <f>IFERROR(IF(INDEX('ce raw data'!$C$2:$CZ$3000,MATCH(1,INDEX(('ce raw data'!$A$2:$A$3000=C443)*('ce raw data'!$B$2:$B$3000=$B490),,),0),MATCH(SUBSTITUTE(I446,"Allele","Height"),'ce raw data'!$C$1:$CZ$1,0))="","-",INDEX('ce raw data'!$C$2:$CZ$3000,MATCH(1,INDEX(('ce raw data'!$A$2:$A$3000=C443)*('ce raw data'!$B$2:$B$3000=$B490),,),0),MATCH(SUBSTITUTE(I446,"Allele","Height"),'ce raw data'!$C$1:$CZ$1,0))),"-")</f>
        <v>-</v>
      </c>
      <c r="J489" s="8" t="str">
        <f>IFERROR(IF(INDEX('ce raw data'!$C$2:$CZ$3000,MATCH(1,INDEX(('ce raw data'!$A$2:$A$3000=C443)*('ce raw data'!$B$2:$B$3000=$B490),,),0),MATCH(SUBSTITUTE(J446,"Allele","Height"),'ce raw data'!$C$1:$CZ$1,0))="","-",INDEX('ce raw data'!$C$2:$CZ$3000,MATCH(1,INDEX(('ce raw data'!$A$2:$A$3000=C443)*('ce raw data'!$B$2:$B$3000=$B490),,),0),MATCH(SUBSTITUTE(J446,"Allele","Height"),'ce raw data'!$C$1:$CZ$1,0))),"-")</f>
        <v>-</v>
      </c>
      <c r="K489" s="8" t="str">
        <f>IFERROR(IF(INDEX('ce raw data'!$C$2:$CZ$3000,MATCH(1,INDEX(('ce raw data'!$A$2:$A$3000=C443)*('ce raw data'!$B$2:$B$3000=$B490),,),0),MATCH(SUBSTITUTE(K446,"Allele","Height"),'ce raw data'!$C$1:$CZ$1,0))="","-",INDEX('ce raw data'!$C$2:$CZ$3000,MATCH(1,INDEX(('ce raw data'!$A$2:$A$3000=C443)*('ce raw data'!$B$2:$B$3000=$B490),,),0),MATCH(SUBSTITUTE(K446,"Allele","Height"),'ce raw data'!$C$1:$CZ$1,0))),"-")</f>
        <v>-</v>
      </c>
      <c r="L489" s="8" t="str">
        <f>IFERROR(IF(INDEX('ce raw data'!$C$2:$CZ$3000,MATCH(1,INDEX(('ce raw data'!$A$2:$A$3000=C443)*('ce raw data'!$B$2:$B$3000=$B490),,),0),MATCH(SUBSTITUTE(L446,"Allele","Height"),'ce raw data'!$C$1:$CZ$1,0))="","-",INDEX('ce raw data'!$C$2:$CZ$3000,MATCH(1,INDEX(('ce raw data'!$A$2:$A$3000=C443)*('ce raw data'!$B$2:$B$3000=$B490),,),0),MATCH(SUBSTITUTE(L446,"Allele","Height"),'ce raw data'!$C$1:$CZ$1,0))),"-")</f>
        <v>-</v>
      </c>
      <c r="M489" s="8" t="str">
        <f>IFERROR(IF(INDEX('ce raw data'!$C$2:$CZ$3000,MATCH(1,INDEX(('ce raw data'!$A$2:$A$3000=C443)*('ce raw data'!$B$2:$B$3000=$B490),,),0),MATCH(SUBSTITUTE(M446,"Allele","Height"),'ce raw data'!$C$1:$CZ$1,0))="","-",INDEX('ce raw data'!$C$2:$CZ$3000,MATCH(1,INDEX(('ce raw data'!$A$2:$A$3000=C443)*('ce raw data'!$B$2:$B$3000=$B490),,),0),MATCH(SUBSTITUTE(M446,"Allele","Height"),'ce raw data'!$C$1:$CZ$1,0))),"-")</f>
        <v>-</v>
      </c>
      <c r="N489" s="8" t="str">
        <f>IFERROR(IF(INDEX('ce raw data'!$C$2:$CZ$3000,MATCH(1,INDEX(('ce raw data'!$A$2:$A$3000=C443)*('ce raw data'!$B$2:$B$3000=$B490),,),0),MATCH(SUBSTITUTE(N446,"Allele","Height"),'ce raw data'!$C$1:$CZ$1,0))="","-",INDEX('ce raw data'!$C$2:$CZ$3000,MATCH(1,INDEX(('ce raw data'!$A$2:$A$3000=C443)*('ce raw data'!$B$2:$B$3000=$B490),,),0),MATCH(SUBSTITUTE(N446,"Allele","Height"),'ce raw data'!$C$1:$CZ$1,0))),"-")</f>
        <v>-</v>
      </c>
    </row>
    <row r="490" spans="2:14" x14ac:dyDescent="0.4">
      <c r="B490" s="12" t="str">
        <f>'Allele Call Table'!$A$113</f>
        <v>SE33</v>
      </c>
      <c r="C490" s="8" t="str">
        <f>IFERROR(IF(INDEX('ce raw data'!$C$2:$CZ$3000,MATCH(1,INDEX(('ce raw data'!$A$2:$A$3000=C443)*('ce raw data'!$B$2:$B$3000=$B490),,),0),MATCH(C446,'ce raw data'!$C$1:$CZ$1,0))="","-",INDEX('ce raw data'!$C$2:$CZ$3000,MATCH(1,INDEX(('ce raw data'!$A$2:$A$3000=C443)*('ce raw data'!$B$2:$B$3000=$B490),,),0),MATCH(C446,'ce raw data'!$C$1:$CZ$1,0))),"-")</f>
        <v>-</v>
      </c>
      <c r="D490" s="8" t="str">
        <f>IFERROR(IF(INDEX('ce raw data'!$C$2:$CZ$3000,MATCH(1,INDEX(('ce raw data'!$A$2:$A$3000=C443)*('ce raw data'!$B$2:$B$3000=$B490),,),0),MATCH(D446,'ce raw data'!$C$1:$CZ$1,0))="","-",INDEX('ce raw data'!$C$2:$CZ$3000,MATCH(1,INDEX(('ce raw data'!$A$2:$A$3000=C443)*('ce raw data'!$B$2:$B$3000=$B490),,),0),MATCH(D446,'ce raw data'!$C$1:$CZ$1,0))),"-")</f>
        <v>-</v>
      </c>
      <c r="E490" s="8" t="str">
        <f>IFERROR(IF(INDEX('ce raw data'!$C$2:$CZ$3000,MATCH(1,INDEX(('ce raw data'!$A$2:$A$3000=C443)*('ce raw data'!$B$2:$B$3000=$B490),,),0),MATCH(E446,'ce raw data'!$C$1:$CZ$1,0))="","-",INDEX('ce raw data'!$C$2:$CZ$3000,MATCH(1,INDEX(('ce raw data'!$A$2:$A$3000=C443)*('ce raw data'!$B$2:$B$3000=$B490),,),0),MATCH(E446,'ce raw data'!$C$1:$CZ$1,0))),"-")</f>
        <v>-</v>
      </c>
      <c r="F490" s="8" t="str">
        <f>IFERROR(IF(INDEX('ce raw data'!$C$2:$CZ$3000,MATCH(1,INDEX(('ce raw data'!$A$2:$A$3000=C443)*('ce raw data'!$B$2:$B$3000=$B490),,),0),MATCH(F446,'ce raw data'!$C$1:$CZ$1,0))="","-",INDEX('ce raw data'!$C$2:$CZ$3000,MATCH(1,INDEX(('ce raw data'!$A$2:$A$3000=C443)*('ce raw data'!$B$2:$B$3000=$B490),,),0),MATCH(F446,'ce raw data'!$C$1:$CZ$1,0))),"-")</f>
        <v>-</v>
      </c>
      <c r="G490" s="8" t="str">
        <f>IFERROR(IF(INDEX('ce raw data'!$C$2:$CZ$3000,MATCH(1,INDEX(('ce raw data'!$A$2:$A$3000=C443)*('ce raw data'!$B$2:$B$3000=$B490),,),0),MATCH(G446,'ce raw data'!$C$1:$CZ$1,0))="","-",INDEX('ce raw data'!$C$2:$CZ$3000,MATCH(1,INDEX(('ce raw data'!$A$2:$A$3000=C443)*('ce raw data'!$B$2:$B$3000=$B490),,),0),MATCH(G446,'ce raw data'!$C$1:$CZ$1,0))),"-")</f>
        <v>-</v>
      </c>
      <c r="H490" s="8" t="str">
        <f>IFERROR(IF(INDEX('ce raw data'!$C$2:$CZ$3000,MATCH(1,INDEX(('ce raw data'!$A$2:$A$3000=C443)*('ce raw data'!$B$2:$B$3000=$B490),,),0),MATCH(H446,'ce raw data'!$C$1:$CZ$1,0))="","-",INDEX('ce raw data'!$C$2:$CZ$3000,MATCH(1,INDEX(('ce raw data'!$A$2:$A$3000=C443)*('ce raw data'!$B$2:$B$3000=$B490),,),0),MATCH(H446,'ce raw data'!$C$1:$CZ$1,0))),"-")</f>
        <v>-</v>
      </c>
      <c r="I490" s="8" t="str">
        <f>IFERROR(IF(INDEX('ce raw data'!$C$2:$CZ$3000,MATCH(1,INDEX(('ce raw data'!$A$2:$A$3000=C443)*('ce raw data'!$B$2:$B$3000=$B490),,),0),MATCH(I446,'ce raw data'!$C$1:$CZ$1,0))="","-",INDEX('ce raw data'!$C$2:$CZ$3000,MATCH(1,INDEX(('ce raw data'!$A$2:$A$3000=C443)*('ce raw data'!$B$2:$B$3000=$B490),,),0),MATCH(I446,'ce raw data'!$C$1:$CZ$1,0))),"-")</f>
        <v>-</v>
      </c>
      <c r="J490" s="8" t="str">
        <f>IFERROR(IF(INDEX('ce raw data'!$C$2:$CZ$3000,MATCH(1,INDEX(('ce raw data'!$A$2:$A$3000=C443)*('ce raw data'!$B$2:$B$3000=$B490),,),0),MATCH(J446,'ce raw data'!$C$1:$CZ$1,0))="","-",INDEX('ce raw data'!$C$2:$CZ$3000,MATCH(1,INDEX(('ce raw data'!$A$2:$A$3000=C443)*('ce raw data'!$B$2:$B$3000=$B490),,),0),MATCH(J446,'ce raw data'!$C$1:$CZ$1,0))),"-")</f>
        <v>-</v>
      </c>
      <c r="K490" s="8" t="str">
        <f>IFERROR(IF(INDEX('ce raw data'!$C$2:$CZ$3000,MATCH(1,INDEX(('ce raw data'!$A$2:$A$3000=C443)*('ce raw data'!$B$2:$B$3000=$B490),,),0),MATCH(K446,'ce raw data'!$C$1:$CZ$1,0))="","-",INDEX('ce raw data'!$C$2:$CZ$3000,MATCH(1,INDEX(('ce raw data'!$A$2:$A$3000=C443)*('ce raw data'!$B$2:$B$3000=$B490),,),0),MATCH(K446,'ce raw data'!$C$1:$CZ$1,0))),"-")</f>
        <v>-</v>
      </c>
      <c r="L490" s="8" t="str">
        <f>IFERROR(IF(INDEX('ce raw data'!$C$2:$CZ$3000,MATCH(1,INDEX(('ce raw data'!$A$2:$A$3000=C443)*('ce raw data'!$B$2:$B$3000=$B490),,),0),MATCH(L446,'ce raw data'!$C$1:$CZ$1,0))="","-",INDEX('ce raw data'!$C$2:$CZ$3000,MATCH(1,INDEX(('ce raw data'!$A$2:$A$3000=C443)*('ce raw data'!$B$2:$B$3000=$B490),,),0),MATCH(L446,'ce raw data'!$C$1:$CZ$1,0))),"-")</f>
        <v>-</v>
      </c>
      <c r="M490" s="8" t="str">
        <f>IFERROR(IF(INDEX('ce raw data'!$C$2:$CZ$3000,MATCH(1,INDEX(('ce raw data'!$A$2:$A$3000=C443)*('ce raw data'!$B$2:$B$3000=$B490),,),0),MATCH(M446,'ce raw data'!$C$1:$CZ$1,0))="","-",INDEX('ce raw data'!$C$2:$CZ$3000,MATCH(1,INDEX(('ce raw data'!$A$2:$A$3000=C443)*('ce raw data'!$B$2:$B$3000=$B490),,),0),MATCH(M446,'ce raw data'!$C$1:$CZ$1,0))),"-")</f>
        <v>-</v>
      </c>
      <c r="N490" s="8" t="str">
        <f>IFERROR(IF(INDEX('ce raw data'!$C$2:$CZ$3000,MATCH(1,INDEX(('ce raw data'!$A$2:$A$3000=C443)*('ce raw data'!$B$2:$B$3000=$B490),,),0),MATCH(N446,'ce raw data'!$C$1:$CZ$1,0))="","-",INDEX('ce raw data'!$C$2:$CZ$3000,MATCH(1,INDEX(('ce raw data'!$A$2:$A$3000=C443)*('ce raw data'!$B$2:$B$3000=$B490),,),0),MATCH(N446,'ce raw data'!$C$1:$CZ$1,0))),"-")</f>
        <v>-</v>
      </c>
    </row>
    <row r="491" spans="2:14" hidden="1" x14ac:dyDescent="0.4">
      <c r="B491" s="12"/>
      <c r="C491" s="8" t="str">
        <f>IFERROR(IF(INDEX('ce raw data'!$C$2:$CZ$3000,MATCH(1,INDEX(('ce raw data'!$A$2:$A$3000=C443)*('ce raw data'!$B$2:$B$3000=$B492),,),0),MATCH(SUBSTITUTE(C446,"Allele","Height"),'ce raw data'!$C$1:$CZ$1,0))="","-",INDEX('ce raw data'!$C$2:$CZ$3000,MATCH(1,INDEX(('ce raw data'!$A$2:$A$3000=C443)*('ce raw data'!$B$2:$B$3000=$B492),,),0),MATCH(SUBSTITUTE(C446,"Allele","Height"),'ce raw data'!$C$1:$CZ$1,0))),"-")</f>
        <v>-</v>
      </c>
      <c r="D491" s="8" t="str">
        <f>IFERROR(IF(INDEX('ce raw data'!$C$2:$CZ$3000,MATCH(1,INDEX(('ce raw data'!$A$2:$A$3000=C443)*('ce raw data'!$B$2:$B$3000=$B492),,),0),MATCH(SUBSTITUTE(D446,"Allele","Height"),'ce raw data'!$C$1:$CZ$1,0))="","-",INDEX('ce raw data'!$C$2:$CZ$3000,MATCH(1,INDEX(('ce raw data'!$A$2:$A$3000=C443)*('ce raw data'!$B$2:$B$3000=$B492),,),0),MATCH(SUBSTITUTE(D446,"Allele","Height"),'ce raw data'!$C$1:$CZ$1,0))),"-")</f>
        <v>-</v>
      </c>
      <c r="E491" s="8" t="str">
        <f>IFERROR(IF(INDEX('ce raw data'!$C$2:$CZ$3000,MATCH(1,INDEX(('ce raw data'!$A$2:$A$3000=C443)*('ce raw data'!$B$2:$B$3000=$B492),,),0),MATCH(SUBSTITUTE(E446,"Allele","Height"),'ce raw data'!$C$1:$CZ$1,0))="","-",INDEX('ce raw data'!$C$2:$CZ$3000,MATCH(1,INDEX(('ce raw data'!$A$2:$A$3000=C443)*('ce raw data'!$B$2:$B$3000=$B492),,),0),MATCH(SUBSTITUTE(E446,"Allele","Height"),'ce raw data'!$C$1:$CZ$1,0))),"-")</f>
        <v>-</v>
      </c>
      <c r="F491" s="8" t="str">
        <f>IFERROR(IF(INDEX('ce raw data'!$C$2:$CZ$3000,MATCH(1,INDEX(('ce raw data'!$A$2:$A$3000=C443)*('ce raw data'!$B$2:$B$3000=$B492),,),0),MATCH(SUBSTITUTE(F446,"Allele","Height"),'ce raw data'!$C$1:$CZ$1,0))="","-",INDEX('ce raw data'!$C$2:$CZ$3000,MATCH(1,INDEX(('ce raw data'!$A$2:$A$3000=C443)*('ce raw data'!$B$2:$B$3000=$B492),,),0),MATCH(SUBSTITUTE(F446,"Allele","Height"),'ce raw data'!$C$1:$CZ$1,0))),"-")</f>
        <v>-</v>
      </c>
      <c r="G491" s="8" t="str">
        <f>IFERROR(IF(INDEX('ce raw data'!$C$2:$CZ$3000,MATCH(1,INDEX(('ce raw data'!$A$2:$A$3000=C443)*('ce raw data'!$B$2:$B$3000=$B492),,),0),MATCH(SUBSTITUTE(G446,"Allele","Height"),'ce raw data'!$C$1:$CZ$1,0))="","-",INDEX('ce raw data'!$C$2:$CZ$3000,MATCH(1,INDEX(('ce raw data'!$A$2:$A$3000=C443)*('ce raw data'!$B$2:$B$3000=$B492),,),0),MATCH(SUBSTITUTE(G446,"Allele","Height"),'ce raw data'!$C$1:$CZ$1,0))),"-")</f>
        <v>-</v>
      </c>
      <c r="H491" s="8" t="str">
        <f>IFERROR(IF(INDEX('ce raw data'!$C$2:$CZ$3000,MATCH(1,INDEX(('ce raw data'!$A$2:$A$3000=C443)*('ce raw data'!$B$2:$B$3000=$B492),,),0),MATCH(SUBSTITUTE(H446,"Allele","Height"),'ce raw data'!$C$1:$CZ$1,0))="","-",INDEX('ce raw data'!$C$2:$CZ$3000,MATCH(1,INDEX(('ce raw data'!$A$2:$A$3000=C443)*('ce raw data'!$B$2:$B$3000=$B492),,),0),MATCH(SUBSTITUTE(H446,"Allele","Height"),'ce raw data'!$C$1:$CZ$1,0))),"-")</f>
        <v>-</v>
      </c>
      <c r="I491" s="8" t="str">
        <f>IFERROR(IF(INDEX('ce raw data'!$C$2:$CZ$3000,MATCH(1,INDEX(('ce raw data'!$A$2:$A$3000=C443)*('ce raw data'!$B$2:$B$3000=$B492),,),0),MATCH(SUBSTITUTE(I446,"Allele","Height"),'ce raw data'!$C$1:$CZ$1,0))="","-",INDEX('ce raw data'!$C$2:$CZ$3000,MATCH(1,INDEX(('ce raw data'!$A$2:$A$3000=C443)*('ce raw data'!$B$2:$B$3000=$B492),,),0),MATCH(SUBSTITUTE(I446,"Allele","Height"),'ce raw data'!$C$1:$CZ$1,0))),"-")</f>
        <v>-</v>
      </c>
      <c r="J491" s="8" t="str">
        <f>IFERROR(IF(INDEX('ce raw data'!$C$2:$CZ$3000,MATCH(1,INDEX(('ce raw data'!$A$2:$A$3000=C443)*('ce raw data'!$B$2:$B$3000=$B492),,),0),MATCH(SUBSTITUTE(J446,"Allele","Height"),'ce raw data'!$C$1:$CZ$1,0))="","-",INDEX('ce raw data'!$C$2:$CZ$3000,MATCH(1,INDEX(('ce raw data'!$A$2:$A$3000=C443)*('ce raw data'!$B$2:$B$3000=$B492),,),0),MATCH(SUBSTITUTE(J446,"Allele","Height"),'ce raw data'!$C$1:$CZ$1,0))),"-")</f>
        <v>-</v>
      </c>
      <c r="K491" s="8" t="str">
        <f>IFERROR(IF(INDEX('ce raw data'!$C$2:$CZ$3000,MATCH(1,INDEX(('ce raw data'!$A$2:$A$3000=C443)*('ce raw data'!$B$2:$B$3000=$B492),,),0),MATCH(SUBSTITUTE(K446,"Allele","Height"),'ce raw data'!$C$1:$CZ$1,0))="","-",INDEX('ce raw data'!$C$2:$CZ$3000,MATCH(1,INDEX(('ce raw data'!$A$2:$A$3000=C443)*('ce raw data'!$B$2:$B$3000=$B492),,),0),MATCH(SUBSTITUTE(K446,"Allele","Height"),'ce raw data'!$C$1:$CZ$1,0))),"-")</f>
        <v>-</v>
      </c>
      <c r="L491" s="8" t="str">
        <f>IFERROR(IF(INDEX('ce raw data'!$C$2:$CZ$3000,MATCH(1,INDEX(('ce raw data'!$A$2:$A$3000=C443)*('ce raw data'!$B$2:$B$3000=$B492),,),0),MATCH(SUBSTITUTE(L446,"Allele","Height"),'ce raw data'!$C$1:$CZ$1,0))="","-",INDEX('ce raw data'!$C$2:$CZ$3000,MATCH(1,INDEX(('ce raw data'!$A$2:$A$3000=C443)*('ce raw data'!$B$2:$B$3000=$B492),,),0),MATCH(SUBSTITUTE(L446,"Allele","Height"),'ce raw data'!$C$1:$CZ$1,0))),"-")</f>
        <v>-</v>
      </c>
      <c r="M491" s="8" t="str">
        <f>IFERROR(IF(INDEX('ce raw data'!$C$2:$CZ$3000,MATCH(1,INDEX(('ce raw data'!$A$2:$A$3000=C443)*('ce raw data'!$B$2:$B$3000=$B492),,),0),MATCH(SUBSTITUTE(M446,"Allele","Height"),'ce raw data'!$C$1:$CZ$1,0))="","-",INDEX('ce raw data'!$C$2:$CZ$3000,MATCH(1,INDEX(('ce raw data'!$A$2:$A$3000=C443)*('ce raw data'!$B$2:$B$3000=$B492),,),0),MATCH(SUBSTITUTE(M446,"Allele","Height"),'ce raw data'!$C$1:$CZ$1,0))),"-")</f>
        <v>-</v>
      </c>
      <c r="N491" s="8" t="str">
        <f>IFERROR(IF(INDEX('ce raw data'!$C$2:$CZ$3000,MATCH(1,INDEX(('ce raw data'!$A$2:$A$3000=C443)*('ce raw data'!$B$2:$B$3000=$B492),,),0),MATCH(SUBSTITUTE(N446,"Allele","Height"),'ce raw data'!$C$1:$CZ$1,0))="","-",INDEX('ce raw data'!$C$2:$CZ$3000,MATCH(1,INDEX(('ce raw data'!$A$2:$A$3000=C443)*('ce raw data'!$B$2:$B$3000=$B492),,),0),MATCH(SUBSTITUTE(N446,"Allele","Height"),'ce raw data'!$C$1:$CZ$1,0))),"-")</f>
        <v>-</v>
      </c>
    </row>
    <row r="492" spans="2:14" x14ac:dyDescent="0.4">
      <c r="B492" s="12" t="str">
        <f>'Allele Call Table'!$A$115</f>
        <v>D22S1045</v>
      </c>
      <c r="C492" s="8" t="str">
        <f>IFERROR(IF(INDEX('ce raw data'!$C$2:$CZ$3000,MATCH(1,INDEX(('ce raw data'!$A$2:$A$3000=C443)*('ce raw data'!$B$2:$B$3000=$B492),,),0),MATCH(C446,'ce raw data'!$C$1:$CZ$1,0))="","-",INDEX('ce raw data'!$C$2:$CZ$3000,MATCH(1,INDEX(('ce raw data'!$A$2:$A$3000=C443)*('ce raw data'!$B$2:$B$3000=$B492),,),0),MATCH(C446,'ce raw data'!$C$1:$CZ$1,0))),"-")</f>
        <v>-</v>
      </c>
      <c r="D492" s="8" t="str">
        <f>IFERROR(IF(INDEX('ce raw data'!$C$2:$CZ$3000,MATCH(1,INDEX(('ce raw data'!$A$2:$A$3000=C443)*('ce raw data'!$B$2:$B$3000=$B492),,),0),MATCH(D446,'ce raw data'!$C$1:$CZ$1,0))="","-",INDEX('ce raw data'!$C$2:$CZ$3000,MATCH(1,INDEX(('ce raw data'!$A$2:$A$3000=C443)*('ce raw data'!$B$2:$B$3000=$B492),,),0),MATCH(D446,'ce raw data'!$C$1:$CZ$1,0))),"-")</f>
        <v>-</v>
      </c>
      <c r="E492" s="8" t="str">
        <f>IFERROR(IF(INDEX('ce raw data'!$C$2:$CZ$3000,MATCH(1,INDEX(('ce raw data'!$A$2:$A$3000=C443)*('ce raw data'!$B$2:$B$3000=$B492),,),0),MATCH(E446,'ce raw data'!$C$1:$CZ$1,0))="","-",INDEX('ce raw data'!$C$2:$CZ$3000,MATCH(1,INDEX(('ce raw data'!$A$2:$A$3000=C443)*('ce raw data'!$B$2:$B$3000=$B492),,),0),MATCH(E446,'ce raw data'!$C$1:$CZ$1,0))),"-")</f>
        <v>-</v>
      </c>
      <c r="F492" s="8" t="str">
        <f>IFERROR(IF(INDEX('ce raw data'!$C$2:$CZ$3000,MATCH(1,INDEX(('ce raw data'!$A$2:$A$3000=C443)*('ce raw data'!$B$2:$B$3000=$B492),,),0),MATCH(F446,'ce raw data'!$C$1:$CZ$1,0))="","-",INDEX('ce raw data'!$C$2:$CZ$3000,MATCH(1,INDEX(('ce raw data'!$A$2:$A$3000=C443)*('ce raw data'!$B$2:$B$3000=$B492),,),0),MATCH(F446,'ce raw data'!$C$1:$CZ$1,0))),"-")</f>
        <v>-</v>
      </c>
      <c r="G492" s="8" t="str">
        <f>IFERROR(IF(INDEX('ce raw data'!$C$2:$CZ$3000,MATCH(1,INDEX(('ce raw data'!$A$2:$A$3000=C443)*('ce raw data'!$B$2:$B$3000=$B492),,),0),MATCH(G446,'ce raw data'!$C$1:$CZ$1,0))="","-",INDEX('ce raw data'!$C$2:$CZ$3000,MATCH(1,INDEX(('ce raw data'!$A$2:$A$3000=C443)*('ce raw data'!$B$2:$B$3000=$B492),,),0),MATCH(G446,'ce raw data'!$C$1:$CZ$1,0))),"-")</f>
        <v>-</v>
      </c>
      <c r="H492" s="8" t="str">
        <f>IFERROR(IF(INDEX('ce raw data'!$C$2:$CZ$3000,MATCH(1,INDEX(('ce raw data'!$A$2:$A$3000=C443)*('ce raw data'!$B$2:$B$3000=$B492),,),0),MATCH(H446,'ce raw data'!$C$1:$CZ$1,0))="","-",INDEX('ce raw data'!$C$2:$CZ$3000,MATCH(1,INDEX(('ce raw data'!$A$2:$A$3000=C443)*('ce raw data'!$B$2:$B$3000=$B492),,),0),MATCH(H446,'ce raw data'!$C$1:$CZ$1,0))),"-")</f>
        <v>-</v>
      </c>
      <c r="I492" s="8" t="str">
        <f>IFERROR(IF(INDEX('ce raw data'!$C$2:$CZ$3000,MATCH(1,INDEX(('ce raw data'!$A$2:$A$3000=C443)*('ce raw data'!$B$2:$B$3000=$B492),,),0),MATCH(I446,'ce raw data'!$C$1:$CZ$1,0))="","-",INDEX('ce raw data'!$C$2:$CZ$3000,MATCH(1,INDEX(('ce raw data'!$A$2:$A$3000=C443)*('ce raw data'!$B$2:$B$3000=$B492),,),0),MATCH(I446,'ce raw data'!$C$1:$CZ$1,0))),"-")</f>
        <v>-</v>
      </c>
      <c r="J492" s="8" t="str">
        <f>IFERROR(IF(INDEX('ce raw data'!$C$2:$CZ$3000,MATCH(1,INDEX(('ce raw data'!$A$2:$A$3000=C443)*('ce raw data'!$B$2:$B$3000=$B492),,),0),MATCH(J446,'ce raw data'!$C$1:$CZ$1,0))="","-",INDEX('ce raw data'!$C$2:$CZ$3000,MATCH(1,INDEX(('ce raw data'!$A$2:$A$3000=C443)*('ce raw data'!$B$2:$B$3000=$B492),,),0),MATCH(J446,'ce raw data'!$C$1:$CZ$1,0))),"-")</f>
        <v>-</v>
      </c>
      <c r="K492" s="8" t="str">
        <f>IFERROR(IF(INDEX('ce raw data'!$C$2:$CZ$3000,MATCH(1,INDEX(('ce raw data'!$A$2:$A$3000=C443)*('ce raw data'!$B$2:$B$3000=$B492),,),0),MATCH(K446,'ce raw data'!$C$1:$CZ$1,0))="","-",INDEX('ce raw data'!$C$2:$CZ$3000,MATCH(1,INDEX(('ce raw data'!$A$2:$A$3000=C443)*('ce raw data'!$B$2:$B$3000=$B492),,),0),MATCH(K446,'ce raw data'!$C$1:$CZ$1,0))),"-")</f>
        <v>-</v>
      </c>
      <c r="L492" s="8" t="str">
        <f>IFERROR(IF(INDEX('ce raw data'!$C$2:$CZ$3000,MATCH(1,INDEX(('ce raw data'!$A$2:$A$3000=C443)*('ce raw data'!$B$2:$B$3000=$B492),,),0),MATCH(L446,'ce raw data'!$C$1:$CZ$1,0))="","-",INDEX('ce raw data'!$C$2:$CZ$3000,MATCH(1,INDEX(('ce raw data'!$A$2:$A$3000=C443)*('ce raw data'!$B$2:$B$3000=$B492),,),0),MATCH(L446,'ce raw data'!$C$1:$CZ$1,0))),"-")</f>
        <v>-</v>
      </c>
      <c r="M492" s="8" t="str">
        <f>IFERROR(IF(INDEX('ce raw data'!$C$2:$CZ$3000,MATCH(1,INDEX(('ce raw data'!$A$2:$A$3000=C443)*('ce raw data'!$B$2:$B$3000=$B492),,),0),MATCH(M446,'ce raw data'!$C$1:$CZ$1,0))="","-",INDEX('ce raw data'!$C$2:$CZ$3000,MATCH(1,INDEX(('ce raw data'!$A$2:$A$3000=C443)*('ce raw data'!$B$2:$B$3000=$B492),,),0),MATCH(M446,'ce raw data'!$C$1:$CZ$1,0))),"-")</f>
        <v>-</v>
      </c>
      <c r="N492" s="8" t="str">
        <f>IFERROR(IF(INDEX('ce raw data'!$C$2:$CZ$3000,MATCH(1,INDEX(('ce raw data'!$A$2:$A$3000=C443)*('ce raw data'!$B$2:$B$3000=$B492),,),0),MATCH(N446,'ce raw data'!$C$1:$CZ$1,0))="","-",INDEX('ce raw data'!$C$2:$CZ$3000,MATCH(1,INDEX(('ce raw data'!$A$2:$A$3000=C443)*('ce raw data'!$B$2:$B$3000=$B492),,),0),MATCH(N446,'ce raw data'!$C$1:$CZ$1,0))),"-")</f>
        <v>-</v>
      </c>
    </row>
    <row r="493" spans="2:14" hidden="1" x14ac:dyDescent="0.4">
      <c r="B493" s="10"/>
      <c r="C493" s="8" t="str">
        <f>IFERROR(IF(INDEX('ce raw data'!$C$2:$CZ$3000,MATCH(1,INDEX(('ce raw data'!$A$2:$A$3000=C443)*('ce raw data'!$B$2:$B$3000=$B494),,),0),MATCH(SUBSTITUTE(C446,"Allele","Height"),'ce raw data'!$C$1:$CZ$1,0))="","-",INDEX('ce raw data'!$C$2:$CZ$3000,MATCH(1,INDEX(('ce raw data'!$A$2:$A$3000=C443)*('ce raw data'!$B$2:$B$3000=$B494),,),0),MATCH(SUBSTITUTE(C446,"Allele","Height"),'ce raw data'!$C$1:$CZ$1,0))),"-")</f>
        <v>-</v>
      </c>
      <c r="D493" s="8" t="str">
        <f>IFERROR(IF(INDEX('ce raw data'!$C$2:$CZ$3000,MATCH(1,INDEX(('ce raw data'!$A$2:$A$3000=C443)*('ce raw data'!$B$2:$B$3000=$B494),,),0),MATCH(SUBSTITUTE(D446,"Allele","Height"),'ce raw data'!$C$1:$CZ$1,0))="","-",INDEX('ce raw data'!$C$2:$CZ$3000,MATCH(1,INDEX(('ce raw data'!$A$2:$A$3000=C443)*('ce raw data'!$B$2:$B$3000=$B494),,),0),MATCH(SUBSTITUTE(D446,"Allele","Height"),'ce raw data'!$C$1:$CZ$1,0))),"-")</f>
        <v>-</v>
      </c>
      <c r="E493" s="8" t="str">
        <f>IFERROR(IF(INDEX('ce raw data'!$C$2:$CZ$3000,MATCH(1,INDEX(('ce raw data'!$A$2:$A$3000=C443)*('ce raw data'!$B$2:$B$3000=$B494),,),0),MATCH(SUBSTITUTE(E446,"Allele","Height"),'ce raw data'!$C$1:$CZ$1,0))="","-",INDEX('ce raw data'!$C$2:$CZ$3000,MATCH(1,INDEX(('ce raw data'!$A$2:$A$3000=C443)*('ce raw data'!$B$2:$B$3000=$B494),,),0),MATCH(SUBSTITUTE(E446,"Allele","Height"),'ce raw data'!$C$1:$CZ$1,0))),"-")</f>
        <v>-</v>
      </c>
      <c r="F493" s="8" t="str">
        <f>IFERROR(IF(INDEX('ce raw data'!$C$2:$CZ$3000,MATCH(1,INDEX(('ce raw data'!$A$2:$A$3000=C443)*('ce raw data'!$B$2:$B$3000=$B494),,),0),MATCH(SUBSTITUTE(F446,"Allele","Height"),'ce raw data'!$C$1:$CZ$1,0))="","-",INDEX('ce raw data'!$C$2:$CZ$3000,MATCH(1,INDEX(('ce raw data'!$A$2:$A$3000=C443)*('ce raw data'!$B$2:$B$3000=$B494),,),0),MATCH(SUBSTITUTE(F446,"Allele","Height"),'ce raw data'!$C$1:$CZ$1,0))),"-")</f>
        <v>-</v>
      </c>
      <c r="G493" s="8" t="str">
        <f>IFERROR(IF(INDEX('ce raw data'!$C$2:$CZ$3000,MATCH(1,INDEX(('ce raw data'!$A$2:$A$3000=C443)*('ce raw data'!$B$2:$B$3000=$B494),,),0),MATCH(SUBSTITUTE(G446,"Allele","Height"),'ce raw data'!$C$1:$CZ$1,0))="","-",INDEX('ce raw data'!$C$2:$CZ$3000,MATCH(1,INDEX(('ce raw data'!$A$2:$A$3000=C443)*('ce raw data'!$B$2:$B$3000=$B494),,),0),MATCH(SUBSTITUTE(G446,"Allele","Height"),'ce raw data'!$C$1:$CZ$1,0))),"-")</f>
        <v>-</v>
      </c>
      <c r="H493" s="8" t="str">
        <f>IFERROR(IF(INDEX('ce raw data'!$C$2:$CZ$3000,MATCH(1,INDEX(('ce raw data'!$A$2:$A$3000=C443)*('ce raw data'!$B$2:$B$3000=$B494),,),0),MATCH(SUBSTITUTE(H446,"Allele","Height"),'ce raw data'!$C$1:$CZ$1,0))="","-",INDEX('ce raw data'!$C$2:$CZ$3000,MATCH(1,INDEX(('ce raw data'!$A$2:$A$3000=C443)*('ce raw data'!$B$2:$B$3000=$B494),,),0),MATCH(SUBSTITUTE(H446,"Allele","Height"),'ce raw data'!$C$1:$CZ$1,0))),"-")</f>
        <v>-</v>
      </c>
      <c r="I493" s="8" t="str">
        <f>IFERROR(IF(INDEX('ce raw data'!$C$2:$CZ$3000,MATCH(1,INDEX(('ce raw data'!$A$2:$A$3000=C443)*('ce raw data'!$B$2:$B$3000=$B494),,),0),MATCH(SUBSTITUTE(I446,"Allele","Height"),'ce raw data'!$C$1:$CZ$1,0))="","-",INDEX('ce raw data'!$C$2:$CZ$3000,MATCH(1,INDEX(('ce raw data'!$A$2:$A$3000=C443)*('ce raw data'!$B$2:$B$3000=$B494),,),0),MATCH(SUBSTITUTE(I446,"Allele","Height"),'ce raw data'!$C$1:$CZ$1,0))),"-")</f>
        <v>-</v>
      </c>
      <c r="J493" s="8" t="str">
        <f>IFERROR(IF(INDEX('ce raw data'!$C$2:$CZ$3000,MATCH(1,INDEX(('ce raw data'!$A$2:$A$3000=C443)*('ce raw data'!$B$2:$B$3000=$B494),,),0),MATCH(SUBSTITUTE(J446,"Allele","Height"),'ce raw data'!$C$1:$CZ$1,0))="","-",INDEX('ce raw data'!$C$2:$CZ$3000,MATCH(1,INDEX(('ce raw data'!$A$2:$A$3000=C443)*('ce raw data'!$B$2:$B$3000=$B494),,),0),MATCH(SUBSTITUTE(J446,"Allele","Height"),'ce raw data'!$C$1:$CZ$1,0))),"-")</f>
        <v>-</v>
      </c>
      <c r="K493" s="8" t="str">
        <f>IFERROR(IF(INDEX('ce raw data'!$C$2:$CZ$3000,MATCH(1,INDEX(('ce raw data'!$A$2:$A$3000=C443)*('ce raw data'!$B$2:$B$3000=$B494),,),0),MATCH(SUBSTITUTE(K446,"Allele","Height"),'ce raw data'!$C$1:$CZ$1,0))="","-",INDEX('ce raw data'!$C$2:$CZ$3000,MATCH(1,INDEX(('ce raw data'!$A$2:$A$3000=C443)*('ce raw data'!$B$2:$B$3000=$B494),,),0),MATCH(SUBSTITUTE(K446,"Allele","Height"),'ce raw data'!$C$1:$CZ$1,0))),"-")</f>
        <v>-</v>
      </c>
      <c r="L493" s="8" t="str">
        <f>IFERROR(IF(INDEX('ce raw data'!$C$2:$CZ$3000,MATCH(1,INDEX(('ce raw data'!$A$2:$A$3000=C443)*('ce raw data'!$B$2:$B$3000=$B494),,),0),MATCH(SUBSTITUTE(L446,"Allele","Height"),'ce raw data'!$C$1:$CZ$1,0))="","-",INDEX('ce raw data'!$C$2:$CZ$3000,MATCH(1,INDEX(('ce raw data'!$A$2:$A$3000=C443)*('ce raw data'!$B$2:$B$3000=$B494),,),0),MATCH(SUBSTITUTE(L446,"Allele","Height"),'ce raw data'!$C$1:$CZ$1,0))),"-")</f>
        <v>-</v>
      </c>
      <c r="M493" s="8" t="str">
        <f>IFERROR(IF(INDEX('ce raw data'!$C$2:$CZ$3000,MATCH(1,INDEX(('ce raw data'!$A$2:$A$3000=C443)*('ce raw data'!$B$2:$B$3000=$B494),,),0),MATCH(SUBSTITUTE(M446,"Allele","Height"),'ce raw data'!$C$1:$CZ$1,0))="","-",INDEX('ce raw data'!$C$2:$CZ$3000,MATCH(1,INDEX(('ce raw data'!$A$2:$A$3000=C443)*('ce raw data'!$B$2:$B$3000=$B494),,),0),MATCH(SUBSTITUTE(M446,"Allele","Height"),'ce raw data'!$C$1:$CZ$1,0))),"-")</f>
        <v>-</v>
      </c>
      <c r="N493" s="8" t="str">
        <f>IFERROR(IF(INDEX('ce raw data'!$C$2:$CZ$3000,MATCH(1,INDEX(('ce raw data'!$A$2:$A$3000=C443)*('ce raw data'!$B$2:$B$3000=$B494),,),0),MATCH(SUBSTITUTE(N446,"Allele","Height"),'ce raw data'!$C$1:$CZ$1,0))="","-",INDEX('ce raw data'!$C$2:$CZ$3000,MATCH(1,INDEX(('ce raw data'!$A$2:$A$3000=C443)*('ce raw data'!$B$2:$B$3000=$B494),,),0),MATCH(SUBSTITUTE(N446,"Allele","Height"),'ce raw data'!$C$1:$CZ$1,0))),"-")</f>
        <v>-</v>
      </c>
    </row>
    <row r="494" spans="2:14" x14ac:dyDescent="0.4">
      <c r="B494" s="13" t="str">
        <f>'Allele Call Table'!$A$117</f>
        <v>DYS391</v>
      </c>
      <c r="C494" s="8" t="str">
        <f>IFERROR(IF(INDEX('ce raw data'!$C$2:$CZ$3000,MATCH(1,INDEX(('ce raw data'!$A$2:$A$3000=C443)*('ce raw data'!$B$2:$B$3000=$B494),,),0),MATCH(C446,'ce raw data'!$C$1:$CZ$1,0))="","-",INDEX('ce raw data'!$C$2:$CZ$3000,MATCH(1,INDEX(('ce raw data'!$A$2:$A$3000=C443)*('ce raw data'!$B$2:$B$3000=$B494),,),0),MATCH(C446,'ce raw data'!$C$1:$CZ$1,0))),"-")</f>
        <v>-</v>
      </c>
      <c r="D494" s="8" t="str">
        <f>IFERROR(IF(INDEX('ce raw data'!$C$2:$CZ$3000,MATCH(1,INDEX(('ce raw data'!$A$2:$A$3000=C443)*('ce raw data'!$B$2:$B$3000=$B494),,),0),MATCH(D446,'ce raw data'!$C$1:$CZ$1,0))="","-",INDEX('ce raw data'!$C$2:$CZ$3000,MATCH(1,INDEX(('ce raw data'!$A$2:$A$3000=C443)*('ce raw data'!$B$2:$B$3000=$B494),,),0),MATCH(D446,'ce raw data'!$C$1:$CZ$1,0))),"-")</f>
        <v>-</v>
      </c>
      <c r="E494" s="8" t="str">
        <f>IFERROR(IF(INDEX('ce raw data'!$C$2:$CZ$3000,MATCH(1,INDEX(('ce raw data'!$A$2:$A$3000=C443)*('ce raw data'!$B$2:$B$3000=$B494),,),0),MATCH(E446,'ce raw data'!$C$1:$CZ$1,0))="","-",INDEX('ce raw data'!$C$2:$CZ$3000,MATCH(1,INDEX(('ce raw data'!$A$2:$A$3000=C443)*('ce raw data'!$B$2:$B$3000=$B494),,),0),MATCH(E446,'ce raw data'!$C$1:$CZ$1,0))),"-")</f>
        <v>-</v>
      </c>
      <c r="F494" s="8" t="str">
        <f>IFERROR(IF(INDEX('ce raw data'!$C$2:$CZ$3000,MATCH(1,INDEX(('ce raw data'!$A$2:$A$3000=C443)*('ce raw data'!$B$2:$B$3000=$B494),,),0),MATCH(F446,'ce raw data'!$C$1:$CZ$1,0))="","-",INDEX('ce raw data'!$C$2:$CZ$3000,MATCH(1,INDEX(('ce raw data'!$A$2:$A$3000=C443)*('ce raw data'!$B$2:$B$3000=$B494),,),0),MATCH(F446,'ce raw data'!$C$1:$CZ$1,0))),"-")</f>
        <v>-</v>
      </c>
      <c r="G494" s="8" t="str">
        <f>IFERROR(IF(INDEX('ce raw data'!$C$2:$CZ$3000,MATCH(1,INDEX(('ce raw data'!$A$2:$A$3000=C443)*('ce raw data'!$B$2:$B$3000=$B494),,),0),MATCH(G446,'ce raw data'!$C$1:$CZ$1,0))="","-",INDEX('ce raw data'!$C$2:$CZ$3000,MATCH(1,INDEX(('ce raw data'!$A$2:$A$3000=C443)*('ce raw data'!$B$2:$B$3000=$B494),,),0),MATCH(G446,'ce raw data'!$C$1:$CZ$1,0))),"-")</f>
        <v>-</v>
      </c>
      <c r="H494" s="8" t="str">
        <f>IFERROR(IF(INDEX('ce raw data'!$C$2:$CZ$3000,MATCH(1,INDEX(('ce raw data'!$A$2:$A$3000=C443)*('ce raw data'!$B$2:$B$3000=$B494),,),0),MATCH(H446,'ce raw data'!$C$1:$CZ$1,0))="","-",INDEX('ce raw data'!$C$2:$CZ$3000,MATCH(1,INDEX(('ce raw data'!$A$2:$A$3000=C443)*('ce raw data'!$B$2:$B$3000=$B494),,),0),MATCH(H446,'ce raw data'!$C$1:$CZ$1,0))),"-")</f>
        <v>-</v>
      </c>
      <c r="I494" s="8" t="str">
        <f>IFERROR(IF(INDEX('ce raw data'!$C$2:$CZ$3000,MATCH(1,INDEX(('ce raw data'!$A$2:$A$3000=C443)*('ce raw data'!$B$2:$B$3000=$B494),,),0),MATCH(I446,'ce raw data'!$C$1:$CZ$1,0))="","-",INDEX('ce raw data'!$C$2:$CZ$3000,MATCH(1,INDEX(('ce raw data'!$A$2:$A$3000=C443)*('ce raw data'!$B$2:$B$3000=$B494),,),0),MATCH(I446,'ce raw data'!$C$1:$CZ$1,0))),"-")</f>
        <v>-</v>
      </c>
      <c r="J494" s="8" t="str">
        <f>IFERROR(IF(INDEX('ce raw data'!$C$2:$CZ$3000,MATCH(1,INDEX(('ce raw data'!$A$2:$A$3000=C443)*('ce raw data'!$B$2:$B$3000=$B494),,),0),MATCH(J446,'ce raw data'!$C$1:$CZ$1,0))="","-",INDEX('ce raw data'!$C$2:$CZ$3000,MATCH(1,INDEX(('ce raw data'!$A$2:$A$3000=C443)*('ce raw data'!$B$2:$B$3000=$B494),,),0),MATCH(J446,'ce raw data'!$C$1:$CZ$1,0))),"-")</f>
        <v>-</v>
      </c>
      <c r="K494" s="8" t="str">
        <f>IFERROR(IF(INDEX('ce raw data'!$C$2:$CZ$3000,MATCH(1,INDEX(('ce raw data'!$A$2:$A$3000=C443)*('ce raw data'!$B$2:$B$3000=$B494),,),0),MATCH(K446,'ce raw data'!$C$1:$CZ$1,0))="","-",INDEX('ce raw data'!$C$2:$CZ$3000,MATCH(1,INDEX(('ce raw data'!$A$2:$A$3000=C443)*('ce raw data'!$B$2:$B$3000=$B494),,),0),MATCH(K446,'ce raw data'!$C$1:$CZ$1,0))),"-")</f>
        <v>-</v>
      </c>
      <c r="L494" s="8" t="str">
        <f>IFERROR(IF(INDEX('ce raw data'!$C$2:$CZ$3000,MATCH(1,INDEX(('ce raw data'!$A$2:$A$3000=C443)*('ce raw data'!$B$2:$B$3000=$B494),,),0),MATCH(L446,'ce raw data'!$C$1:$CZ$1,0))="","-",INDEX('ce raw data'!$C$2:$CZ$3000,MATCH(1,INDEX(('ce raw data'!$A$2:$A$3000=C443)*('ce raw data'!$B$2:$B$3000=$B494),,),0),MATCH(L446,'ce raw data'!$C$1:$CZ$1,0))),"-")</f>
        <v>-</v>
      </c>
      <c r="M494" s="8" t="str">
        <f>IFERROR(IF(INDEX('ce raw data'!$C$2:$CZ$3000,MATCH(1,INDEX(('ce raw data'!$A$2:$A$3000=C443)*('ce raw data'!$B$2:$B$3000=$B494),,),0),MATCH(M446,'ce raw data'!$C$1:$CZ$1,0))="","-",INDEX('ce raw data'!$C$2:$CZ$3000,MATCH(1,INDEX(('ce raw data'!$A$2:$A$3000=C443)*('ce raw data'!$B$2:$B$3000=$B494),,),0),MATCH(M446,'ce raw data'!$C$1:$CZ$1,0))),"-")</f>
        <v>-</v>
      </c>
      <c r="N494" s="8" t="str">
        <f>IFERROR(IF(INDEX('ce raw data'!$C$2:$CZ$3000,MATCH(1,INDEX(('ce raw data'!$A$2:$A$3000=C443)*('ce raw data'!$B$2:$B$3000=$B494),,),0),MATCH(N446,'ce raw data'!$C$1:$CZ$1,0))="","-",INDEX('ce raw data'!$C$2:$CZ$3000,MATCH(1,INDEX(('ce raw data'!$A$2:$A$3000=C443)*('ce raw data'!$B$2:$B$3000=$B494),,),0),MATCH(N446,'ce raw data'!$C$1:$CZ$1,0))),"-")</f>
        <v>-</v>
      </c>
    </row>
    <row r="495" spans="2:14" hidden="1" x14ac:dyDescent="0.4">
      <c r="B495" s="13"/>
      <c r="C495" s="8" t="str">
        <f>IFERROR(IF(INDEX('ce raw data'!$C$2:$CZ$3000,MATCH(1,INDEX(('ce raw data'!$A$2:$A$3000=C443)*('ce raw data'!$B$2:$B$3000=$B496),,),0),MATCH(SUBSTITUTE(C446,"Allele","Height"),'ce raw data'!$C$1:$CZ$1,0))="","-",INDEX('ce raw data'!$C$2:$CZ$3000,MATCH(1,INDEX(('ce raw data'!$A$2:$A$3000=C443)*('ce raw data'!$B$2:$B$3000=$B496),,),0),MATCH(SUBSTITUTE(C446,"Allele","Height"),'ce raw data'!$C$1:$CZ$1,0))),"-")</f>
        <v>-</v>
      </c>
      <c r="D495" s="8" t="str">
        <f>IFERROR(IF(INDEX('ce raw data'!$C$2:$CZ$3000,MATCH(1,INDEX(('ce raw data'!$A$2:$A$3000=C443)*('ce raw data'!$B$2:$B$3000=$B496),,),0),MATCH(SUBSTITUTE(D446,"Allele","Height"),'ce raw data'!$C$1:$CZ$1,0))="","-",INDEX('ce raw data'!$C$2:$CZ$3000,MATCH(1,INDEX(('ce raw data'!$A$2:$A$3000=C443)*('ce raw data'!$B$2:$B$3000=$B496),,),0),MATCH(SUBSTITUTE(D446,"Allele","Height"),'ce raw data'!$C$1:$CZ$1,0))),"-")</f>
        <v>-</v>
      </c>
      <c r="E495" s="8" t="str">
        <f>IFERROR(IF(INDEX('ce raw data'!$C$2:$CZ$3000,MATCH(1,INDEX(('ce raw data'!$A$2:$A$3000=C443)*('ce raw data'!$B$2:$B$3000=$B496),,),0),MATCH(SUBSTITUTE(E446,"Allele","Height"),'ce raw data'!$C$1:$CZ$1,0))="","-",INDEX('ce raw data'!$C$2:$CZ$3000,MATCH(1,INDEX(('ce raw data'!$A$2:$A$3000=C443)*('ce raw data'!$B$2:$B$3000=$B496),,),0),MATCH(SUBSTITUTE(E446,"Allele","Height"),'ce raw data'!$C$1:$CZ$1,0))),"-")</f>
        <v>-</v>
      </c>
      <c r="F495" s="8" t="str">
        <f>IFERROR(IF(INDEX('ce raw data'!$C$2:$CZ$3000,MATCH(1,INDEX(('ce raw data'!$A$2:$A$3000=C443)*('ce raw data'!$B$2:$B$3000=$B496),,),0),MATCH(SUBSTITUTE(F446,"Allele","Height"),'ce raw data'!$C$1:$CZ$1,0))="","-",INDEX('ce raw data'!$C$2:$CZ$3000,MATCH(1,INDEX(('ce raw data'!$A$2:$A$3000=C443)*('ce raw data'!$B$2:$B$3000=$B496),,),0),MATCH(SUBSTITUTE(F446,"Allele","Height"),'ce raw data'!$C$1:$CZ$1,0))),"-")</f>
        <v>-</v>
      </c>
      <c r="G495" s="8" t="str">
        <f>IFERROR(IF(INDEX('ce raw data'!$C$2:$CZ$3000,MATCH(1,INDEX(('ce raw data'!$A$2:$A$3000=C443)*('ce raw data'!$B$2:$B$3000=$B496),,),0),MATCH(SUBSTITUTE(G446,"Allele","Height"),'ce raw data'!$C$1:$CZ$1,0))="","-",INDEX('ce raw data'!$C$2:$CZ$3000,MATCH(1,INDEX(('ce raw data'!$A$2:$A$3000=C443)*('ce raw data'!$B$2:$B$3000=$B496),,),0),MATCH(SUBSTITUTE(G446,"Allele","Height"),'ce raw data'!$C$1:$CZ$1,0))),"-")</f>
        <v>-</v>
      </c>
      <c r="H495" s="8" t="str">
        <f>IFERROR(IF(INDEX('ce raw data'!$C$2:$CZ$3000,MATCH(1,INDEX(('ce raw data'!$A$2:$A$3000=C443)*('ce raw data'!$B$2:$B$3000=$B496),,),0),MATCH(SUBSTITUTE(H446,"Allele","Height"),'ce raw data'!$C$1:$CZ$1,0))="","-",INDEX('ce raw data'!$C$2:$CZ$3000,MATCH(1,INDEX(('ce raw data'!$A$2:$A$3000=C443)*('ce raw data'!$B$2:$B$3000=$B496),,),0),MATCH(SUBSTITUTE(H446,"Allele","Height"),'ce raw data'!$C$1:$CZ$1,0))),"-")</f>
        <v>-</v>
      </c>
      <c r="I495" s="8" t="str">
        <f>IFERROR(IF(INDEX('ce raw data'!$C$2:$CZ$3000,MATCH(1,INDEX(('ce raw data'!$A$2:$A$3000=C443)*('ce raw data'!$B$2:$B$3000=$B496),,),0),MATCH(SUBSTITUTE(I446,"Allele","Height"),'ce raw data'!$C$1:$CZ$1,0))="","-",INDEX('ce raw data'!$C$2:$CZ$3000,MATCH(1,INDEX(('ce raw data'!$A$2:$A$3000=C443)*('ce raw data'!$B$2:$B$3000=$B496),,),0),MATCH(SUBSTITUTE(I446,"Allele","Height"),'ce raw data'!$C$1:$CZ$1,0))),"-")</f>
        <v>-</v>
      </c>
      <c r="J495" s="8" t="str">
        <f>IFERROR(IF(INDEX('ce raw data'!$C$2:$CZ$3000,MATCH(1,INDEX(('ce raw data'!$A$2:$A$3000=C443)*('ce raw data'!$B$2:$B$3000=$B496),,),0),MATCH(SUBSTITUTE(J446,"Allele","Height"),'ce raw data'!$C$1:$CZ$1,0))="","-",INDEX('ce raw data'!$C$2:$CZ$3000,MATCH(1,INDEX(('ce raw data'!$A$2:$A$3000=C443)*('ce raw data'!$B$2:$B$3000=$B496),,),0),MATCH(SUBSTITUTE(J446,"Allele","Height"),'ce raw data'!$C$1:$CZ$1,0))),"-")</f>
        <v>-</v>
      </c>
      <c r="K495" s="8" t="str">
        <f>IFERROR(IF(INDEX('ce raw data'!$C$2:$CZ$3000,MATCH(1,INDEX(('ce raw data'!$A$2:$A$3000=C443)*('ce raw data'!$B$2:$B$3000=$B496),,),0),MATCH(SUBSTITUTE(K446,"Allele","Height"),'ce raw data'!$C$1:$CZ$1,0))="","-",INDEX('ce raw data'!$C$2:$CZ$3000,MATCH(1,INDEX(('ce raw data'!$A$2:$A$3000=C443)*('ce raw data'!$B$2:$B$3000=$B496),,),0),MATCH(SUBSTITUTE(K446,"Allele","Height"),'ce raw data'!$C$1:$CZ$1,0))),"-")</f>
        <v>-</v>
      </c>
      <c r="L495" s="8" t="str">
        <f>IFERROR(IF(INDEX('ce raw data'!$C$2:$CZ$3000,MATCH(1,INDEX(('ce raw data'!$A$2:$A$3000=C443)*('ce raw data'!$B$2:$B$3000=$B496),,),0),MATCH(SUBSTITUTE(L446,"Allele","Height"),'ce raw data'!$C$1:$CZ$1,0))="","-",INDEX('ce raw data'!$C$2:$CZ$3000,MATCH(1,INDEX(('ce raw data'!$A$2:$A$3000=C443)*('ce raw data'!$B$2:$B$3000=$B496),,),0),MATCH(SUBSTITUTE(L446,"Allele","Height"),'ce raw data'!$C$1:$CZ$1,0))),"-")</f>
        <v>-</v>
      </c>
      <c r="M495" s="8" t="str">
        <f>IFERROR(IF(INDEX('ce raw data'!$C$2:$CZ$3000,MATCH(1,INDEX(('ce raw data'!$A$2:$A$3000=C443)*('ce raw data'!$B$2:$B$3000=$B496),,),0),MATCH(SUBSTITUTE(M446,"Allele","Height"),'ce raw data'!$C$1:$CZ$1,0))="","-",INDEX('ce raw data'!$C$2:$CZ$3000,MATCH(1,INDEX(('ce raw data'!$A$2:$A$3000=C443)*('ce raw data'!$B$2:$B$3000=$B496),,),0),MATCH(SUBSTITUTE(M446,"Allele","Height"),'ce raw data'!$C$1:$CZ$1,0))),"-")</f>
        <v>-</v>
      </c>
      <c r="N495" s="8" t="str">
        <f>IFERROR(IF(INDEX('ce raw data'!$C$2:$CZ$3000,MATCH(1,INDEX(('ce raw data'!$A$2:$A$3000=C443)*('ce raw data'!$B$2:$B$3000=$B496),,),0),MATCH(SUBSTITUTE(N446,"Allele","Height"),'ce raw data'!$C$1:$CZ$1,0))="","-",INDEX('ce raw data'!$C$2:$CZ$3000,MATCH(1,INDEX(('ce raw data'!$A$2:$A$3000=C443)*('ce raw data'!$B$2:$B$3000=$B496),,),0),MATCH(SUBSTITUTE(N446,"Allele","Height"),'ce raw data'!$C$1:$CZ$1,0))),"-")</f>
        <v>-</v>
      </c>
    </row>
    <row r="496" spans="2:14" x14ac:dyDescent="0.4">
      <c r="B496" s="13" t="str">
        <f>'Allele Call Table'!$A$119</f>
        <v>FGA</v>
      </c>
      <c r="C496" s="8" t="str">
        <f>IFERROR(IF(INDEX('ce raw data'!$C$2:$CZ$3000,MATCH(1,INDEX(('ce raw data'!$A$2:$A$3000=C443)*('ce raw data'!$B$2:$B$3000=$B496),,),0),MATCH(C446,'ce raw data'!$C$1:$CZ$1,0))="","-",INDEX('ce raw data'!$C$2:$CZ$3000,MATCH(1,INDEX(('ce raw data'!$A$2:$A$3000=C443)*('ce raw data'!$B$2:$B$3000=$B496),,),0),MATCH(C446,'ce raw data'!$C$1:$CZ$1,0))),"-")</f>
        <v>-</v>
      </c>
      <c r="D496" s="8" t="str">
        <f>IFERROR(IF(INDEX('ce raw data'!$C$2:$CZ$3000,MATCH(1,INDEX(('ce raw data'!$A$2:$A$3000=C443)*('ce raw data'!$B$2:$B$3000=$B496),,),0),MATCH(D446,'ce raw data'!$C$1:$CZ$1,0))="","-",INDEX('ce raw data'!$C$2:$CZ$3000,MATCH(1,INDEX(('ce raw data'!$A$2:$A$3000=C443)*('ce raw data'!$B$2:$B$3000=$B496),,),0),MATCH(D446,'ce raw data'!$C$1:$CZ$1,0))),"-")</f>
        <v>-</v>
      </c>
      <c r="E496" s="8" t="str">
        <f>IFERROR(IF(INDEX('ce raw data'!$C$2:$CZ$3000,MATCH(1,INDEX(('ce raw data'!$A$2:$A$3000=C443)*('ce raw data'!$B$2:$B$3000=$B496),,),0),MATCH(E446,'ce raw data'!$C$1:$CZ$1,0))="","-",INDEX('ce raw data'!$C$2:$CZ$3000,MATCH(1,INDEX(('ce raw data'!$A$2:$A$3000=C443)*('ce raw data'!$B$2:$B$3000=$B496),,),0),MATCH(E446,'ce raw data'!$C$1:$CZ$1,0))),"-")</f>
        <v>-</v>
      </c>
      <c r="F496" s="8" t="str">
        <f>IFERROR(IF(INDEX('ce raw data'!$C$2:$CZ$3000,MATCH(1,INDEX(('ce raw data'!$A$2:$A$3000=C443)*('ce raw data'!$B$2:$B$3000=$B496),,),0),MATCH(F446,'ce raw data'!$C$1:$CZ$1,0))="","-",INDEX('ce raw data'!$C$2:$CZ$3000,MATCH(1,INDEX(('ce raw data'!$A$2:$A$3000=C443)*('ce raw data'!$B$2:$B$3000=$B496),,),0),MATCH(F446,'ce raw data'!$C$1:$CZ$1,0))),"-")</f>
        <v>-</v>
      </c>
      <c r="G496" s="8" t="str">
        <f>IFERROR(IF(INDEX('ce raw data'!$C$2:$CZ$3000,MATCH(1,INDEX(('ce raw data'!$A$2:$A$3000=C443)*('ce raw data'!$B$2:$B$3000=$B496),,),0),MATCH(G446,'ce raw data'!$C$1:$CZ$1,0))="","-",INDEX('ce raw data'!$C$2:$CZ$3000,MATCH(1,INDEX(('ce raw data'!$A$2:$A$3000=C443)*('ce raw data'!$B$2:$B$3000=$B496),,),0),MATCH(G446,'ce raw data'!$C$1:$CZ$1,0))),"-")</f>
        <v>-</v>
      </c>
      <c r="H496" s="8" t="str">
        <f>IFERROR(IF(INDEX('ce raw data'!$C$2:$CZ$3000,MATCH(1,INDEX(('ce raw data'!$A$2:$A$3000=C443)*('ce raw data'!$B$2:$B$3000=$B496),,),0),MATCH(H446,'ce raw data'!$C$1:$CZ$1,0))="","-",INDEX('ce raw data'!$C$2:$CZ$3000,MATCH(1,INDEX(('ce raw data'!$A$2:$A$3000=C443)*('ce raw data'!$B$2:$B$3000=$B496),,),0),MATCH(H446,'ce raw data'!$C$1:$CZ$1,0))),"-")</f>
        <v>-</v>
      </c>
      <c r="I496" s="8" t="str">
        <f>IFERROR(IF(INDEX('ce raw data'!$C$2:$CZ$3000,MATCH(1,INDEX(('ce raw data'!$A$2:$A$3000=C443)*('ce raw data'!$B$2:$B$3000=$B496),,),0),MATCH(I446,'ce raw data'!$C$1:$CZ$1,0))="","-",INDEX('ce raw data'!$C$2:$CZ$3000,MATCH(1,INDEX(('ce raw data'!$A$2:$A$3000=C443)*('ce raw data'!$B$2:$B$3000=$B496),,),0),MATCH(I446,'ce raw data'!$C$1:$CZ$1,0))),"-")</f>
        <v>-</v>
      </c>
      <c r="J496" s="8" t="str">
        <f>IFERROR(IF(INDEX('ce raw data'!$C$2:$CZ$3000,MATCH(1,INDEX(('ce raw data'!$A$2:$A$3000=C443)*('ce raw data'!$B$2:$B$3000=$B496),,),0),MATCH(J446,'ce raw data'!$C$1:$CZ$1,0))="","-",INDEX('ce raw data'!$C$2:$CZ$3000,MATCH(1,INDEX(('ce raw data'!$A$2:$A$3000=C443)*('ce raw data'!$B$2:$B$3000=$B496),,),0),MATCH(J446,'ce raw data'!$C$1:$CZ$1,0))),"-")</f>
        <v>-</v>
      </c>
      <c r="K496" s="8" t="str">
        <f>IFERROR(IF(INDEX('ce raw data'!$C$2:$CZ$3000,MATCH(1,INDEX(('ce raw data'!$A$2:$A$3000=C443)*('ce raw data'!$B$2:$B$3000=$B496),,),0),MATCH(K446,'ce raw data'!$C$1:$CZ$1,0))="","-",INDEX('ce raw data'!$C$2:$CZ$3000,MATCH(1,INDEX(('ce raw data'!$A$2:$A$3000=C443)*('ce raw data'!$B$2:$B$3000=$B496),,),0),MATCH(K446,'ce raw data'!$C$1:$CZ$1,0))),"-")</f>
        <v>-</v>
      </c>
      <c r="L496" s="8" t="str">
        <f>IFERROR(IF(INDEX('ce raw data'!$C$2:$CZ$3000,MATCH(1,INDEX(('ce raw data'!$A$2:$A$3000=C443)*('ce raw data'!$B$2:$B$3000=$B496),,),0),MATCH(L446,'ce raw data'!$C$1:$CZ$1,0))="","-",INDEX('ce raw data'!$C$2:$CZ$3000,MATCH(1,INDEX(('ce raw data'!$A$2:$A$3000=C443)*('ce raw data'!$B$2:$B$3000=$B496),,),0),MATCH(L446,'ce raw data'!$C$1:$CZ$1,0))),"-")</f>
        <v>-</v>
      </c>
      <c r="M496" s="8" t="str">
        <f>IFERROR(IF(INDEX('ce raw data'!$C$2:$CZ$3000,MATCH(1,INDEX(('ce raw data'!$A$2:$A$3000=C443)*('ce raw data'!$B$2:$B$3000=$B496),,),0),MATCH(M446,'ce raw data'!$C$1:$CZ$1,0))="","-",INDEX('ce raw data'!$C$2:$CZ$3000,MATCH(1,INDEX(('ce raw data'!$A$2:$A$3000=C443)*('ce raw data'!$B$2:$B$3000=$B496),,),0),MATCH(M446,'ce raw data'!$C$1:$CZ$1,0))),"-")</f>
        <v>-</v>
      </c>
      <c r="N496" s="8" t="str">
        <f>IFERROR(IF(INDEX('ce raw data'!$C$2:$CZ$3000,MATCH(1,INDEX(('ce raw data'!$A$2:$A$3000=C443)*('ce raw data'!$B$2:$B$3000=$B496),,),0),MATCH(N446,'ce raw data'!$C$1:$CZ$1,0))="","-",INDEX('ce raw data'!$C$2:$CZ$3000,MATCH(1,INDEX(('ce raw data'!$A$2:$A$3000=C443)*('ce raw data'!$B$2:$B$3000=$B496),,),0),MATCH(N446,'ce raw data'!$C$1:$CZ$1,0))),"-")</f>
        <v>-</v>
      </c>
    </row>
    <row r="497" spans="2:14" hidden="1" x14ac:dyDescent="0.4">
      <c r="B497" s="13"/>
      <c r="C497" s="8" t="str">
        <f>IFERROR(IF(INDEX('ce raw data'!$C$2:$CZ$3000,MATCH(1,INDEX(('ce raw data'!$A$2:$A$3000=C443)*('ce raw data'!$B$2:$B$3000=$B498),,),0),MATCH(SUBSTITUTE(C446,"Allele","Height"),'ce raw data'!$C$1:$CZ$1,0))="","-",INDEX('ce raw data'!$C$2:$CZ$3000,MATCH(1,INDEX(('ce raw data'!$A$2:$A$3000=C443)*('ce raw data'!$B$2:$B$3000=$B498),,),0),MATCH(SUBSTITUTE(C446,"Allele","Height"),'ce raw data'!$C$1:$CZ$1,0))),"-")</f>
        <v>-</v>
      </c>
      <c r="D497" s="8" t="str">
        <f>IFERROR(IF(INDEX('ce raw data'!$C$2:$CZ$3000,MATCH(1,INDEX(('ce raw data'!$A$2:$A$3000=C443)*('ce raw data'!$B$2:$B$3000=$B498),,),0),MATCH(SUBSTITUTE(D446,"Allele","Height"),'ce raw data'!$C$1:$CZ$1,0))="","-",INDEX('ce raw data'!$C$2:$CZ$3000,MATCH(1,INDEX(('ce raw data'!$A$2:$A$3000=C443)*('ce raw data'!$B$2:$B$3000=$B498),,),0),MATCH(SUBSTITUTE(D446,"Allele","Height"),'ce raw data'!$C$1:$CZ$1,0))),"-")</f>
        <v>-</v>
      </c>
      <c r="E497" s="8" t="str">
        <f>IFERROR(IF(INDEX('ce raw data'!$C$2:$CZ$3000,MATCH(1,INDEX(('ce raw data'!$A$2:$A$3000=C443)*('ce raw data'!$B$2:$B$3000=$B498),,),0),MATCH(SUBSTITUTE(E446,"Allele","Height"),'ce raw data'!$C$1:$CZ$1,0))="","-",INDEX('ce raw data'!$C$2:$CZ$3000,MATCH(1,INDEX(('ce raw data'!$A$2:$A$3000=C443)*('ce raw data'!$B$2:$B$3000=$B498),,),0),MATCH(SUBSTITUTE(E446,"Allele","Height"),'ce raw data'!$C$1:$CZ$1,0))),"-")</f>
        <v>-</v>
      </c>
      <c r="F497" s="8" t="str">
        <f>IFERROR(IF(INDEX('ce raw data'!$C$2:$CZ$3000,MATCH(1,INDEX(('ce raw data'!$A$2:$A$3000=C443)*('ce raw data'!$B$2:$B$3000=$B498),,),0),MATCH(SUBSTITUTE(F446,"Allele","Height"),'ce raw data'!$C$1:$CZ$1,0))="","-",INDEX('ce raw data'!$C$2:$CZ$3000,MATCH(1,INDEX(('ce raw data'!$A$2:$A$3000=C443)*('ce raw data'!$B$2:$B$3000=$B498),,),0),MATCH(SUBSTITUTE(F446,"Allele","Height"),'ce raw data'!$C$1:$CZ$1,0))),"-")</f>
        <v>-</v>
      </c>
      <c r="G497" s="8" t="str">
        <f>IFERROR(IF(INDEX('ce raw data'!$C$2:$CZ$3000,MATCH(1,INDEX(('ce raw data'!$A$2:$A$3000=C443)*('ce raw data'!$B$2:$B$3000=$B498),,),0),MATCH(SUBSTITUTE(G446,"Allele","Height"),'ce raw data'!$C$1:$CZ$1,0))="","-",INDEX('ce raw data'!$C$2:$CZ$3000,MATCH(1,INDEX(('ce raw data'!$A$2:$A$3000=C443)*('ce raw data'!$B$2:$B$3000=$B498),,),0),MATCH(SUBSTITUTE(G446,"Allele","Height"),'ce raw data'!$C$1:$CZ$1,0))),"-")</f>
        <v>-</v>
      </c>
      <c r="H497" s="8" t="str">
        <f>IFERROR(IF(INDEX('ce raw data'!$C$2:$CZ$3000,MATCH(1,INDEX(('ce raw data'!$A$2:$A$3000=C443)*('ce raw data'!$B$2:$B$3000=$B498),,),0),MATCH(SUBSTITUTE(H446,"Allele","Height"),'ce raw data'!$C$1:$CZ$1,0))="","-",INDEX('ce raw data'!$C$2:$CZ$3000,MATCH(1,INDEX(('ce raw data'!$A$2:$A$3000=C443)*('ce raw data'!$B$2:$B$3000=$B498),,),0),MATCH(SUBSTITUTE(H446,"Allele","Height"),'ce raw data'!$C$1:$CZ$1,0))),"-")</f>
        <v>-</v>
      </c>
      <c r="I497" s="8" t="str">
        <f>IFERROR(IF(INDEX('ce raw data'!$C$2:$CZ$3000,MATCH(1,INDEX(('ce raw data'!$A$2:$A$3000=C443)*('ce raw data'!$B$2:$B$3000=$B498),,),0),MATCH(SUBSTITUTE(I446,"Allele","Height"),'ce raw data'!$C$1:$CZ$1,0))="","-",INDEX('ce raw data'!$C$2:$CZ$3000,MATCH(1,INDEX(('ce raw data'!$A$2:$A$3000=C443)*('ce raw data'!$B$2:$B$3000=$B498),,),0),MATCH(SUBSTITUTE(I446,"Allele","Height"),'ce raw data'!$C$1:$CZ$1,0))),"-")</f>
        <v>-</v>
      </c>
      <c r="J497" s="8" t="str">
        <f>IFERROR(IF(INDEX('ce raw data'!$C$2:$CZ$3000,MATCH(1,INDEX(('ce raw data'!$A$2:$A$3000=C443)*('ce raw data'!$B$2:$B$3000=$B498),,),0),MATCH(SUBSTITUTE(J446,"Allele","Height"),'ce raw data'!$C$1:$CZ$1,0))="","-",INDEX('ce raw data'!$C$2:$CZ$3000,MATCH(1,INDEX(('ce raw data'!$A$2:$A$3000=C443)*('ce raw data'!$B$2:$B$3000=$B498),,),0),MATCH(SUBSTITUTE(J446,"Allele","Height"),'ce raw data'!$C$1:$CZ$1,0))),"-")</f>
        <v>-</v>
      </c>
      <c r="K497" s="8" t="str">
        <f>IFERROR(IF(INDEX('ce raw data'!$C$2:$CZ$3000,MATCH(1,INDEX(('ce raw data'!$A$2:$A$3000=C443)*('ce raw data'!$B$2:$B$3000=$B498),,),0),MATCH(SUBSTITUTE(K446,"Allele","Height"),'ce raw data'!$C$1:$CZ$1,0))="","-",INDEX('ce raw data'!$C$2:$CZ$3000,MATCH(1,INDEX(('ce raw data'!$A$2:$A$3000=C443)*('ce raw data'!$B$2:$B$3000=$B498),,),0),MATCH(SUBSTITUTE(K446,"Allele","Height"),'ce raw data'!$C$1:$CZ$1,0))),"-")</f>
        <v>-</v>
      </c>
      <c r="L497" s="8" t="str">
        <f>IFERROR(IF(INDEX('ce raw data'!$C$2:$CZ$3000,MATCH(1,INDEX(('ce raw data'!$A$2:$A$3000=C443)*('ce raw data'!$B$2:$B$3000=$B498),,),0),MATCH(SUBSTITUTE(L446,"Allele","Height"),'ce raw data'!$C$1:$CZ$1,0))="","-",INDEX('ce raw data'!$C$2:$CZ$3000,MATCH(1,INDEX(('ce raw data'!$A$2:$A$3000=C443)*('ce raw data'!$B$2:$B$3000=$B498),,),0),MATCH(SUBSTITUTE(L446,"Allele","Height"),'ce raw data'!$C$1:$CZ$1,0))),"-")</f>
        <v>-</v>
      </c>
      <c r="M497" s="8" t="str">
        <f>IFERROR(IF(INDEX('ce raw data'!$C$2:$CZ$3000,MATCH(1,INDEX(('ce raw data'!$A$2:$A$3000=C443)*('ce raw data'!$B$2:$B$3000=$B498),,),0),MATCH(SUBSTITUTE(M446,"Allele","Height"),'ce raw data'!$C$1:$CZ$1,0))="","-",INDEX('ce raw data'!$C$2:$CZ$3000,MATCH(1,INDEX(('ce raw data'!$A$2:$A$3000=C443)*('ce raw data'!$B$2:$B$3000=$B498),,),0),MATCH(SUBSTITUTE(M446,"Allele","Height"),'ce raw data'!$C$1:$CZ$1,0))),"-")</f>
        <v>-</v>
      </c>
      <c r="N497" s="8" t="str">
        <f>IFERROR(IF(INDEX('ce raw data'!$C$2:$CZ$3000,MATCH(1,INDEX(('ce raw data'!$A$2:$A$3000=C443)*('ce raw data'!$B$2:$B$3000=$B498),,),0),MATCH(SUBSTITUTE(N446,"Allele","Height"),'ce raw data'!$C$1:$CZ$1,0))="","-",INDEX('ce raw data'!$C$2:$CZ$3000,MATCH(1,INDEX(('ce raw data'!$A$2:$A$3000=C443)*('ce raw data'!$B$2:$B$3000=$B498),,),0),MATCH(SUBSTITUTE(N446,"Allele","Height"),'ce raw data'!$C$1:$CZ$1,0))),"-")</f>
        <v>-</v>
      </c>
    </row>
    <row r="498" spans="2:14" x14ac:dyDescent="0.4">
      <c r="B498" s="13" t="str">
        <f>'Allele Call Table'!$A$121</f>
        <v>DYS576</v>
      </c>
      <c r="C498" s="8" t="str">
        <f>IFERROR(IF(INDEX('ce raw data'!$C$2:$CZ$3000,MATCH(1,INDEX(('ce raw data'!$A$2:$A$3000=C443)*('ce raw data'!$B$2:$B$3000=$B498),,),0),MATCH(C446,'ce raw data'!$C$1:$CZ$1,0))="","-",INDEX('ce raw data'!$C$2:$CZ$3000,MATCH(1,INDEX(('ce raw data'!$A$2:$A$3000=C443)*('ce raw data'!$B$2:$B$3000=$B498),,),0),MATCH(C446,'ce raw data'!$C$1:$CZ$1,0))),"-")</f>
        <v>-</v>
      </c>
      <c r="D498" s="8" t="str">
        <f>IFERROR(IF(INDEX('ce raw data'!$C$2:$CZ$3000,MATCH(1,INDEX(('ce raw data'!$A$2:$A$3000=C443)*('ce raw data'!$B$2:$B$3000=$B498),,),0),MATCH(D446,'ce raw data'!$C$1:$CZ$1,0))="","-",INDEX('ce raw data'!$C$2:$CZ$3000,MATCH(1,INDEX(('ce raw data'!$A$2:$A$3000=C443)*('ce raw data'!$B$2:$B$3000=$B498),,),0),MATCH(D446,'ce raw data'!$C$1:$CZ$1,0))),"-")</f>
        <v>-</v>
      </c>
      <c r="E498" s="8" t="str">
        <f>IFERROR(IF(INDEX('ce raw data'!$C$2:$CZ$3000,MATCH(1,INDEX(('ce raw data'!$A$2:$A$3000=C443)*('ce raw data'!$B$2:$B$3000=$B498),,),0),MATCH(E446,'ce raw data'!$C$1:$CZ$1,0))="","-",INDEX('ce raw data'!$C$2:$CZ$3000,MATCH(1,INDEX(('ce raw data'!$A$2:$A$3000=C443)*('ce raw data'!$B$2:$B$3000=$B498),,),0),MATCH(E446,'ce raw data'!$C$1:$CZ$1,0))),"-")</f>
        <v>-</v>
      </c>
      <c r="F498" s="8" t="str">
        <f>IFERROR(IF(INDEX('ce raw data'!$C$2:$CZ$3000,MATCH(1,INDEX(('ce raw data'!$A$2:$A$3000=C443)*('ce raw data'!$B$2:$B$3000=$B498),,),0),MATCH(F446,'ce raw data'!$C$1:$CZ$1,0))="","-",INDEX('ce raw data'!$C$2:$CZ$3000,MATCH(1,INDEX(('ce raw data'!$A$2:$A$3000=C443)*('ce raw data'!$B$2:$B$3000=$B498),,),0),MATCH(F446,'ce raw data'!$C$1:$CZ$1,0))),"-")</f>
        <v>-</v>
      </c>
      <c r="G498" s="8" t="str">
        <f>IFERROR(IF(INDEX('ce raw data'!$C$2:$CZ$3000,MATCH(1,INDEX(('ce raw data'!$A$2:$A$3000=C443)*('ce raw data'!$B$2:$B$3000=$B498),,),0),MATCH(G446,'ce raw data'!$C$1:$CZ$1,0))="","-",INDEX('ce raw data'!$C$2:$CZ$3000,MATCH(1,INDEX(('ce raw data'!$A$2:$A$3000=C443)*('ce raw data'!$B$2:$B$3000=$B498),,),0),MATCH(G446,'ce raw data'!$C$1:$CZ$1,0))),"-")</f>
        <v>-</v>
      </c>
      <c r="H498" s="8" t="str">
        <f>IFERROR(IF(INDEX('ce raw data'!$C$2:$CZ$3000,MATCH(1,INDEX(('ce raw data'!$A$2:$A$3000=C443)*('ce raw data'!$B$2:$B$3000=$B498),,),0),MATCH(H446,'ce raw data'!$C$1:$CZ$1,0))="","-",INDEX('ce raw data'!$C$2:$CZ$3000,MATCH(1,INDEX(('ce raw data'!$A$2:$A$3000=C443)*('ce raw data'!$B$2:$B$3000=$B498),,),0),MATCH(H446,'ce raw data'!$C$1:$CZ$1,0))),"-")</f>
        <v>-</v>
      </c>
      <c r="I498" s="8" t="str">
        <f>IFERROR(IF(INDEX('ce raw data'!$C$2:$CZ$3000,MATCH(1,INDEX(('ce raw data'!$A$2:$A$3000=C443)*('ce raw data'!$B$2:$B$3000=$B498),,),0),MATCH(I446,'ce raw data'!$C$1:$CZ$1,0))="","-",INDEX('ce raw data'!$C$2:$CZ$3000,MATCH(1,INDEX(('ce raw data'!$A$2:$A$3000=C443)*('ce raw data'!$B$2:$B$3000=$B498),,),0),MATCH(I446,'ce raw data'!$C$1:$CZ$1,0))),"-")</f>
        <v>-</v>
      </c>
      <c r="J498" s="8" t="str">
        <f>IFERROR(IF(INDEX('ce raw data'!$C$2:$CZ$3000,MATCH(1,INDEX(('ce raw data'!$A$2:$A$3000=C443)*('ce raw data'!$B$2:$B$3000=$B498),,),0),MATCH(J446,'ce raw data'!$C$1:$CZ$1,0))="","-",INDEX('ce raw data'!$C$2:$CZ$3000,MATCH(1,INDEX(('ce raw data'!$A$2:$A$3000=C443)*('ce raw data'!$B$2:$B$3000=$B498),,),0),MATCH(J446,'ce raw data'!$C$1:$CZ$1,0))),"-")</f>
        <v>-</v>
      </c>
      <c r="K498" s="8" t="str">
        <f>IFERROR(IF(INDEX('ce raw data'!$C$2:$CZ$3000,MATCH(1,INDEX(('ce raw data'!$A$2:$A$3000=C443)*('ce raw data'!$B$2:$B$3000=$B498),,),0),MATCH(K446,'ce raw data'!$C$1:$CZ$1,0))="","-",INDEX('ce raw data'!$C$2:$CZ$3000,MATCH(1,INDEX(('ce raw data'!$A$2:$A$3000=C443)*('ce raw data'!$B$2:$B$3000=$B498),,),0),MATCH(K446,'ce raw data'!$C$1:$CZ$1,0))),"-")</f>
        <v>-</v>
      </c>
      <c r="L498" s="8" t="str">
        <f>IFERROR(IF(INDEX('ce raw data'!$C$2:$CZ$3000,MATCH(1,INDEX(('ce raw data'!$A$2:$A$3000=C443)*('ce raw data'!$B$2:$B$3000=$B498),,),0),MATCH(L446,'ce raw data'!$C$1:$CZ$1,0))="","-",INDEX('ce raw data'!$C$2:$CZ$3000,MATCH(1,INDEX(('ce raw data'!$A$2:$A$3000=C443)*('ce raw data'!$B$2:$B$3000=$B498),,),0),MATCH(L446,'ce raw data'!$C$1:$CZ$1,0))),"-")</f>
        <v>-</v>
      </c>
      <c r="M498" s="8" t="str">
        <f>IFERROR(IF(INDEX('ce raw data'!$C$2:$CZ$3000,MATCH(1,INDEX(('ce raw data'!$A$2:$A$3000=C443)*('ce raw data'!$B$2:$B$3000=$B498),,),0),MATCH(M446,'ce raw data'!$C$1:$CZ$1,0))="","-",INDEX('ce raw data'!$C$2:$CZ$3000,MATCH(1,INDEX(('ce raw data'!$A$2:$A$3000=C443)*('ce raw data'!$B$2:$B$3000=$B498),,),0),MATCH(M446,'ce raw data'!$C$1:$CZ$1,0))),"-")</f>
        <v>-</v>
      </c>
      <c r="N498" s="8" t="str">
        <f>IFERROR(IF(INDEX('ce raw data'!$C$2:$CZ$3000,MATCH(1,INDEX(('ce raw data'!$A$2:$A$3000=C443)*('ce raw data'!$B$2:$B$3000=$B498),,),0),MATCH(N446,'ce raw data'!$C$1:$CZ$1,0))="","-",INDEX('ce raw data'!$C$2:$CZ$3000,MATCH(1,INDEX(('ce raw data'!$A$2:$A$3000=C443)*('ce raw data'!$B$2:$B$3000=$B498),,),0),MATCH(N446,'ce raw data'!$C$1:$CZ$1,0))),"-")</f>
        <v>-</v>
      </c>
    </row>
    <row r="499" spans="2:14" hidden="1" x14ac:dyDescent="0.4">
      <c r="B499" s="13"/>
      <c r="C499" s="8" t="str">
        <f>IFERROR(IF(INDEX('ce raw data'!$C$2:$CZ$3000,MATCH(1,INDEX(('ce raw data'!$A$2:$A$3000=C443)*('ce raw data'!$B$2:$B$3000=$B500),,),0),MATCH(SUBSTITUTE(C446,"Allele","Height"),'ce raw data'!$C$1:$CZ$1,0))="","-",INDEX('ce raw data'!$C$2:$CZ$3000,MATCH(1,INDEX(('ce raw data'!$A$2:$A$3000=C443)*('ce raw data'!$B$2:$B$3000=$B500),,),0),MATCH(SUBSTITUTE(C446,"Allele","Height"),'ce raw data'!$C$1:$CZ$1,0))),"-")</f>
        <v>-</v>
      </c>
      <c r="D499" s="8" t="str">
        <f>IFERROR(IF(INDEX('ce raw data'!$C$2:$CZ$3000,MATCH(1,INDEX(('ce raw data'!$A$2:$A$3000=C443)*('ce raw data'!$B$2:$B$3000=$B500),,),0),MATCH(SUBSTITUTE(D446,"Allele","Height"),'ce raw data'!$C$1:$CZ$1,0))="","-",INDEX('ce raw data'!$C$2:$CZ$3000,MATCH(1,INDEX(('ce raw data'!$A$2:$A$3000=C443)*('ce raw data'!$B$2:$B$3000=$B500),,),0),MATCH(SUBSTITUTE(D446,"Allele","Height"),'ce raw data'!$C$1:$CZ$1,0))),"-")</f>
        <v>-</v>
      </c>
      <c r="E499" s="8" t="str">
        <f>IFERROR(IF(INDEX('ce raw data'!$C$2:$CZ$3000,MATCH(1,INDEX(('ce raw data'!$A$2:$A$3000=C443)*('ce raw data'!$B$2:$B$3000=$B500),,),0),MATCH(SUBSTITUTE(E446,"Allele","Height"),'ce raw data'!$C$1:$CZ$1,0))="","-",INDEX('ce raw data'!$C$2:$CZ$3000,MATCH(1,INDEX(('ce raw data'!$A$2:$A$3000=C443)*('ce raw data'!$B$2:$B$3000=$B500),,),0),MATCH(SUBSTITUTE(E446,"Allele","Height"),'ce raw data'!$C$1:$CZ$1,0))),"-")</f>
        <v>-</v>
      </c>
      <c r="F499" s="8" t="str">
        <f>IFERROR(IF(INDEX('ce raw data'!$C$2:$CZ$3000,MATCH(1,INDEX(('ce raw data'!$A$2:$A$3000=C443)*('ce raw data'!$B$2:$B$3000=$B500),,),0),MATCH(SUBSTITUTE(F446,"Allele","Height"),'ce raw data'!$C$1:$CZ$1,0))="","-",INDEX('ce raw data'!$C$2:$CZ$3000,MATCH(1,INDEX(('ce raw data'!$A$2:$A$3000=C443)*('ce raw data'!$B$2:$B$3000=$B500),,),0),MATCH(SUBSTITUTE(F446,"Allele","Height"),'ce raw data'!$C$1:$CZ$1,0))),"-")</f>
        <v>-</v>
      </c>
      <c r="G499" s="8" t="str">
        <f>IFERROR(IF(INDEX('ce raw data'!$C$2:$CZ$3000,MATCH(1,INDEX(('ce raw data'!$A$2:$A$3000=C443)*('ce raw data'!$B$2:$B$3000=$B500),,),0),MATCH(SUBSTITUTE(G446,"Allele","Height"),'ce raw data'!$C$1:$CZ$1,0))="","-",INDEX('ce raw data'!$C$2:$CZ$3000,MATCH(1,INDEX(('ce raw data'!$A$2:$A$3000=C443)*('ce raw data'!$B$2:$B$3000=$B500),,),0),MATCH(SUBSTITUTE(G446,"Allele","Height"),'ce raw data'!$C$1:$CZ$1,0))),"-")</f>
        <v>-</v>
      </c>
      <c r="H499" s="8" t="str">
        <f>IFERROR(IF(INDEX('ce raw data'!$C$2:$CZ$3000,MATCH(1,INDEX(('ce raw data'!$A$2:$A$3000=C443)*('ce raw data'!$B$2:$B$3000=$B500),,),0),MATCH(SUBSTITUTE(H446,"Allele","Height"),'ce raw data'!$C$1:$CZ$1,0))="","-",INDEX('ce raw data'!$C$2:$CZ$3000,MATCH(1,INDEX(('ce raw data'!$A$2:$A$3000=C443)*('ce raw data'!$B$2:$B$3000=$B500),,),0),MATCH(SUBSTITUTE(H446,"Allele","Height"),'ce raw data'!$C$1:$CZ$1,0))),"-")</f>
        <v>-</v>
      </c>
      <c r="I499" s="8" t="str">
        <f>IFERROR(IF(INDEX('ce raw data'!$C$2:$CZ$3000,MATCH(1,INDEX(('ce raw data'!$A$2:$A$3000=C443)*('ce raw data'!$B$2:$B$3000=$B500),,),0),MATCH(SUBSTITUTE(I446,"Allele","Height"),'ce raw data'!$C$1:$CZ$1,0))="","-",INDEX('ce raw data'!$C$2:$CZ$3000,MATCH(1,INDEX(('ce raw data'!$A$2:$A$3000=C443)*('ce raw data'!$B$2:$B$3000=$B500),,),0),MATCH(SUBSTITUTE(I446,"Allele","Height"),'ce raw data'!$C$1:$CZ$1,0))),"-")</f>
        <v>-</v>
      </c>
      <c r="J499" s="8" t="str">
        <f>IFERROR(IF(INDEX('ce raw data'!$C$2:$CZ$3000,MATCH(1,INDEX(('ce raw data'!$A$2:$A$3000=C443)*('ce raw data'!$B$2:$B$3000=$B500),,),0),MATCH(SUBSTITUTE(J446,"Allele","Height"),'ce raw data'!$C$1:$CZ$1,0))="","-",INDEX('ce raw data'!$C$2:$CZ$3000,MATCH(1,INDEX(('ce raw data'!$A$2:$A$3000=C443)*('ce raw data'!$B$2:$B$3000=$B500),,),0),MATCH(SUBSTITUTE(J446,"Allele","Height"),'ce raw data'!$C$1:$CZ$1,0))),"-")</f>
        <v>-</v>
      </c>
      <c r="K499" s="8" t="str">
        <f>IFERROR(IF(INDEX('ce raw data'!$C$2:$CZ$3000,MATCH(1,INDEX(('ce raw data'!$A$2:$A$3000=C443)*('ce raw data'!$B$2:$B$3000=$B500),,),0),MATCH(SUBSTITUTE(K446,"Allele","Height"),'ce raw data'!$C$1:$CZ$1,0))="","-",INDEX('ce raw data'!$C$2:$CZ$3000,MATCH(1,INDEX(('ce raw data'!$A$2:$A$3000=C443)*('ce raw data'!$B$2:$B$3000=$B500),,),0),MATCH(SUBSTITUTE(K446,"Allele","Height"),'ce raw data'!$C$1:$CZ$1,0))),"-")</f>
        <v>-</v>
      </c>
      <c r="L499" s="8" t="str">
        <f>IFERROR(IF(INDEX('ce raw data'!$C$2:$CZ$3000,MATCH(1,INDEX(('ce raw data'!$A$2:$A$3000=C443)*('ce raw data'!$B$2:$B$3000=$B500),,),0),MATCH(SUBSTITUTE(L446,"Allele","Height"),'ce raw data'!$C$1:$CZ$1,0))="","-",INDEX('ce raw data'!$C$2:$CZ$3000,MATCH(1,INDEX(('ce raw data'!$A$2:$A$3000=C443)*('ce raw data'!$B$2:$B$3000=$B500),,),0),MATCH(SUBSTITUTE(L446,"Allele","Height"),'ce raw data'!$C$1:$CZ$1,0))),"-")</f>
        <v>-</v>
      </c>
      <c r="M499" s="8" t="str">
        <f>IFERROR(IF(INDEX('ce raw data'!$C$2:$CZ$3000,MATCH(1,INDEX(('ce raw data'!$A$2:$A$3000=C443)*('ce raw data'!$B$2:$B$3000=$B500),,),0),MATCH(SUBSTITUTE(M446,"Allele","Height"),'ce raw data'!$C$1:$CZ$1,0))="","-",INDEX('ce raw data'!$C$2:$CZ$3000,MATCH(1,INDEX(('ce raw data'!$A$2:$A$3000=C443)*('ce raw data'!$B$2:$B$3000=$B500),,),0),MATCH(SUBSTITUTE(M446,"Allele","Height"),'ce raw data'!$C$1:$CZ$1,0))),"-")</f>
        <v>-</v>
      </c>
      <c r="N499" s="8" t="str">
        <f>IFERROR(IF(INDEX('ce raw data'!$C$2:$CZ$3000,MATCH(1,INDEX(('ce raw data'!$A$2:$A$3000=C443)*('ce raw data'!$B$2:$B$3000=$B500),,),0),MATCH(SUBSTITUTE(N446,"Allele","Height"),'ce raw data'!$C$1:$CZ$1,0))="","-",INDEX('ce raw data'!$C$2:$CZ$3000,MATCH(1,INDEX(('ce raw data'!$A$2:$A$3000=C443)*('ce raw data'!$B$2:$B$3000=$B500),,),0),MATCH(SUBSTITUTE(N446,"Allele","Height"),'ce raw data'!$C$1:$CZ$1,0))),"-")</f>
        <v>-</v>
      </c>
    </row>
    <row r="500" spans="2:14" x14ac:dyDescent="0.4">
      <c r="B500" s="13" t="str">
        <f>'Allele Call Table'!$A$123</f>
        <v>DYS570</v>
      </c>
      <c r="C500" s="8" t="str">
        <f>IFERROR(IF(INDEX('ce raw data'!$C$2:$CZ$3000,MATCH(1,INDEX(('ce raw data'!$A$2:$A$3000=C443)*('ce raw data'!$B$2:$B$3000=$B500),,),0),MATCH(C446,'ce raw data'!$C$1:$CZ$1,0))="","-",INDEX('ce raw data'!$C$2:$CZ$3000,MATCH(1,INDEX(('ce raw data'!$A$2:$A$3000=C443)*('ce raw data'!$B$2:$B$3000=$B500),,),0),MATCH(C446,'ce raw data'!$C$1:$CZ$1,0))),"-")</f>
        <v>-</v>
      </c>
      <c r="D500" s="8" t="str">
        <f>IFERROR(IF(INDEX('ce raw data'!$C$2:$CZ$3000,MATCH(1,INDEX(('ce raw data'!$A$2:$A$3000=C443)*('ce raw data'!$B$2:$B$3000=$B500),,),0),MATCH(D446,'ce raw data'!$C$1:$CZ$1,0))="","-",INDEX('ce raw data'!$C$2:$CZ$3000,MATCH(1,INDEX(('ce raw data'!$A$2:$A$3000=C443)*('ce raw data'!$B$2:$B$3000=$B500),,),0),MATCH(D446,'ce raw data'!$C$1:$CZ$1,0))),"-")</f>
        <v>-</v>
      </c>
      <c r="E500" s="8" t="str">
        <f>IFERROR(IF(INDEX('ce raw data'!$C$2:$CZ$3000,MATCH(1,INDEX(('ce raw data'!$A$2:$A$3000=C443)*('ce raw data'!$B$2:$B$3000=$B500),,),0),MATCH(E446,'ce raw data'!$C$1:$CZ$1,0))="","-",INDEX('ce raw data'!$C$2:$CZ$3000,MATCH(1,INDEX(('ce raw data'!$A$2:$A$3000=C443)*('ce raw data'!$B$2:$B$3000=$B500),,),0),MATCH(E446,'ce raw data'!$C$1:$CZ$1,0))),"-")</f>
        <v>-</v>
      </c>
      <c r="F500" s="8" t="str">
        <f>IFERROR(IF(INDEX('ce raw data'!$C$2:$CZ$3000,MATCH(1,INDEX(('ce raw data'!$A$2:$A$3000=C443)*('ce raw data'!$B$2:$B$3000=$B500),,),0),MATCH(F446,'ce raw data'!$C$1:$CZ$1,0))="","-",INDEX('ce raw data'!$C$2:$CZ$3000,MATCH(1,INDEX(('ce raw data'!$A$2:$A$3000=C443)*('ce raw data'!$B$2:$B$3000=$B500),,),0),MATCH(F446,'ce raw data'!$C$1:$CZ$1,0))),"-")</f>
        <v>-</v>
      </c>
      <c r="G500" s="8" t="str">
        <f>IFERROR(IF(INDEX('ce raw data'!$C$2:$CZ$3000,MATCH(1,INDEX(('ce raw data'!$A$2:$A$3000=C443)*('ce raw data'!$B$2:$B$3000=$B500),,),0),MATCH(G446,'ce raw data'!$C$1:$CZ$1,0))="","-",INDEX('ce raw data'!$C$2:$CZ$3000,MATCH(1,INDEX(('ce raw data'!$A$2:$A$3000=C443)*('ce raw data'!$B$2:$B$3000=$B500),,),0),MATCH(G446,'ce raw data'!$C$1:$CZ$1,0))),"-")</f>
        <v>-</v>
      </c>
      <c r="H500" s="8" t="str">
        <f>IFERROR(IF(INDEX('ce raw data'!$C$2:$CZ$3000,MATCH(1,INDEX(('ce raw data'!$A$2:$A$3000=C443)*('ce raw data'!$B$2:$B$3000=$B500),,),0),MATCH(H446,'ce raw data'!$C$1:$CZ$1,0))="","-",INDEX('ce raw data'!$C$2:$CZ$3000,MATCH(1,INDEX(('ce raw data'!$A$2:$A$3000=C443)*('ce raw data'!$B$2:$B$3000=$B500),,),0),MATCH(H446,'ce raw data'!$C$1:$CZ$1,0))),"-")</f>
        <v>-</v>
      </c>
      <c r="I500" s="8" t="str">
        <f>IFERROR(IF(INDEX('ce raw data'!$C$2:$CZ$3000,MATCH(1,INDEX(('ce raw data'!$A$2:$A$3000=C443)*('ce raw data'!$B$2:$B$3000=$B500),,),0),MATCH(I446,'ce raw data'!$C$1:$CZ$1,0))="","-",INDEX('ce raw data'!$C$2:$CZ$3000,MATCH(1,INDEX(('ce raw data'!$A$2:$A$3000=C443)*('ce raw data'!$B$2:$B$3000=$B500),,),0),MATCH(I446,'ce raw data'!$C$1:$CZ$1,0))),"-")</f>
        <v>-</v>
      </c>
      <c r="J500" s="8" t="str">
        <f>IFERROR(IF(INDEX('ce raw data'!$C$2:$CZ$3000,MATCH(1,INDEX(('ce raw data'!$A$2:$A$3000=C443)*('ce raw data'!$B$2:$B$3000=$B500),,),0),MATCH(J446,'ce raw data'!$C$1:$CZ$1,0))="","-",INDEX('ce raw data'!$C$2:$CZ$3000,MATCH(1,INDEX(('ce raw data'!$A$2:$A$3000=C443)*('ce raw data'!$B$2:$B$3000=$B500),,),0),MATCH(J446,'ce raw data'!$C$1:$CZ$1,0))),"-")</f>
        <v>-</v>
      </c>
      <c r="K500" s="8" t="str">
        <f>IFERROR(IF(INDEX('ce raw data'!$C$2:$CZ$3000,MATCH(1,INDEX(('ce raw data'!$A$2:$A$3000=C443)*('ce raw data'!$B$2:$B$3000=$B500),,),0),MATCH(K446,'ce raw data'!$C$1:$CZ$1,0))="","-",INDEX('ce raw data'!$C$2:$CZ$3000,MATCH(1,INDEX(('ce raw data'!$A$2:$A$3000=C443)*('ce raw data'!$B$2:$B$3000=$B500),,),0),MATCH(K446,'ce raw data'!$C$1:$CZ$1,0))),"-")</f>
        <v>-</v>
      </c>
      <c r="L500" s="8" t="str">
        <f>IFERROR(IF(INDEX('ce raw data'!$C$2:$CZ$3000,MATCH(1,INDEX(('ce raw data'!$A$2:$A$3000=C443)*('ce raw data'!$B$2:$B$3000=$B500),,),0),MATCH(L446,'ce raw data'!$C$1:$CZ$1,0))="","-",INDEX('ce raw data'!$C$2:$CZ$3000,MATCH(1,INDEX(('ce raw data'!$A$2:$A$3000=C443)*('ce raw data'!$B$2:$B$3000=$B500),,),0),MATCH(L446,'ce raw data'!$C$1:$CZ$1,0))),"-")</f>
        <v>-</v>
      </c>
      <c r="M500" s="8" t="str">
        <f>IFERROR(IF(INDEX('ce raw data'!$C$2:$CZ$3000,MATCH(1,INDEX(('ce raw data'!$A$2:$A$3000=C443)*('ce raw data'!$B$2:$B$3000=$B500),,),0),MATCH(M446,'ce raw data'!$C$1:$CZ$1,0))="","-",INDEX('ce raw data'!$C$2:$CZ$3000,MATCH(1,INDEX(('ce raw data'!$A$2:$A$3000=C443)*('ce raw data'!$B$2:$B$3000=$B500),,),0),MATCH(M446,'ce raw data'!$C$1:$CZ$1,0))),"-")</f>
        <v>-</v>
      </c>
      <c r="N500" s="8" t="str">
        <f>IFERROR(IF(INDEX('ce raw data'!$C$2:$CZ$3000,MATCH(1,INDEX(('ce raw data'!$A$2:$A$3000=C443)*('ce raw data'!$B$2:$B$3000=$B500),,),0),MATCH(N446,'ce raw data'!$C$1:$CZ$1,0))="","-",INDEX('ce raw data'!$C$2:$CZ$3000,MATCH(1,INDEX(('ce raw data'!$A$2:$A$3000=C443)*('ce raw data'!$B$2:$B$3000=$B500),,),0),MATCH(N446,'ce raw data'!$C$1:$CZ$1,0))),"-")</f>
        <v>-</v>
      </c>
    </row>
    <row r="501" spans="2:14" x14ac:dyDescent="0.4">
      <c r="B501" s="24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</row>
    <row r="502" spans="2:14" x14ac:dyDescent="0.4">
      <c r="B502" s="24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</row>
    <row r="503" spans="2:14" x14ac:dyDescent="0.4">
      <c r="B503" s="24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</row>
    <row r="504" spans="2:14" x14ac:dyDescent="0.4">
      <c r="B504" s="24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</row>
    <row r="505" spans="2:14" x14ac:dyDescent="0.4">
      <c r="B505" s="27" t="s">
        <v>1</v>
      </c>
      <c r="C505" s="23">
        <f ca="1">TODAY()</f>
        <v>44028</v>
      </c>
      <c r="F505" s="31" t="s">
        <v>2</v>
      </c>
      <c r="G505" s="31"/>
      <c r="H505" s="4" t="str">
        <f>H379</f>
        <v/>
      </c>
      <c r="N505" s="1"/>
    </row>
    <row r="506" spans="2:14" x14ac:dyDescent="0.4">
      <c r="B506" s="5" t="s">
        <v>4</v>
      </c>
      <c r="C506" s="36" t="str">
        <f>IF(INDEX('ce raw data'!$A:$A,2+27*8)="","blank",INDEX('ce raw data'!$A:$A,2+27*8))</f>
        <v>blank</v>
      </c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</row>
    <row r="507" spans="2:14" ht="24.6" x14ac:dyDescent="0.4">
      <c r="B507" s="6" t="s">
        <v>5</v>
      </c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</row>
    <row r="508" spans="2:14" x14ac:dyDescent="0.4">
      <c r="B508" s="7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</row>
    <row r="509" spans="2:14" x14ac:dyDescent="0.4">
      <c r="B509" s="5" t="s">
        <v>7</v>
      </c>
      <c r="C509" s="21" t="s">
        <v>8</v>
      </c>
      <c r="D509" s="21" t="s">
        <v>9</v>
      </c>
      <c r="E509" s="21" t="s">
        <v>40</v>
      </c>
      <c r="F509" s="21" t="s">
        <v>41</v>
      </c>
      <c r="G509" s="21" t="s">
        <v>42</v>
      </c>
      <c r="H509" s="21" t="s">
        <v>43</v>
      </c>
      <c r="I509" s="21" t="s">
        <v>44</v>
      </c>
      <c r="J509" s="21" t="s">
        <v>45</v>
      </c>
      <c r="K509" s="21" t="s">
        <v>46</v>
      </c>
      <c r="L509" s="21" t="s">
        <v>47</v>
      </c>
      <c r="M509" s="21" t="s">
        <v>48</v>
      </c>
      <c r="N509" s="21" t="s">
        <v>49</v>
      </c>
    </row>
    <row r="510" spans="2:14" hidden="1" x14ac:dyDescent="0.4">
      <c r="B510" s="28"/>
      <c r="C510" s="28" t="str">
        <f>IFERROR(IF(INDEX('ce raw data'!$C$2:$CZ$3000,MATCH(1,INDEX(('ce raw data'!$A$2:$A$3000=C506)*('ce raw data'!$B$2:$B$3000=$B511),,),0),MATCH(SUBSTITUTE(C509,"Allele","Height"),'ce raw data'!$C$1:$CZ$1,0))="","-",INDEX('ce raw data'!$C$2:$CZ$3000,MATCH(1,INDEX(('ce raw data'!$A$2:$A$3000=C506)*('ce raw data'!$B$2:$B$3000=$B511),,),0),MATCH(SUBSTITUTE(C509,"Allele","Height"),'ce raw data'!$C$1:$CZ$1,0))),"-")</f>
        <v>-</v>
      </c>
      <c r="D510" s="28" t="str">
        <f>IFERROR(IF(INDEX('ce raw data'!$C$2:$CZ$3000,MATCH(1,INDEX(('ce raw data'!$A$2:$A$3000=C506)*('ce raw data'!$B$2:$B$3000=$B511),,),0),MATCH(SUBSTITUTE(D509,"Allele","Height"),'ce raw data'!$C$1:$CZ$1,0))="","-",INDEX('ce raw data'!$C$2:$CZ$3000,MATCH(1,INDEX(('ce raw data'!$A$2:$A$3000=C506)*('ce raw data'!$B$2:$B$3000=$B511),,),0),MATCH(SUBSTITUTE(D509,"Allele","Height"),'ce raw data'!$C$1:$CZ$1,0))),"-")</f>
        <v>-</v>
      </c>
      <c r="E510" s="28" t="str">
        <f>IFERROR(IF(INDEX('ce raw data'!$C$2:$CZ$3000,MATCH(1,INDEX(('ce raw data'!$A$2:$A$3000=C506)*('ce raw data'!$B$2:$B$3000=$B511),,),0),MATCH(SUBSTITUTE(E509,"Allele","Height"),'ce raw data'!$C$1:$CZ$1,0))="","-",INDEX('ce raw data'!$C$2:$CZ$3000,MATCH(1,INDEX(('ce raw data'!$A$2:$A$3000=C506)*('ce raw data'!$B$2:$B$3000=$B511),,),0),MATCH(SUBSTITUTE(E509,"Allele","Height"),'ce raw data'!$C$1:$CZ$1,0))),"-")</f>
        <v>-</v>
      </c>
      <c r="F510" s="28" t="str">
        <f>IFERROR(IF(INDEX('ce raw data'!$C$2:$CZ$3000,MATCH(1,INDEX(('ce raw data'!$A$2:$A$3000=C506)*('ce raw data'!$B$2:$B$3000=$B511),,),0),MATCH(SUBSTITUTE(F509,"Allele","Height"),'ce raw data'!$C$1:$CZ$1,0))="","-",INDEX('ce raw data'!$C$2:$CZ$3000,MATCH(1,INDEX(('ce raw data'!$A$2:$A$3000=C506)*('ce raw data'!$B$2:$B$3000=$B511),,),0),MATCH(SUBSTITUTE(F509,"Allele","Height"),'ce raw data'!$C$1:$CZ$1,0))),"-")</f>
        <v>-</v>
      </c>
      <c r="G510" s="28" t="str">
        <f>IFERROR(IF(INDEX('ce raw data'!$C$2:$CZ$3000,MATCH(1,INDEX(('ce raw data'!$A$2:$A$3000=C506)*('ce raw data'!$B$2:$B$3000=$B511),,),0),MATCH(SUBSTITUTE(G509,"Allele","Height"),'ce raw data'!$C$1:$CZ$1,0))="","-",INDEX('ce raw data'!$C$2:$CZ$3000,MATCH(1,INDEX(('ce raw data'!$A$2:$A$3000=C506)*('ce raw data'!$B$2:$B$3000=$B511),,),0),MATCH(SUBSTITUTE(G509,"Allele","Height"),'ce raw data'!$C$1:$CZ$1,0))),"-")</f>
        <v>-</v>
      </c>
      <c r="H510" s="28" t="str">
        <f>IFERROR(IF(INDEX('ce raw data'!$C$2:$CZ$3000,MATCH(1,INDEX(('ce raw data'!$A$2:$A$3000=C506)*('ce raw data'!$B$2:$B$3000=$B511),,),0),MATCH(SUBSTITUTE(H509,"Allele","Height"),'ce raw data'!$C$1:$CZ$1,0))="","-",INDEX('ce raw data'!$C$2:$CZ$3000,MATCH(1,INDEX(('ce raw data'!$A$2:$A$3000=C506)*('ce raw data'!$B$2:$B$3000=$B511),,),0),MATCH(SUBSTITUTE(H509,"Allele","Height"),'ce raw data'!$C$1:$CZ$1,0))),"-")</f>
        <v>-</v>
      </c>
      <c r="I510" s="28" t="str">
        <f>IFERROR(IF(INDEX('ce raw data'!$C$2:$CZ$3000,MATCH(1,INDEX(('ce raw data'!$A$2:$A$3000=C506)*('ce raw data'!$B$2:$B$3000=$B511),,),0),MATCH(SUBSTITUTE(I509,"Allele","Height"),'ce raw data'!$C$1:$CZ$1,0))="","-",INDEX('ce raw data'!$C$2:$CZ$3000,MATCH(1,INDEX(('ce raw data'!$A$2:$A$3000=C506)*('ce raw data'!$B$2:$B$3000=$B511),,),0),MATCH(SUBSTITUTE(I509,"Allele","Height"),'ce raw data'!$C$1:$CZ$1,0))),"-")</f>
        <v>-</v>
      </c>
      <c r="J510" s="28" t="str">
        <f>IFERROR(IF(INDEX('ce raw data'!$C$2:$CZ$3000,MATCH(1,INDEX(('ce raw data'!$A$2:$A$3000=C506)*('ce raw data'!$B$2:$B$3000=$B511),,),0),MATCH(SUBSTITUTE(J509,"Allele","Height"),'ce raw data'!$C$1:$CZ$1,0))="","-",INDEX('ce raw data'!$C$2:$CZ$3000,MATCH(1,INDEX(('ce raw data'!$A$2:$A$3000=C506)*('ce raw data'!$B$2:$B$3000=$B511),,),0),MATCH(SUBSTITUTE(J509,"Allele","Height"),'ce raw data'!$C$1:$CZ$1,0))),"-")</f>
        <v>-</v>
      </c>
      <c r="K510" s="28" t="str">
        <f>IFERROR(IF(INDEX('ce raw data'!$C$2:$CZ$3000,MATCH(1,INDEX(('ce raw data'!$A$2:$A$3000=C506)*('ce raw data'!$B$2:$B$3000=$B511),,),0),MATCH(SUBSTITUTE(K509,"Allele","Height"),'ce raw data'!$C$1:$CZ$1,0))="","-",INDEX('ce raw data'!$C$2:$CZ$3000,MATCH(1,INDEX(('ce raw data'!$A$2:$A$3000=C506)*('ce raw data'!$B$2:$B$3000=$B511),,),0),MATCH(SUBSTITUTE(K509,"Allele","Height"),'ce raw data'!$C$1:$CZ$1,0))),"-")</f>
        <v>-</v>
      </c>
      <c r="L510" s="28" t="str">
        <f>IFERROR(IF(INDEX('ce raw data'!$C$2:$CZ$3000,MATCH(1,INDEX(('ce raw data'!$A$2:$A$3000=C506)*('ce raw data'!$B$2:$B$3000=$B511),,),0),MATCH(SUBSTITUTE(L509,"Allele","Height"),'ce raw data'!$C$1:$CZ$1,0))="","-",INDEX('ce raw data'!$C$2:$CZ$3000,MATCH(1,INDEX(('ce raw data'!$A$2:$A$3000=C506)*('ce raw data'!$B$2:$B$3000=$B511),,),0),MATCH(SUBSTITUTE(L509,"Allele","Height"),'ce raw data'!$C$1:$CZ$1,0))),"-")</f>
        <v>-</v>
      </c>
      <c r="M510" s="28" t="str">
        <f>IFERROR(IF(INDEX('ce raw data'!$C$2:$CZ$3000,MATCH(1,INDEX(('ce raw data'!$A$2:$A$3000=C506)*('ce raw data'!$B$2:$B$3000=$B511),,),0),MATCH(SUBSTITUTE(M509,"Allele","Height"),'ce raw data'!$C$1:$CZ$1,0))="","-",INDEX('ce raw data'!$C$2:$CZ$3000,MATCH(1,INDEX(('ce raw data'!$A$2:$A$3000=C506)*('ce raw data'!$B$2:$B$3000=$B511),,),0),MATCH(SUBSTITUTE(M509,"Allele","Height"),'ce raw data'!$C$1:$CZ$1,0))),"-")</f>
        <v>-</v>
      </c>
      <c r="N510" s="28" t="str">
        <f>IFERROR(IF(INDEX('ce raw data'!$C$2:$CZ$3000,MATCH(1,INDEX(('ce raw data'!$A$2:$A$3000=C506)*('ce raw data'!$B$2:$B$3000=$B511),,),0),MATCH(SUBSTITUTE(N509,"Allele","Height"),'ce raw data'!$C$1:$CZ$1,0))="","-",INDEX('ce raw data'!$C$2:$CZ$3000,MATCH(1,INDEX(('ce raw data'!$A$2:$A$3000=C506)*('ce raw data'!$B$2:$B$3000=$B511),,),0),MATCH(SUBSTITUTE(N509,"Allele","Height"),'ce raw data'!$C$1:$CZ$1,0))),"-")</f>
        <v>-</v>
      </c>
    </row>
    <row r="511" spans="2:14" x14ac:dyDescent="0.4">
      <c r="B511" s="10" t="str">
        <f>'Allele Call Table'!$A$71</f>
        <v>AMEL</v>
      </c>
      <c r="C511" s="8" t="str">
        <f>IFERROR(IF(INDEX('ce raw data'!$C$2:$CZ$3000,MATCH(1,INDEX(('ce raw data'!$A$2:$A$3000=C506)*('ce raw data'!$B$2:$B$3000=$B511),,),0),MATCH(C509,'ce raw data'!$C$1:$CZ$1,0))="","-",INDEX('ce raw data'!$C$2:$CZ$3000,MATCH(1,INDEX(('ce raw data'!$A$2:$A$3000=C506)*('ce raw data'!$B$2:$B$3000=$B511),,),0),MATCH(C509,'ce raw data'!$C$1:$CZ$1,0))),"-")</f>
        <v>-</v>
      </c>
      <c r="D511" s="8" t="str">
        <f>IFERROR(IF(INDEX('ce raw data'!$C$2:$CZ$3000,MATCH(1,INDEX(('ce raw data'!$A$2:$A$3000=C506)*('ce raw data'!$B$2:$B$3000=$B511),,),0),MATCH(D509,'ce raw data'!$C$1:$CZ$1,0))="","-",INDEX('ce raw data'!$C$2:$CZ$3000,MATCH(1,INDEX(('ce raw data'!$A$2:$A$3000=C506)*('ce raw data'!$B$2:$B$3000=$B511),,),0),MATCH(D509,'ce raw data'!$C$1:$CZ$1,0))),"-")</f>
        <v>-</v>
      </c>
      <c r="E511" s="8" t="str">
        <f>IFERROR(IF(INDEX('ce raw data'!$C$2:$CZ$3000,MATCH(1,INDEX(('ce raw data'!$A$2:$A$3000=C506)*('ce raw data'!$B$2:$B$3000=$B511),,),0),MATCH(E509,'ce raw data'!$C$1:$CZ$1,0))="","-",INDEX('ce raw data'!$C$2:$CZ$3000,MATCH(1,INDEX(('ce raw data'!$A$2:$A$3000=C506)*('ce raw data'!$B$2:$B$3000=$B511),,),0),MATCH(E509,'ce raw data'!$C$1:$CZ$1,0))),"-")</f>
        <v>-</v>
      </c>
      <c r="F511" s="8" t="str">
        <f>IFERROR(IF(INDEX('ce raw data'!$C$2:$CZ$3000,MATCH(1,INDEX(('ce raw data'!$A$2:$A$3000=C506)*('ce raw data'!$B$2:$B$3000=$B511),,),0),MATCH(F509,'ce raw data'!$C$1:$CZ$1,0))="","-",INDEX('ce raw data'!$C$2:$CZ$3000,MATCH(1,INDEX(('ce raw data'!$A$2:$A$3000=C506)*('ce raw data'!$B$2:$B$3000=$B511),,),0),MATCH(F509,'ce raw data'!$C$1:$CZ$1,0))),"-")</f>
        <v>-</v>
      </c>
      <c r="G511" s="8" t="str">
        <f>IFERROR(IF(INDEX('ce raw data'!$C$2:$CZ$3000,MATCH(1,INDEX(('ce raw data'!$A$2:$A$3000=C506)*('ce raw data'!$B$2:$B$3000=$B511),,),0),MATCH(G509,'ce raw data'!$C$1:$CZ$1,0))="","-",INDEX('ce raw data'!$C$2:$CZ$3000,MATCH(1,INDEX(('ce raw data'!$A$2:$A$3000=C506)*('ce raw data'!$B$2:$B$3000=$B511),,),0),MATCH(G509,'ce raw data'!$C$1:$CZ$1,0))),"-")</f>
        <v>-</v>
      </c>
      <c r="H511" s="8" t="str">
        <f>IFERROR(IF(INDEX('ce raw data'!$C$2:$CZ$3000,MATCH(1,INDEX(('ce raw data'!$A$2:$A$3000=C506)*('ce raw data'!$B$2:$B$3000=$B511),,),0),MATCH(H509,'ce raw data'!$C$1:$CZ$1,0))="","-",INDEX('ce raw data'!$C$2:$CZ$3000,MATCH(1,INDEX(('ce raw data'!$A$2:$A$3000=C506)*('ce raw data'!$B$2:$B$3000=$B511),,),0),MATCH(H509,'ce raw data'!$C$1:$CZ$1,0))),"-")</f>
        <v>-</v>
      </c>
      <c r="I511" s="8" t="str">
        <f>IFERROR(IF(INDEX('ce raw data'!$C$2:$CZ$3000,MATCH(1,INDEX(('ce raw data'!$A$2:$A$3000=C506)*('ce raw data'!$B$2:$B$3000=$B511),,),0),MATCH(I509,'ce raw data'!$C$1:$CZ$1,0))="","-",INDEX('ce raw data'!$C$2:$CZ$3000,MATCH(1,INDEX(('ce raw data'!$A$2:$A$3000=C506)*('ce raw data'!$B$2:$B$3000=$B511),,),0),MATCH(I509,'ce raw data'!$C$1:$CZ$1,0))),"-")</f>
        <v>-</v>
      </c>
      <c r="J511" s="8" t="str">
        <f>IFERROR(IF(INDEX('ce raw data'!$C$2:$CZ$3000,MATCH(1,INDEX(('ce raw data'!$A$2:$A$3000=C506)*('ce raw data'!$B$2:$B$3000=$B511),,),0),MATCH(J509,'ce raw data'!$C$1:$CZ$1,0))="","-",INDEX('ce raw data'!$C$2:$CZ$3000,MATCH(1,INDEX(('ce raw data'!$A$2:$A$3000=C506)*('ce raw data'!$B$2:$B$3000=$B511),,),0),MATCH(J509,'ce raw data'!$C$1:$CZ$1,0))),"-")</f>
        <v>-</v>
      </c>
      <c r="K511" s="8" t="str">
        <f>IFERROR(IF(INDEX('ce raw data'!$C$2:$CZ$3000,MATCH(1,INDEX(('ce raw data'!$A$2:$A$3000=C506)*('ce raw data'!$B$2:$B$3000=$B511),,),0),MATCH(K509,'ce raw data'!$C$1:$CZ$1,0))="","-",INDEX('ce raw data'!$C$2:$CZ$3000,MATCH(1,INDEX(('ce raw data'!$A$2:$A$3000=C506)*('ce raw data'!$B$2:$B$3000=$B511),,),0),MATCH(K509,'ce raw data'!$C$1:$CZ$1,0))),"-")</f>
        <v>-</v>
      </c>
      <c r="L511" s="8" t="str">
        <f>IFERROR(IF(INDEX('ce raw data'!$C$2:$CZ$3000,MATCH(1,INDEX(('ce raw data'!$A$2:$A$3000=C506)*('ce raw data'!$B$2:$B$3000=$B511),,),0),MATCH(L509,'ce raw data'!$C$1:$CZ$1,0))="","-",INDEX('ce raw data'!$C$2:$CZ$3000,MATCH(1,INDEX(('ce raw data'!$A$2:$A$3000=C506)*('ce raw data'!$B$2:$B$3000=$B511),,),0),MATCH(L509,'ce raw data'!$C$1:$CZ$1,0))),"-")</f>
        <v>-</v>
      </c>
      <c r="M511" s="8" t="str">
        <f>IFERROR(IF(INDEX('ce raw data'!$C$2:$CZ$3000,MATCH(1,INDEX(('ce raw data'!$A$2:$A$3000=C506)*('ce raw data'!$B$2:$B$3000=$B511),,),0),MATCH(M509,'ce raw data'!$C$1:$CZ$1,0))="","-",INDEX('ce raw data'!$C$2:$CZ$3000,MATCH(1,INDEX(('ce raw data'!$A$2:$A$3000=C506)*('ce raw data'!$B$2:$B$3000=$B511),,),0),MATCH(M509,'ce raw data'!$C$1:$CZ$1,0))),"-")</f>
        <v>-</v>
      </c>
      <c r="N511" s="8" t="str">
        <f>IFERROR(IF(INDEX('ce raw data'!$C$2:$CZ$3000,MATCH(1,INDEX(('ce raw data'!$A$2:$A$3000=C506)*('ce raw data'!$B$2:$B$3000=$B511),,),0),MATCH(N509,'ce raw data'!$C$1:$CZ$1,0))="","-",INDEX('ce raw data'!$C$2:$CZ$3000,MATCH(1,INDEX(('ce raw data'!$A$2:$A$3000=C506)*('ce raw data'!$B$2:$B$3000=$B511),,),0),MATCH(N509,'ce raw data'!$C$1:$CZ$1,0))),"-")</f>
        <v>-</v>
      </c>
    </row>
    <row r="512" spans="2:14" hidden="1" x14ac:dyDescent="0.4">
      <c r="B512" s="10"/>
      <c r="C512" s="8" t="str">
        <f>IFERROR(IF(INDEX('ce raw data'!$C$2:$CZ$3000,MATCH(1,INDEX(('ce raw data'!$A$2:$A$3000=C506)*('ce raw data'!$B$2:$B$3000=$B513),,),0),MATCH(SUBSTITUTE(C509,"Allele","Height"),'ce raw data'!$C$1:$CZ$1,0))="","-",INDEX('ce raw data'!$C$2:$CZ$3000,MATCH(1,INDEX(('ce raw data'!$A$2:$A$3000=C506)*('ce raw data'!$B$2:$B$3000=$B513),,),0),MATCH(SUBSTITUTE(C509,"Allele","Height"),'ce raw data'!$C$1:$CZ$1,0))),"-")</f>
        <v>-</v>
      </c>
      <c r="D512" s="8" t="str">
        <f>IFERROR(IF(INDEX('ce raw data'!$C$2:$CZ$3000,MATCH(1,INDEX(('ce raw data'!$A$2:$A$3000=C506)*('ce raw data'!$B$2:$B$3000=$B513),,),0),MATCH(SUBSTITUTE(D509,"Allele","Height"),'ce raw data'!$C$1:$CZ$1,0))="","-",INDEX('ce raw data'!$C$2:$CZ$3000,MATCH(1,INDEX(('ce raw data'!$A$2:$A$3000=C506)*('ce raw data'!$B$2:$B$3000=$B513),,),0),MATCH(SUBSTITUTE(D509,"Allele","Height"),'ce raw data'!$C$1:$CZ$1,0))),"-")</f>
        <v>-</v>
      </c>
      <c r="E512" s="8" t="str">
        <f>IFERROR(IF(INDEX('ce raw data'!$C$2:$CZ$3000,MATCH(1,INDEX(('ce raw data'!$A$2:$A$3000=C506)*('ce raw data'!$B$2:$B$3000=$B513),,),0),MATCH(SUBSTITUTE(E509,"Allele","Height"),'ce raw data'!$C$1:$CZ$1,0))="","-",INDEX('ce raw data'!$C$2:$CZ$3000,MATCH(1,INDEX(('ce raw data'!$A$2:$A$3000=C506)*('ce raw data'!$B$2:$B$3000=$B513),,),0),MATCH(SUBSTITUTE(E509,"Allele","Height"),'ce raw data'!$C$1:$CZ$1,0))),"-")</f>
        <v>-</v>
      </c>
      <c r="F512" s="8" t="str">
        <f>IFERROR(IF(INDEX('ce raw data'!$C$2:$CZ$3000,MATCH(1,INDEX(('ce raw data'!$A$2:$A$3000=C506)*('ce raw data'!$B$2:$B$3000=$B513),,),0),MATCH(SUBSTITUTE(F509,"Allele","Height"),'ce raw data'!$C$1:$CZ$1,0))="","-",INDEX('ce raw data'!$C$2:$CZ$3000,MATCH(1,INDEX(('ce raw data'!$A$2:$A$3000=C506)*('ce raw data'!$B$2:$B$3000=$B513),,),0),MATCH(SUBSTITUTE(F509,"Allele","Height"),'ce raw data'!$C$1:$CZ$1,0))),"-")</f>
        <v>-</v>
      </c>
      <c r="G512" s="8" t="str">
        <f>IFERROR(IF(INDEX('ce raw data'!$C$2:$CZ$3000,MATCH(1,INDEX(('ce raw data'!$A$2:$A$3000=C506)*('ce raw data'!$B$2:$B$3000=$B513),,),0),MATCH(SUBSTITUTE(G509,"Allele","Height"),'ce raw data'!$C$1:$CZ$1,0))="","-",INDEX('ce raw data'!$C$2:$CZ$3000,MATCH(1,INDEX(('ce raw data'!$A$2:$A$3000=C506)*('ce raw data'!$B$2:$B$3000=$B513),,),0),MATCH(SUBSTITUTE(G509,"Allele","Height"),'ce raw data'!$C$1:$CZ$1,0))),"-")</f>
        <v>-</v>
      </c>
      <c r="H512" s="8" t="str">
        <f>IFERROR(IF(INDEX('ce raw data'!$C$2:$CZ$3000,MATCH(1,INDEX(('ce raw data'!$A$2:$A$3000=C506)*('ce raw data'!$B$2:$B$3000=$B513),,),0),MATCH(SUBSTITUTE(H509,"Allele","Height"),'ce raw data'!$C$1:$CZ$1,0))="","-",INDEX('ce raw data'!$C$2:$CZ$3000,MATCH(1,INDEX(('ce raw data'!$A$2:$A$3000=C506)*('ce raw data'!$B$2:$B$3000=$B513),,),0),MATCH(SUBSTITUTE(H509,"Allele","Height"),'ce raw data'!$C$1:$CZ$1,0))),"-")</f>
        <v>-</v>
      </c>
      <c r="I512" s="8" t="str">
        <f>IFERROR(IF(INDEX('ce raw data'!$C$2:$CZ$3000,MATCH(1,INDEX(('ce raw data'!$A$2:$A$3000=C506)*('ce raw data'!$B$2:$B$3000=$B513),,),0),MATCH(SUBSTITUTE(I509,"Allele","Height"),'ce raw data'!$C$1:$CZ$1,0))="","-",INDEX('ce raw data'!$C$2:$CZ$3000,MATCH(1,INDEX(('ce raw data'!$A$2:$A$3000=C506)*('ce raw data'!$B$2:$B$3000=$B513),,),0),MATCH(SUBSTITUTE(I509,"Allele","Height"),'ce raw data'!$C$1:$CZ$1,0))),"-")</f>
        <v>-</v>
      </c>
      <c r="J512" s="8" t="str">
        <f>IFERROR(IF(INDEX('ce raw data'!$C$2:$CZ$3000,MATCH(1,INDEX(('ce raw data'!$A$2:$A$3000=C506)*('ce raw data'!$B$2:$B$3000=$B513),,),0),MATCH(SUBSTITUTE(J509,"Allele","Height"),'ce raw data'!$C$1:$CZ$1,0))="","-",INDEX('ce raw data'!$C$2:$CZ$3000,MATCH(1,INDEX(('ce raw data'!$A$2:$A$3000=C506)*('ce raw data'!$B$2:$B$3000=$B513),,),0),MATCH(SUBSTITUTE(J509,"Allele","Height"),'ce raw data'!$C$1:$CZ$1,0))),"-")</f>
        <v>-</v>
      </c>
      <c r="K512" s="8" t="str">
        <f>IFERROR(IF(INDEX('ce raw data'!$C$2:$CZ$3000,MATCH(1,INDEX(('ce raw data'!$A$2:$A$3000=C506)*('ce raw data'!$B$2:$B$3000=$B513),,),0),MATCH(SUBSTITUTE(K509,"Allele","Height"),'ce raw data'!$C$1:$CZ$1,0))="","-",INDEX('ce raw data'!$C$2:$CZ$3000,MATCH(1,INDEX(('ce raw data'!$A$2:$A$3000=C506)*('ce raw data'!$B$2:$B$3000=$B513),,),0),MATCH(SUBSTITUTE(K509,"Allele","Height"),'ce raw data'!$C$1:$CZ$1,0))),"-")</f>
        <v>-</v>
      </c>
      <c r="L512" s="8" t="str">
        <f>IFERROR(IF(INDEX('ce raw data'!$C$2:$CZ$3000,MATCH(1,INDEX(('ce raw data'!$A$2:$A$3000=C506)*('ce raw data'!$B$2:$B$3000=$B513),,),0),MATCH(SUBSTITUTE(L509,"Allele","Height"),'ce raw data'!$C$1:$CZ$1,0))="","-",INDEX('ce raw data'!$C$2:$CZ$3000,MATCH(1,INDEX(('ce raw data'!$A$2:$A$3000=C506)*('ce raw data'!$B$2:$B$3000=$B513),,),0),MATCH(SUBSTITUTE(L509,"Allele","Height"),'ce raw data'!$C$1:$CZ$1,0))),"-")</f>
        <v>-</v>
      </c>
      <c r="M512" s="8" t="str">
        <f>IFERROR(IF(INDEX('ce raw data'!$C$2:$CZ$3000,MATCH(1,INDEX(('ce raw data'!$A$2:$A$3000=C506)*('ce raw data'!$B$2:$B$3000=$B513),,),0),MATCH(SUBSTITUTE(M509,"Allele","Height"),'ce raw data'!$C$1:$CZ$1,0))="","-",INDEX('ce raw data'!$C$2:$CZ$3000,MATCH(1,INDEX(('ce raw data'!$A$2:$A$3000=C506)*('ce raw data'!$B$2:$B$3000=$B513),,),0),MATCH(SUBSTITUTE(M509,"Allele","Height"),'ce raw data'!$C$1:$CZ$1,0))),"-")</f>
        <v>-</v>
      </c>
      <c r="N512" s="8" t="str">
        <f>IFERROR(IF(INDEX('ce raw data'!$C$2:$CZ$3000,MATCH(1,INDEX(('ce raw data'!$A$2:$A$3000=C506)*('ce raw data'!$B$2:$B$3000=$B513),,),0),MATCH(SUBSTITUTE(N509,"Allele","Height"),'ce raw data'!$C$1:$CZ$1,0))="","-",INDEX('ce raw data'!$C$2:$CZ$3000,MATCH(1,INDEX(('ce raw data'!$A$2:$A$3000=C506)*('ce raw data'!$B$2:$B$3000=$B513),,),0),MATCH(SUBSTITUTE(N509,"Allele","Height"),'ce raw data'!$C$1:$CZ$1,0))),"-")</f>
        <v>-</v>
      </c>
    </row>
    <row r="513" spans="2:14" x14ac:dyDescent="0.4">
      <c r="B513" s="10" t="str">
        <f>'Allele Call Table'!$A$73</f>
        <v>D3S1358</v>
      </c>
      <c r="C513" s="8" t="str">
        <f>IFERROR(IF(INDEX('ce raw data'!$C$2:$CZ$3000,MATCH(1,INDEX(('ce raw data'!$A$2:$A$3000=C506)*('ce raw data'!$B$2:$B$3000=$B513),,),0),MATCH(C509,'ce raw data'!$C$1:$CZ$1,0))="","-",INDEX('ce raw data'!$C$2:$CZ$3000,MATCH(1,INDEX(('ce raw data'!$A$2:$A$3000=C506)*('ce raw data'!$B$2:$B$3000=$B513),,),0),MATCH(C509,'ce raw data'!$C$1:$CZ$1,0))),"-")</f>
        <v>-</v>
      </c>
      <c r="D513" s="8" t="str">
        <f>IFERROR(IF(INDEX('ce raw data'!$C$2:$CZ$3000,MATCH(1,INDEX(('ce raw data'!$A$2:$A$3000=C506)*('ce raw data'!$B$2:$B$3000=$B513),,),0),MATCH(D509,'ce raw data'!$C$1:$CZ$1,0))="","-",INDEX('ce raw data'!$C$2:$CZ$3000,MATCH(1,INDEX(('ce raw data'!$A$2:$A$3000=C506)*('ce raw data'!$B$2:$B$3000=$B513),,),0),MATCH(D509,'ce raw data'!$C$1:$CZ$1,0))),"-")</f>
        <v>-</v>
      </c>
      <c r="E513" s="8" t="str">
        <f>IFERROR(IF(INDEX('ce raw data'!$C$2:$CZ$3000,MATCH(1,INDEX(('ce raw data'!$A$2:$A$3000=C506)*('ce raw data'!$B$2:$B$3000=$B513),,),0),MATCH(E509,'ce raw data'!$C$1:$CZ$1,0))="","-",INDEX('ce raw data'!$C$2:$CZ$3000,MATCH(1,INDEX(('ce raw data'!$A$2:$A$3000=C506)*('ce raw data'!$B$2:$B$3000=$B513),,),0),MATCH(E509,'ce raw data'!$C$1:$CZ$1,0))),"-")</f>
        <v>-</v>
      </c>
      <c r="F513" s="8" t="str">
        <f>IFERROR(IF(INDEX('ce raw data'!$C$2:$CZ$3000,MATCH(1,INDEX(('ce raw data'!$A$2:$A$3000=C506)*('ce raw data'!$B$2:$B$3000=$B513),,),0),MATCH(F509,'ce raw data'!$C$1:$CZ$1,0))="","-",INDEX('ce raw data'!$C$2:$CZ$3000,MATCH(1,INDEX(('ce raw data'!$A$2:$A$3000=C506)*('ce raw data'!$B$2:$B$3000=$B513),,),0),MATCH(F509,'ce raw data'!$C$1:$CZ$1,0))),"-")</f>
        <v>-</v>
      </c>
      <c r="G513" s="8" t="str">
        <f>IFERROR(IF(INDEX('ce raw data'!$C$2:$CZ$3000,MATCH(1,INDEX(('ce raw data'!$A$2:$A$3000=C506)*('ce raw data'!$B$2:$B$3000=$B513),,),0),MATCH(G509,'ce raw data'!$C$1:$CZ$1,0))="","-",INDEX('ce raw data'!$C$2:$CZ$3000,MATCH(1,INDEX(('ce raw data'!$A$2:$A$3000=C506)*('ce raw data'!$B$2:$B$3000=$B513),,),0),MATCH(G509,'ce raw data'!$C$1:$CZ$1,0))),"-")</f>
        <v>-</v>
      </c>
      <c r="H513" s="8" t="str">
        <f>IFERROR(IF(INDEX('ce raw data'!$C$2:$CZ$3000,MATCH(1,INDEX(('ce raw data'!$A$2:$A$3000=C506)*('ce raw data'!$B$2:$B$3000=$B513),,),0),MATCH(H509,'ce raw data'!$C$1:$CZ$1,0))="","-",INDEX('ce raw data'!$C$2:$CZ$3000,MATCH(1,INDEX(('ce raw data'!$A$2:$A$3000=C506)*('ce raw data'!$B$2:$B$3000=$B513),,),0),MATCH(H509,'ce raw data'!$C$1:$CZ$1,0))),"-")</f>
        <v>-</v>
      </c>
      <c r="I513" s="8" t="str">
        <f>IFERROR(IF(INDEX('ce raw data'!$C$2:$CZ$3000,MATCH(1,INDEX(('ce raw data'!$A$2:$A$3000=C506)*('ce raw data'!$B$2:$B$3000=$B513),,),0),MATCH(I509,'ce raw data'!$C$1:$CZ$1,0))="","-",INDEX('ce raw data'!$C$2:$CZ$3000,MATCH(1,INDEX(('ce raw data'!$A$2:$A$3000=C506)*('ce raw data'!$B$2:$B$3000=$B513),,),0),MATCH(I509,'ce raw data'!$C$1:$CZ$1,0))),"-")</f>
        <v>-</v>
      </c>
      <c r="J513" s="8" t="str">
        <f>IFERROR(IF(INDEX('ce raw data'!$C$2:$CZ$3000,MATCH(1,INDEX(('ce raw data'!$A$2:$A$3000=C506)*('ce raw data'!$B$2:$B$3000=$B513),,),0),MATCH(J509,'ce raw data'!$C$1:$CZ$1,0))="","-",INDEX('ce raw data'!$C$2:$CZ$3000,MATCH(1,INDEX(('ce raw data'!$A$2:$A$3000=C506)*('ce raw data'!$B$2:$B$3000=$B513),,),0),MATCH(J509,'ce raw data'!$C$1:$CZ$1,0))),"-")</f>
        <v>-</v>
      </c>
      <c r="K513" s="8" t="str">
        <f>IFERROR(IF(INDEX('ce raw data'!$C$2:$CZ$3000,MATCH(1,INDEX(('ce raw data'!$A$2:$A$3000=C506)*('ce raw data'!$B$2:$B$3000=$B513),,),0),MATCH(K509,'ce raw data'!$C$1:$CZ$1,0))="","-",INDEX('ce raw data'!$C$2:$CZ$3000,MATCH(1,INDEX(('ce raw data'!$A$2:$A$3000=C506)*('ce raw data'!$B$2:$B$3000=$B513),,),0),MATCH(K509,'ce raw data'!$C$1:$CZ$1,0))),"-")</f>
        <v>-</v>
      </c>
      <c r="L513" s="8" t="str">
        <f>IFERROR(IF(INDEX('ce raw data'!$C$2:$CZ$3000,MATCH(1,INDEX(('ce raw data'!$A$2:$A$3000=C506)*('ce raw data'!$B$2:$B$3000=$B513),,),0),MATCH(L509,'ce raw data'!$C$1:$CZ$1,0))="","-",INDEX('ce raw data'!$C$2:$CZ$3000,MATCH(1,INDEX(('ce raw data'!$A$2:$A$3000=C506)*('ce raw data'!$B$2:$B$3000=$B513),,),0),MATCH(L509,'ce raw data'!$C$1:$CZ$1,0))),"-")</f>
        <v>-</v>
      </c>
      <c r="M513" s="8" t="str">
        <f>IFERROR(IF(INDEX('ce raw data'!$C$2:$CZ$3000,MATCH(1,INDEX(('ce raw data'!$A$2:$A$3000=C506)*('ce raw data'!$B$2:$B$3000=$B513),,),0),MATCH(M509,'ce raw data'!$C$1:$CZ$1,0))="","-",INDEX('ce raw data'!$C$2:$CZ$3000,MATCH(1,INDEX(('ce raw data'!$A$2:$A$3000=C506)*('ce raw data'!$B$2:$B$3000=$B513),,),0),MATCH(M509,'ce raw data'!$C$1:$CZ$1,0))),"-")</f>
        <v>-</v>
      </c>
      <c r="N513" s="8" t="str">
        <f>IFERROR(IF(INDEX('ce raw data'!$C$2:$CZ$3000,MATCH(1,INDEX(('ce raw data'!$A$2:$A$3000=C506)*('ce raw data'!$B$2:$B$3000=$B513),,),0),MATCH(N509,'ce raw data'!$C$1:$CZ$1,0))="","-",INDEX('ce raw data'!$C$2:$CZ$3000,MATCH(1,INDEX(('ce raw data'!$A$2:$A$3000=C506)*('ce raw data'!$B$2:$B$3000=$B513),,),0),MATCH(N509,'ce raw data'!$C$1:$CZ$1,0))),"-")</f>
        <v>-</v>
      </c>
    </row>
    <row r="514" spans="2:14" hidden="1" x14ac:dyDescent="0.4">
      <c r="B514" s="10"/>
      <c r="C514" s="8" t="str">
        <f>IFERROR(IF(INDEX('ce raw data'!$C$2:$CZ$3000,MATCH(1,INDEX(('ce raw data'!$A$2:$A$3000=C506)*('ce raw data'!$B$2:$B$3000=$B515),,),0),MATCH(SUBSTITUTE(C509,"Allele","Height"),'ce raw data'!$C$1:$CZ$1,0))="","-",INDEX('ce raw data'!$C$2:$CZ$3000,MATCH(1,INDEX(('ce raw data'!$A$2:$A$3000=C506)*('ce raw data'!$B$2:$B$3000=$B515),,),0),MATCH(SUBSTITUTE(C509,"Allele","Height"),'ce raw data'!$C$1:$CZ$1,0))),"-")</f>
        <v>-</v>
      </c>
      <c r="D514" s="8" t="str">
        <f>IFERROR(IF(INDEX('ce raw data'!$C$2:$CZ$3000,MATCH(1,INDEX(('ce raw data'!$A$2:$A$3000=C506)*('ce raw data'!$B$2:$B$3000=$B515),,),0),MATCH(SUBSTITUTE(D509,"Allele","Height"),'ce raw data'!$C$1:$CZ$1,0))="","-",INDEX('ce raw data'!$C$2:$CZ$3000,MATCH(1,INDEX(('ce raw data'!$A$2:$A$3000=C506)*('ce raw data'!$B$2:$B$3000=$B515),,),0),MATCH(SUBSTITUTE(D509,"Allele","Height"),'ce raw data'!$C$1:$CZ$1,0))),"-")</f>
        <v>-</v>
      </c>
      <c r="E514" s="8" t="str">
        <f>IFERROR(IF(INDEX('ce raw data'!$C$2:$CZ$3000,MATCH(1,INDEX(('ce raw data'!$A$2:$A$3000=C506)*('ce raw data'!$B$2:$B$3000=$B515),,),0),MATCH(SUBSTITUTE(E509,"Allele","Height"),'ce raw data'!$C$1:$CZ$1,0))="","-",INDEX('ce raw data'!$C$2:$CZ$3000,MATCH(1,INDEX(('ce raw data'!$A$2:$A$3000=C506)*('ce raw data'!$B$2:$B$3000=$B515),,),0),MATCH(SUBSTITUTE(E509,"Allele","Height"),'ce raw data'!$C$1:$CZ$1,0))),"-")</f>
        <v>-</v>
      </c>
      <c r="F514" s="8" t="str">
        <f>IFERROR(IF(INDEX('ce raw data'!$C$2:$CZ$3000,MATCH(1,INDEX(('ce raw data'!$A$2:$A$3000=C506)*('ce raw data'!$B$2:$B$3000=$B515),,),0),MATCH(SUBSTITUTE(F509,"Allele","Height"),'ce raw data'!$C$1:$CZ$1,0))="","-",INDEX('ce raw data'!$C$2:$CZ$3000,MATCH(1,INDEX(('ce raw data'!$A$2:$A$3000=C506)*('ce raw data'!$B$2:$B$3000=$B515),,),0),MATCH(SUBSTITUTE(F509,"Allele","Height"),'ce raw data'!$C$1:$CZ$1,0))),"-")</f>
        <v>-</v>
      </c>
      <c r="G514" s="8" t="str">
        <f>IFERROR(IF(INDEX('ce raw data'!$C$2:$CZ$3000,MATCH(1,INDEX(('ce raw data'!$A$2:$A$3000=C506)*('ce raw data'!$B$2:$B$3000=$B515),,),0),MATCH(SUBSTITUTE(G509,"Allele","Height"),'ce raw data'!$C$1:$CZ$1,0))="","-",INDEX('ce raw data'!$C$2:$CZ$3000,MATCH(1,INDEX(('ce raw data'!$A$2:$A$3000=C506)*('ce raw data'!$B$2:$B$3000=$B515),,),0),MATCH(SUBSTITUTE(G509,"Allele","Height"),'ce raw data'!$C$1:$CZ$1,0))),"-")</f>
        <v>-</v>
      </c>
      <c r="H514" s="8" t="str">
        <f>IFERROR(IF(INDEX('ce raw data'!$C$2:$CZ$3000,MATCH(1,INDEX(('ce raw data'!$A$2:$A$3000=C506)*('ce raw data'!$B$2:$B$3000=$B515),,),0),MATCH(SUBSTITUTE(H509,"Allele","Height"),'ce raw data'!$C$1:$CZ$1,0))="","-",INDEX('ce raw data'!$C$2:$CZ$3000,MATCH(1,INDEX(('ce raw data'!$A$2:$A$3000=C506)*('ce raw data'!$B$2:$B$3000=$B515),,),0),MATCH(SUBSTITUTE(H509,"Allele","Height"),'ce raw data'!$C$1:$CZ$1,0))),"-")</f>
        <v>-</v>
      </c>
      <c r="I514" s="8" t="str">
        <f>IFERROR(IF(INDEX('ce raw data'!$C$2:$CZ$3000,MATCH(1,INDEX(('ce raw data'!$A$2:$A$3000=C506)*('ce raw data'!$B$2:$B$3000=$B515),,),0),MATCH(SUBSTITUTE(I509,"Allele","Height"),'ce raw data'!$C$1:$CZ$1,0))="","-",INDEX('ce raw data'!$C$2:$CZ$3000,MATCH(1,INDEX(('ce raw data'!$A$2:$A$3000=C506)*('ce raw data'!$B$2:$B$3000=$B515),,),0),MATCH(SUBSTITUTE(I509,"Allele","Height"),'ce raw data'!$C$1:$CZ$1,0))),"-")</f>
        <v>-</v>
      </c>
      <c r="J514" s="8" t="str">
        <f>IFERROR(IF(INDEX('ce raw data'!$C$2:$CZ$3000,MATCH(1,INDEX(('ce raw data'!$A$2:$A$3000=C506)*('ce raw data'!$B$2:$B$3000=$B515),,),0),MATCH(SUBSTITUTE(J509,"Allele","Height"),'ce raw data'!$C$1:$CZ$1,0))="","-",INDEX('ce raw data'!$C$2:$CZ$3000,MATCH(1,INDEX(('ce raw data'!$A$2:$A$3000=C506)*('ce raw data'!$B$2:$B$3000=$B515),,),0),MATCH(SUBSTITUTE(J509,"Allele","Height"),'ce raw data'!$C$1:$CZ$1,0))),"-")</f>
        <v>-</v>
      </c>
      <c r="K514" s="8" t="str">
        <f>IFERROR(IF(INDEX('ce raw data'!$C$2:$CZ$3000,MATCH(1,INDEX(('ce raw data'!$A$2:$A$3000=C506)*('ce raw data'!$B$2:$B$3000=$B515),,),0),MATCH(SUBSTITUTE(K509,"Allele","Height"),'ce raw data'!$C$1:$CZ$1,0))="","-",INDEX('ce raw data'!$C$2:$CZ$3000,MATCH(1,INDEX(('ce raw data'!$A$2:$A$3000=C506)*('ce raw data'!$B$2:$B$3000=$B515),,),0),MATCH(SUBSTITUTE(K509,"Allele","Height"),'ce raw data'!$C$1:$CZ$1,0))),"-")</f>
        <v>-</v>
      </c>
      <c r="L514" s="8" t="str">
        <f>IFERROR(IF(INDEX('ce raw data'!$C$2:$CZ$3000,MATCH(1,INDEX(('ce raw data'!$A$2:$A$3000=C506)*('ce raw data'!$B$2:$B$3000=$B515),,),0),MATCH(SUBSTITUTE(L509,"Allele","Height"),'ce raw data'!$C$1:$CZ$1,0))="","-",INDEX('ce raw data'!$C$2:$CZ$3000,MATCH(1,INDEX(('ce raw data'!$A$2:$A$3000=C506)*('ce raw data'!$B$2:$B$3000=$B515),,),0),MATCH(SUBSTITUTE(L509,"Allele","Height"),'ce raw data'!$C$1:$CZ$1,0))),"-")</f>
        <v>-</v>
      </c>
      <c r="M514" s="8" t="str">
        <f>IFERROR(IF(INDEX('ce raw data'!$C$2:$CZ$3000,MATCH(1,INDEX(('ce raw data'!$A$2:$A$3000=C506)*('ce raw data'!$B$2:$B$3000=$B515),,),0),MATCH(SUBSTITUTE(M509,"Allele","Height"),'ce raw data'!$C$1:$CZ$1,0))="","-",INDEX('ce raw data'!$C$2:$CZ$3000,MATCH(1,INDEX(('ce raw data'!$A$2:$A$3000=C506)*('ce raw data'!$B$2:$B$3000=$B515),,),0),MATCH(SUBSTITUTE(M509,"Allele","Height"),'ce raw data'!$C$1:$CZ$1,0))),"-")</f>
        <v>-</v>
      </c>
      <c r="N514" s="8" t="str">
        <f>IFERROR(IF(INDEX('ce raw data'!$C$2:$CZ$3000,MATCH(1,INDEX(('ce raw data'!$A$2:$A$3000=C506)*('ce raw data'!$B$2:$B$3000=$B515),,),0),MATCH(SUBSTITUTE(N509,"Allele","Height"),'ce raw data'!$C$1:$CZ$1,0))="","-",INDEX('ce raw data'!$C$2:$CZ$3000,MATCH(1,INDEX(('ce raw data'!$A$2:$A$3000=C506)*('ce raw data'!$B$2:$B$3000=$B515),,),0),MATCH(SUBSTITUTE(N509,"Allele","Height"),'ce raw data'!$C$1:$CZ$1,0))),"-")</f>
        <v>-</v>
      </c>
    </row>
    <row r="515" spans="2:14" x14ac:dyDescent="0.4">
      <c r="B515" s="10" t="str">
        <f>'Allele Call Table'!$A$75</f>
        <v>D1S1656</v>
      </c>
      <c r="C515" s="8" t="str">
        <f>IFERROR(IF(INDEX('ce raw data'!$C$2:$CZ$3000,MATCH(1,INDEX(('ce raw data'!$A$2:$A$3000=C506)*('ce raw data'!$B$2:$B$3000=$B515),,),0),MATCH(C509,'ce raw data'!$C$1:$CZ$1,0))="","-",INDEX('ce raw data'!$C$2:$CZ$3000,MATCH(1,INDEX(('ce raw data'!$A$2:$A$3000=C506)*('ce raw data'!$B$2:$B$3000=$B515),,),0),MATCH(C509,'ce raw data'!$C$1:$CZ$1,0))),"-")</f>
        <v>-</v>
      </c>
      <c r="D515" s="8" t="str">
        <f>IFERROR(IF(INDEX('ce raw data'!$C$2:$CZ$3000,MATCH(1,INDEX(('ce raw data'!$A$2:$A$3000=C506)*('ce raw data'!$B$2:$B$3000=$B515),,),0),MATCH(D509,'ce raw data'!$C$1:$CZ$1,0))="","-",INDEX('ce raw data'!$C$2:$CZ$3000,MATCH(1,INDEX(('ce raw data'!$A$2:$A$3000=C506)*('ce raw data'!$B$2:$B$3000=$B515),,),0),MATCH(D509,'ce raw data'!$C$1:$CZ$1,0))),"-")</f>
        <v>-</v>
      </c>
      <c r="E515" s="8" t="str">
        <f>IFERROR(IF(INDEX('ce raw data'!$C$2:$CZ$3000,MATCH(1,INDEX(('ce raw data'!$A$2:$A$3000=C506)*('ce raw data'!$B$2:$B$3000=$B515),,),0),MATCH(E509,'ce raw data'!$C$1:$CZ$1,0))="","-",INDEX('ce raw data'!$C$2:$CZ$3000,MATCH(1,INDEX(('ce raw data'!$A$2:$A$3000=C506)*('ce raw data'!$B$2:$B$3000=$B515),,),0),MATCH(E509,'ce raw data'!$C$1:$CZ$1,0))),"-")</f>
        <v>-</v>
      </c>
      <c r="F515" s="8" t="str">
        <f>IFERROR(IF(INDEX('ce raw data'!$C$2:$CZ$3000,MATCH(1,INDEX(('ce raw data'!$A$2:$A$3000=C506)*('ce raw data'!$B$2:$B$3000=$B515),,),0),MATCH(F509,'ce raw data'!$C$1:$CZ$1,0))="","-",INDEX('ce raw data'!$C$2:$CZ$3000,MATCH(1,INDEX(('ce raw data'!$A$2:$A$3000=C506)*('ce raw data'!$B$2:$B$3000=$B515),,),0),MATCH(F509,'ce raw data'!$C$1:$CZ$1,0))),"-")</f>
        <v>-</v>
      </c>
      <c r="G515" s="8" t="str">
        <f>IFERROR(IF(INDEX('ce raw data'!$C$2:$CZ$3000,MATCH(1,INDEX(('ce raw data'!$A$2:$A$3000=C506)*('ce raw data'!$B$2:$B$3000=$B515),,),0),MATCH(G509,'ce raw data'!$C$1:$CZ$1,0))="","-",INDEX('ce raw data'!$C$2:$CZ$3000,MATCH(1,INDEX(('ce raw data'!$A$2:$A$3000=C506)*('ce raw data'!$B$2:$B$3000=$B515),,),0),MATCH(G509,'ce raw data'!$C$1:$CZ$1,0))),"-")</f>
        <v>-</v>
      </c>
      <c r="H515" s="8" t="str">
        <f>IFERROR(IF(INDEX('ce raw data'!$C$2:$CZ$3000,MATCH(1,INDEX(('ce raw data'!$A$2:$A$3000=C506)*('ce raw data'!$B$2:$B$3000=$B515),,),0),MATCH(H509,'ce raw data'!$C$1:$CZ$1,0))="","-",INDEX('ce raw data'!$C$2:$CZ$3000,MATCH(1,INDEX(('ce raw data'!$A$2:$A$3000=C506)*('ce raw data'!$B$2:$B$3000=$B515),,),0),MATCH(H509,'ce raw data'!$C$1:$CZ$1,0))),"-")</f>
        <v>-</v>
      </c>
      <c r="I515" s="8" t="str">
        <f>IFERROR(IF(INDEX('ce raw data'!$C$2:$CZ$3000,MATCH(1,INDEX(('ce raw data'!$A$2:$A$3000=C506)*('ce raw data'!$B$2:$B$3000=$B515),,),0),MATCH(I509,'ce raw data'!$C$1:$CZ$1,0))="","-",INDEX('ce raw data'!$C$2:$CZ$3000,MATCH(1,INDEX(('ce raw data'!$A$2:$A$3000=C506)*('ce raw data'!$B$2:$B$3000=$B515),,),0),MATCH(I509,'ce raw data'!$C$1:$CZ$1,0))),"-")</f>
        <v>-</v>
      </c>
      <c r="J515" s="8" t="str">
        <f>IFERROR(IF(INDEX('ce raw data'!$C$2:$CZ$3000,MATCH(1,INDEX(('ce raw data'!$A$2:$A$3000=C506)*('ce raw data'!$B$2:$B$3000=$B515),,),0),MATCH(J509,'ce raw data'!$C$1:$CZ$1,0))="","-",INDEX('ce raw data'!$C$2:$CZ$3000,MATCH(1,INDEX(('ce raw data'!$A$2:$A$3000=C506)*('ce raw data'!$B$2:$B$3000=$B515),,),0),MATCH(J509,'ce raw data'!$C$1:$CZ$1,0))),"-")</f>
        <v>-</v>
      </c>
      <c r="K515" s="8" t="str">
        <f>IFERROR(IF(INDEX('ce raw data'!$C$2:$CZ$3000,MATCH(1,INDEX(('ce raw data'!$A$2:$A$3000=C506)*('ce raw data'!$B$2:$B$3000=$B515),,),0),MATCH(K509,'ce raw data'!$C$1:$CZ$1,0))="","-",INDEX('ce raw data'!$C$2:$CZ$3000,MATCH(1,INDEX(('ce raw data'!$A$2:$A$3000=C506)*('ce raw data'!$B$2:$B$3000=$B515),,),0),MATCH(K509,'ce raw data'!$C$1:$CZ$1,0))),"-")</f>
        <v>-</v>
      </c>
      <c r="L515" s="8" t="str">
        <f>IFERROR(IF(INDEX('ce raw data'!$C$2:$CZ$3000,MATCH(1,INDEX(('ce raw data'!$A$2:$A$3000=C506)*('ce raw data'!$B$2:$B$3000=$B515),,),0),MATCH(L509,'ce raw data'!$C$1:$CZ$1,0))="","-",INDEX('ce raw data'!$C$2:$CZ$3000,MATCH(1,INDEX(('ce raw data'!$A$2:$A$3000=C506)*('ce raw data'!$B$2:$B$3000=$B515),,),0),MATCH(L509,'ce raw data'!$C$1:$CZ$1,0))),"-")</f>
        <v>-</v>
      </c>
      <c r="M515" s="8" t="str">
        <f>IFERROR(IF(INDEX('ce raw data'!$C$2:$CZ$3000,MATCH(1,INDEX(('ce raw data'!$A$2:$A$3000=C506)*('ce raw data'!$B$2:$B$3000=$B515),,),0),MATCH(M509,'ce raw data'!$C$1:$CZ$1,0))="","-",INDEX('ce raw data'!$C$2:$CZ$3000,MATCH(1,INDEX(('ce raw data'!$A$2:$A$3000=C506)*('ce raw data'!$B$2:$B$3000=$B515),,),0),MATCH(M509,'ce raw data'!$C$1:$CZ$1,0))),"-")</f>
        <v>-</v>
      </c>
      <c r="N515" s="8" t="str">
        <f>IFERROR(IF(INDEX('ce raw data'!$C$2:$CZ$3000,MATCH(1,INDEX(('ce raw data'!$A$2:$A$3000=C506)*('ce raw data'!$B$2:$B$3000=$B515),,),0),MATCH(N509,'ce raw data'!$C$1:$CZ$1,0))="","-",INDEX('ce raw data'!$C$2:$CZ$3000,MATCH(1,INDEX(('ce raw data'!$A$2:$A$3000=C506)*('ce raw data'!$B$2:$B$3000=$B515),,),0),MATCH(N509,'ce raw data'!$C$1:$CZ$1,0))),"-")</f>
        <v>-</v>
      </c>
    </row>
    <row r="516" spans="2:14" hidden="1" x14ac:dyDescent="0.4">
      <c r="B516" s="10"/>
      <c r="C516" s="8" t="str">
        <f>IFERROR(IF(INDEX('ce raw data'!$C$2:$CZ$3000,MATCH(1,INDEX(('ce raw data'!$A$2:$A$3000=C506)*('ce raw data'!$B$2:$B$3000=$B517),,),0),MATCH(SUBSTITUTE(C509,"Allele","Height"),'ce raw data'!$C$1:$CZ$1,0))="","-",INDEX('ce raw data'!$C$2:$CZ$3000,MATCH(1,INDEX(('ce raw data'!$A$2:$A$3000=C506)*('ce raw data'!$B$2:$B$3000=$B517),,),0),MATCH(SUBSTITUTE(C509,"Allele","Height"),'ce raw data'!$C$1:$CZ$1,0))),"-")</f>
        <v>-</v>
      </c>
      <c r="D516" s="8" t="str">
        <f>IFERROR(IF(INDEX('ce raw data'!$C$2:$CZ$3000,MATCH(1,INDEX(('ce raw data'!$A$2:$A$3000=C506)*('ce raw data'!$B$2:$B$3000=$B517),,),0),MATCH(SUBSTITUTE(D509,"Allele","Height"),'ce raw data'!$C$1:$CZ$1,0))="","-",INDEX('ce raw data'!$C$2:$CZ$3000,MATCH(1,INDEX(('ce raw data'!$A$2:$A$3000=C506)*('ce raw data'!$B$2:$B$3000=$B517),,),0),MATCH(SUBSTITUTE(D509,"Allele","Height"),'ce raw data'!$C$1:$CZ$1,0))),"-")</f>
        <v>-</v>
      </c>
      <c r="E516" s="8" t="str">
        <f>IFERROR(IF(INDEX('ce raw data'!$C$2:$CZ$3000,MATCH(1,INDEX(('ce raw data'!$A$2:$A$3000=C506)*('ce raw data'!$B$2:$B$3000=$B517),,),0),MATCH(SUBSTITUTE(E509,"Allele","Height"),'ce raw data'!$C$1:$CZ$1,0))="","-",INDEX('ce raw data'!$C$2:$CZ$3000,MATCH(1,INDEX(('ce raw data'!$A$2:$A$3000=C506)*('ce raw data'!$B$2:$B$3000=$B517),,),0),MATCH(SUBSTITUTE(E509,"Allele","Height"),'ce raw data'!$C$1:$CZ$1,0))),"-")</f>
        <v>-</v>
      </c>
      <c r="F516" s="8" t="str">
        <f>IFERROR(IF(INDEX('ce raw data'!$C$2:$CZ$3000,MATCH(1,INDEX(('ce raw data'!$A$2:$A$3000=C506)*('ce raw data'!$B$2:$B$3000=$B517),,),0),MATCH(SUBSTITUTE(F509,"Allele","Height"),'ce raw data'!$C$1:$CZ$1,0))="","-",INDEX('ce raw data'!$C$2:$CZ$3000,MATCH(1,INDEX(('ce raw data'!$A$2:$A$3000=C506)*('ce raw data'!$B$2:$B$3000=$B517),,),0),MATCH(SUBSTITUTE(F509,"Allele","Height"),'ce raw data'!$C$1:$CZ$1,0))),"-")</f>
        <v>-</v>
      </c>
      <c r="G516" s="8" t="str">
        <f>IFERROR(IF(INDEX('ce raw data'!$C$2:$CZ$3000,MATCH(1,INDEX(('ce raw data'!$A$2:$A$3000=C506)*('ce raw data'!$B$2:$B$3000=$B517),,),0),MATCH(SUBSTITUTE(G509,"Allele","Height"),'ce raw data'!$C$1:$CZ$1,0))="","-",INDEX('ce raw data'!$C$2:$CZ$3000,MATCH(1,INDEX(('ce raw data'!$A$2:$A$3000=C506)*('ce raw data'!$B$2:$B$3000=$B517),,),0),MATCH(SUBSTITUTE(G509,"Allele","Height"),'ce raw data'!$C$1:$CZ$1,0))),"-")</f>
        <v>-</v>
      </c>
      <c r="H516" s="8" t="str">
        <f>IFERROR(IF(INDEX('ce raw data'!$C$2:$CZ$3000,MATCH(1,INDEX(('ce raw data'!$A$2:$A$3000=C506)*('ce raw data'!$B$2:$B$3000=$B517),,),0),MATCH(SUBSTITUTE(H509,"Allele","Height"),'ce raw data'!$C$1:$CZ$1,0))="","-",INDEX('ce raw data'!$C$2:$CZ$3000,MATCH(1,INDEX(('ce raw data'!$A$2:$A$3000=C506)*('ce raw data'!$B$2:$B$3000=$B517),,),0),MATCH(SUBSTITUTE(H509,"Allele","Height"),'ce raw data'!$C$1:$CZ$1,0))),"-")</f>
        <v>-</v>
      </c>
      <c r="I516" s="8" t="str">
        <f>IFERROR(IF(INDEX('ce raw data'!$C$2:$CZ$3000,MATCH(1,INDEX(('ce raw data'!$A$2:$A$3000=C506)*('ce raw data'!$B$2:$B$3000=$B517),,),0),MATCH(SUBSTITUTE(I509,"Allele","Height"),'ce raw data'!$C$1:$CZ$1,0))="","-",INDEX('ce raw data'!$C$2:$CZ$3000,MATCH(1,INDEX(('ce raw data'!$A$2:$A$3000=C506)*('ce raw data'!$B$2:$B$3000=$B517),,),0),MATCH(SUBSTITUTE(I509,"Allele","Height"),'ce raw data'!$C$1:$CZ$1,0))),"-")</f>
        <v>-</v>
      </c>
      <c r="J516" s="8" t="str">
        <f>IFERROR(IF(INDEX('ce raw data'!$C$2:$CZ$3000,MATCH(1,INDEX(('ce raw data'!$A$2:$A$3000=C506)*('ce raw data'!$B$2:$B$3000=$B517),,),0),MATCH(SUBSTITUTE(J509,"Allele","Height"),'ce raw data'!$C$1:$CZ$1,0))="","-",INDEX('ce raw data'!$C$2:$CZ$3000,MATCH(1,INDEX(('ce raw data'!$A$2:$A$3000=C506)*('ce raw data'!$B$2:$B$3000=$B517),,),0),MATCH(SUBSTITUTE(J509,"Allele","Height"),'ce raw data'!$C$1:$CZ$1,0))),"-")</f>
        <v>-</v>
      </c>
      <c r="K516" s="8" t="str">
        <f>IFERROR(IF(INDEX('ce raw data'!$C$2:$CZ$3000,MATCH(1,INDEX(('ce raw data'!$A$2:$A$3000=C506)*('ce raw data'!$B$2:$B$3000=$B517),,),0),MATCH(SUBSTITUTE(K509,"Allele","Height"),'ce raw data'!$C$1:$CZ$1,0))="","-",INDEX('ce raw data'!$C$2:$CZ$3000,MATCH(1,INDEX(('ce raw data'!$A$2:$A$3000=C506)*('ce raw data'!$B$2:$B$3000=$B517),,),0),MATCH(SUBSTITUTE(K509,"Allele","Height"),'ce raw data'!$C$1:$CZ$1,0))),"-")</f>
        <v>-</v>
      </c>
      <c r="L516" s="8" t="str">
        <f>IFERROR(IF(INDEX('ce raw data'!$C$2:$CZ$3000,MATCH(1,INDEX(('ce raw data'!$A$2:$A$3000=C506)*('ce raw data'!$B$2:$B$3000=$B517),,),0),MATCH(SUBSTITUTE(L509,"Allele","Height"),'ce raw data'!$C$1:$CZ$1,0))="","-",INDEX('ce raw data'!$C$2:$CZ$3000,MATCH(1,INDEX(('ce raw data'!$A$2:$A$3000=C506)*('ce raw data'!$B$2:$B$3000=$B517),,),0),MATCH(SUBSTITUTE(L509,"Allele","Height"),'ce raw data'!$C$1:$CZ$1,0))),"-")</f>
        <v>-</v>
      </c>
      <c r="M516" s="8" t="str">
        <f>IFERROR(IF(INDEX('ce raw data'!$C$2:$CZ$3000,MATCH(1,INDEX(('ce raw data'!$A$2:$A$3000=C506)*('ce raw data'!$B$2:$B$3000=$B517),,),0),MATCH(SUBSTITUTE(M509,"Allele","Height"),'ce raw data'!$C$1:$CZ$1,0))="","-",INDEX('ce raw data'!$C$2:$CZ$3000,MATCH(1,INDEX(('ce raw data'!$A$2:$A$3000=C506)*('ce raw data'!$B$2:$B$3000=$B517),,),0),MATCH(SUBSTITUTE(M509,"Allele","Height"),'ce raw data'!$C$1:$CZ$1,0))),"-")</f>
        <v>-</v>
      </c>
      <c r="N516" s="8" t="str">
        <f>IFERROR(IF(INDEX('ce raw data'!$C$2:$CZ$3000,MATCH(1,INDEX(('ce raw data'!$A$2:$A$3000=C506)*('ce raw data'!$B$2:$B$3000=$B517),,),0),MATCH(SUBSTITUTE(N509,"Allele","Height"),'ce raw data'!$C$1:$CZ$1,0))="","-",INDEX('ce raw data'!$C$2:$CZ$3000,MATCH(1,INDEX(('ce raw data'!$A$2:$A$3000=C506)*('ce raw data'!$B$2:$B$3000=$B517),,),0),MATCH(SUBSTITUTE(N509,"Allele","Height"),'ce raw data'!$C$1:$CZ$1,0))),"-")</f>
        <v>-</v>
      </c>
    </row>
    <row r="517" spans="2:14" x14ac:dyDescent="0.4">
      <c r="B517" s="10" t="str">
        <f>'Allele Call Table'!$A$77</f>
        <v>D2S441</v>
      </c>
      <c r="C517" s="8" t="str">
        <f>IFERROR(IF(INDEX('ce raw data'!$C$2:$CZ$3000,MATCH(1,INDEX(('ce raw data'!$A$2:$A$3000=C506)*('ce raw data'!$B$2:$B$3000=$B517),,),0),MATCH(C509,'ce raw data'!$C$1:$CZ$1,0))="","-",INDEX('ce raw data'!$C$2:$CZ$3000,MATCH(1,INDEX(('ce raw data'!$A$2:$A$3000=C506)*('ce raw data'!$B$2:$B$3000=$B517),,),0),MATCH(C509,'ce raw data'!$C$1:$CZ$1,0))),"-")</f>
        <v>-</v>
      </c>
      <c r="D517" s="8" t="str">
        <f>IFERROR(IF(INDEX('ce raw data'!$C$2:$CZ$3000,MATCH(1,INDEX(('ce raw data'!$A$2:$A$3000=C506)*('ce raw data'!$B$2:$B$3000=$B517),,),0),MATCH(D509,'ce raw data'!$C$1:$CZ$1,0))="","-",INDEX('ce raw data'!$C$2:$CZ$3000,MATCH(1,INDEX(('ce raw data'!$A$2:$A$3000=C506)*('ce raw data'!$B$2:$B$3000=$B517),,),0),MATCH(D509,'ce raw data'!$C$1:$CZ$1,0))),"-")</f>
        <v>-</v>
      </c>
      <c r="E517" s="8" t="str">
        <f>IFERROR(IF(INDEX('ce raw data'!$C$2:$CZ$3000,MATCH(1,INDEX(('ce raw data'!$A$2:$A$3000=C506)*('ce raw data'!$B$2:$B$3000=$B517),,),0),MATCH(E509,'ce raw data'!$C$1:$CZ$1,0))="","-",INDEX('ce raw data'!$C$2:$CZ$3000,MATCH(1,INDEX(('ce raw data'!$A$2:$A$3000=C506)*('ce raw data'!$B$2:$B$3000=$B517),,),0),MATCH(E509,'ce raw data'!$C$1:$CZ$1,0))),"-")</f>
        <v>-</v>
      </c>
      <c r="F517" s="8" t="str">
        <f>IFERROR(IF(INDEX('ce raw data'!$C$2:$CZ$3000,MATCH(1,INDEX(('ce raw data'!$A$2:$A$3000=C506)*('ce raw data'!$B$2:$B$3000=$B517),,),0),MATCH(F509,'ce raw data'!$C$1:$CZ$1,0))="","-",INDEX('ce raw data'!$C$2:$CZ$3000,MATCH(1,INDEX(('ce raw data'!$A$2:$A$3000=C506)*('ce raw data'!$B$2:$B$3000=$B517),,),0),MATCH(F509,'ce raw data'!$C$1:$CZ$1,0))),"-")</f>
        <v>-</v>
      </c>
      <c r="G517" s="8" t="str">
        <f>IFERROR(IF(INDEX('ce raw data'!$C$2:$CZ$3000,MATCH(1,INDEX(('ce raw data'!$A$2:$A$3000=C506)*('ce raw data'!$B$2:$B$3000=$B517),,),0),MATCH(G509,'ce raw data'!$C$1:$CZ$1,0))="","-",INDEX('ce raw data'!$C$2:$CZ$3000,MATCH(1,INDEX(('ce raw data'!$A$2:$A$3000=C506)*('ce raw data'!$B$2:$B$3000=$B517),,),0),MATCH(G509,'ce raw data'!$C$1:$CZ$1,0))),"-")</f>
        <v>-</v>
      </c>
      <c r="H517" s="8" t="str">
        <f>IFERROR(IF(INDEX('ce raw data'!$C$2:$CZ$3000,MATCH(1,INDEX(('ce raw data'!$A$2:$A$3000=C506)*('ce raw data'!$B$2:$B$3000=$B517),,),0),MATCH(H509,'ce raw data'!$C$1:$CZ$1,0))="","-",INDEX('ce raw data'!$C$2:$CZ$3000,MATCH(1,INDEX(('ce raw data'!$A$2:$A$3000=C506)*('ce raw data'!$B$2:$B$3000=$B517),,),0),MATCH(H509,'ce raw data'!$C$1:$CZ$1,0))),"-")</f>
        <v>-</v>
      </c>
      <c r="I517" s="8" t="str">
        <f>IFERROR(IF(INDEX('ce raw data'!$C$2:$CZ$3000,MATCH(1,INDEX(('ce raw data'!$A$2:$A$3000=C506)*('ce raw data'!$B$2:$B$3000=$B517),,),0),MATCH(I509,'ce raw data'!$C$1:$CZ$1,0))="","-",INDEX('ce raw data'!$C$2:$CZ$3000,MATCH(1,INDEX(('ce raw data'!$A$2:$A$3000=C506)*('ce raw data'!$B$2:$B$3000=$B517),,),0),MATCH(I509,'ce raw data'!$C$1:$CZ$1,0))),"-")</f>
        <v>-</v>
      </c>
      <c r="J517" s="8" t="str">
        <f>IFERROR(IF(INDEX('ce raw data'!$C$2:$CZ$3000,MATCH(1,INDEX(('ce raw data'!$A$2:$A$3000=C506)*('ce raw data'!$B$2:$B$3000=$B517),,),0),MATCH(J509,'ce raw data'!$C$1:$CZ$1,0))="","-",INDEX('ce raw data'!$C$2:$CZ$3000,MATCH(1,INDEX(('ce raw data'!$A$2:$A$3000=C506)*('ce raw data'!$B$2:$B$3000=$B517),,),0),MATCH(J509,'ce raw data'!$C$1:$CZ$1,0))),"-")</f>
        <v>-</v>
      </c>
      <c r="K517" s="8" t="str">
        <f>IFERROR(IF(INDEX('ce raw data'!$C$2:$CZ$3000,MATCH(1,INDEX(('ce raw data'!$A$2:$A$3000=C506)*('ce raw data'!$B$2:$B$3000=$B517),,),0),MATCH(K509,'ce raw data'!$C$1:$CZ$1,0))="","-",INDEX('ce raw data'!$C$2:$CZ$3000,MATCH(1,INDEX(('ce raw data'!$A$2:$A$3000=C506)*('ce raw data'!$B$2:$B$3000=$B517),,),0),MATCH(K509,'ce raw data'!$C$1:$CZ$1,0))),"-")</f>
        <v>-</v>
      </c>
      <c r="L517" s="8" t="str">
        <f>IFERROR(IF(INDEX('ce raw data'!$C$2:$CZ$3000,MATCH(1,INDEX(('ce raw data'!$A$2:$A$3000=C506)*('ce raw data'!$B$2:$B$3000=$B517),,),0),MATCH(L509,'ce raw data'!$C$1:$CZ$1,0))="","-",INDEX('ce raw data'!$C$2:$CZ$3000,MATCH(1,INDEX(('ce raw data'!$A$2:$A$3000=C506)*('ce raw data'!$B$2:$B$3000=$B517),,),0),MATCH(L509,'ce raw data'!$C$1:$CZ$1,0))),"-")</f>
        <v>-</v>
      </c>
      <c r="M517" s="8" t="str">
        <f>IFERROR(IF(INDEX('ce raw data'!$C$2:$CZ$3000,MATCH(1,INDEX(('ce raw data'!$A$2:$A$3000=C506)*('ce raw data'!$B$2:$B$3000=$B517),,),0),MATCH(M509,'ce raw data'!$C$1:$CZ$1,0))="","-",INDEX('ce raw data'!$C$2:$CZ$3000,MATCH(1,INDEX(('ce raw data'!$A$2:$A$3000=C506)*('ce raw data'!$B$2:$B$3000=$B517),,),0),MATCH(M509,'ce raw data'!$C$1:$CZ$1,0))),"-")</f>
        <v>-</v>
      </c>
      <c r="N517" s="8" t="str">
        <f>IFERROR(IF(INDEX('ce raw data'!$C$2:$CZ$3000,MATCH(1,INDEX(('ce raw data'!$A$2:$A$3000=C506)*('ce raw data'!$B$2:$B$3000=$B517),,),0),MATCH(N509,'ce raw data'!$C$1:$CZ$1,0))="","-",INDEX('ce raw data'!$C$2:$CZ$3000,MATCH(1,INDEX(('ce raw data'!$A$2:$A$3000=C506)*('ce raw data'!$B$2:$B$3000=$B517),,),0),MATCH(N509,'ce raw data'!$C$1:$CZ$1,0))),"-")</f>
        <v>-</v>
      </c>
    </row>
    <row r="518" spans="2:14" hidden="1" x14ac:dyDescent="0.4">
      <c r="B518" s="10"/>
      <c r="C518" s="8" t="str">
        <f>IFERROR(IF(INDEX('ce raw data'!$C$2:$CZ$3000,MATCH(1,INDEX(('ce raw data'!$A$2:$A$3000=C506)*('ce raw data'!$B$2:$B$3000=$B519),,),0),MATCH(SUBSTITUTE(C509,"Allele","Height"),'ce raw data'!$C$1:$CZ$1,0))="","-",INDEX('ce raw data'!$C$2:$CZ$3000,MATCH(1,INDEX(('ce raw data'!$A$2:$A$3000=C506)*('ce raw data'!$B$2:$B$3000=$B519),,),0),MATCH(SUBSTITUTE(C509,"Allele","Height"),'ce raw data'!$C$1:$CZ$1,0))),"-")</f>
        <v>-</v>
      </c>
      <c r="D518" s="8" t="str">
        <f>IFERROR(IF(INDEX('ce raw data'!$C$2:$CZ$3000,MATCH(1,INDEX(('ce raw data'!$A$2:$A$3000=C506)*('ce raw data'!$B$2:$B$3000=$B519),,),0),MATCH(SUBSTITUTE(D509,"Allele","Height"),'ce raw data'!$C$1:$CZ$1,0))="","-",INDEX('ce raw data'!$C$2:$CZ$3000,MATCH(1,INDEX(('ce raw data'!$A$2:$A$3000=C506)*('ce raw data'!$B$2:$B$3000=$B519),,),0),MATCH(SUBSTITUTE(D509,"Allele","Height"),'ce raw data'!$C$1:$CZ$1,0))),"-")</f>
        <v>-</v>
      </c>
      <c r="E518" s="8" t="str">
        <f>IFERROR(IF(INDEX('ce raw data'!$C$2:$CZ$3000,MATCH(1,INDEX(('ce raw data'!$A$2:$A$3000=C506)*('ce raw data'!$B$2:$B$3000=$B519),,),0),MATCH(SUBSTITUTE(E509,"Allele","Height"),'ce raw data'!$C$1:$CZ$1,0))="","-",INDEX('ce raw data'!$C$2:$CZ$3000,MATCH(1,INDEX(('ce raw data'!$A$2:$A$3000=C506)*('ce raw data'!$B$2:$B$3000=$B519),,),0),MATCH(SUBSTITUTE(E509,"Allele","Height"),'ce raw data'!$C$1:$CZ$1,0))),"-")</f>
        <v>-</v>
      </c>
      <c r="F518" s="8" t="str">
        <f>IFERROR(IF(INDEX('ce raw data'!$C$2:$CZ$3000,MATCH(1,INDEX(('ce raw data'!$A$2:$A$3000=C506)*('ce raw data'!$B$2:$B$3000=$B519),,),0),MATCH(SUBSTITUTE(F509,"Allele","Height"),'ce raw data'!$C$1:$CZ$1,0))="","-",INDEX('ce raw data'!$C$2:$CZ$3000,MATCH(1,INDEX(('ce raw data'!$A$2:$A$3000=C506)*('ce raw data'!$B$2:$B$3000=$B519),,),0),MATCH(SUBSTITUTE(F509,"Allele","Height"),'ce raw data'!$C$1:$CZ$1,0))),"-")</f>
        <v>-</v>
      </c>
      <c r="G518" s="8" t="str">
        <f>IFERROR(IF(INDEX('ce raw data'!$C$2:$CZ$3000,MATCH(1,INDEX(('ce raw data'!$A$2:$A$3000=C506)*('ce raw data'!$B$2:$B$3000=$B519),,),0),MATCH(SUBSTITUTE(G509,"Allele","Height"),'ce raw data'!$C$1:$CZ$1,0))="","-",INDEX('ce raw data'!$C$2:$CZ$3000,MATCH(1,INDEX(('ce raw data'!$A$2:$A$3000=C506)*('ce raw data'!$B$2:$B$3000=$B519),,),0),MATCH(SUBSTITUTE(G509,"Allele","Height"),'ce raw data'!$C$1:$CZ$1,0))),"-")</f>
        <v>-</v>
      </c>
      <c r="H518" s="8" t="str">
        <f>IFERROR(IF(INDEX('ce raw data'!$C$2:$CZ$3000,MATCH(1,INDEX(('ce raw data'!$A$2:$A$3000=C506)*('ce raw data'!$B$2:$B$3000=$B519),,),0),MATCH(SUBSTITUTE(H509,"Allele","Height"),'ce raw data'!$C$1:$CZ$1,0))="","-",INDEX('ce raw data'!$C$2:$CZ$3000,MATCH(1,INDEX(('ce raw data'!$A$2:$A$3000=C506)*('ce raw data'!$B$2:$B$3000=$B519),,),0),MATCH(SUBSTITUTE(H509,"Allele","Height"),'ce raw data'!$C$1:$CZ$1,0))),"-")</f>
        <v>-</v>
      </c>
      <c r="I518" s="8" t="str">
        <f>IFERROR(IF(INDEX('ce raw data'!$C$2:$CZ$3000,MATCH(1,INDEX(('ce raw data'!$A$2:$A$3000=C506)*('ce raw data'!$B$2:$B$3000=$B519),,),0),MATCH(SUBSTITUTE(I509,"Allele","Height"),'ce raw data'!$C$1:$CZ$1,0))="","-",INDEX('ce raw data'!$C$2:$CZ$3000,MATCH(1,INDEX(('ce raw data'!$A$2:$A$3000=C506)*('ce raw data'!$B$2:$B$3000=$B519),,),0),MATCH(SUBSTITUTE(I509,"Allele","Height"),'ce raw data'!$C$1:$CZ$1,0))),"-")</f>
        <v>-</v>
      </c>
      <c r="J518" s="8" t="str">
        <f>IFERROR(IF(INDEX('ce raw data'!$C$2:$CZ$3000,MATCH(1,INDEX(('ce raw data'!$A$2:$A$3000=C506)*('ce raw data'!$B$2:$B$3000=$B519),,),0),MATCH(SUBSTITUTE(J509,"Allele","Height"),'ce raw data'!$C$1:$CZ$1,0))="","-",INDEX('ce raw data'!$C$2:$CZ$3000,MATCH(1,INDEX(('ce raw data'!$A$2:$A$3000=C506)*('ce raw data'!$B$2:$B$3000=$B519),,),0),MATCH(SUBSTITUTE(J509,"Allele","Height"),'ce raw data'!$C$1:$CZ$1,0))),"-")</f>
        <v>-</v>
      </c>
      <c r="K518" s="8" t="str">
        <f>IFERROR(IF(INDEX('ce raw data'!$C$2:$CZ$3000,MATCH(1,INDEX(('ce raw data'!$A$2:$A$3000=C506)*('ce raw data'!$B$2:$B$3000=$B519),,),0),MATCH(SUBSTITUTE(K509,"Allele","Height"),'ce raw data'!$C$1:$CZ$1,0))="","-",INDEX('ce raw data'!$C$2:$CZ$3000,MATCH(1,INDEX(('ce raw data'!$A$2:$A$3000=C506)*('ce raw data'!$B$2:$B$3000=$B519),,),0),MATCH(SUBSTITUTE(K509,"Allele","Height"),'ce raw data'!$C$1:$CZ$1,0))),"-")</f>
        <v>-</v>
      </c>
      <c r="L518" s="8" t="str">
        <f>IFERROR(IF(INDEX('ce raw data'!$C$2:$CZ$3000,MATCH(1,INDEX(('ce raw data'!$A$2:$A$3000=C506)*('ce raw data'!$B$2:$B$3000=$B519),,),0),MATCH(SUBSTITUTE(L509,"Allele","Height"),'ce raw data'!$C$1:$CZ$1,0))="","-",INDEX('ce raw data'!$C$2:$CZ$3000,MATCH(1,INDEX(('ce raw data'!$A$2:$A$3000=C506)*('ce raw data'!$B$2:$B$3000=$B519),,),0),MATCH(SUBSTITUTE(L509,"Allele","Height"),'ce raw data'!$C$1:$CZ$1,0))),"-")</f>
        <v>-</v>
      </c>
      <c r="M518" s="8" t="str">
        <f>IFERROR(IF(INDEX('ce raw data'!$C$2:$CZ$3000,MATCH(1,INDEX(('ce raw data'!$A$2:$A$3000=C506)*('ce raw data'!$B$2:$B$3000=$B519),,),0),MATCH(SUBSTITUTE(M509,"Allele","Height"),'ce raw data'!$C$1:$CZ$1,0))="","-",INDEX('ce raw data'!$C$2:$CZ$3000,MATCH(1,INDEX(('ce raw data'!$A$2:$A$3000=C506)*('ce raw data'!$B$2:$B$3000=$B519),,),0),MATCH(SUBSTITUTE(M509,"Allele","Height"),'ce raw data'!$C$1:$CZ$1,0))),"-")</f>
        <v>-</v>
      </c>
      <c r="N518" s="8" t="str">
        <f>IFERROR(IF(INDEX('ce raw data'!$C$2:$CZ$3000,MATCH(1,INDEX(('ce raw data'!$A$2:$A$3000=C506)*('ce raw data'!$B$2:$B$3000=$B519),,),0),MATCH(SUBSTITUTE(N509,"Allele","Height"),'ce raw data'!$C$1:$CZ$1,0))="","-",INDEX('ce raw data'!$C$2:$CZ$3000,MATCH(1,INDEX(('ce raw data'!$A$2:$A$3000=C506)*('ce raw data'!$B$2:$B$3000=$B519),,),0),MATCH(SUBSTITUTE(N509,"Allele","Height"),'ce raw data'!$C$1:$CZ$1,0))),"-")</f>
        <v>-</v>
      </c>
    </row>
    <row r="519" spans="2:14" x14ac:dyDescent="0.4">
      <c r="B519" s="10" t="str">
        <f>'Allele Call Table'!$A$79</f>
        <v>D10S1248</v>
      </c>
      <c r="C519" s="8" t="str">
        <f>IFERROR(IF(INDEX('ce raw data'!$C$2:$CZ$3000,MATCH(1,INDEX(('ce raw data'!$A$2:$A$3000=C506)*('ce raw data'!$B$2:$B$3000=$B519),,),0),MATCH(C509,'ce raw data'!$C$1:$CZ$1,0))="","-",INDEX('ce raw data'!$C$2:$CZ$3000,MATCH(1,INDEX(('ce raw data'!$A$2:$A$3000=C506)*('ce raw data'!$B$2:$B$3000=$B519),,),0),MATCH(C509,'ce raw data'!$C$1:$CZ$1,0))),"-")</f>
        <v>-</v>
      </c>
      <c r="D519" s="8" t="str">
        <f>IFERROR(IF(INDEX('ce raw data'!$C$2:$CZ$3000,MATCH(1,INDEX(('ce raw data'!$A$2:$A$3000=C506)*('ce raw data'!$B$2:$B$3000=$B519),,),0),MATCH(D509,'ce raw data'!$C$1:$CZ$1,0))="","-",INDEX('ce raw data'!$C$2:$CZ$3000,MATCH(1,INDEX(('ce raw data'!$A$2:$A$3000=C506)*('ce raw data'!$B$2:$B$3000=$B519),,),0),MATCH(D509,'ce raw data'!$C$1:$CZ$1,0))),"-")</f>
        <v>-</v>
      </c>
      <c r="E519" s="8" t="str">
        <f>IFERROR(IF(INDEX('ce raw data'!$C$2:$CZ$3000,MATCH(1,INDEX(('ce raw data'!$A$2:$A$3000=C506)*('ce raw data'!$B$2:$B$3000=$B519),,),0),MATCH(E509,'ce raw data'!$C$1:$CZ$1,0))="","-",INDEX('ce raw data'!$C$2:$CZ$3000,MATCH(1,INDEX(('ce raw data'!$A$2:$A$3000=C506)*('ce raw data'!$B$2:$B$3000=$B519),,),0),MATCH(E509,'ce raw data'!$C$1:$CZ$1,0))),"-")</f>
        <v>-</v>
      </c>
      <c r="F519" s="8" t="str">
        <f>IFERROR(IF(INDEX('ce raw data'!$C$2:$CZ$3000,MATCH(1,INDEX(('ce raw data'!$A$2:$A$3000=C506)*('ce raw data'!$B$2:$B$3000=$B519),,),0),MATCH(F509,'ce raw data'!$C$1:$CZ$1,0))="","-",INDEX('ce raw data'!$C$2:$CZ$3000,MATCH(1,INDEX(('ce raw data'!$A$2:$A$3000=C506)*('ce raw data'!$B$2:$B$3000=$B519),,),0),MATCH(F509,'ce raw data'!$C$1:$CZ$1,0))),"-")</f>
        <v>-</v>
      </c>
      <c r="G519" s="8" t="str">
        <f>IFERROR(IF(INDEX('ce raw data'!$C$2:$CZ$3000,MATCH(1,INDEX(('ce raw data'!$A$2:$A$3000=C506)*('ce raw data'!$B$2:$B$3000=$B519),,),0),MATCH(G509,'ce raw data'!$C$1:$CZ$1,0))="","-",INDEX('ce raw data'!$C$2:$CZ$3000,MATCH(1,INDEX(('ce raw data'!$A$2:$A$3000=C506)*('ce raw data'!$B$2:$B$3000=$B519),,),0),MATCH(G509,'ce raw data'!$C$1:$CZ$1,0))),"-")</f>
        <v>-</v>
      </c>
      <c r="H519" s="8" t="str">
        <f>IFERROR(IF(INDEX('ce raw data'!$C$2:$CZ$3000,MATCH(1,INDEX(('ce raw data'!$A$2:$A$3000=C506)*('ce raw data'!$B$2:$B$3000=$B519),,),0),MATCH(H509,'ce raw data'!$C$1:$CZ$1,0))="","-",INDEX('ce raw data'!$C$2:$CZ$3000,MATCH(1,INDEX(('ce raw data'!$A$2:$A$3000=C506)*('ce raw data'!$B$2:$B$3000=$B519),,),0),MATCH(H509,'ce raw data'!$C$1:$CZ$1,0))),"-")</f>
        <v>-</v>
      </c>
      <c r="I519" s="8" t="str">
        <f>IFERROR(IF(INDEX('ce raw data'!$C$2:$CZ$3000,MATCH(1,INDEX(('ce raw data'!$A$2:$A$3000=C506)*('ce raw data'!$B$2:$B$3000=$B519),,),0),MATCH(I509,'ce raw data'!$C$1:$CZ$1,0))="","-",INDEX('ce raw data'!$C$2:$CZ$3000,MATCH(1,INDEX(('ce raw data'!$A$2:$A$3000=C506)*('ce raw data'!$B$2:$B$3000=$B519),,),0),MATCH(I509,'ce raw data'!$C$1:$CZ$1,0))),"-")</f>
        <v>-</v>
      </c>
      <c r="J519" s="8" t="str">
        <f>IFERROR(IF(INDEX('ce raw data'!$C$2:$CZ$3000,MATCH(1,INDEX(('ce raw data'!$A$2:$A$3000=C506)*('ce raw data'!$B$2:$B$3000=$B519),,),0),MATCH(J509,'ce raw data'!$C$1:$CZ$1,0))="","-",INDEX('ce raw data'!$C$2:$CZ$3000,MATCH(1,INDEX(('ce raw data'!$A$2:$A$3000=C506)*('ce raw data'!$B$2:$B$3000=$B519),,),0),MATCH(J509,'ce raw data'!$C$1:$CZ$1,0))),"-")</f>
        <v>-</v>
      </c>
      <c r="K519" s="8" t="str">
        <f>IFERROR(IF(INDEX('ce raw data'!$C$2:$CZ$3000,MATCH(1,INDEX(('ce raw data'!$A$2:$A$3000=C506)*('ce raw data'!$B$2:$B$3000=$B519),,),0),MATCH(K509,'ce raw data'!$C$1:$CZ$1,0))="","-",INDEX('ce raw data'!$C$2:$CZ$3000,MATCH(1,INDEX(('ce raw data'!$A$2:$A$3000=C506)*('ce raw data'!$B$2:$B$3000=$B519),,),0),MATCH(K509,'ce raw data'!$C$1:$CZ$1,0))),"-")</f>
        <v>-</v>
      </c>
      <c r="L519" s="8" t="str">
        <f>IFERROR(IF(INDEX('ce raw data'!$C$2:$CZ$3000,MATCH(1,INDEX(('ce raw data'!$A$2:$A$3000=C506)*('ce raw data'!$B$2:$B$3000=$B519),,),0),MATCH(L509,'ce raw data'!$C$1:$CZ$1,0))="","-",INDEX('ce raw data'!$C$2:$CZ$3000,MATCH(1,INDEX(('ce raw data'!$A$2:$A$3000=C506)*('ce raw data'!$B$2:$B$3000=$B519),,),0),MATCH(L509,'ce raw data'!$C$1:$CZ$1,0))),"-")</f>
        <v>-</v>
      </c>
      <c r="M519" s="8" t="str">
        <f>IFERROR(IF(INDEX('ce raw data'!$C$2:$CZ$3000,MATCH(1,INDEX(('ce raw data'!$A$2:$A$3000=C506)*('ce raw data'!$B$2:$B$3000=$B519),,),0),MATCH(M509,'ce raw data'!$C$1:$CZ$1,0))="","-",INDEX('ce raw data'!$C$2:$CZ$3000,MATCH(1,INDEX(('ce raw data'!$A$2:$A$3000=C506)*('ce raw data'!$B$2:$B$3000=$B519),,),0),MATCH(M509,'ce raw data'!$C$1:$CZ$1,0))),"-")</f>
        <v>-</v>
      </c>
      <c r="N519" s="8" t="str">
        <f>IFERROR(IF(INDEX('ce raw data'!$C$2:$CZ$3000,MATCH(1,INDEX(('ce raw data'!$A$2:$A$3000=C506)*('ce raw data'!$B$2:$B$3000=$B519),,),0),MATCH(N509,'ce raw data'!$C$1:$CZ$1,0))="","-",INDEX('ce raw data'!$C$2:$CZ$3000,MATCH(1,INDEX(('ce raw data'!$A$2:$A$3000=C506)*('ce raw data'!$B$2:$B$3000=$B519),,),0),MATCH(N509,'ce raw data'!$C$1:$CZ$1,0))),"-")</f>
        <v>-</v>
      </c>
    </row>
    <row r="520" spans="2:14" hidden="1" x14ac:dyDescent="0.4">
      <c r="B520" s="10"/>
      <c r="C520" s="8" t="str">
        <f>IFERROR(IF(INDEX('ce raw data'!$C$2:$CZ$3000,MATCH(1,INDEX(('ce raw data'!$A$2:$A$3000=C506)*('ce raw data'!$B$2:$B$3000=$B521),,),0),MATCH(SUBSTITUTE(C509,"Allele","Height"),'ce raw data'!$C$1:$CZ$1,0))="","-",INDEX('ce raw data'!$C$2:$CZ$3000,MATCH(1,INDEX(('ce raw data'!$A$2:$A$3000=C506)*('ce raw data'!$B$2:$B$3000=$B521),,),0),MATCH(SUBSTITUTE(C509,"Allele","Height"),'ce raw data'!$C$1:$CZ$1,0))),"-")</f>
        <v>-</v>
      </c>
      <c r="D520" s="8" t="str">
        <f>IFERROR(IF(INDEX('ce raw data'!$C$2:$CZ$3000,MATCH(1,INDEX(('ce raw data'!$A$2:$A$3000=C506)*('ce raw data'!$B$2:$B$3000=$B521),,),0),MATCH(SUBSTITUTE(D509,"Allele","Height"),'ce raw data'!$C$1:$CZ$1,0))="","-",INDEX('ce raw data'!$C$2:$CZ$3000,MATCH(1,INDEX(('ce raw data'!$A$2:$A$3000=C506)*('ce raw data'!$B$2:$B$3000=$B521),,),0),MATCH(SUBSTITUTE(D509,"Allele","Height"),'ce raw data'!$C$1:$CZ$1,0))),"-")</f>
        <v>-</v>
      </c>
      <c r="E520" s="8" t="str">
        <f>IFERROR(IF(INDEX('ce raw data'!$C$2:$CZ$3000,MATCH(1,INDEX(('ce raw data'!$A$2:$A$3000=C506)*('ce raw data'!$B$2:$B$3000=$B521),,),0),MATCH(SUBSTITUTE(E509,"Allele","Height"),'ce raw data'!$C$1:$CZ$1,0))="","-",INDEX('ce raw data'!$C$2:$CZ$3000,MATCH(1,INDEX(('ce raw data'!$A$2:$A$3000=C506)*('ce raw data'!$B$2:$B$3000=$B521),,),0),MATCH(SUBSTITUTE(E509,"Allele","Height"),'ce raw data'!$C$1:$CZ$1,0))),"-")</f>
        <v>-</v>
      </c>
      <c r="F520" s="8" t="str">
        <f>IFERROR(IF(INDEX('ce raw data'!$C$2:$CZ$3000,MATCH(1,INDEX(('ce raw data'!$A$2:$A$3000=C506)*('ce raw data'!$B$2:$B$3000=$B521),,),0),MATCH(SUBSTITUTE(F509,"Allele","Height"),'ce raw data'!$C$1:$CZ$1,0))="","-",INDEX('ce raw data'!$C$2:$CZ$3000,MATCH(1,INDEX(('ce raw data'!$A$2:$A$3000=C506)*('ce raw data'!$B$2:$B$3000=$B521),,),0),MATCH(SUBSTITUTE(F509,"Allele","Height"),'ce raw data'!$C$1:$CZ$1,0))),"-")</f>
        <v>-</v>
      </c>
      <c r="G520" s="8" t="str">
        <f>IFERROR(IF(INDEX('ce raw data'!$C$2:$CZ$3000,MATCH(1,INDEX(('ce raw data'!$A$2:$A$3000=C506)*('ce raw data'!$B$2:$B$3000=$B521),,),0),MATCH(SUBSTITUTE(G509,"Allele","Height"),'ce raw data'!$C$1:$CZ$1,0))="","-",INDEX('ce raw data'!$C$2:$CZ$3000,MATCH(1,INDEX(('ce raw data'!$A$2:$A$3000=C506)*('ce raw data'!$B$2:$B$3000=$B521),,),0),MATCH(SUBSTITUTE(G509,"Allele","Height"),'ce raw data'!$C$1:$CZ$1,0))),"-")</f>
        <v>-</v>
      </c>
      <c r="H520" s="8" t="str">
        <f>IFERROR(IF(INDEX('ce raw data'!$C$2:$CZ$3000,MATCH(1,INDEX(('ce raw data'!$A$2:$A$3000=C506)*('ce raw data'!$B$2:$B$3000=$B521),,),0),MATCH(SUBSTITUTE(H509,"Allele","Height"),'ce raw data'!$C$1:$CZ$1,0))="","-",INDEX('ce raw data'!$C$2:$CZ$3000,MATCH(1,INDEX(('ce raw data'!$A$2:$A$3000=C506)*('ce raw data'!$B$2:$B$3000=$B521),,),0),MATCH(SUBSTITUTE(H509,"Allele","Height"),'ce raw data'!$C$1:$CZ$1,0))),"-")</f>
        <v>-</v>
      </c>
      <c r="I520" s="8" t="str">
        <f>IFERROR(IF(INDEX('ce raw data'!$C$2:$CZ$3000,MATCH(1,INDEX(('ce raw data'!$A$2:$A$3000=C506)*('ce raw data'!$B$2:$B$3000=$B521),,),0),MATCH(SUBSTITUTE(I509,"Allele","Height"),'ce raw data'!$C$1:$CZ$1,0))="","-",INDEX('ce raw data'!$C$2:$CZ$3000,MATCH(1,INDEX(('ce raw data'!$A$2:$A$3000=C506)*('ce raw data'!$B$2:$B$3000=$B521),,),0),MATCH(SUBSTITUTE(I509,"Allele","Height"),'ce raw data'!$C$1:$CZ$1,0))),"-")</f>
        <v>-</v>
      </c>
      <c r="J520" s="8" t="str">
        <f>IFERROR(IF(INDEX('ce raw data'!$C$2:$CZ$3000,MATCH(1,INDEX(('ce raw data'!$A$2:$A$3000=C506)*('ce raw data'!$B$2:$B$3000=$B521),,),0),MATCH(SUBSTITUTE(J509,"Allele","Height"),'ce raw data'!$C$1:$CZ$1,0))="","-",INDEX('ce raw data'!$C$2:$CZ$3000,MATCH(1,INDEX(('ce raw data'!$A$2:$A$3000=C506)*('ce raw data'!$B$2:$B$3000=$B521),,),0),MATCH(SUBSTITUTE(J509,"Allele","Height"),'ce raw data'!$C$1:$CZ$1,0))),"-")</f>
        <v>-</v>
      </c>
      <c r="K520" s="8" t="str">
        <f>IFERROR(IF(INDEX('ce raw data'!$C$2:$CZ$3000,MATCH(1,INDEX(('ce raw data'!$A$2:$A$3000=C506)*('ce raw data'!$B$2:$B$3000=$B521),,),0),MATCH(SUBSTITUTE(K509,"Allele","Height"),'ce raw data'!$C$1:$CZ$1,0))="","-",INDEX('ce raw data'!$C$2:$CZ$3000,MATCH(1,INDEX(('ce raw data'!$A$2:$A$3000=C506)*('ce raw data'!$B$2:$B$3000=$B521),,),0),MATCH(SUBSTITUTE(K509,"Allele","Height"),'ce raw data'!$C$1:$CZ$1,0))),"-")</f>
        <v>-</v>
      </c>
      <c r="L520" s="8" t="str">
        <f>IFERROR(IF(INDEX('ce raw data'!$C$2:$CZ$3000,MATCH(1,INDEX(('ce raw data'!$A$2:$A$3000=C506)*('ce raw data'!$B$2:$B$3000=$B521),,),0),MATCH(SUBSTITUTE(L509,"Allele","Height"),'ce raw data'!$C$1:$CZ$1,0))="","-",INDEX('ce raw data'!$C$2:$CZ$3000,MATCH(1,INDEX(('ce raw data'!$A$2:$A$3000=C506)*('ce raw data'!$B$2:$B$3000=$B521),,),0),MATCH(SUBSTITUTE(L509,"Allele","Height"),'ce raw data'!$C$1:$CZ$1,0))),"-")</f>
        <v>-</v>
      </c>
      <c r="M520" s="8" t="str">
        <f>IFERROR(IF(INDEX('ce raw data'!$C$2:$CZ$3000,MATCH(1,INDEX(('ce raw data'!$A$2:$A$3000=C506)*('ce raw data'!$B$2:$B$3000=$B521),,),0),MATCH(SUBSTITUTE(M509,"Allele","Height"),'ce raw data'!$C$1:$CZ$1,0))="","-",INDEX('ce raw data'!$C$2:$CZ$3000,MATCH(1,INDEX(('ce raw data'!$A$2:$A$3000=C506)*('ce raw data'!$B$2:$B$3000=$B521),,),0),MATCH(SUBSTITUTE(M509,"Allele","Height"),'ce raw data'!$C$1:$CZ$1,0))),"-")</f>
        <v>-</v>
      </c>
      <c r="N520" s="8" t="str">
        <f>IFERROR(IF(INDEX('ce raw data'!$C$2:$CZ$3000,MATCH(1,INDEX(('ce raw data'!$A$2:$A$3000=C506)*('ce raw data'!$B$2:$B$3000=$B521),,),0),MATCH(SUBSTITUTE(N509,"Allele","Height"),'ce raw data'!$C$1:$CZ$1,0))="","-",INDEX('ce raw data'!$C$2:$CZ$3000,MATCH(1,INDEX(('ce raw data'!$A$2:$A$3000=C506)*('ce raw data'!$B$2:$B$3000=$B521),,),0),MATCH(SUBSTITUTE(N509,"Allele","Height"),'ce raw data'!$C$1:$CZ$1,0))),"-")</f>
        <v>-</v>
      </c>
    </row>
    <row r="521" spans="2:14" x14ac:dyDescent="0.4">
      <c r="B521" s="10" t="str">
        <f>'Allele Call Table'!$A$81</f>
        <v>D13S317</v>
      </c>
      <c r="C521" s="8" t="str">
        <f>IFERROR(IF(INDEX('ce raw data'!$C$2:$CZ$3000,MATCH(1,INDEX(('ce raw data'!$A$2:$A$3000=C506)*('ce raw data'!$B$2:$B$3000=$B521),,),0),MATCH(C509,'ce raw data'!$C$1:$CZ$1,0))="","-",INDEX('ce raw data'!$C$2:$CZ$3000,MATCH(1,INDEX(('ce raw data'!$A$2:$A$3000=C506)*('ce raw data'!$B$2:$B$3000=$B521),,),0),MATCH(C509,'ce raw data'!$C$1:$CZ$1,0))),"-")</f>
        <v>-</v>
      </c>
      <c r="D521" s="8" t="str">
        <f>IFERROR(IF(INDEX('ce raw data'!$C$2:$CZ$3000,MATCH(1,INDEX(('ce raw data'!$A$2:$A$3000=C506)*('ce raw data'!$B$2:$B$3000=$B521),,),0),MATCH(D509,'ce raw data'!$C$1:$CZ$1,0))="","-",INDEX('ce raw data'!$C$2:$CZ$3000,MATCH(1,INDEX(('ce raw data'!$A$2:$A$3000=C506)*('ce raw data'!$B$2:$B$3000=$B521),,),0),MATCH(D509,'ce raw data'!$C$1:$CZ$1,0))),"-")</f>
        <v>-</v>
      </c>
      <c r="E521" s="8" t="str">
        <f>IFERROR(IF(INDEX('ce raw data'!$C$2:$CZ$3000,MATCH(1,INDEX(('ce raw data'!$A$2:$A$3000=C506)*('ce raw data'!$B$2:$B$3000=$B521),,),0),MATCH(E509,'ce raw data'!$C$1:$CZ$1,0))="","-",INDEX('ce raw data'!$C$2:$CZ$3000,MATCH(1,INDEX(('ce raw data'!$A$2:$A$3000=C506)*('ce raw data'!$B$2:$B$3000=$B521),,),0),MATCH(E509,'ce raw data'!$C$1:$CZ$1,0))),"-")</f>
        <v>-</v>
      </c>
      <c r="F521" s="8" t="str">
        <f>IFERROR(IF(INDEX('ce raw data'!$C$2:$CZ$3000,MATCH(1,INDEX(('ce raw data'!$A$2:$A$3000=C506)*('ce raw data'!$B$2:$B$3000=$B521),,),0),MATCH(F509,'ce raw data'!$C$1:$CZ$1,0))="","-",INDEX('ce raw data'!$C$2:$CZ$3000,MATCH(1,INDEX(('ce raw data'!$A$2:$A$3000=C506)*('ce raw data'!$B$2:$B$3000=$B521),,),0),MATCH(F509,'ce raw data'!$C$1:$CZ$1,0))),"-")</f>
        <v>-</v>
      </c>
      <c r="G521" s="8" t="str">
        <f>IFERROR(IF(INDEX('ce raw data'!$C$2:$CZ$3000,MATCH(1,INDEX(('ce raw data'!$A$2:$A$3000=C506)*('ce raw data'!$B$2:$B$3000=$B521),,),0),MATCH(G509,'ce raw data'!$C$1:$CZ$1,0))="","-",INDEX('ce raw data'!$C$2:$CZ$3000,MATCH(1,INDEX(('ce raw data'!$A$2:$A$3000=C506)*('ce raw data'!$B$2:$B$3000=$B521),,),0),MATCH(G509,'ce raw data'!$C$1:$CZ$1,0))),"-")</f>
        <v>-</v>
      </c>
      <c r="H521" s="8" t="str">
        <f>IFERROR(IF(INDEX('ce raw data'!$C$2:$CZ$3000,MATCH(1,INDEX(('ce raw data'!$A$2:$A$3000=C506)*('ce raw data'!$B$2:$B$3000=$B521),,),0),MATCH(H509,'ce raw data'!$C$1:$CZ$1,0))="","-",INDEX('ce raw data'!$C$2:$CZ$3000,MATCH(1,INDEX(('ce raw data'!$A$2:$A$3000=C506)*('ce raw data'!$B$2:$B$3000=$B521),,),0),MATCH(H509,'ce raw data'!$C$1:$CZ$1,0))),"-")</f>
        <v>-</v>
      </c>
      <c r="I521" s="8" t="str">
        <f>IFERROR(IF(INDEX('ce raw data'!$C$2:$CZ$3000,MATCH(1,INDEX(('ce raw data'!$A$2:$A$3000=C506)*('ce raw data'!$B$2:$B$3000=$B521),,),0),MATCH(I509,'ce raw data'!$C$1:$CZ$1,0))="","-",INDEX('ce raw data'!$C$2:$CZ$3000,MATCH(1,INDEX(('ce raw data'!$A$2:$A$3000=C506)*('ce raw data'!$B$2:$B$3000=$B521),,),0),MATCH(I509,'ce raw data'!$C$1:$CZ$1,0))),"-")</f>
        <v>-</v>
      </c>
      <c r="J521" s="8" t="str">
        <f>IFERROR(IF(INDEX('ce raw data'!$C$2:$CZ$3000,MATCH(1,INDEX(('ce raw data'!$A$2:$A$3000=C506)*('ce raw data'!$B$2:$B$3000=$B521),,),0),MATCH(J509,'ce raw data'!$C$1:$CZ$1,0))="","-",INDEX('ce raw data'!$C$2:$CZ$3000,MATCH(1,INDEX(('ce raw data'!$A$2:$A$3000=C506)*('ce raw data'!$B$2:$B$3000=$B521),,),0),MATCH(J509,'ce raw data'!$C$1:$CZ$1,0))),"-")</f>
        <v>-</v>
      </c>
      <c r="K521" s="8" t="str">
        <f>IFERROR(IF(INDEX('ce raw data'!$C$2:$CZ$3000,MATCH(1,INDEX(('ce raw data'!$A$2:$A$3000=C506)*('ce raw data'!$B$2:$B$3000=$B521),,),0),MATCH(K509,'ce raw data'!$C$1:$CZ$1,0))="","-",INDEX('ce raw data'!$C$2:$CZ$3000,MATCH(1,INDEX(('ce raw data'!$A$2:$A$3000=C506)*('ce raw data'!$B$2:$B$3000=$B521),,),0),MATCH(K509,'ce raw data'!$C$1:$CZ$1,0))),"-")</f>
        <v>-</v>
      </c>
      <c r="L521" s="8" t="str">
        <f>IFERROR(IF(INDEX('ce raw data'!$C$2:$CZ$3000,MATCH(1,INDEX(('ce raw data'!$A$2:$A$3000=C506)*('ce raw data'!$B$2:$B$3000=$B521),,),0),MATCH(L509,'ce raw data'!$C$1:$CZ$1,0))="","-",INDEX('ce raw data'!$C$2:$CZ$3000,MATCH(1,INDEX(('ce raw data'!$A$2:$A$3000=C506)*('ce raw data'!$B$2:$B$3000=$B521),,),0),MATCH(L509,'ce raw data'!$C$1:$CZ$1,0))),"-")</f>
        <v>-</v>
      </c>
      <c r="M521" s="8" t="str">
        <f>IFERROR(IF(INDEX('ce raw data'!$C$2:$CZ$3000,MATCH(1,INDEX(('ce raw data'!$A$2:$A$3000=C506)*('ce raw data'!$B$2:$B$3000=$B521),,),0),MATCH(M509,'ce raw data'!$C$1:$CZ$1,0))="","-",INDEX('ce raw data'!$C$2:$CZ$3000,MATCH(1,INDEX(('ce raw data'!$A$2:$A$3000=C506)*('ce raw data'!$B$2:$B$3000=$B521),,),0),MATCH(M509,'ce raw data'!$C$1:$CZ$1,0))),"-")</f>
        <v>-</v>
      </c>
      <c r="N521" s="8" t="str">
        <f>IFERROR(IF(INDEX('ce raw data'!$C$2:$CZ$3000,MATCH(1,INDEX(('ce raw data'!$A$2:$A$3000=C506)*('ce raw data'!$B$2:$B$3000=$B521),,),0),MATCH(N509,'ce raw data'!$C$1:$CZ$1,0))="","-",INDEX('ce raw data'!$C$2:$CZ$3000,MATCH(1,INDEX(('ce raw data'!$A$2:$A$3000=C506)*('ce raw data'!$B$2:$B$3000=$B521),,),0),MATCH(N509,'ce raw data'!$C$1:$CZ$1,0))),"-")</f>
        <v>-</v>
      </c>
    </row>
    <row r="522" spans="2:14" hidden="1" x14ac:dyDescent="0.4">
      <c r="B522" s="10"/>
      <c r="C522" s="8" t="str">
        <f>IFERROR(IF(INDEX('ce raw data'!$C$2:$CZ$3000,MATCH(1,INDEX(('ce raw data'!$A$2:$A$3000=C506)*('ce raw data'!$B$2:$B$3000=$B523),,),0),MATCH(SUBSTITUTE(C509,"Allele","Height"),'ce raw data'!$C$1:$CZ$1,0))="","-",INDEX('ce raw data'!$C$2:$CZ$3000,MATCH(1,INDEX(('ce raw data'!$A$2:$A$3000=C506)*('ce raw data'!$B$2:$B$3000=$B523),,),0),MATCH(SUBSTITUTE(C509,"Allele","Height"),'ce raw data'!$C$1:$CZ$1,0))),"-")</f>
        <v>-</v>
      </c>
      <c r="D522" s="8" t="str">
        <f>IFERROR(IF(INDEX('ce raw data'!$C$2:$CZ$3000,MATCH(1,INDEX(('ce raw data'!$A$2:$A$3000=C506)*('ce raw data'!$B$2:$B$3000=$B523),,),0),MATCH(SUBSTITUTE(D509,"Allele","Height"),'ce raw data'!$C$1:$CZ$1,0))="","-",INDEX('ce raw data'!$C$2:$CZ$3000,MATCH(1,INDEX(('ce raw data'!$A$2:$A$3000=C506)*('ce raw data'!$B$2:$B$3000=$B523),,),0),MATCH(SUBSTITUTE(D509,"Allele","Height"),'ce raw data'!$C$1:$CZ$1,0))),"-")</f>
        <v>-</v>
      </c>
      <c r="E522" s="8" t="str">
        <f>IFERROR(IF(INDEX('ce raw data'!$C$2:$CZ$3000,MATCH(1,INDEX(('ce raw data'!$A$2:$A$3000=C506)*('ce raw data'!$B$2:$B$3000=$B523),,),0),MATCH(SUBSTITUTE(E509,"Allele","Height"),'ce raw data'!$C$1:$CZ$1,0))="","-",INDEX('ce raw data'!$C$2:$CZ$3000,MATCH(1,INDEX(('ce raw data'!$A$2:$A$3000=C506)*('ce raw data'!$B$2:$B$3000=$B523),,),0),MATCH(SUBSTITUTE(E509,"Allele","Height"),'ce raw data'!$C$1:$CZ$1,0))),"-")</f>
        <v>-</v>
      </c>
      <c r="F522" s="8" t="str">
        <f>IFERROR(IF(INDEX('ce raw data'!$C$2:$CZ$3000,MATCH(1,INDEX(('ce raw data'!$A$2:$A$3000=C506)*('ce raw data'!$B$2:$B$3000=$B523),,),0),MATCH(SUBSTITUTE(F509,"Allele","Height"),'ce raw data'!$C$1:$CZ$1,0))="","-",INDEX('ce raw data'!$C$2:$CZ$3000,MATCH(1,INDEX(('ce raw data'!$A$2:$A$3000=C506)*('ce raw data'!$B$2:$B$3000=$B523),,),0),MATCH(SUBSTITUTE(F509,"Allele","Height"),'ce raw data'!$C$1:$CZ$1,0))),"-")</f>
        <v>-</v>
      </c>
      <c r="G522" s="8" t="str">
        <f>IFERROR(IF(INDEX('ce raw data'!$C$2:$CZ$3000,MATCH(1,INDEX(('ce raw data'!$A$2:$A$3000=C506)*('ce raw data'!$B$2:$B$3000=$B523),,),0),MATCH(SUBSTITUTE(G509,"Allele","Height"),'ce raw data'!$C$1:$CZ$1,0))="","-",INDEX('ce raw data'!$C$2:$CZ$3000,MATCH(1,INDEX(('ce raw data'!$A$2:$A$3000=C506)*('ce raw data'!$B$2:$B$3000=$B523),,),0),MATCH(SUBSTITUTE(G509,"Allele","Height"),'ce raw data'!$C$1:$CZ$1,0))),"-")</f>
        <v>-</v>
      </c>
      <c r="H522" s="8" t="str">
        <f>IFERROR(IF(INDEX('ce raw data'!$C$2:$CZ$3000,MATCH(1,INDEX(('ce raw data'!$A$2:$A$3000=C506)*('ce raw data'!$B$2:$B$3000=$B523),,),0),MATCH(SUBSTITUTE(H509,"Allele","Height"),'ce raw data'!$C$1:$CZ$1,0))="","-",INDEX('ce raw data'!$C$2:$CZ$3000,MATCH(1,INDEX(('ce raw data'!$A$2:$A$3000=C506)*('ce raw data'!$B$2:$B$3000=$B523),,),0),MATCH(SUBSTITUTE(H509,"Allele","Height"),'ce raw data'!$C$1:$CZ$1,0))),"-")</f>
        <v>-</v>
      </c>
      <c r="I522" s="8" t="str">
        <f>IFERROR(IF(INDEX('ce raw data'!$C$2:$CZ$3000,MATCH(1,INDEX(('ce raw data'!$A$2:$A$3000=C506)*('ce raw data'!$B$2:$B$3000=$B523),,),0),MATCH(SUBSTITUTE(I509,"Allele","Height"),'ce raw data'!$C$1:$CZ$1,0))="","-",INDEX('ce raw data'!$C$2:$CZ$3000,MATCH(1,INDEX(('ce raw data'!$A$2:$A$3000=C506)*('ce raw data'!$B$2:$B$3000=$B523),,),0),MATCH(SUBSTITUTE(I509,"Allele","Height"),'ce raw data'!$C$1:$CZ$1,0))),"-")</f>
        <v>-</v>
      </c>
      <c r="J522" s="8" t="str">
        <f>IFERROR(IF(INDEX('ce raw data'!$C$2:$CZ$3000,MATCH(1,INDEX(('ce raw data'!$A$2:$A$3000=C506)*('ce raw data'!$B$2:$B$3000=$B523),,),0),MATCH(SUBSTITUTE(J509,"Allele","Height"),'ce raw data'!$C$1:$CZ$1,0))="","-",INDEX('ce raw data'!$C$2:$CZ$3000,MATCH(1,INDEX(('ce raw data'!$A$2:$A$3000=C506)*('ce raw data'!$B$2:$B$3000=$B523),,),0),MATCH(SUBSTITUTE(J509,"Allele","Height"),'ce raw data'!$C$1:$CZ$1,0))),"-")</f>
        <v>-</v>
      </c>
      <c r="K522" s="8" t="str">
        <f>IFERROR(IF(INDEX('ce raw data'!$C$2:$CZ$3000,MATCH(1,INDEX(('ce raw data'!$A$2:$A$3000=C506)*('ce raw data'!$B$2:$B$3000=$B523),,),0),MATCH(SUBSTITUTE(K509,"Allele","Height"),'ce raw data'!$C$1:$CZ$1,0))="","-",INDEX('ce raw data'!$C$2:$CZ$3000,MATCH(1,INDEX(('ce raw data'!$A$2:$A$3000=C506)*('ce raw data'!$B$2:$B$3000=$B523),,),0),MATCH(SUBSTITUTE(K509,"Allele","Height"),'ce raw data'!$C$1:$CZ$1,0))),"-")</f>
        <v>-</v>
      </c>
      <c r="L522" s="8" t="str">
        <f>IFERROR(IF(INDEX('ce raw data'!$C$2:$CZ$3000,MATCH(1,INDEX(('ce raw data'!$A$2:$A$3000=C506)*('ce raw data'!$B$2:$B$3000=$B523),,),0),MATCH(SUBSTITUTE(L509,"Allele","Height"),'ce raw data'!$C$1:$CZ$1,0))="","-",INDEX('ce raw data'!$C$2:$CZ$3000,MATCH(1,INDEX(('ce raw data'!$A$2:$A$3000=C506)*('ce raw data'!$B$2:$B$3000=$B523),,),0),MATCH(SUBSTITUTE(L509,"Allele","Height"),'ce raw data'!$C$1:$CZ$1,0))),"-")</f>
        <v>-</v>
      </c>
      <c r="M522" s="8" t="str">
        <f>IFERROR(IF(INDEX('ce raw data'!$C$2:$CZ$3000,MATCH(1,INDEX(('ce raw data'!$A$2:$A$3000=C506)*('ce raw data'!$B$2:$B$3000=$B523),,),0),MATCH(SUBSTITUTE(M509,"Allele","Height"),'ce raw data'!$C$1:$CZ$1,0))="","-",INDEX('ce raw data'!$C$2:$CZ$3000,MATCH(1,INDEX(('ce raw data'!$A$2:$A$3000=C506)*('ce raw data'!$B$2:$B$3000=$B523),,),0),MATCH(SUBSTITUTE(M509,"Allele","Height"),'ce raw data'!$C$1:$CZ$1,0))),"-")</f>
        <v>-</v>
      </c>
      <c r="N522" s="8" t="str">
        <f>IFERROR(IF(INDEX('ce raw data'!$C$2:$CZ$3000,MATCH(1,INDEX(('ce raw data'!$A$2:$A$3000=C506)*('ce raw data'!$B$2:$B$3000=$B523),,),0),MATCH(SUBSTITUTE(N509,"Allele","Height"),'ce raw data'!$C$1:$CZ$1,0))="","-",INDEX('ce raw data'!$C$2:$CZ$3000,MATCH(1,INDEX(('ce raw data'!$A$2:$A$3000=C506)*('ce raw data'!$B$2:$B$3000=$B523),,),0),MATCH(SUBSTITUTE(N509,"Allele","Height"),'ce raw data'!$C$1:$CZ$1,0))),"-")</f>
        <v>-</v>
      </c>
    </row>
    <row r="523" spans="2:14" x14ac:dyDescent="0.4">
      <c r="B523" s="10" t="str">
        <f>'Allele Call Table'!$A$83</f>
        <v>Penta E</v>
      </c>
      <c r="C523" s="8" t="str">
        <f>IFERROR(IF(INDEX('ce raw data'!$C$2:$CZ$3000,MATCH(1,INDEX(('ce raw data'!$A$2:$A$3000=C506)*('ce raw data'!$B$2:$B$3000=$B523),,),0),MATCH(C509,'ce raw data'!$C$1:$CZ$1,0))="","-",INDEX('ce raw data'!$C$2:$CZ$3000,MATCH(1,INDEX(('ce raw data'!$A$2:$A$3000=C506)*('ce raw data'!$B$2:$B$3000=$B523),,),0),MATCH(C509,'ce raw data'!$C$1:$CZ$1,0))),"-")</f>
        <v>-</v>
      </c>
      <c r="D523" s="8" t="str">
        <f>IFERROR(IF(INDEX('ce raw data'!$C$2:$CZ$3000,MATCH(1,INDEX(('ce raw data'!$A$2:$A$3000=C506)*('ce raw data'!$B$2:$B$3000=$B523),,),0),MATCH(D509,'ce raw data'!$C$1:$CZ$1,0))="","-",INDEX('ce raw data'!$C$2:$CZ$3000,MATCH(1,INDEX(('ce raw data'!$A$2:$A$3000=C506)*('ce raw data'!$B$2:$B$3000=$B523),,),0),MATCH(D509,'ce raw data'!$C$1:$CZ$1,0))),"-")</f>
        <v>-</v>
      </c>
      <c r="E523" s="8" t="str">
        <f>IFERROR(IF(INDEX('ce raw data'!$C$2:$CZ$3000,MATCH(1,INDEX(('ce raw data'!$A$2:$A$3000=C506)*('ce raw data'!$B$2:$B$3000=$B523),,),0),MATCH(E509,'ce raw data'!$C$1:$CZ$1,0))="","-",INDEX('ce raw data'!$C$2:$CZ$3000,MATCH(1,INDEX(('ce raw data'!$A$2:$A$3000=C506)*('ce raw data'!$B$2:$B$3000=$B523),,),0),MATCH(E509,'ce raw data'!$C$1:$CZ$1,0))),"-")</f>
        <v>-</v>
      </c>
      <c r="F523" s="8" t="str">
        <f>IFERROR(IF(INDEX('ce raw data'!$C$2:$CZ$3000,MATCH(1,INDEX(('ce raw data'!$A$2:$A$3000=C506)*('ce raw data'!$B$2:$B$3000=$B523),,),0),MATCH(F509,'ce raw data'!$C$1:$CZ$1,0))="","-",INDEX('ce raw data'!$C$2:$CZ$3000,MATCH(1,INDEX(('ce raw data'!$A$2:$A$3000=C506)*('ce raw data'!$B$2:$B$3000=$B523),,),0),MATCH(F509,'ce raw data'!$C$1:$CZ$1,0))),"-")</f>
        <v>-</v>
      </c>
      <c r="G523" s="8" t="str">
        <f>IFERROR(IF(INDEX('ce raw data'!$C$2:$CZ$3000,MATCH(1,INDEX(('ce raw data'!$A$2:$A$3000=C506)*('ce raw data'!$B$2:$B$3000=$B523),,),0),MATCH(G509,'ce raw data'!$C$1:$CZ$1,0))="","-",INDEX('ce raw data'!$C$2:$CZ$3000,MATCH(1,INDEX(('ce raw data'!$A$2:$A$3000=C506)*('ce raw data'!$B$2:$B$3000=$B523),,),0),MATCH(G509,'ce raw data'!$C$1:$CZ$1,0))),"-")</f>
        <v>-</v>
      </c>
      <c r="H523" s="8" t="str">
        <f>IFERROR(IF(INDEX('ce raw data'!$C$2:$CZ$3000,MATCH(1,INDEX(('ce raw data'!$A$2:$A$3000=C506)*('ce raw data'!$B$2:$B$3000=$B523),,),0),MATCH(H509,'ce raw data'!$C$1:$CZ$1,0))="","-",INDEX('ce raw data'!$C$2:$CZ$3000,MATCH(1,INDEX(('ce raw data'!$A$2:$A$3000=C506)*('ce raw data'!$B$2:$B$3000=$B523),,),0),MATCH(H509,'ce raw data'!$C$1:$CZ$1,0))),"-")</f>
        <v>-</v>
      </c>
      <c r="I523" s="8" t="str">
        <f>IFERROR(IF(INDEX('ce raw data'!$C$2:$CZ$3000,MATCH(1,INDEX(('ce raw data'!$A$2:$A$3000=C506)*('ce raw data'!$B$2:$B$3000=$B523),,),0),MATCH(I509,'ce raw data'!$C$1:$CZ$1,0))="","-",INDEX('ce raw data'!$C$2:$CZ$3000,MATCH(1,INDEX(('ce raw data'!$A$2:$A$3000=C506)*('ce raw data'!$B$2:$B$3000=$B523),,),0),MATCH(I509,'ce raw data'!$C$1:$CZ$1,0))),"-")</f>
        <v>-</v>
      </c>
      <c r="J523" s="8" t="str">
        <f>IFERROR(IF(INDEX('ce raw data'!$C$2:$CZ$3000,MATCH(1,INDEX(('ce raw data'!$A$2:$A$3000=C506)*('ce raw data'!$B$2:$B$3000=$B523),,),0),MATCH(J509,'ce raw data'!$C$1:$CZ$1,0))="","-",INDEX('ce raw data'!$C$2:$CZ$3000,MATCH(1,INDEX(('ce raw data'!$A$2:$A$3000=C506)*('ce raw data'!$B$2:$B$3000=$B523),,),0),MATCH(J509,'ce raw data'!$C$1:$CZ$1,0))),"-")</f>
        <v>-</v>
      </c>
      <c r="K523" s="8" t="str">
        <f>IFERROR(IF(INDEX('ce raw data'!$C$2:$CZ$3000,MATCH(1,INDEX(('ce raw data'!$A$2:$A$3000=C506)*('ce raw data'!$B$2:$B$3000=$B523),,),0),MATCH(K509,'ce raw data'!$C$1:$CZ$1,0))="","-",INDEX('ce raw data'!$C$2:$CZ$3000,MATCH(1,INDEX(('ce raw data'!$A$2:$A$3000=C506)*('ce raw data'!$B$2:$B$3000=$B523),,),0),MATCH(K509,'ce raw data'!$C$1:$CZ$1,0))),"-")</f>
        <v>-</v>
      </c>
      <c r="L523" s="8" t="str">
        <f>IFERROR(IF(INDEX('ce raw data'!$C$2:$CZ$3000,MATCH(1,INDEX(('ce raw data'!$A$2:$A$3000=C506)*('ce raw data'!$B$2:$B$3000=$B523),,),0),MATCH(L509,'ce raw data'!$C$1:$CZ$1,0))="","-",INDEX('ce raw data'!$C$2:$CZ$3000,MATCH(1,INDEX(('ce raw data'!$A$2:$A$3000=C506)*('ce raw data'!$B$2:$B$3000=$B523),,),0),MATCH(L509,'ce raw data'!$C$1:$CZ$1,0))),"-")</f>
        <v>-</v>
      </c>
      <c r="M523" s="8" t="str">
        <f>IFERROR(IF(INDEX('ce raw data'!$C$2:$CZ$3000,MATCH(1,INDEX(('ce raw data'!$A$2:$A$3000=C506)*('ce raw data'!$B$2:$B$3000=$B523),,),0),MATCH(M509,'ce raw data'!$C$1:$CZ$1,0))="","-",INDEX('ce raw data'!$C$2:$CZ$3000,MATCH(1,INDEX(('ce raw data'!$A$2:$A$3000=C506)*('ce raw data'!$B$2:$B$3000=$B523),,),0),MATCH(M509,'ce raw data'!$C$1:$CZ$1,0))),"-")</f>
        <v>-</v>
      </c>
      <c r="N523" s="8" t="str">
        <f>IFERROR(IF(INDEX('ce raw data'!$C$2:$CZ$3000,MATCH(1,INDEX(('ce raw data'!$A$2:$A$3000=C506)*('ce raw data'!$B$2:$B$3000=$B523),,),0),MATCH(N509,'ce raw data'!$C$1:$CZ$1,0))="","-",INDEX('ce raw data'!$C$2:$CZ$3000,MATCH(1,INDEX(('ce raw data'!$A$2:$A$3000=C506)*('ce raw data'!$B$2:$B$3000=$B523),,),0),MATCH(N509,'ce raw data'!$C$1:$CZ$1,0))),"-")</f>
        <v>-</v>
      </c>
    </row>
    <row r="524" spans="2:14" hidden="1" x14ac:dyDescent="0.4">
      <c r="B524" s="10"/>
      <c r="C524" s="8" t="str">
        <f>IFERROR(IF(INDEX('ce raw data'!$C$2:$CZ$3000,MATCH(1,INDEX(('ce raw data'!$A$2:$A$3000=C506)*('ce raw data'!$B$2:$B$3000=$B525),,),0),MATCH(SUBSTITUTE(C509,"Allele","Height"),'ce raw data'!$C$1:$CZ$1,0))="","-",INDEX('ce raw data'!$C$2:$CZ$3000,MATCH(1,INDEX(('ce raw data'!$A$2:$A$3000=C506)*('ce raw data'!$B$2:$B$3000=$B525),,),0),MATCH(SUBSTITUTE(C509,"Allele","Height"),'ce raw data'!$C$1:$CZ$1,0))),"-")</f>
        <v>-</v>
      </c>
      <c r="D524" s="8" t="str">
        <f>IFERROR(IF(INDEX('ce raw data'!$C$2:$CZ$3000,MATCH(1,INDEX(('ce raw data'!$A$2:$A$3000=C506)*('ce raw data'!$B$2:$B$3000=$B525),,),0),MATCH(SUBSTITUTE(D509,"Allele","Height"),'ce raw data'!$C$1:$CZ$1,0))="","-",INDEX('ce raw data'!$C$2:$CZ$3000,MATCH(1,INDEX(('ce raw data'!$A$2:$A$3000=C506)*('ce raw data'!$B$2:$B$3000=$B525),,),0),MATCH(SUBSTITUTE(D509,"Allele","Height"),'ce raw data'!$C$1:$CZ$1,0))),"-")</f>
        <v>-</v>
      </c>
      <c r="E524" s="8" t="str">
        <f>IFERROR(IF(INDEX('ce raw data'!$C$2:$CZ$3000,MATCH(1,INDEX(('ce raw data'!$A$2:$A$3000=C506)*('ce raw data'!$B$2:$B$3000=$B525),,),0),MATCH(SUBSTITUTE(E509,"Allele","Height"),'ce raw data'!$C$1:$CZ$1,0))="","-",INDEX('ce raw data'!$C$2:$CZ$3000,MATCH(1,INDEX(('ce raw data'!$A$2:$A$3000=C506)*('ce raw data'!$B$2:$B$3000=$B525),,),0),MATCH(SUBSTITUTE(E509,"Allele","Height"),'ce raw data'!$C$1:$CZ$1,0))),"-")</f>
        <v>-</v>
      </c>
      <c r="F524" s="8" t="str">
        <f>IFERROR(IF(INDEX('ce raw data'!$C$2:$CZ$3000,MATCH(1,INDEX(('ce raw data'!$A$2:$A$3000=C506)*('ce raw data'!$B$2:$B$3000=$B525),,),0),MATCH(SUBSTITUTE(F509,"Allele","Height"),'ce raw data'!$C$1:$CZ$1,0))="","-",INDEX('ce raw data'!$C$2:$CZ$3000,MATCH(1,INDEX(('ce raw data'!$A$2:$A$3000=C506)*('ce raw data'!$B$2:$B$3000=$B525),,),0),MATCH(SUBSTITUTE(F509,"Allele","Height"),'ce raw data'!$C$1:$CZ$1,0))),"-")</f>
        <v>-</v>
      </c>
      <c r="G524" s="8" t="str">
        <f>IFERROR(IF(INDEX('ce raw data'!$C$2:$CZ$3000,MATCH(1,INDEX(('ce raw data'!$A$2:$A$3000=C506)*('ce raw data'!$B$2:$B$3000=$B525),,),0),MATCH(SUBSTITUTE(G509,"Allele","Height"),'ce raw data'!$C$1:$CZ$1,0))="","-",INDEX('ce raw data'!$C$2:$CZ$3000,MATCH(1,INDEX(('ce raw data'!$A$2:$A$3000=C506)*('ce raw data'!$B$2:$B$3000=$B525),,),0),MATCH(SUBSTITUTE(G509,"Allele","Height"),'ce raw data'!$C$1:$CZ$1,0))),"-")</f>
        <v>-</v>
      </c>
      <c r="H524" s="8" t="str">
        <f>IFERROR(IF(INDEX('ce raw data'!$C$2:$CZ$3000,MATCH(1,INDEX(('ce raw data'!$A$2:$A$3000=C506)*('ce raw data'!$B$2:$B$3000=$B525),,),0),MATCH(SUBSTITUTE(H509,"Allele","Height"),'ce raw data'!$C$1:$CZ$1,0))="","-",INDEX('ce raw data'!$C$2:$CZ$3000,MATCH(1,INDEX(('ce raw data'!$A$2:$A$3000=C506)*('ce raw data'!$B$2:$B$3000=$B525),,),0),MATCH(SUBSTITUTE(H509,"Allele","Height"),'ce raw data'!$C$1:$CZ$1,0))),"-")</f>
        <v>-</v>
      </c>
      <c r="I524" s="8" t="str">
        <f>IFERROR(IF(INDEX('ce raw data'!$C$2:$CZ$3000,MATCH(1,INDEX(('ce raw data'!$A$2:$A$3000=C506)*('ce raw data'!$B$2:$B$3000=$B525),,),0),MATCH(SUBSTITUTE(I509,"Allele","Height"),'ce raw data'!$C$1:$CZ$1,0))="","-",INDEX('ce raw data'!$C$2:$CZ$3000,MATCH(1,INDEX(('ce raw data'!$A$2:$A$3000=C506)*('ce raw data'!$B$2:$B$3000=$B525),,),0),MATCH(SUBSTITUTE(I509,"Allele","Height"),'ce raw data'!$C$1:$CZ$1,0))),"-")</f>
        <v>-</v>
      </c>
      <c r="J524" s="8" t="str">
        <f>IFERROR(IF(INDEX('ce raw data'!$C$2:$CZ$3000,MATCH(1,INDEX(('ce raw data'!$A$2:$A$3000=C506)*('ce raw data'!$B$2:$B$3000=$B525),,),0),MATCH(SUBSTITUTE(J509,"Allele","Height"),'ce raw data'!$C$1:$CZ$1,0))="","-",INDEX('ce raw data'!$C$2:$CZ$3000,MATCH(1,INDEX(('ce raw data'!$A$2:$A$3000=C506)*('ce raw data'!$B$2:$B$3000=$B525),,),0),MATCH(SUBSTITUTE(J509,"Allele","Height"),'ce raw data'!$C$1:$CZ$1,0))),"-")</f>
        <v>-</v>
      </c>
      <c r="K524" s="8" t="str">
        <f>IFERROR(IF(INDEX('ce raw data'!$C$2:$CZ$3000,MATCH(1,INDEX(('ce raw data'!$A$2:$A$3000=C506)*('ce raw data'!$B$2:$B$3000=$B525),,),0),MATCH(SUBSTITUTE(K509,"Allele","Height"),'ce raw data'!$C$1:$CZ$1,0))="","-",INDEX('ce raw data'!$C$2:$CZ$3000,MATCH(1,INDEX(('ce raw data'!$A$2:$A$3000=C506)*('ce raw data'!$B$2:$B$3000=$B525),,),0),MATCH(SUBSTITUTE(K509,"Allele","Height"),'ce raw data'!$C$1:$CZ$1,0))),"-")</f>
        <v>-</v>
      </c>
      <c r="L524" s="8" t="str">
        <f>IFERROR(IF(INDEX('ce raw data'!$C$2:$CZ$3000,MATCH(1,INDEX(('ce raw data'!$A$2:$A$3000=C506)*('ce raw data'!$B$2:$B$3000=$B525),,),0),MATCH(SUBSTITUTE(L509,"Allele","Height"),'ce raw data'!$C$1:$CZ$1,0))="","-",INDEX('ce raw data'!$C$2:$CZ$3000,MATCH(1,INDEX(('ce raw data'!$A$2:$A$3000=C506)*('ce raw data'!$B$2:$B$3000=$B525),,),0),MATCH(SUBSTITUTE(L509,"Allele","Height"),'ce raw data'!$C$1:$CZ$1,0))),"-")</f>
        <v>-</v>
      </c>
      <c r="M524" s="8" t="str">
        <f>IFERROR(IF(INDEX('ce raw data'!$C$2:$CZ$3000,MATCH(1,INDEX(('ce raw data'!$A$2:$A$3000=C506)*('ce raw data'!$B$2:$B$3000=$B525),,),0),MATCH(SUBSTITUTE(M509,"Allele","Height"),'ce raw data'!$C$1:$CZ$1,0))="","-",INDEX('ce raw data'!$C$2:$CZ$3000,MATCH(1,INDEX(('ce raw data'!$A$2:$A$3000=C506)*('ce raw data'!$B$2:$B$3000=$B525),,),0),MATCH(SUBSTITUTE(M509,"Allele","Height"),'ce raw data'!$C$1:$CZ$1,0))),"-")</f>
        <v>-</v>
      </c>
      <c r="N524" s="8" t="str">
        <f>IFERROR(IF(INDEX('ce raw data'!$C$2:$CZ$3000,MATCH(1,INDEX(('ce raw data'!$A$2:$A$3000=C506)*('ce raw data'!$B$2:$B$3000=$B525),,),0),MATCH(SUBSTITUTE(N509,"Allele","Height"),'ce raw data'!$C$1:$CZ$1,0))="","-",INDEX('ce raw data'!$C$2:$CZ$3000,MATCH(1,INDEX(('ce raw data'!$A$2:$A$3000=C506)*('ce raw data'!$B$2:$B$3000=$B525),,),0),MATCH(SUBSTITUTE(N509,"Allele","Height"),'ce raw data'!$C$1:$CZ$1,0))),"-")</f>
        <v>-</v>
      </c>
    </row>
    <row r="525" spans="2:14" x14ac:dyDescent="0.4">
      <c r="B525" s="11" t="str">
        <f>'Allele Call Table'!$A$85</f>
        <v>D16S539</v>
      </c>
      <c r="C525" s="8" t="str">
        <f>IFERROR(IF(INDEX('ce raw data'!$C$2:$CZ$3000,MATCH(1,INDEX(('ce raw data'!$A$2:$A$3000=C506)*('ce raw data'!$B$2:$B$3000=$B525),,),0),MATCH(C509,'ce raw data'!$C$1:$CZ$1,0))="","-",INDEX('ce raw data'!$C$2:$CZ$3000,MATCH(1,INDEX(('ce raw data'!$A$2:$A$3000=C506)*('ce raw data'!$B$2:$B$3000=$B525),,),0),MATCH(C509,'ce raw data'!$C$1:$CZ$1,0))),"-")</f>
        <v>-</v>
      </c>
      <c r="D525" s="8" t="str">
        <f>IFERROR(IF(INDEX('ce raw data'!$C$2:$CZ$3000,MATCH(1,INDEX(('ce raw data'!$A$2:$A$3000=C506)*('ce raw data'!$B$2:$B$3000=$B525),,),0),MATCH(D509,'ce raw data'!$C$1:$CZ$1,0))="","-",INDEX('ce raw data'!$C$2:$CZ$3000,MATCH(1,INDEX(('ce raw data'!$A$2:$A$3000=C506)*('ce raw data'!$B$2:$B$3000=$B525),,),0),MATCH(D509,'ce raw data'!$C$1:$CZ$1,0))),"-")</f>
        <v>-</v>
      </c>
      <c r="E525" s="8" t="str">
        <f>IFERROR(IF(INDEX('ce raw data'!$C$2:$CZ$3000,MATCH(1,INDEX(('ce raw data'!$A$2:$A$3000=C506)*('ce raw data'!$B$2:$B$3000=$B525),,),0),MATCH(E509,'ce raw data'!$C$1:$CZ$1,0))="","-",INDEX('ce raw data'!$C$2:$CZ$3000,MATCH(1,INDEX(('ce raw data'!$A$2:$A$3000=C506)*('ce raw data'!$B$2:$B$3000=$B525),,),0),MATCH(E509,'ce raw data'!$C$1:$CZ$1,0))),"-")</f>
        <v>-</v>
      </c>
      <c r="F525" s="8" t="str">
        <f>IFERROR(IF(INDEX('ce raw data'!$C$2:$CZ$3000,MATCH(1,INDEX(('ce raw data'!$A$2:$A$3000=C506)*('ce raw data'!$B$2:$B$3000=$B525),,),0),MATCH(F509,'ce raw data'!$C$1:$CZ$1,0))="","-",INDEX('ce raw data'!$C$2:$CZ$3000,MATCH(1,INDEX(('ce raw data'!$A$2:$A$3000=C506)*('ce raw data'!$B$2:$B$3000=$B525),,),0),MATCH(F509,'ce raw data'!$C$1:$CZ$1,0))),"-")</f>
        <v>-</v>
      </c>
      <c r="G525" s="8" t="str">
        <f>IFERROR(IF(INDEX('ce raw data'!$C$2:$CZ$3000,MATCH(1,INDEX(('ce raw data'!$A$2:$A$3000=C506)*('ce raw data'!$B$2:$B$3000=$B525),,),0),MATCH(G509,'ce raw data'!$C$1:$CZ$1,0))="","-",INDEX('ce raw data'!$C$2:$CZ$3000,MATCH(1,INDEX(('ce raw data'!$A$2:$A$3000=C506)*('ce raw data'!$B$2:$B$3000=$B525),,),0),MATCH(G509,'ce raw data'!$C$1:$CZ$1,0))),"-")</f>
        <v>-</v>
      </c>
      <c r="H525" s="8" t="str">
        <f>IFERROR(IF(INDEX('ce raw data'!$C$2:$CZ$3000,MATCH(1,INDEX(('ce raw data'!$A$2:$A$3000=C506)*('ce raw data'!$B$2:$B$3000=$B525),,),0),MATCH(H509,'ce raw data'!$C$1:$CZ$1,0))="","-",INDEX('ce raw data'!$C$2:$CZ$3000,MATCH(1,INDEX(('ce raw data'!$A$2:$A$3000=C506)*('ce raw data'!$B$2:$B$3000=$B525),,),0),MATCH(H509,'ce raw data'!$C$1:$CZ$1,0))),"-")</f>
        <v>-</v>
      </c>
      <c r="I525" s="8" t="str">
        <f>IFERROR(IF(INDEX('ce raw data'!$C$2:$CZ$3000,MATCH(1,INDEX(('ce raw data'!$A$2:$A$3000=C506)*('ce raw data'!$B$2:$B$3000=$B525),,),0),MATCH(I509,'ce raw data'!$C$1:$CZ$1,0))="","-",INDEX('ce raw data'!$C$2:$CZ$3000,MATCH(1,INDEX(('ce raw data'!$A$2:$A$3000=C506)*('ce raw data'!$B$2:$B$3000=$B525),,),0),MATCH(I509,'ce raw data'!$C$1:$CZ$1,0))),"-")</f>
        <v>-</v>
      </c>
      <c r="J525" s="8" t="str">
        <f>IFERROR(IF(INDEX('ce raw data'!$C$2:$CZ$3000,MATCH(1,INDEX(('ce raw data'!$A$2:$A$3000=C506)*('ce raw data'!$B$2:$B$3000=$B525),,),0),MATCH(J509,'ce raw data'!$C$1:$CZ$1,0))="","-",INDEX('ce raw data'!$C$2:$CZ$3000,MATCH(1,INDEX(('ce raw data'!$A$2:$A$3000=C506)*('ce raw data'!$B$2:$B$3000=$B525),,),0),MATCH(J509,'ce raw data'!$C$1:$CZ$1,0))),"-")</f>
        <v>-</v>
      </c>
      <c r="K525" s="8" t="str">
        <f>IFERROR(IF(INDEX('ce raw data'!$C$2:$CZ$3000,MATCH(1,INDEX(('ce raw data'!$A$2:$A$3000=C506)*('ce raw data'!$B$2:$B$3000=$B525),,),0),MATCH(K509,'ce raw data'!$C$1:$CZ$1,0))="","-",INDEX('ce raw data'!$C$2:$CZ$3000,MATCH(1,INDEX(('ce raw data'!$A$2:$A$3000=C506)*('ce raw data'!$B$2:$B$3000=$B525),,),0),MATCH(K509,'ce raw data'!$C$1:$CZ$1,0))),"-")</f>
        <v>-</v>
      </c>
      <c r="L525" s="8" t="str">
        <f>IFERROR(IF(INDEX('ce raw data'!$C$2:$CZ$3000,MATCH(1,INDEX(('ce raw data'!$A$2:$A$3000=C506)*('ce raw data'!$B$2:$B$3000=$B525),,),0),MATCH(L509,'ce raw data'!$C$1:$CZ$1,0))="","-",INDEX('ce raw data'!$C$2:$CZ$3000,MATCH(1,INDEX(('ce raw data'!$A$2:$A$3000=C506)*('ce raw data'!$B$2:$B$3000=$B525),,),0),MATCH(L509,'ce raw data'!$C$1:$CZ$1,0))),"-")</f>
        <v>-</v>
      </c>
      <c r="M525" s="8" t="str">
        <f>IFERROR(IF(INDEX('ce raw data'!$C$2:$CZ$3000,MATCH(1,INDEX(('ce raw data'!$A$2:$A$3000=C506)*('ce raw data'!$B$2:$B$3000=$B525),,),0),MATCH(M509,'ce raw data'!$C$1:$CZ$1,0))="","-",INDEX('ce raw data'!$C$2:$CZ$3000,MATCH(1,INDEX(('ce raw data'!$A$2:$A$3000=C506)*('ce raw data'!$B$2:$B$3000=$B525),,),0),MATCH(M509,'ce raw data'!$C$1:$CZ$1,0))),"-")</f>
        <v>-</v>
      </c>
      <c r="N525" s="8" t="str">
        <f>IFERROR(IF(INDEX('ce raw data'!$C$2:$CZ$3000,MATCH(1,INDEX(('ce raw data'!$A$2:$A$3000=C506)*('ce raw data'!$B$2:$B$3000=$B525),,),0),MATCH(N509,'ce raw data'!$C$1:$CZ$1,0))="","-",INDEX('ce raw data'!$C$2:$CZ$3000,MATCH(1,INDEX(('ce raw data'!$A$2:$A$3000=C506)*('ce raw data'!$B$2:$B$3000=$B525),,),0),MATCH(N509,'ce raw data'!$C$1:$CZ$1,0))),"-")</f>
        <v>-</v>
      </c>
    </row>
    <row r="526" spans="2:14" hidden="1" x14ac:dyDescent="0.4">
      <c r="B526" s="11"/>
      <c r="C526" s="8" t="str">
        <f>IFERROR(IF(INDEX('ce raw data'!$C$2:$CZ$3000,MATCH(1,INDEX(('ce raw data'!$A$2:$A$3000=C506)*('ce raw data'!$B$2:$B$3000=$B527),,),0),MATCH(SUBSTITUTE(C509,"Allele","Height"),'ce raw data'!$C$1:$CZ$1,0))="","-",INDEX('ce raw data'!$C$2:$CZ$3000,MATCH(1,INDEX(('ce raw data'!$A$2:$A$3000=C506)*('ce raw data'!$B$2:$B$3000=$B527),,),0),MATCH(SUBSTITUTE(C509,"Allele","Height"),'ce raw data'!$C$1:$CZ$1,0))),"-")</f>
        <v>-</v>
      </c>
      <c r="D526" s="8" t="str">
        <f>IFERROR(IF(INDEX('ce raw data'!$C$2:$CZ$3000,MATCH(1,INDEX(('ce raw data'!$A$2:$A$3000=C506)*('ce raw data'!$B$2:$B$3000=$B527),,),0),MATCH(SUBSTITUTE(D509,"Allele","Height"),'ce raw data'!$C$1:$CZ$1,0))="","-",INDEX('ce raw data'!$C$2:$CZ$3000,MATCH(1,INDEX(('ce raw data'!$A$2:$A$3000=C506)*('ce raw data'!$B$2:$B$3000=$B527),,),0),MATCH(SUBSTITUTE(D509,"Allele","Height"),'ce raw data'!$C$1:$CZ$1,0))),"-")</f>
        <v>-</v>
      </c>
      <c r="E526" s="8" t="str">
        <f>IFERROR(IF(INDEX('ce raw data'!$C$2:$CZ$3000,MATCH(1,INDEX(('ce raw data'!$A$2:$A$3000=C506)*('ce raw data'!$B$2:$B$3000=$B527),,),0),MATCH(SUBSTITUTE(E509,"Allele","Height"),'ce raw data'!$C$1:$CZ$1,0))="","-",INDEX('ce raw data'!$C$2:$CZ$3000,MATCH(1,INDEX(('ce raw data'!$A$2:$A$3000=C506)*('ce raw data'!$B$2:$B$3000=$B527),,),0),MATCH(SUBSTITUTE(E509,"Allele","Height"),'ce raw data'!$C$1:$CZ$1,0))),"-")</f>
        <v>-</v>
      </c>
      <c r="F526" s="8" t="str">
        <f>IFERROR(IF(INDEX('ce raw data'!$C$2:$CZ$3000,MATCH(1,INDEX(('ce raw data'!$A$2:$A$3000=C506)*('ce raw data'!$B$2:$B$3000=$B527),,),0),MATCH(SUBSTITUTE(F509,"Allele","Height"),'ce raw data'!$C$1:$CZ$1,0))="","-",INDEX('ce raw data'!$C$2:$CZ$3000,MATCH(1,INDEX(('ce raw data'!$A$2:$A$3000=C506)*('ce raw data'!$B$2:$B$3000=$B527),,),0),MATCH(SUBSTITUTE(F509,"Allele","Height"),'ce raw data'!$C$1:$CZ$1,0))),"-")</f>
        <v>-</v>
      </c>
      <c r="G526" s="8" t="str">
        <f>IFERROR(IF(INDEX('ce raw data'!$C$2:$CZ$3000,MATCH(1,INDEX(('ce raw data'!$A$2:$A$3000=C506)*('ce raw data'!$B$2:$B$3000=$B527),,),0),MATCH(SUBSTITUTE(G509,"Allele","Height"),'ce raw data'!$C$1:$CZ$1,0))="","-",INDEX('ce raw data'!$C$2:$CZ$3000,MATCH(1,INDEX(('ce raw data'!$A$2:$A$3000=C506)*('ce raw data'!$B$2:$B$3000=$B527),,),0),MATCH(SUBSTITUTE(G509,"Allele","Height"),'ce raw data'!$C$1:$CZ$1,0))),"-")</f>
        <v>-</v>
      </c>
      <c r="H526" s="8" t="str">
        <f>IFERROR(IF(INDEX('ce raw data'!$C$2:$CZ$3000,MATCH(1,INDEX(('ce raw data'!$A$2:$A$3000=C506)*('ce raw data'!$B$2:$B$3000=$B527),,),0),MATCH(SUBSTITUTE(H509,"Allele","Height"),'ce raw data'!$C$1:$CZ$1,0))="","-",INDEX('ce raw data'!$C$2:$CZ$3000,MATCH(1,INDEX(('ce raw data'!$A$2:$A$3000=C506)*('ce raw data'!$B$2:$B$3000=$B527),,),0),MATCH(SUBSTITUTE(H509,"Allele","Height"),'ce raw data'!$C$1:$CZ$1,0))),"-")</f>
        <v>-</v>
      </c>
      <c r="I526" s="8" t="str">
        <f>IFERROR(IF(INDEX('ce raw data'!$C$2:$CZ$3000,MATCH(1,INDEX(('ce raw data'!$A$2:$A$3000=C506)*('ce raw data'!$B$2:$B$3000=$B527),,),0),MATCH(SUBSTITUTE(I509,"Allele","Height"),'ce raw data'!$C$1:$CZ$1,0))="","-",INDEX('ce raw data'!$C$2:$CZ$3000,MATCH(1,INDEX(('ce raw data'!$A$2:$A$3000=C506)*('ce raw data'!$B$2:$B$3000=$B527),,),0),MATCH(SUBSTITUTE(I509,"Allele","Height"),'ce raw data'!$C$1:$CZ$1,0))),"-")</f>
        <v>-</v>
      </c>
      <c r="J526" s="8" t="str">
        <f>IFERROR(IF(INDEX('ce raw data'!$C$2:$CZ$3000,MATCH(1,INDEX(('ce raw data'!$A$2:$A$3000=C506)*('ce raw data'!$B$2:$B$3000=$B527),,),0),MATCH(SUBSTITUTE(J509,"Allele","Height"),'ce raw data'!$C$1:$CZ$1,0))="","-",INDEX('ce raw data'!$C$2:$CZ$3000,MATCH(1,INDEX(('ce raw data'!$A$2:$A$3000=C506)*('ce raw data'!$B$2:$B$3000=$B527),,),0),MATCH(SUBSTITUTE(J509,"Allele","Height"),'ce raw data'!$C$1:$CZ$1,0))),"-")</f>
        <v>-</v>
      </c>
      <c r="K526" s="8" t="str">
        <f>IFERROR(IF(INDEX('ce raw data'!$C$2:$CZ$3000,MATCH(1,INDEX(('ce raw data'!$A$2:$A$3000=C506)*('ce raw data'!$B$2:$B$3000=$B527),,),0),MATCH(SUBSTITUTE(K509,"Allele","Height"),'ce raw data'!$C$1:$CZ$1,0))="","-",INDEX('ce raw data'!$C$2:$CZ$3000,MATCH(1,INDEX(('ce raw data'!$A$2:$A$3000=C506)*('ce raw data'!$B$2:$B$3000=$B527),,),0),MATCH(SUBSTITUTE(K509,"Allele","Height"),'ce raw data'!$C$1:$CZ$1,0))),"-")</f>
        <v>-</v>
      </c>
      <c r="L526" s="8" t="str">
        <f>IFERROR(IF(INDEX('ce raw data'!$C$2:$CZ$3000,MATCH(1,INDEX(('ce raw data'!$A$2:$A$3000=C506)*('ce raw data'!$B$2:$B$3000=$B527),,),0),MATCH(SUBSTITUTE(L509,"Allele","Height"),'ce raw data'!$C$1:$CZ$1,0))="","-",INDEX('ce raw data'!$C$2:$CZ$3000,MATCH(1,INDEX(('ce raw data'!$A$2:$A$3000=C506)*('ce raw data'!$B$2:$B$3000=$B527),,),0),MATCH(SUBSTITUTE(L509,"Allele","Height"),'ce raw data'!$C$1:$CZ$1,0))),"-")</f>
        <v>-</v>
      </c>
      <c r="M526" s="8" t="str">
        <f>IFERROR(IF(INDEX('ce raw data'!$C$2:$CZ$3000,MATCH(1,INDEX(('ce raw data'!$A$2:$A$3000=C506)*('ce raw data'!$B$2:$B$3000=$B527),,),0),MATCH(SUBSTITUTE(M509,"Allele","Height"),'ce raw data'!$C$1:$CZ$1,0))="","-",INDEX('ce raw data'!$C$2:$CZ$3000,MATCH(1,INDEX(('ce raw data'!$A$2:$A$3000=C506)*('ce raw data'!$B$2:$B$3000=$B527),,),0),MATCH(SUBSTITUTE(M509,"Allele","Height"),'ce raw data'!$C$1:$CZ$1,0))),"-")</f>
        <v>-</v>
      </c>
      <c r="N526" s="8" t="str">
        <f>IFERROR(IF(INDEX('ce raw data'!$C$2:$CZ$3000,MATCH(1,INDEX(('ce raw data'!$A$2:$A$3000=C506)*('ce raw data'!$B$2:$B$3000=$B527),,),0),MATCH(SUBSTITUTE(N509,"Allele","Height"),'ce raw data'!$C$1:$CZ$1,0))="","-",INDEX('ce raw data'!$C$2:$CZ$3000,MATCH(1,INDEX(('ce raw data'!$A$2:$A$3000=C506)*('ce raw data'!$B$2:$B$3000=$B527),,),0),MATCH(SUBSTITUTE(N509,"Allele","Height"),'ce raw data'!$C$1:$CZ$1,0))),"-")</f>
        <v>-</v>
      </c>
    </row>
    <row r="527" spans="2:14" x14ac:dyDescent="0.4">
      <c r="B527" s="11" t="str">
        <f>'Allele Call Table'!$A$87</f>
        <v>D18S51</v>
      </c>
      <c r="C527" s="8" t="str">
        <f>IFERROR(IF(INDEX('ce raw data'!$C$2:$CZ$3000,MATCH(1,INDEX(('ce raw data'!$A$2:$A$3000=C506)*('ce raw data'!$B$2:$B$3000=$B527),,),0),MATCH(C509,'ce raw data'!$C$1:$CZ$1,0))="","-",INDEX('ce raw data'!$C$2:$CZ$3000,MATCH(1,INDEX(('ce raw data'!$A$2:$A$3000=C506)*('ce raw data'!$B$2:$B$3000=$B527),,),0),MATCH(C509,'ce raw data'!$C$1:$CZ$1,0))),"-")</f>
        <v>-</v>
      </c>
      <c r="D527" s="8" t="str">
        <f>IFERROR(IF(INDEX('ce raw data'!$C$2:$CZ$3000,MATCH(1,INDEX(('ce raw data'!$A$2:$A$3000=C506)*('ce raw data'!$B$2:$B$3000=$B527),,),0),MATCH(D509,'ce raw data'!$C$1:$CZ$1,0))="","-",INDEX('ce raw data'!$C$2:$CZ$3000,MATCH(1,INDEX(('ce raw data'!$A$2:$A$3000=C506)*('ce raw data'!$B$2:$B$3000=$B527),,),0),MATCH(D509,'ce raw data'!$C$1:$CZ$1,0))),"-")</f>
        <v>-</v>
      </c>
      <c r="E527" s="8" t="str">
        <f>IFERROR(IF(INDEX('ce raw data'!$C$2:$CZ$3000,MATCH(1,INDEX(('ce raw data'!$A$2:$A$3000=C506)*('ce raw data'!$B$2:$B$3000=$B527),,),0),MATCH(E509,'ce raw data'!$C$1:$CZ$1,0))="","-",INDEX('ce raw data'!$C$2:$CZ$3000,MATCH(1,INDEX(('ce raw data'!$A$2:$A$3000=C506)*('ce raw data'!$B$2:$B$3000=$B527),,),0),MATCH(E509,'ce raw data'!$C$1:$CZ$1,0))),"-")</f>
        <v>-</v>
      </c>
      <c r="F527" s="8" t="str">
        <f>IFERROR(IF(INDEX('ce raw data'!$C$2:$CZ$3000,MATCH(1,INDEX(('ce raw data'!$A$2:$A$3000=C506)*('ce raw data'!$B$2:$B$3000=$B527),,),0),MATCH(F509,'ce raw data'!$C$1:$CZ$1,0))="","-",INDEX('ce raw data'!$C$2:$CZ$3000,MATCH(1,INDEX(('ce raw data'!$A$2:$A$3000=C506)*('ce raw data'!$B$2:$B$3000=$B527),,),0),MATCH(F509,'ce raw data'!$C$1:$CZ$1,0))),"-")</f>
        <v>-</v>
      </c>
      <c r="G527" s="8" t="str">
        <f>IFERROR(IF(INDEX('ce raw data'!$C$2:$CZ$3000,MATCH(1,INDEX(('ce raw data'!$A$2:$A$3000=C506)*('ce raw data'!$B$2:$B$3000=$B527),,),0),MATCH(G509,'ce raw data'!$C$1:$CZ$1,0))="","-",INDEX('ce raw data'!$C$2:$CZ$3000,MATCH(1,INDEX(('ce raw data'!$A$2:$A$3000=C506)*('ce raw data'!$B$2:$B$3000=$B527),,),0),MATCH(G509,'ce raw data'!$C$1:$CZ$1,0))),"-")</f>
        <v>-</v>
      </c>
      <c r="H527" s="8" t="str">
        <f>IFERROR(IF(INDEX('ce raw data'!$C$2:$CZ$3000,MATCH(1,INDEX(('ce raw data'!$A$2:$A$3000=C506)*('ce raw data'!$B$2:$B$3000=$B527),,),0),MATCH(H509,'ce raw data'!$C$1:$CZ$1,0))="","-",INDEX('ce raw data'!$C$2:$CZ$3000,MATCH(1,INDEX(('ce raw data'!$A$2:$A$3000=C506)*('ce raw data'!$B$2:$B$3000=$B527),,),0),MATCH(H509,'ce raw data'!$C$1:$CZ$1,0))),"-")</f>
        <v>-</v>
      </c>
      <c r="I527" s="8" t="str">
        <f>IFERROR(IF(INDEX('ce raw data'!$C$2:$CZ$3000,MATCH(1,INDEX(('ce raw data'!$A$2:$A$3000=C506)*('ce raw data'!$B$2:$B$3000=$B527),,),0),MATCH(I509,'ce raw data'!$C$1:$CZ$1,0))="","-",INDEX('ce raw data'!$C$2:$CZ$3000,MATCH(1,INDEX(('ce raw data'!$A$2:$A$3000=C506)*('ce raw data'!$B$2:$B$3000=$B527),,),0),MATCH(I509,'ce raw data'!$C$1:$CZ$1,0))),"-")</f>
        <v>-</v>
      </c>
      <c r="J527" s="8" t="str">
        <f>IFERROR(IF(INDEX('ce raw data'!$C$2:$CZ$3000,MATCH(1,INDEX(('ce raw data'!$A$2:$A$3000=C506)*('ce raw data'!$B$2:$B$3000=$B527),,),0),MATCH(J509,'ce raw data'!$C$1:$CZ$1,0))="","-",INDEX('ce raw data'!$C$2:$CZ$3000,MATCH(1,INDEX(('ce raw data'!$A$2:$A$3000=C506)*('ce raw data'!$B$2:$B$3000=$B527),,),0),MATCH(J509,'ce raw data'!$C$1:$CZ$1,0))),"-")</f>
        <v>-</v>
      </c>
      <c r="K527" s="8" t="str">
        <f>IFERROR(IF(INDEX('ce raw data'!$C$2:$CZ$3000,MATCH(1,INDEX(('ce raw data'!$A$2:$A$3000=C506)*('ce raw data'!$B$2:$B$3000=$B527),,),0),MATCH(K509,'ce raw data'!$C$1:$CZ$1,0))="","-",INDEX('ce raw data'!$C$2:$CZ$3000,MATCH(1,INDEX(('ce raw data'!$A$2:$A$3000=C506)*('ce raw data'!$B$2:$B$3000=$B527),,),0),MATCH(K509,'ce raw data'!$C$1:$CZ$1,0))),"-")</f>
        <v>-</v>
      </c>
      <c r="L527" s="8" t="str">
        <f>IFERROR(IF(INDEX('ce raw data'!$C$2:$CZ$3000,MATCH(1,INDEX(('ce raw data'!$A$2:$A$3000=C506)*('ce raw data'!$B$2:$B$3000=$B527),,),0),MATCH(L509,'ce raw data'!$C$1:$CZ$1,0))="","-",INDEX('ce raw data'!$C$2:$CZ$3000,MATCH(1,INDEX(('ce raw data'!$A$2:$A$3000=C506)*('ce raw data'!$B$2:$B$3000=$B527),,),0),MATCH(L509,'ce raw data'!$C$1:$CZ$1,0))),"-")</f>
        <v>-</v>
      </c>
      <c r="M527" s="8" t="str">
        <f>IFERROR(IF(INDEX('ce raw data'!$C$2:$CZ$3000,MATCH(1,INDEX(('ce raw data'!$A$2:$A$3000=C506)*('ce raw data'!$B$2:$B$3000=$B527),,),0),MATCH(M509,'ce raw data'!$C$1:$CZ$1,0))="","-",INDEX('ce raw data'!$C$2:$CZ$3000,MATCH(1,INDEX(('ce raw data'!$A$2:$A$3000=C506)*('ce raw data'!$B$2:$B$3000=$B527),,),0),MATCH(M509,'ce raw data'!$C$1:$CZ$1,0))),"-")</f>
        <v>-</v>
      </c>
      <c r="N527" s="8" t="str">
        <f>IFERROR(IF(INDEX('ce raw data'!$C$2:$CZ$3000,MATCH(1,INDEX(('ce raw data'!$A$2:$A$3000=C506)*('ce raw data'!$B$2:$B$3000=$B527),,),0),MATCH(N509,'ce raw data'!$C$1:$CZ$1,0))="","-",INDEX('ce raw data'!$C$2:$CZ$3000,MATCH(1,INDEX(('ce raw data'!$A$2:$A$3000=C506)*('ce raw data'!$B$2:$B$3000=$B527),,),0),MATCH(N509,'ce raw data'!$C$1:$CZ$1,0))),"-")</f>
        <v>-</v>
      </c>
    </row>
    <row r="528" spans="2:14" hidden="1" x14ac:dyDescent="0.4">
      <c r="B528" s="11"/>
      <c r="C528" s="8" t="str">
        <f>IFERROR(IF(INDEX('ce raw data'!$C$2:$CZ$3000,MATCH(1,INDEX(('ce raw data'!$A$2:$A$3000=C506)*('ce raw data'!$B$2:$B$3000=$B529),,),0),MATCH(SUBSTITUTE(C509,"Allele","Height"),'ce raw data'!$C$1:$CZ$1,0))="","-",INDEX('ce raw data'!$C$2:$CZ$3000,MATCH(1,INDEX(('ce raw data'!$A$2:$A$3000=C506)*('ce raw data'!$B$2:$B$3000=$B529),,),0),MATCH(SUBSTITUTE(C509,"Allele","Height"),'ce raw data'!$C$1:$CZ$1,0))),"-")</f>
        <v>-</v>
      </c>
      <c r="D528" s="8" t="str">
        <f>IFERROR(IF(INDEX('ce raw data'!$C$2:$CZ$3000,MATCH(1,INDEX(('ce raw data'!$A$2:$A$3000=C506)*('ce raw data'!$B$2:$B$3000=$B529),,),0),MATCH(SUBSTITUTE(D509,"Allele","Height"),'ce raw data'!$C$1:$CZ$1,0))="","-",INDEX('ce raw data'!$C$2:$CZ$3000,MATCH(1,INDEX(('ce raw data'!$A$2:$A$3000=C506)*('ce raw data'!$B$2:$B$3000=$B529),,),0),MATCH(SUBSTITUTE(D509,"Allele","Height"),'ce raw data'!$C$1:$CZ$1,0))),"-")</f>
        <v>-</v>
      </c>
      <c r="E528" s="8" t="str">
        <f>IFERROR(IF(INDEX('ce raw data'!$C$2:$CZ$3000,MATCH(1,INDEX(('ce raw data'!$A$2:$A$3000=C506)*('ce raw data'!$B$2:$B$3000=$B529),,),0),MATCH(SUBSTITUTE(E509,"Allele","Height"),'ce raw data'!$C$1:$CZ$1,0))="","-",INDEX('ce raw data'!$C$2:$CZ$3000,MATCH(1,INDEX(('ce raw data'!$A$2:$A$3000=C506)*('ce raw data'!$B$2:$B$3000=$B529),,),0),MATCH(SUBSTITUTE(E509,"Allele","Height"),'ce raw data'!$C$1:$CZ$1,0))),"-")</f>
        <v>-</v>
      </c>
      <c r="F528" s="8" t="str">
        <f>IFERROR(IF(INDEX('ce raw data'!$C$2:$CZ$3000,MATCH(1,INDEX(('ce raw data'!$A$2:$A$3000=C506)*('ce raw data'!$B$2:$B$3000=$B529),,),0),MATCH(SUBSTITUTE(F509,"Allele","Height"),'ce raw data'!$C$1:$CZ$1,0))="","-",INDEX('ce raw data'!$C$2:$CZ$3000,MATCH(1,INDEX(('ce raw data'!$A$2:$A$3000=C506)*('ce raw data'!$B$2:$B$3000=$B529),,),0),MATCH(SUBSTITUTE(F509,"Allele","Height"),'ce raw data'!$C$1:$CZ$1,0))),"-")</f>
        <v>-</v>
      </c>
      <c r="G528" s="8" t="str">
        <f>IFERROR(IF(INDEX('ce raw data'!$C$2:$CZ$3000,MATCH(1,INDEX(('ce raw data'!$A$2:$A$3000=C506)*('ce raw data'!$B$2:$B$3000=$B529),,),0),MATCH(SUBSTITUTE(G509,"Allele","Height"),'ce raw data'!$C$1:$CZ$1,0))="","-",INDEX('ce raw data'!$C$2:$CZ$3000,MATCH(1,INDEX(('ce raw data'!$A$2:$A$3000=C506)*('ce raw data'!$B$2:$B$3000=$B529),,),0),MATCH(SUBSTITUTE(G509,"Allele","Height"),'ce raw data'!$C$1:$CZ$1,0))),"-")</f>
        <v>-</v>
      </c>
      <c r="H528" s="8" t="str">
        <f>IFERROR(IF(INDEX('ce raw data'!$C$2:$CZ$3000,MATCH(1,INDEX(('ce raw data'!$A$2:$A$3000=C506)*('ce raw data'!$B$2:$B$3000=$B529),,),0),MATCH(SUBSTITUTE(H509,"Allele","Height"),'ce raw data'!$C$1:$CZ$1,0))="","-",INDEX('ce raw data'!$C$2:$CZ$3000,MATCH(1,INDEX(('ce raw data'!$A$2:$A$3000=C506)*('ce raw data'!$B$2:$B$3000=$B529),,),0),MATCH(SUBSTITUTE(H509,"Allele","Height"),'ce raw data'!$C$1:$CZ$1,0))),"-")</f>
        <v>-</v>
      </c>
      <c r="I528" s="8" t="str">
        <f>IFERROR(IF(INDEX('ce raw data'!$C$2:$CZ$3000,MATCH(1,INDEX(('ce raw data'!$A$2:$A$3000=C506)*('ce raw data'!$B$2:$B$3000=$B529),,),0),MATCH(SUBSTITUTE(I509,"Allele","Height"),'ce raw data'!$C$1:$CZ$1,0))="","-",INDEX('ce raw data'!$C$2:$CZ$3000,MATCH(1,INDEX(('ce raw data'!$A$2:$A$3000=C506)*('ce raw data'!$B$2:$B$3000=$B529),,),0),MATCH(SUBSTITUTE(I509,"Allele","Height"),'ce raw data'!$C$1:$CZ$1,0))),"-")</f>
        <v>-</v>
      </c>
      <c r="J528" s="8" t="str">
        <f>IFERROR(IF(INDEX('ce raw data'!$C$2:$CZ$3000,MATCH(1,INDEX(('ce raw data'!$A$2:$A$3000=C506)*('ce raw data'!$B$2:$B$3000=$B529),,),0),MATCH(SUBSTITUTE(J509,"Allele","Height"),'ce raw data'!$C$1:$CZ$1,0))="","-",INDEX('ce raw data'!$C$2:$CZ$3000,MATCH(1,INDEX(('ce raw data'!$A$2:$A$3000=C506)*('ce raw data'!$B$2:$B$3000=$B529),,),0),MATCH(SUBSTITUTE(J509,"Allele","Height"),'ce raw data'!$C$1:$CZ$1,0))),"-")</f>
        <v>-</v>
      </c>
      <c r="K528" s="8" t="str">
        <f>IFERROR(IF(INDEX('ce raw data'!$C$2:$CZ$3000,MATCH(1,INDEX(('ce raw data'!$A$2:$A$3000=C506)*('ce raw data'!$B$2:$B$3000=$B529),,),0),MATCH(SUBSTITUTE(K509,"Allele","Height"),'ce raw data'!$C$1:$CZ$1,0))="","-",INDEX('ce raw data'!$C$2:$CZ$3000,MATCH(1,INDEX(('ce raw data'!$A$2:$A$3000=C506)*('ce raw data'!$B$2:$B$3000=$B529),,),0),MATCH(SUBSTITUTE(K509,"Allele","Height"),'ce raw data'!$C$1:$CZ$1,0))),"-")</f>
        <v>-</v>
      </c>
      <c r="L528" s="8" t="str">
        <f>IFERROR(IF(INDEX('ce raw data'!$C$2:$CZ$3000,MATCH(1,INDEX(('ce raw data'!$A$2:$A$3000=C506)*('ce raw data'!$B$2:$B$3000=$B529),,),0),MATCH(SUBSTITUTE(L509,"Allele","Height"),'ce raw data'!$C$1:$CZ$1,0))="","-",INDEX('ce raw data'!$C$2:$CZ$3000,MATCH(1,INDEX(('ce raw data'!$A$2:$A$3000=C506)*('ce raw data'!$B$2:$B$3000=$B529),,),0),MATCH(SUBSTITUTE(L509,"Allele","Height"),'ce raw data'!$C$1:$CZ$1,0))),"-")</f>
        <v>-</v>
      </c>
      <c r="M528" s="8" t="str">
        <f>IFERROR(IF(INDEX('ce raw data'!$C$2:$CZ$3000,MATCH(1,INDEX(('ce raw data'!$A$2:$A$3000=C506)*('ce raw data'!$B$2:$B$3000=$B529),,),0),MATCH(SUBSTITUTE(M509,"Allele","Height"),'ce raw data'!$C$1:$CZ$1,0))="","-",INDEX('ce raw data'!$C$2:$CZ$3000,MATCH(1,INDEX(('ce raw data'!$A$2:$A$3000=C506)*('ce raw data'!$B$2:$B$3000=$B529),,),0),MATCH(SUBSTITUTE(M509,"Allele","Height"),'ce raw data'!$C$1:$CZ$1,0))),"-")</f>
        <v>-</v>
      </c>
      <c r="N528" s="8" t="str">
        <f>IFERROR(IF(INDEX('ce raw data'!$C$2:$CZ$3000,MATCH(1,INDEX(('ce raw data'!$A$2:$A$3000=C506)*('ce raw data'!$B$2:$B$3000=$B529),,),0),MATCH(SUBSTITUTE(N509,"Allele","Height"),'ce raw data'!$C$1:$CZ$1,0))="","-",INDEX('ce raw data'!$C$2:$CZ$3000,MATCH(1,INDEX(('ce raw data'!$A$2:$A$3000=C506)*('ce raw data'!$B$2:$B$3000=$B529),,),0),MATCH(SUBSTITUTE(N509,"Allele","Height"),'ce raw data'!$C$1:$CZ$1,0))),"-")</f>
        <v>-</v>
      </c>
    </row>
    <row r="529" spans="2:14" x14ac:dyDescent="0.4">
      <c r="B529" s="11" t="str">
        <f>'Allele Call Table'!$A$89</f>
        <v>D2S1338</v>
      </c>
      <c r="C529" s="8" t="str">
        <f>IFERROR(IF(INDEX('ce raw data'!$C$2:$CZ$3000,MATCH(1,INDEX(('ce raw data'!$A$2:$A$3000=C506)*('ce raw data'!$B$2:$B$3000=$B529),,),0),MATCH(C509,'ce raw data'!$C$1:$CZ$1,0))="","-",INDEX('ce raw data'!$C$2:$CZ$3000,MATCH(1,INDEX(('ce raw data'!$A$2:$A$3000=C506)*('ce raw data'!$B$2:$B$3000=$B529),,),0),MATCH(C509,'ce raw data'!$C$1:$CZ$1,0))),"-")</f>
        <v>-</v>
      </c>
      <c r="D529" s="8" t="str">
        <f>IFERROR(IF(INDEX('ce raw data'!$C$2:$CZ$3000,MATCH(1,INDEX(('ce raw data'!$A$2:$A$3000=C506)*('ce raw data'!$B$2:$B$3000=$B529),,),0),MATCH(D509,'ce raw data'!$C$1:$CZ$1,0))="","-",INDEX('ce raw data'!$C$2:$CZ$3000,MATCH(1,INDEX(('ce raw data'!$A$2:$A$3000=C506)*('ce raw data'!$B$2:$B$3000=$B529),,),0),MATCH(D509,'ce raw data'!$C$1:$CZ$1,0))),"-")</f>
        <v>-</v>
      </c>
      <c r="E529" s="8" t="str">
        <f>IFERROR(IF(INDEX('ce raw data'!$C$2:$CZ$3000,MATCH(1,INDEX(('ce raw data'!$A$2:$A$3000=C506)*('ce raw data'!$B$2:$B$3000=$B529),,),0),MATCH(E509,'ce raw data'!$C$1:$CZ$1,0))="","-",INDEX('ce raw data'!$C$2:$CZ$3000,MATCH(1,INDEX(('ce raw data'!$A$2:$A$3000=C506)*('ce raw data'!$B$2:$B$3000=$B529),,),0),MATCH(E509,'ce raw data'!$C$1:$CZ$1,0))),"-")</f>
        <v>-</v>
      </c>
      <c r="F529" s="8" t="str">
        <f>IFERROR(IF(INDEX('ce raw data'!$C$2:$CZ$3000,MATCH(1,INDEX(('ce raw data'!$A$2:$A$3000=C506)*('ce raw data'!$B$2:$B$3000=$B529),,),0),MATCH(F509,'ce raw data'!$C$1:$CZ$1,0))="","-",INDEX('ce raw data'!$C$2:$CZ$3000,MATCH(1,INDEX(('ce raw data'!$A$2:$A$3000=C506)*('ce raw data'!$B$2:$B$3000=$B529),,),0),MATCH(F509,'ce raw data'!$C$1:$CZ$1,0))),"-")</f>
        <v>-</v>
      </c>
      <c r="G529" s="8" t="str">
        <f>IFERROR(IF(INDEX('ce raw data'!$C$2:$CZ$3000,MATCH(1,INDEX(('ce raw data'!$A$2:$A$3000=C506)*('ce raw data'!$B$2:$B$3000=$B529),,),0),MATCH(G509,'ce raw data'!$C$1:$CZ$1,0))="","-",INDEX('ce raw data'!$C$2:$CZ$3000,MATCH(1,INDEX(('ce raw data'!$A$2:$A$3000=C506)*('ce raw data'!$B$2:$B$3000=$B529),,),0),MATCH(G509,'ce raw data'!$C$1:$CZ$1,0))),"-")</f>
        <v>-</v>
      </c>
      <c r="H529" s="8" t="str">
        <f>IFERROR(IF(INDEX('ce raw data'!$C$2:$CZ$3000,MATCH(1,INDEX(('ce raw data'!$A$2:$A$3000=C506)*('ce raw data'!$B$2:$B$3000=$B529),,),0),MATCH(H509,'ce raw data'!$C$1:$CZ$1,0))="","-",INDEX('ce raw data'!$C$2:$CZ$3000,MATCH(1,INDEX(('ce raw data'!$A$2:$A$3000=C506)*('ce raw data'!$B$2:$B$3000=$B529),,),0),MATCH(H509,'ce raw data'!$C$1:$CZ$1,0))),"-")</f>
        <v>-</v>
      </c>
      <c r="I529" s="8" t="str">
        <f>IFERROR(IF(INDEX('ce raw data'!$C$2:$CZ$3000,MATCH(1,INDEX(('ce raw data'!$A$2:$A$3000=C506)*('ce raw data'!$B$2:$B$3000=$B529),,),0),MATCH(I509,'ce raw data'!$C$1:$CZ$1,0))="","-",INDEX('ce raw data'!$C$2:$CZ$3000,MATCH(1,INDEX(('ce raw data'!$A$2:$A$3000=C506)*('ce raw data'!$B$2:$B$3000=$B529),,),0),MATCH(I509,'ce raw data'!$C$1:$CZ$1,0))),"-")</f>
        <v>-</v>
      </c>
      <c r="J529" s="8" t="str">
        <f>IFERROR(IF(INDEX('ce raw data'!$C$2:$CZ$3000,MATCH(1,INDEX(('ce raw data'!$A$2:$A$3000=C506)*('ce raw data'!$B$2:$B$3000=$B529),,),0),MATCH(J509,'ce raw data'!$C$1:$CZ$1,0))="","-",INDEX('ce raw data'!$C$2:$CZ$3000,MATCH(1,INDEX(('ce raw data'!$A$2:$A$3000=C506)*('ce raw data'!$B$2:$B$3000=$B529),,),0),MATCH(J509,'ce raw data'!$C$1:$CZ$1,0))),"-")</f>
        <v>-</v>
      </c>
      <c r="K529" s="8" t="str">
        <f>IFERROR(IF(INDEX('ce raw data'!$C$2:$CZ$3000,MATCH(1,INDEX(('ce raw data'!$A$2:$A$3000=C506)*('ce raw data'!$B$2:$B$3000=$B529),,),0),MATCH(K509,'ce raw data'!$C$1:$CZ$1,0))="","-",INDEX('ce raw data'!$C$2:$CZ$3000,MATCH(1,INDEX(('ce raw data'!$A$2:$A$3000=C506)*('ce raw data'!$B$2:$B$3000=$B529),,),0),MATCH(K509,'ce raw data'!$C$1:$CZ$1,0))),"-")</f>
        <v>-</v>
      </c>
      <c r="L529" s="8" t="str">
        <f>IFERROR(IF(INDEX('ce raw data'!$C$2:$CZ$3000,MATCH(1,INDEX(('ce raw data'!$A$2:$A$3000=C506)*('ce raw data'!$B$2:$B$3000=$B529),,),0),MATCH(L509,'ce raw data'!$C$1:$CZ$1,0))="","-",INDEX('ce raw data'!$C$2:$CZ$3000,MATCH(1,INDEX(('ce raw data'!$A$2:$A$3000=C506)*('ce raw data'!$B$2:$B$3000=$B529),,),0),MATCH(L509,'ce raw data'!$C$1:$CZ$1,0))),"-")</f>
        <v>-</v>
      </c>
      <c r="M529" s="8" t="str">
        <f>IFERROR(IF(INDEX('ce raw data'!$C$2:$CZ$3000,MATCH(1,INDEX(('ce raw data'!$A$2:$A$3000=C506)*('ce raw data'!$B$2:$B$3000=$B529),,),0),MATCH(M509,'ce raw data'!$C$1:$CZ$1,0))="","-",INDEX('ce raw data'!$C$2:$CZ$3000,MATCH(1,INDEX(('ce raw data'!$A$2:$A$3000=C506)*('ce raw data'!$B$2:$B$3000=$B529),,),0),MATCH(M509,'ce raw data'!$C$1:$CZ$1,0))),"-")</f>
        <v>-</v>
      </c>
      <c r="N529" s="8" t="str">
        <f>IFERROR(IF(INDEX('ce raw data'!$C$2:$CZ$3000,MATCH(1,INDEX(('ce raw data'!$A$2:$A$3000=C506)*('ce raw data'!$B$2:$B$3000=$B529),,),0),MATCH(N509,'ce raw data'!$C$1:$CZ$1,0))="","-",INDEX('ce raw data'!$C$2:$CZ$3000,MATCH(1,INDEX(('ce raw data'!$A$2:$A$3000=C506)*('ce raw data'!$B$2:$B$3000=$B529),,),0),MATCH(N509,'ce raw data'!$C$1:$CZ$1,0))),"-")</f>
        <v>-</v>
      </c>
    </row>
    <row r="530" spans="2:14" hidden="1" x14ac:dyDescent="0.4">
      <c r="B530" s="11"/>
      <c r="C530" s="8" t="str">
        <f>IFERROR(IF(INDEX('ce raw data'!$C$2:$CZ$3000,MATCH(1,INDEX(('ce raw data'!$A$2:$A$3000=C506)*('ce raw data'!$B$2:$B$3000=$B531),,),0),MATCH(SUBSTITUTE(C509,"Allele","Height"),'ce raw data'!$C$1:$CZ$1,0))="","-",INDEX('ce raw data'!$C$2:$CZ$3000,MATCH(1,INDEX(('ce raw data'!$A$2:$A$3000=C506)*('ce raw data'!$B$2:$B$3000=$B531),,),0),MATCH(SUBSTITUTE(C509,"Allele","Height"),'ce raw data'!$C$1:$CZ$1,0))),"-")</f>
        <v>-</v>
      </c>
      <c r="D530" s="8" t="str">
        <f>IFERROR(IF(INDEX('ce raw data'!$C$2:$CZ$3000,MATCH(1,INDEX(('ce raw data'!$A$2:$A$3000=C506)*('ce raw data'!$B$2:$B$3000=$B531),,),0),MATCH(SUBSTITUTE(D509,"Allele","Height"),'ce raw data'!$C$1:$CZ$1,0))="","-",INDEX('ce raw data'!$C$2:$CZ$3000,MATCH(1,INDEX(('ce raw data'!$A$2:$A$3000=C506)*('ce raw data'!$B$2:$B$3000=$B531),,),0),MATCH(SUBSTITUTE(D509,"Allele","Height"),'ce raw data'!$C$1:$CZ$1,0))),"-")</f>
        <v>-</v>
      </c>
      <c r="E530" s="8" t="str">
        <f>IFERROR(IF(INDEX('ce raw data'!$C$2:$CZ$3000,MATCH(1,INDEX(('ce raw data'!$A$2:$A$3000=C506)*('ce raw data'!$B$2:$B$3000=$B531),,),0),MATCH(SUBSTITUTE(E509,"Allele","Height"),'ce raw data'!$C$1:$CZ$1,0))="","-",INDEX('ce raw data'!$C$2:$CZ$3000,MATCH(1,INDEX(('ce raw data'!$A$2:$A$3000=C506)*('ce raw data'!$B$2:$B$3000=$B531),,),0),MATCH(SUBSTITUTE(E509,"Allele","Height"),'ce raw data'!$C$1:$CZ$1,0))),"-")</f>
        <v>-</v>
      </c>
      <c r="F530" s="8" t="str">
        <f>IFERROR(IF(INDEX('ce raw data'!$C$2:$CZ$3000,MATCH(1,INDEX(('ce raw data'!$A$2:$A$3000=C506)*('ce raw data'!$B$2:$B$3000=$B531),,),0),MATCH(SUBSTITUTE(F509,"Allele","Height"),'ce raw data'!$C$1:$CZ$1,0))="","-",INDEX('ce raw data'!$C$2:$CZ$3000,MATCH(1,INDEX(('ce raw data'!$A$2:$A$3000=C506)*('ce raw data'!$B$2:$B$3000=$B531),,),0),MATCH(SUBSTITUTE(F509,"Allele","Height"),'ce raw data'!$C$1:$CZ$1,0))),"-")</f>
        <v>-</v>
      </c>
      <c r="G530" s="8" t="str">
        <f>IFERROR(IF(INDEX('ce raw data'!$C$2:$CZ$3000,MATCH(1,INDEX(('ce raw data'!$A$2:$A$3000=C506)*('ce raw data'!$B$2:$B$3000=$B531),,),0),MATCH(SUBSTITUTE(G509,"Allele","Height"),'ce raw data'!$C$1:$CZ$1,0))="","-",INDEX('ce raw data'!$C$2:$CZ$3000,MATCH(1,INDEX(('ce raw data'!$A$2:$A$3000=C506)*('ce raw data'!$B$2:$B$3000=$B531),,),0),MATCH(SUBSTITUTE(G509,"Allele","Height"),'ce raw data'!$C$1:$CZ$1,0))),"-")</f>
        <v>-</v>
      </c>
      <c r="H530" s="8" t="str">
        <f>IFERROR(IF(INDEX('ce raw data'!$C$2:$CZ$3000,MATCH(1,INDEX(('ce raw data'!$A$2:$A$3000=C506)*('ce raw data'!$B$2:$B$3000=$B531),,),0),MATCH(SUBSTITUTE(H509,"Allele","Height"),'ce raw data'!$C$1:$CZ$1,0))="","-",INDEX('ce raw data'!$C$2:$CZ$3000,MATCH(1,INDEX(('ce raw data'!$A$2:$A$3000=C506)*('ce raw data'!$B$2:$B$3000=$B531),,),0),MATCH(SUBSTITUTE(H509,"Allele","Height"),'ce raw data'!$C$1:$CZ$1,0))),"-")</f>
        <v>-</v>
      </c>
      <c r="I530" s="8" t="str">
        <f>IFERROR(IF(INDEX('ce raw data'!$C$2:$CZ$3000,MATCH(1,INDEX(('ce raw data'!$A$2:$A$3000=C506)*('ce raw data'!$B$2:$B$3000=$B531),,),0),MATCH(SUBSTITUTE(I509,"Allele","Height"),'ce raw data'!$C$1:$CZ$1,0))="","-",INDEX('ce raw data'!$C$2:$CZ$3000,MATCH(1,INDEX(('ce raw data'!$A$2:$A$3000=C506)*('ce raw data'!$B$2:$B$3000=$B531),,),0),MATCH(SUBSTITUTE(I509,"Allele","Height"),'ce raw data'!$C$1:$CZ$1,0))),"-")</f>
        <v>-</v>
      </c>
      <c r="J530" s="8" t="str">
        <f>IFERROR(IF(INDEX('ce raw data'!$C$2:$CZ$3000,MATCH(1,INDEX(('ce raw data'!$A$2:$A$3000=C506)*('ce raw data'!$B$2:$B$3000=$B531),,),0),MATCH(SUBSTITUTE(J509,"Allele","Height"),'ce raw data'!$C$1:$CZ$1,0))="","-",INDEX('ce raw data'!$C$2:$CZ$3000,MATCH(1,INDEX(('ce raw data'!$A$2:$A$3000=C506)*('ce raw data'!$B$2:$B$3000=$B531),,),0),MATCH(SUBSTITUTE(J509,"Allele","Height"),'ce raw data'!$C$1:$CZ$1,0))),"-")</f>
        <v>-</v>
      </c>
      <c r="K530" s="8" t="str">
        <f>IFERROR(IF(INDEX('ce raw data'!$C$2:$CZ$3000,MATCH(1,INDEX(('ce raw data'!$A$2:$A$3000=C506)*('ce raw data'!$B$2:$B$3000=$B531),,),0),MATCH(SUBSTITUTE(K509,"Allele","Height"),'ce raw data'!$C$1:$CZ$1,0))="","-",INDEX('ce raw data'!$C$2:$CZ$3000,MATCH(1,INDEX(('ce raw data'!$A$2:$A$3000=C506)*('ce raw data'!$B$2:$B$3000=$B531),,),0),MATCH(SUBSTITUTE(K509,"Allele","Height"),'ce raw data'!$C$1:$CZ$1,0))),"-")</f>
        <v>-</v>
      </c>
      <c r="L530" s="8" t="str">
        <f>IFERROR(IF(INDEX('ce raw data'!$C$2:$CZ$3000,MATCH(1,INDEX(('ce raw data'!$A$2:$A$3000=C506)*('ce raw data'!$B$2:$B$3000=$B531),,),0),MATCH(SUBSTITUTE(L509,"Allele","Height"),'ce raw data'!$C$1:$CZ$1,0))="","-",INDEX('ce raw data'!$C$2:$CZ$3000,MATCH(1,INDEX(('ce raw data'!$A$2:$A$3000=C506)*('ce raw data'!$B$2:$B$3000=$B531),,),0),MATCH(SUBSTITUTE(L509,"Allele","Height"),'ce raw data'!$C$1:$CZ$1,0))),"-")</f>
        <v>-</v>
      </c>
      <c r="M530" s="8" t="str">
        <f>IFERROR(IF(INDEX('ce raw data'!$C$2:$CZ$3000,MATCH(1,INDEX(('ce raw data'!$A$2:$A$3000=C506)*('ce raw data'!$B$2:$B$3000=$B531),,),0),MATCH(SUBSTITUTE(M509,"Allele","Height"),'ce raw data'!$C$1:$CZ$1,0))="","-",INDEX('ce raw data'!$C$2:$CZ$3000,MATCH(1,INDEX(('ce raw data'!$A$2:$A$3000=C506)*('ce raw data'!$B$2:$B$3000=$B531),,),0),MATCH(SUBSTITUTE(M509,"Allele","Height"),'ce raw data'!$C$1:$CZ$1,0))),"-")</f>
        <v>-</v>
      </c>
      <c r="N530" s="8" t="str">
        <f>IFERROR(IF(INDEX('ce raw data'!$C$2:$CZ$3000,MATCH(1,INDEX(('ce raw data'!$A$2:$A$3000=C506)*('ce raw data'!$B$2:$B$3000=$B531),,),0),MATCH(SUBSTITUTE(N509,"Allele","Height"),'ce raw data'!$C$1:$CZ$1,0))="","-",INDEX('ce raw data'!$C$2:$CZ$3000,MATCH(1,INDEX(('ce raw data'!$A$2:$A$3000=C506)*('ce raw data'!$B$2:$B$3000=$B531),,),0),MATCH(SUBSTITUTE(N509,"Allele","Height"),'ce raw data'!$C$1:$CZ$1,0))),"-")</f>
        <v>-</v>
      </c>
    </row>
    <row r="531" spans="2:14" x14ac:dyDescent="0.4">
      <c r="B531" s="11" t="str">
        <f>'Allele Call Table'!$A$91</f>
        <v>CSF1PO</v>
      </c>
      <c r="C531" s="8" t="str">
        <f>IFERROR(IF(INDEX('ce raw data'!$C$2:$CZ$3000,MATCH(1,INDEX(('ce raw data'!$A$2:$A$3000=C506)*('ce raw data'!$B$2:$B$3000=$B531),,),0),MATCH(C509,'ce raw data'!$C$1:$CZ$1,0))="","-",INDEX('ce raw data'!$C$2:$CZ$3000,MATCH(1,INDEX(('ce raw data'!$A$2:$A$3000=C506)*('ce raw data'!$B$2:$B$3000=$B531),,),0),MATCH(C509,'ce raw data'!$C$1:$CZ$1,0))),"-")</f>
        <v>-</v>
      </c>
      <c r="D531" s="8" t="str">
        <f>IFERROR(IF(INDEX('ce raw data'!$C$2:$CZ$3000,MATCH(1,INDEX(('ce raw data'!$A$2:$A$3000=C506)*('ce raw data'!$B$2:$B$3000=$B531),,),0),MATCH(D509,'ce raw data'!$C$1:$CZ$1,0))="","-",INDEX('ce raw data'!$C$2:$CZ$3000,MATCH(1,INDEX(('ce raw data'!$A$2:$A$3000=C506)*('ce raw data'!$B$2:$B$3000=$B531),,),0),MATCH(D509,'ce raw data'!$C$1:$CZ$1,0))),"-")</f>
        <v>-</v>
      </c>
      <c r="E531" s="8" t="str">
        <f>IFERROR(IF(INDEX('ce raw data'!$C$2:$CZ$3000,MATCH(1,INDEX(('ce raw data'!$A$2:$A$3000=C506)*('ce raw data'!$B$2:$B$3000=$B531),,),0),MATCH(E509,'ce raw data'!$C$1:$CZ$1,0))="","-",INDEX('ce raw data'!$C$2:$CZ$3000,MATCH(1,INDEX(('ce raw data'!$A$2:$A$3000=C506)*('ce raw data'!$B$2:$B$3000=$B531),,),0),MATCH(E509,'ce raw data'!$C$1:$CZ$1,0))),"-")</f>
        <v>-</v>
      </c>
      <c r="F531" s="8" t="str">
        <f>IFERROR(IF(INDEX('ce raw data'!$C$2:$CZ$3000,MATCH(1,INDEX(('ce raw data'!$A$2:$A$3000=C506)*('ce raw data'!$B$2:$B$3000=$B531),,),0),MATCH(F509,'ce raw data'!$C$1:$CZ$1,0))="","-",INDEX('ce raw data'!$C$2:$CZ$3000,MATCH(1,INDEX(('ce raw data'!$A$2:$A$3000=C506)*('ce raw data'!$B$2:$B$3000=$B531),,),0),MATCH(F509,'ce raw data'!$C$1:$CZ$1,0))),"-")</f>
        <v>-</v>
      </c>
      <c r="G531" s="8" t="str">
        <f>IFERROR(IF(INDEX('ce raw data'!$C$2:$CZ$3000,MATCH(1,INDEX(('ce raw data'!$A$2:$A$3000=C506)*('ce raw data'!$B$2:$B$3000=$B531),,),0),MATCH(G509,'ce raw data'!$C$1:$CZ$1,0))="","-",INDEX('ce raw data'!$C$2:$CZ$3000,MATCH(1,INDEX(('ce raw data'!$A$2:$A$3000=C506)*('ce raw data'!$B$2:$B$3000=$B531),,),0),MATCH(G509,'ce raw data'!$C$1:$CZ$1,0))),"-")</f>
        <v>-</v>
      </c>
      <c r="H531" s="8" t="str">
        <f>IFERROR(IF(INDEX('ce raw data'!$C$2:$CZ$3000,MATCH(1,INDEX(('ce raw data'!$A$2:$A$3000=C506)*('ce raw data'!$B$2:$B$3000=$B531),,),0),MATCH(H509,'ce raw data'!$C$1:$CZ$1,0))="","-",INDEX('ce raw data'!$C$2:$CZ$3000,MATCH(1,INDEX(('ce raw data'!$A$2:$A$3000=C506)*('ce raw data'!$B$2:$B$3000=$B531),,),0),MATCH(H509,'ce raw data'!$C$1:$CZ$1,0))),"-")</f>
        <v>-</v>
      </c>
      <c r="I531" s="8" t="str">
        <f>IFERROR(IF(INDEX('ce raw data'!$C$2:$CZ$3000,MATCH(1,INDEX(('ce raw data'!$A$2:$A$3000=C506)*('ce raw data'!$B$2:$B$3000=$B531),,),0),MATCH(I509,'ce raw data'!$C$1:$CZ$1,0))="","-",INDEX('ce raw data'!$C$2:$CZ$3000,MATCH(1,INDEX(('ce raw data'!$A$2:$A$3000=C506)*('ce raw data'!$B$2:$B$3000=$B531),,),0),MATCH(I509,'ce raw data'!$C$1:$CZ$1,0))),"-")</f>
        <v>-</v>
      </c>
      <c r="J531" s="8" t="str">
        <f>IFERROR(IF(INDEX('ce raw data'!$C$2:$CZ$3000,MATCH(1,INDEX(('ce raw data'!$A$2:$A$3000=C506)*('ce raw data'!$B$2:$B$3000=$B531),,),0),MATCH(J509,'ce raw data'!$C$1:$CZ$1,0))="","-",INDEX('ce raw data'!$C$2:$CZ$3000,MATCH(1,INDEX(('ce raw data'!$A$2:$A$3000=C506)*('ce raw data'!$B$2:$B$3000=$B531),,),0),MATCH(J509,'ce raw data'!$C$1:$CZ$1,0))),"-")</f>
        <v>-</v>
      </c>
      <c r="K531" s="8" t="str">
        <f>IFERROR(IF(INDEX('ce raw data'!$C$2:$CZ$3000,MATCH(1,INDEX(('ce raw data'!$A$2:$A$3000=C506)*('ce raw data'!$B$2:$B$3000=$B531),,),0),MATCH(K509,'ce raw data'!$C$1:$CZ$1,0))="","-",INDEX('ce raw data'!$C$2:$CZ$3000,MATCH(1,INDEX(('ce raw data'!$A$2:$A$3000=C506)*('ce raw data'!$B$2:$B$3000=$B531),,),0),MATCH(K509,'ce raw data'!$C$1:$CZ$1,0))),"-")</f>
        <v>-</v>
      </c>
      <c r="L531" s="8" t="str">
        <f>IFERROR(IF(INDEX('ce raw data'!$C$2:$CZ$3000,MATCH(1,INDEX(('ce raw data'!$A$2:$A$3000=C506)*('ce raw data'!$B$2:$B$3000=$B531),,),0),MATCH(L509,'ce raw data'!$C$1:$CZ$1,0))="","-",INDEX('ce raw data'!$C$2:$CZ$3000,MATCH(1,INDEX(('ce raw data'!$A$2:$A$3000=C506)*('ce raw data'!$B$2:$B$3000=$B531),,),0),MATCH(L509,'ce raw data'!$C$1:$CZ$1,0))),"-")</f>
        <v>-</v>
      </c>
      <c r="M531" s="8" t="str">
        <f>IFERROR(IF(INDEX('ce raw data'!$C$2:$CZ$3000,MATCH(1,INDEX(('ce raw data'!$A$2:$A$3000=C506)*('ce raw data'!$B$2:$B$3000=$B531),,),0),MATCH(M509,'ce raw data'!$C$1:$CZ$1,0))="","-",INDEX('ce raw data'!$C$2:$CZ$3000,MATCH(1,INDEX(('ce raw data'!$A$2:$A$3000=C506)*('ce raw data'!$B$2:$B$3000=$B531),,),0),MATCH(M509,'ce raw data'!$C$1:$CZ$1,0))),"-")</f>
        <v>-</v>
      </c>
      <c r="N531" s="8" t="str">
        <f>IFERROR(IF(INDEX('ce raw data'!$C$2:$CZ$3000,MATCH(1,INDEX(('ce raw data'!$A$2:$A$3000=C506)*('ce raw data'!$B$2:$B$3000=$B531),,),0),MATCH(N509,'ce raw data'!$C$1:$CZ$1,0))="","-",INDEX('ce raw data'!$C$2:$CZ$3000,MATCH(1,INDEX(('ce raw data'!$A$2:$A$3000=C506)*('ce raw data'!$B$2:$B$3000=$B531),,),0),MATCH(N509,'ce raw data'!$C$1:$CZ$1,0))),"-")</f>
        <v>-</v>
      </c>
    </row>
    <row r="532" spans="2:14" hidden="1" x14ac:dyDescent="0.4">
      <c r="B532" s="11"/>
      <c r="C532" s="8" t="str">
        <f>IFERROR(IF(INDEX('ce raw data'!$C$2:$CZ$3000,MATCH(1,INDEX(('ce raw data'!$A$2:$A$3000=C506)*('ce raw data'!$B$2:$B$3000=$B533),,),0),MATCH(SUBSTITUTE(C509,"Allele","Height"),'ce raw data'!$C$1:$CZ$1,0))="","-",INDEX('ce raw data'!$C$2:$CZ$3000,MATCH(1,INDEX(('ce raw data'!$A$2:$A$3000=C506)*('ce raw data'!$B$2:$B$3000=$B533),,),0),MATCH(SUBSTITUTE(C509,"Allele","Height"),'ce raw data'!$C$1:$CZ$1,0))),"-")</f>
        <v>-</v>
      </c>
      <c r="D532" s="8" t="str">
        <f>IFERROR(IF(INDEX('ce raw data'!$C$2:$CZ$3000,MATCH(1,INDEX(('ce raw data'!$A$2:$A$3000=C506)*('ce raw data'!$B$2:$B$3000=$B533),,),0),MATCH(SUBSTITUTE(D509,"Allele","Height"),'ce raw data'!$C$1:$CZ$1,0))="","-",INDEX('ce raw data'!$C$2:$CZ$3000,MATCH(1,INDEX(('ce raw data'!$A$2:$A$3000=C506)*('ce raw data'!$B$2:$B$3000=$B533),,),0),MATCH(SUBSTITUTE(D509,"Allele","Height"),'ce raw data'!$C$1:$CZ$1,0))),"-")</f>
        <v>-</v>
      </c>
      <c r="E532" s="8" t="str">
        <f>IFERROR(IF(INDEX('ce raw data'!$C$2:$CZ$3000,MATCH(1,INDEX(('ce raw data'!$A$2:$A$3000=C506)*('ce raw data'!$B$2:$B$3000=$B533),,),0),MATCH(SUBSTITUTE(E509,"Allele","Height"),'ce raw data'!$C$1:$CZ$1,0))="","-",INDEX('ce raw data'!$C$2:$CZ$3000,MATCH(1,INDEX(('ce raw data'!$A$2:$A$3000=C506)*('ce raw data'!$B$2:$B$3000=$B533),,),0),MATCH(SUBSTITUTE(E509,"Allele","Height"),'ce raw data'!$C$1:$CZ$1,0))),"-")</f>
        <v>-</v>
      </c>
      <c r="F532" s="8" t="str">
        <f>IFERROR(IF(INDEX('ce raw data'!$C$2:$CZ$3000,MATCH(1,INDEX(('ce raw data'!$A$2:$A$3000=C506)*('ce raw data'!$B$2:$B$3000=$B533),,),0),MATCH(SUBSTITUTE(F509,"Allele","Height"),'ce raw data'!$C$1:$CZ$1,0))="","-",INDEX('ce raw data'!$C$2:$CZ$3000,MATCH(1,INDEX(('ce raw data'!$A$2:$A$3000=C506)*('ce raw data'!$B$2:$B$3000=$B533),,),0),MATCH(SUBSTITUTE(F509,"Allele","Height"),'ce raw data'!$C$1:$CZ$1,0))),"-")</f>
        <v>-</v>
      </c>
      <c r="G532" s="8" t="str">
        <f>IFERROR(IF(INDEX('ce raw data'!$C$2:$CZ$3000,MATCH(1,INDEX(('ce raw data'!$A$2:$A$3000=C506)*('ce raw data'!$B$2:$B$3000=$B533),,),0),MATCH(SUBSTITUTE(G509,"Allele","Height"),'ce raw data'!$C$1:$CZ$1,0))="","-",INDEX('ce raw data'!$C$2:$CZ$3000,MATCH(1,INDEX(('ce raw data'!$A$2:$A$3000=C506)*('ce raw data'!$B$2:$B$3000=$B533),,),0),MATCH(SUBSTITUTE(G509,"Allele","Height"),'ce raw data'!$C$1:$CZ$1,0))),"-")</f>
        <v>-</v>
      </c>
      <c r="H532" s="8" t="str">
        <f>IFERROR(IF(INDEX('ce raw data'!$C$2:$CZ$3000,MATCH(1,INDEX(('ce raw data'!$A$2:$A$3000=C506)*('ce raw data'!$B$2:$B$3000=$B533),,),0),MATCH(SUBSTITUTE(H509,"Allele","Height"),'ce raw data'!$C$1:$CZ$1,0))="","-",INDEX('ce raw data'!$C$2:$CZ$3000,MATCH(1,INDEX(('ce raw data'!$A$2:$A$3000=C506)*('ce raw data'!$B$2:$B$3000=$B533),,),0),MATCH(SUBSTITUTE(H509,"Allele","Height"),'ce raw data'!$C$1:$CZ$1,0))),"-")</f>
        <v>-</v>
      </c>
      <c r="I532" s="8" t="str">
        <f>IFERROR(IF(INDEX('ce raw data'!$C$2:$CZ$3000,MATCH(1,INDEX(('ce raw data'!$A$2:$A$3000=C506)*('ce raw data'!$B$2:$B$3000=$B533),,),0),MATCH(SUBSTITUTE(I509,"Allele","Height"),'ce raw data'!$C$1:$CZ$1,0))="","-",INDEX('ce raw data'!$C$2:$CZ$3000,MATCH(1,INDEX(('ce raw data'!$A$2:$A$3000=C506)*('ce raw data'!$B$2:$B$3000=$B533),,),0),MATCH(SUBSTITUTE(I509,"Allele","Height"),'ce raw data'!$C$1:$CZ$1,0))),"-")</f>
        <v>-</v>
      </c>
      <c r="J532" s="8" t="str">
        <f>IFERROR(IF(INDEX('ce raw data'!$C$2:$CZ$3000,MATCH(1,INDEX(('ce raw data'!$A$2:$A$3000=C506)*('ce raw data'!$B$2:$B$3000=$B533),,),0),MATCH(SUBSTITUTE(J509,"Allele","Height"),'ce raw data'!$C$1:$CZ$1,0))="","-",INDEX('ce raw data'!$C$2:$CZ$3000,MATCH(1,INDEX(('ce raw data'!$A$2:$A$3000=C506)*('ce raw data'!$B$2:$B$3000=$B533),,),0),MATCH(SUBSTITUTE(J509,"Allele","Height"),'ce raw data'!$C$1:$CZ$1,0))),"-")</f>
        <v>-</v>
      </c>
      <c r="K532" s="8" t="str">
        <f>IFERROR(IF(INDEX('ce raw data'!$C$2:$CZ$3000,MATCH(1,INDEX(('ce raw data'!$A$2:$A$3000=C506)*('ce raw data'!$B$2:$B$3000=$B533),,),0),MATCH(SUBSTITUTE(K509,"Allele","Height"),'ce raw data'!$C$1:$CZ$1,0))="","-",INDEX('ce raw data'!$C$2:$CZ$3000,MATCH(1,INDEX(('ce raw data'!$A$2:$A$3000=C506)*('ce raw data'!$B$2:$B$3000=$B533),,),0),MATCH(SUBSTITUTE(K509,"Allele","Height"),'ce raw data'!$C$1:$CZ$1,0))),"-")</f>
        <v>-</v>
      </c>
      <c r="L532" s="8" t="str">
        <f>IFERROR(IF(INDEX('ce raw data'!$C$2:$CZ$3000,MATCH(1,INDEX(('ce raw data'!$A$2:$A$3000=C506)*('ce raw data'!$B$2:$B$3000=$B533),,),0),MATCH(SUBSTITUTE(L509,"Allele","Height"),'ce raw data'!$C$1:$CZ$1,0))="","-",INDEX('ce raw data'!$C$2:$CZ$3000,MATCH(1,INDEX(('ce raw data'!$A$2:$A$3000=C506)*('ce raw data'!$B$2:$B$3000=$B533),,),0),MATCH(SUBSTITUTE(L509,"Allele","Height"),'ce raw data'!$C$1:$CZ$1,0))),"-")</f>
        <v>-</v>
      </c>
      <c r="M532" s="8" t="str">
        <f>IFERROR(IF(INDEX('ce raw data'!$C$2:$CZ$3000,MATCH(1,INDEX(('ce raw data'!$A$2:$A$3000=C506)*('ce raw data'!$B$2:$B$3000=$B533),,),0),MATCH(SUBSTITUTE(M509,"Allele","Height"),'ce raw data'!$C$1:$CZ$1,0))="","-",INDEX('ce raw data'!$C$2:$CZ$3000,MATCH(1,INDEX(('ce raw data'!$A$2:$A$3000=C506)*('ce raw data'!$B$2:$B$3000=$B533),,),0),MATCH(SUBSTITUTE(M509,"Allele","Height"),'ce raw data'!$C$1:$CZ$1,0))),"-")</f>
        <v>-</v>
      </c>
      <c r="N532" s="8" t="str">
        <f>IFERROR(IF(INDEX('ce raw data'!$C$2:$CZ$3000,MATCH(1,INDEX(('ce raw data'!$A$2:$A$3000=C506)*('ce raw data'!$B$2:$B$3000=$B533),,),0),MATCH(SUBSTITUTE(N509,"Allele","Height"),'ce raw data'!$C$1:$CZ$1,0))="","-",INDEX('ce raw data'!$C$2:$CZ$3000,MATCH(1,INDEX(('ce raw data'!$A$2:$A$3000=C506)*('ce raw data'!$B$2:$B$3000=$B533),,),0),MATCH(SUBSTITUTE(N509,"Allele","Height"),'ce raw data'!$C$1:$CZ$1,0))),"-")</f>
        <v>-</v>
      </c>
    </row>
    <row r="533" spans="2:14" x14ac:dyDescent="0.4">
      <c r="B533" s="11" t="str">
        <f>'Allele Call Table'!$A$93</f>
        <v>Penta D</v>
      </c>
      <c r="C533" s="8" t="str">
        <f>IFERROR(IF(INDEX('ce raw data'!$C$2:$CZ$3000,MATCH(1,INDEX(('ce raw data'!$A$2:$A$3000=C506)*('ce raw data'!$B$2:$B$3000=$B533),,),0),MATCH(C509,'ce raw data'!$C$1:$CZ$1,0))="","-",INDEX('ce raw data'!$C$2:$CZ$3000,MATCH(1,INDEX(('ce raw data'!$A$2:$A$3000=C506)*('ce raw data'!$B$2:$B$3000=$B533),,),0),MATCH(C509,'ce raw data'!$C$1:$CZ$1,0))),"-")</f>
        <v>-</v>
      </c>
      <c r="D533" s="8" t="str">
        <f>IFERROR(IF(INDEX('ce raw data'!$C$2:$CZ$3000,MATCH(1,INDEX(('ce raw data'!$A$2:$A$3000=C506)*('ce raw data'!$B$2:$B$3000=$B533),,),0),MATCH(D509,'ce raw data'!$C$1:$CZ$1,0))="","-",INDEX('ce raw data'!$C$2:$CZ$3000,MATCH(1,INDEX(('ce raw data'!$A$2:$A$3000=C506)*('ce raw data'!$B$2:$B$3000=$B533),,),0),MATCH(D509,'ce raw data'!$C$1:$CZ$1,0))),"-")</f>
        <v>-</v>
      </c>
      <c r="E533" s="8" t="str">
        <f>IFERROR(IF(INDEX('ce raw data'!$C$2:$CZ$3000,MATCH(1,INDEX(('ce raw data'!$A$2:$A$3000=C506)*('ce raw data'!$B$2:$B$3000=$B533),,),0),MATCH(E509,'ce raw data'!$C$1:$CZ$1,0))="","-",INDEX('ce raw data'!$C$2:$CZ$3000,MATCH(1,INDEX(('ce raw data'!$A$2:$A$3000=C506)*('ce raw data'!$B$2:$B$3000=$B533),,),0),MATCH(E509,'ce raw data'!$C$1:$CZ$1,0))),"-")</f>
        <v>-</v>
      </c>
      <c r="F533" s="8" t="str">
        <f>IFERROR(IF(INDEX('ce raw data'!$C$2:$CZ$3000,MATCH(1,INDEX(('ce raw data'!$A$2:$A$3000=C506)*('ce raw data'!$B$2:$B$3000=$B533),,),0),MATCH(F509,'ce raw data'!$C$1:$CZ$1,0))="","-",INDEX('ce raw data'!$C$2:$CZ$3000,MATCH(1,INDEX(('ce raw data'!$A$2:$A$3000=C506)*('ce raw data'!$B$2:$B$3000=$B533),,),0),MATCH(F509,'ce raw data'!$C$1:$CZ$1,0))),"-")</f>
        <v>-</v>
      </c>
      <c r="G533" s="8" t="str">
        <f>IFERROR(IF(INDEX('ce raw data'!$C$2:$CZ$3000,MATCH(1,INDEX(('ce raw data'!$A$2:$A$3000=C506)*('ce raw data'!$B$2:$B$3000=$B533),,),0),MATCH(G509,'ce raw data'!$C$1:$CZ$1,0))="","-",INDEX('ce raw data'!$C$2:$CZ$3000,MATCH(1,INDEX(('ce raw data'!$A$2:$A$3000=C506)*('ce raw data'!$B$2:$B$3000=$B533),,),0),MATCH(G509,'ce raw data'!$C$1:$CZ$1,0))),"-")</f>
        <v>-</v>
      </c>
      <c r="H533" s="8" t="str">
        <f>IFERROR(IF(INDEX('ce raw data'!$C$2:$CZ$3000,MATCH(1,INDEX(('ce raw data'!$A$2:$A$3000=C506)*('ce raw data'!$B$2:$B$3000=$B533),,),0),MATCH(H509,'ce raw data'!$C$1:$CZ$1,0))="","-",INDEX('ce raw data'!$C$2:$CZ$3000,MATCH(1,INDEX(('ce raw data'!$A$2:$A$3000=C506)*('ce raw data'!$B$2:$B$3000=$B533),,),0),MATCH(H509,'ce raw data'!$C$1:$CZ$1,0))),"-")</f>
        <v>-</v>
      </c>
      <c r="I533" s="8" t="str">
        <f>IFERROR(IF(INDEX('ce raw data'!$C$2:$CZ$3000,MATCH(1,INDEX(('ce raw data'!$A$2:$A$3000=C506)*('ce raw data'!$B$2:$B$3000=$B533),,),0),MATCH(I509,'ce raw data'!$C$1:$CZ$1,0))="","-",INDEX('ce raw data'!$C$2:$CZ$3000,MATCH(1,INDEX(('ce raw data'!$A$2:$A$3000=C506)*('ce raw data'!$B$2:$B$3000=$B533),,),0),MATCH(I509,'ce raw data'!$C$1:$CZ$1,0))),"-")</f>
        <v>-</v>
      </c>
      <c r="J533" s="8" t="str">
        <f>IFERROR(IF(INDEX('ce raw data'!$C$2:$CZ$3000,MATCH(1,INDEX(('ce raw data'!$A$2:$A$3000=C506)*('ce raw data'!$B$2:$B$3000=$B533),,),0),MATCH(J509,'ce raw data'!$C$1:$CZ$1,0))="","-",INDEX('ce raw data'!$C$2:$CZ$3000,MATCH(1,INDEX(('ce raw data'!$A$2:$A$3000=C506)*('ce raw data'!$B$2:$B$3000=$B533),,),0),MATCH(J509,'ce raw data'!$C$1:$CZ$1,0))),"-")</f>
        <v>-</v>
      </c>
      <c r="K533" s="8" t="str">
        <f>IFERROR(IF(INDEX('ce raw data'!$C$2:$CZ$3000,MATCH(1,INDEX(('ce raw data'!$A$2:$A$3000=C506)*('ce raw data'!$B$2:$B$3000=$B533),,),0),MATCH(K509,'ce raw data'!$C$1:$CZ$1,0))="","-",INDEX('ce raw data'!$C$2:$CZ$3000,MATCH(1,INDEX(('ce raw data'!$A$2:$A$3000=C506)*('ce raw data'!$B$2:$B$3000=$B533),,),0),MATCH(K509,'ce raw data'!$C$1:$CZ$1,0))),"-")</f>
        <v>-</v>
      </c>
      <c r="L533" s="8" t="str">
        <f>IFERROR(IF(INDEX('ce raw data'!$C$2:$CZ$3000,MATCH(1,INDEX(('ce raw data'!$A$2:$A$3000=C506)*('ce raw data'!$B$2:$B$3000=$B533),,),0),MATCH(L509,'ce raw data'!$C$1:$CZ$1,0))="","-",INDEX('ce raw data'!$C$2:$CZ$3000,MATCH(1,INDEX(('ce raw data'!$A$2:$A$3000=C506)*('ce raw data'!$B$2:$B$3000=$B533),,),0),MATCH(L509,'ce raw data'!$C$1:$CZ$1,0))),"-")</f>
        <v>-</v>
      </c>
      <c r="M533" s="8" t="str">
        <f>IFERROR(IF(INDEX('ce raw data'!$C$2:$CZ$3000,MATCH(1,INDEX(('ce raw data'!$A$2:$A$3000=C506)*('ce raw data'!$B$2:$B$3000=$B533),,),0),MATCH(M509,'ce raw data'!$C$1:$CZ$1,0))="","-",INDEX('ce raw data'!$C$2:$CZ$3000,MATCH(1,INDEX(('ce raw data'!$A$2:$A$3000=C506)*('ce raw data'!$B$2:$B$3000=$B533),,),0),MATCH(M509,'ce raw data'!$C$1:$CZ$1,0))),"-")</f>
        <v>-</v>
      </c>
      <c r="N533" s="8" t="str">
        <f>IFERROR(IF(INDEX('ce raw data'!$C$2:$CZ$3000,MATCH(1,INDEX(('ce raw data'!$A$2:$A$3000=C506)*('ce raw data'!$B$2:$B$3000=$B533),,),0),MATCH(N509,'ce raw data'!$C$1:$CZ$1,0))="","-",INDEX('ce raw data'!$C$2:$CZ$3000,MATCH(1,INDEX(('ce raw data'!$A$2:$A$3000=C506)*('ce raw data'!$B$2:$B$3000=$B533),,),0),MATCH(N509,'ce raw data'!$C$1:$CZ$1,0))),"-")</f>
        <v>-</v>
      </c>
    </row>
    <row r="534" spans="2:14" hidden="1" x14ac:dyDescent="0.4">
      <c r="B534" s="10"/>
      <c r="C534" s="8" t="str">
        <f>IFERROR(IF(INDEX('ce raw data'!$C$2:$CZ$3000,MATCH(1,INDEX(('ce raw data'!$A$2:$A$3000=C506)*('ce raw data'!$B$2:$B$3000=$B535),,),0),MATCH(SUBSTITUTE(C509,"Allele","Height"),'ce raw data'!$C$1:$CZ$1,0))="","-",INDEX('ce raw data'!$C$2:$CZ$3000,MATCH(1,INDEX(('ce raw data'!$A$2:$A$3000=C506)*('ce raw data'!$B$2:$B$3000=$B535),,),0),MATCH(SUBSTITUTE(C509,"Allele","Height"),'ce raw data'!$C$1:$CZ$1,0))),"-")</f>
        <v>-</v>
      </c>
      <c r="D534" s="8" t="str">
        <f>IFERROR(IF(INDEX('ce raw data'!$C$2:$CZ$3000,MATCH(1,INDEX(('ce raw data'!$A$2:$A$3000=C506)*('ce raw data'!$B$2:$B$3000=$B535),,),0),MATCH(SUBSTITUTE(D509,"Allele","Height"),'ce raw data'!$C$1:$CZ$1,0))="","-",INDEX('ce raw data'!$C$2:$CZ$3000,MATCH(1,INDEX(('ce raw data'!$A$2:$A$3000=C506)*('ce raw data'!$B$2:$B$3000=$B535),,),0),MATCH(SUBSTITUTE(D509,"Allele","Height"),'ce raw data'!$C$1:$CZ$1,0))),"-")</f>
        <v>-</v>
      </c>
      <c r="E534" s="8" t="str">
        <f>IFERROR(IF(INDEX('ce raw data'!$C$2:$CZ$3000,MATCH(1,INDEX(('ce raw data'!$A$2:$A$3000=C506)*('ce raw data'!$B$2:$B$3000=$B535),,),0),MATCH(SUBSTITUTE(E509,"Allele","Height"),'ce raw data'!$C$1:$CZ$1,0))="","-",INDEX('ce raw data'!$C$2:$CZ$3000,MATCH(1,INDEX(('ce raw data'!$A$2:$A$3000=C506)*('ce raw data'!$B$2:$B$3000=$B535),,),0),MATCH(SUBSTITUTE(E509,"Allele","Height"),'ce raw data'!$C$1:$CZ$1,0))),"-")</f>
        <v>-</v>
      </c>
      <c r="F534" s="8" t="str">
        <f>IFERROR(IF(INDEX('ce raw data'!$C$2:$CZ$3000,MATCH(1,INDEX(('ce raw data'!$A$2:$A$3000=C506)*('ce raw data'!$B$2:$B$3000=$B535),,),0),MATCH(SUBSTITUTE(F509,"Allele","Height"),'ce raw data'!$C$1:$CZ$1,0))="","-",INDEX('ce raw data'!$C$2:$CZ$3000,MATCH(1,INDEX(('ce raw data'!$A$2:$A$3000=C506)*('ce raw data'!$B$2:$B$3000=$B535),,),0),MATCH(SUBSTITUTE(F509,"Allele","Height"),'ce raw data'!$C$1:$CZ$1,0))),"-")</f>
        <v>-</v>
      </c>
      <c r="G534" s="8" t="str">
        <f>IFERROR(IF(INDEX('ce raw data'!$C$2:$CZ$3000,MATCH(1,INDEX(('ce raw data'!$A$2:$A$3000=C506)*('ce raw data'!$B$2:$B$3000=$B535),,),0),MATCH(SUBSTITUTE(G509,"Allele","Height"),'ce raw data'!$C$1:$CZ$1,0))="","-",INDEX('ce raw data'!$C$2:$CZ$3000,MATCH(1,INDEX(('ce raw data'!$A$2:$A$3000=C506)*('ce raw data'!$B$2:$B$3000=$B535),,),0),MATCH(SUBSTITUTE(G509,"Allele","Height"),'ce raw data'!$C$1:$CZ$1,0))),"-")</f>
        <v>-</v>
      </c>
      <c r="H534" s="8" t="str">
        <f>IFERROR(IF(INDEX('ce raw data'!$C$2:$CZ$3000,MATCH(1,INDEX(('ce raw data'!$A$2:$A$3000=C506)*('ce raw data'!$B$2:$B$3000=$B535),,),0),MATCH(SUBSTITUTE(H509,"Allele","Height"),'ce raw data'!$C$1:$CZ$1,0))="","-",INDEX('ce raw data'!$C$2:$CZ$3000,MATCH(1,INDEX(('ce raw data'!$A$2:$A$3000=C506)*('ce raw data'!$B$2:$B$3000=$B535),,),0),MATCH(SUBSTITUTE(H509,"Allele","Height"),'ce raw data'!$C$1:$CZ$1,0))),"-")</f>
        <v>-</v>
      </c>
      <c r="I534" s="8" t="str">
        <f>IFERROR(IF(INDEX('ce raw data'!$C$2:$CZ$3000,MATCH(1,INDEX(('ce raw data'!$A$2:$A$3000=C506)*('ce raw data'!$B$2:$B$3000=$B535),,),0),MATCH(SUBSTITUTE(I509,"Allele","Height"),'ce raw data'!$C$1:$CZ$1,0))="","-",INDEX('ce raw data'!$C$2:$CZ$3000,MATCH(1,INDEX(('ce raw data'!$A$2:$A$3000=C506)*('ce raw data'!$B$2:$B$3000=$B535),,),0),MATCH(SUBSTITUTE(I509,"Allele","Height"),'ce raw data'!$C$1:$CZ$1,0))),"-")</f>
        <v>-</v>
      </c>
      <c r="J534" s="8" t="str">
        <f>IFERROR(IF(INDEX('ce raw data'!$C$2:$CZ$3000,MATCH(1,INDEX(('ce raw data'!$A$2:$A$3000=C506)*('ce raw data'!$B$2:$B$3000=$B535),,),0),MATCH(SUBSTITUTE(J509,"Allele","Height"),'ce raw data'!$C$1:$CZ$1,0))="","-",INDEX('ce raw data'!$C$2:$CZ$3000,MATCH(1,INDEX(('ce raw data'!$A$2:$A$3000=C506)*('ce raw data'!$B$2:$B$3000=$B535),,),0),MATCH(SUBSTITUTE(J509,"Allele","Height"),'ce raw data'!$C$1:$CZ$1,0))),"-")</f>
        <v>-</v>
      </c>
      <c r="K534" s="8" t="str">
        <f>IFERROR(IF(INDEX('ce raw data'!$C$2:$CZ$3000,MATCH(1,INDEX(('ce raw data'!$A$2:$A$3000=C506)*('ce raw data'!$B$2:$B$3000=$B535),,),0),MATCH(SUBSTITUTE(K509,"Allele","Height"),'ce raw data'!$C$1:$CZ$1,0))="","-",INDEX('ce raw data'!$C$2:$CZ$3000,MATCH(1,INDEX(('ce raw data'!$A$2:$A$3000=C506)*('ce raw data'!$B$2:$B$3000=$B535),,),0),MATCH(SUBSTITUTE(K509,"Allele","Height"),'ce raw data'!$C$1:$CZ$1,0))),"-")</f>
        <v>-</v>
      </c>
      <c r="L534" s="8" t="str">
        <f>IFERROR(IF(INDEX('ce raw data'!$C$2:$CZ$3000,MATCH(1,INDEX(('ce raw data'!$A$2:$A$3000=C506)*('ce raw data'!$B$2:$B$3000=$B535),,),0),MATCH(SUBSTITUTE(L509,"Allele","Height"),'ce raw data'!$C$1:$CZ$1,0))="","-",INDEX('ce raw data'!$C$2:$CZ$3000,MATCH(1,INDEX(('ce raw data'!$A$2:$A$3000=C506)*('ce raw data'!$B$2:$B$3000=$B535),,),0),MATCH(SUBSTITUTE(L509,"Allele","Height"),'ce raw data'!$C$1:$CZ$1,0))),"-")</f>
        <v>-</v>
      </c>
      <c r="M534" s="8" t="str">
        <f>IFERROR(IF(INDEX('ce raw data'!$C$2:$CZ$3000,MATCH(1,INDEX(('ce raw data'!$A$2:$A$3000=C506)*('ce raw data'!$B$2:$B$3000=$B535),,),0),MATCH(SUBSTITUTE(M509,"Allele","Height"),'ce raw data'!$C$1:$CZ$1,0))="","-",INDEX('ce raw data'!$C$2:$CZ$3000,MATCH(1,INDEX(('ce raw data'!$A$2:$A$3000=C506)*('ce raw data'!$B$2:$B$3000=$B535),,),0),MATCH(SUBSTITUTE(M509,"Allele","Height"),'ce raw data'!$C$1:$CZ$1,0))),"-")</f>
        <v>-</v>
      </c>
      <c r="N534" s="8" t="str">
        <f>IFERROR(IF(INDEX('ce raw data'!$C$2:$CZ$3000,MATCH(1,INDEX(('ce raw data'!$A$2:$A$3000=C506)*('ce raw data'!$B$2:$B$3000=$B535),,),0),MATCH(SUBSTITUTE(N509,"Allele","Height"),'ce raw data'!$C$1:$CZ$1,0))="","-",INDEX('ce raw data'!$C$2:$CZ$3000,MATCH(1,INDEX(('ce raw data'!$A$2:$A$3000=C506)*('ce raw data'!$B$2:$B$3000=$B535),,),0),MATCH(SUBSTITUTE(N509,"Allele","Height"),'ce raw data'!$C$1:$CZ$1,0))),"-")</f>
        <v>-</v>
      </c>
    </row>
    <row r="535" spans="2:14" x14ac:dyDescent="0.4">
      <c r="B535" s="14" t="str">
        <f>'Allele Call Table'!$A$95</f>
        <v>TH01</v>
      </c>
      <c r="C535" s="8" t="str">
        <f>IFERROR(IF(INDEX('ce raw data'!$C$2:$CZ$3000,MATCH(1,INDEX(('ce raw data'!$A$2:$A$3000=C506)*('ce raw data'!$B$2:$B$3000=$B535),,),0),MATCH(C509,'ce raw data'!$C$1:$CZ$1,0))="","-",INDEX('ce raw data'!$C$2:$CZ$3000,MATCH(1,INDEX(('ce raw data'!$A$2:$A$3000=C506)*('ce raw data'!$B$2:$B$3000=$B535),,),0),MATCH(C509,'ce raw data'!$C$1:$CZ$1,0))),"-")</f>
        <v>-</v>
      </c>
      <c r="D535" s="8" t="str">
        <f>IFERROR(IF(INDEX('ce raw data'!$C$2:$CZ$3000,MATCH(1,INDEX(('ce raw data'!$A$2:$A$3000=C506)*('ce raw data'!$B$2:$B$3000=$B535),,),0),MATCH(D509,'ce raw data'!$C$1:$CZ$1,0))="","-",INDEX('ce raw data'!$C$2:$CZ$3000,MATCH(1,INDEX(('ce raw data'!$A$2:$A$3000=C506)*('ce raw data'!$B$2:$B$3000=$B535),,),0),MATCH(D509,'ce raw data'!$C$1:$CZ$1,0))),"-")</f>
        <v>-</v>
      </c>
      <c r="E535" s="8" t="str">
        <f>IFERROR(IF(INDEX('ce raw data'!$C$2:$CZ$3000,MATCH(1,INDEX(('ce raw data'!$A$2:$A$3000=C506)*('ce raw data'!$B$2:$B$3000=$B535),,),0),MATCH(E509,'ce raw data'!$C$1:$CZ$1,0))="","-",INDEX('ce raw data'!$C$2:$CZ$3000,MATCH(1,INDEX(('ce raw data'!$A$2:$A$3000=C506)*('ce raw data'!$B$2:$B$3000=$B535),,),0),MATCH(E509,'ce raw data'!$C$1:$CZ$1,0))),"-")</f>
        <v>-</v>
      </c>
      <c r="F535" s="8" t="str">
        <f>IFERROR(IF(INDEX('ce raw data'!$C$2:$CZ$3000,MATCH(1,INDEX(('ce raw data'!$A$2:$A$3000=C506)*('ce raw data'!$B$2:$B$3000=$B535),,),0),MATCH(F509,'ce raw data'!$C$1:$CZ$1,0))="","-",INDEX('ce raw data'!$C$2:$CZ$3000,MATCH(1,INDEX(('ce raw data'!$A$2:$A$3000=C506)*('ce raw data'!$B$2:$B$3000=$B535),,),0),MATCH(F509,'ce raw data'!$C$1:$CZ$1,0))),"-")</f>
        <v>-</v>
      </c>
      <c r="G535" s="8" t="str">
        <f>IFERROR(IF(INDEX('ce raw data'!$C$2:$CZ$3000,MATCH(1,INDEX(('ce raw data'!$A$2:$A$3000=C506)*('ce raw data'!$B$2:$B$3000=$B535),,),0),MATCH(G509,'ce raw data'!$C$1:$CZ$1,0))="","-",INDEX('ce raw data'!$C$2:$CZ$3000,MATCH(1,INDEX(('ce raw data'!$A$2:$A$3000=C506)*('ce raw data'!$B$2:$B$3000=$B535),,),0),MATCH(G509,'ce raw data'!$C$1:$CZ$1,0))),"-")</f>
        <v>-</v>
      </c>
      <c r="H535" s="8" t="str">
        <f>IFERROR(IF(INDEX('ce raw data'!$C$2:$CZ$3000,MATCH(1,INDEX(('ce raw data'!$A$2:$A$3000=C506)*('ce raw data'!$B$2:$B$3000=$B535),,),0),MATCH(H509,'ce raw data'!$C$1:$CZ$1,0))="","-",INDEX('ce raw data'!$C$2:$CZ$3000,MATCH(1,INDEX(('ce raw data'!$A$2:$A$3000=C506)*('ce raw data'!$B$2:$B$3000=$B535),,),0),MATCH(H509,'ce raw data'!$C$1:$CZ$1,0))),"-")</f>
        <v>-</v>
      </c>
      <c r="I535" s="8" t="str">
        <f>IFERROR(IF(INDEX('ce raw data'!$C$2:$CZ$3000,MATCH(1,INDEX(('ce raw data'!$A$2:$A$3000=C506)*('ce raw data'!$B$2:$B$3000=$B535),,),0),MATCH(I509,'ce raw data'!$C$1:$CZ$1,0))="","-",INDEX('ce raw data'!$C$2:$CZ$3000,MATCH(1,INDEX(('ce raw data'!$A$2:$A$3000=C506)*('ce raw data'!$B$2:$B$3000=$B535),,),0),MATCH(I509,'ce raw data'!$C$1:$CZ$1,0))),"-")</f>
        <v>-</v>
      </c>
      <c r="J535" s="8" t="str">
        <f>IFERROR(IF(INDEX('ce raw data'!$C$2:$CZ$3000,MATCH(1,INDEX(('ce raw data'!$A$2:$A$3000=C506)*('ce raw data'!$B$2:$B$3000=$B535),,),0),MATCH(J509,'ce raw data'!$C$1:$CZ$1,0))="","-",INDEX('ce raw data'!$C$2:$CZ$3000,MATCH(1,INDEX(('ce raw data'!$A$2:$A$3000=C506)*('ce raw data'!$B$2:$B$3000=$B535),,),0),MATCH(J509,'ce raw data'!$C$1:$CZ$1,0))),"-")</f>
        <v>-</v>
      </c>
      <c r="K535" s="8" t="str">
        <f>IFERROR(IF(INDEX('ce raw data'!$C$2:$CZ$3000,MATCH(1,INDEX(('ce raw data'!$A$2:$A$3000=C506)*('ce raw data'!$B$2:$B$3000=$B535),,),0),MATCH(K509,'ce raw data'!$C$1:$CZ$1,0))="","-",INDEX('ce raw data'!$C$2:$CZ$3000,MATCH(1,INDEX(('ce raw data'!$A$2:$A$3000=C506)*('ce raw data'!$B$2:$B$3000=$B535),,),0),MATCH(K509,'ce raw data'!$C$1:$CZ$1,0))),"-")</f>
        <v>-</v>
      </c>
      <c r="L535" s="8" t="str">
        <f>IFERROR(IF(INDEX('ce raw data'!$C$2:$CZ$3000,MATCH(1,INDEX(('ce raw data'!$A$2:$A$3000=C506)*('ce raw data'!$B$2:$B$3000=$B535),,),0),MATCH(L509,'ce raw data'!$C$1:$CZ$1,0))="","-",INDEX('ce raw data'!$C$2:$CZ$3000,MATCH(1,INDEX(('ce raw data'!$A$2:$A$3000=C506)*('ce raw data'!$B$2:$B$3000=$B535),,),0),MATCH(L509,'ce raw data'!$C$1:$CZ$1,0))),"-")</f>
        <v>-</v>
      </c>
      <c r="M535" s="8" t="str">
        <f>IFERROR(IF(INDEX('ce raw data'!$C$2:$CZ$3000,MATCH(1,INDEX(('ce raw data'!$A$2:$A$3000=C506)*('ce raw data'!$B$2:$B$3000=$B535),,),0),MATCH(M509,'ce raw data'!$C$1:$CZ$1,0))="","-",INDEX('ce raw data'!$C$2:$CZ$3000,MATCH(1,INDEX(('ce raw data'!$A$2:$A$3000=C506)*('ce raw data'!$B$2:$B$3000=$B535),,),0),MATCH(M509,'ce raw data'!$C$1:$CZ$1,0))),"-")</f>
        <v>-</v>
      </c>
      <c r="N535" s="8" t="str">
        <f>IFERROR(IF(INDEX('ce raw data'!$C$2:$CZ$3000,MATCH(1,INDEX(('ce raw data'!$A$2:$A$3000=C506)*('ce raw data'!$B$2:$B$3000=$B535),,),0),MATCH(N509,'ce raw data'!$C$1:$CZ$1,0))="","-",INDEX('ce raw data'!$C$2:$CZ$3000,MATCH(1,INDEX(('ce raw data'!$A$2:$A$3000=C506)*('ce raw data'!$B$2:$B$3000=$B535),,),0),MATCH(N509,'ce raw data'!$C$1:$CZ$1,0))),"-")</f>
        <v>-</v>
      </c>
    </row>
    <row r="536" spans="2:14" hidden="1" x14ac:dyDescent="0.4">
      <c r="B536" s="14"/>
      <c r="C536" s="8" t="str">
        <f>IFERROR(IF(INDEX('ce raw data'!$C$2:$CZ$3000,MATCH(1,INDEX(('ce raw data'!$A$2:$A$3000=C506)*('ce raw data'!$B$2:$B$3000=$B537),,),0),MATCH(SUBSTITUTE(C509,"Allele","Height"),'ce raw data'!$C$1:$CZ$1,0))="","-",INDEX('ce raw data'!$C$2:$CZ$3000,MATCH(1,INDEX(('ce raw data'!$A$2:$A$3000=C506)*('ce raw data'!$B$2:$B$3000=$B537),,),0),MATCH(SUBSTITUTE(C509,"Allele","Height"),'ce raw data'!$C$1:$CZ$1,0))),"-")</f>
        <v>-</v>
      </c>
      <c r="D536" s="8" t="str">
        <f>IFERROR(IF(INDEX('ce raw data'!$C$2:$CZ$3000,MATCH(1,INDEX(('ce raw data'!$A$2:$A$3000=C506)*('ce raw data'!$B$2:$B$3000=$B537),,),0),MATCH(SUBSTITUTE(D509,"Allele","Height"),'ce raw data'!$C$1:$CZ$1,0))="","-",INDEX('ce raw data'!$C$2:$CZ$3000,MATCH(1,INDEX(('ce raw data'!$A$2:$A$3000=C506)*('ce raw data'!$B$2:$B$3000=$B537),,),0),MATCH(SUBSTITUTE(D509,"Allele","Height"),'ce raw data'!$C$1:$CZ$1,0))),"-")</f>
        <v>-</v>
      </c>
      <c r="E536" s="8" t="str">
        <f>IFERROR(IF(INDEX('ce raw data'!$C$2:$CZ$3000,MATCH(1,INDEX(('ce raw data'!$A$2:$A$3000=C506)*('ce raw data'!$B$2:$B$3000=$B537),,),0),MATCH(SUBSTITUTE(E509,"Allele","Height"),'ce raw data'!$C$1:$CZ$1,0))="","-",INDEX('ce raw data'!$C$2:$CZ$3000,MATCH(1,INDEX(('ce raw data'!$A$2:$A$3000=C506)*('ce raw data'!$B$2:$B$3000=$B537),,),0),MATCH(SUBSTITUTE(E509,"Allele","Height"),'ce raw data'!$C$1:$CZ$1,0))),"-")</f>
        <v>-</v>
      </c>
      <c r="F536" s="8" t="str">
        <f>IFERROR(IF(INDEX('ce raw data'!$C$2:$CZ$3000,MATCH(1,INDEX(('ce raw data'!$A$2:$A$3000=C506)*('ce raw data'!$B$2:$B$3000=$B537),,),0),MATCH(SUBSTITUTE(F509,"Allele","Height"),'ce raw data'!$C$1:$CZ$1,0))="","-",INDEX('ce raw data'!$C$2:$CZ$3000,MATCH(1,INDEX(('ce raw data'!$A$2:$A$3000=C506)*('ce raw data'!$B$2:$B$3000=$B537),,),0),MATCH(SUBSTITUTE(F509,"Allele","Height"),'ce raw data'!$C$1:$CZ$1,0))),"-")</f>
        <v>-</v>
      </c>
      <c r="G536" s="8" t="str">
        <f>IFERROR(IF(INDEX('ce raw data'!$C$2:$CZ$3000,MATCH(1,INDEX(('ce raw data'!$A$2:$A$3000=C506)*('ce raw data'!$B$2:$B$3000=$B537),,),0),MATCH(SUBSTITUTE(G509,"Allele","Height"),'ce raw data'!$C$1:$CZ$1,0))="","-",INDEX('ce raw data'!$C$2:$CZ$3000,MATCH(1,INDEX(('ce raw data'!$A$2:$A$3000=C506)*('ce raw data'!$B$2:$B$3000=$B537),,),0),MATCH(SUBSTITUTE(G509,"Allele","Height"),'ce raw data'!$C$1:$CZ$1,0))),"-")</f>
        <v>-</v>
      </c>
      <c r="H536" s="8" t="str">
        <f>IFERROR(IF(INDEX('ce raw data'!$C$2:$CZ$3000,MATCH(1,INDEX(('ce raw data'!$A$2:$A$3000=C506)*('ce raw data'!$B$2:$B$3000=$B537),,),0),MATCH(SUBSTITUTE(H509,"Allele","Height"),'ce raw data'!$C$1:$CZ$1,0))="","-",INDEX('ce raw data'!$C$2:$CZ$3000,MATCH(1,INDEX(('ce raw data'!$A$2:$A$3000=C506)*('ce raw data'!$B$2:$B$3000=$B537),,),0),MATCH(SUBSTITUTE(H509,"Allele","Height"),'ce raw data'!$C$1:$CZ$1,0))),"-")</f>
        <v>-</v>
      </c>
      <c r="I536" s="8" t="str">
        <f>IFERROR(IF(INDEX('ce raw data'!$C$2:$CZ$3000,MATCH(1,INDEX(('ce raw data'!$A$2:$A$3000=C506)*('ce raw data'!$B$2:$B$3000=$B537),,),0),MATCH(SUBSTITUTE(I509,"Allele","Height"),'ce raw data'!$C$1:$CZ$1,0))="","-",INDEX('ce raw data'!$C$2:$CZ$3000,MATCH(1,INDEX(('ce raw data'!$A$2:$A$3000=C506)*('ce raw data'!$B$2:$B$3000=$B537),,),0),MATCH(SUBSTITUTE(I509,"Allele","Height"),'ce raw data'!$C$1:$CZ$1,0))),"-")</f>
        <v>-</v>
      </c>
      <c r="J536" s="8" t="str">
        <f>IFERROR(IF(INDEX('ce raw data'!$C$2:$CZ$3000,MATCH(1,INDEX(('ce raw data'!$A$2:$A$3000=C506)*('ce raw data'!$B$2:$B$3000=$B537),,),0),MATCH(SUBSTITUTE(J509,"Allele","Height"),'ce raw data'!$C$1:$CZ$1,0))="","-",INDEX('ce raw data'!$C$2:$CZ$3000,MATCH(1,INDEX(('ce raw data'!$A$2:$A$3000=C506)*('ce raw data'!$B$2:$B$3000=$B537),,),0),MATCH(SUBSTITUTE(J509,"Allele","Height"),'ce raw data'!$C$1:$CZ$1,0))),"-")</f>
        <v>-</v>
      </c>
      <c r="K536" s="8" t="str">
        <f>IFERROR(IF(INDEX('ce raw data'!$C$2:$CZ$3000,MATCH(1,INDEX(('ce raw data'!$A$2:$A$3000=C506)*('ce raw data'!$B$2:$B$3000=$B537),,),0),MATCH(SUBSTITUTE(K509,"Allele","Height"),'ce raw data'!$C$1:$CZ$1,0))="","-",INDEX('ce raw data'!$C$2:$CZ$3000,MATCH(1,INDEX(('ce raw data'!$A$2:$A$3000=C506)*('ce raw data'!$B$2:$B$3000=$B537),,),0),MATCH(SUBSTITUTE(K509,"Allele","Height"),'ce raw data'!$C$1:$CZ$1,0))),"-")</f>
        <v>-</v>
      </c>
      <c r="L536" s="8" t="str">
        <f>IFERROR(IF(INDEX('ce raw data'!$C$2:$CZ$3000,MATCH(1,INDEX(('ce raw data'!$A$2:$A$3000=C506)*('ce raw data'!$B$2:$B$3000=$B537),,),0),MATCH(SUBSTITUTE(L509,"Allele","Height"),'ce raw data'!$C$1:$CZ$1,0))="","-",INDEX('ce raw data'!$C$2:$CZ$3000,MATCH(1,INDEX(('ce raw data'!$A$2:$A$3000=C506)*('ce raw data'!$B$2:$B$3000=$B537),,),0),MATCH(SUBSTITUTE(L509,"Allele","Height"),'ce raw data'!$C$1:$CZ$1,0))),"-")</f>
        <v>-</v>
      </c>
      <c r="M536" s="8" t="str">
        <f>IFERROR(IF(INDEX('ce raw data'!$C$2:$CZ$3000,MATCH(1,INDEX(('ce raw data'!$A$2:$A$3000=C506)*('ce raw data'!$B$2:$B$3000=$B537),,),0),MATCH(SUBSTITUTE(M509,"Allele","Height"),'ce raw data'!$C$1:$CZ$1,0))="","-",INDEX('ce raw data'!$C$2:$CZ$3000,MATCH(1,INDEX(('ce raw data'!$A$2:$A$3000=C506)*('ce raw data'!$B$2:$B$3000=$B537),,),0),MATCH(SUBSTITUTE(M509,"Allele","Height"),'ce raw data'!$C$1:$CZ$1,0))),"-")</f>
        <v>-</v>
      </c>
      <c r="N536" s="8" t="str">
        <f>IFERROR(IF(INDEX('ce raw data'!$C$2:$CZ$3000,MATCH(1,INDEX(('ce raw data'!$A$2:$A$3000=C506)*('ce raw data'!$B$2:$B$3000=$B537),,),0),MATCH(SUBSTITUTE(N509,"Allele","Height"),'ce raw data'!$C$1:$CZ$1,0))="","-",INDEX('ce raw data'!$C$2:$CZ$3000,MATCH(1,INDEX(('ce raw data'!$A$2:$A$3000=C506)*('ce raw data'!$B$2:$B$3000=$B537),,),0),MATCH(SUBSTITUTE(N509,"Allele","Height"),'ce raw data'!$C$1:$CZ$1,0))),"-")</f>
        <v>-</v>
      </c>
    </row>
    <row r="537" spans="2:14" x14ac:dyDescent="0.4">
      <c r="B537" s="14" t="str">
        <f>'Allele Call Table'!$A$97</f>
        <v>vWA</v>
      </c>
      <c r="C537" s="8" t="str">
        <f>IFERROR(IF(INDEX('ce raw data'!$C$2:$CZ$3000,MATCH(1,INDEX(('ce raw data'!$A$2:$A$3000=C506)*('ce raw data'!$B$2:$B$3000=$B537),,),0),MATCH(C509,'ce raw data'!$C$1:$CZ$1,0))="","-",INDEX('ce raw data'!$C$2:$CZ$3000,MATCH(1,INDEX(('ce raw data'!$A$2:$A$3000=C506)*('ce raw data'!$B$2:$B$3000=$B537),,),0),MATCH(C509,'ce raw data'!$C$1:$CZ$1,0))),"-")</f>
        <v>-</v>
      </c>
      <c r="D537" s="8" t="str">
        <f>IFERROR(IF(INDEX('ce raw data'!$C$2:$CZ$3000,MATCH(1,INDEX(('ce raw data'!$A$2:$A$3000=C506)*('ce raw data'!$B$2:$B$3000=$B537),,),0),MATCH(D509,'ce raw data'!$C$1:$CZ$1,0))="","-",INDEX('ce raw data'!$C$2:$CZ$3000,MATCH(1,INDEX(('ce raw data'!$A$2:$A$3000=C506)*('ce raw data'!$B$2:$B$3000=$B537),,),0),MATCH(D509,'ce raw data'!$C$1:$CZ$1,0))),"-")</f>
        <v>-</v>
      </c>
      <c r="E537" s="8" t="str">
        <f>IFERROR(IF(INDEX('ce raw data'!$C$2:$CZ$3000,MATCH(1,INDEX(('ce raw data'!$A$2:$A$3000=C506)*('ce raw data'!$B$2:$B$3000=$B537),,),0),MATCH(E509,'ce raw data'!$C$1:$CZ$1,0))="","-",INDEX('ce raw data'!$C$2:$CZ$3000,MATCH(1,INDEX(('ce raw data'!$A$2:$A$3000=C506)*('ce raw data'!$B$2:$B$3000=$B537),,),0),MATCH(E509,'ce raw data'!$C$1:$CZ$1,0))),"-")</f>
        <v>-</v>
      </c>
      <c r="F537" s="8" t="str">
        <f>IFERROR(IF(INDEX('ce raw data'!$C$2:$CZ$3000,MATCH(1,INDEX(('ce raw data'!$A$2:$A$3000=C506)*('ce raw data'!$B$2:$B$3000=$B537),,),0),MATCH(F509,'ce raw data'!$C$1:$CZ$1,0))="","-",INDEX('ce raw data'!$C$2:$CZ$3000,MATCH(1,INDEX(('ce raw data'!$A$2:$A$3000=C506)*('ce raw data'!$B$2:$B$3000=$B537),,),0),MATCH(F509,'ce raw data'!$C$1:$CZ$1,0))),"-")</f>
        <v>-</v>
      </c>
      <c r="G537" s="8" t="str">
        <f>IFERROR(IF(INDEX('ce raw data'!$C$2:$CZ$3000,MATCH(1,INDEX(('ce raw data'!$A$2:$A$3000=C506)*('ce raw data'!$B$2:$B$3000=$B537),,),0),MATCH(G509,'ce raw data'!$C$1:$CZ$1,0))="","-",INDEX('ce raw data'!$C$2:$CZ$3000,MATCH(1,INDEX(('ce raw data'!$A$2:$A$3000=C506)*('ce raw data'!$B$2:$B$3000=$B537),,),0),MATCH(G509,'ce raw data'!$C$1:$CZ$1,0))),"-")</f>
        <v>-</v>
      </c>
      <c r="H537" s="8" t="str">
        <f>IFERROR(IF(INDEX('ce raw data'!$C$2:$CZ$3000,MATCH(1,INDEX(('ce raw data'!$A$2:$A$3000=C506)*('ce raw data'!$B$2:$B$3000=$B537),,),0),MATCH(H509,'ce raw data'!$C$1:$CZ$1,0))="","-",INDEX('ce raw data'!$C$2:$CZ$3000,MATCH(1,INDEX(('ce raw data'!$A$2:$A$3000=C506)*('ce raw data'!$B$2:$B$3000=$B537),,),0),MATCH(H509,'ce raw data'!$C$1:$CZ$1,0))),"-")</f>
        <v>-</v>
      </c>
      <c r="I537" s="8" t="str">
        <f>IFERROR(IF(INDEX('ce raw data'!$C$2:$CZ$3000,MATCH(1,INDEX(('ce raw data'!$A$2:$A$3000=C506)*('ce raw data'!$B$2:$B$3000=$B537),,),0),MATCH(I509,'ce raw data'!$C$1:$CZ$1,0))="","-",INDEX('ce raw data'!$C$2:$CZ$3000,MATCH(1,INDEX(('ce raw data'!$A$2:$A$3000=C506)*('ce raw data'!$B$2:$B$3000=$B537),,),0),MATCH(I509,'ce raw data'!$C$1:$CZ$1,0))),"-")</f>
        <v>-</v>
      </c>
      <c r="J537" s="8" t="str">
        <f>IFERROR(IF(INDEX('ce raw data'!$C$2:$CZ$3000,MATCH(1,INDEX(('ce raw data'!$A$2:$A$3000=C506)*('ce raw data'!$B$2:$B$3000=$B537),,),0),MATCH(J509,'ce raw data'!$C$1:$CZ$1,0))="","-",INDEX('ce raw data'!$C$2:$CZ$3000,MATCH(1,INDEX(('ce raw data'!$A$2:$A$3000=C506)*('ce raw data'!$B$2:$B$3000=$B537),,),0),MATCH(J509,'ce raw data'!$C$1:$CZ$1,0))),"-")</f>
        <v>-</v>
      </c>
      <c r="K537" s="8" t="str">
        <f>IFERROR(IF(INDEX('ce raw data'!$C$2:$CZ$3000,MATCH(1,INDEX(('ce raw data'!$A$2:$A$3000=C506)*('ce raw data'!$B$2:$B$3000=$B537),,),0),MATCH(K509,'ce raw data'!$C$1:$CZ$1,0))="","-",INDEX('ce raw data'!$C$2:$CZ$3000,MATCH(1,INDEX(('ce raw data'!$A$2:$A$3000=C506)*('ce raw data'!$B$2:$B$3000=$B537),,),0),MATCH(K509,'ce raw data'!$C$1:$CZ$1,0))),"-")</f>
        <v>-</v>
      </c>
      <c r="L537" s="8" t="str">
        <f>IFERROR(IF(INDEX('ce raw data'!$C$2:$CZ$3000,MATCH(1,INDEX(('ce raw data'!$A$2:$A$3000=C506)*('ce raw data'!$B$2:$B$3000=$B537),,),0),MATCH(L509,'ce raw data'!$C$1:$CZ$1,0))="","-",INDEX('ce raw data'!$C$2:$CZ$3000,MATCH(1,INDEX(('ce raw data'!$A$2:$A$3000=C506)*('ce raw data'!$B$2:$B$3000=$B537),,),0),MATCH(L509,'ce raw data'!$C$1:$CZ$1,0))),"-")</f>
        <v>-</v>
      </c>
      <c r="M537" s="8" t="str">
        <f>IFERROR(IF(INDEX('ce raw data'!$C$2:$CZ$3000,MATCH(1,INDEX(('ce raw data'!$A$2:$A$3000=C506)*('ce raw data'!$B$2:$B$3000=$B537),,),0),MATCH(M509,'ce raw data'!$C$1:$CZ$1,0))="","-",INDEX('ce raw data'!$C$2:$CZ$3000,MATCH(1,INDEX(('ce raw data'!$A$2:$A$3000=C506)*('ce raw data'!$B$2:$B$3000=$B537),,),0),MATCH(M509,'ce raw data'!$C$1:$CZ$1,0))),"-")</f>
        <v>-</v>
      </c>
      <c r="N537" s="8" t="str">
        <f>IFERROR(IF(INDEX('ce raw data'!$C$2:$CZ$3000,MATCH(1,INDEX(('ce raw data'!$A$2:$A$3000=C506)*('ce raw data'!$B$2:$B$3000=$B537),,),0),MATCH(N509,'ce raw data'!$C$1:$CZ$1,0))="","-",INDEX('ce raw data'!$C$2:$CZ$3000,MATCH(1,INDEX(('ce raw data'!$A$2:$A$3000=C506)*('ce raw data'!$B$2:$B$3000=$B537),,),0),MATCH(N509,'ce raw data'!$C$1:$CZ$1,0))),"-")</f>
        <v>-</v>
      </c>
    </row>
    <row r="538" spans="2:14" hidden="1" x14ac:dyDescent="0.4">
      <c r="B538" s="14"/>
      <c r="C538" s="8" t="str">
        <f>IFERROR(IF(INDEX('ce raw data'!$C$2:$CZ$3000,MATCH(1,INDEX(('ce raw data'!$A$2:$A$3000=C506)*('ce raw data'!$B$2:$B$3000=$B539),,),0),MATCH(SUBSTITUTE(C509,"Allele","Height"),'ce raw data'!$C$1:$CZ$1,0))="","-",INDEX('ce raw data'!$C$2:$CZ$3000,MATCH(1,INDEX(('ce raw data'!$A$2:$A$3000=C506)*('ce raw data'!$B$2:$B$3000=$B539),,),0),MATCH(SUBSTITUTE(C509,"Allele","Height"),'ce raw data'!$C$1:$CZ$1,0))),"-")</f>
        <v>-</v>
      </c>
      <c r="D538" s="8" t="str">
        <f>IFERROR(IF(INDEX('ce raw data'!$C$2:$CZ$3000,MATCH(1,INDEX(('ce raw data'!$A$2:$A$3000=C506)*('ce raw data'!$B$2:$B$3000=$B539),,),0),MATCH(SUBSTITUTE(D509,"Allele","Height"),'ce raw data'!$C$1:$CZ$1,0))="","-",INDEX('ce raw data'!$C$2:$CZ$3000,MATCH(1,INDEX(('ce raw data'!$A$2:$A$3000=C506)*('ce raw data'!$B$2:$B$3000=$B539),,),0),MATCH(SUBSTITUTE(D509,"Allele","Height"),'ce raw data'!$C$1:$CZ$1,0))),"-")</f>
        <v>-</v>
      </c>
      <c r="E538" s="8" t="str">
        <f>IFERROR(IF(INDEX('ce raw data'!$C$2:$CZ$3000,MATCH(1,INDEX(('ce raw data'!$A$2:$A$3000=C506)*('ce raw data'!$B$2:$B$3000=$B539),,),0),MATCH(SUBSTITUTE(E509,"Allele","Height"),'ce raw data'!$C$1:$CZ$1,0))="","-",INDEX('ce raw data'!$C$2:$CZ$3000,MATCH(1,INDEX(('ce raw data'!$A$2:$A$3000=C506)*('ce raw data'!$B$2:$B$3000=$B539),,),0),MATCH(SUBSTITUTE(E509,"Allele","Height"),'ce raw data'!$C$1:$CZ$1,0))),"-")</f>
        <v>-</v>
      </c>
      <c r="F538" s="8" t="str">
        <f>IFERROR(IF(INDEX('ce raw data'!$C$2:$CZ$3000,MATCH(1,INDEX(('ce raw data'!$A$2:$A$3000=C506)*('ce raw data'!$B$2:$B$3000=$B539),,),0),MATCH(SUBSTITUTE(F509,"Allele","Height"),'ce raw data'!$C$1:$CZ$1,0))="","-",INDEX('ce raw data'!$C$2:$CZ$3000,MATCH(1,INDEX(('ce raw data'!$A$2:$A$3000=C506)*('ce raw data'!$B$2:$B$3000=$B539),,),0),MATCH(SUBSTITUTE(F509,"Allele","Height"),'ce raw data'!$C$1:$CZ$1,0))),"-")</f>
        <v>-</v>
      </c>
      <c r="G538" s="8" t="str">
        <f>IFERROR(IF(INDEX('ce raw data'!$C$2:$CZ$3000,MATCH(1,INDEX(('ce raw data'!$A$2:$A$3000=C506)*('ce raw data'!$B$2:$B$3000=$B539),,),0),MATCH(SUBSTITUTE(G509,"Allele","Height"),'ce raw data'!$C$1:$CZ$1,0))="","-",INDEX('ce raw data'!$C$2:$CZ$3000,MATCH(1,INDEX(('ce raw data'!$A$2:$A$3000=C506)*('ce raw data'!$B$2:$B$3000=$B539),,),0),MATCH(SUBSTITUTE(G509,"Allele","Height"),'ce raw data'!$C$1:$CZ$1,0))),"-")</f>
        <v>-</v>
      </c>
      <c r="H538" s="8" t="str">
        <f>IFERROR(IF(INDEX('ce raw data'!$C$2:$CZ$3000,MATCH(1,INDEX(('ce raw data'!$A$2:$A$3000=C506)*('ce raw data'!$B$2:$B$3000=$B539),,),0),MATCH(SUBSTITUTE(H509,"Allele","Height"),'ce raw data'!$C$1:$CZ$1,0))="","-",INDEX('ce raw data'!$C$2:$CZ$3000,MATCH(1,INDEX(('ce raw data'!$A$2:$A$3000=C506)*('ce raw data'!$B$2:$B$3000=$B539),,),0),MATCH(SUBSTITUTE(H509,"Allele","Height"),'ce raw data'!$C$1:$CZ$1,0))),"-")</f>
        <v>-</v>
      </c>
      <c r="I538" s="8" t="str">
        <f>IFERROR(IF(INDEX('ce raw data'!$C$2:$CZ$3000,MATCH(1,INDEX(('ce raw data'!$A$2:$A$3000=C506)*('ce raw data'!$B$2:$B$3000=$B539),,),0),MATCH(SUBSTITUTE(I509,"Allele","Height"),'ce raw data'!$C$1:$CZ$1,0))="","-",INDEX('ce raw data'!$C$2:$CZ$3000,MATCH(1,INDEX(('ce raw data'!$A$2:$A$3000=C506)*('ce raw data'!$B$2:$B$3000=$B539),,),0),MATCH(SUBSTITUTE(I509,"Allele","Height"),'ce raw data'!$C$1:$CZ$1,0))),"-")</f>
        <v>-</v>
      </c>
      <c r="J538" s="8" t="str">
        <f>IFERROR(IF(INDEX('ce raw data'!$C$2:$CZ$3000,MATCH(1,INDEX(('ce raw data'!$A$2:$A$3000=C506)*('ce raw data'!$B$2:$B$3000=$B539),,),0),MATCH(SUBSTITUTE(J509,"Allele","Height"),'ce raw data'!$C$1:$CZ$1,0))="","-",INDEX('ce raw data'!$C$2:$CZ$3000,MATCH(1,INDEX(('ce raw data'!$A$2:$A$3000=C506)*('ce raw data'!$B$2:$B$3000=$B539),,),0),MATCH(SUBSTITUTE(J509,"Allele","Height"),'ce raw data'!$C$1:$CZ$1,0))),"-")</f>
        <v>-</v>
      </c>
      <c r="K538" s="8" t="str">
        <f>IFERROR(IF(INDEX('ce raw data'!$C$2:$CZ$3000,MATCH(1,INDEX(('ce raw data'!$A$2:$A$3000=C506)*('ce raw data'!$B$2:$B$3000=$B539),,),0),MATCH(SUBSTITUTE(K509,"Allele","Height"),'ce raw data'!$C$1:$CZ$1,0))="","-",INDEX('ce raw data'!$C$2:$CZ$3000,MATCH(1,INDEX(('ce raw data'!$A$2:$A$3000=C506)*('ce raw data'!$B$2:$B$3000=$B539),,),0),MATCH(SUBSTITUTE(K509,"Allele","Height"),'ce raw data'!$C$1:$CZ$1,0))),"-")</f>
        <v>-</v>
      </c>
      <c r="L538" s="8" t="str">
        <f>IFERROR(IF(INDEX('ce raw data'!$C$2:$CZ$3000,MATCH(1,INDEX(('ce raw data'!$A$2:$A$3000=C506)*('ce raw data'!$B$2:$B$3000=$B539),,),0),MATCH(SUBSTITUTE(L509,"Allele","Height"),'ce raw data'!$C$1:$CZ$1,0))="","-",INDEX('ce raw data'!$C$2:$CZ$3000,MATCH(1,INDEX(('ce raw data'!$A$2:$A$3000=C506)*('ce raw data'!$B$2:$B$3000=$B539),,),0),MATCH(SUBSTITUTE(L509,"Allele","Height"),'ce raw data'!$C$1:$CZ$1,0))),"-")</f>
        <v>-</v>
      </c>
      <c r="M538" s="8" t="str">
        <f>IFERROR(IF(INDEX('ce raw data'!$C$2:$CZ$3000,MATCH(1,INDEX(('ce raw data'!$A$2:$A$3000=C506)*('ce raw data'!$B$2:$B$3000=$B539),,),0),MATCH(SUBSTITUTE(M509,"Allele","Height"),'ce raw data'!$C$1:$CZ$1,0))="","-",INDEX('ce raw data'!$C$2:$CZ$3000,MATCH(1,INDEX(('ce raw data'!$A$2:$A$3000=C506)*('ce raw data'!$B$2:$B$3000=$B539),,),0),MATCH(SUBSTITUTE(M509,"Allele","Height"),'ce raw data'!$C$1:$CZ$1,0))),"-")</f>
        <v>-</v>
      </c>
      <c r="N538" s="8" t="str">
        <f>IFERROR(IF(INDEX('ce raw data'!$C$2:$CZ$3000,MATCH(1,INDEX(('ce raw data'!$A$2:$A$3000=C506)*('ce raw data'!$B$2:$B$3000=$B539),,),0),MATCH(SUBSTITUTE(N509,"Allele","Height"),'ce raw data'!$C$1:$CZ$1,0))="","-",INDEX('ce raw data'!$C$2:$CZ$3000,MATCH(1,INDEX(('ce raw data'!$A$2:$A$3000=C506)*('ce raw data'!$B$2:$B$3000=$B539),,),0),MATCH(SUBSTITUTE(N509,"Allele","Height"),'ce raw data'!$C$1:$CZ$1,0))),"-")</f>
        <v>-</v>
      </c>
    </row>
    <row r="539" spans="2:14" x14ac:dyDescent="0.4">
      <c r="B539" s="14" t="str">
        <f>'Allele Call Table'!$A$99</f>
        <v>D21S11</v>
      </c>
      <c r="C539" s="8" t="str">
        <f>IFERROR(IF(INDEX('ce raw data'!$C$2:$CZ$3000,MATCH(1,INDEX(('ce raw data'!$A$2:$A$3000=C506)*('ce raw data'!$B$2:$B$3000=$B539),,),0),MATCH(C509,'ce raw data'!$C$1:$CZ$1,0))="","-",INDEX('ce raw data'!$C$2:$CZ$3000,MATCH(1,INDEX(('ce raw data'!$A$2:$A$3000=C506)*('ce raw data'!$B$2:$B$3000=$B539),,),0),MATCH(C509,'ce raw data'!$C$1:$CZ$1,0))),"-")</f>
        <v>-</v>
      </c>
      <c r="D539" s="8" t="str">
        <f>IFERROR(IF(INDEX('ce raw data'!$C$2:$CZ$3000,MATCH(1,INDEX(('ce raw data'!$A$2:$A$3000=C506)*('ce raw data'!$B$2:$B$3000=$B539),,),0),MATCH(D509,'ce raw data'!$C$1:$CZ$1,0))="","-",INDEX('ce raw data'!$C$2:$CZ$3000,MATCH(1,INDEX(('ce raw data'!$A$2:$A$3000=C506)*('ce raw data'!$B$2:$B$3000=$B539),,),0),MATCH(D509,'ce raw data'!$C$1:$CZ$1,0))),"-")</f>
        <v>-</v>
      </c>
      <c r="E539" s="8" t="str">
        <f>IFERROR(IF(INDEX('ce raw data'!$C$2:$CZ$3000,MATCH(1,INDEX(('ce raw data'!$A$2:$A$3000=C506)*('ce raw data'!$B$2:$B$3000=$B539),,),0),MATCH(E509,'ce raw data'!$C$1:$CZ$1,0))="","-",INDEX('ce raw data'!$C$2:$CZ$3000,MATCH(1,INDEX(('ce raw data'!$A$2:$A$3000=C506)*('ce raw data'!$B$2:$B$3000=$B539),,),0),MATCH(E509,'ce raw data'!$C$1:$CZ$1,0))),"-")</f>
        <v>-</v>
      </c>
      <c r="F539" s="8" t="str">
        <f>IFERROR(IF(INDEX('ce raw data'!$C$2:$CZ$3000,MATCH(1,INDEX(('ce raw data'!$A$2:$A$3000=C506)*('ce raw data'!$B$2:$B$3000=$B539),,),0),MATCH(F509,'ce raw data'!$C$1:$CZ$1,0))="","-",INDEX('ce raw data'!$C$2:$CZ$3000,MATCH(1,INDEX(('ce raw data'!$A$2:$A$3000=C506)*('ce raw data'!$B$2:$B$3000=$B539),,),0),MATCH(F509,'ce raw data'!$C$1:$CZ$1,0))),"-")</f>
        <v>-</v>
      </c>
      <c r="G539" s="8" t="str">
        <f>IFERROR(IF(INDEX('ce raw data'!$C$2:$CZ$3000,MATCH(1,INDEX(('ce raw data'!$A$2:$A$3000=C506)*('ce raw data'!$B$2:$B$3000=$B539),,),0),MATCH(G509,'ce raw data'!$C$1:$CZ$1,0))="","-",INDEX('ce raw data'!$C$2:$CZ$3000,MATCH(1,INDEX(('ce raw data'!$A$2:$A$3000=C506)*('ce raw data'!$B$2:$B$3000=$B539),,),0),MATCH(G509,'ce raw data'!$C$1:$CZ$1,0))),"-")</f>
        <v>-</v>
      </c>
      <c r="H539" s="8" t="str">
        <f>IFERROR(IF(INDEX('ce raw data'!$C$2:$CZ$3000,MATCH(1,INDEX(('ce raw data'!$A$2:$A$3000=C506)*('ce raw data'!$B$2:$B$3000=$B539),,),0),MATCH(H509,'ce raw data'!$C$1:$CZ$1,0))="","-",INDEX('ce raw data'!$C$2:$CZ$3000,MATCH(1,INDEX(('ce raw data'!$A$2:$A$3000=C506)*('ce raw data'!$B$2:$B$3000=$B539),,),0),MATCH(H509,'ce raw data'!$C$1:$CZ$1,0))),"-")</f>
        <v>-</v>
      </c>
      <c r="I539" s="8" t="str">
        <f>IFERROR(IF(INDEX('ce raw data'!$C$2:$CZ$3000,MATCH(1,INDEX(('ce raw data'!$A$2:$A$3000=C506)*('ce raw data'!$B$2:$B$3000=$B539),,),0),MATCH(I509,'ce raw data'!$C$1:$CZ$1,0))="","-",INDEX('ce raw data'!$C$2:$CZ$3000,MATCH(1,INDEX(('ce raw data'!$A$2:$A$3000=C506)*('ce raw data'!$B$2:$B$3000=$B539),,),0),MATCH(I509,'ce raw data'!$C$1:$CZ$1,0))),"-")</f>
        <v>-</v>
      </c>
      <c r="J539" s="8" t="str">
        <f>IFERROR(IF(INDEX('ce raw data'!$C$2:$CZ$3000,MATCH(1,INDEX(('ce raw data'!$A$2:$A$3000=C506)*('ce raw data'!$B$2:$B$3000=$B539),,),0),MATCH(J509,'ce raw data'!$C$1:$CZ$1,0))="","-",INDEX('ce raw data'!$C$2:$CZ$3000,MATCH(1,INDEX(('ce raw data'!$A$2:$A$3000=C506)*('ce raw data'!$B$2:$B$3000=$B539),,),0),MATCH(J509,'ce raw data'!$C$1:$CZ$1,0))),"-")</f>
        <v>-</v>
      </c>
      <c r="K539" s="8" t="str">
        <f>IFERROR(IF(INDEX('ce raw data'!$C$2:$CZ$3000,MATCH(1,INDEX(('ce raw data'!$A$2:$A$3000=C506)*('ce raw data'!$B$2:$B$3000=$B539),,),0),MATCH(K509,'ce raw data'!$C$1:$CZ$1,0))="","-",INDEX('ce raw data'!$C$2:$CZ$3000,MATCH(1,INDEX(('ce raw data'!$A$2:$A$3000=C506)*('ce raw data'!$B$2:$B$3000=$B539),,),0),MATCH(K509,'ce raw data'!$C$1:$CZ$1,0))),"-")</f>
        <v>-</v>
      </c>
      <c r="L539" s="8" t="str">
        <f>IFERROR(IF(INDEX('ce raw data'!$C$2:$CZ$3000,MATCH(1,INDEX(('ce raw data'!$A$2:$A$3000=C506)*('ce raw data'!$B$2:$B$3000=$B539),,),0),MATCH(L509,'ce raw data'!$C$1:$CZ$1,0))="","-",INDEX('ce raw data'!$C$2:$CZ$3000,MATCH(1,INDEX(('ce raw data'!$A$2:$A$3000=C506)*('ce raw data'!$B$2:$B$3000=$B539),,),0),MATCH(L509,'ce raw data'!$C$1:$CZ$1,0))),"-")</f>
        <v>-</v>
      </c>
      <c r="M539" s="8" t="str">
        <f>IFERROR(IF(INDEX('ce raw data'!$C$2:$CZ$3000,MATCH(1,INDEX(('ce raw data'!$A$2:$A$3000=C506)*('ce raw data'!$B$2:$B$3000=$B539),,),0),MATCH(M509,'ce raw data'!$C$1:$CZ$1,0))="","-",INDEX('ce raw data'!$C$2:$CZ$3000,MATCH(1,INDEX(('ce raw data'!$A$2:$A$3000=C506)*('ce raw data'!$B$2:$B$3000=$B539),,),0),MATCH(M509,'ce raw data'!$C$1:$CZ$1,0))),"-")</f>
        <v>-</v>
      </c>
      <c r="N539" s="8" t="str">
        <f>IFERROR(IF(INDEX('ce raw data'!$C$2:$CZ$3000,MATCH(1,INDEX(('ce raw data'!$A$2:$A$3000=C506)*('ce raw data'!$B$2:$B$3000=$B539),,),0),MATCH(N509,'ce raw data'!$C$1:$CZ$1,0))="","-",INDEX('ce raw data'!$C$2:$CZ$3000,MATCH(1,INDEX(('ce raw data'!$A$2:$A$3000=C506)*('ce raw data'!$B$2:$B$3000=$B539),,),0),MATCH(N509,'ce raw data'!$C$1:$CZ$1,0))),"-")</f>
        <v>-</v>
      </c>
    </row>
    <row r="540" spans="2:14" hidden="1" x14ac:dyDescent="0.4">
      <c r="B540" s="14"/>
      <c r="C540" s="8" t="str">
        <f>IFERROR(IF(INDEX('ce raw data'!$C$2:$CZ$3000,MATCH(1,INDEX(('ce raw data'!$A$2:$A$3000=C506)*('ce raw data'!$B$2:$B$3000=$B541),,),0),MATCH(SUBSTITUTE(C509,"Allele","Height"),'ce raw data'!$C$1:$CZ$1,0))="","-",INDEX('ce raw data'!$C$2:$CZ$3000,MATCH(1,INDEX(('ce raw data'!$A$2:$A$3000=C506)*('ce raw data'!$B$2:$B$3000=$B541),,),0),MATCH(SUBSTITUTE(C509,"Allele","Height"),'ce raw data'!$C$1:$CZ$1,0))),"-")</f>
        <v>-</v>
      </c>
      <c r="D540" s="8" t="str">
        <f>IFERROR(IF(INDEX('ce raw data'!$C$2:$CZ$3000,MATCH(1,INDEX(('ce raw data'!$A$2:$A$3000=C506)*('ce raw data'!$B$2:$B$3000=$B541),,),0),MATCH(SUBSTITUTE(D509,"Allele","Height"),'ce raw data'!$C$1:$CZ$1,0))="","-",INDEX('ce raw data'!$C$2:$CZ$3000,MATCH(1,INDEX(('ce raw data'!$A$2:$A$3000=C506)*('ce raw data'!$B$2:$B$3000=$B541),,),0),MATCH(SUBSTITUTE(D509,"Allele","Height"),'ce raw data'!$C$1:$CZ$1,0))),"-")</f>
        <v>-</v>
      </c>
      <c r="E540" s="8" t="str">
        <f>IFERROR(IF(INDEX('ce raw data'!$C$2:$CZ$3000,MATCH(1,INDEX(('ce raw data'!$A$2:$A$3000=C506)*('ce raw data'!$B$2:$B$3000=$B541),,),0),MATCH(SUBSTITUTE(E509,"Allele","Height"),'ce raw data'!$C$1:$CZ$1,0))="","-",INDEX('ce raw data'!$C$2:$CZ$3000,MATCH(1,INDEX(('ce raw data'!$A$2:$A$3000=C506)*('ce raw data'!$B$2:$B$3000=$B541),,),0),MATCH(SUBSTITUTE(E509,"Allele","Height"),'ce raw data'!$C$1:$CZ$1,0))),"-")</f>
        <v>-</v>
      </c>
      <c r="F540" s="8" t="str">
        <f>IFERROR(IF(INDEX('ce raw data'!$C$2:$CZ$3000,MATCH(1,INDEX(('ce raw data'!$A$2:$A$3000=C506)*('ce raw data'!$B$2:$B$3000=$B541),,),0),MATCH(SUBSTITUTE(F509,"Allele","Height"),'ce raw data'!$C$1:$CZ$1,0))="","-",INDEX('ce raw data'!$C$2:$CZ$3000,MATCH(1,INDEX(('ce raw data'!$A$2:$A$3000=C506)*('ce raw data'!$B$2:$B$3000=$B541),,),0),MATCH(SUBSTITUTE(F509,"Allele","Height"),'ce raw data'!$C$1:$CZ$1,0))),"-")</f>
        <v>-</v>
      </c>
      <c r="G540" s="8" t="str">
        <f>IFERROR(IF(INDEX('ce raw data'!$C$2:$CZ$3000,MATCH(1,INDEX(('ce raw data'!$A$2:$A$3000=C506)*('ce raw data'!$B$2:$B$3000=$B541),,),0),MATCH(SUBSTITUTE(G509,"Allele","Height"),'ce raw data'!$C$1:$CZ$1,0))="","-",INDEX('ce raw data'!$C$2:$CZ$3000,MATCH(1,INDEX(('ce raw data'!$A$2:$A$3000=C506)*('ce raw data'!$B$2:$B$3000=$B541),,),0),MATCH(SUBSTITUTE(G509,"Allele","Height"),'ce raw data'!$C$1:$CZ$1,0))),"-")</f>
        <v>-</v>
      </c>
      <c r="H540" s="8" t="str">
        <f>IFERROR(IF(INDEX('ce raw data'!$C$2:$CZ$3000,MATCH(1,INDEX(('ce raw data'!$A$2:$A$3000=C506)*('ce raw data'!$B$2:$B$3000=$B541),,),0),MATCH(SUBSTITUTE(H509,"Allele","Height"),'ce raw data'!$C$1:$CZ$1,0))="","-",INDEX('ce raw data'!$C$2:$CZ$3000,MATCH(1,INDEX(('ce raw data'!$A$2:$A$3000=C506)*('ce raw data'!$B$2:$B$3000=$B541),,),0),MATCH(SUBSTITUTE(H509,"Allele","Height"),'ce raw data'!$C$1:$CZ$1,0))),"-")</f>
        <v>-</v>
      </c>
      <c r="I540" s="8" t="str">
        <f>IFERROR(IF(INDEX('ce raw data'!$C$2:$CZ$3000,MATCH(1,INDEX(('ce raw data'!$A$2:$A$3000=C506)*('ce raw data'!$B$2:$B$3000=$B541),,),0),MATCH(SUBSTITUTE(I509,"Allele","Height"),'ce raw data'!$C$1:$CZ$1,0))="","-",INDEX('ce raw data'!$C$2:$CZ$3000,MATCH(1,INDEX(('ce raw data'!$A$2:$A$3000=C506)*('ce raw data'!$B$2:$B$3000=$B541),,),0),MATCH(SUBSTITUTE(I509,"Allele","Height"),'ce raw data'!$C$1:$CZ$1,0))),"-")</f>
        <v>-</v>
      </c>
      <c r="J540" s="8" t="str">
        <f>IFERROR(IF(INDEX('ce raw data'!$C$2:$CZ$3000,MATCH(1,INDEX(('ce raw data'!$A$2:$A$3000=C506)*('ce raw data'!$B$2:$B$3000=$B541),,),0),MATCH(SUBSTITUTE(J509,"Allele","Height"),'ce raw data'!$C$1:$CZ$1,0))="","-",INDEX('ce raw data'!$C$2:$CZ$3000,MATCH(1,INDEX(('ce raw data'!$A$2:$A$3000=C506)*('ce raw data'!$B$2:$B$3000=$B541),,),0),MATCH(SUBSTITUTE(J509,"Allele","Height"),'ce raw data'!$C$1:$CZ$1,0))),"-")</f>
        <v>-</v>
      </c>
      <c r="K540" s="8" t="str">
        <f>IFERROR(IF(INDEX('ce raw data'!$C$2:$CZ$3000,MATCH(1,INDEX(('ce raw data'!$A$2:$A$3000=C506)*('ce raw data'!$B$2:$B$3000=$B541),,),0),MATCH(SUBSTITUTE(K509,"Allele","Height"),'ce raw data'!$C$1:$CZ$1,0))="","-",INDEX('ce raw data'!$C$2:$CZ$3000,MATCH(1,INDEX(('ce raw data'!$A$2:$A$3000=C506)*('ce raw data'!$B$2:$B$3000=$B541),,),0),MATCH(SUBSTITUTE(K509,"Allele","Height"),'ce raw data'!$C$1:$CZ$1,0))),"-")</f>
        <v>-</v>
      </c>
      <c r="L540" s="8" t="str">
        <f>IFERROR(IF(INDEX('ce raw data'!$C$2:$CZ$3000,MATCH(1,INDEX(('ce raw data'!$A$2:$A$3000=C506)*('ce raw data'!$B$2:$B$3000=$B541),,),0),MATCH(SUBSTITUTE(L509,"Allele","Height"),'ce raw data'!$C$1:$CZ$1,0))="","-",INDEX('ce raw data'!$C$2:$CZ$3000,MATCH(1,INDEX(('ce raw data'!$A$2:$A$3000=C506)*('ce raw data'!$B$2:$B$3000=$B541),,),0),MATCH(SUBSTITUTE(L509,"Allele","Height"),'ce raw data'!$C$1:$CZ$1,0))),"-")</f>
        <v>-</v>
      </c>
      <c r="M540" s="8" t="str">
        <f>IFERROR(IF(INDEX('ce raw data'!$C$2:$CZ$3000,MATCH(1,INDEX(('ce raw data'!$A$2:$A$3000=C506)*('ce raw data'!$B$2:$B$3000=$B541),,),0),MATCH(SUBSTITUTE(M509,"Allele","Height"),'ce raw data'!$C$1:$CZ$1,0))="","-",INDEX('ce raw data'!$C$2:$CZ$3000,MATCH(1,INDEX(('ce raw data'!$A$2:$A$3000=C506)*('ce raw data'!$B$2:$B$3000=$B541),,),0),MATCH(SUBSTITUTE(M509,"Allele","Height"),'ce raw data'!$C$1:$CZ$1,0))),"-")</f>
        <v>-</v>
      </c>
      <c r="N540" s="8" t="str">
        <f>IFERROR(IF(INDEX('ce raw data'!$C$2:$CZ$3000,MATCH(1,INDEX(('ce raw data'!$A$2:$A$3000=C506)*('ce raw data'!$B$2:$B$3000=$B541),,),0),MATCH(SUBSTITUTE(N509,"Allele","Height"),'ce raw data'!$C$1:$CZ$1,0))="","-",INDEX('ce raw data'!$C$2:$CZ$3000,MATCH(1,INDEX(('ce raw data'!$A$2:$A$3000=C506)*('ce raw data'!$B$2:$B$3000=$B541),,),0),MATCH(SUBSTITUTE(N509,"Allele","Height"),'ce raw data'!$C$1:$CZ$1,0))),"-")</f>
        <v>-</v>
      </c>
    </row>
    <row r="541" spans="2:14" x14ac:dyDescent="0.4">
      <c r="B541" s="14" t="str">
        <f>'Allele Call Table'!$A$101</f>
        <v>D7S820</v>
      </c>
      <c r="C541" s="8" t="str">
        <f>IFERROR(IF(INDEX('ce raw data'!$C$2:$CZ$3000,MATCH(1,INDEX(('ce raw data'!$A$2:$A$3000=C506)*('ce raw data'!$B$2:$B$3000=$B541),,),0),MATCH(C509,'ce raw data'!$C$1:$CZ$1,0))="","-",INDEX('ce raw data'!$C$2:$CZ$3000,MATCH(1,INDEX(('ce raw data'!$A$2:$A$3000=C506)*('ce raw data'!$B$2:$B$3000=$B541),,),0),MATCH(C509,'ce raw data'!$C$1:$CZ$1,0))),"-")</f>
        <v>-</v>
      </c>
      <c r="D541" s="8" t="str">
        <f>IFERROR(IF(INDEX('ce raw data'!$C$2:$CZ$3000,MATCH(1,INDEX(('ce raw data'!$A$2:$A$3000=C506)*('ce raw data'!$B$2:$B$3000=$B541),,),0),MATCH(D509,'ce raw data'!$C$1:$CZ$1,0))="","-",INDEX('ce raw data'!$C$2:$CZ$3000,MATCH(1,INDEX(('ce raw data'!$A$2:$A$3000=C506)*('ce raw data'!$B$2:$B$3000=$B541),,),0),MATCH(D509,'ce raw data'!$C$1:$CZ$1,0))),"-")</f>
        <v>-</v>
      </c>
      <c r="E541" s="8" t="str">
        <f>IFERROR(IF(INDEX('ce raw data'!$C$2:$CZ$3000,MATCH(1,INDEX(('ce raw data'!$A$2:$A$3000=C506)*('ce raw data'!$B$2:$B$3000=$B541),,),0),MATCH(E509,'ce raw data'!$C$1:$CZ$1,0))="","-",INDEX('ce raw data'!$C$2:$CZ$3000,MATCH(1,INDEX(('ce raw data'!$A$2:$A$3000=C506)*('ce raw data'!$B$2:$B$3000=$B541),,),0),MATCH(E509,'ce raw data'!$C$1:$CZ$1,0))),"-")</f>
        <v>-</v>
      </c>
      <c r="F541" s="8" t="str">
        <f>IFERROR(IF(INDEX('ce raw data'!$C$2:$CZ$3000,MATCH(1,INDEX(('ce raw data'!$A$2:$A$3000=C506)*('ce raw data'!$B$2:$B$3000=$B541),,),0),MATCH(F509,'ce raw data'!$C$1:$CZ$1,0))="","-",INDEX('ce raw data'!$C$2:$CZ$3000,MATCH(1,INDEX(('ce raw data'!$A$2:$A$3000=C506)*('ce raw data'!$B$2:$B$3000=$B541),,),0),MATCH(F509,'ce raw data'!$C$1:$CZ$1,0))),"-")</f>
        <v>-</v>
      </c>
      <c r="G541" s="8" t="str">
        <f>IFERROR(IF(INDEX('ce raw data'!$C$2:$CZ$3000,MATCH(1,INDEX(('ce raw data'!$A$2:$A$3000=C506)*('ce raw data'!$B$2:$B$3000=$B541),,),0),MATCH(G509,'ce raw data'!$C$1:$CZ$1,0))="","-",INDEX('ce raw data'!$C$2:$CZ$3000,MATCH(1,INDEX(('ce raw data'!$A$2:$A$3000=C506)*('ce raw data'!$B$2:$B$3000=$B541),,),0),MATCH(G509,'ce raw data'!$C$1:$CZ$1,0))),"-")</f>
        <v>-</v>
      </c>
      <c r="H541" s="8" t="str">
        <f>IFERROR(IF(INDEX('ce raw data'!$C$2:$CZ$3000,MATCH(1,INDEX(('ce raw data'!$A$2:$A$3000=C506)*('ce raw data'!$B$2:$B$3000=$B541),,),0),MATCH(H509,'ce raw data'!$C$1:$CZ$1,0))="","-",INDEX('ce raw data'!$C$2:$CZ$3000,MATCH(1,INDEX(('ce raw data'!$A$2:$A$3000=C506)*('ce raw data'!$B$2:$B$3000=$B541),,),0),MATCH(H509,'ce raw data'!$C$1:$CZ$1,0))),"-")</f>
        <v>-</v>
      </c>
      <c r="I541" s="8" t="str">
        <f>IFERROR(IF(INDEX('ce raw data'!$C$2:$CZ$3000,MATCH(1,INDEX(('ce raw data'!$A$2:$A$3000=C506)*('ce raw data'!$B$2:$B$3000=$B541),,),0),MATCH(I509,'ce raw data'!$C$1:$CZ$1,0))="","-",INDEX('ce raw data'!$C$2:$CZ$3000,MATCH(1,INDEX(('ce raw data'!$A$2:$A$3000=C506)*('ce raw data'!$B$2:$B$3000=$B541),,),0),MATCH(I509,'ce raw data'!$C$1:$CZ$1,0))),"-")</f>
        <v>-</v>
      </c>
      <c r="J541" s="8" t="str">
        <f>IFERROR(IF(INDEX('ce raw data'!$C$2:$CZ$3000,MATCH(1,INDEX(('ce raw data'!$A$2:$A$3000=C506)*('ce raw data'!$B$2:$B$3000=$B541),,),0),MATCH(J509,'ce raw data'!$C$1:$CZ$1,0))="","-",INDEX('ce raw data'!$C$2:$CZ$3000,MATCH(1,INDEX(('ce raw data'!$A$2:$A$3000=C506)*('ce raw data'!$B$2:$B$3000=$B541),,),0),MATCH(J509,'ce raw data'!$C$1:$CZ$1,0))),"-")</f>
        <v>-</v>
      </c>
      <c r="K541" s="8" t="str">
        <f>IFERROR(IF(INDEX('ce raw data'!$C$2:$CZ$3000,MATCH(1,INDEX(('ce raw data'!$A$2:$A$3000=C506)*('ce raw data'!$B$2:$B$3000=$B541),,),0),MATCH(K509,'ce raw data'!$C$1:$CZ$1,0))="","-",INDEX('ce raw data'!$C$2:$CZ$3000,MATCH(1,INDEX(('ce raw data'!$A$2:$A$3000=C506)*('ce raw data'!$B$2:$B$3000=$B541),,),0),MATCH(K509,'ce raw data'!$C$1:$CZ$1,0))),"-")</f>
        <v>-</v>
      </c>
      <c r="L541" s="8" t="str">
        <f>IFERROR(IF(INDEX('ce raw data'!$C$2:$CZ$3000,MATCH(1,INDEX(('ce raw data'!$A$2:$A$3000=C506)*('ce raw data'!$B$2:$B$3000=$B541),,),0),MATCH(L509,'ce raw data'!$C$1:$CZ$1,0))="","-",INDEX('ce raw data'!$C$2:$CZ$3000,MATCH(1,INDEX(('ce raw data'!$A$2:$A$3000=C506)*('ce raw data'!$B$2:$B$3000=$B541),,),0),MATCH(L509,'ce raw data'!$C$1:$CZ$1,0))),"-")</f>
        <v>-</v>
      </c>
      <c r="M541" s="8" t="str">
        <f>IFERROR(IF(INDEX('ce raw data'!$C$2:$CZ$3000,MATCH(1,INDEX(('ce raw data'!$A$2:$A$3000=C506)*('ce raw data'!$B$2:$B$3000=$B541),,),0),MATCH(M509,'ce raw data'!$C$1:$CZ$1,0))="","-",INDEX('ce raw data'!$C$2:$CZ$3000,MATCH(1,INDEX(('ce raw data'!$A$2:$A$3000=C506)*('ce raw data'!$B$2:$B$3000=$B541),,),0),MATCH(M509,'ce raw data'!$C$1:$CZ$1,0))),"-")</f>
        <v>-</v>
      </c>
      <c r="N541" s="8" t="str">
        <f>IFERROR(IF(INDEX('ce raw data'!$C$2:$CZ$3000,MATCH(1,INDEX(('ce raw data'!$A$2:$A$3000=C506)*('ce raw data'!$B$2:$B$3000=$B541),,),0),MATCH(N509,'ce raw data'!$C$1:$CZ$1,0))="","-",INDEX('ce raw data'!$C$2:$CZ$3000,MATCH(1,INDEX(('ce raw data'!$A$2:$A$3000=C506)*('ce raw data'!$B$2:$B$3000=$B541),,),0),MATCH(N509,'ce raw data'!$C$1:$CZ$1,0))),"-")</f>
        <v>-</v>
      </c>
    </row>
    <row r="542" spans="2:14" hidden="1" x14ac:dyDescent="0.4">
      <c r="B542" s="14"/>
      <c r="C542" s="8" t="str">
        <f>IFERROR(IF(INDEX('ce raw data'!$C$2:$CZ$3000,MATCH(1,INDEX(('ce raw data'!$A$2:$A$3000=C506)*('ce raw data'!$B$2:$B$3000=$B543),,),0),MATCH(SUBSTITUTE(C509,"Allele","Height"),'ce raw data'!$C$1:$CZ$1,0))="","-",INDEX('ce raw data'!$C$2:$CZ$3000,MATCH(1,INDEX(('ce raw data'!$A$2:$A$3000=C506)*('ce raw data'!$B$2:$B$3000=$B543),,),0),MATCH(SUBSTITUTE(C509,"Allele","Height"),'ce raw data'!$C$1:$CZ$1,0))),"-")</f>
        <v>-</v>
      </c>
      <c r="D542" s="8" t="str">
        <f>IFERROR(IF(INDEX('ce raw data'!$C$2:$CZ$3000,MATCH(1,INDEX(('ce raw data'!$A$2:$A$3000=C506)*('ce raw data'!$B$2:$B$3000=$B543),,),0),MATCH(SUBSTITUTE(D509,"Allele","Height"),'ce raw data'!$C$1:$CZ$1,0))="","-",INDEX('ce raw data'!$C$2:$CZ$3000,MATCH(1,INDEX(('ce raw data'!$A$2:$A$3000=C506)*('ce raw data'!$B$2:$B$3000=$B543),,),0),MATCH(SUBSTITUTE(D509,"Allele","Height"),'ce raw data'!$C$1:$CZ$1,0))),"-")</f>
        <v>-</v>
      </c>
      <c r="E542" s="8" t="str">
        <f>IFERROR(IF(INDEX('ce raw data'!$C$2:$CZ$3000,MATCH(1,INDEX(('ce raw data'!$A$2:$A$3000=C506)*('ce raw data'!$B$2:$B$3000=$B543),,),0),MATCH(SUBSTITUTE(E509,"Allele","Height"),'ce raw data'!$C$1:$CZ$1,0))="","-",INDEX('ce raw data'!$C$2:$CZ$3000,MATCH(1,INDEX(('ce raw data'!$A$2:$A$3000=C506)*('ce raw data'!$B$2:$B$3000=$B543),,),0),MATCH(SUBSTITUTE(E509,"Allele","Height"),'ce raw data'!$C$1:$CZ$1,0))),"-")</f>
        <v>-</v>
      </c>
      <c r="F542" s="8" t="str">
        <f>IFERROR(IF(INDEX('ce raw data'!$C$2:$CZ$3000,MATCH(1,INDEX(('ce raw data'!$A$2:$A$3000=C506)*('ce raw data'!$B$2:$B$3000=$B543),,),0),MATCH(SUBSTITUTE(F509,"Allele","Height"),'ce raw data'!$C$1:$CZ$1,0))="","-",INDEX('ce raw data'!$C$2:$CZ$3000,MATCH(1,INDEX(('ce raw data'!$A$2:$A$3000=C506)*('ce raw data'!$B$2:$B$3000=$B543),,),0),MATCH(SUBSTITUTE(F509,"Allele","Height"),'ce raw data'!$C$1:$CZ$1,0))),"-")</f>
        <v>-</v>
      </c>
      <c r="G542" s="8" t="str">
        <f>IFERROR(IF(INDEX('ce raw data'!$C$2:$CZ$3000,MATCH(1,INDEX(('ce raw data'!$A$2:$A$3000=C506)*('ce raw data'!$B$2:$B$3000=$B543),,),0),MATCH(SUBSTITUTE(G509,"Allele","Height"),'ce raw data'!$C$1:$CZ$1,0))="","-",INDEX('ce raw data'!$C$2:$CZ$3000,MATCH(1,INDEX(('ce raw data'!$A$2:$A$3000=C506)*('ce raw data'!$B$2:$B$3000=$B543),,),0),MATCH(SUBSTITUTE(G509,"Allele","Height"),'ce raw data'!$C$1:$CZ$1,0))),"-")</f>
        <v>-</v>
      </c>
      <c r="H542" s="8" t="str">
        <f>IFERROR(IF(INDEX('ce raw data'!$C$2:$CZ$3000,MATCH(1,INDEX(('ce raw data'!$A$2:$A$3000=C506)*('ce raw data'!$B$2:$B$3000=$B543),,),0),MATCH(SUBSTITUTE(H509,"Allele","Height"),'ce raw data'!$C$1:$CZ$1,0))="","-",INDEX('ce raw data'!$C$2:$CZ$3000,MATCH(1,INDEX(('ce raw data'!$A$2:$A$3000=C506)*('ce raw data'!$B$2:$B$3000=$B543),,),0),MATCH(SUBSTITUTE(H509,"Allele","Height"),'ce raw data'!$C$1:$CZ$1,0))),"-")</f>
        <v>-</v>
      </c>
      <c r="I542" s="8" t="str">
        <f>IFERROR(IF(INDEX('ce raw data'!$C$2:$CZ$3000,MATCH(1,INDEX(('ce raw data'!$A$2:$A$3000=C506)*('ce raw data'!$B$2:$B$3000=$B543),,),0),MATCH(SUBSTITUTE(I509,"Allele","Height"),'ce raw data'!$C$1:$CZ$1,0))="","-",INDEX('ce raw data'!$C$2:$CZ$3000,MATCH(1,INDEX(('ce raw data'!$A$2:$A$3000=C506)*('ce raw data'!$B$2:$B$3000=$B543),,),0),MATCH(SUBSTITUTE(I509,"Allele","Height"),'ce raw data'!$C$1:$CZ$1,0))),"-")</f>
        <v>-</v>
      </c>
      <c r="J542" s="8" t="str">
        <f>IFERROR(IF(INDEX('ce raw data'!$C$2:$CZ$3000,MATCH(1,INDEX(('ce raw data'!$A$2:$A$3000=C506)*('ce raw data'!$B$2:$B$3000=$B543),,),0),MATCH(SUBSTITUTE(J509,"Allele","Height"),'ce raw data'!$C$1:$CZ$1,0))="","-",INDEX('ce raw data'!$C$2:$CZ$3000,MATCH(1,INDEX(('ce raw data'!$A$2:$A$3000=C506)*('ce raw data'!$B$2:$B$3000=$B543),,),0),MATCH(SUBSTITUTE(J509,"Allele","Height"),'ce raw data'!$C$1:$CZ$1,0))),"-")</f>
        <v>-</v>
      </c>
      <c r="K542" s="8" t="str">
        <f>IFERROR(IF(INDEX('ce raw data'!$C$2:$CZ$3000,MATCH(1,INDEX(('ce raw data'!$A$2:$A$3000=C506)*('ce raw data'!$B$2:$B$3000=$B543),,),0),MATCH(SUBSTITUTE(K509,"Allele","Height"),'ce raw data'!$C$1:$CZ$1,0))="","-",INDEX('ce raw data'!$C$2:$CZ$3000,MATCH(1,INDEX(('ce raw data'!$A$2:$A$3000=C506)*('ce raw data'!$B$2:$B$3000=$B543),,),0),MATCH(SUBSTITUTE(K509,"Allele","Height"),'ce raw data'!$C$1:$CZ$1,0))),"-")</f>
        <v>-</v>
      </c>
      <c r="L542" s="8" t="str">
        <f>IFERROR(IF(INDEX('ce raw data'!$C$2:$CZ$3000,MATCH(1,INDEX(('ce raw data'!$A$2:$A$3000=C506)*('ce raw data'!$B$2:$B$3000=$B543),,),0),MATCH(SUBSTITUTE(L509,"Allele","Height"),'ce raw data'!$C$1:$CZ$1,0))="","-",INDEX('ce raw data'!$C$2:$CZ$3000,MATCH(1,INDEX(('ce raw data'!$A$2:$A$3000=C506)*('ce raw data'!$B$2:$B$3000=$B543),,),0),MATCH(SUBSTITUTE(L509,"Allele","Height"),'ce raw data'!$C$1:$CZ$1,0))),"-")</f>
        <v>-</v>
      </c>
      <c r="M542" s="8" t="str">
        <f>IFERROR(IF(INDEX('ce raw data'!$C$2:$CZ$3000,MATCH(1,INDEX(('ce raw data'!$A$2:$A$3000=C506)*('ce raw data'!$B$2:$B$3000=$B543),,),0),MATCH(SUBSTITUTE(M509,"Allele","Height"),'ce raw data'!$C$1:$CZ$1,0))="","-",INDEX('ce raw data'!$C$2:$CZ$3000,MATCH(1,INDEX(('ce raw data'!$A$2:$A$3000=C506)*('ce raw data'!$B$2:$B$3000=$B543),,),0),MATCH(SUBSTITUTE(M509,"Allele","Height"),'ce raw data'!$C$1:$CZ$1,0))),"-")</f>
        <v>-</v>
      </c>
      <c r="N542" s="8" t="str">
        <f>IFERROR(IF(INDEX('ce raw data'!$C$2:$CZ$3000,MATCH(1,INDEX(('ce raw data'!$A$2:$A$3000=C506)*('ce raw data'!$B$2:$B$3000=$B543),,),0),MATCH(SUBSTITUTE(N509,"Allele","Height"),'ce raw data'!$C$1:$CZ$1,0))="","-",INDEX('ce raw data'!$C$2:$CZ$3000,MATCH(1,INDEX(('ce raw data'!$A$2:$A$3000=C506)*('ce raw data'!$B$2:$B$3000=$B543),,),0),MATCH(SUBSTITUTE(N509,"Allele","Height"),'ce raw data'!$C$1:$CZ$1,0))),"-")</f>
        <v>-</v>
      </c>
    </row>
    <row r="543" spans="2:14" x14ac:dyDescent="0.4">
      <c r="B543" s="14" t="str">
        <f>'Allele Call Table'!$A$103</f>
        <v>D5S818</v>
      </c>
      <c r="C543" s="8" t="str">
        <f>IFERROR(IF(INDEX('ce raw data'!$C$2:$CZ$3000,MATCH(1,INDEX(('ce raw data'!$A$2:$A$3000=C506)*('ce raw data'!$B$2:$B$3000=$B543),,),0),MATCH(C509,'ce raw data'!$C$1:$CZ$1,0))="","-",INDEX('ce raw data'!$C$2:$CZ$3000,MATCH(1,INDEX(('ce raw data'!$A$2:$A$3000=C506)*('ce raw data'!$B$2:$B$3000=$B543),,),0),MATCH(C509,'ce raw data'!$C$1:$CZ$1,0))),"-")</f>
        <v>-</v>
      </c>
      <c r="D543" s="8" t="str">
        <f>IFERROR(IF(INDEX('ce raw data'!$C$2:$CZ$3000,MATCH(1,INDEX(('ce raw data'!$A$2:$A$3000=C506)*('ce raw data'!$B$2:$B$3000=$B543),,),0),MATCH(D509,'ce raw data'!$C$1:$CZ$1,0))="","-",INDEX('ce raw data'!$C$2:$CZ$3000,MATCH(1,INDEX(('ce raw data'!$A$2:$A$3000=C506)*('ce raw data'!$B$2:$B$3000=$B543),,),0),MATCH(D509,'ce raw data'!$C$1:$CZ$1,0))),"-")</f>
        <v>-</v>
      </c>
      <c r="E543" s="8" t="str">
        <f>IFERROR(IF(INDEX('ce raw data'!$C$2:$CZ$3000,MATCH(1,INDEX(('ce raw data'!$A$2:$A$3000=C506)*('ce raw data'!$B$2:$B$3000=$B543),,),0),MATCH(E509,'ce raw data'!$C$1:$CZ$1,0))="","-",INDEX('ce raw data'!$C$2:$CZ$3000,MATCH(1,INDEX(('ce raw data'!$A$2:$A$3000=C506)*('ce raw data'!$B$2:$B$3000=$B543),,),0),MATCH(E509,'ce raw data'!$C$1:$CZ$1,0))),"-")</f>
        <v>-</v>
      </c>
      <c r="F543" s="8" t="str">
        <f>IFERROR(IF(INDEX('ce raw data'!$C$2:$CZ$3000,MATCH(1,INDEX(('ce raw data'!$A$2:$A$3000=C506)*('ce raw data'!$B$2:$B$3000=$B543),,),0),MATCH(F509,'ce raw data'!$C$1:$CZ$1,0))="","-",INDEX('ce raw data'!$C$2:$CZ$3000,MATCH(1,INDEX(('ce raw data'!$A$2:$A$3000=C506)*('ce raw data'!$B$2:$B$3000=$B543),,),0),MATCH(F509,'ce raw data'!$C$1:$CZ$1,0))),"-")</f>
        <v>-</v>
      </c>
      <c r="G543" s="8" t="str">
        <f>IFERROR(IF(INDEX('ce raw data'!$C$2:$CZ$3000,MATCH(1,INDEX(('ce raw data'!$A$2:$A$3000=C506)*('ce raw data'!$B$2:$B$3000=$B543),,),0),MATCH(G509,'ce raw data'!$C$1:$CZ$1,0))="","-",INDEX('ce raw data'!$C$2:$CZ$3000,MATCH(1,INDEX(('ce raw data'!$A$2:$A$3000=C506)*('ce raw data'!$B$2:$B$3000=$B543),,),0),MATCH(G509,'ce raw data'!$C$1:$CZ$1,0))),"-")</f>
        <v>-</v>
      </c>
      <c r="H543" s="8" t="str">
        <f>IFERROR(IF(INDEX('ce raw data'!$C$2:$CZ$3000,MATCH(1,INDEX(('ce raw data'!$A$2:$A$3000=C506)*('ce raw data'!$B$2:$B$3000=$B543),,),0),MATCH(H509,'ce raw data'!$C$1:$CZ$1,0))="","-",INDEX('ce raw data'!$C$2:$CZ$3000,MATCH(1,INDEX(('ce raw data'!$A$2:$A$3000=C506)*('ce raw data'!$B$2:$B$3000=$B543),,),0),MATCH(H509,'ce raw data'!$C$1:$CZ$1,0))),"-")</f>
        <v>-</v>
      </c>
      <c r="I543" s="8" t="str">
        <f>IFERROR(IF(INDEX('ce raw data'!$C$2:$CZ$3000,MATCH(1,INDEX(('ce raw data'!$A$2:$A$3000=C506)*('ce raw data'!$B$2:$B$3000=$B543),,),0),MATCH(I509,'ce raw data'!$C$1:$CZ$1,0))="","-",INDEX('ce raw data'!$C$2:$CZ$3000,MATCH(1,INDEX(('ce raw data'!$A$2:$A$3000=C506)*('ce raw data'!$B$2:$B$3000=$B543),,),0),MATCH(I509,'ce raw data'!$C$1:$CZ$1,0))),"-")</f>
        <v>-</v>
      </c>
      <c r="J543" s="8" t="str">
        <f>IFERROR(IF(INDEX('ce raw data'!$C$2:$CZ$3000,MATCH(1,INDEX(('ce raw data'!$A$2:$A$3000=C506)*('ce raw data'!$B$2:$B$3000=$B543),,),0),MATCH(J509,'ce raw data'!$C$1:$CZ$1,0))="","-",INDEX('ce raw data'!$C$2:$CZ$3000,MATCH(1,INDEX(('ce raw data'!$A$2:$A$3000=C506)*('ce raw data'!$B$2:$B$3000=$B543),,),0),MATCH(J509,'ce raw data'!$C$1:$CZ$1,0))),"-")</f>
        <v>-</v>
      </c>
      <c r="K543" s="8" t="str">
        <f>IFERROR(IF(INDEX('ce raw data'!$C$2:$CZ$3000,MATCH(1,INDEX(('ce raw data'!$A$2:$A$3000=C506)*('ce raw data'!$B$2:$B$3000=$B543),,),0),MATCH(K509,'ce raw data'!$C$1:$CZ$1,0))="","-",INDEX('ce raw data'!$C$2:$CZ$3000,MATCH(1,INDEX(('ce raw data'!$A$2:$A$3000=C506)*('ce raw data'!$B$2:$B$3000=$B543),,),0),MATCH(K509,'ce raw data'!$C$1:$CZ$1,0))),"-")</f>
        <v>-</v>
      </c>
      <c r="L543" s="8" t="str">
        <f>IFERROR(IF(INDEX('ce raw data'!$C$2:$CZ$3000,MATCH(1,INDEX(('ce raw data'!$A$2:$A$3000=C506)*('ce raw data'!$B$2:$B$3000=$B543),,),0),MATCH(L509,'ce raw data'!$C$1:$CZ$1,0))="","-",INDEX('ce raw data'!$C$2:$CZ$3000,MATCH(1,INDEX(('ce raw data'!$A$2:$A$3000=C506)*('ce raw data'!$B$2:$B$3000=$B543),,),0),MATCH(L509,'ce raw data'!$C$1:$CZ$1,0))),"-")</f>
        <v>-</v>
      </c>
      <c r="M543" s="8" t="str">
        <f>IFERROR(IF(INDEX('ce raw data'!$C$2:$CZ$3000,MATCH(1,INDEX(('ce raw data'!$A$2:$A$3000=C506)*('ce raw data'!$B$2:$B$3000=$B543),,),0),MATCH(M509,'ce raw data'!$C$1:$CZ$1,0))="","-",INDEX('ce raw data'!$C$2:$CZ$3000,MATCH(1,INDEX(('ce raw data'!$A$2:$A$3000=C506)*('ce raw data'!$B$2:$B$3000=$B543),,),0),MATCH(M509,'ce raw data'!$C$1:$CZ$1,0))),"-")</f>
        <v>-</v>
      </c>
      <c r="N543" s="8" t="str">
        <f>IFERROR(IF(INDEX('ce raw data'!$C$2:$CZ$3000,MATCH(1,INDEX(('ce raw data'!$A$2:$A$3000=C506)*('ce raw data'!$B$2:$B$3000=$B543),,),0),MATCH(N509,'ce raw data'!$C$1:$CZ$1,0))="","-",INDEX('ce raw data'!$C$2:$CZ$3000,MATCH(1,INDEX(('ce raw data'!$A$2:$A$3000=C506)*('ce raw data'!$B$2:$B$3000=$B543),,),0),MATCH(N509,'ce raw data'!$C$1:$CZ$1,0))),"-")</f>
        <v>-</v>
      </c>
    </row>
    <row r="544" spans="2:14" hidden="1" x14ac:dyDescent="0.4">
      <c r="B544" s="14"/>
      <c r="C544" s="8" t="str">
        <f>IFERROR(IF(INDEX('ce raw data'!$C$2:$CZ$3000,MATCH(1,INDEX(('ce raw data'!$A$2:$A$3000=C506)*('ce raw data'!$B$2:$B$3000=$B545),,),0),MATCH(SUBSTITUTE(C509,"Allele","Height"),'ce raw data'!$C$1:$CZ$1,0))="","-",INDEX('ce raw data'!$C$2:$CZ$3000,MATCH(1,INDEX(('ce raw data'!$A$2:$A$3000=C506)*('ce raw data'!$B$2:$B$3000=$B545),,),0),MATCH(SUBSTITUTE(C509,"Allele","Height"),'ce raw data'!$C$1:$CZ$1,0))),"-")</f>
        <v>-</v>
      </c>
      <c r="D544" s="8" t="str">
        <f>IFERROR(IF(INDEX('ce raw data'!$C$2:$CZ$3000,MATCH(1,INDEX(('ce raw data'!$A$2:$A$3000=C506)*('ce raw data'!$B$2:$B$3000=$B545),,),0),MATCH(SUBSTITUTE(D509,"Allele","Height"),'ce raw data'!$C$1:$CZ$1,0))="","-",INDEX('ce raw data'!$C$2:$CZ$3000,MATCH(1,INDEX(('ce raw data'!$A$2:$A$3000=C506)*('ce raw data'!$B$2:$B$3000=$B545),,),0),MATCH(SUBSTITUTE(D509,"Allele","Height"),'ce raw data'!$C$1:$CZ$1,0))),"-")</f>
        <v>-</v>
      </c>
      <c r="E544" s="8" t="str">
        <f>IFERROR(IF(INDEX('ce raw data'!$C$2:$CZ$3000,MATCH(1,INDEX(('ce raw data'!$A$2:$A$3000=C506)*('ce raw data'!$B$2:$B$3000=$B545),,),0),MATCH(SUBSTITUTE(E509,"Allele","Height"),'ce raw data'!$C$1:$CZ$1,0))="","-",INDEX('ce raw data'!$C$2:$CZ$3000,MATCH(1,INDEX(('ce raw data'!$A$2:$A$3000=C506)*('ce raw data'!$B$2:$B$3000=$B545),,),0),MATCH(SUBSTITUTE(E509,"Allele","Height"),'ce raw data'!$C$1:$CZ$1,0))),"-")</f>
        <v>-</v>
      </c>
      <c r="F544" s="8" t="str">
        <f>IFERROR(IF(INDEX('ce raw data'!$C$2:$CZ$3000,MATCH(1,INDEX(('ce raw data'!$A$2:$A$3000=C506)*('ce raw data'!$B$2:$B$3000=$B545),,),0),MATCH(SUBSTITUTE(F509,"Allele","Height"),'ce raw data'!$C$1:$CZ$1,0))="","-",INDEX('ce raw data'!$C$2:$CZ$3000,MATCH(1,INDEX(('ce raw data'!$A$2:$A$3000=C506)*('ce raw data'!$B$2:$B$3000=$B545),,),0),MATCH(SUBSTITUTE(F509,"Allele","Height"),'ce raw data'!$C$1:$CZ$1,0))),"-")</f>
        <v>-</v>
      </c>
      <c r="G544" s="8" t="str">
        <f>IFERROR(IF(INDEX('ce raw data'!$C$2:$CZ$3000,MATCH(1,INDEX(('ce raw data'!$A$2:$A$3000=C506)*('ce raw data'!$B$2:$B$3000=$B545),,),0),MATCH(SUBSTITUTE(G509,"Allele","Height"),'ce raw data'!$C$1:$CZ$1,0))="","-",INDEX('ce raw data'!$C$2:$CZ$3000,MATCH(1,INDEX(('ce raw data'!$A$2:$A$3000=C506)*('ce raw data'!$B$2:$B$3000=$B545),,),0),MATCH(SUBSTITUTE(G509,"Allele","Height"),'ce raw data'!$C$1:$CZ$1,0))),"-")</f>
        <v>-</v>
      </c>
      <c r="H544" s="8" t="str">
        <f>IFERROR(IF(INDEX('ce raw data'!$C$2:$CZ$3000,MATCH(1,INDEX(('ce raw data'!$A$2:$A$3000=C506)*('ce raw data'!$B$2:$B$3000=$B545),,),0),MATCH(SUBSTITUTE(H509,"Allele","Height"),'ce raw data'!$C$1:$CZ$1,0))="","-",INDEX('ce raw data'!$C$2:$CZ$3000,MATCH(1,INDEX(('ce raw data'!$A$2:$A$3000=C506)*('ce raw data'!$B$2:$B$3000=$B545),,),0),MATCH(SUBSTITUTE(H509,"Allele","Height"),'ce raw data'!$C$1:$CZ$1,0))),"-")</f>
        <v>-</v>
      </c>
      <c r="I544" s="8" t="str">
        <f>IFERROR(IF(INDEX('ce raw data'!$C$2:$CZ$3000,MATCH(1,INDEX(('ce raw data'!$A$2:$A$3000=C506)*('ce raw data'!$B$2:$B$3000=$B545),,),0),MATCH(SUBSTITUTE(I509,"Allele","Height"),'ce raw data'!$C$1:$CZ$1,0))="","-",INDEX('ce raw data'!$C$2:$CZ$3000,MATCH(1,INDEX(('ce raw data'!$A$2:$A$3000=C506)*('ce raw data'!$B$2:$B$3000=$B545),,),0),MATCH(SUBSTITUTE(I509,"Allele","Height"),'ce raw data'!$C$1:$CZ$1,0))),"-")</f>
        <v>-</v>
      </c>
      <c r="J544" s="8" t="str">
        <f>IFERROR(IF(INDEX('ce raw data'!$C$2:$CZ$3000,MATCH(1,INDEX(('ce raw data'!$A$2:$A$3000=C506)*('ce raw data'!$B$2:$B$3000=$B545),,),0),MATCH(SUBSTITUTE(J509,"Allele","Height"),'ce raw data'!$C$1:$CZ$1,0))="","-",INDEX('ce raw data'!$C$2:$CZ$3000,MATCH(1,INDEX(('ce raw data'!$A$2:$A$3000=C506)*('ce raw data'!$B$2:$B$3000=$B545),,),0),MATCH(SUBSTITUTE(J509,"Allele","Height"),'ce raw data'!$C$1:$CZ$1,0))),"-")</f>
        <v>-</v>
      </c>
      <c r="K544" s="8" t="str">
        <f>IFERROR(IF(INDEX('ce raw data'!$C$2:$CZ$3000,MATCH(1,INDEX(('ce raw data'!$A$2:$A$3000=C506)*('ce raw data'!$B$2:$B$3000=$B545),,),0),MATCH(SUBSTITUTE(K509,"Allele","Height"),'ce raw data'!$C$1:$CZ$1,0))="","-",INDEX('ce raw data'!$C$2:$CZ$3000,MATCH(1,INDEX(('ce raw data'!$A$2:$A$3000=C506)*('ce raw data'!$B$2:$B$3000=$B545),,),0),MATCH(SUBSTITUTE(K509,"Allele","Height"),'ce raw data'!$C$1:$CZ$1,0))),"-")</f>
        <v>-</v>
      </c>
      <c r="L544" s="8" t="str">
        <f>IFERROR(IF(INDEX('ce raw data'!$C$2:$CZ$3000,MATCH(1,INDEX(('ce raw data'!$A$2:$A$3000=C506)*('ce raw data'!$B$2:$B$3000=$B545),,),0),MATCH(SUBSTITUTE(L509,"Allele","Height"),'ce raw data'!$C$1:$CZ$1,0))="","-",INDEX('ce raw data'!$C$2:$CZ$3000,MATCH(1,INDEX(('ce raw data'!$A$2:$A$3000=C506)*('ce raw data'!$B$2:$B$3000=$B545),,),0),MATCH(SUBSTITUTE(L509,"Allele","Height"),'ce raw data'!$C$1:$CZ$1,0))),"-")</f>
        <v>-</v>
      </c>
      <c r="M544" s="8" t="str">
        <f>IFERROR(IF(INDEX('ce raw data'!$C$2:$CZ$3000,MATCH(1,INDEX(('ce raw data'!$A$2:$A$3000=C506)*('ce raw data'!$B$2:$B$3000=$B545),,),0),MATCH(SUBSTITUTE(M509,"Allele","Height"),'ce raw data'!$C$1:$CZ$1,0))="","-",INDEX('ce raw data'!$C$2:$CZ$3000,MATCH(1,INDEX(('ce raw data'!$A$2:$A$3000=C506)*('ce raw data'!$B$2:$B$3000=$B545),,),0),MATCH(SUBSTITUTE(M509,"Allele","Height"),'ce raw data'!$C$1:$CZ$1,0))),"-")</f>
        <v>-</v>
      </c>
      <c r="N544" s="8" t="str">
        <f>IFERROR(IF(INDEX('ce raw data'!$C$2:$CZ$3000,MATCH(1,INDEX(('ce raw data'!$A$2:$A$3000=C506)*('ce raw data'!$B$2:$B$3000=$B545),,),0),MATCH(SUBSTITUTE(N509,"Allele","Height"),'ce raw data'!$C$1:$CZ$1,0))="","-",INDEX('ce raw data'!$C$2:$CZ$3000,MATCH(1,INDEX(('ce raw data'!$A$2:$A$3000=C506)*('ce raw data'!$B$2:$B$3000=$B545),,),0),MATCH(SUBSTITUTE(N509,"Allele","Height"),'ce raw data'!$C$1:$CZ$1,0))),"-")</f>
        <v>-</v>
      </c>
    </row>
    <row r="545" spans="2:14" x14ac:dyDescent="0.4">
      <c r="B545" s="14" t="str">
        <f>'Allele Call Table'!$A$105</f>
        <v>TPOX</v>
      </c>
      <c r="C545" s="8" t="str">
        <f>IFERROR(IF(INDEX('ce raw data'!$C$2:$CZ$3000,MATCH(1,INDEX(('ce raw data'!$A$2:$A$3000=C506)*('ce raw data'!$B$2:$B$3000=$B545),,),0),MATCH(C509,'ce raw data'!$C$1:$CZ$1,0))="","-",INDEX('ce raw data'!$C$2:$CZ$3000,MATCH(1,INDEX(('ce raw data'!$A$2:$A$3000=C506)*('ce raw data'!$B$2:$B$3000=$B545),,),0),MATCH(C509,'ce raw data'!$C$1:$CZ$1,0))),"-")</f>
        <v>-</v>
      </c>
      <c r="D545" s="8" t="str">
        <f>IFERROR(IF(INDEX('ce raw data'!$C$2:$CZ$3000,MATCH(1,INDEX(('ce raw data'!$A$2:$A$3000=C506)*('ce raw data'!$B$2:$B$3000=$B545),,),0),MATCH(D509,'ce raw data'!$C$1:$CZ$1,0))="","-",INDEX('ce raw data'!$C$2:$CZ$3000,MATCH(1,INDEX(('ce raw data'!$A$2:$A$3000=C506)*('ce raw data'!$B$2:$B$3000=$B545),,),0),MATCH(D509,'ce raw data'!$C$1:$CZ$1,0))),"-")</f>
        <v>-</v>
      </c>
      <c r="E545" s="8" t="str">
        <f>IFERROR(IF(INDEX('ce raw data'!$C$2:$CZ$3000,MATCH(1,INDEX(('ce raw data'!$A$2:$A$3000=C506)*('ce raw data'!$B$2:$B$3000=$B545),,),0),MATCH(E509,'ce raw data'!$C$1:$CZ$1,0))="","-",INDEX('ce raw data'!$C$2:$CZ$3000,MATCH(1,INDEX(('ce raw data'!$A$2:$A$3000=C506)*('ce raw data'!$B$2:$B$3000=$B545),,),0),MATCH(E509,'ce raw data'!$C$1:$CZ$1,0))),"-")</f>
        <v>-</v>
      </c>
      <c r="F545" s="8" t="str">
        <f>IFERROR(IF(INDEX('ce raw data'!$C$2:$CZ$3000,MATCH(1,INDEX(('ce raw data'!$A$2:$A$3000=C506)*('ce raw data'!$B$2:$B$3000=$B545),,),0),MATCH(F509,'ce raw data'!$C$1:$CZ$1,0))="","-",INDEX('ce raw data'!$C$2:$CZ$3000,MATCH(1,INDEX(('ce raw data'!$A$2:$A$3000=C506)*('ce raw data'!$B$2:$B$3000=$B545),,),0),MATCH(F509,'ce raw data'!$C$1:$CZ$1,0))),"-")</f>
        <v>-</v>
      </c>
      <c r="G545" s="8" t="str">
        <f>IFERROR(IF(INDEX('ce raw data'!$C$2:$CZ$3000,MATCH(1,INDEX(('ce raw data'!$A$2:$A$3000=C506)*('ce raw data'!$B$2:$B$3000=$B545),,),0),MATCH(G509,'ce raw data'!$C$1:$CZ$1,0))="","-",INDEX('ce raw data'!$C$2:$CZ$3000,MATCH(1,INDEX(('ce raw data'!$A$2:$A$3000=C506)*('ce raw data'!$B$2:$B$3000=$B545),,),0),MATCH(G509,'ce raw data'!$C$1:$CZ$1,0))),"-")</f>
        <v>-</v>
      </c>
      <c r="H545" s="8" t="str">
        <f>IFERROR(IF(INDEX('ce raw data'!$C$2:$CZ$3000,MATCH(1,INDEX(('ce raw data'!$A$2:$A$3000=C506)*('ce raw data'!$B$2:$B$3000=$B545),,),0),MATCH(H509,'ce raw data'!$C$1:$CZ$1,0))="","-",INDEX('ce raw data'!$C$2:$CZ$3000,MATCH(1,INDEX(('ce raw data'!$A$2:$A$3000=C506)*('ce raw data'!$B$2:$B$3000=$B545),,),0),MATCH(H509,'ce raw data'!$C$1:$CZ$1,0))),"-")</f>
        <v>-</v>
      </c>
      <c r="I545" s="8" t="str">
        <f>IFERROR(IF(INDEX('ce raw data'!$C$2:$CZ$3000,MATCH(1,INDEX(('ce raw data'!$A$2:$A$3000=C506)*('ce raw data'!$B$2:$B$3000=$B545),,),0),MATCH(I509,'ce raw data'!$C$1:$CZ$1,0))="","-",INDEX('ce raw data'!$C$2:$CZ$3000,MATCH(1,INDEX(('ce raw data'!$A$2:$A$3000=C506)*('ce raw data'!$B$2:$B$3000=$B545),,),0),MATCH(I509,'ce raw data'!$C$1:$CZ$1,0))),"-")</f>
        <v>-</v>
      </c>
      <c r="J545" s="8" t="str">
        <f>IFERROR(IF(INDEX('ce raw data'!$C$2:$CZ$3000,MATCH(1,INDEX(('ce raw data'!$A$2:$A$3000=C506)*('ce raw data'!$B$2:$B$3000=$B545),,),0),MATCH(J509,'ce raw data'!$C$1:$CZ$1,0))="","-",INDEX('ce raw data'!$C$2:$CZ$3000,MATCH(1,INDEX(('ce raw data'!$A$2:$A$3000=C506)*('ce raw data'!$B$2:$B$3000=$B545),,),0),MATCH(J509,'ce raw data'!$C$1:$CZ$1,0))),"-")</f>
        <v>-</v>
      </c>
      <c r="K545" s="8" t="str">
        <f>IFERROR(IF(INDEX('ce raw data'!$C$2:$CZ$3000,MATCH(1,INDEX(('ce raw data'!$A$2:$A$3000=C506)*('ce raw data'!$B$2:$B$3000=$B545),,),0),MATCH(K509,'ce raw data'!$C$1:$CZ$1,0))="","-",INDEX('ce raw data'!$C$2:$CZ$3000,MATCH(1,INDEX(('ce raw data'!$A$2:$A$3000=C506)*('ce raw data'!$B$2:$B$3000=$B545),,),0),MATCH(K509,'ce raw data'!$C$1:$CZ$1,0))),"-")</f>
        <v>-</v>
      </c>
      <c r="L545" s="8" t="str">
        <f>IFERROR(IF(INDEX('ce raw data'!$C$2:$CZ$3000,MATCH(1,INDEX(('ce raw data'!$A$2:$A$3000=C506)*('ce raw data'!$B$2:$B$3000=$B545),,),0),MATCH(L509,'ce raw data'!$C$1:$CZ$1,0))="","-",INDEX('ce raw data'!$C$2:$CZ$3000,MATCH(1,INDEX(('ce raw data'!$A$2:$A$3000=C506)*('ce raw data'!$B$2:$B$3000=$B545),,),0),MATCH(L509,'ce raw data'!$C$1:$CZ$1,0))),"-")</f>
        <v>-</v>
      </c>
      <c r="M545" s="8" t="str">
        <f>IFERROR(IF(INDEX('ce raw data'!$C$2:$CZ$3000,MATCH(1,INDEX(('ce raw data'!$A$2:$A$3000=C506)*('ce raw data'!$B$2:$B$3000=$B545),,),0),MATCH(M509,'ce raw data'!$C$1:$CZ$1,0))="","-",INDEX('ce raw data'!$C$2:$CZ$3000,MATCH(1,INDEX(('ce raw data'!$A$2:$A$3000=C506)*('ce raw data'!$B$2:$B$3000=$B545),,),0),MATCH(M509,'ce raw data'!$C$1:$CZ$1,0))),"-")</f>
        <v>-</v>
      </c>
      <c r="N545" s="8" t="str">
        <f>IFERROR(IF(INDEX('ce raw data'!$C$2:$CZ$3000,MATCH(1,INDEX(('ce raw data'!$A$2:$A$3000=C506)*('ce raw data'!$B$2:$B$3000=$B545),,),0),MATCH(N509,'ce raw data'!$C$1:$CZ$1,0))="","-",INDEX('ce raw data'!$C$2:$CZ$3000,MATCH(1,INDEX(('ce raw data'!$A$2:$A$3000=C506)*('ce raw data'!$B$2:$B$3000=$B545),,),0),MATCH(N509,'ce raw data'!$C$1:$CZ$1,0))),"-")</f>
        <v>-</v>
      </c>
    </row>
    <row r="546" spans="2:14" hidden="1" x14ac:dyDescent="0.4">
      <c r="B546" s="10"/>
      <c r="C546" s="8" t="str">
        <f>IFERROR(IF(INDEX('ce raw data'!$C$2:$CZ$3000,MATCH(1,INDEX(('ce raw data'!$A$2:$A$3000=C506)*('ce raw data'!$B$2:$B$3000=$B547),,),0),MATCH(SUBSTITUTE(C509,"Allele","Height"),'ce raw data'!$C$1:$CZ$1,0))="","-",INDEX('ce raw data'!$C$2:$CZ$3000,MATCH(1,INDEX(('ce raw data'!$A$2:$A$3000=C506)*('ce raw data'!$B$2:$B$3000=$B547),,),0),MATCH(SUBSTITUTE(C509,"Allele","Height"),'ce raw data'!$C$1:$CZ$1,0))),"-")</f>
        <v>-</v>
      </c>
      <c r="D546" s="8" t="str">
        <f>IFERROR(IF(INDEX('ce raw data'!$C$2:$CZ$3000,MATCH(1,INDEX(('ce raw data'!$A$2:$A$3000=C506)*('ce raw data'!$B$2:$B$3000=$B547),,),0),MATCH(SUBSTITUTE(D509,"Allele","Height"),'ce raw data'!$C$1:$CZ$1,0))="","-",INDEX('ce raw data'!$C$2:$CZ$3000,MATCH(1,INDEX(('ce raw data'!$A$2:$A$3000=C506)*('ce raw data'!$B$2:$B$3000=$B547),,),0),MATCH(SUBSTITUTE(D509,"Allele","Height"),'ce raw data'!$C$1:$CZ$1,0))),"-")</f>
        <v>-</v>
      </c>
      <c r="E546" s="8" t="str">
        <f>IFERROR(IF(INDEX('ce raw data'!$C$2:$CZ$3000,MATCH(1,INDEX(('ce raw data'!$A$2:$A$3000=C506)*('ce raw data'!$B$2:$B$3000=$B547),,),0),MATCH(SUBSTITUTE(E509,"Allele","Height"),'ce raw data'!$C$1:$CZ$1,0))="","-",INDEX('ce raw data'!$C$2:$CZ$3000,MATCH(1,INDEX(('ce raw data'!$A$2:$A$3000=C506)*('ce raw data'!$B$2:$B$3000=$B547),,),0),MATCH(SUBSTITUTE(E509,"Allele","Height"),'ce raw data'!$C$1:$CZ$1,0))),"-")</f>
        <v>-</v>
      </c>
      <c r="F546" s="8" t="str">
        <f>IFERROR(IF(INDEX('ce raw data'!$C$2:$CZ$3000,MATCH(1,INDEX(('ce raw data'!$A$2:$A$3000=C506)*('ce raw data'!$B$2:$B$3000=$B547),,),0),MATCH(SUBSTITUTE(F509,"Allele","Height"),'ce raw data'!$C$1:$CZ$1,0))="","-",INDEX('ce raw data'!$C$2:$CZ$3000,MATCH(1,INDEX(('ce raw data'!$A$2:$A$3000=C506)*('ce raw data'!$B$2:$B$3000=$B547),,),0),MATCH(SUBSTITUTE(F509,"Allele","Height"),'ce raw data'!$C$1:$CZ$1,0))),"-")</f>
        <v>-</v>
      </c>
      <c r="G546" s="8" t="str">
        <f>IFERROR(IF(INDEX('ce raw data'!$C$2:$CZ$3000,MATCH(1,INDEX(('ce raw data'!$A$2:$A$3000=C506)*('ce raw data'!$B$2:$B$3000=$B547),,),0),MATCH(SUBSTITUTE(G509,"Allele","Height"),'ce raw data'!$C$1:$CZ$1,0))="","-",INDEX('ce raw data'!$C$2:$CZ$3000,MATCH(1,INDEX(('ce raw data'!$A$2:$A$3000=C506)*('ce raw data'!$B$2:$B$3000=$B547),,),0),MATCH(SUBSTITUTE(G509,"Allele","Height"),'ce raw data'!$C$1:$CZ$1,0))),"-")</f>
        <v>-</v>
      </c>
      <c r="H546" s="8" t="str">
        <f>IFERROR(IF(INDEX('ce raw data'!$C$2:$CZ$3000,MATCH(1,INDEX(('ce raw data'!$A$2:$A$3000=C506)*('ce raw data'!$B$2:$B$3000=$B547),,),0),MATCH(SUBSTITUTE(H509,"Allele","Height"),'ce raw data'!$C$1:$CZ$1,0))="","-",INDEX('ce raw data'!$C$2:$CZ$3000,MATCH(1,INDEX(('ce raw data'!$A$2:$A$3000=C506)*('ce raw data'!$B$2:$B$3000=$B547),,),0),MATCH(SUBSTITUTE(H509,"Allele","Height"),'ce raw data'!$C$1:$CZ$1,0))),"-")</f>
        <v>-</v>
      </c>
      <c r="I546" s="8" t="str">
        <f>IFERROR(IF(INDEX('ce raw data'!$C$2:$CZ$3000,MATCH(1,INDEX(('ce raw data'!$A$2:$A$3000=C506)*('ce raw data'!$B$2:$B$3000=$B547),,),0),MATCH(SUBSTITUTE(I509,"Allele","Height"),'ce raw data'!$C$1:$CZ$1,0))="","-",INDEX('ce raw data'!$C$2:$CZ$3000,MATCH(1,INDEX(('ce raw data'!$A$2:$A$3000=C506)*('ce raw data'!$B$2:$B$3000=$B547),,),0),MATCH(SUBSTITUTE(I509,"Allele","Height"),'ce raw data'!$C$1:$CZ$1,0))),"-")</f>
        <v>-</v>
      </c>
      <c r="J546" s="8" t="str">
        <f>IFERROR(IF(INDEX('ce raw data'!$C$2:$CZ$3000,MATCH(1,INDEX(('ce raw data'!$A$2:$A$3000=C506)*('ce raw data'!$B$2:$B$3000=$B547),,),0),MATCH(SUBSTITUTE(J509,"Allele","Height"),'ce raw data'!$C$1:$CZ$1,0))="","-",INDEX('ce raw data'!$C$2:$CZ$3000,MATCH(1,INDEX(('ce raw data'!$A$2:$A$3000=C506)*('ce raw data'!$B$2:$B$3000=$B547),,),0),MATCH(SUBSTITUTE(J509,"Allele","Height"),'ce raw data'!$C$1:$CZ$1,0))),"-")</f>
        <v>-</v>
      </c>
      <c r="K546" s="8" t="str">
        <f>IFERROR(IF(INDEX('ce raw data'!$C$2:$CZ$3000,MATCH(1,INDEX(('ce raw data'!$A$2:$A$3000=C506)*('ce raw data'!$B$2:$B$3000=$B547),,),0),MATCH(SUBSTITUTE(K509,"Allele","Height"),'ce raw data'!$C$1:$CZ$1,0))="","-",INDEX('ce raw data'!$C$2:$CZ$3000,MATCH(1,INDEX(('ce raw data'!$A$2:$A$3000=C506)*('ce raw data'!$B$2:$B$3000=$B547),,),0),MATCH(SUBSTITUTE(K509,"Allele","Height"),'ce raw data'!$C$1:$CZ$1,0))),"-")</f>
        <v>-</v>
      </c>
      <c r="L546" s="8" t="str">
        <f>IFERROR(IF(INDEX('ce raw data'!$C$2:$CZ$3000,MATCH(1,INDEX(('ce raw data'!$A$2:$A$3000=C506)*('ce raw data'!$B$2:$B$3000=$B547),,),0),MATCH(SUBSTITUTE(L509,"Allele","Height"),'ce raw data'!$C$1:$CZ$1,0))="","-",INDEX('ce raw data'!$C$2:$CZ$3000,MATCH(1,INDEX(('ce raw data'!$A$2:$A$3000=C506)*('ce raw data'!$B$2:$B$3000=$B547),,),0),MATCH(SUBSTITUTE(L509,"Allele","Height"),'ce raw data'!$C$1:$CZ$1,0))),"-")</f>
        <v>-</v>
      </c>
      <c r="M546" s="8" t="str">
        <f>IFERROR(IF(INDEX('ce raw data'!$C$2:$CZ$3000,MATCH(1,INDEX(('ce raw data'!$A$2:$A$3000=C506)*('ce raw data'!$B$2:$B$3000=$B547),,),0),MATCH(SUBSTITUTE(M509,"Allele","Height"),'ce raw data'!$C$1:$CZ$1,0))="","-",INDEX('ce raw data'!$C$2:$CZ$3000,MATCH(1,INDEX(('ce raw data'!$A$2:$A$3000=C506)*('ce raw data'!$B$2:$B$3000=$B547),,),0),MATCH(SUBSTITUTE(M509,"Allele","Height"),'ce raw data'!$C$1:$CZ$1,0))),"-")</f>
        <v>-</v>
      </c>
      <c r="N546" s="8" t="str">
        <f>IFERROR(IF(INDEX('ce raw data'!$C$2:$CZ$3000,MATCH(1,INDEX(('ce raw data'!$A$2:$A$3000=C506)*('ce raw data'!$B$2:$B$3000=$B547),,),0),MATCH(SUBSTITUTE(N509,"Allele","Height"),'ce raw data'!$C$1:$CZ$1,0))="","-",INDEX('ce raw data'!$C$2:$CZ$3000,MATCH(1,INDEX(('ce raw data'!$A$2:$A$3000=C506)*('ce raw data'!$B$2:$B$3000=$B547),,),0),MATCH(SUBSTITUTE(N509,"Allele","Height"),'ce raw data'!$C$1:$CZ$1,0))),"-")</f>
        <v>-</v>
      </c>
    </row>
    <row r="547" spans="2:14" x14ac:dyDescent="0.4">
      <c r="B547" s="12" t="str">
        <f>'Allele Call Table'!$A$107</f>
        <v>D8S1179</v>
      </c>
      <c r="C547" s="8" t="str">
        <f>IFERROR(IF(INDEX('ce raw data'!$C$2:$CZ$3000,MATCH(1,INDEX(('ce raw data'!$A$2:$A$3000=C506)*('ce raw data'!$B$2:$B$3000=$B547),,),0),MATCH(C509,'ce raw data'!$C$1:$CZ$1,0))="","-",INDEX('ce raw data'!$C$2:$CZ$3000,MATCH(1,INDEX(('ce raw data'!$A$2:$A$3000=C506)*('ce raw data'!$B$2:$B$3000=$B547),,),0),MATCH(C509,'ce raw data'!$C$1:$CZ$1,0))),"-")</f>
        <v>-</v>
      </c>
      <c r="D547" s="8" t="str">
        <f>IFERROR(IF(INDEX('ce raw data'!$C$2:$CZ$3000,MATCH(1,INDEX(('ce raw data'!$A$2:$A$3000=C506)*('ce raw data'!$B$2:$B$3000=$B547),,),0),MATCH(D509,'ce raw data'!$C$1:$CZ$1,0))="","-",INDEX('ce raw data'!$C$2:$CZ$3000,MATCH(1,INDEX(('ce raw data'!$A$2:$A$3000=C506)*('ce raw data'!$B$2:$B$3000=$B547),,),0),MATCH(D509,'ce raw data'!$C$1:$CZ$1,0))),"-")</f>
        <v>-</v>
      </c>
      <c r="E547" s="8" t="str">
        <f>IFERROR(IF(INDEX('ce raw data'!$C$2:$CZ$3000,MATCH(1,INDEX(('ce raw data'!$A$2:$A$3000=C506)*('ce raw data'!$B$2:$B$3000=$B547),,),0),MATCH(E509,'ce raw data'!$C$1:$CZ$1,0))="","-",INDEX('ce raw data'!$C$2:$CZ$3000,MATCH(1,INDEX(('ce raw data'!$A$2:$A$3000=C506)*('ce raw data'!$B$2:$B$3000=$B547),,),0),MATCH(E509,'ce raw data'!$C$1:$CZ$1,0))),"-")</f>
        <v>-</v>
      </c>
      <c r="F547" s="8" t="str">
        <f>IFERROR(IF(INDEX('ce raw data'!$C$2:$CZ$3000,MATCH(1,INDEX(('ce raw data'!$A$2:$A$3000=C506)*('ce raw data'!$B$2:$B$3000=$B547),,),0),MATCH(F509,'ce raw data'!$C$1:$CZ$1,0))="","-",INDEX('ce raw data'!$C$2:$CZ$3000,MATCH(1,INDEX(('ce raw data'!$A$2:$A$3000=C506)*('ce raw data'!$B$2:$B$3000=$B547),,),0),MATCH(F509,'ce raw data'!$C$1:$CZ$1,0))),"-")</f>
        <v>-</v>
      </c>
      <c r="G547" s="8" t="str">
        <f>IFERROR(IF(INDEX('ce raw data'!$C$2:$CZ$3000,MATCH(1,INDEX(('ce raw data'!$A$2:$A$3000=C506)*('ce raw data'!$B$2:$B$3000=$B547),,),0),MATCH(G509,'ce raw data'!$C$1:$CZ$1,0))="","-",INDEX('ce raw data'!$C$2:$CZ$3000,MATCH(1,INDEX(('ce raw data'!$A$2:$A$3000=C506)*('ce raw data'!$B$2:$B$3000=$B547),,),0),MATCH(G509,'ce raw data'!$C$1:$CZ$1,0))),"-")</f>
        <v>-</v>
      </c>
      <c r="H547" s="8" t="str">
        <f>IFERROR(IF(INDEX('ce raw data'!$C$2:$CZ$3000,MATCH(1,INDEX(('ce raw data'!$A$2:$A$3000=C506)*('ce raw data'!$B$2:$B$3000=$B547),,),0),MATCH(H509,'ce raw data'!$C$1:$CZ$1,0))="","-",INDEX('ce raw data'!$C$2:$CZ$3000,MATCH(1,INDEX(('ce raw data'!$A$2:$A$3000=C506)*('ce raw data'!$B$2:$B$3000=$B547),,),0),MATCH(H509,'ce raw data'!$C$1:$CZ$1,0))),"-")</f>
        <v>-</v>
      </c>
      <c r="I547" s="8" t="str">
        <f>IFERROR(IF(INDEX('ce raw data'!$C$2:$CZ$3000,MATCH(1,INDEX(('ce raw data'!$A$2:$A$3000=C506)*('ce raw data'!$B$2:$B$3000=$B547),,),0),MATCH(I509,'ce raw data'!$C$1:$CZ$1,0))="","-",INDEX('ce raw data'!$C$2:$CZ$3000,MATCH(1,INDEX(('ce raw data'!$A$2:$A$3000=C506)*('ce raw data'!$B$2:$B$3000=$B547),,),0),MATCH(I509,'ce raw data'!$C$1:$CZ$1,0))),"-")</f>
        <v>-</v>
      </c>
      <c r="J547" s="8" t="str">
        <f>IFERROR(IF(INDEX('ce raw data'!$C$2:$CZ$3000,MATCH(1,INDEX(('ce raw data'!$A$2:$A$3000=C506)*('ce raw data'!$B$2:$B$3000=$B547),,),0),MATCH(J509,'ce raw data'!$C$1:$CZ$1,0))="","-",INDEX('ce raw data'!$C$2:$CZ$3000,MATCH(1,INDEX(('ce raw data'!$A$2:$A$3000=C506)*('ce raw data'!$B$2:$B$3000=$B547),,),0),MATCH(J509,'ce raw data'!$C$1:$CZ$1,0))),"-")</f>
        <v>-</v>
      </c>
      <c r="K547" s="8" t="str">
        <f>IFERROR(IF(INDEX('ce raw data'!$C$2:$CZ$3000,MATCH(1,INDEX(('ce raw data'!$A$2:$A$3000=C506)*('ce raw data'!$B$2:$B$3000=$B547),,),0),MATCH(K509,'ce raw data'!$C$1:$CZ$1,0))="","-",INDEX('ce raw data'!$C$2:$CZ$3000,MATCH(1,INDEX(('ce raw data'!$A$2:$A$3000=C506)*('ce raw data'!$B$2:$B$3000=$B547),,),0),MATCH(K509,'ce raw data'!$C$1:$CZ$1,0))),"-")</f>
        <v>-</v>
      </c>
      <c r="L547" s="8" t="str">
        <f>IFERROR(IF(INDEX('ce raw data'!$C$2:$CZ$3000,MATCH(1,INDEX(('ce raw data'!$A$2:$A$3000=C506)*('ce raw data'!$B$2:$B$3000=$B547),,),0),MATCH(L509,'ce raw data'!$C$1:$CZ$1,0))="","-",INDEX('ce raw data'!$C$2:$CZ$3000,MATCH(1,INDEX(('ce raw data'!$A$2:$A$3000=C506)*('ce raw data'!$B$2:$B$3000=$B547),,),0),MATCH(L509,'ce raw data'!$C$1:$CZ$1,0))),"-")</f>
        <v>-</v>
      </c>
      <c r="M547" s="8" t="str">
        <f>IFERROR(IF(INDEX('ce raw data'!$C$2:$CZ$3000,MATCH(1,INDEX(('ce raw data'!$A$2:$A$3000=C506)*('ce raw data'!$B$2:$B$3000=$B547),,),0),MATCH(M509,'ce raw data'!$C$1:$CZ$1,0))="","-",INDEX('ce raw data'!$C$2:$CZ$3000,MATCH(1,INDEX(('ce raw data'!$A$2:$A$3000=C506)*('ce raw data'!$B$2:$B$3000=$B547),,),0),MATCH(M509,'ce raw data'!$C$1:$CZ$1,0))),"-")</f>
        <v>-</v>
      </c>
      <c r="N547" s="8" t="str">
        <f>IFERROR(IF(INDEX('ce raw data'!$C$2:$CZ$3000,MATCH(1,INDEX(('ce raw data'!$A$2:$A$3000=C506)*('ce raw data'!$B$2:$B$3000=$B547),,),0),MATCH(N509,'ce raw data'!$C$1:$CZ$1,0))="","-",INDEX('ce raw data'!$C$2:$CZ$3000,MATCH(1,INDEX(('ce raw data'!$A$2:$A$3000=C506)*('ce raw data'!$B$2:$B$3000=$B547),,),0),MATCH(N509,'ce raw data'!$C$1:$CZ$1,0))),"-")</f>
        <v>-</v>
      </c>
    </row>
    <row r="548" spans="2:14" hidden="1" x14ac:dyDescent="0.4">
      <c r="B548" s="12"/>
      <c r="C548" s="8" t="str">
        <f>IFERROR(IF(INDEX('ce raw data'!$C$2:$CZ$3000,MATCH(1,INDEX(('ce raw data'!$A$2:$A$3000=C506)*('ce raw data'!$B$2:$B$3000=$B549),,),0),MATCH(SUBSTITUTE(C509,"Allele","Height"),'ce raw data'!$C$1:$CZ$1,0))="","-",INDEX('ce raw data'!$C$2:$CZ$3000,MATCH(1,INDEX(('ce raw data'!$A$2:$A$3000=C506)*('ce raw data'!$B$2:$B$3000=$B549),,),0),MATCH(SUBSTITUTE(C509,"Allele","Height"),'ce raw data'!$C$1:$CZ$1,0))),"-")</f>
        <v>-</v>
      </c>
      <c r="D548" s="8" t="str">
        <f>IFERROR(IF(INDEX('ce raw data'!$C$2:$CZ$3000,MATCH(1,INDEX(('ce raw data'!$A$2:$A$3000=C506)*('ce raw data'!$B$2:$B$3000=$B549),,),0),MATCH(SUBSTITUTE(D509,"Allele","Height"),'ce raw data'!$C$1:$CZ$1,0))="","-",INDEX('ce raw data'!$C$2:$CZ$3000,MATCH(1,INDEX(('ce raw data'!$A$2:$A$3000=C506)*('ce raw data'!$B$2:$B$3000=$B549),,),0),MATCH(SUBSTITUTE(D509,"Allele","Height"),'ce raw data'!$C$1:$CZ$1,0))),"-")</f>
        <v>-</v>
      </c>
      <c r="E548" s="8" t="str">
        <f>IFERROR(IF(INDEX('ce raw data'!$C$2:$CZ$3000,MATCH(1,INDEX(('ce raw data'!$A$2:$A$3000=C506)*('ce raw data'!$B$2:$B$3000=$B549),,),0),MATCH(SUBSTITUTE(E509,"Allele","Height"),'ce raw data'!$C$1:$CZ$1,0))="","-",INDEX('ce raw data'!$C$2:$CZ$3000,MATCH(1,INDEX(('ce raw data'!$A$2:$A$3000=C506)*('ce raw data'!$B$2:$B$3000=$B549),,),0),MATCH(SUBSTITUTE(E509,"Allele","Height"),'ce raw data'!$C$1:$CZ$1,0))),"-")</f>
        <v>-</v>
      </c>
      <c r="F548" s="8" t="str">
        <f>IFERROR(IF(INDEX('ce raw data'!$C$2:$CZ$3000,MATCH(1,INDEX(('ce raw data'!$A$2:$A$3000=C506)*('ce raw data'!$B$2:$B$3000=$B549),,),0),MATCH(SUBSTITUTE(F509,"Allele","Height"),'ce raw data'!$C$1:$CZ$1,0))="","-",INDEX('ce raw data'!$C$2:$CZ$3000,MATCH(1,INDEX(('ce raw data'!$A$2:$A$3000=C506)*('ce raw data'!$B$2:$B$3000=$B549),,),0),MATCH(SUBSTITUTE(F509,"Allele","Height"),'ce raw data'!$C$1:$CZ$1,0))),"-")</f>
        <v>-</v>
      </c>
      <c r="G548" s="8" t="str">
        <f>IFERROR(IF(INDEX('ce raw data'!$C$2:$CZ$3000,MATCH(1,INDEX(('ce raw data'!$A$2:$A$3000=C506)*('ce raw data'!$B$2:$B$3000=$B549),,),0),MATCH(SUBSTITUTE(G509,"Allele","Height"),'ce raw data'!$C$1:$CZ$1,0))="","-",INDEX('ce raw data'!$C$2:$CZ$3000,MATCH(1,INDEX(('ce raw data'!$A$2:$A$3000=C506)*('ce raw data'!$B$2:$B$3000=$B549),,),0),MATCH(SUBSTITUTE(G509,"Allele","Height"),'ce raw data'!$C$1:$CZ$1,0))),"-")</f>
        <v>-</v>
      </c>
      <c r="H548" s="8" t="str">
        <f>IFERROR(IF(INDEX('ce raw data'!$C$2:$CZ$3000,MATCH(1,INDEX(('ce raw data'!$A$2:$A$3000=C506)*('ce raw data'!$B$2:$B$3000=$B549),,),0),MATCH(SUBSTITUTE(H509,"Allele","Height"),'ce raw data'!$C$1:$CZ$1,0))="","-",INDEX('ce raw data'!$C$2:$CZ$3000,MATCH(1,INDEX(('ce raw data'!$A$2:$A$3000=C506)*('ce raw data'!$B$2:$B$3000=$B549),,),0),MATCH(SUBSTITUTE(H509,"Allele","Height"),'ce raw data'!$C$1:$CZ$1,0))),"-")</f>
        <v>-</v>
      </c>
      <c r="I548" s="8" t="str">
        <f>IFERROR(IF(INDEX('ce raw data'!$C$2:$CZ$3000,MATCH(1,INDEX(('ce raw data'!$A$2:$A$3000=C506)*('ce raw data'!$B$2:$B$3000=$B549),,),0),MATCH(SUBSTITUTE(I509,"Allele","Height"),'ce raw data'!$C$1:$CZ$1,0))="","-",INDEX('ce raw data'!$C$2:$CZ$3000,MATCH(1,INDEX(('ce raw data'!$A$2:$A$3000=C506)*('ce raw data'!$B$2:$B$3000=$B549),,),0),MATCH(SUBSTITUTE(I509,"Allele","Height"),'ce raw data'!$C$1:$CZ$1,0))),"-")</f>
        <v>-</v>
      </c>
      <c r="J548" s="8" t="str">
        <f>IFERROR(IF(INDEX('ce raw data'!$C$2:$CZ$3000,MATCH(1,INDEX(('ce raw data'!$A$2:$A$3000=C506)*('ce raw data'!$B$2:$B$3000=$B549),,),0),MATCH(SUBSTITUTE(J509,"Allele","Height"),'ce raw data'!$C$1:$CZ$1,0))="","-",INDEX('ce raw data'!$C$2:$CZ$3000,MATCH(1,INDEX(('ce raw data'!$A$2:$A$3000=C506)*('ce raw data'!$B$2:$B$3000=$B549),,),0),MATCH(SUBSTITUTE(J509,"Allele","Height"),'ce raw data'!$C$1:$CZ$1,0))),"-")</f>
        <v>-</v>
      </c>
      <c r="K548" s="8" t="str">
        <f>IFERROR(IF(INDEX('ce raw data'!$C$2:$CZ$3000,MATCH(1,INDEX(('ce raw data'!$A$2:$A$3000=C506)*('ce raw data'!$B$2:$B$3000=$B549),,),0),MATCH(SUBSTITUTE(K509,"Allele","Height"),'ce raw data'!$C$1:$CZ$1,0))="","-",INDEX('ce raw data'!$C$2:$CZ$3000,MATCH(1,INDEX(('ce raw data'!$A$2:$A$3000=C506)*('ce raw data'!$B$2:$B$3000=$B549),,),0),MATCH(SUBSTITUTE(K509,"Allele","Height"),'ce raw data'!$C$1:$CZ$1,0))),"-")</f>
        <v>-</v>
      </c>
      <c r="L548" s="8" t="str">
        <f>IFERROR(IF(INDEX('ce raw data'!$C$2:$CZ$3000,MATCH(1,INDEX(('ce raw data'!$A$2:$A$3000=C506)*('ce raw data'!$B$2:$B$3000=$B549),,),0),MATCH(SUBSTITUTE(L509,"Allele","Height"),'ce raw data'!$C$1:$CZ$1,0))="","-",INDEX('ce raw data'!$C$2:$CZ$3000,MATCH(1,INDEX(('ce raw data'!$A$2:$A$3000=C506)*('ce raw data'!$B$2:$B$3000=$B549),,),0),MATCH(SUBSTITUTE(L509,"Allele","Height"),'ce raw data'!$C$1:$CZ$1,0))),"-")</f>
        <v>-</v>
      </c>
      <c r="M548" s="8" t="str">
        <f>IFERROR(IF(INDEX('ce raw data'!$C$2:$CZ$3000,MATCH(1,INDEX(('ce raw data'!$A$2:$A$3000=C506)*('ce raw data'!$B$2:$B$3000=$B549),,),0),MATCH(SUBSTITUTE(M509,"Allele","Height"),'ce raw data'!$C$1:$CZ$1,0))="","-",INDEX('ce raw data'!$C$2:$CZ$3000,MATCH(1,INDEX(('ce raw data'!$A$2:$A$3000=C506)*('ce raw data'!$B$2:$B$3000=$B549),,),0),MATCH(SUBSTITUTE(M509,"Allele","Height"),'ce raw data'!$C$1:$CZ$1,0))),"-")</f>
        <v>-</v>
      </c>
      <c r="N548" s="8" t="str">
        <f>IFERROR(IF(INDEX('ce raw data'!$C$2:$CZ$3000,MATCH(1,INDEX(('ce raw data'!$A$2:$A$3000=C506)*('ce raw data'!$B$2:$B$3000=$B549),,),0),MATCH(SUBSTITUTE(N509,"Allele","Height"),'ce raw data'!$C$1:$CZ$1,0))="","-",INDEX('ce raw data'!$C$2:$CZ$3000,MATCH(1,INDEX(('ce raw data'!$A$2:$A$3000=C506)*('ce raw data'!$B$2:$B$3000=$B549),,),0),MATCH(SUBSTITUTE(N509,"Allele","Height"),'ce raw data'!$C$1:$CZ$1,0))),"-")</f>
        <v>-</v>
      </c>
    </row>
    <row r="549" spans="2:14" x14ac:dyDescent="0.4">
      <c r="B549" s="12" t="str">
        <f>'Allele Call Table'!$A$109</f>
        <v>D12S391</v>
      </c>
      <c r="C549" s="8" t="str">
        <f>IFERROR(IF(INDEX('ce raw data'!$C$2:$CZ$3000,MATCH(1,INDEX(('ce raw data'!$A$2:$A$3000=C506)*('ce raw data'!$B$2:$B$3000=$B549),,),0),MATCH(C509,'ce raw data'!$C$1:$CZ$1,0))="","-",INDEX('ce raw data'!$C$2:$CZ$3000,MATCH(1,INDEX(('ce raw data'!$A$2:$A$3000=C506)*('ce raw data'!$B$2:$B$3000=$B549),,),0),MATCH(C509,'ce raw data'!$C$1:$CZ$1,0))),"-")</f>
        <v>-</v>
      </c>
      <c r="D549" s="8" t="str">
        <f>IFERROR(IF(INDEX('ce raw data'!$C$2:$CZ$3000,MATCH(1,INDEX(('ce raw data'!$A$2:$A$3000=C506)*('ce raw data'!$B$2:$B$3000=$B549),,),0),MATCH(D509,'ce raw data'!$C$1:$CZ$1,0))="","-",INDEX('ce raw data'!$C$2:$CZ$3000,MATCH(1,INDEX(('ce raw data'!$A$2:$A$3000=C506)*('ce raw data'!$B$2:$B$3000=$B549),,),0),MATCH(D509,'ce raw data'!$C$1:$CZ$1,0))),"-")</f>
        <v>-</v>
      </c>
      <c r="E549" s="8" t="str">
        <f>IFERROR(IF(INDEX('ce raw data'!$C$2:$CZ$3000,MATCH(1,INDEX(('ce raw data'!$A$2:$A$3000=C506)*('ce raw data'!$B$2:$B$3000=$B549),,),0),MATCH(E509,'ce raw data'!$C$1:$CZ$1,0))="","-",INDEX('ce raw data'!$C$2:$CZ$3000,MATCH(1,INDEX(('ce raw data'!$A$2:$A$3000=C506)*('ce raw data'!$B$2:$B$3000=$B549),,),0),MATCH(E509,'ce raw data'!$C$1:$CZ$1,0))),"-")</f>
        <v>-</v>
      </c>
      <c r="F549" s="8" t="str">
        <f>IFERROR(IF(INDEX('ce raw data'!$C$2:$CZ$3000,MATCH(1,INDEX(('ce raw data'!$A$2:$A$3000=C506)*('ce raw data'!$B$2:$B$3000=$B549),,),0),MATCH(F509,'ce raw data'!$C$1:$CZ$1,0))="","-",INDEX('ce raw data'!$C$2:$CZ$3000,MATCH(1,INDEX(('ce raw data'!$A$2:$A$3000=C506)*('ce raw data'!$B$2:$B$3000=$B549),,),0),MATCH(F509,'ce raw data'!$C$1:$CZ$1,0))),"-")</f>
        <v>-</v>
      </c>
      <c r="G549" s="8" t="str">
        <f>IFERROR(IF(INDEX('ce raw data'!$C$2:$CZ$3000,MATCH(1,INDEX(('ce raw data'!$A$2:$A$3000=C506)*('ce raw data'!$B$2:$B$3000=$B549),,),0),MATCH(G509,'ce raw data'!$C$1:$CZ$1,0))="","-",INDEX('ce raw data'!$C$2:$CZ$3000,MATCH(1,INDEX(('ce raw data'!$A$2:$A$3000=C506)*('ce raw data'!$B$2:$B$3000=$B549),,),0),MATCH(G509,'ce raw data'!$C$1:$CZ$1,0))),"-")</f>
        <v>-</v>
      </c>
      <c r="H549" s="8" t="str">
        <f>IFERROR(IF(INDEX('ce raw data'!$C$2:$CZ$3000,MATCH(1,INDEX(('ce raw data'!$A$2:$A$3000=C506)*('ce raw data'!$B$2:$B$3000=$B549),,),0),MATCH(H509,'ce raw data'!$C$1:$CZ$1,0))="","-",INDEX('ce raw data'!$C$2:$CZ$3000,MATCH(1,INDEX(('ce raw data'!$A$2:$A$3000=C506)*('ce raw data'!$B$2:$B$3000=$B549),,),0),MATCH(H509,'ce raw data'!$C$1:$CZ$1,0))),"-")</f>
        <v>-</v>
      </c>
      <c r="I549" s="8" t="str">
        <f>IFERROR(IF(INDEX('ce raw data'!$C$2:$CZ$3000,MATCH(1,INDEX(('ce raw data'!$A$2:$A$3000=C506)*('ce raw data'!$B$2:$B$3000=$B549),,),0),MATCH(I509,'ce raw data'!$C$1:$CZ$1,0))="","-",INDEX('ce raw data'!$C$2:$CZ$3000,MATCH(1,INDEX(('ce raw data'!$A$2:$A$3000=C506)*('ce raw data'!$B$2:$B$3000=$B549),,),0),MATCH(I509,'ce raw data'!$C$1:$CZ$1,0))),"-")</f>
        <v>-</v>
      </c>
      <c r="J549" s="8" t="str">
        <f>IFERROR(IF(INDEX('ce raw data'!$C$2:$CZ$3000,MATCH(1,INDEX(('ce raw data'!$A$2:$A$3000=C506)*('ce raw data'!$B$2:$B$3000=$B549),,),0),MATCH(J509,'ce raw data'!$C$1:$CZ$1,0))="","-",INDEX('ce raw data'!$C$2:$CZ$3000,MATCH(1,INDEX(('ce raw data'!$A$2:$A$3000=C506)*('ce raw data'!$B$2:$B$3000=$B549),,),0),MATCH(J509,'ce raw data'!$C$1:$CZ$1,0))),"-")</f>
        <v>-</v>
      </c>
      <c r="K549" s="8" t="str">
        <f>IFERROR(IF(INDEX('ce raw data'!$C$2:$CZ$3000,MATCH(1,INDEX(('ce raw data'!$A$2:$A$3000=C506)*('ce raw data'!$B$2:$B$3000=$B549),,),0),MATCH(K509,'ce raw data'!$C$1:$CZ$1,0))="","-",INDEX('ce raw data'!$C$2:$CZ$3000,MATCH(1,INDEX(('ce raw data'!$A$2:$A$3000=C506)*('ce raw data'!$B$2:$B$3000=$B549),,),0),MATCH(K509,'ce raw data'!$C$1:$CZ$1,0))),"-")</f>
        <v>-</v>
      </c>
      <c r="L549" s="8" t="str">
        <f>IFERROR(IF(INDEX('ce raw data'!$C$2:$CZ$3000,MATCH(1,INDEX(('ce raw data'!$A$2:$A$3000=C506)*('ce raw data'!$B$2:$B$3000=$B549),,),0),MATCH(L509,'ce raw data'!$C$1:$CZ$1,0))="","-",INDEX('ce raw data'!$C$2:$CZ$3000,MATCH(1,INDEX(('ce raw data'!$A$2:$A$3000=C506)*('ce raw data'!$B$2:$B$3000=$B549),,),0),MATCH(L509,'ce raw data'!$C$1:$CZ$1,0))),"-")</f>
        <v>-</v>
      </c>
      <c r="M549" s="8" t="str">
        <f>IFERROR(IF(INDEX('ce raw data'!$C$2:$CZ$3000,MATCH(1,INDEX(('ce raw data'!$A$2:$A$3000=C506)*('ce raw data'!$B$2:$B$3000=$B549),,),0),MATCH(M509,'ce raw data'!$C$1:$CZ$1,0))="","-",INDEX('ce raw data'!$C$2:$CZ$3000,MATCH(1,INDEX(('ce raw data'!$A$2:$A$3000=C506)*('ce raw data'!$B$2:$B$3000=$B549),,),0),MATCH(M509,'ce raw data'!$C$1:$CZ$1,0))),"-")</f>
        <v>-</v>
      </c>
      <c r="N549" s="8" t="str">
        <f>IFERROR(IF(INDEX('ce raw data'!$C$2:$CZ$3000,MATCH(1,INDEX(('ce raw data'!$A$2:$A$3000=C506)*('ce raw data'!$B$2:$B$3000=$B549),,),0),MATCH(N509,'ce raw data'!$C$1:$CZ$1,0))="","-",INDEX('ce raw data'!$C$2:$CZ$3000,MATCH(1,INDEX(('ce raw data'!$A$2:$A$3000=C506)*('ce raw data'!$B$2:$B$3000=$B549),,),0),MATCH(N509,'ce raw data'!$C$1:$CZ$1,0))),"-")</f>
        <v>-</v>
      </c>
    </row>
    <row r="550" spans="2:14" hidden="1" x14ac:dyDescent="0.4">
      <c r="B550" s="12"/>
      <c r="C550" s="8" t="str">
        <f>IFERROR(IF(INDEX('ce raw data'!$C$2:$CZ$3000,MATCH(1,INDEX(('ce raw data'!$A$2:$A$3000=C506)*('ce raw data'!$B$2:$B$3000=$B551),,),0),MATCH(SUBSTITUTE(C509,"Allele","Height"),'ce raw data'!$C$1:$CZ$1,0))="","-",INDEX('ce raw data'!$C$2:$CZ$3000,MATCH(1,INDEX(('ce raw data'!$A$2:$A$3000=C506)*('ce raw data'!$B$2:$B$3000=$B551),,),0),MATCH(SUBSTITUTE(C509,"Allele","Height"),'ce raw data'!$C$1:$CZ$1,0))),"-")</f>
        <v>-</v>
      </c>
      <c r="D550" s="8" t="str">
        <f>IFERROR(IF(INDEX('ce raw data'!$C$2:$CZ$3000,MATCH(1,INDEX(('ce raw data'!$A$2:$A$3000=C506)*('ce raw data'!$B$2:$B$3000=$B551),,),0),MATCH(SUBSTITUTE(D509,"Allele","Height"),'ce raw data'!$C$1:$CZ$1,0))="","-",INDEX('ce raw data'!$C$2:$CZ$3000,MATCH(1,INDEX(('ce raw data'!$A$2:$A$3000=C506)*('ce raw data'!$B$2:$B$3000=$B551),,),0),MATCH(SUBSTITUTE(D509,"Allele","Height"),'ce raw data'!$C$1:$CZ$1,0))),"-")</f>
        <v>-</v>
      </c>
      <c r="E550" s="8" t="str">
        <f>IFERROR(IF(INDEX('ce raw data'!$C$2:$CZ$3000,MATCH(1,INDEX(('ce raw data'!$A$2:$A$3000=C506)*('ce raw data'!$B$2:$B$3000=$B551),,),0),MATCH(SUBSTITUTE(E509,"Allele","Height"),'ce raw data'!$C$1:$CZ$1,0))="","-",INDEX('ce raw data'!$C$2:$CZ$3000,MATCH(1,INDEX(('ce raw data'!$A$2:$A$3000=C506)*('ce raw data'!$B$2:$B$3000=$B551),,),0),MATCH(SUBSTITUTE(E509,"Allele","Height"),'ce raw data'!$C$1:$CZ$1,0))),"-")</f>
        <v>-</v>
      </c>
      <c r="F550" s="8" t="str">
        <f>IFERROR(IF(INDEX('ce raw data'!$C$2:$CZ$3000,MATCH(1,INDEX(('ce raw data'!$A$2:$A$3000=C506)*('ce raw data'!$B$2:$B$3000=$B551),,),0),MATCH(SUBSTITUTE(F509,"Allele","Height"),'ce raw data'!$C$1:$CZ$1,0))="","-",INDEX('ce raw data'!$C$2:$CZ$3000,MATCH(1,INDEX(('ce raw data'!$A$2:$A$3000=C506)*('ce raw data'!$B$2:$B$3000=$B551),,),0),MATCH(SUBSTITUTE(F509,"Allele","Height"),'ce raw data'!$C$1:$CZ$1,0))),"-")</f>
        <v>-</v>
      </c>
      <c r="G550" s="8" t="str">
        <f>IFERROR(IF(INDEX('ce raw data'!$C$2:$CZ$3000,MATCH(1,INDEX(('ce raw data'!$A$2:$A$3000=C506)*('ce raw data'!$B$2:$B$3000=$B551),,),0),MATCH(SUBSTITUTE(G509,"Allele","Height"),'ce raw data'!$C$1:$CZ$1,0))="","-",INDEX('ce raw data'!$C$2:$CZ$3000,MATCH(1,INDEX(('ce raw data'!$A$2:$A$3000=C506)*('ce raw data'!$B$2:$B$3000=$B551),,),0),MATCH(SUBSTITUTE(G509,"Allele","Height"),'ce raw data'!$C$1:$CZ$1,0))),"-")</f>
        <v>-</v>
      </c>
      <c r="H550" s="8" t="str">
        <f>IFERROR(IF(INDEX('ce raw data'!$C$2:$CZ$3000,MATCH(1,INDEX(('ce raw data'!$A$2:$A$3000=C506)*('ce raw data'!$B$2:$B$3000=$B551),,),0),MATCH(SUBSTITUTE(H509,"Allele","Height"),'ce raw data'!$C$1:$CZ$1,0))="","-",INDEX('ce raw data'!$C$2:$CZ$3000,MATCH(1,INDEX(('ce raw data'!$A$2:$A$3000=C506)*('ce raw data'!$B$2:$B$3000=$B551),,),0),MATCH(SUBSTITUTE(H509,"Allele","Height"),'ce raw data'!$C$1:$CZ$1,0))),"-")</f>
        <v>-</v>
      </c>
      <c r="I550" s="8" t="str">
        <f>IFERROR(IF(INDEX('ce raw data'!$C$2:$CZ$3000,MATCH(1,INDEX(('ce raw data'!$A$2:$A$3000=C506)*('ce raw data'!$B$2:$B$3000=$B551),,),0),MATCH(SUBSTITUTE(I509,"Allele","Height"),'ce raw data'!$C$1:$CZ$1,0))="","-",INDEX('ce raw data'!$C$2:$CZ$3000,MATCH(1,INDEX(('ce raw data'!$A$2:$A$3000=C506)*('ce raw data'!$B$2:$B$3000=$B551),,),0),MATCH(SUBSTITUTE(I509,"Allele","Height"),'ce raw data'!$C$1:$CZ$1,0))),"-")</f>
        <v>-</v>
      </c>
      <c r="J550" s="8" t="str">
        <f>IFERROR(IF(INDEX('ce raw data'!$C$2:$CZ$3000,MATCH(1,INDEX(('ce raw data'!$A$2:$A$3000=C506)*('ce raw data'!$B$2:$B$3000=$B551),,),0),MATCH(SUBSTITUTE(J509,"Allele","Height"),'ce raw data'!$C$1:$CZ$1,0))="","-",INDEX('ce raw data'!$C$2:$CZ$3000,MATCH(1,INDEX(('ce raw data'!$A$2:$A$3000=C506)*('ce raw data'!$B$2:$B$3000=$B551),,),0),MATCH(SUBSTITUTE(J509,"Allele","Height"),'ce raw data'!$C$1:$CZ$1,0))),"-")</f>
        <v>-</v>
      </c>
      <c r="K550" s="8" t="str">
        <f>IFERROR(IF(INDEX('ce raw data'!$C$2:$CZ$3000,MATCH(1,INDEX(('ce raw data'!$A$2:$A$3000=C506)*('ce raw data'!$B$2:$B$3000=$B551),,),0),MATCH(SUBSTITUTE(K509,"Allele","Height"),'ce raw data'!$C$1:$CZ$1,0))="","-",INDEX('ce raw data'!$C$2:$CZ$3000,MATCH(1,INDEX(('ce raw data'!$A$2:$A$3000=C506)*('ce raw data'!$B$2:$B$3000=$B551),,),0),MATCH(SUBSTITUTE(K509,"Allele","Height"),'ce raw data'!$C$1:$CZ$1,0))),"-")</f>
        <v>-</v>
      </c>
      <c r="L550" s="8" t="str">
        <f>IFERROR(IF(INDEX('ce raw data'!$C$2:$CZ$3000,MATCH(1,INDEX(('ce raw data'!$A$2:$A$3000=C506)*('ce raw data'!$B$2:$B$3000=$B551),,),0),MATCH(SUBSTITUTE(L509,"Allele","Height"),'ce raw data'!$C$1:$CZ$1,0))="","-",INDEX('ce raw data'!$C$2:$CZ$3000,MATCH(1,INDEX(('ce raw data'!$A$2:$A$3000=C506)*('ce raw data'!$B$2:$B$3000=$B551),,),0),MATCH(SUBSTITUTE(L509,"Allele","Height"),'ce raw data'!$C$1:$CZ$1,0))),"-")</f>
        <v>-</v>
      </c>
      <c r="M550" s="8" t="str">
        <f>IFERROR(IF(INDEX('ce raw data'!$C$2:$CZ$3000,MATCH(1,INDEX(('ce raw data'!$A$2:$A$3000=C506)*('ce raw data'!$B$2:$B$3000=$B551),,),0),MATCH(SUBSTITUTE(M509,"Allele","Height"),'ce raw data'!$C$1:$CZ$1,0))="","-",INDEX('ce raw data'!$C$2:$CZ$3000,MATCH(1,INDEX(('ce raw data'!$A$2:$A$3000=C506)*('ce raw data'!$B$2:$B$3000=$B551),,),0),MATCH(SUBSTITUTE(M509,"Allele","Height"),'ce raw data'!$C$1:$CZ$1,0))),"-")</f>
        <v>-</v>
      </c>
      <c r="N550" s="8" t="str">
        <f>IFERROR(IF(INDEX('ce raw data'!$C$2:$CZ$3000,MATCH(1,INDEX(('ce raw data'!$A$2:$A$3000=C506)*('ce raw data'!$B$2:$B$3000=$B551),,),0),MATCH(SUBSTITUTE(N509,"Allele","Height"),'ce raw data'!$C$1:$CZ$1,0))="","-",INDEX('ce raw data'!$C$2:$CZ$3000,MATCH(1,INDEX(('ce raw data'!$A$2:$A$3000=C506)*('ce raw data'!$B$2:$B$3000=$B551),,),0),MATCH(SUBSTITUTE(N509,"Allele","Height"),'ce raw data'!$C$1:$CZ$1,0))),"-")</f>
        <v>-</v>
      </c>
    </row>
    <row r="551" spans="2:14" x14ac:dyDescent="0.4">
      <c r="B551" s="12" t="str">
        <f>'Allele Call Table'!$A$111</f>
        <v>D19S433</v>
      </c>
      <c r="C551" s="8" t="str">
        <f>IFERROR(IF(INDEX('ce raw data'!$C$2:$CZ$3000,MATCH(1,INDEX(('ce raw data'!$A$2:$A$3000=C506)*('ce raw data'!$B$2:$B$3000=$B551),,),0),MATCH(C509,'ce raw data'!$C$1:$CZ$1,0))="","-",INDEX('ce raw data'!$C$2:$CZ$3000,MATCH(1,INDEX(('ce raw data'!$A$2:$A$3000=C506)*('ce raw data'!$B$2:$B$3000=$B551),,),0),MATCH(C509,'ce raw data'!$C$1:$CZ$1,0))),"-")</f>
        <v>-</v>
      </c>
      <c r="D551" s="8" t="str">
        <f>IFERROR(IF(INDEX('ce raw data'!$C$2:$CZ$3000,MATCH(1,INDEX(('ce raw data'!$A$2:$A$3000=C506)*('ce raw data'!$B$2:$B$3000=$B551),,),0),MATCH(D509,'ce raw data'!$C$1:$CZ$1,0))="","-",INDEX('ce raw data'!$C$2:$CZ$3000,MATCH(1,INDEX(('ce raw data'!$A$2:$A$3000=C506)*('ce raw data'!$B$2:$B$3000=$B551),,),0),MATCH(D509,'ce raw data'!$C$1:$CZ$1,0))),"-")</f>
        <v>-</v>
      </c>
      <c r="E551" s="8" t="str">
        <f>IFERROR(IF(INDEX('ce raw data'!$C$2:$CZ$3000,MATCH(1,INDEX(('ce raw data'!$A$2:$A$3000=C506)*('ce raw data'!$B$2:$B$3000=$B551),,),0),MATCH(E509,'ce raw data'!$C$1:$CZ$1,0))="","-",INDEX('ce raw data'!$C$2:$CZ$3000,MATCH(1,INDEX(('ce raw data'!$A$2:$A$3000=C506)*('ce raw data'!$B$2:$B$3000=$B551),,),0),MATCH(E509,'ce raw data'!$C$1:$CZ$1,0))),"-")</f>
        <v>-</v>
      </c>
      <c r="F551" s="8" t="str">
        <f>IFERROR(IF(INDEX('ce raw data'!$C$2:$CZ$3000,MATCH(1,INDEX(('ce raw data'!$A$2:$A$3000=C506)*('ce raw data'!$B$2:$B$3000=$B551),,),0),MATCH(F509,'ce raw data'!$C$1:$CZ$1,0))="","-",INDEX('ce raw data'!$C$2:$CZ$3000,MATCH(1,INDEX(('ce raw data'!$A$2:$A$3000=C506)*('ce raw data'!$B$2:$B$3000=$B551),,),0),MATCH(F509,'ce raw data'!$C$1:$CZ$1,0))),"-")</f>
        <v>-</v>
      </c>
      <c r="G551" s="8" t="str">
        <f>IFERROR(IF(INDEX('ce raw data'!$C$2:$CZ$3000,MATCH(1,INDEX(('ce raw data'!$A$2:$A$3000=C506)*('ce raw data'!$B$2:$B$3000=$B551),,),0),MATCH(G509,'ce raw data'!$C$1:$CZ$1,0))="","-",INDEX('ce raw data'!$C$2:$CZ$3000,MATCH(1,INDEX(('ce raw data'!$A$2:$A$3000=C506)*('ce raw data'!$B$2:$B$3000=$B551),,),0),MATCH(G509,'ce raw data'!$C$1:$CZ$1,0))),"-")</f>
        <v>-</v>
      </c>
      <c r="H551" s="8" t="str">
        <f>IFERROR(IF(INDEX('ce raw data'!$C$2:$CZ$3000,MATCH(1,INDEX(('ce raw data'!$A$2:$A$3000=C506)*('ce raw data'!$B$2:$B$3000=$B551),,),0),MATCH(H509,'ce raw data'!$C$1:$CZ$1,0))="","-",INDEX('ce raw data'!$C$2:$CZ$3000,MATCH(1,INDEX(('ce raw data'!$A$2:$A$3000=C506)*('ce raw data'!$B$2:$B$3000=$B551),,),0),MATCH(H509,'ce raw data'!$C$1:$CZ$1,0))),"-")</f>
        <v>-</v>
      </c>
      <c r="I551" s="8" t="str">
        <f>IFERROR(IF(INDEX('ce raw data'!$C$2:$CZ$3000,MATCH(1,INDEX(('ce raw data'!$A$2:$A$3000=C506)*('ce raw data'!$B$2:$B$3000=$B551),,),0),MATCH(I509,'ce raw data'!$C$1:$CZ$1,0))="","-",INDEX('ce raw data'!$C$2:$CZ$3000,MATCH(1,INDEX(('ce raw data'!$A$2:$A$3000=C506)*('ce raw data'!$B$2:$B$3000=$B551),,),0),MATCH(I509,'ce raw data'!$C$1:$CZ$1,0))),"-")</f>
        <v>-</v>
      </c>
      <c r="J551" s="8" t="str">
        <f>IFERROR(IF(INDEX('ce raw data'!$C$2:$CZ$3000,MATCH(1,INDEX(('ce raw data'!$A$2:$A$3000=C506)*('ce raw data'!$B$2:$B$3000=$B551),,),0),MATCH(J509,'ce raw data'!$C$1:$CZ$1,0))="","-",INDEX('ce raw data'!$C$2:$CZ$3000,MATCH(1,INDEX(('ce raw data'!$A$2:$A$3000=C506)*('ce raw data'!$B$2:$B$3000=$B551),,),0),MATCH(J509,'ce raw data'!$C$1:$CZ$1,0))),"-")</f>
        <v>-</v>
      </c>
      <c r="K551" s="8" t="str">
        <f>IFERROR(IF(INDEX('ce raw data'!$C$2:$CZ$3000,MATCH(1,INDEX(('ce raw data'!$A$2:$A$3000=C506)*('ce raw data'!$B$2:$B$3000=$B551),,),0),MATCH(K509,'ce raw data'!$C$1:$CZ$1,0))="","-",INDEX('ce raw data'!$C$2:$CZ$3000,MATCH(1,INDEX(('ce raw data'!$A$2:$A$3000=C506)*('ce raw data'!$B$2:$B$3000=$B551),,),0),MATCH(K509,'ce raw data'!$C$1:$CZ$1,0))),"-")</f>
        <v>-</v>
      </c>
      <c r="L551" s="8" t="str">
        <f>IFERROR(IF(INDEX('ce raw data'!$C$2:$CZ$3000,MATCH(1,INDEX(('ce raw data'!$A$2:$A$3000=C506)*('ce raw data'!$B$2:$B$3000=$B551),,),0),MATCH(L509,'ce raw data'!$C$1:$CZ$1,0))="","-",INDEX('ce raw data'!$C$2:$CZ$3000,MATCH(1,INDEX(('ce raw data'!$A$2:$A$3000=C506)*('ce raw data'!$B$2:$B$3000=$B551),,),0),MATCH(L509,'ce raw data'!$C$1:$CZ$1,0))),"-")</f>
        <v>-</v>
      </c>
      <c r="M551" s="8" t="str">
        <f>IFERROR(IF(INDEX('ce raw data'!$C$2:$CZ$3000,MATCH(1,INDEX(('ce raw data'!$A$2:$A$3000=C506)*('ce raw data'!$B$2:$B$3000=$B551),,),0),MATCH(M509,'ce raw data'!$C$1:$CZ$1,0))="","-",INDEX('ce raw data'!$C$2:$CZ$3000,MATCH(1,INDEX(('ce raw data'!$A$2:$A$3000=C506)*('ce raw data'!$B$2:$B$3000=$B551),,),0),MATCH(M509,'ce raw data'!$C$1:$CZ$1,0))),"-")</f>
        <v>-</v>
      </c>
      <c r="N551" s="8" t="str">
        <f>IFERROR(IF(INDEX('ce raw data'!$C$2:$CZ$3000,MATCH(1,INDEX(('ce raw data'!$A$2:$A$3000=C506)*('ce raw data'!$B$2:$B$3000=$B551),,),0),MATCH(N509,'ce raw data'!$C$1:$CZ$1,0))="","-",INDEX('ce raw data'!$C$2:$CZ$3000,MATCH(1,INDEX(('ce raw data'!$A$2:$A$3000=C506)*('ce raw data'!$B$2:$B$3000=$B551),,),0),MATCH(N509,'ce raw data'!$C$1:$CZ$1,0))),"-")</f>
        <v>-</v>
      </c>
    </row>
    <row r="552" spans="2:14" hidden="1" x14ac:dyDescent="0.4">
      <c r="B552" s="12"/>
      <c r="C552" s="8" t="str">
        <f>IFERROR(IF(INDEX('ce raw data'!$C$2:$CZ$3000,MATCH(1,INDEX(('ce raw data'!$A$2:$A$3000=C506)*('ce raw data'!$B$2:$B$3000=$B553),,),0),MATCH(SUBSTITUTE(C509,"Allele","Height"),'ce raw data'!$C$1:$CZ$1,0))="","-",INDEX('ce raw data'!$C$2:$CZ$3000,MATCH(1,INDEX(('ce raw data'!$A$2:$A$3000=C506)*('ce raw data'!$B$2:$B$3000=$B553),,),0),MATCH(SUBSTITUTE(C509,"Allele","Height"),'ce raw data'!$C$1:$CZ$1,0))),"-")</f>
        <v>-</v>
      </c>
      <c r="D552" s="8" t="str">
        <f>IFERROR(IF(INDEX('ce raw data'!$C$2:$CZ$3000,MATCH(1,INDEX(('ce raw data'!$A$2:$A$3000=C506)*('ce raw data'!$B$2:$B$3000=$B553),,),0),MATCH(SUBSTITUTE(D509,"Allele","Height"),'ce raw data'!$C$1:$CZ$1,0))="","-",INDEX('ce raw data'!$C$2:$CZ$3000,MATCH(1,INDEX(('ce raw data'!$A$2:$A$3000=C506)*('ce raw data'!$B$2:$B$3000=$B553),,),0),MATCH(SUBSTITUTE(D509,"Allele","Height"),'ce raw data'!$C$1:$CZ$1,0))),"-")</f>
        <v>-</v>
      </c>
      <c r="E552" s="8" t="str">
        <f>IFERROR(IF(INDEX('ce raw data'!$C$2:$CZ$3000,MATCH(1,INDEX(('ce raw data'!$A$2:$A$3000=C506)*('ce raw data'!$B$2:$B$3000=$B553),,),0),MATCH(SUBSTITUTE(E509,"Allele","Height"),'ce raw data'!$C$1:$CZ$1,0))="","-",INDEX('ce raw data'!$C$2:$CZ$3000,MATCH(1,INDEX(('ce raw data'!$A$2:$A$3000=C506)*('ce raw data'!$B$2:$B$3000=$B553),,),0),MATCH(SUBSTITUTE(E509,"Allele","Height"),'ce raw data'!$C$1:$CZ$1,0))),"-")</f>
        <v>-</v>
      </c>
      <c r="F552" s="8" t="str">
        <f>IFERROR(IF(INDEX('ce raw data'!$C$2:$CZ$3000,MATCH(1,INDEX(('ce raw data'!$A$2:$A$3000=C506)*('ce raw data'!$B$2:$B$3000=$B553),,),0),MATCH(SUBSTITUTE(F509,"Allele","Height"),'ce raw data'!$C$1:$CZ$1,0))="","-",INDEX('ce raw data'!$C$2:$CZ$3000,MATCH(1,INDEX(('ce raw data'!$A$2:$A$3000=C506)*('ce raw data'!$B$2:$B$3000=$B553),,),0),MATCH(SUBSTITUTE(F509,"Allele","Height"),'ce raw data'!$C$1:$CZ$1,0))),"-")</f>
        <v>-</v>
      </c>
      <c r="G552" s="8" t="str">
        <f>IFERROR(IF(INDEX('ce raw data'!$C$2:$CZ$3000,MATCH(1,INDEX(('ce raw data'!$A$2:$A$3000=C506)*('ce raw data'!$B$2:$B$3000=$B553),,),0),MATCH(SUBSTITUTE(G509,"Allele","Height"),'ce raw data'!$C$1:$CZ$1,0))="","-",INDEX('ce raw data'!$C$2:$CZ$3000,MATCH(1,INDEX(('ce raw data'!$A$2:$A$3000=C506)*('ce raw data'!$B$2:$B$3000=$B553),,),0),MATCH(SUBSTITUTE(G509,"Allele","Height"),'ce raw data'!$C$1:$CZ$1,0))),"-")</f>
        <v>-</v>
      </c>
      <c r="H552" s="8" t="str">
        <f>IFERROR(IF(INDEX('ce raw data'!$C$2:$CZ$3000,MATCH(1,INDEX(('ce raw data'!$A$2:$A$3000=C506)*('ce raw data'!$B$2:$B$3000=$B553),,),0),MATCH(SUBSTITUTE(H509,"Allele","Height"),'ce raw data'!$C$1:$CZ$1,0))="","-",INDEX('ce raw data'!$C$2:$CZ$3000,MATCH(1,INDEX(('ce raw data'!$A$2:$A$3000=C506)*('ce raw data'!$B$2:$B$3000=$B553),,),0),MATCH(SUBSTITUTE(H509,"Allele","Height"),'ce raw data'!$C$1:$CZ$1,0))),"-")</f>
        <v>-</v>
      </c>
      <c r="I552" s="8" t="str">
        <f>IFERROR(IF(INDEX('ce raw data'!$C$2:$CZ$3000,MATCH(1,INDEX(('ce raw data'!$A$2:$A$3000=C506)*('ce raw data'!$B$2:$B$3000=$B553),,),0),MATCH(SUBSTITUTE(I509,"Allele","Height"),'ce raw data'!$C$1:$CZ$1,0))="","-",INDEX('ce raw data'!$C$2:$CZ$3000,MATCH(1,INDEX(('ce raw data'!$A$2:$A$3000=C506)*('ce raw data'!$B$2:$B$3000=$B553),,),0),MATCH(SUBSTITUTE(I509,"Allele","Height"),'ce raw data'!$C$1:$CZ$1,0))),"-")</f>
        <v>-</v>
      </c>
      <c r="J552" s="8" t="str">
        <f>IFERROR(IF(INDEX('ce raw data'!$C$2:$CZ$3000,MATCH(1,INDEX(('ce raw data'!$A$2:$A$3000=C506)*('ce raw data'!$B$2:$B$3000=$B553),,),0),MATCH(SUBSTITUTE(J509,"Allele","Height"),'ce raw data'!$C$1:$CZ$1,0))="","-",INDEX('ce raw data'!$C$2:$CZ$3000,MATCH(1,INDEX(('ce raw data'!$A$2:$A$3000=C506)*('ce raw data'!$B$2:$B$3000=$B553),,),0),MATCH(SUBSTITUTE(J509,"Allele","Height"),'ce raw data'!$C$1:$CZ$1,0))),"-")</f>
        <v>-</v>
      </c>
      <c r="K552" s="8" t="str">
        <f>IFERROR(IF(INDEX('ce raw data'!$C$2:$CZ$3000,MATCH(1,INDEX(('ce raw data'!$A$2:$A$3000=C506)*('ce raw data'!$B$2:$B$3000=$B553),,),0),MATCH(SUBSTITUTE(K509,"Allele","Height"),'ce raw data'!$C$1:$CZ$1,0))="","-",INDEX('ce raw data'!$C$2:$CZ$3000,MATCH(1,INDEX(('ce raw data'!$A$2:$A$3000=C506)*('ce raw data'!$B$2:$B$3000=$B553),,),0),MATCH(SUBSTITUTE(K509,"Allele","Height"),'ce raw data'!$C$1:$CZ$1,0))),"-")</f>
        <v>-</v>
      </c>
      <c r="L552" s="8" t="str">
        <f>IFERROR(IF(INDEX('ce raw data'!$C$2:$CZ$3000,MATCH(1,INDEX(('ce raw data'!$A$2:$A$3000=C506)*('ce raw data'!$B$2:$B$3000=$B553),,),0),MATCH(SUBSTITUTE(L509,"Allele","Height"),'ce raw data'!$C$1:$CZ$1,0))="","-",INDEX('ce raw data'!$C$2:$CZ$3000,MATCH(1,INDEX(('ce raw data'!$A$2:$A$3000=C506)*('ce raw data'!$B$2:$B$3000=$B553),,),0),MATCH(SUBSTITUTE(L509,"Allele","Height"),'ce raw data'!$C$1:$CZ$1,0))),"-")</f>
        <v>-</v>
      </c>
      <c r="M552" s="8" t="str">
        <f>IFERROR(IF(INDEX('ce raw data'!$C$2:$CZ$3000,MATCH(1,INDEX(('ce raw data'!$A$2:$A$3000=C506)*('ce raw data'!$B$2:$B$3000=$B553),,),0),MATCH(SUBSTITUTE(M509,"Allele","Height"),'ce raw data'!$C$1:$CZ$1,0))="","-",INDEX('ce raw data'!$C$2:$CZ$3000,MATCH(1,INDEX(('ce raw data'!$A$2:$A$3000=C506)*('ce raw data'!$B$2:$B$3000=$B553),,),0),MATCH(SUBSTITUTE(M509,"Allele","Height"),'ce raw data'!$C$1:$CZ$1,0))),"-")</f>
        <v>-</v>
      </c>
      <c r="N552" s="8" t="str">
        <f>IFERROR(IF(INDEX('ce raw data'!$C$2:$CZ$3000,MATCH(1,INDEX(('ce raw data'!$A$2:$A$3000=C506)*('ce raw data'!$B$2:$B$3000=$B553),,),0),MATCH(SUBSTITUTE(N509,"Allele","Height"),'ce raw data'!$C$1:$CZ$1,0))="","-",INDEX('ce raw data'!$C$2:$CZ$3000,MATCH(1,INDEX(('ce raw data'!$A$2:$A$3000=C506)*('ce raw data'!$B$2:$B$3000=$B553),,),0),MATCH(SUBSTITUTE(N509,"Allele","Height"),'ce raw data'!$C$1:$CZ$1,0))),"-")</f>
        <v>-</v>
      </c>
    </row>
    <row r="553" spans="2:14" x14ac:dyDescent="0.4">
      <c r="B553" s="12" t="str">
        <f>'Allele Call Table'!$A$113</f>
        <v>SE33</v>
      </c>
      <c r="C553" s="8" t="str">
        <f>IFERROR(IF(INDEX('ce raw data'!$C$2:$CZ$3000,MATCH(1,INDEX(('ce raw data'!$A$2:$A$3000=C506)*('ce raw data'!$B$2:$B$3000=$B553),,),0),MATCH(C509,'ce raw data'!$C$1:$CZ$1,0))="","-",INDEX('ce raw data'!$C$2:$CZ$3000,MATCH(1,INDEX(('ce raw data'!$A$2:$A$3000=C506)*('ce raw data'!$B$2:$B$3000=$B553),,),0),MATCH(C509,'ce raw data'!$C$1:$CZ$1,0))),"-")</f>
        <v>-</v>
      </c>
      <c r="D553" s="8" t="str">
        <f>IFERROR(IF(INDEX('ce raw data'!$C$2:$CZ$3000,MATCH(1,INDEX(('ce raw data'!$A$2:$A$3000=C506)*('ce raw data'!$B$2:$B$3000=$B553),,),0),MATCH(D509,'ce raw data'!$C$1:$CZ$1,0))="","-",INDEX('ce raw data'!$C$2:$CZ$3000,MATCH(1,INDEX(('ce raw data'!$A$2:$A$3000=C506)*('ce raw data'!$B$2:$B$3000=$B553),,),0),MATCH(D509,'ce raw data'!$C$1:$CZ$1,0))),"-")</f>
        <v>-</v>
      </c>
      <c r="E553" s="8" t="str">
        <f>IFERROR(IF(INDEX('ce raw data'!$C$2:$CZ$3000,MATCH(1,INDEX(('ce raw data'!$A$2:$A$3000=C506)*('ce raw data'!$B$2:$B$3000=$B553),,),0),MATCH(E509,'ce raw data'!$C$1:$CZ$1,0))="","-",INDEX('ce raw data'!$C$2:$CZ$3000,MATCH(1,INDEX(('ce raw data'!$A$2:$A$3000=C506)*('ce raw data'!$B$2:$B$3000=$B553),,),0),MATCH(E509,'ce raw data'!$C$1:$CZ$1,0))),"-")</f>
        <v>-</v>
      </c>
      <c r="F553" s="8" t="str">
        <f>IFERROR(IF(INDEX('ce raw data'!$C$2:$CZ$3000,MATCH(1,INDEX(('ce raw data'!$A$2:$A$3000=C506)*('ce raw data'!$B$2:$B$3000=$B553),,),0),MATCH(F509,'ce raw data'!$C$1:$CZ$1,0))="","-",INDEX('ce raw data'!$C$2:$CZ$3000,MATCH(1,INDEX(('ce raw data'!$A$2:$A$3000=C506)*('ce raw data'!$B$2:$B$3000=$B553),,),0),MATCH(F509,'ce raw data'!$C$1:$CZ$1,0))),"-")</f>
        <v>-</v>
      </c>
      <c r="G553" s="8" t="str">
        <f>IFERROR(IF(INDEX('ce raw data'!$C$2:$CZ$3000,MATCH(1,INDEX(('ce raw data'!$A$2:$A$3000=C506)*('ce raw data'!$B$2:$B$3000=$B553),,),0),MATCH(G509,'ce raw data'!$C$1:$CZ$1,0))="","-",INDEX('ce raw data'!$C$2:$CZ$3000,MATCH(1,INDEX(('ce raw data'!$A$2:$A$3000=C506)*('ce raw data'!$B$2:$B$3000=$B553),,),0),MATCH(G509,'ce raw data'!$C$1:$CZ$1,0))),"-")</f>
        <v>-</v>
      </c>
      <c r="H553" s="8" t="str">
        <f>IFERROR(IF(INDEX('ce raw data'!$C$2:$CZ$3000,MATCH(1,INDEX(('ce raw data'!$A$2:$A$3000=C506)*('ce raw data'!$B$2:$B$3000=$B553),,),0),MATCH(H509,'ce raw data'!$C$1:$CZ$1,0))="","-",INDEX('ce raw data'!$C$2:$CZ$3000,MATCH(1,INDEX(('ce raw data'!$A$2:$A$3000=C506)*('ce raw data'!$B$2:$B$3000=$B553),,),0),MATCH(H509,'ce raw data'!$C$1:$CZ$1,0))),"-")</f>
        <v>-</v>
      </c>
      <c r="I553" s="8" t="str">
        <f>IFERROR(IF(INDEX('ce raw data'!$C$2:$CZ$3000,MATCH(1,INDEX(('ce raw data'!$A$2:$A$3000=C506)*('ce raw data'!$B$2:$B$3000=$B553),,),0),MATCH(I509,'ce raw data'!$C$1:$CZ$1,0))="","-",INDEX('ce raw data'!$C$2:$CZ$3000,MATCH(1,INDEX(('ce raw data'!$A$2:$A$3000=C506)*('ce raw data'!$B$2:$B$3000=$B553),,),0),MATCH(I509,'ce raw data'!$C$1:$CZ$1,0))),"-")</f>
        <v>-</v>
      </c>
      <c r="J553" s="8" t="str">
        <f>IFERROR(IF(INDEX('ce raw data'!$C$2:$CZ$3000,MATCH(1,INDEX(('ce raw data'!$A$2:$A$3000=C506)*('ce raw data'!$B$2:$B$3000=$B553),,),0),MATCH(J509,'ce raw data'!$C$1:$CZ$1,0))="","-",INDEX('ce raw data'!$C$2:$CZ$3000,MATCH(1,INDEX(('ce raw data'!$A$2:$A$3000=C506)*('ce raw data'!$B$2:$B$3000=$B553),,),0),MATCH(J509,'ce raw data'!$C$1:$CZ$1,0))),"-")</f>
        <v>-</v>
      </c>
      <c r="K553" s="8" t="str">
        <f>IFERROR(IF(INDEX('ce raw data'!$C$2:$CZ$3000,MATCH(1,INDEX(('ce raw data'!$A$2:$A$3000=C506)*('ce raw data'!$B$2:$B$3000=$B553),,),0),MATCH(K509,'ce raw data'!$C$1:$CZ$1,0))="","-",INDEX('ce raw data'!$C$2:$CZ$3000,MATCH(1,INDEX(('ce raw data'!$A$2:$A$3000=C506)*('ce raw data'!$B$2:$B$3000=$B553),,),0),MATCH(K509,'ce raw data'!$C$1:$CZ$1,0))),"-")</f>
        <v>-</v>
      </c>
      <c r="L553" s="8" t="str">
        <f>IFERROR(IF(INDEX('ce raw data'!$C$2:$CZ$3000,MATCH(1,INDEX(('ce raw data'!$A$2:$A$3000=C506)*('ce raw data'!$B$2:$B$3000=$B553),,),0),MATCH(L509,'ce raw data'!$C$1:$CZ$1,0))="","-",INDEX('ce raw data'!$C$2:$CZ$3000,MATCH(1,INDEX(('ce raw data'!$A$2:$A$3000=C506)*('ce raw data'!$B$2:$B$3000=$B553),,),0),MATCH(L509,'ce raw data'!$C$1:$CZ$1,0))),"-")</f>
        <v>-</v>
      </c>
      <c r="M553" s="8" t="str">
        <f>IFERROR(IF(INDEX('ce raw data'!$C$2:$CZ$3000,MATCH(1,INDEX(('ce raw data'!$A$2:$A$3000=C506)*('ce raw data'!$B$2:$B$3000=$B553),,),0),MATCH(M509,'ce raw data'!$C$1:$CZ$1,0))="","-",INDEX('ce raw data'!$C$2:$CZ$3000,MATCH(1,INDEX(('ce raw data'!$A$2:$A$3000=C506)*('ce raw data'!$B$2:$B$3000=$B553),,),0),MATCH(M509,'ce raw data'!$C$1:$CZ$1,0))),"-")</f>
        <v>-</v>
      </c>
      <c r="N553" s="8" t="str">
        <f>IFERROR(IF(INDEX('ce raw data'!$C$2:$CZ$3000,MATCH(1,INDEX(('ce raw data'!$A$2:$A$3000=C506)*('ce raw data'!$B$2:$B$3000=$B553),,),0),MATCH(N509,'ce raw data'!$C$1:$CZ$1,0))="","-",INDEX('ce raw data'!$C$2:$CZ$3000,MATCH(1,INDEX(('ce raw data'!$A$2:$A$3000=C506)*('ce raw data'!$B$2:$B$3000=$B553),,),0),MATCH(N509,'ce raw data'!$C$1:$CZ$1,0))),"-")</f>
        <v>-</v>
      </c>
    </row>
    <row r="554" spans="2:14" hidden="1" x14ac:dyDescent="0.4">
      <c r="B554" s="12"/>
      <c r="C554" s="8" t="str">
        <f>IFERROR(IF(INDEX('ce raw data'!$C$2:$CZ$3000,MATCH(1,INDEX(('ce raw data'!$A$2:$A$3000=C506)*('ce raw data'!$B$2:$B$3000=$B555),,),0),MATCH(SUBSTITUTE(C509,"Allele","Height"),'ce raw data'!$C$1:$CZ$1,0))="","-",INDEX('ce raw data'!$C$2:$CZ$3000,MATCH(1,INDEX(('ce raw data'!$A$2:$A$3000=C506)*('ce raw data'!$B$2:$B$3000=$B555),,),0),MATCH(SUBSTITUTE(C509,"Allele","Height"),'ce raw data'!$C$1:$CZ$1,0))),"-")</f>
        <v>-</v>
      </c>
      <c r="D554" s="8" t="str">
        <f>IFERROR(IF(INDEX('ce raw data'!$C$2:$CZ$3000,MATCH(1,INDEX(('ce raw data'!$A$2:$A$3000=C506)*('ce raw data'!$B$2:$B$3000=$B555),,),0),MATCH(SUBSTITUTE(D509,"Allele","Height"),'ce raw data'!$C$1:$CZ$1,0))="","-",INDEX('ce raw data'!$C$2:$CZ$3000,MATCH(1,INDEX(('ce raw data'!$A$2:$A$3000=C506)*('ce raw data'!$B$2:$B$3000=$B555),,),0),MATCH(SUBSTITUTE(D509,"Allele","Height"),'ce raw data'!$C$1:$CZ$1,0))),"-")</f>
        <v>-</v>
      </c>
      <c r="E554" s="8" t="str">
        <f>IFERROR(IF(INDEX('ce raw data'!$C$2:$CZ$3000,MATCH(1,INDEX(('ce raw data'!$A$2:$A$3000=C506)*('ce raw data'!$B$2:$B$3000=$B555),,),0),MATCH(SUBSTITUTE(E509,"Allele","Height"),'ce raw data'!$C$1:$CZ$1,0))="","-",INDEX('ce raw data'!$C$2:$CZ$3000,MATCH(1,INDEX(('ce raw data'!$A$2:$A$3000=C506)*('ce raw data'!$B$2:$B$3000=$B555),,),0),MATCH(SUBSTITUTE(E509,"Allele","Height"),'ce raw data'!$C$1:$CZ$1,0))),"-")</f>
        <v>-</v>
      </c>
      <c r="F554" s="8" t="str">
        <f>IFERROR(IF(INDEX('ce raw data'!$C$2:$CZ$3000,MATCH(1,INDEX(('ce raw data'!$A$2:$A$3000=C506)*('ce raw data'!$B$2:$B$3000=$B555),,),0),MATCH(SUBSTITUTE(F509,"Allele","Height"),'ce raw data'!$C$1:$CZ$1,0))="","-",INDEX('ce raw data'!$C$2:$CZ$3000,MATCH(1,INDEX(('ce raw data'!$A$2:$A$3000=C506)*('ce raw data'!$B$2:$B$3000=$B555),,),0),MATCH(SUBSTITUTE(F509,"Allele","Height"),'ce raw data'!$C$1:$CZ$1,0))),"-")</f>
        <v>-</v>
      </c>
      <c r="G554" s="8" t="str">
        <f>IFERROR(IF(INDEX('ce raw data'!$C$2:$CZ$3000,MATCH(1,INDEX(('ce raw data'!$A$2:$A$3000=C506)*('ce raw data'!$B$2:$B$3000=$B555),,),0),MATCH(SUBSTITUTE(G509,"Allele","Height"),'ce raw data'!$C$1:$CZ$1,0))="","-",INDEX('ce raw data'!$C$2:$CZ$3000,MATCH(1,INDEX(('ce raw data'!$A$2:$A$3000=C506)*('ce raw data'!$B$2:$B$3000=$B555),,),0),MATCH(SUBSTITUTE(G509,"Allele","Height"),'ce raw data'!$C$1:$CZ$1,0))),"-")</f>
        <v>-</v>
      </c>
      <c r="H554" s="8" t="str">
        <f>IFERROR(IF(INDEX('ce raw data'!$C$2:$CZ$3000,MATCH(1,INDEX(('ce raw data'!$A$2:$A$3000=C506)*('ce raw data'!$B$2:$B$3000=$B555),,),0),MATCH(SUBSTITUTE(H509,"Allele","Height"),'ce raw data'!$C$1:$CZ$1,0))="","-",INDEX('ce raw data'!$C$2:$CZ$3000,MATCH(1,INDEX(('ce raw data'!$A$2:$A$3000=C506)*('ce raw data'!$B$2:$B$3000=$B555),,),0),MATCH(SUBSTITUTE(H509,"Allele","Height"),'ce raw data'!$C$1:$CZ$1,0))),"-")</f>
        <v>-</v>
      </c>
      <c r="I554" s="8" t="str">
        <f>IFERROR(IF(INDEX('ce raw data'!$C$2:$CZ$3000,MATCH(1,INDEX(('ce raw data'!$A$2:$A$3000=C506)*('ce raw data'!$B$2:$B$3000=$B555),,),0),MATCH(SUBSTITUTE(I509,"Allele","Height"),'ce raw data'!$C$1:$CZ$1,0))="","-",INDEX('ce raw data'!$C$2:$CZ$3000,MATCH(1,INDEX(('ce raw data'!$A$2:$A$3000=C506)*('ce raw data'!$B$2:$B$3000=$B555),,),0),MATCH(SUBSTITUTE(I509,"Allele","Height"),'ce raw data'!$C$1:$CZ$1,0))),"-")</f>
        <v>-</v>
      </c>
      <c r="J554" s="8" t="str">
        <f>IFERROR(IF(INDEX('ce raw data'!$C$2:$CZ$3000,MATCH(1,INDEX(('ce raw data'!$A$2:$A$3000=C506)*('ce raw data'!$B$2:$B$3000=$B555),,),0),MATCH(SUBSTITUTE(J509,"Allele","Height"),'ce raw data'!$C$1:$CZ$1,0))="","-",INDEX('ce raw data'!$C$2:$CZ$3000,MATCH(1,INDEX(('ce raw data'!$A$2:$A$3000=C506)*('ce raw data'!$B$2:$B$3000=$B555),,),0),MATCH(SUBSTITUTE(J509,"Allele","Height"),'ce raw data'!$C$1:$CZ$1,0))),"-")</f>
        <v>-</v>
      </c>
      <c r="K554" s="8" t="str">
        <f>IFERROR(IF(INDEX('ce raw data'!$C$2:$CZ$3000,MATCH(1,INDEX(('ce raw data'!$A$2:$A$3000=C506)*('ce raw data'!$B$2:$B$3000=$B555),,),0),MATCH(SUBSTITUTE(K509,"Allele","Height"),'ce raw data'!$C$1:$CZ$1,0))="","-",INDEX('ce raw data'!$C$2:$CZ$3000,MATCH(1,INDEX(('ce raw data'!$A$2:$A$3000=C506)*('ce raw data'!$B$2:$B$3000=$B555),,),0),MATCH(SUBSTITUTE(K509,"Allele","Height"),'ce raw data'!$C$1:$CZ$1,0))),"-")</f>
        <v>-</v>
      </c>
      <c r="L554" s="8" t="str">
        <f>IFERROR(IF(INDEX('ce raw data'!$C$2:$CZ$3000,MATCH(1,INDEX(('ce raw data'!$A$2:$A$3000=C506)*('ce raw data'!$B$2:$B$3000=$B555),,),0),MATCH(SUBSTITUTE(L509,"Allele","Height"),'ce raw data'!$C$1:$CZ$1,0))="","-",INDEX('ce raw data'!$C$2:$CZ$3000,MATCH(1,INDEX(('ce raw data'!$A$2:$A$3000=C506)*('ce raw data'!$B$2:$B$3000=$B555),,),0),MATCH(SUBSTITUTE(L509,"Allele","Height"),'ce raw data'!$C$1:$CZ$1,0))),"-")</f>
        <v>-</v>
      </c>
      <c r="M554" s="8" t="str">
        <f>IFERROR(IF(INDEX('ce raw data'!$C$2:$CZ$3000,MATCH(1,INDEX(('ce raw data'!$A$2:$A$3000=C506)*('ce raw data'!$B$2:$B$3000=$B555),,),0),MATCH(SUBSTITUTE(M509,"Allele","Height"),'ce raw data'!$C$1:$CZ$1,0))="","-",INDEX('ce raw data'!$C$2:$CZ$3000,MATCH(1,INDEX(('ce raw data'!$A$2:$A$3000=C506)*('ce raw data'!$B$2:$B$3000=$B555),,),0),MATCH(SUBSTITUTE(M509,"Allele","Height"),'ce raw data'!$C$1:$CZ$1,0))),"-")</f>
        <v>-</v>
      </c>
      <c r="N554" s="8" t="str">
        <f>IFERROR(IF(INDEX('ce raw data'!$C$2:$CZ$3000,MATCH(1,INDEX(('ce raw data'!$A$2:$A$3000=C506)*('ce raw data'!$B$2:$B$3000=$B555),,),0),MATCH(SUBSTITUTE(N509,"Allele","Height"),'ce raw data'!$C$1:$CZ$1,0))="","-",INDEX('ce raw data'!$C$2:$CZ$3000,MATCH(1,INDEX(('ce raw data'!$A$2:$A$3000=C506)*('ce raw data'!$B$2:$B$3000=$B555),,),0),MATCH(SUBSTITUTE(N509,"Allele","Height"),'ce raw data'!$C$1:$CZ$1,0))),"-")</f>
        <v>-</v>
      </c>
    </row>
    <row r="555" spans="2:14" x14ac:dyDescent="0.4">
      <c r="B555" s="12" t="str">
        <f>'Allele Call Table'!$A$115</f>
        <v>D22S1045</v>
      </c>
      <c r="C555" s="8" t="str">
        <f>IFERROR(IF(INDEX('ce raw data'!$C$2:$CZ$3000,MATCH(1,INDEX(('ce raw data'!$A$2:$A$3000=C506)*('ce raw data'!$B$2:$B$3000=$B555),,),0),MATCH(C509,'ce raw data'!$C$1:$CZ$1,0))="","-",INDEX('ce raw data'!$C$2:$CZ$3000,MATCH(1,INDEX(('ce raw data'!$A$2:$A$3000=C506)*('ce raw data'!$B$2:$B$3000=$B555),,),0),MATCH(C509,'ce raw data'!$C$1:$CZ$1,0))),"-")</f>
        <v>-</v>
      </c>
      <c r="D555" s="8" t="str">
        <f>IFERROR(IF(INDEX('ce raw data'!$C$2:$CZ$3000,MATCH(1,INDEX(('ce raw data'!$A$2:$A$3000=C506)*('ce raw data'!$B$2:$B$3000=$B555),,),0),MATCH(D509,'ce raw data'!$C$1:$CZ$1,0))="","-",INDEX('ce raw data'!$C$2:$CZ$3000,MATCH(1,INDEX(('ce raw data'!$A$2:$A$3000=C506)*('ce raw data'!$B$2:$B$3000=$B555),,),0),MATCH(D509,'ce raw data'!$C$1:$CZ$1,0))),"-")</f>
        <v>-</v>
      </c>
      <c r="E555" s="8" t="str">
        <f>IFERROR(IF(INDEX('ce raw data'!$C$2:$CZ$3000,MATCH(1,INDEX(('ce raw data'!$A$2:$A$3000=C506)*('ce raw data'!$B$2:$B$3000=$B555),,),0),MATCH(E509,'ce raw data'!$C$1:$CZ$1,0))="","-",INDEX('ce raw data'!$C$2:$CZ$3000,MATCH(1,INDEX(('ce raw data'!$A$2:$A$3000=C506)*('ce raw data'!$B$2:$B$3000=$B555),,),0),MATCH(E509,'ce raw data'!$C$1:$CZ$1,0))),"-")</f>
        <v>-</v>
      </c>
      <c r="F555" s="8" t="str">
        <f>IFERROR(IF(INDEX('ce raw data'!$C$2:$CZ$3000,MATCH(1,INDEX(('ce raw data'!$A$2:$A$3000=C506)*('ce raw data'!$B$2:$B$3000=$B555),,),0),MATCH(F509,'ce raw data'!$C$1:$CZ$1,0))="","-",INDEX('ce raw data'!$C$2:$CZ$3000,MATCH(1,INDEX(('ce raw data'!$A$2:$A$3000=C506)*('ce raw data'!$B$2:$B$3000=$B555),,),0),MATCH(F509,'ce raw data'!$C$1:$CZ$1,0))),"-")</f>
        <v>-</v>
      </c>
      <c r="G555" s="8" t="str">
        <f>IFERROR(IF(INDEX('ce raw data'!$C$2:$CZ$3000,MATCH(1,INDEX(('ce raw data'!$A$2:$A$3000=C506)*('ce raw data'!$B$2:$B$3000=$B555),,),0),MATCH(G509,'ce raw data'!$C$1:$CZ$1,0))="","-",INDEX('ce raw data'!$C$2:$CZ$3000,MATCH(1,INDEX(('ce raw data'!$A$2:$A$3000=C506)*('ce raw data'!$B$2:$B$3000=$B555),,),0),MATCH(G509,'ce raw data'!$C$1:$CZ$1,0))),"-")</f>
        <v>-</v>
      </c>
      <c r="H555" s="8" t="str">
        <f>IFERROR(IF(INDEX('ce raw data'!$C$2:$CZ$3000,MATCH(1,INDEX(('ce raw data'!$A$2:$A$3000=C506)*('ce raw data'!$B$2:$B$3000=$B555),,),0),MATCH(H509,'ce raw data'!$C$1:$CZ$1,0))="","-",INDEX('ce raw data'!$C$2:$CZ$3000,MATCH(1,INDEX(('ce raw data'!$A$2:$A$3000=C506)*('ce raw data'!$B$2:$B$3000=$B555),,),0),MATCH(H509,'ce raw data'!$C$1:$CZ$1,0))),"-")</f>
        <v>-</v>
      </c>
      <c r="I555" s="8" t="str">
        <f>IFERROR(IF(INDEX('ce raw data'!$C$2:$CZ$3000,MATCH(1,INDEX(('ce raw data'!$A$2:$A$3000=C506)*('ce raw data'!$B$2:$B$3000=$B555),,),0),MATCH(I509,'ce raw data'!$C$1:$CZ$1,0))="","-",INDEX('ce raw data'!$C$2:$CZ$3000,MATCH(1,INDEX(('ce raw data'!$A$2:$A$3000=C506)*('ce raw data'!$B$2:$B$3000=$B555),,),0),MATCH(I509,'ce raw data'!$C$1:$CZ$1,0))),"-")</f>
        <v>-</v>
      </c>
      <c r="J555" s="8" t="str">
        <f>IFERROR(IF(INDEX('ce raw data'!$C$2:$CZ$3000,MATCH(1,INDEX(('ce raw data'!$A$2:$A$3000=C506)*('ce raw data'!$B$2:$B$3000=$B555),,),0),MATCH(J509,'ce raw data'!$C$1:$CZ$1,0))="","-",INDEX('ce raw data'!$C$2:$CZ$3000,MATCH(1,INDEX(('ce raw data'!$A$2:$A$3000=C506)*('ce raw data'!$B$2:$B$3000=$B555),,),0),MATCH(J509,'ce raw data'!$C$1:$CZ$1,0))),"-")</f>
        <v>-</v>
      </c>
      <c r="K555" s="8" t="str">
        <f>IFERROR(IF(INDEX('ce raw data'!$C$2:$CZ$3000,MATCH(1,INDEX(('ce raw data'!$A$2:$A$3000=C506)*('ce raw data'!$B$2:$B$3000=$B555),,),0),MATCH(K509,'ce raw data'!$C$1:$CZ$1,0))="","-",INDEX('ce raw data'!$C$2:$CZ$3000,MATCH(1,INDEX(('ce raw data'!$A$2:$A$3000=C506)*('ce raw data'!$B$2:$B$3000=$B555),,),0),MATCH(K509,'ce raw data'!$C$1:$CZ$1,0))),"-")</f>
        <v>-</v>
      </c>
      <c r="L555" s="8" t="str">
        <f>IFERROR(IF(INDEX('ce raw data'!$C$2:$CZ$3000,MATCH(1,INDEX(('ce raw data'!$A$2:$A$3000=C506)*('ce raw data'!$B$2:$B$3000=$B555),,),0),MATCH(L509,'ce raw data'!$C$1:$CZ$1,0))="","-",INDEX('ce raw data'!$C$2:$CZ$3000,MATCH(1,INDEX(('ce raw data'!$A$2:$A$3000=C506)*('ce raw data'!$B$2:$B$3000=$B555),,),0),MATCH(L509,'ce raw data'!$C$1:$CZ$1,0))),"-")</f>
        <v>-</v>
      </c>
      <c r="M555" s="8" t="str">
        <f>IFERROR(IF(INDEX('ce raw data'!$C$2:$CZ$3000,MATCH(1,INDEX(('ce raw data'!$A$2:$A$3000=C506)*('ce raw data'!$B$2:$B$3000=$B555),,),0),MATCH(M509,'ce raw data'!$C$1:$CZ$1,0))="","-",INDEX('ce raw data'!$C$2:$CZ$3000,MATCH(1,INDEX(('ce raw data'!$A$2:$A$3000=C506)*('ce raw data'!$B$2:$B$3000=$B555),,),0),MATCH(M509,'ce raw data'!$C$1:$CZ$1,0))),"-")</f>
        <v>-</v>
      </c>
      <c r="N555" s="8" t="str">
        <f>IFERROR(IF(INDEX('ce raw data'!$C$2:$CZ$3000,MATCH(1,INDEX(('ce raw data'!$A$2:$A$3000=C506)*('ce raw data'!$B$2:$B$3000=$B555),,),0),MATCH(N509,'ce raw data'!$C$1:$CZ$1,0))="","-",INDEX('ce raw data'!$C$2:$CZ$3000,MATCH(1,INDEX(('ce raw data'!$A$2:$A$3000=C506)*('ce raw data'!$B$2:$B$3000=$B555),,),0),MATCH(N509,'ce raw data'!$C$1:$CZ$1,0))),"-")</f>
        <v>-</v>
      </c>
    </row>
    <row r="556" spans="2:14" hidden="1" x14ac:dyDescent="0.4">
      <c r="B556" s="10"/>
      <c r="C556" s="8" t="str">
        <f>IFERROR(IF(INDEX('ce raw data'!$C$2:$CZ$3000,MATCH(1,INDEX(('ce raw data'!$A$2:$A$3000=C506)*('ce raw data'!$B$2:$B$3000=$B557),,),0),MATCH(SUBSTITUTE(C509,"Allele","Height"),'ce raw data'!$C$1:$CZ$1,0))="","-",INDEX('ce raw data'!$C$2:$CZ$3000,MATCH(1,INDEX(('ce raw data'!$A$2:$A$3000=C506)*('ce raw data'!$B$2:$B$3000=$B557),,),0),MATCH(SUBSTITUTE(C509,"Allele","Height"),'ce raw data'!$C$1:$CZ$1,0))),"-")</f>
        <v>-</v>
      </c>
      <c r="D556" s="8" t="str">
        <f>IFERROR(IF(INDEX('ce raw data'!$C$2:$CZ$3000,MATCH(1,INDEX(('ce raw data'!$A$2:$A$3000=C506)*('ce raw data'!$B$2:$B$3000=$B557),,),0),MATCH(SUBSTITUTE(D509,"Allele","Height"),'ce raw data'!$C$1:$CZ$1,0))="","-",INDEX('ce raw data'!$C$2:$CZ$3000,MATCH(1,INDEX(('ce raw data'!$A$2:$A$3000=C506)*('ce raw data'!$B$2:$B$3000=$B557),,),0),MATCH(SUBSTITUTE(D509,"Allele","Height"),'ce raw data'!$C$1:$CZ$1,0))),"-")</f>
        <v>-</v>
      </c>
      <c r="E556" s="8" t="str">
        <f>IFERROR(IF(INDEX('ce raw data'!$C$2:$CZ$3000,MATCH(1,INDEX(('ce raw data'!$A$2:$A$3000=C506)*('ce raw data'!$B$2:$B$3000=$B557),,),0),MATCH(SUBSTITUTE(E509,"Allele","Height"),'ce raw data'!$C$1:$CZ$1,0))="","-",INDEX('ce raw data'!$C$2:$CZ$3000,MATCH(1,INDEX(('ce raw data'!$A$2:$A$3000=C506)*('ce raw data'!$B$2:$B$3000=$B557),,),0),MATCH(SUBSTITUTE(E509,"Allele","Height"),'ce raw data'!$C$1:$CZ$1,0))),"-")</f>
        <v>-</v>
      </c>
      <c r="F556" s="8" t="str">
        <f>IFERROR(IF(INDEX('ce raw data'!$C$2:$CZ$3000,MATCH(1,INDEX(('ce raw data'!$A$2:$A$3000=C506)*('ce raw data'!$B$2:$B$3000=$B557),,),0),MATCH(SUBSTITUTE(F509,"Allele","Height"),'ce raw data'!$C$1:$CZ$1,0))="","-",INDEX('ce raw data'!$C$2:$CZ$3000,MATCH(1,INDEX(('ce raw data'!$A$2:$A$3000=C506)*('ce raw data'!$B$2:$B$3000=$B557),,),0),MATCH(SUBSTITUTE(F509,"Allele","Height"),'ce raw data'!$C$1:$CZ$1,0))),"-")</f>
        <v>-</v>
      </c>
      <c r="G556" s="8" t="str">
        <f>IFERROR(IF(INDEX('ce raw data'!$C$2:$CZ$3000,MATCH(1,INDEX(('ce raw data'!$A$2:$A$3000=C506)*('ce raw data'!$B$2:$B$3000=$B557),,),0),MATCH(SUBSTITUTE(G509,"Allele","Height"),'ce raw data'!$C$1:$CZ$1,0))="","-",INDEX('ce raw data'!$C$2:$CZ$3000,MATCH(1,INDEX(('ce raw data'!$A$2:$A$3000=C506)*('ce raw data'!$B$2:$B$3000=$B557),,),0),MATCH(SUBSTITUTE(G509,"Allele","Height"),'ce raw data'!$C$1:$CZ$1,0))),"-")</f>
        <v>-</v>
      </c>
      <c r="H556" s="8" t="str">
        <f>IFERROR(IF(INDEX('ce raw data'!$C$2:$CZ$3000,MATCH(1,INDEX(('ce raw data'!$A$2:$A$3000=C506)*('ce raw data'!$B$2:$B$3000=$B557),,),0),MATCH(SUBSTITUTE(H509,"Allele","Height"),'ce raw data'!$C$1:$CZ$1,0))="","-",INDEX('ce raw data'!$C$2:$CZ$3000,MATCH(1,INDEX(('ce raw data'!$A$2:$A$3000=C506)*('ce raw data'!$B$2:$B$3000=$B557),,),0),MATCH(SUBSTITUTE(H509,"Allele","Height"),'ce raw data'!$C$1:$CZ$1,0))),"-")</f>
        <v>-</v>
      </c>
      <c r="I556" s="8" t="str">
        <f>IFERROR(IF(INDEX('ce raw data'!$C$2:$CZ$3000,MATCH(1,INDEX(('ce raw data'!$A$2:$A$3000=C506)*('ce raw data'!$B$2:$B$3000=$B557),,),0),MATCH(SUBSTITUTE(I509,"Allele","Height"),'ce raw data'!$C$1:$CZ$1,0))="","-",INDEX('ce raw data'!$C$2:$CZ$3000,MATCH(1,INDEX(('ce raw data'!$A$2:$A$3000=C506)*('ce raw data'!$B$2:$B$3000=$B557),,),0),MATCH(SUBSTITUTE(I509,"Allele","Height"),'ce raw data'!$C$1:$CZ$1,0))),"-")</f>
        <v>-</v>
      </c>
      <c r="J556" s="8" t="str">
        <f>IFERROR(IF(INDEX('ce raw data'!$C$2:$CZ$3000,MATCH(1,INDEX(('ce raw data'!$A$2:$A$3000=C506)*('ce raw data'!$B$2:$B$3000=$B557),,),0),MATCH(SUBSTITUTE(J509,"Allele","Height"),'ce raw data'!$C$1:$CZ$1,0))="","-",INDEX('ce raw data'!$C$2:$CZ$3000,MATCH(1,INDEX(('ce raw data'!$A$2:$A$3000=C506)*('ce raw data'!$B$2:$B$3000=$B557),,),0),MATCH(SUBSTITUTE(J509,"Allele","Height"),'ce raw data'!$C$1:$CZ$1,0))),"-")</f>
        <v>-</v>
      </c>
      <c r="K556" s="8" t="str">
        <f>IFERROR(IF(INDEX('ce raw data'!$C$2:$CZ$3000,MATCH(1,INDEX(('ce raw data'!$A$2:$A$3000=C506)*('ce raw data'!$B$2:$B$3000=$B557),,),0),MATCH(SUBSTITUTE(K509,"Allele","Height"),'ce raw data'!$C$1:$CZ$1,0))="","-",INDEX('ce raw data'!$C$2:$CZ$3000,MATCH(1,INDEX(('ce raw data'!$A$2:$A$3000=C506)*('ce raw data'!$B$2:$B$3000=$B557),,),0),MATCH(SUBSTITUTE(K509,"Allele","Height"),'ce raw data'!$C$1:$CZ$1,0))),"-")</f>
        <v>-</v>
      </c>
      <c r="L556" s="8" t="str">
        <f>IFERROR(IF(INDEX('ce raw data'!$C$2:$CZ$3000,MATCH(1,INDEX(('ce raw data'!$A$2:$A$3000=C506)*('ce raw data'!$B$2:$B$3000=$B557),,),0),MATCH(SUBSTITUTE(L509,"Allele","Height"),'ce raw data'!$C$1:$CZ$1,0))="","-",INDEX('ce raw data'!$C$2:$CZ$3000,MATCH(1,INDEX(('ce raw data'!$A$2:$A$3000=C506)*('ce raw data'!$B$2:$B$3000=$B557),,),0),MATCH(SUBSTITUTE(L509,"Allele","Height"),'ce raw data'!$C$1:$CZ$1,0))),"-")</f>
        <v>-</v>
      </c>
      <c r="M556" s="8" t="str">
        <f>IFERROR(IF(INDEX('ce raw data'!$C$2:$CZ$3000,MATCH(1,INDEX(('ce raw data'!$A$2:$A$3000=C506)*('ce raw data'!$B$2:$B$3000=$B557),,),0),MATCH(SUBSTITUTE(M509,"Allele","Height"),'ce raw data'!$C$1:$CZ$1,0))="","-",INDEX('ce raw data'!$C$2:$CZ$3000,MATCH(1,INDEX(('ce raw data'!$A$2:$A$3000=C506)*('ce raw data'!$B$2:$B$3000=$B557),,),0),MATCH(SUBSTITUTE(M509,"Allele","Height"),'ce raw data'!$C$1:$CZ$1,0))),"-")</f>
        <v>-</v>
      </c>
      <c r="N556" s="8" t="str">
        <f>IFERROR(IF(INDEX('ce raw data'!$C$2:$CZ$3000,MATCH(1,INDEX(('ce raw data'!$A$2:$A$3000=C506)*('ce raw data'!$B$2:$B$3000=$B557),,),0),MATCH(SUBSTITUTE(N509,"Allele","Height"),'ce raw data'!$C$1:$CZ$1,0))="","-",INDEX('ce raw data'!$C$2:$CZ$3000,MATCH(1,INDEX(('ce raw data'!$A$2:$A$3000=C506)*('ce raw data'!$B$2:$B$3000=$B557),,),0),MATCH(SUBSTITUTE(N509,"Allele","Height"),'ce raw data'!$C$1:$CZ$1,0))),"-")</f>
        <v>-</v>
      </c>
    </row>
    <row r="557" spans="2:14" x14ac:dyDescent="0.4">
      <c r="B557" s="13" t="str">
        <f>'Allele Call Table'!$A$117</f>
        <v>DYS391</v>
      </c>
      <c r="C557" s="8" t="str">
        <f>IFERROR(IF(INDEX('ce raw data'!$C$2:$CZ$3000,MATCH(1,INDEX(('ce raw data'!$A$2:$A$3000=C506)*('ce raw data'!$B$2:$B$3000=$B557),,),0),MATCH(C509,'ce raw data'!$C$1:$CZ$1,0))="","-",INDEX('ce raw data'!$C$2:$CZ$3000,MATCH(1,INDEX(('ce raw data'!$A$2:$A$3000=C506)*('ce raw data'!$B$2:$B$3000=$B557),,),0),MATCH(C509,'ce raw data'!$C$1:$CZ$1,0))),"-")</f>
        <v>-</v>
      </c>
      <c r="D557" s="8" t="str">
        <f>IFERROR(IF(INDEX('ce raw data'!$C$2:$CZ$3000,MATCH(1,INDEX(('ce raw data'!$A$2:$A$3000=C506)*('ce raw data'!$B$2:$B$3000=$B557),,),0),MATCH(D509,'ce raw data'!$C$1:$CZ$1,0))="","-",INDEX('ce raw data'!$C$2:$CZ$3000,MATCH(1,INDEX(('ce raw data'!$A$2:$A$3000=C506)*('ce raw data'!$B$2:$B$3000=$B557),,),0),MATCH(D509,'ce raw data'!$C$1:$CZ$1,0))),"-")</f>
        <v>-</v>
      </c>
      <c r="E557" s="8" t="str">
        <f>IFERROR(IF(INDEX('ce raw data'!$C$2:$CZ$3000,MATCH(1,INDEX(('ce raw data'!$A$2:$A$3000=C506)*('ce raw data'!$B$2:$B$3000=$B557),,),0),MATCH(E509,'ce raw data'!$C$1:$CZ$1,0))="","-",INDEX('ce raw data'!$C$2:$CZ$3000,MATCH(1,INDEX(('ce raw data'!$A$2:$A$3000=C506)*('ce raw data'!$B$2:$B$3000=$B557),,),0),MATCH(E509,'ce raw data'!$C$1:$CZ$1,0))),"-")</f>
        <v>-</v>
      </c>
      <c r="F557" s="8" t="str">
        <f>IFERROR(IF(INDEX('ce raw data'!$C$2:$CZ$3000,MATCH(1,INDEX(('ce raw data'!$A$2:$A$3000=C506)*('ce raw data'!$B$2:$B$3000=$B557),,),0),MATCH(F509,'ce raw data'!$C$1:$CZ$1,0))="","-",INDEX('ce raw data'!$C$2:$CZ$3000,MATCH(1,INDEX(('ce raw data'!$A$2:$A$3000=C506)*('ce raw data'!$B$2:$B$3000=$B557),,),0),MATCH(F509,'ce raw data'!$C$1:$CZ$1,0))),"-")</f>
        <v>-</v>
      </c>
      <c r="G557" s="8" t="str">
        <f>IFERROR(IF(INDEX('ce raw data'!$C$2:$CZ$3000,MATCH(1,INDEX(('ce raw data'!$A$2:$A$3000=C506)*('ce raw data'!$B$2:$B$3000=$B557),,),0),MATCH(G509,'ce raw data'!$C$1:$CZ$1,0))="","-",INDEX('ce raw data'!$C$2:$CZ$3000,MATCH(1,INDEX(('ce raw data'!$A$2:$A$3000=C506)*('ce raw data'!$B$2:$B$3000=$B557),,),0),MATCH(G509,'ce raw data'!$C$1:$CZ$1,0))),"-")</f>
        <v>-</v>
      </c>
      <c r="H557" s="8" t="str">
        <f>IFERROR(IF(INDEX('ce raw data'!$C$2:$CZ$3000,MATCH(1,INDEX(('ce raw data'!$A$2:$A$3000=C506)*('ce raw data'!$B$2:$B$3000=$B557),,),0),MATCH(H509,'ce raw data'!$C$1:$CZ$1,0))="","-",INDEX('ce raw data'!$C$2:$CZ$3000,MATCH(1,INDEX(('ce raw data'!$A$2:$A$3000=C506)*('ce raw data'!$B$2:$B$3000=$B557),,),0),MATCH(H509,'ce raw data'!$C$1:$CZ$1,0))),"-")</f>
        <v>-</v>
      </c>
      <c r="I557" s="8" t="str">
        <f>IFERROR(IF(INDEX('ce raw data'!$C$2:$CZ$3000,MATCH(1,INDEX(('ce raw data'!$A$2:$A$3000=C506)*('ce raw data'!$B$2:$B$3000=$B557),,),0),MATCH(I509,'ce raw data'!$C$1:$CZ$1,0))="","-",INDEX('ce raw data'!$C$2:$CZ$3000,MATCH(1,INDEX(('ce raw data'!$A$2:$A$3000=C506)*('ce raw data'!$B$2:$B$3000=$B557),,),0),MATCH(I509,'ce raw data'!$C$1:$CZ$1,0))),"-")</f>
        <v>-</v>
      </c>
      <c r="J557" s="8" t="str">
        <f>IFERROR(IF(INDEX('ce raw data'!$C$2:$CZ$3000,MATCH(1,INDEX(('ce raw data'!$A$2:$A$3000=C506)*('ce raw data'!$B$2:$B$3000=$B557),,),0),MATCH(J509,'ce raw data'!$C$1:$CZ$1,0))="","-",INDEX('ce raw data'!$C$2:$CZ$3000,MATCH(1,INDEX(('ce raw data'!$A$2:$A$3000=C506)*('ce raw data'!$B$2:$B$3000=$B557),,),0),MATCH(J509,'ce raw data'!$C$1:$CZ$1,0))),"-")</f>
        <v>-</v>
      </c>
      <c r="K557" s="8" t="str">
        <f>IFERROR(IF(INDEX('ce raw data'!$C$2:$CZ$3000,MATCH(1,INDEX(('ce raw data'!$A$2:$A$3000=C506)*('ce raw data'!$B$2:$B$3000=$B557),,),0),MATCH(K509,'ce raw data'!$C$1:$CZ$1,0))="","-",INDEX('ce raw data'!$C$2:$CZ$3000,MATCH(1,INDEX(('ce raw data'!$A$2:$A$3000=C506)*('ce raw data'!$B$2:$B$3000=$B557),,),0),MATCH(K509,'ce raw data'!$C$1:$CZ$1,0))),"-")</f>
        <v>-</v>
      </c>
      <c r="L557" s="8" t="str">
        <f>IFERROR(IF(INDEX('ce raw data'!$C$2:$CZ$3000,MATCH(1,INDEX(('ce raw data'!$A$2:$A$3000=C506)*('ce raw data'!$B$2:$B$3000=$B557),,),0),MATCH(L509,'ce raw data'!$C$1:$CZ$1,0))="","-",INDEX('ce raw data'!$C$2:$CZ$3000,MATCH(1,INDEX(('ce raw data'!$A$2:$A$3000=C506)*('ce raw data'!$B$2:$B$3000=$B557),,),0),MATCH(L509,'ce raw data'!$C$1:$CZ$1,0))),"-")</f>
        <v>-</v>
      </c>
      <c r="M557" s="8" t="str">
        <f>IFERROR(IF(INDEX('ce raw data'!$C$2:$CZ$3000,MATCH(1,INDEX(('ce raw data'!$A$2:$A$3000=C506)*('ce raw data'!$B$2:$B$3000=$B557),,),0),MATCH(M509,'ce raw data'!$C$1:$CZ$1,0))="","-",INDEX('ce raw data'!$C$2:$CZ$3000,MATCH(1,INDEX(('ce raw data'!$A$2:$A$3000=C506)*('ce raw data'!$B$2:$B$3000=$B557),,),0),MATCH(M509,'ce raw data'!$C$1:$CZ$1,0))),"-")</f>
        <v>-</v>
      </c>
      <c r="N557" s="8" t="str">
        <f>IFERROR(IF(INDEX('ce raw data'!$C$2:$CZ$3000,MATCH(1,INDEX(('ce raw data'!$A$2:$A$3000=C506)*('ce raw data'!$B$2:$B$3000=$B557),,),0),MATCH(N509,'ce raw data'!$C$1:$CZ$1,0))="","-",INDEX('ce raw data'!$C$2:$CZ$3000,MATCH(1,INDEX(('ce raw data'!$A$2:$A$3000=C506)*('ce raw data'!$B$2:$B$3000=$B557),,),0),MATCH(N509,'ce raw data'!$C$1:$CZ$1,0))),"-")</f>
        <v>-</v>
      </c>
    </row>
    <row r="558" spans="2:14" hidden="1" x14ac:dyDescent="0.4">
      <c r="B558" s="13"/>
      <c r="C558" s="8" t="str">
        <f>IFERROR(IF(INDEX('ce raw data'!$C$2:$CZ$3000,MATCH(1,INDEX(('ce raw data'!$A$2:$A$3000=C506)*('ce raw data'!$B$2:$B$3000=$B559),,),0),MATCH(SUBSTITUTE(C509,"Allele","Height"),'ce raw data'!$C$1:$CZ$1,0))="","-",INDEX('ce raw data'!$C$2:$CZ$3000,MATCH(1,INDEX(('ce raw data'!$A$2:$A$3000=C506)*('ce raw data'!$B$2:$B$3000=$B559),,),0),MATCH(SUBSTITUTE(C509,"Allele","Height"),'ce raw data'!$C$1:$CZ$1,0))),"-")</f>
        <v>-</v>
      </c>
      <c r="D558" s="8" t="str">
        <f>IFERROR(IF(INDEX('ce raw data'!$C$2:$CZ$3000,MATCH(1,INDEX(('ce raw data'!$A$2:$A$3000=C506)*('ce raw data'!$B$2:$B$3000=$B559),,),0),MATCH(SUBSTITUTE(D509,"Allele","Height"),'ce raw data'!$C$1:$CZ$1,0))="","-",INDEX('ce raw data'!$C$2:$CZ$3000,MATCH(1,INDEX(('ce raw data'!$A$2:$A$3000=C506)*('ce raw data'!$B$2:$B$3000=$B559),,),0),MATCH(SUBSTITUTE(D509,"Allele","Height"),'ce raw data'!$C$1:$CZ$1,0))),"-")</f>
        <v>-</v>
      </c>
      <c r="E558" s="8" t="str">
        <f>IFERROR(IF(INDEX('ce raw data'!$C$2:$CZ$3000,MATCH(1,INDEX(('ce raw data'!$A$2:$A$3000=C506)*('ce raw data'!$B$2:$B$3000=$B559),,),0),MATCH(SUBSTITUTE(E509,"Allele","Height"),'ce raw data'!$C$1:$CZ$1,0))="","-",INDEX('ce raw data'!$C$2:$CZ$3000,MATCH(1,INDEX(('ce raw data'!$A$2:$A$3000=C506)*('ce raw data'!$B$2:$B$3000=$B559),,),0),MATCH(SUBSTITUTE(E509,"Allele","Height"),'ce raw data'!$C$1:$CZ$1,0))),"-")</f>
        <v>-</v>
      </c>
      <c r="F558" s="8" t="str">
        <f>IFERROR(IF(INDEX('ce raw data'!$C$2:$CZ$3000,MATCH(1,INDEX(('ce raw data'!$A$2:$A$3000=C506)*('ce raw data'!$B$2:$B$3000=$B559),,),0),MATCH(SUBSTITUTE(F509,"Allele","Height"),'ce raw data'!$C$1:$CZ$1,0))="","-",INDEX('ce raw data'!$C$2:$CZ$3000,MATCH(1,INDEX(('ce raw data'!$A$2:$A$3000=C506)*('ce raw data'!$B$2:$B$3000=$B559),,),0),MATCH(SUBSTITUTE(F509,"Allele","Height"),'ce raw data'!$C$1:$CZ$1,0))),"-")</f>
        <v>-</v>
      </c>
      <c r="G558" s="8" t="str">
        <f>IFERROR(IF(INDEX('ce raw data'!$C$2:$CZ$3000,MATCH(1,INDEX(('ce raw data'!$A$2:$A$3000=C506)*('ce raw data'!$B$2:$B$3000=$B559),,),0),MATCH(SUBSTITUTE(G509,"Allele","Height"),'ce raw data'!$C$1:$CZ$1,0))="","-",INDEX('ce raw data'!$C$2:$CZ$3000,MATCH(1,INDEX(('ce raw data'!$A$2:$A$3000=C506)*('ce raw data'!$B$2:$B$3000=$B559),,),0),MATCH(SUBSTITUTE(G509,"Allele","Height"),'ce raw data'!$C$1:$CZ$1,0))),"-")</f>
        <v>-</v>
      </c>
      <c r="H558" s="8" t="str">
        <f>IFERROR(IF(INDEX('ce raw data'!$C$2:$CZ$3000,MATCH(1,INDEX(('ce raw data'!$A$2:$A$3000=C506)*('ce raw data'!$B$2:$B$3000=$B559),,),0),MATCH(SUBSTITUTE(H509,"Allele","Height"),'ce raw data'!$C$1:$CZ$1,0))="","-",INDEX('ce raw data'!$C$2:$CZ$3000,MATCH(1,INDEX(('ce raw data'!$A$2:$A$3000=C506)*('ce raw data'!$B$2:$B$3000=$B559),,),0),MATCH(SUBSTITUTE(H509,"Allele","Height"),'ce raw data'!$C$1:$CZ$1,0))),"-")</f>
        <v>-</v>
      </c>
      <c r="I558" s="8" t="str">
        <f>IFERROR(IF(INDEX('ce raw data'!$C$2:$CZ$3000,MATCH(1,INDEX(('ce raw data'!$A$2:$A$3000=C506)*('ce raw data'!$B$2:$B$3000=$B559),,),0),MATCH(SUBSTITUTE(I509,"Allele","Height"),'ce raw data'!$C$1:$CZ$1,0))="","-",INDEX('ce raw data'!$C$2:$CZ$3000,MATCH(1,INDEX(('ce raw data'!$A$2:$A$3000=C506)*('ce raw data'!$B$2:$B$3000=$B559),,),0),MATCH(SUBSTITUTE(I509,"Allele","Height"),'ce raw data'!$C$1:$CZ$1,0))),"-")</f>
        <v>-</v>
      </c>
      <c r="J558" s="8" t="str">
        <f>IFERROR(IF(INDEX('ce raw data'!$C$2:$CZ$3000,MATCH(1,INDEX(('ce raw data'!$A$2:$A$3000=C506)*('ce raw data'!$B$2:$B$3000=$B559),,),0),MATCH(SUBSTITUTE(J509,"Allele","Height"),'ce raw data'!$C$1:$CZ$1,0))="","-",INDEX('ce raw data'!$C$2:$CZ$3000,MATCH(1,INDEX(('ce raw data'!$A$2:$A$3000=C506)*('ce raw data'!$B$2:$B$3000=$B559),,),0),MATCH(SUBSTITUTE(J509,"Allele","Height"),'ce raw data'!$C$1:$CZ$1,0))),"-")</f>
        <v>-</v>
      </c>
      <c r="K558" s="8" t="str">
        <f>IFERROR(IF(INDEX('ce raw data'!$C$2:$CZ$3000,MATCH(1,INDEX(('ce raw data'!$A$2:$A$3000=C506)*('ce raw data'!$B$2:$B$3000=$B559),,),0),MATCH(SUBSTITUTE(K509,"Allele","Height"),'ce raw data'!$C$1:$CZ$1,0))="","-",INDEX('ce raw data'!$C$2:$CZ$3000,MATCH(1,INDEX(('ce raw data'!$A$2:$A$3000=C506)*('ce raw data'!$B$2:$B$3000=$B559),,),0),MATCH(SUBSTITUTE(K509,"Allele","Height"),'ce raw data'!$C$1:$CZ$1,0))),"-")</f>
        <v>-</v>
      </c>
      <c r="L558" s="8" t="str">
        <f>IFERROR(IF(INDEX('ce raw data'!$C$2:$CZ$3000,MATCH(1,INDEX(('ce raw data'!$A$2:$A$3000=C506)*('ce raw data'!$B$2:$B$3000=$B559),,),0),MATCH(SUBSTITUTE(L509,"Allele","Height"),'ce raw data'!$C$1:$CZ$1,0))="","-",INDEX('ce raw data'!$C$2:$CZ$3000,MATCH(1,INDEX(('ce raw data'!$A$2:$A$3000=C506)*('ce raw data'!$B$2:$B$3000=$B559),,),0),MATCH(SUBSTITUTE(L509,"Allele","Height"),'ce raw data'!$C$1:$CZ$1,0))),"-")</f>
        <v>-</v>
      </c>
      <c r="M558" s="8" t="str">
        <f>IFERROR(IF(INDEX('ce raw data'!$C$2:$CZ$3000,MATCH(1,INDEX(('ce raw data'!$A$2:$A$3000=C506)*('ce raw data'!$B$2:$B$3000=$B559),,),0),MATCH(SUBSTITUTE(M509,"Allele","Height"),'ce raw data'!$C$1:$CZ$1,0))="","-",INDEX('ce raw data'!$C$2:$CZ$3000,MATCH(1,INDEX(('ce raw data'!$A$2:$A$3000=C506)*('ce raw data'!$B$2:$B$3000=$B559),,),0),MATCH(SUBSTITUTE(M509,"Allele","Height"),'ce raw data'!$C$1:$CZ$1,0))),"-")</f>
        <v>-</v>
      </c>
      <c r="N558" s="8" t="str">
        <f>IFERROR(IF(INDEX('ce raw data'!$C$2:$CZ$3000,MATCH(1,INDEX(('ce raw data'!$A$2:$A$3000=C506)*('ce raw data'!$B$2:$B$3000=$B559),,),0),MATCH(SUBSTITUTE(N509,"Allele","Height"),'ce raw data'!$C$1:$CZ$1,0))="","-",INDEX('ce raw data'!$C$2:$CZ$3000,MATCH(1,INDEX(('ce raw data'!$A$2:$A$3000=C506)*('ce raw data'!$B$2:$B$3000=$B559),,),0),MATCH(SUBSTITUTE(N509,"Allele","Height"),'ce raw data'!$C$1:$CZ$1,0))),"-")</f>
        <v>-</v>
      </c>
    </row>
    <row r="559" spans="2:14" x14ac:dyDescent="0.4">
      <c r="B559" s="13" t="str">
        <f>'Allele Call Table'!$A$119</f>
        <v>FGA</v>
      </c>
      <c r="C559" s="8" t="str">
        <f>IFERROR(IF(INDEX('ce raw data'!$C$2:$CZ$3000,MATCH(1,INDEX(('ce raw data'!$A$2:$A$3000=C506)*('ce raw data'!$B$2:$B$3000=$B559),,),0),MATCH(C509,'ce raw data'!$C$1:$CZ$1,0))="","-",INDEX('ce raw data'!$C$2:$CZ$3000,MATCH(1,INDEX(('ce raw data'!$A$2:$A$3000=C506)*('ce raw data'!$B$2:$B$3000=$B559),,),0),MATCH(C509,'ce raw data'!$C$1:$CZ$1,0))),"-")</f>
        <v>-</v>
      </c>
      <c r="D559" s="8" t="str">
        <f>IFERROR(IF(INDEX('ce raw data'!$C$2:$CZ$3000,MATCH(1,INDEX(('ce raw data'!$A$2:$A$3000=C506)*('ce raw data'!$B$2:$B$3000=$B559),,),0),MATCH(D509,'ce raw data'!$C$1:$CZ$1,0))="","-",INDEX('ce raw data'!$C$2:$CZ$3000,MATCH(1,INDEX(('ce raw data'!$A$2:$A$3000=C506)*('ce raw data'!$B$2:$B$3000=$B559),,),0),MATCH(D509,'ce raw data'!$C$1:$CZ$1,0))),"-")</f>
        <v>-</v>
      </c>
      <c r="E559" s="8" t="str">
        <f>IFERROR(IF(INDEX('ce raw data'!$C$2:$CZ$3000,MATCH(1,INDEX(('ce raw data'!$A$2:$A$3000=C506)*('ce raw data'!$B$2:$B$3000=$B559),,),0),MATCH(E509,'ce raw data'!$C$1:$CZ$1,0))="","-",INDEX('ce raw data'!$C$2:$CZ$3000,MATCH(1,INDEX(('ce raw data'!$A$2:$A$3000=C506)*('ce raw data'!$B$2:$B$3000=$B559),,),0),MATCH(E509,'ce raw data'!$C$1:$CZ$1,0))),"-")</f>
        <v>-</v>
      </c>
      <c r="F559" s="8" t="str">
        <f>IFERROR(IF(INDEX('ce raw data'!$C$2:$CZ$3000,MATCH(1,INDEX(('ce raw data'!$A$2:$A$3000=C506)*('ce raw data'!$B$2:$B$3000=$B559),,),0),MATCH(F509,'ce raw data'!$C$1:$CZ$1,0))="","-",INDEX('ce raw data'!$C$2:$CZ$3000,MATCH(1,INDEX(('ce raw data'!$A$2:$A$3000=C506)*('ce raw data'!$B$2:$B$3000=$B559),,),0),MATCH(F509,'ce raw data'!$C$1:$CZ$1,0))),"-")</f>
        <v>-</v>
      </c>
      <c r="G559" s="8" t="str">
        <f>IFERROR(IF(INDEX('ce raw data'!$C$2:$CZ$3000,MATCH(1,INDEX(('ce raw data'!$A$2:$A$3000=C506)*('ce raw data'!$B$2:$B$3000=$B559),,),0),MATCH(G509,'ce raw data'!$C$1:$CZ$1,0))="","-",INDEX('ce raw data'!$C$2:$CZ$3000,MATCH(1,INDEX(('ce raw data'!$A$2:$A$3000=C506)*('ce raw data'!$B$2:$B$3000=$B559),,),0),MATCH(G509,'ce raw data'!$C$1:$CZ$1,0))),"-")</f>
        <v>-</v>
      </c>
      <c r="H559" s="8" t="str">
        <f>IFERROR(IF(INDEX('ce raw data'!$C$2:$CZ$3000,MATCH(1,INDEX(('ce raw data'!$A$2:$A$3000=C506)*('ce raw data'!$B$2:$B$3000=$B559),,),0),MATCH(H509,'ce raw data'!$C$1:$CZ$1,0))="","-",INDEX('ce raw data'!$C$2:$CZ$3000,MATCH(1,INDEX(('ce raw data'!$A$2:$A$3000=C506)*('ce raw data'!$B$2:$B$3000=$B559),,),0),MATCH(H509,'ce raw data'!$C$1:$CZ$1,0))),"-")</f>
        <v>-</v>
      </c>
      <c r="I559" s="8" t="str">
        <f>IFERROR(IF(INDEX('ce raw data'!$C$2:$CZ$3000,MATCH(1,INDEX(('ce raw data'!$A$2:$A$3000=C506)*('ce raw data'!$B$2:$B$3000=$B559),,),0),MATCH(I509,'ce raw data'!$C$1:$CZ$1,0))="","-",INDEX('ce raw data'!$C$2:$CZ$3000,MATCH(1,INDEX(('ce raw data'!$A$2:$A$3000=C506)*('ce raw data'!$B$2:$B$3000=$B559),,),0),MATCH(I509,'ce raw data'!$C$1:$CZ$1,0))),"-")</f>
        <v>-</v>
      </c>
      <c r="J559" s="8" t="str">
        <f>IFERROR(IF(INDEX('ce raw data'!$C$2:$CZ$3000,MATCH(1,INDEX(('ce raw data'!$A$2:$A$3000=C506)*('ce raw data'!$B$2:$B$3000=$B559),,),0),MATCH(J509,'ce raw data'!$C$1:$CZ$1,0))="","-",INDEX('ce raw data'!$C$2:$CZ$3000,MATCH(1,INDEX(('ce raw data'!$A$2:$A$3000=C506)*('ce raw data'!$B$2:$B$3000=$B559),,),0),MATCH(J509,'ce raw data'!$C$1:$CZ$1,0))),"-")</f>
        <v>-</v>
      </c>
      <c r="K559" s="8" t="str">
        <f>IFERROR(IF(INDEX('ce raw data'!$C$2:$CZ$3000,MATCH(1,INDEX(('ce raw data'!$A$2:$A$3000=C506)*('ce raw data'!$B$2:$B$3000=$B559),,),0),MATCH(K509,'ce raw data'!$C$1:$CZ$1,0))="","-",INDEX('ce raw data'!$C$2:$CZ$3000,MATCH(1,INDEX(('ce raw data'!$A$2:$A$3000=C506)*('ce raw data'!$B$2:$B$3000=$B559),,),0),MATCH(K509,'ce raw data'!$C$1:$CZ$1,0))),"-")</f>
        <v>-</v>
      </c>
      <c r="L559" s="8" t="str">
        <f>IFERROR(IF(INDEX('ce raw data'!$C$2:$CZ$3000,MATCH(1,INDEX(('ce raw data'!$A$2:$A$3000=C506)*('ce raw data'!$B$2:$B$3000=$B559),,),0),MATCH(L509,'ce raw data'!$C$1:$CZ$1,0))="","-",INDEX('ce raw data'!$C$2:$CZ$3000,MATCH(1,INDEX(('ce raw data'!$A$2:$A$3000=C506)*('ce raw data'!$B$2:$B$3000=$B559),,),0),MATCH(L509,'ce raw data'!$C$1:$CZ$1,0))),"-")</f>
        <v>-</v>
      </c>
      <c r="M559" s="8" t="str">
        <f>IFERROR(IF(INDEX('ce raw data'!$C$2:$CZ$3000,MATCH(1,INDEX(('ce raw data'!$A$2:$A$3000=C506)*('ce raw data'!$B$2:$B$3000=$B559),,),0),MATCH(M509,'ce raw data'!$C$1:$CZ$1,0))="","-",INDEX('ce raw data'!$C$2:$CZ$3000,MATCH(1,INDEX(('ce raw data'!$A$2:$A$3000=C506)*('ce raw data'!$B$2:$B$3000=$B559),,),0),MATCH(M509,'ce raw data'!$C$1:$CZ$1,0))),"-")</f>
        <v>-</v>
      </c>
      <c r="N559" s="8" t="str">
        <f>IFERROR(IF(INDEX('ce raw data'!$C$2:$CZ$3000,MATCH(1,INDEX(('ce raw data'!$A$2:$A$3000=C506)*('ce raw data'!$B$2:$B$3000=$B559),,),0),MATCH(N509,'ce raw data'!$C$1:$CZ$1,0))="","-",INDEX('ce raw data'!$C$2:$CZ$3000,MATCH(1,INDEX(('ce raw data'!$A$2:$A$3000=C506)*('ce raw data'!$B$2:$B$3000=$B559),,),0),MATCH(N509,'ce raw data'!$C$1:$CZ$1,0))),"-")</f>
        <v>-</v>
      </c>
    </row>
    <row r="560" spans="2:14" hidden="1" x14ac:dyDescent="0.4">
      <c r="B560" s="13"/>
      <c r="C560" s="8" t="str">
        <f>IFERROR(IF(INDEX('ce raw data'!$C$2:$CZ$3000,MATCH(1,INDEX(('ce raw data'!$A$2:$A$3000=C506)*('ce raw data'!$B$2:$B$3000=$B561),,),0),MATCH(SUBSTITUTE(C509,"Allele","Height"),'ce raw data'!$C$1:$CZ$1,0))="","-",INDEX('ce raw data'!$C$2:$CZ$3000,MATCH(1,INDEX(('ce raw data'!$A$2:$A$3000=C506)*('ce raw data'!$B$2:$B$3000=$B561),,),0),MATCH(SUBSTITUTE(C509,"Allele","Height"),'ce raw data'!$C$1:$CZ$1,0))),"-")</f>
        <v>-</v>
      </c>
      <c r="D560" s="8" t="str">
        <f>IFERROR(IF(INDEX('ce raw data'!$C$2:$CZ$3000,MATCH(1,INDEX(('ce raw data'!$A$2:$A$3000=C506)*('ce raw data'!$B$2:$B$3000=$B561),,),0),MATCH(SUBSTITUTE(D509,"Allele","Height"),'ce raw data'!$C$1:$CZ$1,0))="","-",INDEX('ce raw data'!$C$2:$CZ$3000,MATCH(1,INDEX(('ce raw data'!$A$2:$A$3000=C506)*('ce raw data'!$B$2:$B$3000=$B561),,),0),MATCH(SUBSTITUTE(D509,"Allele","Height"),'ce raw data'!$C$1:$CZ$1,0))),"-")</f>
        <v>-</v>
      </c>
      <c r="E560" s="8" t="str">
        <f>IFERROR(IF(INDEX('ce raw data'!$C$2:$CZ$3000,MATCH(1,INDEX(('ce raw data'!$A$2:$A$3000=C506)*('ce raw data'!$B$2:$B$3000=$B561),,),0),MATCH(SUBSTITUTE(E509,"Allele","Height"),'ce raw data'!$C$1:$CZ$1,0))="","-",INDEX('ce raw data'!$C$2:$CZ$3000,MATCH(1,INDEX(('ce raw data'!$A$2:$A$3000=C506)*('ce raw data'!$B$2:$B$3000=$B561),,),0),MATCH(SUBSTITUTE(E509,"Allele","Height"),'ce raw data'!$C$1:$CZ$1,0))),"-")</f>
        <v>-</v>
      </c>
      <c r="F560" s="8" t="str">
        <f>IFERROR(IF(INDEX('ce raw data'!$C$2:$CZ$3000,MATCH(1,INDEX(('ce raw data'!$A$2:$A$3000=C506)*('ce raw data'!$B$2:$B$3000=$B561),,),0),MATCH(SUBSTITUTE(F509,"Allele","Height"),'ce raw data'!$C$1:$CZ$1,0))="","-",INDEX('ce raw data'!$C$2:$CZ$3000,MATCH(1,INDEX(('ce raw data'!$A$2:$A$3000=C506)*('ce raw data'!$B$2:$B$3000=$B561),,),0),MATCH(SUBSTITUTE(F509,"Allele","Height"),'ce raw data'!$C$1:$CZ$1,0))),"-")</f>
        <v>-</v>
      </c>
      <c r="G560" s="8" t="str">
        <f>IFERROR(IF(INDEX('ce raw data'!$C$2:$CZ$3000,MATCH(1,INDEX(('ce raw data'!$A$2:$A$3000=C506)*('ce raw data'!$B$2:$B$3000=$B561),,),0),MATCH(SUBSTITUTE(G509,"Allele","Height"),'ce raw data'!$C$1:$CZ$1,0))="","-",INDEX('ce raw data'!$C$2:$CZ$3000,MATCH(1,INDEX(('ce raw data'!$A$2:$A$3000=C506)*('ce raw data'!$B$2:$B$3000=$B561),,),0),MATCH(SUBSTITUTE(G509,"Allele","Height"),'ce raw data'!$C$1:$CZ$1,0))),"-")</f>
        <v>-</v>
      </c>
      <c r="H560" s="8" t="str">
        <f>IFERROR(IF(INDEX('ce raw data'!$C$2:$CZ$3000,MATCH(1,INDEX(('ce raw data'!$A$2:$A$3000=C506)*('ce raw data'!$B$2:$B$3000=$B561),,),0),MATCH(SUBSTITUTE(H509,"Allele","Height"),'ce raw data'!$C$1:$CZ$1,0))="","-",INDEX('ce raw data'!$C$2:$CZ$3000,MATCH(1,INDEX(('ce raw data'!$A$2:$A$3000=C506)*('ce raw data'!$B$2:$B$3000=$B561),,),0),MATCH(SUBSTITUTE(H509,"Allele","Height"),'ce raw data'!$C$1:$CZ$1,0))),"-")</f>
        <v>-</v>
      </c>
      <c r="I560" s="8" t="str">
        <f>IFERROR(IF(INDEX('ce raw data'!$C$2:$CZ$3000,MATCH(1,INDEX(('ce raw data'!$A$2:$A$3000=C506)*('ce raw data'!$B$2:$B$3000=$B561),,),0),MATCH(SUBSTITUTE(I509,"Allele","Height"),'ce raw data'!$C$1:$CZ$1,0))="","-",INDEX('ce raw data'!$C$2:$CZ$3000,MATCH(1,INDEX(('ce raw data'!$A$2:$A$3000=C506)*('ce raw data'!$B$2:$B$3000=$B561),,),0),MATCH(SUBSTITUTE(I509,"Allele","Height"),'ce raw data'!$C$1:$CZ$1,0))),"-")</f>
        <v>-</v>
      </c>
      <c r="J560" s="8" t="str">
        <f>IFERROR(IF(INDEX('ce raw data'!$C$2:$CZ$3000,MATCH(1,INDEX(('ce raw data'!$A$2:$A$3000=C506)*('ce raw data'!$B$2:$B$3000=$B561),,),0),MATCH(SUBSTITUTE(J509,"Allele","Height"),'ce raw data'!$C$1:$CZ$1,0))="","-",INDEX('ce raw data'!$C$2:$CZ$3000,MATCH(1,INDEX(('ce raw data'!$A$2:$A$3000=C506)*('ce raw data'!$B$2:$B$3000=$B561),,),0),MATCH(SUBSTITUTE(J509,"Allele","Height"),'ce raw data'!$C$1:$CZ$1,0))),"-")</f>
        <v>-</v>
      </c>
      <c r="K560" s="8" t="str">
        <f>IFERROR(IF(INDEX('ce raw data'!$C$2:$CZ$3000,MATCH(1,INDEX(('ce raw data'!$A$2:$A$3000=C506)*('ce raw data'!$B$2:$B$3000=$B561),,),0),MATCH(SUBSTITUTE(K509,"Allele","Height"),'ce raw data'!$C$1:$CZ$1,0))="","-",INDEX('ce raw data'!$C$2:$CZ$3000,MATCH(1,INDEX(('ce raw data'!$A$2:$A$3000=C506)*('ce raw data'!$B$2:$B$3000=$B561),,),0),MATCH(SUBSTITUTE(K509,"Allele","Height"),'ce raw data'!$C$1:$CZ$1,0))),"-")</f>
        <v>-</v>
      </c>
      <c r="L560" s="8" t="str">
        <f>IFERROR(IF(INDEX('ce raw data'!$C$2:$CZ$3000,MATCH(1,INDEX(('ce raw data'!$A$2:$A$3000=C506)*('ce raw data'!$B$2:$B$3000=$B561),,),0),MATCH(SUBSTITUTE(L509,"Allele","Height"),'ce raw data'!$C$1:$CZ$1,0))="","-",INDEX('ce raw data'!$C$2:$CZ$3000,MATCH(1,INDEX(('ce raw data'!$A$2:$A$3000=C506)*('ce raw data'!$B$2:$B$3000=$B561),,),0),MATCH(SUBSTITUTE(L509,"Allele","Height"),'ce raw data'!$C$1:$CZ$1,0))),"-")</f>
        <v>-</v>
      </c>
      <c r="M560" s="8" t="str">
        <f>IFERROR(IF(INDEX('ce raw data'!$C$2:$CZ$3000,MATCH(1,INDEX(('ce raw data'!$A$2:$A$3000=C506)*('ce raw data'!$B$2:$B$3000=$B561),,),0),MATCH(SUBSTITUTE(M509,"Allele","Height"),'ce raw data'!$C$1:$CZ$1,0))="","-",INDEX('ce raw data'!$C$2:$CZ$3000,MATCH(1,INDEX(('ce raw data'!$A$2:$A$3000=C506)*('ce raw data'!$B$2:$B$3000=$B561),,),0),MATCH(SUBSTITUTE(M509,"Allele","Height"),'ce raw data'!$C$1:$CZ$1,0))),"-")</f>
        <v>-</v>
      </c>
      <c r="N560" s="8" t="str">
        <f>IFERROR(IF(INDEX('ce raw data'!$C$2:$CZ$3000,MATCH(1,INDEX(('ce raw data'!$A$2:$A$3000=C506)*('ce raw data'!$B$2:$B$3000=$B561),,),0),MATCH(SUBSTITUTE(N509,"Allele","Height"),'ce raw data'!$C$1:$CZ$1,0))="","-",INDEX('ce raw data'!$C$2:$CZ$3000,MATCH(1,INDEX(('ce raw data'!$A$2:$A$3000=C506)*('ce raw data'!$B$2:$B$3000=$B561),,),0),MATCH(SUBSTITUTE(N509,"Allele","Height"),'ce raw data'!$C$1:$CZ$1,0))),"-")</f>
        <v>-</v>
      </c>
    </row>
    <row r="561" spans="2:14" x14ac:dyDescent="0.4">
      <c r="B561" s="13" t="str">
        <f>'Allele Call Table'!$A$121</f>
        <v>DYS576</v>
      </c>
      <c r="C561" s="8" t="str">
        <f>IFERROR(IF(INDEX('ce raw data'!$C$2:$CZ$3000,MATCH(1,INDEX(('ce raw data'!$A$2:$A$3000=C506)*('ce raw data'!$B$2:$B$3000=$B561),,),0),MATCH(C509,'ce raw data'!$C$1:$CZ$1,0))="","-",INDEX('ce raw data'!$C$2:$CZ$3000,MATCH(1,INDEX(('ce raw data'!$A$2:$A$3000=C506)*('ce raw data'!$B$2:$B$3000=$B561),,),0),MATCH(C509,'ce raw data'!$C$1:$CZ$1,0))),"-")</f>
        <v>-</v>
      </c>
      <c r="D561" s="8" t="str">
        <f>IFERROR(IF(INDEX('ce raw data'!$C$2:$CZ$3000,MATCH(1,INDEX(('ce raw data'!$A$2:$A$3000=C506)*('ce raw data'!$B$2:$B$3000=$B561),,),0),MATCH(D509,'ce raw data'!$C$1:$CZ$1,0))="","-",INDEX('ce raw data'!$C$2:$CZ$3000,MATCH(1,INDEX(('ce raw data'!$A$2:$A$3000=C506)*('ce raw data'!$B$2:$B$3000=$B561),,),0),MATCH(D509,'ce raw data'!$C$1:$CZ$1,0))),"-")</f>
        <v>-</v>
      </c>
      <c r="E561" s="8" t="str">
        <f>IFERROR(IF(INDEX('ce raw data'!$C$2:$CZ$3000,MATCH(1,INDEX(('ce raw data'!$A$2:$A$3000=C506)*('ce raw data'!$B$2:$B$3000=$B561),,),0),MATCH(E509,'ce raw data'!$C$1:$CZ$1,0))="","-",INDEX('ce raw data'!$C$2:$CZ$3000,MATCH(1,INDEX(('ce raw data'!$A$2:$A$3000=C506)*('ce raw data'!$B$2:$B$3000=$B561),,),0),MATCH(E509,'ce raw data'!$C$1:$CZ$1,0))),"-")</f>
        <v>-</v>
      </c>
      <c r="F561" s="8" t="str">
        <f>IFERROR(IF(INDEX('ce raw data'!$C$2:$CZ$3000,MATCH(1,INDEX(('ce raw data'!$A$2:$A$3000=C506)*('ce raw data'!$B$2:$B$3000=$B561),,),0),MATCH(F509,'ce raw data'!$C$1:$CZ$1,0))="","-",INDEX('ce raw data'!$C$2:$CZ$3000,MATCH(1,INDEX(('ce raw data'!$A$2:$A$3000=C506)*('ce raw data'!$B$2:$B$3000=$B561),,),0),MATCH(F509,'ce raw data'!$C$1:$CZ$1,0))),"-")</f>
        <v>-</v>
      </c>
      <c r="G561" s="8" t="str">
        <f>IFERROR(IF(INDEX('ce raw data'!$C$2:$CZ$3000,MATCH(1,INDEX(('ce raw data'!$A$2:$A$3000=C506)*('ce raw data'!$B$2:$B$3000=$B561),,),0),MATCH(G509,'ce raw data'!$C$1:$CZ$1,0))="","-",INDEX('ce raw data'!$C$2:$CZ$3000,MATCH(1,INDEX(('ce raw data'!$A$2:$A$3000=C506)*('ce raw data'!$B$2:$B$3000=$B561),,),0),MATCH(G509,'ce raw data'!$C$1:$CZ$1,0))),"-")</f>
        <v>-</v>
      </c>
      <c r="H561" s="8" t="str">
        <f>IFERROR(IF(INDEX('ce raw data'!$C$2:$CZ$3000,MATCH(1,INDEX(('ce raw data'!$A$2:$A$3000=C506)*('ce raw data'!$B$2:$B$3000=$B561),,),0),MATCH(H509,'ce raw data'!$C$1:$CZ$1,0))="","-",INDEX('ce raw data'!$C$2:$CZ$3000,MATCH(1,INDEX(('ce raw data'!$A$2:$A$3000=C506)*('ce raw data'!$B$2:$B$3000=$B561),,),0),MATCH(H509,'ce raw data'!$C$1:$CZ$1,0))),"-")</f>
        <v>-</v>
      </c>
      <c r="I561" s="8" t="str">
        <f>IFERROR(IF(INDEX('ce raw data'!$C$2:$CZ$3000,MATCH(1,INDEX(('ce raw data'!$A$2:$A$3000=C506)*('ce raw data'!$B$2:$B$3000=$B561),,),0),MATCH(I509,'ce raw data'!$C$1:$CZ$1,0))="","-",INDEX('ce raw data'!$C$2:$CZ$3000,MATCH(1,INDEX(('ce raw data'!$A$2:$A$3000=C506)*('ce raw data'!$B$2:$B$3000=$B561),,),0),MATCH(I509,'ce raw data'!$C$1:$CZ$1,0))),"-")</f>
        <v>-</v>
      </c>
      <c r="J561" s="8" t="str">
        <f>IFERROR(IF(INDEX('ce raw data'!$C$2:$CZ$3000,MATCH(1,INDEX(('ce raw data'!$A$2:$A$3000=C506)*('ce raw data'!$B$2:$B$3000=$B561),,),0),MATCH(J509,'ce raw data'!$C$1:$CZ$1,0))="","-",INDEX('ce raw data'!$C$2:$CZ$3000,MATCH(1,INDEX(('ce raw data'!$A$2:$A$3000=C506)*('ce raw data'!$B$2:$B$3000=$B561),,),0),MATCH(J509,'ce raw data'!$C$1:$CZ$1,0))),"-")</f>
        <v>-</v>
      </c>
      <c r="K561" s="8" t="str">
        <f>IFERROR(IF(INDEX('ce raw data'!$C$2:$CZ$3000,MATCH(1,INDEX(('ce raw data'!$A$2:$A$3000=C506)*('ce raw data'!$B$2:$B$3000=$B561),,),0),MATCH(K509,'ce raw data'!$C$1:$CZ$1,0))="","-",INDEX('ce raw data'!$C$2:$CZ$3000,MATCH(1,INDEX(('ce raw data'!$A$2:$A$3000=C506)*('ce raw data'!$B$2:$B$3000=$B561),,),0),MATCH(K509,'ce raw data'!$C$1:$CZ$1,0))),"-")</f>
        <v>-</v>
      </c>
      <c r="L561" s="8" t="str">
        <f>IFERROR(IF(INDEX('ce raw data'!$C$2:$CZ$3000,MATCH(1,INDEX(('ce raw data'!$A$2:$A$3000=C506)*('ce raw data'!$B$2:$B$3000=$B561),,),0),MATCH(L509,'ce raw data'!$C$1:$CZ$1,0))="","-",INDEX('ce raw data'!$C$2:$CZ$3000,MATCH(1,INDEX(('ce raw data'!$A$2:$A$3000=C506)*('ce raw data'!$B$2:$B$3000=$B561),,),0),MATCH(L509,'ce raw data'!$C$1:$CZ$1,0))),"-")</f>
        <v>-</v>
      </c>
      <c r="M561" s="8" t="str">
        <f>IFERROR(IF(INDEX('ce raw data'!$C$2:$CZ$3000,MATCH(1,INDEX(('ce raw data'!$A$2:$A$3000=C506)*('ce raw data'!$B$2:$B$3000=$B561),,),0),MATCH(M509,'ce raw data'!$C$1:$CZ$1,0))="","-",INDEX('ce raw data'!$C$2:$CZ$3000,MATCH(1,INDEX(('ce raw data'!$A$2:$A$3000=C506)*('ce raw data'!$B$2:$B$3000=$B561),,),0),MATCH(M509,'ce raw data'!$C$1:$CZ$1,0))),"-")</f>
        <v>-</v>
      </c>
      <c r="N561" s="8" t="str">
        <f>IFERROR(IF(INDEX('ce raw data'!$C$2:$CZ$3000,MATCH(1,INDEX(('ce raw data'!$A$2:$A$3000=C506)*('ce raw data'!$B$2:$B$3000=$B561),,),0),MATCH(N509,'ce raw data'!$C$1:$CZ$1,0))="","-",INDEX('ce raw data'!$C$2:$CZ$3000,MATCH(1,INDEX(('ce raw data'!$A$2:$A$3000=C506)*('ce raw data'!$B$2:$B$3000=$B561),,),0),MATCH(N509,'ce raw data'!$C$1:$CZ$1,0))),"-")</f>
        <v>-</v>
      </c>
    </row>
    <row r="562" spans="2:14" hidden="1" x14ac:dyDescent="0.4">
      <c r="B562" s="13"/>
      <c r="C562" s="8" t="str">
        <f>IFERROR(IF(INDEX('ce raw data'!$C$2:$CZ$3000,MATCH(1,INDEX(('ce raw data'!$A$2:$A$3000=C506)*('ce raw data'!$B$2:$B$3000=$B563),,),0),MATCH(SUBSTITUTE(C509,"Allele","Height"),'ce raw data'!$C$1:$CZ$1,0))="","-",INDEX('ce raw data'!$C$2:$CZ$3000,MATCH(1,INDEX(('ce raw data'!$A$2:$A$3000=C506)*('ce raw data'!$B$2:$B$3000=$B563),,),0),MATCH(SUBSTITUTE(C509,"Allele","Height"),'ce raw data'!$C$1:$CZ$1,0))),"-")</f>
        <v>-</v>
      </c>
      <c r="D562" s="8" t="str">
        <f>IFERROR(IF(INDEX('ce raw data'!$C$2:$CZ$3000,MATCH(1,INDEX(('ce raw data'!$A$2:$A$3000=C506)*('ce raw data'!$B$2:$B$3000=$B563),,),0),MATCH(SUBSTITUTE(D509,"Allele","Height"),'ce raw data'!$C$1:$CZ$1,0))="","-",INDEX('ce raw data'!$C$2:$CZ$3000,MATCH(1,INDEX(('ce raw data'!$A$2:$A$3000=C506)*('ce raw data'!$B$2:$B$3000=$B563),,),0),MATCH(SUBSTITUTE(D509,"Allele","Height"),'ce raw data'!$C$1:$CZ$1,0))),"-")</f>
        <v>-</v>
      </c>
      <c r="E562" s="8" t="str">
        <f>IFERROR(IF(INDEX('ce raw data'!$C$2:$CZ$3000,MATCH(1,INDEX(('ce raw data'!$A$2:$A$3000=C506)*('ce raw data'!$B$2:$B$3000=$B563),,),0),MATCH(SUBSTITUTE(E509,"Allele","Height"),'ce raw data'!$C$1:$CZ$1,0))="","-",INDEX('ce raw data'!$C$2:$CZ$3000,MATCH(1,INDEX(('ce raw data'!$A$2:$A$3000=C506)*('ce raw data'!$B$2:$B$3000=$B563),,),0),MATCH(SUBSTITUTE(E509,"Allele","Height"),'ce raw data'!$C$1:$CZ$1,0))),"-")</f>
        <v>-</v>
      </c>
      <c r="F562" s="8" t="str">
        <f>IFERROR(IF(INDEX('ce raw data'!$C$2:$CZ$3000,MATCH(1,INDEX(('ce raw data'!$A$2:$A$3000=C506)*('ce raw data'!$B$2:$B$3000=$B563),,),0),MATCH(SUBSTITUTE(F509,"Allele","Height"),'ce raw data'!$C$1:$CZ$1,0))="","-",INDEX('ce raw data'!$C$2:$CZ$3000,MATCH(1,INDEX(('ce raw data'!$A$2:$A$3000=C506)*('ce raw data'!$B$2:$B$3000=$B563),,),0),MATCH(SUBSTITUTE(F509,"Allele","Height"),'ce raw data'!$C$1:$CZ$1,0))),"-")</f>
        <v>-</v>
      </c>
      <c r="G562" s="8" t="str">
        <f>IFERROR(IF(INDEX('ce raw data'!$C$2:$CZ$3000,MATCH(1,INDEX(('ce raw data'!$A$2:$A$3000=C506)*('ce raw data'!$B$2:$B$3000=$B563),,),0),MATCH(SUBSTITUTE(G509,"Allele","Height"),'ce raw data'!$C$1:$CZ$1,0))="","-",INDEX('ce raw data'!$C$2:$CZ$3000,MATCH(1,INDEX(('ce raw data'!$A$2:$A$3000=C506)*('ce raw data'!$B$2:$B$3000=$B563),,),0),MATCH(SUBSTITUTE(G509,"Allele","Height"),'ce raw data'!$C$1:$CZ$1,0))),"-")</f>
        <v>-</v>
      </c>
      <c r="H562" s="8" t="str">
        <f>IFERROR(IF(INDEX('ce raw data'!$C$2:$CZ$3000,MATCH(1,INDEX(('ce raw data'!$A$2:$A$3000=C506)*('ce raw data'!$B$2:$B$3000=$B563),,),0),MATCH(SUBSTITUTE(H509,"Allele","Height"),'ce raw data'!$C$1:$CZ$1,0))="","-",INDEX('ce raw data'!$C$2:$CZ$3000,MATCH(1,INDEX(('ce raw data'!$A$2:$A$3000=C506)*('ce raw data'!$B$2:$B$3000=$B563),,),0),MATCH(SUBSTITUTE(H509,"Allele","Height"),'ce raw data'!$C$1:$CZ$1,0))),"-")</f>
        <v>-</v>
      </c>
      <c r="I562" s="8" t="str">
        <f>IFERROR(IF(INDEX('ce raw data'!$C$2:$CZ$3000,MATCH(1,INDEX(('ce raw data'!$A$2:$A$3000=C506)*('ce raw data'!$B$2:$B$3000=$B563),,),0),MATCH(SUBSTITUTE(I509,"Allele","Height"),'ce raw data'!$C$1:$CZ$1,0))="","-",INDEX('ce raw data'!$C$2:$CZ$3000,MATCH(1,INDEX(('ce raw data'!$A$2:$A$3000=C506)*('ce raw data'!$B$2:$B$3000=$B563),,),0),MATCH(SUBSTITUTE(I509,"Allele","Height"),'ce raw data'!$C$1:$CZ$1,0))),"-")</f>
        <v>-</v>
      </c>
      <c r="J562" s="8" t="str">
        <f>IFERROR(IF(INDEX('ce raw data'!$C$2:$CZ$3000,MATCH(1,INDEX(('ce raw data'!$A$2:$A$3000=C506)*('ce raw data'!$B$2:$B$3000=$B563),,),0),MATCH(SUBSTITUTE(J509,"Allele","Height"),'ce raw data'!$C$1:$CZ$1,0))="","-",INDEX('ce raw data'!$C$2:$CZ$3000,MATCH(1,INDEX(('ce raw data'!$A$2:$A$3000=C506)*('ce raw data'!$B$2:$B$3000=$B563),,),0),MATCH(SUBSTITUTE(J509,"Allele","Height"),'ce raw data'!$C$1:$CZ$1,0))),"-")</f>
        <v>-</v>
      </c>
      <c r="K562" s="8" t="str">
        <f>IFERROR(IF(INDEX('ce raw data'!$C$2:$CZ$3000,MATCH(1,INDEX(('ce raw data'!$A$2:$A$3000=C506)*('ce raw data'!$B$2:$B$3000=$B563),,),0),MATCH(SUBSTITUTE(K509,"Allele","Height"),'ce raw data'!$C$1:$CZ$1,0))="","-",INDEX('ce raw data'!$C$2:$CZ$3000,MATCH(1,INDEX(('ce raw data'!$A$2:$A$3000=C506)*('ce raw data'!$B$2:$B$3000=$B563),,),0),MATCH(SUBSTITUTE(K509,"Allele","Height"),'ce raw data'!$C$1:$CZ$1,0))),"-")</f>
        <v>-</v>
      </c>
      <c r="L562" s="8" t="str">
        <f>IFERROR(IF(INDEX('ce raw data'!$C$2:$CZ$3000,MATCH(1,INDEX(('ce raw data'!$A$2:$A$3000=C506)*('ce raw data'!$B$2:$B$3000=$B563),,),0),MATCH(SUBSTITUTE(L509,"Allele","Height"),'ce raw data'!$C$1:$CZ$1,0))="","-",INDEX('ce raw data'!$C$2:$CZ$3000,MATCH(1,INDEX(('ce raw data'!$A$2:$A$3000=C506)*('ce raw data'!$B$2:$B$3000=$B563),,),0),MATCH(SUBSTITUTE(L509,"Allele","Height"),'ce raw data'!$C$1:$CZ$1,0))),"-")</f>
        <v>-</v>
      </c>
      <c r="M562" s="8" t="str">
        <f>IFERROR(IF(INDEX('ce raw data'!$C$2:$CZ$3000,MATCH(1,INDEX(('ce raw data'!$A$2:$A$3000=C506)*('ce raw data'!$B$2:$B$3000=$B563),,),0),MATCH(SUBSTITUTE(M509,"Allele","Height"),'ce raw data'!$C$1:$CZ$1,0))="","-",INDEX('ce raw data'!$C$2:$CZ$3000,MATCH(1,INDEX(('ce raw data'!$A$2:$A$3000=C506)*('ce raw data'!$B$2:$B$3000=$B563),,),0),MATCH(SUBSTITUTE(M509,"Allele","Height"),'ce raw data'!$C$1:$CZ$1,0))),"-")</f>
        <v>-</v>
      </c>
      <c r="N562" s="8" t="str">
        <f>IFERROR(IF(INDEX('ce raw data'!$C$2:$CZ$3000,MATCH(1,INDEX(('ce raw data'!$A$2:$A$3000=C506)*('ce raw data'!$B$2:$B$3000=$B563),,),0),MATCH(SUBSTITUTE(N509,"Allele","Height"),'ce raw data'!$C$1:$CZ$1,0))="","-",INDEX('ce raw data'!$C$2:$CZ$3000,MATCH(1,INDEX(('ce raw data'!$A$2:$A$3000=C506)*('ce raw data'!$B$2:$B$3000=$B563),,),0),MATCH(SUBSTITUTE(N509,"Allele","Height"),'ce raw data'!$C$1:$CZ$1,0))),"-")</f>
        <v>-</v>
      </c>
    </row>
    <row r="563" spans="2:14" x14ac:dyDescent="0.4">
      <c r="B563" s="13" t="str">
        <f>'Allele Call Table'!$A$123</f>
        <v>DYS570</v>
      </c>
      <c r="C563" s="8" t="str">
        <f>IFERROR(IF(INDEX('ce raw data'!$C$2:$CZ$3000,MATCH(1,INDEX(('ce raw data'!$A$2:$A$3000=C506)*('ce raw data'!$B$2:$B$3000=$B563),,),0),MATCH(C509,'ce raw data'!$C$1:$CZ$1,0))="","-",INDEX('ce raw data'!$C$2:$CZ$3000,MATCH(1,INDEX(('ce raw data'!$A$2:$A$3000=C506)*('ce raw data'!$B$2:$B$3000=$B563),,),0),MATCH(C509,'ce raw data'!$C$1:$CZ$1,0))),"-")</f>
        <v>-</v>
      </c>
      <c r="D563" s="8" t="str">
        <f>IFERROR(IF(INDEX('ce raw data'!$C$2:$CZ$3000,MATCH(1,INDEX(('ce raw data'!$A$2:$A$3000=C506)*('ce raw data'!$B$2:$B$3000=$B563),,),0),MATCH(D509,'ce raw data'!$C$1:$CZ$1,0))="","-",INDEX('ce raw data'!$C$2:$CZ$3000,MATCH(1,INDEX(('ce raw data'!$A$2:$A$3000=C506)*('ce raw data'!$B$2:$B$3000=$B563),,),0),MATCH(D509,'ce raw data'!$C$1:$CZ$1,0))),"-")</f>
        <v>-</v>
      </c>
      <c r="E563" s="8" t="str">
        <f>IFERROR(IF(INDEX('ce raw data'!$C$2:$CZ$3000,MATCH(1,INDEX(('ce raw data'!$A$2:$A$3000=C506)*('ce raw data'!$B$2:$B$3000=$B563),,),0),MATCH(E509,'ce raw data'!$C$1:$CZ$1,0))="","-",INDEX('ce raw data'!$C$2:$CZ$3000,MATCH(1,INDEX(('ce raw data'!$A$2:$A$3000=C506)*('ce raw data'!$B$2:$B$3000=$B563),,),0),MATCH(E509,'ce raw data'!$C$1:$CZ$1,0))),"-")</f>
        <v>-</v>
      </c>
      <c r="F563" s="8" t="str">
        <f>IFERROR(IF(INDEX('ce raw data'!$C$2:$CZ$3000,MATCH(1,INDEX(('ce raw data'!$A$2:$A$3000=C506)*('ce raw data'!$B$2:$B$3000=$B563),,),0),MATCH(F509,'ce raw data'!$C$1:$CZ$1,0))="","-",INDEX('ce raw data'!$C$2:$CZ$3000,MATCH(1,INDEX(('ce raw data'!$A$2:$A$3000=C506)*('ce raw data'!$B$2:$B$3000=$B563),,),0),MATCH(F509,'ce raw data'!$C$1:$CZ$1,0))),"-")</f>
        <v>-</v>
      </c>
      <c r="G563" s="8" t="str">
        <f>IFERROR(IF(INDEX('ce raw data'!$C$2:$CZ$3000,MATCH(1,INDEX(('ce raw data'!$A$2:$A$3000=C506)*('ce raw data'!$B$2:$B$3000=$B563),,),0),MATCH(G509,'ce raw data'!$C$1:$CZ$1,0))="","-",INDEX('ce raw data'!$C$2:$CZ$3000,MATCH(1,INDEX(('ce raw data'!$A$2:$A$3000=C506)*('ce raw data'!$B$2:$B$3000=$B563),,),0),MATCH(G509,'ce raw data'!$C$1:$CZ$1,0))),"-")</f>
        <v>-</v>
      </c>
      <c r="H563" s="8" t="str">
        <f>IFERROR(IF(INDEX('ce raw data'!$C$2:$CZ$3000,MATCH(1,INDEX(('ce raw data'!$A$2:$A$3000=C506)*('ce raw data'!$B$2:$B$3000=$B563),,),0),MATCH(H509,'ce raw data'!$C$1:$CZ$1,0))="","-",INDEX('ce raw data'!$C$2:$CZ$3000,MATCH(1,INDEX(('ce raw data'!$A$2:$A$3000=C506)*('ce raw data'!$B$2:$B$3000=$B563),,),0),MATCH(H509,'ce raw data'!$C$1:$CZ$1,0))),"-")</f>
        <v>-</v>
      </c>
      <c r="I563" s="8" t="str">
        <f>IFERROR(IF(INDEX('ce raw data'!$C$2:$CZ$3000,MATCH(1,INDEX(('ce raw data'!$A$2:$A$3000=C506)*('ce raw data'!$B$2:$B$3000=$B563),,),0),MATCH(I509,'ce raw data'!$C$1:$CZ$1,0))="","-",INDEX('ce raw data'!$C$2:$CZ$3000,MATCH(1,INDEX(('ce raw data'!$A$2:$A$3000=C506)*('ce raw data'!$B$2:$B$3000=$B563),,),0),MATCH(I509,'ce raw data'!$C$1:$CZ$1,0))),"-")</f>
        <v>-</v>
      </c>
      <c r="J563" s="8" t="str">
        <f>IFERROR(IF(INDEX('ce raw data'!$C$2:$CZ$3000,MATCH(1,INDEX(('ce raw data'!$A$2:$A$3000=C506)*('ce raw data'!$B$2:$B$3000=$B563),,),0),MATCH(J509,'ce raw data'!$C$1:$CZ$1,0))="","-",INDEX('ce raw data'!$C$2:$CZ$3000,MATCH(1,INDEX(('ce raw data'!$A$2:$A$3000=C506)*('ce raw data'!$B$2:$B$3000=$B563),,),0),MATCH(J509,'ce raw data'!$C$1:$CZ$1,0))),"-")</f>
        <v>-</v>
      </c>
      <c r="K563" s="8" t="str">
        <f>IFERROR(IF(INDEX('ce raw data'!$C$2:$CZ$3000,MATCH(1,INDEX(('ce raw data'!$A$2:$A$3000=C506)*('ce raw data'!$B$2:$B$3000=$B563),,),0),MATCH(K509,'ce raw data'!$C$1:$CZ$1,0))="","-",INDEX('ce raw data'!$C$2:$CZ$3000,MATCH(1,INDEX(('ce raw data'!$A$2:$A$3000=C506)*('ce raw data'!$B$2:$B$3000=$B563),,),0),MATCH(K509,'ce raw data'!$C$1:$CZ$1,0))),"-")</f>
        <v>-</v>
      </c>
      <c r="L563" s="8" t="str">
        <f>IFERROR(IF(INDEX('ce raw data'!$C$2:$CZ$3000,MATCH(1,INDEX(('ce raw data'!$A$2:$A$3000=C506)*('ce raw data'!$B$2:$B$3000=$B563),,),0),MATCH(L509,'ce raw data'!$C$1:$CZ$1,0))="","-",INDEX('ce raw data'!$C$2:$CZ$3000,MATCH(1,INDEX(('ce raw data'!$A$2:$A$3000=C506)*('ce raw data'!$B$2:$B$3000=$B563),,),0),MATCH(L509,'ce raw data'!$C$1:$CZ$1,0))),"-")</f>
        <v>-</v>
      </c>
      <c r="M563" s="8" t="str">
        <f>IFERROR(IF(INDEX('ce raw data'!$C$2:$CZ$3000,MATCH(1,INDEX(('ce raw data'!$A$2:$A$3000=C506)*('ce raw data'!$B$2:$B$3000=$B563),,),0),MATCH(M509,'ce raw data'!$C$1:$CZ$1,0))="","-",INDEX('ce raw data'!$C$2:$CZ$3000,MATCH(1,INDEX(('ce raw data'!$A$2:$A$3000=C506)*('ce raw data'!$B$2:$B$3000=$B563),,),0),MATCH(M509,'ce raw data'!$C$1:$CZ$1,0))),"-")</f>
        <v>-</v>
      </c>
      <c r="N563" s="8" t="str">
        <f>IFERROR(IF(INDEX('ce raw data'!$C$2:$CZ$3000,MATCH(1,INDEX(('ce raw data'!$A$2:$A$3000=C506)*('ce raw data'!$B$2:$B$3000=$B563),,),0),MATCH(N509,'ce raw data'!$C$1:$CZ$1,0))="","-",INDEX('ce raw data'!$C$2:$CZ$3000,MATCH(1,INDEX(('ce raw data'!$A$2:$A$3000=C506)*('ce raw data'!$B$2:$B$3000=$B563),,),0),MATCH(N509,'ce raw data'!$C$1:$CZ$1,0))),"-")</f>
        <v>-</v>
      </c>
    </row>
    <row r="564" spans="2:14" x14ac:dyDescent="0.4">
      <c r="B564" s="24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</row>
    <row r="565" spans="2:14" x14ac:dyDescent="0.4">
      <c r="B565" s="24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</row>
    <row r="566" spans="2:14" x14ac:dyDescent="0.4">
      <c r="B566" s="24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</row>
    <row r="567" spans="2:14" x14ac:dyDescent="0.4">
      <c r="B567" s="24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</row>
    <row r="568" spans="2:14" x14ac:dyDescent="0.4">
      <c r="B568" s="27" t="s">
        <v>1</v>
      </c>
      <c r="C568" s="23">
        <f ca="1">TODAY()</f>
        <v>44028</v>
      </c>
      <c r="F568" s="31" t="s">
        <v>2</v>
      </c>
      <c r="G568" s="31"/>
      <c r="H568" s="4" t="str">
        <f>$H$1</f>
        <v/>
      </c>
      <c r="N568" s="1"/>
    </row>
    <row r="569" spans="2:14" x14ac:dyDescent="0.4">
      <c r="B569" s="5" t="s">
        <v>4</v>
      </c>
      <c r="C569" s="36" t="str">
        <f>IF(INDEX('ce raw data'!$A:$A,2+27*9)="","blank",INDEX('ce raw data'!$A:$A,2+27*9))</f>
        <v>blank</v>
      </c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</row>
    <row r="570" spans="2:14" ht="24.6" x14ac:dyDescent="0.4">
      <c r="B570" s="6" t="s">
        <v>5</v>
      </c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</row>
    <row r="571" spans="2:14" x14ac:dyDescent="0.4">
      <c r="B571" s="7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</row>
    <row r="572" spans="2:14" x14ac:dyDescent="0.4">
      <c r="B572" s="5" t="s">
        <v>7</v>
      </c>
      <c r="C572" s="21" t="s">
        <v>8</v>
      </c>
      <c r="D572" s="21" t="s">
        <v>9</v>
      </c>
      <c r="E572" s="21" t="s">
        <v>40</v>
      </c>
      <c r="F572" s="21" t="s">
        <v>41</v>
      </c>
      <c r="G572" s="21" t="s">
        <v>42</v>
      </c>
      <c r="H572" s="21" t="s">
        <v>43</v>
      </c>
      <c r="I572" s="21" t="s">
        <v>44</v>
      </c>
      <c r="J572" s="21" t="s">
        <v>45</v>
      </c>
      <c r="K572" s="21" t="s">
        <v>46</v>
      </c>
      <c r="L572" s="21" t="s">
        <v>47</v>
      </c>
      <c r="M572" s="21" t="s">
        <v>48</v>
      </c>
      <c r="N572" s="21" t="s">
        <v>49</v>
      </c>
    </row>
    <row r="573" spans="2:14" hidden="1" x14ac:dyDescent="0.4">
      <c r="B573" s="28"/>
      <c r="C573" s="28" t="str">
        <f>IFERROR(IF(INDEX('ce raw data'!$C$2:$CZ$3000,MATCH(1,INDEX(('ce raw data'!$A$2:$A$3000=C569)*('ce raw data'!$B$2:$B$3000=$B574),,),0),MATCH(SUBSTITUTE(C572,"Allele","Height"),'ce raw data'!$C$1:$CZ$1,0))="","-",INDEX('ce raw data'!$C$2:$CZ$3000,MATCH(1,INDEX(('ce raw data'!$A$2:$A$3000=C569)*('ce raw data'!$B$2:$B$3000=$B574),,),0),MATCH(SUBSTITUTE(C572,"Allele","Height"),'ce raw data'!$C$1:$CZ$1,0))),"-")</f>
        <v>-</v>
      </c>
      <c r="D573" s="28" t="str">
        <f>IFERROR(IF(INDEX('ce raw data'!$C$2:$CZ$3000,MATCH(1,INDEX(('ce raw data'!$A$2:$A$3000=C569)*('ce raw data'!$B$2:$B$3000=$B574),,),0),MATCH(SUBSTITUTE(D572,"Allele","Height"),'ce raw data'!$C$1:$CZ$1,0))="","-",INDEX('ce raw data'!$C$2:$CZ$3000,MATCH(1,INDEX(('ce raw data'!$A$2:$A$3000=C569)*('ce raw data'!$B$2:$B$3000=$B574),,),0),MATCH(SUBSTITUTE(D572,"Allele","Height"),'ce raw data'!$C$1:$CZ$1,0))),"-")</f>
        <v>-</v>
      </c>
      <c r="E573" s="28" t="str">
        <f>IFERROR(IF(INDEX('ce raw data'!$C$2:$CZ$3000,MATCH(1,INDEX(('ce raw data'!$A$2:$A$3000=C569)*('ce raw data'!$B$2:$B$3000=$B574),,),0),MATCH(SUBSTITUTE(E572,"Allele","Height"),'ce raw data'!$C$1:$CZ$1,0))="","-",INDEX('ce raw data'!$C$2:$CZ$3000,MATCH(1,INDEX(('ce raw data'!$A$2:$A$3000=C569)*('ce raw data'!$B$2:$B$3000=$B574),,),0),MATCH(SUBSTITUTE(E572,"Allele","Height"),'ce raw data'!$C$1:$CZ$1,0))),"-")</f>
        <v>-</v>
      </c>
      <c r="F573" s="28" t="str">
        <f>IFERROR(IF(INDEX('ce raw data'!$C$2:$CZ$3000,MATCH(1,INDEX(('ce raw data'!$A$2:$A$3000=C569)*('ce raw data'!$B$2:$B$3000=$B574),,),0),MATCH(SUBSTITUTE(F572,"Allele","Height"),'ce raw data'!$C$1:$CZ$1,0))="","-",INDEX('ce raw data'!$C$2:$CZ$3000,MATCH(1,INDEX(('ce raw data'!$A$2:$A$3000=C569)*('ce raw data'!$B$2:$B$3000=$B574),,),0),MATCH(SUBSTITUTE(F572,"Allele","Height"),'ce raw data'!$C$1:$CZ$1,0))),"-")</f>
        <v>-</v>
      </c>
      <c r="G573" s="28" t="str">
        <f>IFERROR(IF(INDEX('ce raw data'!$C$2:$CZ$3000,MATCH(1,INDEX(('ce raw data'!$A$2:$A$3000=C569)*('ce raw data'!$B$2:$B$3000=$B574),,),0),MATCH(SUBSTITUTE(G572,"Allele","Height"),'ce raw data'!$C$1:$CZ$1,0))="","-",INDEX('ce raw data'!$C$2:$CZ$3000,MATCH(1,INDEX(('ce raw data'!$A$2:$A$3000=C569)*('ce raw data'!$B$2:$B$3000=$B574),,),0),MATCH(SUBSTITUTE(G572,"Allele","Height"),'ce raw data'!$C$1:$CZ$1,0))),"-")</f>
        <v>-</v>
      </c>
      <c r="H573" s="28" t="str">
        <f>IFERROR(IF(INDEX('ce raw data'!$C$2:$CZ$3000,MATCH(1,INDEX(('ce raw data'!$A$2:$A$3000=C569)*('ce raw data'!$B$2:$B$3000=$B574),,),0),MATCH(SUBSTITUTE(H572,"Allele","Height"),'ce raw data'!$C$1:$CZ$1,0))="","-",INDEX('ce raw data'!$C$2:$CZ$3000,MATCH(1,INDEX(('ce raw data'!$A$2:$A$3000=C569)*('ce raw data'!$B$2:$B$3000=$B574),,),0),MATCH(SUBSTITUTE(H572,"Allele","Height"),'ce raw data'!$C$1:$CZ$1,0))),"-")</f>
        <v>-</v>
      </c>
      <c r="I573" s="28" t="str">
        <f>IFERROR(IF(INDEX('ce raw data'!$C$2:$CZ$3000,MATCH(1,INDEX(('ce raw data'!$A$2:$A$3000=C569)*('ce raw data'!$B$2:$B$3000=$B574),,),0),MATCH(SUBSTITUTE(I572,"Allele","Height"),'ce raw data'!$C$1:$CZ$1,0))="","-",INDEX('ce raw data'!$C$2:$CZ$3000,MATCH(1,INDEX(('ce raw data'!$A$2:$A$3000=C569)*('ce raw data'!$B$2:$B$3000=$B574),,),0),MATCH(SUBSTITUTE(I572,"Allele","Height"),'ce raw data'!$C$1:$CZ$1,0))),"-")</f>
        <v>-</v>
      </c>
      <c r="J573" s="28" t="str">
        <f>IFERROR(IF(INDEX('ce raw data'!$C$2:$CZ$3000,MATCH(1,INDEX(('ce raw data'!$A$2:$A$3000=C569)*('ce raw data'!$B$2:$B$3000=$B574),,),0),MATCH(SUBSTITUTE(J572,"Allele","Height"),'ce raw data'!$C$1:$CZ$1,0))="","-",INDEX('ce raw data'!$C$2:$CZ$3000,MATCH(1,INDEX(('ce raw data'!$A$2:$A$3000=C569)*('ce raw data'!$B$2:$B$3000=$B574),,),0),MATCH(SUBSTITUTE(J572,"Allele","Height"),'ce raw data'!$C$1:$CZ$1,0))),"-")</f>
        <v>-</v>
      </c>
      <c r="K573" s="28" t="str">
        <f>IFERROR(IF(INDEX('ce raw data'!$C$2:$CZ$3000,MATCH(1,INDEX(('ce raw data'!$A$2:$A$3000=C569)*('ce raw data'!$B$2:$B$3000=$B574),,),0),MATCH(SUBSTITUTE(K572,"Allele","Height"),'ce raw data'!$C$1:$CZ$1,0))="","-",INDEX('ce raw data'!$C$2:$CZ$3000,MATCH(1,INDEX(('ce raw data'!$A$2:$A$3000=C569)*('ce raw data'!$B$2:$B$3000=$B574),,),0),MATCH(SUBSTITUTE(K572,"Allele","Height"),'ce raw data'!$C$1:$CZ$1,0))),"-")</f>
        <v>-</v>
      </c>
      <c r="L573" s="28" t="str">
        <f>IFERROR(IF(INDEX('ce raw data'!$C$2:$CZ$3000,MATCH(1,INDEX(('ce raw data'!$A$2:$A$3000=C569)*('ce raw data'!$B$2:$B$3000=$B574),,),0),MATCH(SUBSTITUTE(L572,"Allele","Height"),'ce raw data'!$C$1:$CZ$1,0))="","-",INDEX('ce raw data'!$C$2:$CZ$3000,MATCH(1,INDEX(('ce raw data'!$A$2:$A$3000=C569)*('ce raw data'!$B$2:$B$3000=$B574),,),0),MATCH(SUBSTITUTE(L572,"Allele","Height"),'ce raw data'!$C$1:$CZ$1,0))),"-")</f>
        <v>-</v>
      </c>
      <c r="M573" s="28" t="str">
        <f>IFERROR(IF(INDEX('ce raw data'!$C$2:$CZ$3000,MATCH(1,INDEX(('ce raw data'!$A$2:$A$3000=C569)*('ce raw data'!$B$2:$B$3000=$B574),,),0),MATCH(SUBSTITUTE(M572,"Allele","Height"),'ce raw data'!$C$1:$CZ$1,0))="","-",INDEX('ce raw data'!$C$2:$CZ$3000,MATCH(1,INDEX(('ce raw data'!$A$2:$A$3000=C569)*('ce raw data'!$B$2:$B$3000=$B574),,),0),MATCH(SUBSTITUTE(M572,"Allele","Height"),'ce raw data'!$C$1:$CZ$1,0))),"-")</f>
        <v>-</v>
      </c>
      <c r="N573" s="28" t="str">
        <f>IFERROR(IF(INDEX('ce raw data'!$C$2:$CZ$3000,MATCH(1,INDEX(('ce raw data'!$A$2:$A$3000=C569)*('ce raw data'!$B$2:$B$3000=$B574),,),0),MATCH(SUBSTITUTE(N572,"Allele","Height"),'ce raw data'!$C$1:$CZ$1,0))="","-",INDEX('ce raw data'!$C$2:$CZ$3000,MATCH(1,INDEX(('ce raw data'!$A$2:$A$3000=C569)*('ce raw data'!$B$2:$B$3000=$B574),,),0),MATCH(SUBSTITUTE(N572,"Allele","Height"),'ce raw data'!$C$1:$CZ$1,0))),"-")</f>
        <v>-</v>
      </c>
    </row>
    <row r="574" spans="2:14" x14ac:dyDescent="0.4">
      <c r="B574" s="10" t="str">
        <f>'Allele Call Table'!$A$71</f>
        <v>AMEL</v>
      </c>
      <c r="C574" s="8" t="str">
        <f>IFERROR(IF(INDEX('ce raw data'!$C$2:$CZ$3000,MATCH(1,INDEX(('ce raw data'!$A$2:$A$3000=C569)*('ce raw data'!$B$2:$B$3000=$B574),,),0),MATCH(C572,'ce raw data'!$C$1:$CZ$1,0))="","-",INDEX('ce raw data'!$C$2:$CZ$3000,MATCH(1,INDEX(('ce raw data'!$A$2:$A$3000=C569)*('ce raw data'!$B$2:$B$3000=$B574),,),0),MATCH(C572,'ce raw data'!$C$1:$CZ$1,0))),"-")</f>
        <v>-</v>
      </c>
      <c r="D574" s="8" t="str">
        <f>IFERROR(IF(INDEX('ce raw data'!$C$2:$CZ$3000,MATCH(1,INDEX(('ce raw data'!$A$2:$A$3000=C569)*('ce raw data'!$B$2:$B$3000=$B574),,),0),MATCH(D572,'ce raw data'!$C$1:$CZ$1,0))="","-",INDEX('ce raw data'!$C$2:$CZ$3000,MATCH(1,INDEX(('ce raw data'!$A$2:$A$3000=C569)*('ce raw data'!$B$2:$B$3000=$B574),,),0),MATCH(D572,'ce raw data'!$C$1:$CZ$1,0))),"-")</f>
        <v>-</v>
      </c>
      <c r="E574" s="8" t="str">
        <f>IFERROR(IF(INDEX('ce raw data'!$C$2:$CZ$3000,MATCH(1,INDEX(('ce raw data'!$A$2:$A$3000=C569)*('ce raw data'!$B$2:$B$3000=$B574),,),0),MATCH(E572,'ce raw data'!$C$1:$CZ$1,0))="","-",INDEX('ce raw data'!$C$2:$CZ$3000,MATCH(1,INDEX(('ce raw data'!$A$2:$A$3000=C569)*('ce raw data'!$B$2:$B$3000=$B574),,),0),MATCH(E572,'ce raw data'!$C$1:$CZ$1,0))),"-")</f>
        <v>-</v>
      </c>
      <c r="F574" s="8" t="str">
        <f>IFERROR(IF(INDEX('ce raw data'!$C$2:$CZ$3000,MATCH(1,INDEX(('ce raw data'!$A$2:$A$3000=C569)*('ce raw data'!$B$2:$B$3000=$B574),,),0),MATCH(F572,'ce raw data'!$C$1:$CZ$1,0))="","-",INDEX('ce raw data'!$C$2:$CZ$3000,MATCH(1,INDEX(('ce raw data'!$A$2:$A$3000=C569)*('ce raw data'!$B$2:$B$3000=$B574),,),0),MATCH(F572,'ce raw data'!$C$1:$CZ$1,0))),"-")</f>
        <v>-</v>
      </c>
      <c r="G574" s="8" t="str">
        <f>IFERROR(IF(INDEX('ce raw data'!$C$2:$CZ$3000,MATCH(1,INDEX(('ce raw data'!$A$2:$A$3000=C569)*('ce raw data'!$B$2:$B$3000=$B574),,),0),MATCH(G572,'ce raw data'!$C$1:$CZ$1,0))="","-",INDEX('ce raw data'!$C$2:$CZ$3000,MATCH(1,INDEX(('ce raw data'!$A$2:$A$3000=C569)*('ce raw data'!$B$2:$B$3000=$B574),,),0),MATCH(G572,'ce raw data'!$C$1:$CZ$1,0))),"-")</f>
        <v>-</v>
      </c>
      <c r="H574" s="8" t="str">
        <f>IFERROR(IF(INDEX('ce raw data'!$C$2:$CZ$3000,MATCH(1,INDEX(('ce raw data'!$A$2:$A$3000=C569)*('ce raw data'!$B$2:$B$3000=$B574),,),0),MATCH(H572,'ce raw data'!$C$1:$CZ$1,0))="","-",INDEX('ce raw data'!$C$2:$CZ$3000,MATCH(1,INDEX(('ce raw data'!$A$2:$A$3000=C569)*('ce raw data'!$B$2:$B$3000=$B574),,),0),MATCH(H572,'ce raw data'!$C$1:$CZ$1,0))),"-")</f>
        <v>-</v>
      </c>
      <c r="I574" s="8" t="str">
        <f>IFERROR(IF(INDEX('ce raw data'!$C$2:$CZ$3000,MATCH(1,INDEX(('ce raw data'!$A$2:$A$3000=C569)*('ce raw data'!$B$2:$B$3000=$B574),,),0),MATCH(I572,'ce raw data'!$C$1:$CZ$1,0))="","-",INDEX('ce raw data'!$C$2:$CZ$3000,MATCH(1,INDEX(('ce raw data'!$A$2:$A$3000=C569)*('ce raw data'!$B$2:$B$3000=$B574),,),0),MATCH(I572,'ce raw data'!$C$1:$CZ$1,0))),"-")</f>
        <v>-</v>
      </c>
      <c r="J574" s="8" t="str">
        <f>IFERROR(IF(INDEX('ce raw data'!$C$2:$CZ$3000,MATCH(1,INDEX(('ce raw data'!$A$2:$A$3000=C569)*('ce raw data'!$B$2:$B$3000=$B574),,),0),MATCH(J572,'ce raw data'!$C$1:$CZ$1,0))="","-",INDEX('ce raw data'!$C$2:$CZ$3000,MATCH(1,INDEX(('ce raw data'!$A$2:$A$3000=C569)*('ce raw data'!$B$2:$B$3000=$B574),,),0),MATCH(J572,'ce raw data'!$C$1:$CZ$1,0))),"-")</f>
        <v>-</v>
      </c>
      <c r="K574" s="8" t="str">
        <f>IFERROR(IF(INDEX('ce raw data'!$C$2:$CZ$3000,MATCH(1,INDEX(('ce raw data'!$A$2:$A$3000=C569)*('ce raw data'!$B$2:$B$3000=$B574),,),0),MATCH(K572,'ce raw data'!$C$1:$CZ$1,0))="","-",INDEX('ce raw data'!$C$2:$CZ$3000,MATCH(1,INDEX(('ce raw data'!$A$2:$A$3000=C569)*('ce raw data'!$B$2:$B$3000=$B574),,),0),MATCH(K572,'ce raw data'!$C$1:$CZ$1,0))),"-")</f>
        <v>-</v>
      </c>
      <c r="L574" s="8" t="str">
        <f>IFERROR(IF(INDEX('ce raw data'!$C$2:$CZ$3000,MATCH(1,INDEX(('ce raw data'!$A$2:$A$3000=C569)*('ce raw data'!$B$2:$B$3000=$B574),,),0),MATCH(L572,'ce raw data'!$C$1:$CZ$1,0))="","-",INDEX('ce raw data'!$C$2:$CZ$3000,MATCH(1,INDEX(('ce raw data'!$A$2:$A$3000=C569)*('ce raw data'!$B$2:$B$3000=$B574),,),0),MATCH(L572,'ce raw data'!$C$1:$CZ$1,0))),"-")</f>
        <v>-</v>
      </c>
      <c r="M574" s="8" t="str">
        <f>IFERROR(IF(INDEX('ce raw data'!$C$2:$CZ$3000,MATCH(1,INDEX(('ce raw data'!$A$2:$A$3000=C569)*('ce raw data'!$B$2:$B$3000=$B574),,),0),MATCH(M572,'ce raw data'!$C$1:$CZ$1,0))="","-",INDEX('ce raw data'!$C$2:$CZ$3000,MATCH(1,INDEX(('ce raw data'!$A$2:$A$3000=C569)*('ce raw data'!$B$2:$B$3000=$B574),,),0),MATCH(M572,'ce raw data'!$C$1:$CZ$1,0))),"-")</f>
        <v>-</v>
      </c>
      <c r="N574" s="8" t="str">
        <f>IFERROR(IF(INDEX('ce raw data'!$C$2:$CZ$3000,MATCH(1,INDEX(('ce raw data'!$A$2:$A$3000=C569)*('ce raw data'!$B$2:$B$3000=$B574),,),0),MATCH(N572,'ce raw data'!$C$1:$CZ$1,0))="","-",INDEX('ce raw data'!$C$2:$CZ$3000,MATCH(1,INDEX(('ce raw data'!$A$2:$A$3000=C569)*('ce raw data'!$B$2:$B$3000=$B574),,),0),MATCH(N572,'ce raw data'!$C$1:$CZ$1,0))),"-")</f>
        <v>-</v>
      </c>
    </row>
    <row r="575" spans="2:14" hidden="1" x14ac:dyDescent="0.4">
      <c r="B575" s="10"/>
      <c r="C575" s="8" t="str">
        <f>IFERROR(IF(INDEX('ce raw data'!$C$2:$CZ$3000,MATCH(1,INDEX(('ce raw data'!$A$2:$A$3000=C569)*('ce raw data'!$B$2:$B$3000=$B576),,),0),MATCH(SUBSTITUTE(C572,"Allele","Height"),'ce raw data'!$C$1:$CZ$1,0))="","-",INDEX('ce raw data'!$C$2:$CZ$3000,MATCH(1,INDEX(('ce raw data'!$A$2:$A$3000=C569)*('ce raw data'!$B$2:$B$3000=$B576),,),0),MATCH(SUBSTITUTE(C572,"Allele","Height"),'ce raw data'!$C$1:$CZ$1,0))),"-")</f>
        <v>-</v>
      </c>
      <c r="D575" s="8" t="str">
        <f>IFERROR(IF(INDEX('ce raw data'!$C$2:$CZ$3000,MATCH(1,INDEX(('ce raw data'!$A$2:$A$3000=C569)*('ce raw data'!$B$2:$B$3000=$B576),,),0),MATCH(SUBSTITUTE(D572,"Allele","Height"),'ce raw data'!$C$1:$CZ$1,0))="","-",INDEX('ce raw data'!$C$2:$CZ$3000,MATCH(1,INDEX(('ce raw data'!$A$2:$A$3000=C569)*('ce raw data'!$B$2:$B$3000=$B576),,),0),MATCH(SUBSTITUTE(D572,"Allele","Height"),'ce raw data'!$C$1:$CZ$1,0))),"-")</f>
        <v>-</v>
      </c>
      <c r="E575" s="8" t="str">
        <f>IFERROR(IF(INDEX('ce raw data'!$C$2:$CZ$3000,MATCH(1,INDEX(('ce raw data'!$A$2:$A$3000=C569)*('ce raw data'!$B$2:$B$3000=$B576),,),0),MATCH(SUBSTITUTE(E572,"Allele","Height"),'ce raw data'!$C$1:$CZ$1,0))="","-",INDEX('ce raw data'!$C$2:$CZ$3000,MATCH(1,INDEX(('ce raw data'!$A$2:$A$3000=C569)*('ce raw data'!$B$2:$B$3000=$B576),,),0),MATCH(SUBSTITUTE(E572,"Allele","Height"),'ce raw data'!$C$1:$CZ$1,0))),"-")</f>
        <v>-</v>
      </c>
      <c r="F575" s="8" t="str">
        <f>IFERROR(IF(INDEX('ce raw data'!$C$2:$CZ$3000,MATCH(1,INDEX(('ce raw data'!$A$2:$A$3000=C569)*('ce raw data'!$B$2:$B$3000=$B576),,),0),MATCH(SUBSTITUTE(F572,"Allele","Height"),'ce raw data'!$C$1:$CZ$1,0))="","-",INDEX('ce raw data'!$C$2:$CZ$3000,MATCH(1,INDEX(('ce raw data'!$A$2:$A$3000=C569)*('ce raw data'!$B$2:$B$3000=$B576),,),0),MATCH(SUBSTITUTE(F572,"Allele","Height"),'ce raw data'!$C$1:$CZ$1,0))),"-")</f>
        <v>-</v>
      </c>
      <c r="G575" s="8" t="str">
        <f>IFERROR(IF(INDEX('ce raw data'!$C$2:$CZ$3000,MATCH(1,INDEX(('ce raw data'!$A$2:$A$3000=C569)*('ce raw data'!$B$2:$B$3000=$B576),,),0),MATCH(SUBSTITUTE(G572,"Allele","Height"),'ce raw data'!$C$1:$CZ$1,0))="","-",INDEX('ce raw data'!$C$2:$CZ$3000,MATCH(1,INDEX(('ce raw data'!$A$2:$A$3000=C569)*('ce raw data'!$B$2:$B$3000=$B576),,),0),MATCH(SUBSTITUTE(G572,"Allele","Height"),'ce raw data'!$C$1:$CZ$1,0))),"-")</f>
        <v>-</v>
      </c>
      <c r="H575" s="8" t="str">
        <f>IFERROR(IF(INDEX('ce raw data'!$C$2:$CZ$3000,MATCH(1,INDEX(('ce raw data'!$A$2:$A$3000=C569)*('ce raw data'!$B$2:$B$3000=$B576),,),0),MATCH(SUBSTITUTE(H572,"Allele","Height"),'ce raw data'!$C$1:$CZ$1,0))="","-",INDEX('ce raw data'!$C$2:$CZ$3000,MATCH(1,INDEX(('ce raw data'!$A$2:$A$3000=C569)*('ce raw data'!$B$2:$B$3000=$B576),,),0),MATCH(SUBSTITUTE(H572,"Allele","Height"),'ce raw data'!$C$1:$CZ$1,0))),"-")</f>
        <v>-</v>
      </c>
      <c r="I575" s="8" t="str">
        <f>IFERROR(IF(INDEX('ce raw data'!$C$2:$CZ$3000,MATCH(1,INDEX(('ce raw data'!$A$2:$A$3000=C569)*('ce raw data'!$B$2:$B$3000=$B576),,),0),MATCH(SUBSTITUTE(I572,"Allele","Height"),'ce raw data'!$C$1:$CZ$1,0))="","-",INDEX('ce raw data'!$C$2:$CZ$3000,MATCH(1,INDEX(('ce raw data'!$A$2:$A$3000=C569)*('ce raw data'!$B$2:$B$3000=$B576),,),0),MATCH(SUBSTITUTE(I572,"Allele","Height"),'ce raw data'!$C$1:$CZ$1,0))),"-")</f>
        <v>-</v>
      </c>
      <c r="J575" s="8" t="str">
        <f>IFERROR(IF(INDEX('ce raw data'!$C$2:$CZ$3000,MATCH(1,INDEX(('ce raw data'!$A$2:$A$3000=C569)*('ce raw data'!$B$2:$B$3000=$B576),,),0),MATCH(SUBSTITUTE(J572,"Allele","Height"),'ce raw data'!$C$1:$CZ$1,0))="","-",INDEX('ce raw data'!$C$2:$CZ$3000,MATCH(1,INDEX(('ce raw data'!$A$2:$A$3000=C569)*('ce raw data'!$B$2:$B$3000=$B576),,),0),MATCH(SUBSTITUTE(J572,"Allele","Height"),'ce raw data'!$C$1:$CZ$1,0))),"-")</f>
        <v>-</v>
      </c>
      <c r="K575" s="8" t="str">
        <f>IFERROR(IF(INDEX('ce raw data'!$C$2:$CZ$3000,MATCH(1,INDEX(('ce raw data'!$A$2:$A$3000=C569)*('ce raw data'!$B$2:$B$3000=$B576),,),0),MATCH(SUBSTITUTE(K572,"Allele","Height"),'ce raw data'!$C$1:$CZ$1,0))="","-",INDEX('ce raw data'!$C$2:$CZ$3000,MATCH(1,INDEX(('ce raw data'!$A$2:$A$3000=C569)*('ce raw data'!$B$2:$B$3000=$B576),,),0),MATCH(SUBSTITUTE(K572,"Allele","Height"),'ce raw data'!$C$1:$CZ$1,0))),"-")</f>
        <v>-</v>
      </c>
      <c r="L575" s="8" t="str">
        <f>IFERROR(IF(INDEX('ce raw data'!$C$2:$CZ$3000,MATCH(1,INDEX(('ce raw data'!$A$2:$A$3000=C569)*('ce raw data'!$B$2:$B$3000=$B576),,),0),MATCH(SUBSTITUTE(L572,"Allele","Height"),'ce raw data'!$C$1:$CZ$1,0))="","-",INDEX('ce raw data'!$C$2:$CZ$3000,MATCH(1,INDEX(('ce raw data'!$A$2:$A$3000=C569)*('ce raw data'!$B$2:$B$3000=$B576),,),0),MATCH(SUBSTITUTE(L572,"Allele","Height"),'ce raw data'!$C$1:$CZ$1,0))),"-")</f>
        <v>-</v>
      </c>
      <c r="M575" s="8" t="str">
        <f>IFERROR(IF(INDEX('ce raw data'!$C$2:$CZ$3000,MATCH(1,INDEX(('ce raw data'!$A$2:$A$3000=C569)*('ce raw data'!$B$2:$B$3000=$B576),,),0),MATCH(SUBSTITUTE(M572,"Allele","Height"),'ce raw data'!$C$1:$CZ$1,0))="","-",INDEX('ce raw data'!$C$2:$CZ$3000,MATCH(1,INDEX(('ce raw data'!$A$2:$A$3000=C569)*('ce raw data'!$B$2:$B$3000=$B576),,),0),MATCH(SUBSTITUTE(M572,"Allele","Height"),'ce raw data'!$C$1:$CZ$1,0))),"-")</f>
        <v>-</v>
      </c>
      <c r="N575" s="8" t="str">
        <f>IFERROR(IF(INDEX('ce raw data'!$C$2:$CZ$3000,MATCH(1,INDEX(('ce raw data'!$A$2:$A$3000=C569)*('ce raw data'!$B$2:$B$3000=$B576),,),0),MATCH(SUBSTITUTE(N572,"Allele","Height"),'ce raw data'!$C$1:$CZ$1,0))="","-",INDEX('ce raw data'!$C$2:$CZ$3000,MATCH(1,INDEX(('ce raw data'!$A$2:$A$3000=C569)*('ce raw data'!$B$2:$B$3000=$B576),,),0),MATCH(SUBSTITUTE(N572,"Allele","Height"),'ce raw data'!$C$1:$CZ$1,0))),"-")</f>
        <v>-</v>
      </c>
    </row>
    <row r="576" spans="2:14" x14ac:dyDescent="0.4">
      <c r="B576" s="10" t="str">
        <f>'Allele Call Table'!$A$73</f>
        <v>D3S1358</v>
      </c>
      <c r="C576" s="8" t="str">
        <f>IFERROR(IF(INDEX('ce raw data'!$C$2:$CZ$3000,MATCH(1,INDEX(('ce raw data'!$A$2:$A$3000=C569)*('ce raw data'!$B$2:$B$3000=$B576),,),0),MATCH(C572,'ce raw data'!$C$1:$CZ$1,0))="","-",INDEX('ce raw data'!$C$2:$CZ$3000,MATCH(1,INDEX(('ce raw data'!$A$2:$A$3000=C569)*('ce raw data'!$B$2:$B$3000=$B576),,),0),MATCH(C572,'ce raw data'!$C$1:$CZ$1,0))),"-")</f>
        <v>-</v>
      </c>
      <c r="D576" s="8" t="str">
        <f>IFERROR(IF(INDEX('ce raw data'!$C$2:$CZ$3000,MATCH(1,INDEX(('ce raw data'!$A$2:$A$3000=C569)*('ce raw data'!$B$2:$B$3000=$B576),,),0),MATCH(D572,'ce raw data'!$C$1:$CZ$1,0))="","-",INDEX('ce raw data'!$C$2:$CZ$3000,MATCH(1,INDEX(('ce raw data'!$A$2:$A$3000=C569)*('ce raw data'!$B$2:$B$3000=$B576),,),0),MATCH(D572,'ce raw data'!$C$1:$CZ$1,0))),"-")</f>
        <v>-</v>
      </c>
      <c r="E576" s="8" t="str">
        <f>IFERROR(IF(INDEX('ce raw data'!$C$2:$CZ$3000,MATCH(1,INDEX(('ce raw data'!$A$2:$A$3000=C569)*('ce raw data'!$B$2:$B$3000=$B576),,),0),MATCH(E572,'ce raw data'!$C$1:$CZ$1,0))="","-",INDEX('ce raw data'!$C$2:$CZ$3000,MATCH(1,INDEX(('ce raw data'!$A$2:$A$3000=C569)*('ce raw data'!$B$2:$B$3000=$B576),,),0),MATCH(E572,'ce raw data'!$C$1:$CZ$1,0))),"-")</f>
        <v>-</v>
      </c>
      <c r="F576" s="8" t="str">
        <f>IFERROR(IF(INDEX('ce raw data'!$C$2:$CZ$3000,MATCH(1,INDEX(('ce raw data'!$A$2:$A$3000=C569)*('ce raw data'!$B$2:$B$3000=$B576),,),0),MATCH(F572,'ce raw data'!$C$1:$CZ$1,0))="","-",INDEX('ce raw data'!$C$2:$CZ$3000,MATCH(1,INDEX(('ce raw data'!$A$2:$A$3000=C569)*('ce raw data'!$B$2:$B$3000=$B576),,),0),MATCH(F572,'ce raw data'!$C$1:$CZ$1,0))),"-")</f>
        <v>-</v>
      </c>
      <c r="G576" s="8" t="str">
        <f>IFERROR(IF(INDEX('ce raw data'!$C$2:$CZ$3000,MATCH(1,INDEX(('ce raw data'!$A$2:$A$3000=C569)*('ce raw data'!$B$2:$B$3000=$B576),,),0),MATCH(G572,'ce raw data'!$C$1:$CZ$1,0))="","-",INDEX('ce raw data'!$C$2:$CZ$3000,MATCH(1,INDEX(('ce raw data'!$A$2:$A$3000=C569)*('ce raw data'!$B$2:$B$3000=$B576),,),0),MATCH(G572,'ce raw data'!$C$1:$CZ$1,0))),"-")</f>
        <v>-</v>
      </c>
      <c r="H576" s="8" t="str">
        <f>IFERROR(IF(INDEX('ce raw data'!$C$2:$CZ$3000,MATCH(1,INDEX(('ce raw data'!$A$2:$A$3000=C569)*('ce raw data'!$B$2:$B$3000=$B576),,),0),MATCH(H572,'ce raw data'!$C$1:$CZ$1,0))="","-",INDEX('ce raw data'!$C$2:$CZ$3000,MATCH(1,INDEX(('ce raw data'!$A$2:$A$3000=C569)*('ce raw data'!$B$2:$B$3000=$B576),,),0),MATCH(H572,'ce raw data'!$C$1:$CZ$1,0))),"-")</f>
        <v>-</v>
      </c>
      <c r="I576" s="8" t="str">
        <f>IFERROR(IF(INDEX('ce raw data'!$C$2:$CZ$3000,MATCH(1,INDEX(('ce raw data'!$A$2:$A$3000=C569)*('ce raw data'!$B$2:$B$3000=$B576),,),0),MATCH(I572,'ce raw data'!$C$1:$CZ$1,0))="","-",INDEX('ce raw data'!$C$2:$CZ$3000,MATCH(1,INDEX(('ce raw data'!$A$2:$A$3000=C569)*('ce raw data'!$B$2:$B$3000=$B576),,),0),MATCH(I572,'ce raw data'!$C$1:$CZ$1,0))),"-")</f>
        <v>-</v>
      </c>
      <c r="J576" s="8" t="str">
        <f>IFERROR(IF(INDEX('ce raw data'!$C$2:$CZ$3000,MATCH(1,INDEX(('ce raw data'!$A$2:$A$3000=C569)*('ce raw data'!$B$2:$B$3000=$B576),,),0),MATCH(J572,'ce raw data'!$C$1:$CZ$1,0))="","-",INDEX('ce raw data'!$C$2:$CZ$3000,MATCH(1,INDEX(('ce raw data'!$A$2:$A$3000=C569)*('ce raw data'!$B$2:$B$3000=$B576),,),0),MATCH(J572,'ce raw data'!$C$1:$CZ$1,0))),"-")</f>
        <v>-</v>
      </c>
      <c r="K576" s="8" t="str">
        <f>IFERROR(IF(INDEX('ce raw data'!$C$2:$CZ$3000,MATCH(1,INDEX(('ce raw data'!$A$2:$A$3000=C569)*('ce raw data'!$B$2:$B$3000=$B576),,),0),MATCH(K572,'ce raw data'!$C$1:$CZ$1,0))="","-",INDEX('ce raw data'!$C$2:$CZ$3000,MATCH(1,INDEX(('ce raw data'!$A$2:$A$3000=C569)*('ce raw data'!$B$2:$B$3000=$B576),,),0),MATCH(K572,'ce raw data'!$C$1:$CZ$1,0))),"-")</f>
        <v>-</v>
      </c>
      <c r="L576" s="8" t="str">
        <f>IFERROR(IF(INDEX('ce raw data'!$C$2:$CZ$3000,MATCH(1,INDEX(('ce raw data'!$A$2:$A$3000=C569)*('ce raw data'!$B$2:$B$3000=$B576),,),0),MATCH(L572,'ce raw data'!$C$1:$CZ$1,0))="","-",INDEX('ce raw data'!$C$2:$CZ$3000,MATCH(1,INDEX(('ce raw data'!$A$2:$A$3000=C569)*('ce raw data'!$B$2:$B$3000=$B576),,),0),MATCH(L572,'ce raw data'!$C$1:$CZ$1,0))),"-")</f>
        <v>-</v>
      </c>
      <c r="M576" s="8" t="str">
        <f>IFERROR(IF(INDEX('ce raw data'!$C$2:$CZ$3000,MATCH(1,INDEX(('ce raw data'!$A$2:$A$3000=C569)*('ce raw data'!$B$2:$B$3000=$B576),,),0),MATCH(M572,'ce raw data'!$C$1:$CZ$1,0))="","-",INDEX('ce raw data'!$C$2:$CZ$3000,MATCH(1,INDEX(('ce raw data'!$A$2:$A$3000=C569)*('ce raw data'!$B$2:$B$3000=$B576),,),0),MATCH(M572,'ce raw data'!$C$1:$CZ$1,0))),"-")</f>
        <v>-</v>
      </c>
      <c r="N576" s="8" t="str">
        <f>IFERROR(IF(INDEX('ce raw data'!$C$2:$CZ$3000,MATCH(1,INDEX(('ce raw data'!$A$2:$A$3000=C569)*('ce raw data'!$B$2:$B$3000=$B576),,),0),MATCH(N572,'ce raw data'!$C$1:$CZ$1,0))="","-",INDEX('ce raw data'!$C$2:$CZ$3000,MATCH(1,INDEX(('ce raw data'!$A$2:$A$3000=C569)*('ce raw data'!$B$2:$B$3000=$B576),,),0),MATCH(N572,'ce raw data'!$C$1:$CZ$1,0))),"-")</f>
        <v>-</v>
      </c>
    </row>
    <row r="577" spans="2:14" hidden="1" x14ac:dyDescent="0.4">
      <c r="B577" s="10"/>
      <c r="C577" s="8" t="str">
        <f>IFERROR(IF(INDEX('ce raw data'!$C$2:$CZ$3000,MATCH(1,INDEX(('ce raw data'!$A$2:$A$3000=C569)*('ce raw data'!$B$2:$B$3000=$B578),,),0),MATCH(SUBSTITUTE(C572,"Allele","Height"),'ce raw data'!$C$1:$CZ$1,0))="","-",INDEX('ce raw data'!$C$2:$CZ$3000,MATCH(1,INDEX(('ce raw data'!$A$2:$A$3000=C569)*('ce raw data'!$B$2:$B$3000=$B578),,),0),MATCH(SUBSTITUTE(C572,"Allele","Height"),'ce raw data'!$C$1:$CZ$1,0))),"-")</f>
        <v>-</v>
      </c>
      <c r="D577" s="8" t="str">
        <f>IFERROR(IF(INDEX('ce raw data'!$C$2:$CZ$3000,MATCH(1,INDEX(('ce raw data'!$A$2:$A$3000=C569)*('ce raw data'!$B$2:$B$3000=$B578),,),0),MATCH(SUBSTITUTE(D572,"Allele","Height"),'ce raw data'!$C$1:$CZ$1,0))="","-",INDEX('ce raw data'!$C$2:$CZ$3000,MATCH(1,INDEX(('ce raw data'!$A$2:$A$3000=C569)*('ce raw data'!$B$2:$B$3000=$B578),,),0),MATCH(SUBSTITUTE(D572,"Allele","Height"),'ce raw data'!$C$1:$CZ$1,0))),"-")</f>
        <v>-</v>
      </c>
      <c r="E577" s="8" t="str">
        <f>IFERROR(IF(INDEX('ce raw data'!$C$2:$CZ$3000,MATCH(1,INDEX(('ce raw data'!$A$2:$A$3000=C569)*('ce raw data'!$B$2:$B$3000=$B578),,),0),MATCH(SUBSTITUTE(E572,"Allele","Height"),'ce raw data'!$C$1:$CZ$1,0))="","-",INDEX('ce raw data'!$C$2:$CZ$3000,MATCH(1,INDEX(('ce raw data'!$A$2:$A$3000=C569)*('ce raw data'!$B$2:$B$3000=$B578),,),0),MATCH(SUBSTITUTE(E572,"Allele","Height"),'ce raw data'!$C$1:$CZ$1,0))),"-")</f>
        <v>-</v>
      </c>
      <c r="F577" s="8" t="str">
        <f>IFERROR(IF(INDEX('ce raw data'!$C$2:$CZ$3000,MATCH(1,INDEX(('ce raw data'!$A$2:$A$3000=C569)*('ce raw data'!$B$2:$B$3000=$B578),,),0),MATCH(SUBSTITUTE(F572,"Allele","Height"),'ce raw data'!$C$1:$CZ$1,0))="","-",INDEX('ce raw data'!$C$2:$CZ$3000,MATCH(1,INDEX(('ce raw data'!$A$2:$A$3000=C569)*('ce raw data'!$B$2:$B$3000=$B578),,),0),MATCH(SUBSTITUTE(F572,"Allele","Height"),'ce raw data'!$C$1:$CZ$1,0))),"-")</f>
        <v>-</v>
      </c>
      <c r="G577" s="8" t="str">
        <f>IFERROR(IF(INDEX('ce raw data'!$C$2:$CZ$3000,MATCH(1,INDEX(('ce raw data'!$A$2:$A$3000=C569)*('ce raw data'!$B$2:$B$3000=$B578),,),0),MATCH(SUBSTITUTE(G572,"Allele","Height"),'ce raw data'!$C$1:$CZ$1,0))="","-",INDEX('ce raw data'!$C$2:$CZ$3000,MATCH(1,INDEX(('ce raw data'!$A$2:$A$3000=C569)*('ce raw data'!$B$2:$B$3000=$B578),,),0),MATCH(SUBSTITUTE(G572,"Allele","Height"),'ce raw data'!$C$1:$CZ$1,0))),"-")</f>
        <v>-</v>
      </c>
      <c r="H577" s="8" t="str">
        <f>IFERROR(IF(INDEX('ce raw data'!$C$2:$CZ$3000,MATCH(1,INDEX(('ce raw data'!$A$2:$A$3000=C569)*('ce raw data'!$B$2:$B$3000=$B578),,),0),MATCH(SUBSTITUTE(H572,"Allele","Height"),'ce raw data'!$C$1:$CZ$1,0))="","-",INDEX('ce raw data'!$C$2:$CZ$3000,MATCH(1,INDEX(('ce raw data'!$A$2:$A$3000=C569)*('ce raw data'!$B$2:$B$3000=$B578),,),0),MATCH(SUBSTITUTE(H572,"Allele","Height"),'ce raw data'!$C$1:$CZ$1,0))),"-")</f>
        <v>-</v>
      </c>
      <c r="I577" s="8" t="str">
        <f>IFERROR(IF(INDEX('ce raw data'!$C$2:$CZ$3000,MATCH(1,INDEX(('ce raw data'!$A$2:$A$3000=C569)*('ce raw data'!$B$2:$B$3000=$B578),,),0),MATCH(SUBSTITUTE(I572,"Allele","Height"),'ce raw data'!$C$1:$CZ$1,0))="","-",INDEX('ce raw data'!$C$2:$CZ$3000,MATCH(1,INDEX(('ce raw data'!$A$2:$A$3000=C569)*('ce raw data'!$B$2:$B$3000=$B578),,),0),MATCH(SUBSTITUTE(I572,"Allele","Height"),'ce raw data'!$C$1:$CZ$1,0))),"-")</f>
        <v>-</v>
      </c>
      <c r="J577" s="8" t="str">
        <f>IFERROR(IF(INDEX('ce raw data'!$C$2:$CZ$3000,MATCH(1,INDEX(('ce raw data'!$A$2:$A$3000=C569)*('ce raw data'!$B$2:$B$3000=$B578),,),0),MATCH(SUBSTITUTE(J572,"Allele","Height"),'ce raw data'!$C$1:$CZ$1,0))="","-",INDEX('ce raw data'!$C$2:$CZ$3000,MATCH(1,INDEX(('ce raw data'!$A$2:$A$3000=C569)*('ce raw data'!$B$2:$B$3000=$B578),,),0),MATCH(SUBSTITUTE(J572,"Allele","Height"),'ce raw data'!$C$1:$CZ$1,0))),"-")</f>
        <v>-</v>
      </c>
      <c r="K577" s="8" t="str">
        <f>IFERROR(IF(INDEX('ce raw data'!$C$2:$CZ$3000,MATCH(1,INDEX(('ce raw data'!$A$2:$A$3000=C569)*('ce raw data'!$B$2:$B$3000=$B578),,),0),MATCH(SUBSTITUTE(K572,"Allele","Height"),'ce raw data'!$C$1:$CZ$1,0))="","-",INDEX('ce raw data'!$C$2:$CZ$3000,MATCH(1,INDEX(('ce raw data'!$A$2:$A$3000=C569)*('ce raw data'!$B$2:$B$3000=$B578),,),0),MATCH(SUBSTITUTE(K572,"Allele","Height"),'ce raw data'!$C$1:$CZ$1,0))),"-")</f>
        <v>-</v>
      </c>
      <c r="L577" s="8" t="str">
        <f>IFERROR(IF(INDEX('ce raw data'!$C$2:$CZ$3000,MATCH(1,INDEX(('ce raw data'!$A$2:$A$3000=C569)*('ce raw data'!$B$2:$B$3000=$B578),,),0),MATCH(SUBSTITUTE(L572,"Allele","Height"),'ce raw data'!$C$1:$CZ$1,0))="","-",INDEX('ce raw data'!$C$2:$CZ$3000,MATCH(1,INDEX(('ce raw data'!$A$2:$A$3000=C569)*('ce raw data'!$B$2:$B$3000=$B578),,),0),MATCH(SUBSTITUTE(L572,"Allele","Height"),'ce raw data'!$C$1:$CZ$1,0))),"-")</f>
        <v>-</v>
      </c>
      <c r="M577" s="8" t="str">
        <f>IFERROR(IF(INDEX('ce raw data'!$C$2:$CZ$3000,MATCH(1,INDEX(('ce raw data'!$A$2:$A$3000=C569)*('ce raw data'!$B$2:$B$3000=$B578),,),0),MATCH(SUBSTITUTE(M572,"Allele","Height"),'ce raw data'!$C$1:$CZ$1,0))="","-",INDEX('ce raw data'!$C$2:$CZ$3000,MATCH(1,INDEX(('ce raw data'!$A$2:$A$3000=C569)*('ce raw data'!$B$2:$B$3000=$B578),,),0),MATCH(SUBSTITUTE(M572,"Allele","Height"),'ce raw data'!$C$1:$CZ$1,0))),"-")</f>
        <v>-</v>
      </c>
      <c r="N577" s="8" t="str">
        <f>IFERROR(IF(INDEX('ce raw data'!$C$2:$CZ$3000,MATCH(1,INDEX(('ce raw data'!$A$2:$A$3000=C569)*('ce raw data'!$B$2:$B$3000=$B578),,),0),MATCH(SUBSTITUTE(N572,"Allele","Height"),'ce raw data'!$C$1:$CZ$1,0))="","-",INDEX('ce raw data'!$C$2:$CZ$3000,MATCH(1,INDEX(('ce raw data'!$A$2:$A$3000=C569)*('ce raw data'!$B$2:$B$3000=$B578),,),0),MATCH(SUBSTITUTE(N572,"Allele","Height"),'ce raw data'!$C$1:$CZ$1,0))),"-")</f>
        <v>-</v>
      </c>
    </row>
    <row r="578" spans="2:14" x14ac:dyDescent="0.4">
      <c r="B578" s="10" t="str">
        <f>'Allele Call Table'!$A$75</f>
        <v>D1S1656</v>
      </c>
      <c r="C578" s="8" t="str">
        <f>IFERROR(IF(INDEX('ce raw data'!$C$2:$CZ$3000,MATCH(1,INDEX(('ce raw data'!$A$2:$A$3000=C569)*('ce raw data'!$B$2:$B$3000=$B578),,),0),MATCH(C572,'ce raw data'!$C$1:$CZ$1,0))="","-",INDEX('ce raw data'!$C$2:$CZ$3000,MATCH(1,INDEX(('ce raw data'!$A$2:$A$3000=C569)*('ce raw data'!$B$2:$B$3000=$B578),,),0),MATCH(C572,'ce raw data'!$C$1:$CZ$1,0))),"-")</f>
        <v>-</v>
      </c>
      <c r="D578" s="8" t="str">
        <f>IFERROR(IF(INDEX('ce raw data'!$C$2:$CZ$3000,MATCH(1,INDEX(('ce raw data'!$A$2:$A$3000=C569)*('ce raw data'!$B$2:$B$3000=$B578),,),0),MATCH(D572,'ce raw data'!$C$1:$CZ$1,0))="","-",INDEX('ce raw data'!$C$2:$CZ$3000,MATCH(1,INDEX(('ce raw data'!$A$2:$A$3000=C569)*('ce raw data'!$B$2:$B$3000=$B578),,),0),MATCH(D572,'ce raw data'!$C$1:$CZ$1,0))),"-")</f>
        <v>-</v>
      </c>
      <c r="E578" s="8" t="str">
        <f>IFERROR(IF(INDEX('ce raw data'!$C$2:$CZ$3000,MATCH(1,INDEX(('ce raw data'!$A$2:$A$3000=C569)*('ce raw data'!$B$2:$B$3000=$B578),,),0),MATCH(E572,'ce raw data'!$C$1:$CZ$1,0))="","-",INDEX('ce raw data'!$C$2:$CZ$3000,MATCH(1,INDEX(('ce raw data'!$A$2:$A$3000=C569)*('ce raw data'!$B$2:$B$3000=$B578),,),0),MATCH(E572,'ce raw data'!$C$1:$CZ$1,0))),"-")</f>
        <v>-</v>
      </c>
      <c r="F578" s="8" t="str">
        <f>IFERROR(IF(INDEX('ce raw data'!$C$2:$CZ$3000,MATCH(1,INDEX(('ce raw data'!$A$2:$A$3000=C569)*('ce raw data'!$B$2:$B$3000=$B578),,),0),MATCH(F572,'ce raw data'!$C$1:$CZ$1,0))="","-",INDEX('ce raw data'!$C$2:$CZ$3000,MATCH(1,INDEX(('ce raw data'!$A$2:$A$3000=C569)*('ce raw data'!$B$2:$B$3000=$B578),,),0),MATCH(F572,'ce raw data'!$C$1:$CZ$1,0))),"-")</f>
        <v>-</v>
      </c>
      <c r="G578" s="8" t="str">
        <f>IFERROR(IF(INDEX('ce raw data'!$C$2:$CZ$3000,MATCH(1,INDEX(('ce raw data'!$A$2:$A$3000=C569)*('ce raw data'!$B$2:$B$3000=$B578),,),0),MATCH(G572,'ce raw data'!$C$1:$CZ$1,0))="","-",INDEX('ce raw data'!$C$2:$CZ$3000,MATCH(1,INDEX(('ce raw data'!$A$2:$A$3000=C569)*('ce raw data'!$B$2:$B$3000=$B578),,),0),MATCH(G572,'ce raw data'!$C$1:$CZ$1,0))),"-")</f>
        <v>-</v>
      </c>
      <c r="H578" s="8" t="str">
        <f>IFERROR(IF(INDEX('ce raw data'!$C$2:$CZ$3000,MATCH(1,INDEX(('ce raw data'!$A$2:$A$3000=C569)*('ce raw data'!$B$2:$B$3000=$B578),,),0),MATCH(H572,'ce raw data'!$C$1:$CZ$1,0))="","-",INDEX('ce raw data'!$C$2:$CZ$3000,MATCH(1,INDEX(('ce raw data'!$A$2:$A$3000=C569)*('ce raw data'!$B$2:$B$3000=$B578),,),0),MATCH(H572,'ce raw data'!$C$1:$CZ$1,0))),"-")</f>
        <v>-</v>
      </c>
      <c r="I578" s="8" t="str">
        <f>IFERROR(IF(INDEX('ce raw data'!$C$2:$CZ$3000,MATCH(1,INDEX(('ce raw data'!$A$2:$A$3000=C569)*('ce raw data'!$B$2:$B$3000=$B578),,),0),MATCH(I572,'ce raw data'!$C$1:$CZ$1,0))="","-",INDEX('ce raw data'!$C$2:$CZ$3000,MATCH(1,INDEX(('ce raw data'!$A$2:$A$3000=C569)*('ce raw data'!$B$2:$B$3000=$B578),,),0),MATCH(I572,'ce raw data'!$C$1:$CZ$1,0))),"-")</f>
        <v>-</v>
      </c>
      <c r="J578" s="8" t="str">
        <f>IFERROR(IF(INDEX('ce raw data'!$C$2:$CZ$3000,MATCH(1,INDEX(('ce raw data'!$A$2:$A$3000=C569)*('ce raw data'!$B$2:$B$3000=$B578),,),0),MATCH(J572,'ce raw data'!$C$1:$CZ$1,0))="","-",INDEX('ce raw data'!$C$2:$CZ$3000,MATCH(1,INDEX(('ce raw data'!$A$2:$A$3000=C569)*('ce raw data'!$B$2:$B$3000=$B578),,),0),MATCH(J572,'ce raw data'!$C$1:$CZ$1,0))),"-")</f>
        <v>-</v>
      </c>
      <c r="K578" s="8" t="str">
        <f>IFERROR(IF(INDEX('ce raw data'!$C$2:$CZ$3000,MATCH(1,INDEX(('ce raw data'!$A$2:$A$3000=C569)*('ce raw data'!$B$2:$B$3000=$B578),,),0),MATCH(K572,'ce raw data'!$C$1:$CZ$1,0))="","-",INDEX('ce raw data'!$C$2:$CZ$3000,MATCH(1,INDEX(('ce raw data'!$A$2:$A$3000=C569)*('ce raw data'!$B$2:$B$3000=$B578),,),0),MATCH(K572,'ce raw data'!$C$1:$CZ$1,0))),"-")</f>
        <v>-</v>
      </c>
      <c r="L578" s="8" t="str">
        <f>IFERROR(IF(INDEX('ce raw data'!$C$2:$CZ$3000,MATCH(1,INDEX(('ce raw data'!$A$2:$A$3000=C569)*('ce raw data'!$B$2:$B$3000=$B578),,),0),MATCH(L572,'ce raw data'!$C$1:$CZ$1,0))="","-",INDEX('ce raw data'!$C$2:$CZ$3000,MATCH(1,INDEX(('ce raw data'!$A$2:$A$3000=C569)*('ce raw data'!$B$2:$B$3000=$B578),,),0),MATCH(L572,'ce raw data'!$C$1:$CZ$1,0))),"-")</f>
        <v>-</v>
      </c>
      <c r="M578" s="8" t="str">
        <f>IFERROR(IF(INDEX('ce raw data'!$C$2:$CZ$3000,MATCH(1,INDEX(('ce raw data'!$A$2:$A$3000=C569)*('ce raw data'!$B$2:$B$3000=$B578),,),0),MATCH(M572,'ce raw data'!$C$1:$CZ$1,0))="","-",INDEX('ce raw data'!$C$2:$CZ$3000,MATCH(1,INDEX(('ce raw data'!$A$2:$A$3000=C569)*('ce raw data'!$B$2:$B$3000=$B578),,),0),MATCH(M572,'ce raw data'!$C$1:$CZ$1,0))),"-")</f>
        <v>-</v>
      </c>
      <c r="N578" s="8" t="str">
        <f>IFERROR(IF(INDEX('ce raw data'!$C$2:$CZ$3000,MATCH(1,INDEX(('ce raw data'!$A$2:$A$3000=C569)*('ce raw data'!$B$2:$B$3000=$B578),,),0),MATCH(N572,'ce raw data'!$C$1:$CZ$1,0))="","-",INDEX('ce raw data'!$C$2:$CZ$3000,MATCH(1,INDEX(('ce raw data'!$A$2:$A$3000=C569)*('ce raw data'!$B$2:$B$3000=$B578),,),0),MATCH(N572,'ce raw data'!$C$1:$CZ$1,0))),"-")</f>
        <v>-</v>
      </c>
    </row>
    <row r="579" spans="2:14" hidden="1" x14ac:dyDescent="0.4">
      <c r="B579" s="10"/>
      <c r="C579" s="8" t="str">
        <f>IFERROR(IF(INDEX('ce raw data'!$C$2:$CZ$3000,MATCH(1,INDEX(('ce raw data'!$A$2:$A$3000=C569)*('ce raw data'!$B$2:$B$3000=$B580),,),0),MATCH(SUBSTITUTE(C572,"Allele","Height"),'ce raw data'!$C$1:$CZ$1,0))="","-",INDEX('ce raw data'!$C$2:$CZ$3000,MATCH(1,INDEX(('ce raw data'!$A$2:$A$3000=C569)*('ce raw data'!$B$2:$B$3000=$B580),,),0),MATCH(SUBSTITUTE(C572,"Allele","Height"),'ce raw data'!$C$1:$CZ$1,0))),"-")</f>
        <v>-</v>
      </c>
      <c r="D579" s="8" t="str">
        <f>IFERROR(IF(INDEX('ce raw data'!$C$2:$CZ$3000,MATCH(1,INDEX(('ce raw data'!$A$2:$A$3000=C569)*('ce raw data'!$B$2:$B$3000=$B580),,),0),MATCH(SUBSTITUTE(D572,"Allele","Height"),'ce raw data'!$C$1:$CZ$1,0))="","-",INDEX('ce raw data'!$C$2:$CZ$3000,MATCH(1,INDEX(('ce raw data'!$A$2:$A$3000=C569)*('ce raw data'!$B$2:$B$3000=$B580),,),0),MATCH(SUBSTITUTE(D572,"Allele","Height"),'ce raw data'!$C$1:$CZ$1,0))),"-")</f>
        <v>-</v>
      </c>
      <c r="E579" s="8" t="str">
        <f>IFERROR(IF(INDEX('ce raw data'!$C$2:$CZ$3000,MATCH(1,INDEX(('ce raw data'!$A$2:$A$3000=C569)*('ce raw data'!$B$2:$B$3000=$B580),,),0),MATCH(SUBSTITUTE(E572,"Allele","Height"),'ce raw data'!$C$1:$CZ$1,0))="","-",INDEX('ce raw data'!$C$2:$CZ$3000,MATCH(1,INDEX(('ce raw data'!$A$2:$A$3000=C569)*('ce raw data'!$B$2:$B$3000=$B580),,),0),MATCH(SUBSTITUTE(E572,"Allele","Height"),'ce raw data'!$C$1:$CZ$1,0))),"-")</f>
        <v>-</v>
      </c>
      <c r="F579" s="8" t="str">
        <f>IFERROR(IF(INDEX('ce raw data'!$C$2:$CZ$3000,MATCH(1,INDEX(('ce raw data'!$A$2:$A$3000=C569)*('ce raw data'!$B$2:$B$3000=$B580),,),0),MATCH(SUBSTITUTE(F572,"Allele","Height"),'ce raw data'!$C$1:$CZ$1,0))="","-",INDEX('ce raw data'!$C$2:$CZ$3000,MATCH(1,INDEX(('ce raw data'!$A$2:$A$3000=C569)*('ce raw data'!$B$2:$B$3000=$B580),,),0),MATCH(SUBSTITUTE(F572,"Allele","Height"),'ce raw data'!$C$1:$CZ$1,0))),"-")</f>
        <v>-</v>
      </c>
      <c r="G579" s="8" t="str">
        <f>IFERROR(IF(INDEX('ce raw data'!$C$2:$CZ$3000,MATCH(1,INDEX(('ce raw data'!$A$2:$A$3000=C569)*('ce raw data'!$B$2:$B$3000=$B580),,),0),MATCH(SUBSTITUTE(G572,"Allele","Height"),'ce raw data'!$C$1:$CZ$1,0))="","-",INDEX('ce raw data'!$C$2:$CZ$3000,MATCH(1,INDEX(('ce raw data'!$A$2:$A$3000=C569)*('ce raw data'!$B$2:$B$3000=$B580),,),0),MATCH(SUBSTITUTE(G572,"Allele","Height"),'ce raw data'!$C$1:$CZ$1,0))),"-")</f>
        <v>-</v>
      </c>
      <c r="H579" s="8" t="str">
        <f>IFERROR(IF(INDEX('ce raw data'!$C$2:$CZ$3000,MATCH(1,INDEX(('ce raw data'!$A$2:$A$3000=C569)*('ce raw data'!$B$2:$B$3000=$B580),,),0),MATCH(SUBSTITUTE(H572,"Allele","Height"),'ce raw data'!$C$1:$CZ$1,0))="","-",INDEX('ce raw data'!$C$2:$CZ$3000,MATCH(1,INDEX(('ce raw data'!$A$2:$A$3000=C569)*('ce raw data'!$B$2:$B$3000=$B580),,),0),MATCH(SUBSTITUTE(H572,"Allele","Height"),'ce raw data'!$C$1:$CZ$1,0))),"-")</f>
        <v>-</v>
      </c>
      <c r="I579" s="8" t="str">
        <f>IFERROR(IF(INDEX('ce raw data'!$C$2:$CZ$3000,MATCH(1,INDEX(('ce raw data'!$A$2:$A$3000=C569)*('ce raw data'!$B$2:$B$3000=$B580),,),0),MATCH(SUBSTITUTE(I572,"Allele","Height"),'ce raw data'!$C$1:$CZ$1,0))="","-",INDEX('ce raw data'!$C$2:$CZ$3000,MATCH(1,INDEX(('ce raw data'!$A$2:$A$3000=C569)*('ce raw data'!$B$2:$B$3000=$B580),,),0),MATCH(SUBSTITUTE(I572,"Allele","Height"),'ce raw data'!$C$1:$CZ$1,0))),"-")</f>
        <v>-</v>
      </c>
      <c r="J579" s="8" t="str">
        <f>IFERROR(IF(INDEX('ce raw data'!$C$2:$CZ$3000,MATCH(1,INDEX(('ce raw data'!$A$2:$A$3000=C569)*('ce raw data'!$B$2:$B$3000=$B580),,),0),MATCH(SUBSTITUTE(J572,"Allele","Height"),'ce raw data'!$C$1:$CZ$1,0))="","-",INDEX('ce raw data'!$C$2:$CZ$3000,MATCH(1,INDEX(('ce raw data'!$A$2:$A$3000=C569)*('ce raw data'!$B$2:$B$3000=$B580),,),0),MATCH(SUBSTITUTE(J572,"Allele","Height"),'ce raw data'!$C$1:$CZ$1,0))),"-")</f>
        <v>-</v>
      </c>
      <c r="K579" s="8" t="str">
        <f>IFERROR(IF(INDEX('ce raw data'!$C$2:$CZ$3000,MATCH(1,INDEX(('ce raw data'!$A$2:$A$3000=C569)*('ce raw data'!$B$2:$B$3000=$B580),,),0),MATCH(SUBSTITUTE(K572,"Allele","Height"),'ce raw data'!$C$1:$CZ$1,0))="","-",INDEX('ce raw data'!$C$2:$CZ$3000,MATCH(1,INDEX(('ce raw data'!$A$2:$A$3000=C569)*('ce raw data'!$B$2:$B$3000=$B580),,),0),MATCH(SUBSTITUTE(K572,"Allele","Height"),'ce raw data'!$C$1:$CZ$1,0))),"-")</f>
        <v>-</v>
      </c>
      <c r="L579" s="8" t="str">
        <f>IFERROR(IF(INDEX('ce raw data'!$C$2:$CZ$3000,MATCH(1,INDEX(('ce raw data'!$A$2:$A$3000=C569)*('ce raw data'!$B$2:$B$3000=$B580),,),0),MATCH(SUBSTITUTE(L572,"Allele","Height"),'ce raw data'!$C$1:$CZ$1,0))="","-",INDEX('ce raw data'!$C$2:$CZ$3000,MATCH(1,INDEX(('ce raw data'!$A$2:$A$3000=C569)*('ce raw data'!$B$2:$B$3000=$B580),,),0),MATCH(SUBSTITUTE(L572,"Allele","Height"),'ce raw data'!$C$1:$CZ$1,0))),"-")</f>
        <v>-</v>
      </c>
      <c r="M579" s="8" t="str">
        <f>IFERROR(IF(INDEX('ce raw data'!$C$2:$CZ$3000,MATCH(1,INDEX(('ce raw data'!$A$2:$A$3000=C569)*('ce raw data'!$B$2:$B$3000=$B580),,),0),MATCH(SUBSTITUTE(M572,"Allele","Height"),'ce raw data'!$C$1:$CZ$1,0))="","-",INDEX('ce raw data'!$C$2:$CZ$3000,MATCH(1,INDEX(('ce raw data'!$A$2:$A$3000=C569)*('ce raw data'!$B$2:$B$3000=$B580),,),0),MATCH(SUBSTITUTE(M572,"Allele","Height"),'ce raw data'!$C$1:$CZ$1,0))),"-")</f>
        <v>-</v>
      </c>
      <c r="N579" s="8" t="str">
        <f>IFERROR(IF(INDEX('ce raw data'!$C$2:$CZ$3000,MATCH(1,INDEX(('ce raw data'!$A$2:$A$3000=C569)*('ce raw data'!$B$2:$B$3000=$B580),,),0),MATCH(SUBSTITUTE(N572,"Allele","Height"),'ce raw data'!$C$1:$CZ$1,0))="","-",INDEX('ce raw data'!$C$2:$CZ$3000,MATCH(1,INDEX(('ce raw data'!$A$2:$A$3000=C569)*('ce raw data'!$B$2:$B$3000=$B580),,),0),MATCH(SUBSTITUTE(N572,"Allele","Height"),'ce raw data'!$C$1:$CZ$1,0))),"-")</f>
        <v>-</v>
      </c>
    </row>
    <row r="580" spans="2:14" x14ac:dyDescent="0.4">
      <c r="B580" s="10" t="str">
        <f>'Allele Call Table'!$A$77</f>
        <v>D2S441</v>
      </c>
      <c r="C580" s="8" t="str">
        <f>IFERROR(IF(INDEX('ce raw data'!$C$2:$CZ$3000,MATCH(1,INDEX(('ce raw data'!$A$2:$A$3000=C569)*('ce raw data'!$B$2:$B$3000=$B580),,),0),MATCH(C572,'ce raw data'!$C$1:$CZ$1,0))="","-",INDEX('ce raw data'!$C$2:$CZ$3000,MATCH(1,INDEX(('ce raw data'!$A$2:$A$3000=C569)*('ce raw data'!$B$2:$B$3000=$B580),,),0),MATCH(C572,'ce raw data'!$C$1:$CZ$1,0))),"-")</f>
        <v>-</v>
      </c>
      <c r="D580" s="8" t="str">
        <f>IFERROR(IF(INDEX('ce raw data'!$C$2:$CZ$3000,MATCH(1,INDEX(('ce raw data'!$A$2:$A$3000=C569)*('ce raw data'!$B$2:$B$3000=$B580),,),0),MATCH(D572,'ce raw data'!$C$1:$CZ$1,0))="","-",INDEX('ce raw data'!$C$2:$CZ$3000,MATCH(1,INDEX(('ce raw data'!$A$2:$A$3000=C569)*('ce raw data'!$B$2:$B$3000=$B580),,),0),MATCH(D572,'ce raw data'!$C$1:$CZ$1,0))),"-")</f>
        <v>-</v>
      </c>
      <c r="E580" s="8" t="str">
        <f>IFERROR(IF(INDEX('ce raw data'!$C$2:$CZ$3000,MATCH(1,INDEX(('ce raw data'!$A$2:$A$3000=C569)*('ce raw data'!$B$2:$B$3000=$B580),,),0),MATCH(E572,'ce raw data'!$C$1:$CZ$1,0))="","-",INDEX('ce raw data'!$C$2:$CZ$3000,MATCH(1,INDEX(('ce raw data'!$A$2:$A$3000=C569)*('ce raw data'!$B$2:$B$3000=$B580),,),0),MATCH(E572,'ce raw data'!$C$1:$CZ$1,0))),"-")</f>
        <v>-</v>
      </c>
      <c r="F580" s="8" t="str">
        <f>IFERROR(IF(INDEX('ce raw data'!$C$2:$CZ$3000,MATCH(1,INDEX(('ce raw data'!$A$2:$A$3000=C569)*('ce raw data'!$B$2:$B$3000=$B580),,),0),MATCH(F572,'ce raw data'!$C$1:$CZ$1,0))="","-",INDEX('ce raw data'!$C$2:$CZ$3000,MATCH(1,INDEX(('ce raw data'!$A$2:$A$3000=C569)*('ce raw data'!$B$2:$B$3000=$B580),,),0),MATCH(F572,'ce raw data'!$C$1:$CZ$1,0))),"-")</f>
        <v>-</v>
      </c>
      <c r="G580" s="8" t="str">
        <f>IFERROR(IF(INDEX('ce raw data'!$C$2:$CZ$3000,MATCH(1,INDEX(('ce raw data'!$A$2:$A$3000=C569)*('ce raw data'!$B$2:$B$3000=$B580),,),0),MATCH(G572,'ce raw data'!$C$1:$CZ$1,0))="","-",INDEX('ce raw data'!$C$2:$CZ$3000,MATCH(1,INDEX(('ce raw data'!$A$2:$A$3000=C569)*('ce raw data'!$B$2:$B$3000=$B580),,),0),MATCH(G572,'ce raw data'!$C$1:$CZ$1,0))),"-")</f>
        <v>-</v>
      </c>
      <c r="H580" s="8" t="str">
        <f>IFERROR(IF(INDEX('ce raw data'!$C$2:$CZ$3000,MATCH(1,INDEX(('ce raw data'!$A$2:$A$3000=C569)*('ce raw data'!$B$2:$B$3000=$B580),,),0),MATCH(H572,'ce raw data'!$C$1:$CZ$1,0))="","-",INDEX('ce raw data'!$C$2:$CZ$3000,MATCH(1,INDEX(('ce raw data'!$A$2:$A$3000=C569)*('ce raw data'!$B$2:$B$3000=$B580),,),0),MATCH(H572,'ce raw data'!$C$1:$CZ$1,0))),"-")</f>
        <v>-</v>
      </c>
      <c r="I580" s="8" t="str">
        <f>IFERROR(IF(INDEX('ce raw data'!$C$2:$CZ$3000,MATCH(1,INDEX(('ce raw data'!$A$2:$A$3000=C569)*('ce raw data'!$B$2:$B$3000=$B580),,),0),MATCH(I572,'ce raw data'!$C$1:$CZ$1,0))="","-",INDEX('ce raw data'!$C$2:$CZ$3000,MATCH(1,INDEX(('ce raw data'!$A$2:$A$3000=C569)*('ce raw data'!$B$2:$B$3000=$B580),,),0),MATCH(I572,'ce raw data'!$C$1:$CZ$1,0))),"-")</f>
        <v>-</v>
      </c>
      <c r="J580" s="8" t="str">
        <f>IFERROR(IF(INDEX('ce raw data'!$C$2:$CZ$3000,MATCH(1,INDEX(('ce raw data'!$A$2:$A$3000=C569)*('ce raw data'!$B$2:$B$3000=$B580),,),0),MATCH(J572,'ce raw data'!$C$1:$CZ$1,0))="","-",INDEX('ce raw data'!$C$2:$CZ$3000,MATCH(1,INDEX(('ce raw data'!$A$2:$A$3000=C569)*('ce raw data'!$B$2:$B$3000=$B580),,),0),MATCH(J572,'ce raw data'!$C$1:$CZ$1,0))),"-")</f>
        <v>-</v>
      </c>
      <c r="K580" s="8" t="str">
        <f>IFERROR(IF(INDEX('ce raw data'!$C$2:$CZ$3000,MATCH(1,INDEX(('ce raw data'!$A$2:$A$3000=C569)*('ce raw data'!$B$2:$B$3000=$B580),,),0),MATCH(K572,'ce raw data'!$C$1:$CZ$1,0))="","-",INDEX('ce raw data'!$C$2:$CZ$3000,MATCH(1,INDEX(('ce raw data'!$A$2:$A$3000=C569)*('ce raw data'!$B$2:$B$3000=$B580),,),0),MATCH(K572,'ce raw data'!$C$1:$CZ$1,0))),"-")</f>
        <v>-</v>
      </c>
      <c r="L580" s="8" t="str">
        <f>IFERROR(IF(INDEX('ce raw data'!$C$2:$CZ$3000,MATCH(1,INDEX(('ce raw data'!$A$2:$A$3000=C569)*('ce raw data'!$B$2:$B$3000=$B580),,),0),MATCH(L572,'ce raw data'!$C$1:$CZ$1,0))="","-",INDEX('ce raw data'!$C$2:$CZ$3000,MATCH(1,INDEX(('ce raw data'!$A$2:$A$3000=C569)*('ce raw data'!$B$2:$B$3000=$B580),,),0),MATCH(L572,'ce raw data'!$C$1:$CZ$1,0))),"-")</f>
        <v>-</v>
      </c>
      <c r="M580" s="8" t="str">
        <f>IFERROR(IF(INDEX('ce raw data'!$C$2:$CZ$3000,MATCH(1,INDEX(('ce raw data'!$A$2:$A$3000=C569)*('ce raw data'!$B$2:$B$3000=$B580),,),0),MATCH(M572,'ce raw data'!$C$1:$CZ$1,0))="","-",INDEX('ce raw data'!$C$2:$CZ$3000,MATCH(1,INDEX(('ce raw data'!$A$2:$A$3000=C569)*('ce raw data'!$B$2:$B$3000=$B580),,),0),MATCH(M572,'ce raw data'!$C$1:$CZ$1,0))),"-")</f>
        <v>-</v>
      </c>
      <c r="N580" s="8" t="str">
        <f>IFERROR(IF(INDEX('ce raw data'!$C$2:$CZ$3000,MATCH(1,INDEX(('ce raw data'!$A$2:$A$3000=C569)*('ce raw data'!$B$2:$B$3000=$B580),,),0),MATCH(N572,'ce raw data'!$C$1:$CZ$1,0))="","-",INDEX('ce raw data'!$C$2:$CZ$3000,MATCH(1,INDEX(('ce raw data'!$A$2:$A$3000=C569)*('ce raw data'!$B$2:$B$3000=$B580),,),0),MATCH(N572,'ce raw data'!$C$1:$CZ$1,0))),"-")</f>
        <v>-</v>
      </c>
    </row>
    <row r="581" spans="2:14" hidden="1" x14ac:dyDescent="0.4">
      <c r="B581" s="10"/>
      <c r="C581" s="8" t="str">
        <f>IFERROR(IF(INDEX('ce raw data'!$C$2:$CZ$3000,MATCH(1,INDEX(('ce raw data'!$A$2:$A$3000=C569)*('ce raw data'!$B$2:$B$3000=$B582),,),0),MATCH(SUBSTITUTE(C572,"Allele","Height"),'ce raw data'!$C$1:$CZ$1,0))="","-",INDEX('ce raw data'!$C$2:$CZ$3000,MATCH(1,INDEX(('ce raw data'!$A$2:$A$3000=C569)*('ce raw data'!$B$2:$B$3000=$B582),,),0),MATCH(SUBSTITUTE(C572,"Allele","Height"),'ce raw data'!$C$1:$CZ$1,0))),"-")</f>
        <v>-</v>
      </c>
      <c r="D581" s="8" t="str">
        <f>IFERROR(IF(INDEX('ce raw data'!$C$2:$CZ$3000,MATCH(1,INDEX(('ce raw data'!$A$2:$A$3000=C569)*('ce raw data'!$B$2:$B$3000=$B582),,),0),MATCH(SUBSTITUTE(D572,"Allele","Height"),'ce raw data'!$C$1:$CZ$1,0))="","-",INDEX('ce raw data'!$C$2:$CZ$3000,MATCH(1,INDEX(('ce raw data'!$A$2:$A$3000=C569)*('ce raw data'!$B$2:$B$3000=$B582),,),0),MATCH(SUBSTITUTE(D572,"Allele","Height"),'ce raw data'!$C$1:$CZ$1,0))),"-")</f>
        <v>-</v>
      </c>
      <c r="E581" s="8" t="str">
        <f>IFERROR(IF(INDEX('ce raw data'!$C$2:$CZ$3000,MATCH(1,INDEX(('ce raw data'!$A$2:$A$3000=C569)*('ce raw data'!$B$2:$B$3000=$B582),,),0),MATCH(SUBSTITUTE(E572,"Allele","Height"),'ce raw data'!$C$1:$CZ$1,0))="","-",INDEX('ce raw data'!$C$2:$CZ$3000,MATCH(1,INDEX(('ce raw data'!$A$2:$A$3000=C569)*('ce raw data'!$B$2:$B$3000=$B582),,),0),MATCH(SUBSTITUTE(E572,"Allele","Height"),'ce raw data'!$C$1:$CZ$1,0))),"-")</f>
        <v>-</v>
      </c>
      <c r="F581" s="8" t="str">
        <f>IFERROR(IF(INDEX('ce raw data'!$C$2:$CZ$3000,MATCH(1,INDEX(('ce raw data'!$A$2:$A$3000=C569)*('ce raw data'!$B$2:$B$3000=$B582),,),0),MATCH(SUBSTITUTE(F572,"Allele","Height"),'ce raw data'!$C$1:$CZ$1,0))="","-",INDEX('ce raw data'!$C$2:$CZ$3000,MATCH(1,INDEX(('ce raw data'!$A$2:$A$3000=C569)*('ce raw data'!$B$2:$B$3000=$B582),,),0),MATCH(SUBSTITUTE(F572,"Allele","Height"),'ce raw data'!$C$1:$CZ$1,0))),"-")</f>
        <v>-</v>
      </c>
      <c r="G581" s="8" t="str">
        <f>IFERROR(IF(INDEX('ce raw data'!$C$2:$CZ$3000,MATCH(1,INDEX(('ce raw data'!$A$2:$A$3000=C569)*('ce raw data'!$B$2:$B$3000=$B582),,),0),MATCH(SUBSTITUTE(G572,"Allele","Height"),'ce raw data'!$C$1:$CZ$1,0))="","-",INDEX('ce raw data'!$C$2:$CZ$3000,MATCH(1,INDEX(('ce raw data'!$A$2:$A$3000=C569)*('ce raw data'!$B$2:$B$3000=$B582),,),0),MATCH(SUBSTITUTE(G572,"Allele","Height"),'ce raw data'!$C$1:$CZ$1,0))),"-")</f>
        <v>-</v>
      </c>
      <c r="H581" s="8" t="str">
        <f>IFERROR(IF(INDEX('ce raw data'!$C$2:$CZ$3000,MATCH(1,INDEX(('ce raw data'!$A$2:$A$3000=C569)*('ce raw data'!$B$2:$B$3000=$B582),,),0),MATCH(SUBSTITUTE(H572,"Allele","Height"),'ce raw data'!$C$1:$CZ$1,0))="","-",INDEX('ce raw data'!$C$2:$CZ$3000,MATCH(1,INDEX(('ce raw data'!$A$2:$A$3000=C569)*('ce raw data'!$B$2:$B$3000=$B582),,),0),MATCH(SUBSTITUTE(H572,"Allele","Height"),'ce raw data'!$C$1:$CZ$1,0))),"-")</f>
        <v>-</v>
      </c>
      <c r="I581" s="8" t="str">
        <f>IFERROR(IF(INDEX('ce raw data'!$C$2:$CZ$3000,MATCH(1,INDEX(('ce raw data'!$A$2:$A$3000=C569)*('ce raw data'!$B$2:$B$3000=$B582),,),0),MATCH(SUBSTITUTE(I572,"Allele","Height"),'ce raw data'!$C$1:$CZ$1,0))="","-",INDEX('ce raw data'!$C$2:$CZ$3000,MATCH(1,INDEX(('ce raw data'!$A$2:$A$3000=C569)*('ce raw data'!$B$2:$B$3000=$B582),,),0),MATCH(SUBSTITUTE(I572,"Allele","Height"),'ce raw data'!$C$1:$CZ$1,0))),"-")</f>
        <v>-</v>
      </c>
      <c r="J581" s="8" t="str">
        <f>IFERROR(IF(INDEX('ce raw data'!$C$2:$CZ$3000,MATCH(1,INDEX(('ce raw data'!$A$2:$A$3000=C569)*('ce raw data'!$B$2:$B$3000=$B582),,),0),MATCH(SUBSTITUTE(J572,"Allele","Height"),'ce raw data'!$C$1:$CZ$1,0))="","-",INDEX('ce raw data'!$C$2:$CZ$3000,MATCH(1,INDEX(('ce raw data'!$A$2:$A$3000=C569)*('ce raw data'!$B$2:$B$3000=$B582),,),0),MATCH(SUBSTITUTE(J572,"Allele","Height"),'ce raw data'!$C$1:$CZ$1,0))),"-")</f>
        <v>-</v>
      </c>
      <c r="K581" s="8" t="str">
        <f>IFERROR(IF(INDEX('ce raw data'!$C$2:$CZ$3000,MATCH(1,INDEX(('ce raw data'!$A$2:$A$3000=C569)*('ce raw data'!$B$2:$B$3000=$B582),,),0),MATCH(SUBSTITUTE(K572,"Allele","Height"),'ce raw data'!$C$1:$CZ$1,0))="","-",INDEX('ce raw data'!$C$2:$CZ$3000,MATCH(1,INDEX(('ce raw data'!$A$2:$A$3000=C569)*('ce raw data'!$B$2:$B$3000=$B582),,),0),MATCH(SUBSTITUTE(K572,"Allele","Height"),'ce raw data'!$C$1:$CZ$1,0))),"-")</f>
        <v>-</v>
      </c>
      <c r="L581" s="8" t="str">
        <f>IFERROR(IF(INDEX('ce raw data'!$C$2:$CZ$3000,MATCH(1,INDEX(('ce raw data'!$A$2:$A$3000=C569)*('ce raw data'!$B$2:$B$3000=$B582),,),0),MATCH(SUBSTITUTE(L572,"Allele","Height"),'ce raw data'!$C$1:$CZ$1,0))="","-",INDEX('ce raw data'!$C$2:$CZ$3000,MATCH(1,INDEX(('ce raw data'!$A$2:$A$3000=C569)*('ce raw data'!$B$2:$B$3000=$B582),,),0),MATCH(SUBSTITUTE(L572,"Allele","Height"),'ce raw data'!$C$1:$CZ$1,0))),"-")</f>
        <v>-</v>
      </c>
      <c r="M581" s="8" t="str">
        <f>IFERROR(IF(INDEX('ce raw data'!$C$2:$CZ$3000,MATCH(1,INDEX(('ce raw data'!$A$2:$A$3000=C569)*('ce raw data'!$B$2:$B$3000=$B582),,),0),MATCH(SUBSTITUTE(M572,"Allele","Height"),'ce raw data'!$C$1:$CZ$1,0))="","-",INDEX('ce raw data'!$C$2:$CZ$3000,MATCH(1,INDEX(('ce raw data'!$A$2:$A$3000=C569)*('ce raw data'!$B$2:$B$3000=$B582),,),0),MATCH(SUBSTITUTE(M572,"Allele","Height"),'ce raw data'!$C$1:$CZ$1,0))),"-")</f>
        <v>-</v>
      </c>
      <c r="N581" s="8" t="str">
        <f>IFERROR(IF(INDEX('ce raw data'!$C$2:$CZ$3000,MATCH(1,INDEX(('ce raw data'!$A$2:$A$3000=C569)*('ce raw data'!$B$2:$B$3000=$B582),,),0),MATCH(SUBSTITUTE(N572,"Allele","Height"),'ce raw data'!$C$1:$CZ$1,0))="","-",INDEX('ce raw data'!$C$2:$CZ$3000,MATCH(1,INDEX(('ce raw data'!$A$2:$A$3000=C569)*('ce raw data'!$B$2:$B$3000=$B582),,),0),MATCH(SUBSTITUTE(N572,"Allele","Height"),'ce raw data'!$C$1:$CZ$1,0))),"-")</f>
        <v>-</v>
      </c>
    </row>
    <row r="582" spans="2:14" x14ac:dyDescent="0.4">
      <c r="B582" s="10" t="str">
        <f>'Allele Call Table'!$A$79</f>
        <v>D10S1248</v>
      </c>
      <c r="C582" s="8" t="str">
        <f>IFERROR(IF(INDEX('ce raw data'!$C$2:$CZ$3000,MATCH(1,INDEX(('ce raw data'!$A$2:$A$3000=C569)*('ce raw data'!$B$2:$B$3000=$B582),,),0),MATCH(C572,'ce raw data'!$C$1:$CZ$1,0))="","-",INDEX('ce raw data'!$C$2:$CZ$3000,MATCH(1,INDEX(('ce raw data'!$A$2:$A$3000=C569)*('ce raw data'!$B$2:$B$3000=$B582),,),0),MATCH(C572,'ce raw data'!$C$1:$CZ$1,0))),"-")</f>
        <v>-</v>
      </c>
      <c r="D582" s="8" t="str">
        <f>IFERROR(IF(INDEX('ce raw data'!$C$2:$CZ$3000,MATCH(1,INDEX(('ce raw data'!$A$2:$A$3000=C569)*('ce raw data'!$B$2:$B$3000=$B582),,),0),MATCH(D572,'ce raw data'!$C$1:$CZ$1,0))="","-",INDEX('ce raw data'!$C$2:$CZ$3000,MATCH(1,INDEX(('ce raw data'!$A$2:$A$3000=C569)*('ce raw data'!$B$2:$B$3000=$B582),,),0),MATCH(D572,'ce raw data'!$C$1:$CZ$1,0))),"-")</f>
        <v>-</v>
      </c>
      <c r="E582" s="8" t="str">
        <f>IFERROR(IF(INDEX('ce raw data'!$C$2:$CZ$3000,MATCH(1,INDEX(('ce raw data'!$A$2:$A$3000=C569)*('ce raw data'!$B$2:$B$3000=$B582),,),0),MATCH(E572,'ce raw data'!$C$1:$CZ$1,0))="","-",INDEX('ce raw data'!$C$2:$CZ$3000,MATCH(1,INDEX(('ce raw data'!$A$2:$A$3000=C569)*('ce raw data'!$B$2:$B$3000=$B582),,),0),MATCH(E572,'ce raw data'!$C$1:$CZ$1,0))),"-")</f>
        <v>-</v>
      </c>
      <c r="F582" s="8" t="str">
        <f>IFERROR(IF(INDEX('ce raw data'!$C$2:$CZ$3000,MATCH(1,INDEX(('ce raw data'!$A$2:$A$3000=C569)*('ce raw data'!$B$2:$B$3000=$B582),,),0),MATCH(F572,'ce raw data'!$C$1:$CZ$1,0))="","-",INDEX('ce raw data'!$C$2:$CZ$3000,MATCH(1,INDEX(('ce raw data'!$A$2:$A$3000=C569)*('ce raw data'!$B$2:$B$3000=$B582),,),0),MATCH(F572,'ce raw data'!$C$1:$CZ$1,0))),"-")</f>
        <v>-</v>
      </c>
      <c r="G582" s="8" t="str">
        <f>IFERROR(IF(INDEX('ce raw data'!$C$2:$CZ$3000,MATCH(1,INDEX(('ce raw data'!$A$2:$A$3000=C569)*('ce raw data'!$B$2:$B$3000=$B582),,),0),MATCH(G572,'ce raw data'!$C$1:$CZ$1,0))="","-",INDEX('ce raw data'!$C$2:$CZ$3000,MATCH(1,INDEX(('ce raw data'!$A$2:$A$3000=C569)*('ce raw data'!$B$2:$B$3000=$B582),,),0),MATCH(G572,'ce raw data'!$C$1:$CZ$1,0))),"-")</f>
        <v>-</v>
      </c>
      <c r="H582" s="8" t="str">
        <f>IFERROR(IF(INDEX('ce raw data'!$C$2:$CZ$3000,MATCH(1,INDEX(('ce raw data'!$A$2:$A$3000=C569)*('ce raw data'!$B$2:$B$3000=$B582),,),0),MATCH(H572,'ce raw data'!$C$1:$CZ$1,0))="","-",INDEX('ce raw data'!$C$2:$CZ$3000,MATCH(1,INDEX(('ce raw data'!$A$2:$A$3000=C569)*('ce raw data'!$B$2:$B$3000=$B582),,),0),MATCH(H572,'ce raw data'!$C$1:$CZ$1,0))),"-")</f>
        <v>-</v>
      </c>
      <c r="I582" s="8" t="str">
        <f>IFERROR(IF(INDEX('ce raw data'!$C$2:$CZ$3000,MATCH(1,INDEX(('ce raw data'!$A$2:$A$3000=C569)*('ce raw data'!$B$2:$B$3000=$B582),,),0),MATCH(I572,'ce raw data'!$C$1:$CZ$1,0))="","-",INDEX('ce raw data'!$C$2:$CZ$3000,MATCH(1,INDEX(('ce raw data'!$A$2:$A$3000=C569)*('ce raw data'!$B$2:$B$3000=$B582),,),0),MATCH(I572,'ce raw data'!$C$1:$CZ$1,0))),"-")</f>
        <v>-</v>
      </c>
      <c r="J582" s="8" t="str">
        <f>IFERROR(IF(INDEX('ce raw data'!$C$2:$CZ$3000,MATCH(1,INDEX(('ce raw data'!$A$2:$A$3000=C569)*('ce raw data'!$B$2:$B$3000=$B582),,),0),MATCH(J572,'ce raw data'!$C$1:$CZ$1,0))="","-",INDEX('ce raw data'!$C$2:$CZ$3000,MATCH(1,INDEX(('ce raw data'!$A$2:$A$3000=C569)*('ce raw data'!$B$2:$B$3000=$B582),,),0),MATCH(J572,'ce raw data'!$C$1:$CZ$1,0))),"-")</f>
        <v>-</v>
      </c>
      <c r="K582" s="8" t="str">
        <f>IFERROR(IF(INDEX('ce raw data'!$C$2:$CZ$3000,MATCH(1,INDEX(('ce raw data'!$A$2:$A$3000=C569)*('ce raw data'!$B$2:$B$3000=$B582),,),0),MATCH(K572,'ce raw data'!$C$1:$CZ$1,0))="","-",INDEX('ce raw data'!$C$2:$CZ$3000,MATCH(1,INDEX(('ce raw data'!$A$2:$A$3000=C569)*('ce raw data'!$B$2:$B$3000=$B582),,),0),MATCH(K572,'ce raw data'!$C$1:$CZ$1,0))),"-")</f>
        <v>-</v>
      </c>
      <c r="L582" s="8" t="str">
        <f>IFERROR(IF(INDEX('ce raw data'!$C$2:$CZ$3000,MATCH(1,INDEX(('ce raw data'!$A$2:$A$3000=C569)*('ce raw data'!$B$2:$B$3000=$B582),,),0),MATCH(L572,'ce raw data'!$C$1:$CZ$1,0))="","-",INDEX('ce raw data'!$C$2:$CZ$3000,MATCH(1,INDEX(('ce raw data'!$A$2:$A$3000=C569)*('ce raw data'!$B$2:$B$3000=$B582),,),0),MATCH(L572,'ce raw data'!$C$1:$CZ$1,0))),"-")</f>
        <v>-</v>
      </c>
      <c r="M582" s="8" t="str">
        <f>IFERROR(IF(INDEX('ce raw data'!$C$2:$CZ$3000,MATCH(1,INDEX(('ce raw data'!$A$2:$A$3000=C569)*('ce raw data'!$B$2:$B$3000=$B582),,),0),MATCH(M572,'ce raw data'!$C$1:$CZ$1,0))="","-",INDEX('ce raw data'!$C$2:$CZ$3000,MATCH(1,INDEX(('ce raw data'!$A$2:$A$3000=C569)*('ce raw data'!$B$2:$B$3000=$B582),,),0),MATCH(M572,'ce raw data'!$C$1:$CZ$1,0))),"-")</f>
        <v>-</v>
      </c>
      <c r="N582" s="8" t="str">
        <f>IFERROR(IF(INDEX('ce raw data'!$C$2:$CZ$3000,MATCH(1,INDEX(('ce raw data'!$A$2:$A$3000=C569)*('ce raw data'!$B$2:$B$3000=$B582),,),0),MATCH(N572,'ce raw data'!$C$1:$CZ$1,0))="","-",INDEX('ce raw data'!$C$2:$CZ$3000,MATCH(1,INDEX(('ce raw data'!$A$2:$A$3000=C569)*('ce raw data'!$B$2:$B$3000=$B582),,),0),MATCH(N572,'ce raw data'!$C$1:$CZ$1,0))),"-")</f>
        <v>-</v>
      </c>
    </row>
    <row r="583" spans="2:14" hidden="1" x14ac:dyDescent="0.4">
      <c r="B583" s="10"/>
      <c r="C583" s="8" t="str">
        <f>IFERROR(IF(INDEX('ce raw data'!$C$2:$CZ$3000,MATCH(1,INDEX(('ce raw data'!$A$2:$A$3000=C569)*('ce raw data'!$B$2:$B$3000=$B584),,),0),MATCH(SUBSTITUTE(C572,"Allele","Height"),'ce raw data'!$C$1:$CZ$1,0))="","-",INDEX('ce raw data'!$C$2:$CZ$3000,MATCH(1,INDEX(('ce raw data'!$A$2:$A$3000=C569)*('ce raw data'!$B$2:$B$3000=$B584),,),0),MATCH(SUBSTITUTE(C572,"Allele","Height"),'ce raw data'!$C$1:$CZ$1,0))),"-")</f>
        <v>-</v>
      </c>
      <c r="D583" s="8" t="str">
        <f>IFERROR(IF(INDEX('ce raw data'!$C$2:$CZ$3000,MATCH(1,INDEX(('ce raw data'!$A$2:$A$3000=C569)*('ce raw data'!$B$2:$B$3000=$B584),,),0),MATCH(SUBSTITUTE(D572,"Allele","Height"),'ce raw data'!$C$1:$CZ$1,0))="","-",INDEX('ce raw data'!$C$2:$CZ$3000,MATCH(1,INDEX(('ce raw data'!$A$2:$A$3000=C569)*('ce raw data'!$B$2:$B$3000=$B584),,),0),MATCH(SUBSTITUTE(D572,"Allele","Height"),'ce raw data'!$C$1:$CZ$1,0))),"-")</f>
        <v>-</v>
      </c>
      <c r="E583" s="8" t="str">
        <f>IFERROR(IF(INDEX('ce raw data'!$C$2:$CZ$3000,MATCH(1,INDEX(('ce raw data'!$A$2:$A$3000=C569)*('ce raw data'!$B$2:$B$3000=$B584),,),0),MATCH(SUBSTITUTE(E572,"Allele","Height"),'ce raw data'!$C$1:$CZ$1,0))="","-",INDEX('ce raw data'!$C$2:$CZ$3000,MATCH(1,INDEX(('ce raw data'!$A$2:$A$3000=C569)*('ce raw data'!$B$2:$B$3000=$B584),,),0),MATCH(SUBSTITUTE(E572,"Allele","Height"),'ce raw data'!$C$1:$CZ$1,0))),"-")</f>
        <v>-</v>
      </c>
      <c r="F583" s="8" t="str">
        <f>IFERROR(IF(INDEX('ce raw data'!$C$2:$CZ$3000,MATCH(1,INDEX(('ce raw data'!$A$2:$A$3000=C569)*('ce raw data'!$B$2:$B$3000=$B584),,),0),MATCH(SUBSTITUTE(F572,"Allele","Height"),'ce raw data'!$C$1:$CZ$1,0))="","-",INDEX('ce raw data'!$C$2:$CZ$3000,MATCH(1,INDEX(('ce raw data'!$A$2:$A$3000=C569)*('ce raw data'!$B$2:$B$3000=$B584),,),0),MATCH(SUBSTITUTE(F572,"Allele","Height"),'ce raw data'!$C$1:$CZ$1,0))),"-")</f>
        <v>-</v>
      </c>
      <c r="G583" s="8" t="str">
        <f>IFERROR(IF(INDEX('ce raw data'!$C$2:$CZ$3000,MATCH(1,INDEX(('ce raw data'!$A$2:$A$3000=C569)*('ce raw data'!$B$2:$B$3000=$B584),,),0),MATCH(SUBSTITUTE(G572,"Allele","Height"),'ce raw data'!$C$1:$CZ$1,0))="","-",INDEX('ce raw data'!$C$2:$CZ$3000,MATCH(1,INDEX(('ce raw data'!$A$2:$A$3000=C569)*('ce raw data'!$B$2:$B$3000=$B584),,),0),MATCH(SUBSTITUTE(G572,"Allele","Height"),'ce raw data'!$C$1:$CZ$1,0))),"-")</f>
        <v>-</v>
      </c>
      <c r="H583" s="8" t="str">
        <f>IFERROR(IF(INDEX('ce raw data'!$C$2:$CZ$3000,MATCH(1,INDEX(('ce raw data'!$A$2:$A$3000=C569)*('ce raw data'!$B$2:$B$3000=$B584),,),0),MATCH(SUBSTITUTE(H572,"Allele","Height"),'ce raw data'!$C$1:$CZ$1,0))="","-",INDEX('ce raw data'!$C$2:$CZ$3000,MATCH(1,INDEX(('ce raw data'!$A$2:$A$3000=C569)*('ce raw data'!$B$2:$B$3000=$B584),,),0),MATCH(SUBSTITUTE(H572,"Allele","Height"),'ce raw data'!$C$1:$CZ$1,0))),"-")</f>
        <v>-</v>
      </c>
      <c r="I583" s="8" t="str">
        <f>IFERROR(IF(INDEX('ce raw data'!$C$2:$CZ$3000,MATCH(1,INDEX(('ce raw data'!$A$2:$A$3000=C569)*('ce raw data'!$B$2:$B$3000=$B584),,),0),MATCH(SUBSTITUTE(I572,"Allele","Height"),'ce raw data'!$C$1:$CZ$1,0))="","-",INDEX('ce raw data'!$C$2:$CZ$3000,MATCH(1,INDEX(('ce raw data'!$A$2:$A$3000=C569)*('ce raw data'!$B$2:$B$3000=$B584),,),0),MATCH(SUBSTITUTE(I572,"Allele","Height"),'ce raw data'!$C$1:$CZ$1,0))),"-")</f>
        <v>-</v>
      </c>
      <c r="J583" s="8" t="str">
        <f>IFERROR(IF(INDEX('ce raw data'!$C$2:$CZ$3000,MATCH(1,INDEX(('ce raw data'!$A$2:$A$3000=C569)*('ce raw data'!$B$2:$B$3000=$B584),,),0),MATCH(SUBSTITUTE(J572,"Allele","Height"),'ce raw data'!$C$1:$CZ$1,0))="","-",INDEX('ce raw data'!$C$2:$CZ$3000,MATCH(1,INDEX(('ce raw data'!$A$2:$A$3000=C569)*('ce raw data'!$B$2:$B$3000=$B584),,),0),MATCH(SUBSTITUTE(J572,"Allele","Height"),'ce raw data'!$C$1:$CZ$1,0))),"-")</f>
        <v>-</v>
      </c>
      <c r="K583" s="8" t="str">
        <f>IFERROR(IF(INDEX('ce raw data'!$C$2:$CZ$3000,MATCH(1,INDEX(('ce raw data'!$A$2:$A$3000=C569)*('ce raw data'!$B$2:$B$3000=$B584),,),0),MATCH(SUBSTITUTE(K572,"Allele","Height"),'ce raw data'!$C$1:$CZ$1,0))="","-",INDEX('ce raw data'!$C$2:$CZ$3000,MATCH(1,INDEX(('ce raw data'!$A$2:$A$3000=C569)*('ce raw data'!$B$2:$B$3000=$B584),,),0),MATCH(SUBSTITUTE(K572,"Allele","Height"),'ce raw data'!$C$1:$CZ$1,0))),"-")</f>
        <v>-</v>
      </c>
      <c r="L583" s="8" t="str">
        <f>IFERROR(IF(INDEX('ce raw data'!$C$2:$CZ$3000,MATCH(1,INDEX(('ce raw data'!$A$2:$A$3000=C569)*('ce raw data'!$B$2:$B$3000=$B584),,),0),MATCH(SUBSTITUTE(L572,"Allele","Height"),'ce raw data'!$C$1:$CZ$1,0))="","-",INDEX('ce raw data'!$C$2:$CZ$3000,MATCH(1,INDEX(('ce raw data'!$A$2:$A$3000=C569)*('ce raw data'!$B$2:$B$3000=$B584),,),0),MATCH(SUBSTITUTE(L572,"Allele","Height"),'ce raw data'!$C$1:$CZ$1,0))),"-")</f>
        <v>-</v>
      </c>
      <c r="M583" s="8" t="str">
        <f>IFERROR(IF(INDEX('ce raw data'!$C$2:$CZ$3000,MATCH(1,INDEX(('ce raw data'!$A$2:$A$3000=C569)*('ce raw data'!$B$2:$B$3000=$B584),,),0),MATCH(SUBSTITUTE(M572,"Allele","Height"),'ce raw data'!$C$1:$CZ$1,0))="","-",INDEX('ce raw data'!$C$2:$CZ$3000,MATCH(1,INDEX(('ce raw data'!$A$2:$A$3000=C569)*('ce raw data'!$B$2:$B$3000=$B584),,),0),MATCH(SUBSTITUTE(M572,"Allele","Height"),'ce raw data'!$C$1:$CZ$1,0))),"-")</f>
        <v>-</v>
      </c>
      <c r="N583" s="8" t="str">
        <f>IFERROR(IF(INDEX('ce raw data'!$C$2:$CZ$3000,MATCH(1,INDEX(('ce raw data'!$A$2:$A$3000=C569)*('ce raw data'!$B$2:$B$3000=$B584),,),0),MATCH(SUBSTITUTE(N572,"Allele","Height"),'ce raw data'!$C$1:$CZ$1,0))="","-",INDEX('ce raw data'!$C$2:$CZ$3000,MATCH(1,INDEX(('ce raw data'!$A$2:$A$3000=C569)*('ce raw data'!$B$2:$B$3000=$B584),,),0),MATCH(SUBSTITUTE(N572,"Allele","Height"),'ce raw data'!$C$1:$CZ$1,0))),"-")</f>
        <v>-</v>
      </c>
    </row>
    <row r="584" spans="2:14" x14ac:dyDescent="0.4">
      <c r="B584" s="10" t="str">
        <f>'Allele Call Table'!$A$81</f>
        <v>D13S317</v>
      </c>
      <c r="C584" s="8" t="str">
        <f>IFERROR(IF(INDEX('ce raw data'!$C$2:$CZ$3000,MATCH(1,INDEX(('ce raw data'!$A$2:$A$3000=C569)*('ce raw data'!$B$2:$B$3000=$B584),,),0),MATCH(C572,'ce raw data'!$C$1:$CZ$1,0))="","-",INDEX('ce raw data'!$C$2:$CZ$3000,MATCH(1,INDEX(('ce raw data'!$A$2:$A$3000=C569)*('ce raw data'!$B$2:$B$3000=$B584),,),0),MATCH(C572,'ce raw data'!$C$1:$CZ$1,0))),"-")</f>
        <v>-</v>
      </c>
      <c r="D584" s="8" t="str">
        <f>IFERROR(IF(INDEX('ce raw data'!$C$2:$CZ$3000,MATCH(1,INDEX(('ce raw data'!$A$2:$A$3000=C569)*('ce raw data'!$B$2:$B$3000=$B584),,),0),MATCH(D572,'ce raw data'!$C$1:$CZ$1,0))="","-",INDEX('ce raw data'!$C$2:$CZ$3000,MATCH(1,INDEX(('ce raw data'!$A$2:$A$3000=C569)*('ce raw data'!$B$2:$B$3000=$B584),,),0),MATCH(D572,'ce raw data'!$C$1:$CZ$1,0))),"-")</f>
        <v>-</v>
      </c>
      <c r="E584" s="8" t="str">
        <f>IFERROR(IF(INDEX('ce raw data'!$C$2:$CZ$3000,MATCH(1,INDEX(('ce raw data'!$A$2:$A$3000=C569)*('ce raw data'!$B$2:$B$3000=$B584),,),0),MATCH(E572,'ce raw data'!$C$1:$CZ$1,0))="","-",INDEX('ce raw data'!$C$2:$CZ$3000,MATCH(1,INDEX(('ce raw data'!$A$2:$A$3000=C569)*('ce raw data'!$B$2:$B$3000=$B584),,),0),MATCH(E572,'ce raw data'!$C$1:$CZ$1,0))),"-")</f>
        <v>-</v>
      </c>
      <c r="F584" s="8" t="str">
        <f>IFERROR(IF(INDEX('ce raw data'!$C$2:$CZ$3000,MATCH(1,INDEX(('ce raw data'!$A$2:$A$3000=C569)*('ce raw data'!$B$2:$B$3000=$B584),,),0),MATCH(F572,'ce raw data'!$C$1:$CZ$1,0))="","-",INDEX('ce raw data'!$C$2:$CZ$3000,MATCH(1,INDEX(('ce raw data'!$A$2:$A$3000=C569)*('ce raw data'!$B$2:$B$3000=$B584),,),0),MATCH(F572,'ce raw data'!$C$1:$CZ$1,0))),"-")</f>
        <v>-</v>
      </c>
      <c r="G584" s="8" t="str">
        <f>IFERROR(IF(INDEX('ce raw data'!$C$2:$CZ$3000,MATCH(1,INDEX(('ce raw data'!$A$2:$A$3000=C569)*('ce raw data'!$B$2:$B$3000=$B584),,),0),MATCH(G572,'ce raw data'!$C$1:$CZ$1,0))="","-",INDEX('ce raw data'!$C$2:$CZ$3000,MATCH(1,INDEX(('ce raw data'!$A$2:$A$3000=C569)*('ce raw data'!$B$2:$B$3000=$B584),,),0),MATCH(G572,'ce raw data'!$C$1:$CZ$1,0))),"-")</f>
        <v>-</v>
      </c>
      <c r="H584" s="8" t="str">
        <f>IFERROR(IF(INDEX('ce raw data'!$C$2:$CZ$3000,MATCH(1,INDEX(('ce raw data'!$A$2:$A$3000=C569)*('ce raw data'!$B$2:$B$3000=$B584),,),0),MATCH(H572,'ce raw data'!$C$1:$CZ$1,0))="","-",INDEX('ce raw data'!$C$2:$CZ$3000,MATCH(1,INDEX(('ce raw data'!$A$2:$A$3000=C569)*('ce raw data'!$B$2:$B$3000=$B584),,),0),MATCH(H572,'ce raw data'!$C$1:$CZ$1,0))),"-")</f>
        <v>-</v>
      </c>
      <c r="I584" s="8" t="str">
        <f>IFERROR(IF(INDEX('ce raw data'!$C$2:$CZ$3000,MATCH(1,INDEX(('ce raw data'!$A$2:$A$3000=C569)*('ce raw data'!$B$2:$B$3000=$B584),,),0),MATCH(I572,'ce raw data'!$C$1:$CZ$1,0))="","-",INDEX('ce raw data'!$C$2:$CZ$3000,MATCH(1,INDEX(('ce raw data'!$A$2:$A$3000=C569)*('ce raw data'!$B$2:$B$3000=$B584),,),0),MATCH(I572,'ce raw data'!$C$1:$CZ$1,0))),"-")</f>
        <v>-</v>
      </c>
      <c r="J584" s="8" t="str">
        <f>IFERROR(IF(INDEX('ce raw data'!$C$2:$CZ$3000,MATCH(1,INDEX(('ce raw data'!$A$2:$A$3000=C569)*('ce raw data'!$B$2:$B$3000=$B584),,),0),MATCH(J572,'ce raw data'!$C$1:$CZ$1,0))="","-",INDEX('ce raw data'!$C$2:$CZ$3000,MATCH(1,INDEX(('ce raw data'!$A$2:$A$3000=C569)*('ce raw data'!$B$2:$B$3000=$B584),,),0),MATCH(J572,'ce raw data'!$C$1:$CZ$1,0))),"-")</f>
        <v>-</v>
      </c>
      <c r="K584" s="8" t="str">
        <f>IFERROR(IF(INDEX('ce raw data'!$C$2:$CZ$3000,MATCH(1,INDEX(('ce raw data'!$A$2:$A$3000=C569)*('ce raw data'!$B$2:$B$3000=$B584),,),0),MATCH(K572,'ce raw data'!$C$1:$CZ$1,0))="","-",INDEX('ce raw data'!$C$2:$CZ$3000,MATCH(1,INDEX(('ce raw data'!$A$2:$A$3000=C569)*('ce raw data'!$B$2:$B$3000=$B584),,),0),MATCH(K572,'ce raw data'!$C$1:$CZ$1,0))),"-")</f>
        <v>-</v>
      </c>
      <c r="L584" s="8" t="str">
        <f>IFERROR(IF(INDEX('ce raw data'!$C$2:$CZ$3000,MATCH(1,INDEX(('ce raw data'!$A$2:$A$3000=C569)*('ce raw data'!$B$2:$B$3000=$B584),,),0),MATCH(L572,'ce raw data'!$C$1:$CZ$1,0))="","-",INDEX('ce raw data'!$C$2:$CZ$3000,MATCH(1,INDEX(('ce raw data'!$A$2:$A$3000=C569)*('ce raw data'!$B$2:$B$3000=$B584),,),0),MATCH(L572,'ce raw data'!$C$1:$CZ$1,0))),"-")</f>
        <v>-</v>
      </c>
      <c r="M584" s="8" t="str">
        <f>IFERROR(IF(INDEX('ce raw data'!$C$2:$CZ$3000,MATCH(1,INDEX(('ce raw data'!$A$2:$A$3000=C569)*('ce raw data'!$B$2:$B$3000=$B584),,),0),MATCH(M572,'ce raw data'!$C$1:$CZ$1,0))="","-",INDEX('ce raw data'!$C$2:$CZ$3000,MATCH(1,INDEX(('ce raw data'!$A$2:$A$3000=C569)*('ce raw data'!$B$2:$B$3000=$B584),,),0),MATCH(M572,'ce raw data'!$C$1:$CZ$1,0))),"-")</f>
        <v>-</v>
      </c>
      <c r="N584" s="8" t="str">
        <f>IFERROR(IF(INDEX('ce raw data'!$C$2:$CZ$3000,MATCH(1,INDEX(('ce raw data'!$A$2:$A$3000=C569)*('ce raw data'!$B$2:$B$3000=$B584),,),0),MATCH(N572,'ce raw data'!$C$1:$CZ$1,0))="","-",INDEX('ce raw data'!$C$2:$CZ$3000,MATCH(1,INDEX(('ce raw data'!$A$2:$A$3000=C569)*('ce raw data'!$B$2:$B$3000=$B584),,),0),MATCH(N572,'ce raw data'!$C$1:$CZ$1,0))),"-")</f>
        <v>-</v>
      </c>
    </row>
    <row r="585" spans="2:14" hidden="1" x14ac:dyDescent="0.4">
      <c r="B585" s="10"/>
      <c r="C585" s="8" t="str">
        <f>IFERROR(IF(INDEX('ce raw data'!$C$2:$CZ$3000,MATCH(1,INDEX(('ce raw data'!$A$2:$A$3000=C569)*('ce raw data'!$B$2:$B$3000=$B586),,),0),MATCH(SUBSTITUTE(C572,"Allele","Height"),'ce raw data'!$C$1:$CZ$1,0))="","-",INDEX('ce raw data'!$C$2:$CZ$3000,MATCH(1,INDEX(('ce raw data'!$A$2:$A$3000=C569)*('ce raw data'!$B$2:$B$3000=$B586),,),0),MATCH(SUBSTITUTE(C572,"Allele","Height"),'ce raw data'!$C$1:$CZ$1,0))),"-")</f>
        <v>-</v>
      </c>
      <c r="D585" s="8" t="str">
        <f>IFERROR(IF(INDEX('ce raw data'!$C$2:$CZ$3000,MATCH(1,INDEX(('ce raw data'!$A$2:$A$3000=C569)*('ce raw data'!$B$2:$B$3000=$B586),,),0),MATCH(SUBSTITUTE(D572,"Allele","Height"),'ce raw data'!$C$1:$CZ$1,0))="","-",INDEX('ce raw data'!$C$2:$CZ$3000,MATCH(1,INDEX(('ce raw data'!$A$2:$A$3000=C569)*('ce raw data'!$B$2:$B$3000=$B586),,),0),MATCH(SUBSTITUTE(D572,"Allele","Height"),'ce raw data'!$C$1:$CZ$1,0))),"-")</f>
        <v>-</v>
      </c>
      <c r="E585" s="8" t="str">
        <f>IFERROR(IF(INDEX('ce raw data'!$C$2:$CZ$3000,MATCH(1,INDEX(('ce raw data'!$A$2:$A$3000=C569)*('ce raw data'!$B$2:$B$3000=$B586),,),0),MATCH(SUBSTITUTE(E572,"Allele","Height"),'ce raw data'!$C$1:$CZ$1,0))="","-",INDEX('ce raw data'!$C$2:$CZ$3000,MATCH(1,INDEX(('ce raw data'!$A$2:$A$3000=C569)*('ce raw data'!$B$2:$B$3000=$B586),,),0),MATCH(SUBSTITUTE(E572,"Allele","Height"),'ce raw data'!$C$1:$CZ$1,0))),"-")</f>
        <v>-</v>
      </c>
      <c r="F585" s="8" t="str">
        <f>IFERROR(IF(INDEX('ce raw data'!$C$2:$CZ$3000,MATCH(1,INDEX(('ce raw data'!$A$2:$A$3000=C569)*('ce raw data'!$B$2:$B$3000=$B586),,),0),MATCH(SUBSTITUTE(F572,"Allele","Height"),'ce raw data'!$C$1:$CZ$1,0))="","-",INDEX('ce raw data'!$C$2:$CZ$3000,MATCH(1,INDEX(('ce raw data'!$A$2:$A$3000=C569)*('ce raw data'!$B$2:$B$3000=$B586),,),0),MATCH(SUBSTITUTE(F572,"Allele","Height"),'ce raw data'!$C$1:$CZ$1,0))),"-")</f>
        <v>-</v>
      </c>
      <c r="G585" s="8" t="str">
        <f>IFERROR(IF(INDEX('ce raw data'!$C$2:$CZ$3000,MATCH(1,INDEX(('ce raw data'!$A$2:$A$3000=C569)*('ce raw data'!$B$2:$B$3000=$B586),,),0),MATCH(SUBSTITUTE(G572,"Allele","Height"),'ce raw data'!$C$1:$CZ$1,0))="","-",INDEX('ce raw data'!$C$2:$CZ$3000,MATCH(1,INDEX(('ce raw data'!$A$2:$A$3000=C569)*('ce raw data'!$B$2:$B$3000=$B586),,),0),MATCH(SUBSTITUTE(G572,"Allele","Height"),'ce raw data'!$C$1:$CZ$1,0))),"-")</f>
        <v>-</v>
      </c>
      <c r="H585" s="8" t="str">
        <f>IFERROR(IF(INDEX('ce raw data'!$C$2:$CZ$3000,MATCH(1,INDEX(('ce raw data'!$A$2:$A$3000=C569)*('ce raw data'!$B$2:$B$3000=$B586),,),0),MATCH(SUBSTITUTE(H572,"Allele","Height"),'ce raw data'!$C$1:$CZ$1,0))="","-",INDEX('ce raw data'!$C$2:$CZ$3000,MATCH(1,INDEX(('ce raw data'!$A$2:$A$3000=C569)*('ce raw data'!$B$2:$B$3000=$B586),,),0),MATCH(SUBSTITUTE(H572,"Allele","Height"),'ce raw data'!$C$1:$CZ$1,0))),"-")</f>
        <v>-</v>
      </c>
      <c r="I585" s="8" t="str">
        <f>IFERROR(IF(INDEX('ce raw data'!$C$2:$CZ$3000,MATCH(1,INDEX(('ce raw data'!$A$2:$A$3000=C569)*('ce raw data'!$B$2:$B$3000=$B586),,),0),MATCH(SUBSTITUTE(I572,"Allele","Height"),'ce raw data'!$C$1:$CZ$1,0))="","-",INDEX('ce raw data'!$C$2:$CZ$3000,MATCH(1,INDEX(('ce raw data'!$A$2:$A$3000=C569)*('ce raw data'!$B$2:$B$3000=$B586),,),0),MATCH(SUBSTITUTE(I572,"Allele","Height"),'ce raw data'!$C$1:$CZ$1,0))),"-")</f>
        <v>-</v>
      </c>
      <c r="J585" s="8" t="str">
        <f>IFERROR(IF(INDEX('ce raw data'!$C$2:$CZ$3000,MATCH(1,INDEX(('ce raw data'!$A$2:$A$3000=C569)*('ce raw data'!$B$2:$B$3000=$B586),,),0),MATCH(SUBSTITUTE(J572,"Allele","Height"),'ce raw data'!$C$1:$CZ$1,0))="","-",INDEX('ce raw data'!$C$2:$CZ$3000,MATCH(1,INDEX(('ce raw data'!$A$2:$A$3000=C569)*('ce raw data'!$B$2:$B$3000=$B586),,),0),MATCH(SUBSTITUTE(J572,"Allele","Height"),'ce raw data'!$C$1:$CZ$1,0))),"-")</f>
        <v>-</v>
      </c>
      <c r="K585" s="8" t="str">
        <f>IFERROR(IF(INDEX('ce raw data'!$C$2:$CZ$3000,MATCH(1,INDEX(('ce raw data'!$A$2:$A$3000=C569)*('ce raw data'!$B$2:$B$3000=$B586),,),0),MATCH(SUBSTITUTE(K572,"Allele","Height"),'ce raw data'!$C$1:$CZ$1,0))="","-",INDEX('ce raw data'!$C$2:$CZ$3000,MATCH(1,INDEX(('ce raw data'!$A$2:$A$3000=C569)*('ce raw data'!$B$2:$B$3000=$B586),,),0),MATCH(SUBSTITUTE(K572,"Allele","Height"),'ce raw data'!$C$1:$CZ$1,0))),"-")</f>
        <v>-</v>
      </c>
      <c r="L585" s="8" t="str">
        <f>IFERROR(IF(INDEX('ce raw data'!$C$2:$CZ$3000,MATCH(1,INDEX(('ce raw data'!$A$2:$A$3000=C569)*('ce raw data'!$B$2:$B$3000=$B586),,),0),MATCH(SUBSTITUTE(L572,"Allele","Height"),'ce raw data'!$C$1:$CZ$1,0))="","-",INDEX('ce raw data'!$C$2:$CZ$3000,MATCH(1,INDEX(('ce raw data'!$A$2:$A$3000=C569)*('ce raw data'!$B$2:$B$3000=$B586),,),0),MATCH(SUBSTITUTE(L572,"Allele","Height"),'ce raw data'!$C$1:$CZ$1,0))),"-")</f>
        <v>-</v>
      </c>
      <c r="M585" s="8" t="str">
        <f>IFERROR(IF(INDEX('ce raw data'!$C$2:$CZ$3000,MATCH(1,INDEX(('ce raw data'!$A$2:$A$3000=C569)*('ce raw data'!$B$2:$B$3000=$B586),,),0),MATCH(SUBSTITUTE(M572,"Allele","Height"),'ce raw data'!$C$1:$CZ$1,0))="","-",INDEX('ce raw data'!$C$2:$CZ$3000,MATCH(1,INDEX(('ce raw data'!$A$2:$A$3000=C569)*('ce raw data'!$B$2:$B$3000=$B586),,),0),MATCH(SUBSTITUTE(M572,"Allele","Height"),'ce raw data'!$C$1:$CZ$1,0))),"-")</f>
        <v>-</v>
      </c>
      <c r="N585" s="8" t="str">
        <f>IFERROR(IF(INDEX('ce raw data'!$C$2:$CZ$3000,MATCH(1,INDEX(('ce raw data'!$A$2:$A$3000=C569)*('ce raw data'!$B$2:$B$3000=$B586),,),0),MATCH(SUBSTITUTE(N572,"Allele","Height"),'ce raw data'!$C$1:$CZ$1,0))="","-",INDEX('ce raw data'!$C$2:$CZ$3000,MATCH(1,INDEX(('ce raw data'!$A$2:$A$3000=C569)*('ce raw data'!$B$2:$B$3000=$B586),,),0),MATCH(SUBSTITUTE(N572,"Allele","Height"),'ce raw data'!$C$1:$CZ$1,0))),"-")</f>
        <v>-</v>
      </c>
    </row>
    <row r="586" spans="2:14" x14ac:dyDescent="0.4">
      <c r="B586" s="10" t="str">
        <f>'Allele Call Table'!$A$83</f>
        <v>Penta E</v>
      </c>
      <c r="C586" s="8" t="str">
        <f>IFERROR(IF(INDEX('ce raw data'!$C$2:$CZ$3000,MATCH(1,INDEX(('ce raw data'!$A$2:$A$3000=C569)*('ce raw data'!$B$2:$B$3000=$B586),,),0),MATCH(C572,'ce raw data'!$C$1:$CZ$1,0))="","-",INDEX('ce raw data'!$C$2:$CZ$3000,MATCH(1,INDEX(('ce raw data'!$A$2:$A$3000=C569)*('ce raw data'!$B$2:$B$3000=$B586),,),0),MATCH(C572,'ce raw data'!$C$1:$CZ$1,0))),"-")</f>
        <v>-</v>
      </c>
      <c r="D586" s="8" t="str">
        <f>IFERROR(IF(INDEX('ce raw data'!$C$2:$CZ$3000,MATCH(1,INDEX(('ce raw data'!$A$2:$A$3000=C569)*('ce raw data'!$B$2:$B$3000=$B586),,),0),MATCH(D572,'ce raw data'!$C$1:$CZ$1,0))="","-",INDEX('ce raw data'!$C$2:$CZ$3000,MATCH(1,INDEX(('ce raw data'!$A$2:$A$3000=C569)*('ce raw data'!$B$2:$B$3000=$B586),,),0),MATCH(D572,'ce raw data'!$C$1:$CZ$1,0))),"-")</f>
        <v>-</v>
      </c>
      <c r="E586" s="8" t="str">
        <f>IFERROR(IF(INDEX('ce raw data'!$C$2:$CZ$3000,MATCH(1,INDEX(('ce raw data'!$A$2:$A$3000=C569)*('ce raw data'!$B$2:$B$3000=$B586),,),0),MATCH(E572,'ce raw data'!$C$1:$CZ$1,0))="","-",INDEX('ce raw data'!$C$2:$CZ$3000,MATCH(1,INDEX(('ce raw data'!$A$2:$A$3000=C569)*('ce raw data'!$B$2:$B$3000=$B586),,),0),MATCH(E572,'ce raw data'!$C$1:$CZ$1,0))),"-")</f>
        <v>-</v>
      </c>
      <c r="F586" s="8" t="str">
        <f>IFERROR(IF(INDEX('ce raw data'!$C$2:$CZ$3000,MATCH(1,INDEX(('ce raw data'!$A$2:$A$3000=C569)*('ce raw data'!$B$2:$B$3000=$B586),,),0),MATCH(F572,'ce raw data'!$C$1:$CZ$1,0))="","-",INDEX('ce raw data'!$C$2:$CZ$3000,MATCH(1,INDEX(('ce raw data'!$A$2:$A$3000=C569)*('ce raw data'!$B$2:$B$3000=$B586),,),0),MATCH(F572,'ce raw data'!$C$1:$CZ$1,0))),"-")</f>
        <v>-</v>
      </c>
      <c r="G586" s="8" t="str">
        <f>IFERROR(IF(INDEX('ce raw data'!$C$2:$CZ$3000,MATCH(1,INDEX(('ce raw data'!$A$2:$A$3000=C569)*('ce raw data'!$B$2:$B$3000=$B586),,),0),MATCH(G572,'ce raw data'!$C$1:$CZ$1,0))="","-",INDEX('ce raw data'!$C$2:$CZ$3000,MATCH(1,INDEX(('ce raw data'!$A$2:$A$3000=C569)*('ce raw data'!$B$2:$B$3000=$B586),,),0),MATCH(G572,'ce raw data'!$C$1:$CZ$1,0))),"-")</f>
        <v>-</v>
      </c>
      <c r="H586" s="8" t="str">
        <f>IFERROR(IF(INDEX('ce raw data'!$C$2:$CZ$3000,MATCH(1,INDEX(('ce raw data'!$A$2:$A$3000=C569)*('ce raw data'!$B$2:$B$3000=$B586),,),0),MATCH(H572,'ce raw data'!$C$1:$CZ$1,0))="","-",INDEX('ce raw data'!$C$2:$CZ$3000,MATCH(1,INDEX(('ce raw data'!$A$2:$A$3000=C569)*('ce raw data'!$B$2:$B$3000=$B586),,),0),MATCH(H572,'ce raw data'!$C$1:$CZ$1,0))),"-")</f>
        <v>-</v>
      </c>
      <c r="I586" s="8" t="str">
        <f>IFERROR(IF(INDEX('ce raw data'!$C$2:$CZ$3000,MATCH(1,INDEX(('ce raw data'!$A$2:$A$3000=C569)*('ce raw data'!$B$2:$B$3000=$B586),,),0),MATCH(I572,'ce raw data'!$C$1:$CZ$1,0))="","-",INDEX('ce raw data'!$C$2:$CZ$3000,MATCH(1,INDEX(('ce raw data'!$A$2:$A$3000=C569)*('ce raw data'!$B$2:$B$3000=$B586),,),0),MATCH(I572,'ce raw data'!$C$1:$CZ$1,0))),"-")</f>
        <v>-</v>
      </c>
      <c r="J586" s="8" t="str">
        <f>IFERROR(IF(INDEX('ce raw data'!$C$2:$CZ$3000,MATCH(1,INDEX(('ce raw data'!$A$2:$A$3000=C569)*('ce raw data'!$B$2:$B$3000=$B586),,),0),MATCH(J572,'ce raw data'!$C$1:$CZ$1,0))="","-",INDEX('ce raw data'!$C$2:$CZ$3000,MATCH(1,INDEX(('ce raw data'!$A$2:$A$3000=C569)*('ce raw data'!$B$2:$B$3000=$B586),,),0),MATCH(J572,'ce raw data'!$C$1:$CZ$1,0))),"-")</f>
        <v>-</v>
      </c>
      <c r="K586" s="8" t="str">
        <f>IFERROR(IF(INDEX('ce raw data'!$C$2:$CZ$3000,MATCH(1,INDEX(('ce raw data'!$A$2:$A$3000=C569)*('ce raw data'!$B$2:$B$3000=$B586),,),0),MATCH(K572,'ce raw data'!$C$1:$CZ$1,0))="","-",INDEX('ce raw data'!$C$2:$CZ$3000,MATCH(1,INDEX(('ce raw data'!$A$2:$A$3000=C569)*('ce raw data'!$B$2:$B$3000=$B586),,),0),MATCH(K572,'ce raw data'!$C$1:$CZ$1,0))),"-")</f>
        <v>-</v>
      </c>
      <c r="L586" s="8" t="str">
        <f>IFERROR(IF(INDEX('ce raw data'!$C$2:$CZ$3000,MATCH(1,INDEX(('ce raw data'!$A$2:$A$3000=C569)*('ce raw data'!$B$2:$B$3000=$B586),,),0),MATCH(L572,'ce raw data'!$C$1:$CZ$1,0))="","-",INDEX('ce raw data'!$C$2:$CZ$3000,MATCH(1,INDEX(('ce raw data'!$A$2:$A$3000=C569)*('ce raw data'!$B$2:$B$3000=$B586),,),0),MATCH(L572,'ce raw data'!$C$1:$CZ$1,0))),"-")</f>
        <v>-</v>
      </c>
      <c r="M586" s="8" t="str">
        <f>IFERROR(IF(INDEX('ce raw data'!$C$2:$CZ$3000,MATCH(1,INDEX(('ce raw data'!$A$2:$A$3000=C569)*('ce raw data'!$B$2:$B$3000=$B586),,),0),MATCH(M572,'ce raw data'!$C$1:$CZ$1,0))="","-",INDEX('ce raw data'!$C$2:$CZ$3000,MATCH(1,INDEX(('ce raw data'!$A$2:$A$3000=C569)*('ce raw data'!$B$2:$B$3000=$B586),,),0),MATCH(M572,'ce raw data'!$C$1:$CZ$1,0))),"-")</f>
        <v>-</v>
      </c>
      <c r="N586" s="8" t="str">
        <f>IFERROR(IF(INDEX('ce raw data'!$C$2:$CZ$3000,MATCH(1,INDEX(('ce raw data'!$A$2:$A$3000=C569)*('ce raw data'!$B$2:$B$3000=$B586),,),0),MATCH(N572,'ce raw data'!$C$1:$CZ$1,0))="","-",INDEX('ce raw data'!$C$2:$CZ$3000,MATCH(1,INDEX(('ce raw data'!$A$2:$A$3000=C569)*('ce raw data'!$B$2:$B$3000=$B586),,),0),MATCH(N572,'ce raw data'!$C$1:$CZ$1,0))),"-")</f>
        <v>-</v>
      </c>
    </row>
    <row r="587" spans="2:14" hidden="1" x14ac:dyDescent="0.4">
      <c r="B587" s="10"/>
      <c r="C587" s="8" t="str">
        <f>IFERROR(IF(INDEX('ce raw data'!$C$2:$CZ$3000,MATCH(1,INDEX(('ce raw data'!$A$2:$A$3000=C569)*('ce raw data'!$B$2:$B$3000=$B588),,),0),MATCH(SUBSTITUTE(C572,"Allele","Height"),'ce raw data'!$C$1:$CZ$1,0))="","-",INDEX('ce raw data'!$C$2:$CZ$3000,MATCH(1,INDEX(('ce raw data'!$A$2:$A$3000=C569)*('ce raw data'!$B$2:$B$3000=$B588),,),0),MATCH(SUBSTITUTE(C572,"Allele","Height"),'ce raw data'!$C$1:$CZ$1,0))),"-")</f>
        <v>-</v>
      </c>
      <c r="D587" s="8" t="str">
        <f>IFERROR(IF(INDEX('ce raw data'!$C$2:$CZ$3000,MATCH(1,INDEX(('ce raw data'!$A$2:$A$3000=C569)*('ce raw data'!$B$2:$B$3000=$B588),,),0),MATCH(SUBSTITUTE(D572,"Allele","Height"),'ce raw data'!$C$1:$CZ$1,0))="","-",INDEX('ce raw data'!$C$2:$CZ$3000,MATCH(1,INDEX(('ce raw data'!$A$2:$A$3000=C569)*('ce raw data'!$B$2:$B$3000=$B588),,),0),MATCH(SUBSTITUTE(D572,"Allele","Height"),'ce raw data'!$C$1:$CZ$1,0))),"-")</f>
        <v>-</v>
      </c>
      <c r="E587" s="8" t="str">
        <f>IFERROR(IF(INDEX('ce raw data'!$C$2:$CZ$3000,MATCH(1,INDEX(('ce raw data'!$A$2:$A$3000=C569)*('ce raw data'!$B$2:$B$3000=$B588),,),0),MATCH(SUBSTITUTE(E572,"Allele","Height"),'ce raw data'!$C$1:$CZ$1,0))="","-",INDEX('ce raw data'!$C$2:$CZ$3000,MATCH(1,INDEX(('ce raw data'!$A$2:$A$3000=C569)*('ce raw data'!$B$2:$B$3000=$B588),,),0),MATCH(SUBSTITUTE(E572,"Allele","Height"),'ce raw data'!$C$1:$CZ$1,0))),"-")</f>
        <v>-</v>
      </c>
      <c r="F587" s="8" t="str">
        <f>IFERROR(IF(INDEX('ce raw data'!$C$2:$CZ$3000,MATCH(1,INDEX(('ce raw data'!$A$2:$A$3000=C569)*('ce raw data'!$B$2:$B$3000=$B588),,),0),MATCH(SUBSTITUTE(F572,"Allele","Height"),'ce raw data'!$C$1:$CZ$1,0))="","-",INDEX('ce raw data'!$C$2:$CZ$3000,MATCH(1,INDEX(('ce raw data'!$A$2:$A$3000=C569)*('ce raw data'!$B$2:$B$3000=$B588),,),0),MATCH(SUBSTITUTE(F572,"Allele","Height"),'ce raw data'!$C$1:$CZ$1,0))),"-")</f>
        <v>-</v>
      </c>
      <c r="G587" s="8" t="str">
        <f>IFERROR(IF(INDEX('ce raw data'!$C$2:$CZ$3000,MATCH(1,INDEX(('ce raw data'!$A$2:$A$3000=C569)*('ce raw data'!$B$2:$B$3000=$B588),,),0),MATCH(SUBSTITUTE(G572,"Allele","Height"),'ce raw data'!$C$1:$CZ$1,0))="","-",INDEX('ce raw data'!$C$2:$CZ$3000,MATCH(1,INDEX(('ce raw data'!$A$2:$A$3000=C569)*('ce raw data'!$B$2:$B$3000=$B588),,),0),MATCH(SUBSTITUTE(G572,"Allele","Height"),'ce raw data'!$C$1:$CZ$1,0))),"-")</f>
        <v>-</v>
      </c>
      <c r="H587" s="8" t="str">
        <f>IFERROR(IF(INDEX('ce raw data'!$C$2:$CZ$3000,MATCH(1,INDEX(('ce raw data'!$A$2:$A$3000=C569)*('ce raw data'!$B$2:$B$3000=$B588),,),0),MATCH(SUBSTITUTE(H572,"Allele","Height"),'ce raw data'!$C$1:$CZ$1,0))="","-",INDEX('ce raw data'!$C$2:$CZ$3000,MATCH(1,INDEX(('ce raw data'!$A$2:$A$3000=C569)*('ce raw data'!$B$2:$B$3000=$B588),,),0),MATCH(SUBSTITUTE(H572,"Allele","Height"),'ce raw data'!$C$1:$CZ$1,0))),"-")</f>
        <v>-</v>
      </c>
      <c r="I587" s="8" t="str">
        <f>IFERROR(IF(INDEX('ce raw data'!$C$2:$CZ$3000,MATCH(1,INDEX(('ce raw data'!$A$2:$A$3000=C569)*('ce raw data'!$B$2:$B$3000=$B588),,),0),MATCH(SUBSTITUTE(I572,"Allele","Height"),'ce raw data'!$C$1:$CZ$1,0))="","-",INDEX('ce raw data'!$C$2:$CZ$3000,MATCH(1,INDEX(('ce raw data'!$A$2:$A$3000=C569)*('ce raw data'!$B$2:$B$3000=$B588),,),0),MATCH(SUBSTITUTE(I572,"Allele","Height"),'ce raw data'!$C$1:$CZ$1,0))),"-")</f>
        <v>-</v>
      </c>
      <c r="J587" s="8" t="str">
        <f>IFERROR(IF(INDEX('ce raw data'!$C$2:$CZ$3000,MATCH(1,INDEX(('ce raw data'!$A$2:$A$3000=C569)*('ce raw data'!$B$2:$B$3000=$B588),,),0),MATCH(SUBSTITUTE(J572,"Allele","Height"),'ce raw data'!$C$1:$CZ$1,0))="","-",INDEX('ce raw data'!$C$2:$CZ$3000,MATCH(1,INDEX(('ce raw data'!$A$2:$A$3000=C569)*('ce raw data'!$B$2:$B$3000=$B588),,),0),MATCH(SUBSTITUTE(J572,"Allele","Height"),'ce raw data'!$C$1:$CZ$1,0))),"-")</f>
        <v>-</v>
      </c>
      <c r="K587" s="8" t="str">
        <f>IFERROR(IF(INDEX('ce raw data'!$C$2:$CZ$3000,MATCH(1,INDEX(('ce raw data'!$A$2:$A$3000=C569)*('ce raw data'!$B$2:$B$3000=$B588),,),0),MATCH(SUBSTITUTE(K572,"Allele","Height"),'ce raw data'!$C$1:$CZ$1,0))="","-",INDEX('ce raw data'!$C$2:$CZ$3000,MATCH(1,INDEX(('ce raw data'!$A$2:$A$3000=C569)*('ce raw data'!$B$2:$B$3000=$B588),,),0),MATCH(SUBSTITUTE(K572,"Allele","Height"),'ce raw data'!$C$1:$CZ$1,0))),"-")</f>
        <v>-</v>
      </c>
      <c r="L587" s="8" t="str">
        <f>IFERROR(IF(INDEX('ce raw data'!$C$2:$CZ$3000,MATCH(1,INDEX(('ce raw data'!$A$2:$A$3000=C569)*('ce raw data'!$B$2:$B$3000=$B588),,),0),MATCH(SUBSTITUTE(L572,"Allele","Height"),'ce raw data'!$C$1:$CZ$1,0))="","-",INDEX('ce raw data'!$C$2:$CZ$3000,MATCH(1,INDEX(('ce raw data'!$A$2:$A$3000=C569)*('ce raw data'!$B$2:$B$3000=$B588),,),0),MATCH(SUBSTITUTE(L572,"Allele","Height"),'ce raw data'!$C$1:$CZ$1,0))),"-")</f>
        <v>-</v>
      </c>
      <c r="M587" s="8" t="str">
        <f>IFERROR(IF(INDEX('ce raw data'!$C$2:$CZ$3000,MATCH(1,INDEX(('ce raw data'!$A$2:$A$3000=C569)*('ce raw data'!$B$2:$B$3000=$B588),,),0),MATCH(SUBSTITUTE(M572,"Allele","Height"),'ce raw data'!$C$1:$CZ$1,0))="","-",INDEX('ce raw data'!$C$2:$CZ$3000,MATCH(1,INDEX(('ce raw data'!$A$2:$A$3000=C569)*('ce raw data'!$B$2:$B$3000=$B588),,),0),MATCH(SUBSTITUTE(M572,"Allele","Height"),'ce raw data'!$C$1:$CZ$1,0))),"-")</f>
        <v>-</v>
      </c>
      <c r="N587" s="8" t="str">
        <f>IFERROR(IF(INDEX('ce raw data'!$C$2:$CZ$3000,MATCH(1,INDEX(('ce raw data'!$A$2:$A$3000=C569)*('ce raw data'!$B$2:$B$3000=$B588),,),0),MATCH(SUBSTITUTE(N572,"Allele","Height"),'ce raw data'!$C$1:$CZ$1,0))="","-",INDEX('ce raw data'!$C$2:$CZ$3000,MATCH(1,INDEX(('ce raw data'!$A$2:$A$3000=C569)*('ce raw data'!$B$2:$B$3000=$B588),,),0),MATCH(SUBSTITUTE(N572,"Allele","Height"),'ce raw data'!$C$1:$CZ$1,0))),"-")</f>
        <v>-</v>
      </c>
    </row>
    <row r="588" spans="2:14" x14ac:dyDescent="0.4">
      <c r="B588" s="11" t="str">
        <f>'Allele Call Table'!$A$85</f>
        <v>D16S539</v>
      </c>
      <c r="C588" s="8" t="str">
        <f>IFERROR(IF(INDEX('ce raw data'!$C$2:$CZ$3000,MATCH(1,INDEX(('ce raw data'!$A$2:$A$3000=C569)*('ce raw data'!$B$2:$B$3000=$B588),,),0),MATCH(C572,'ce raw data'!$C$1:$CZ$1,0))="","-",INDEX('ce raw data'!$C$2:$CZ$3000,MATCH(1,INDEX(('ce raw data'!$A$2:$A$3000=C569)*('ce raw data'!$B$2:$B$3000=$B588),,),0),MATCH(C572,'ce raw data'!$C$1:$CZ$1,0))),"-")</f>
        <v>-</v>
      </c>
      <c r="D588" s="8" t="str">
        <f>IFERROR(IF(INDEX('ce raw data'!$C$2:$CZ$3000,MATCH(1,INDEX(('ce raw data'!$A$2:$A$3000=C569)*('ce raw data'!$B$2:$B$3000=$B588),,),0),MATCH(D572,'ce raw data'!$C$1:$CZ$1,0))="","-",INDEX('ce raw data'!$C$2:$CZ$3000,MATCH(1,INDEX(('ce raw data'!$A$2:$A$3000=C569)*('ce raw data'!$B$2:$B$3000=$B588),,),0),MATCH(D572,'ce raw data'!$C$1:$CZ$1,0))),"-")</f>
        <v>-</v>
      </c>
      <c r="E588" s="8" t="str">
        <f>IFERROR(IF(INDEX('ce raw data'!$C$2:$CZ$3000,MATCH(1,INDEX(('ce raw data'!$A$2:$A$3000=C569)*('ce raw data'!$B$2:$B$3000=$B588),,),0),MATCH(E572,'ce raw data'!$C$1:$CZ$1,0))="","-",INDEX('ce raw data'!$C$2:$CZ$3000,MATCH(1,INDEX(('ce raw data'!$A$2:$A$3000=C569)*('ce raw data'!$B$2:$B$3000=$B588),,),0),MATCH(E572,'ce raw data'!$C$1:$CZ$1,0))),"-")</f>
        <v>-</v>
      </c>
      <c r="F588" s="8" t="str">
        <f>IFERROR(IF(INDEX('ce raw data'!$C$2:$CZ$3000,MATCH(1,INDEX(('ce raw data'!$A$2:$A$3000=C569)*('ce raw data'!$B$2:$B$3000=$B588),,),0),MATCH(F572,'ce raw data'!$C$1:$CZ$1,0))="","-",INDEX('ce raw data'!$C$2:$CZ$3000,MATCH(1,INDEX(('ce raw data'!$A$2:$A$3000=C569)*('ce raw data'!$B$2:$B$3000=$B588),,),0),MATCH(F572,'ce raw data'!$C$1:$CZ$1,0))),"-")</f>
        <v>-</v>
      </c>
      <c r="G588" s="8" t="str">
        <f>IFERROR(IF(INDEX('ce raw data'!$C$2:$CZ$3000,MATCH(1,INDEX(('ce raw data'!$A$2:$A$3000=C569)*('ce raw data'!$B$2:$B$3000=$B588),,),0),MATCH(G572,'ce raw data'!$C$1:$CZ$1,0))="","-",INDEX('ce raw data'!$C$2:$CZ$3000,MATCH(1,INDEX(('ce raw data'!$A$2:$A$3000=C569)*('ce raw data'!$B$2:$B$3000=$B588),,),0),MATCH(G572,'ce raw data'!$C$1:$CZ$1,0))),"-")</f>
        <v>-</v>
      </c>
      <c r="H588" s="8" t="str">
        <f>IFERROR(IF(INDEX('ce raw data'!$C$2:$CZ$3000,MATCH(1,INDEX(('ce raw data'!$A$2:$A$3000=C569)*('ce raw data'!$B$2:$B$3000=$B588),,),0),MATCH(H572,'ce raw data'!$C$1:$CZ$1,0))="","-",INDEX('ce raw data'!$C$2:$CZ$3000,MATCH(1,INDEX(('ce raw data'!$A$2:$A$3000=C569)*('ce raw data'!$B$2:$B$3000=$B588),,),0),MATCH(H572,'ce raw data'!$C$1:$CZ$1,0))),"-")</f>
        <v>-</v>
      </c>
      <c r="I588" s="8" t="str">
        <f>IFERROR(IF(INDEX('ce raw data'!$C$2:$CZ$3000,MATCH(1,INDEX(('ce raw data'!$A$2:$A$3000=C569)*('ce raw data'!$B$2:$B$3000=$B588),,),0),MATCH(I572,'ce raw data'!$C$1:$CZ$1,0))="","-",INDEX('ce raw data'!$C$2:$CZ$3000,MATCH(1,INDEX(('ce raw data'!$A$2:$A$3000=C569)*('ce raw data'!$B$2:$B$3000=$B588),,),0),MATCH(I572,'ce raw data'!$C$1:$CZ$1,0))),"-")</f>
        <v>-</v>
      </c>
      <c r="J588" s="8" t="str">
        <f>IFERROR(IF(INDEX('ce raw data'!$C$2:$CZ$3000,MATCH(1,INDEX(('ce raw data'!$A$2:$A$3000=C569)*('ce raw data'!$B$2:$B$3000=$B588),,),0),MATCH(J572,'ce raw data'!$C$1:$CZ$1,0))="","-",INDEX('ce raw data'!$C$2:$CZ$3000,MATCH(1,INDEX(('ce raw data'!$A$2:$A$3000=C569)*('ce raw data'!$B$2:$B$3000=$B588),,),0),MATCH(J572,'ce raw data'!$C$1:$CZ$1,0))),"-")</f>
        <v>-</v>
      </c>
      <c r="K588" s="8" t="str">
        <f>IFERROR(IF(INDEX('ce raw data'!$C$2:$CZ$3000,MATCH(1,INDEX(('ce raw data'!$A$2:$A$3000=C569)*('ce raw data'!$B$2:$B$3000=$B588),,),0),MATCH(K572,'ce raw data'!$C$1:$CZ$1,0))="","-",INDEX('ce raw data'!$C$2:$CZ$3000,MATCH(1,INDEX(('ce raw data'!$A$2:$A$3000=C569)*('ce raw data'!$B$2:$B$3000=$B588),,),0),MATCH(K572,'ce raw data'!$C$1:$CZ$1,0))),"-")</f>
        <v>-</v>
      </c>
      <c r="L588" s="8" t="str">
        <f>IFERROR(IF(INDEX('ce raw data'!$C$2:$CZ$3000,MATCH(1,INDEX(('ce raw data'!$A$2:$A$3000=C569)*('ce raw data'!$B$2:$B$3000=$B588),,),0),MATCH(L572,'ce raw data'!$C$1:$CZ$1,0))="","-",INDEX('ce raw data'!$C$2:$CZ$3000,MATCH(1,INDEX(('ce raw data'!$A$2:$A$3000=C569)*('ce raw data'!$B$2:$B$3000=$B588),,),0),MATCH(L572,'ce raw data'!$C$1:$CZ$1,0))),"-")</f>
        <v>-</v>
      </c>
      <c r="M588" s="8" t="str">
        <f>IFERROR(IF(INDEX('ce raw data'!$C$2:$CZ$3000,MATCH(1,INDEX(('ce raw data'!$A$2:$A$3000=C569)*('ce raw data'!$B$2:$B$3000=$B588),,),0),MATCH(M572,'ce raw data'!$C$1:$CZ$1,0))="","-",INDEX('ce raw data'!$C$2:$CZ$3000,MATCH(1,INDEX(('ce raw data'!$A$2:$A$3000=C569)*('ce raw data'!$B$2:$B$3000=$B588),,),0),MATCH(M572,'ce raw data'!$C$1:$CZ$1,0))),"-")</f>
        <v>-</v>
      </c>
      <c r="N588" s="8" t="str">
        <f>IFERROR(IF(INDEX('ce raw data'!$C$2:$CZ$3000,MATCH(1,INDEX(('ce raw data'!$A$2:$A$3000=C569)*('ce raw data'!$B$2:$B$3000=$B588),,),0),MATCH(N572,'ce raw data'!$C$1:$CZ$1,0))="","-",INDEX('ce raw data'!$C$2:$CZ$3000,MATCH(1,INDEX(('ce raw data'!$A$2:$A$3000=C569)*('ce raw data'!$B$2:$B$3000=$B588),,),0),MATCH(N572,'ce raw data'!$C$1:$CZ$1,0))),"-")</f>
        <v>-</v>
      </c>
    </row>
    <row r="589" spans="2:14" hidden="1" x14ac:dyDescent="0.4">
      <c r="B589" s="11"/>
      <c r="C589" s="8" t="str">
        <f>IFERROR(IF(INDEX('ce raw data'!$C$2:$CZ$3000,MATCH(1,INDEX(('ce raw data'!$A$2:$A$3000=C569)*('ce raw data'!$B$2:$B$3000=$B590),,),0),MATCH(SUBSTITUTE(C572,"Allele","Height"),'ce raw data'!$C$1:$CZ$1,0))="","-",INDEX('ce raw data'!$C$2:$CZ$3000,MATCH(1,INDEX(('ce raw data'!$A$2:$A$3000=C569)*('ce raw data'!$B$2:$B$3000=$B590),,),0),MATCH(SUBSTITUTE(C572,"Allele","Height"),'ce raw data'!$C$1:$CZ$1,0))),"-")</f>
        <v>-</v>
      </c>
      <c r="D589" s="8" t="str">
        <f>IFERROR(IF(INDEX('ce raw data'!$C$2:$CZ$3000,MATCH(1,INDEX(('ce raw data'!$A$2:$A$3000=C569)*('ce raw data'!$B$2:$B$3000=$B590),,),0),MATCH(SUBSTITUTE(D572,"Allele","Height"),'ce raw data'!$C$1:$CZ$1,0))="","-",INDEX('ce raw data'!$C$2:$CZ$3000,MATCH(1,INDEX(('ce raw data'!$A$2:$A$3000=C569)*('ce raw data'!$B$2:$B$3000=$B590),,),0),MATCH(SUBSTITUTE(D572,"Allele","Height"),'ce raw data'!$C$1:$CZ$1,0))),"-")</f>
        <v>-</v>
      </c>
      <c r="E589" s="8" t="str">
        <f>IFERROR(IF(INDEX('ce raw data'!$C$2:$CZ$3000,MATCH(1,INDEX(('ce raw data'!$A$2:$A$3000=C569)*('ce raw data'!$B$2:$B$3000=$B590),,),0),MATCH(SUBSTITUTE(E572,"Allele","Height"),'ce raw data'!$C$1:$CZ$1,0))="","-",INDEX('ce raw data'!$C$2:$CZ$3000,MATCH(1,INDEX(('ce raw data'!$A$2:$A$3000=C569)*('ce raw data'!$B$2:$B$3000=$B590),,),0),MATCH(SUBSTITUTE(E572,"Allele","Height"),'ce raw data'!$C$1:$CZ$1,0))),"-")</f>
        <v>-</v>
      </c>
      <c r="F589" s="8" t="str">
        <f>IFERROR(IF(INDEX('ce raw data'!$C$2:$CZ$3000,MATCH(1,INDEX(('ce raw data'!$A$2:$A$3000=C569)*('ce raw data'!$B$2:$B$3000=$B590),,),0),MATCH(SUBSTITUTE(F572,"Allele","Height"),'ce raw data'!$C$1:$CZ$1,0))="","-",INDEX('ce raw data'!$C$2:$CZ$3000,MATCH(1,INDEX(('ce raw data'!$A$2:$A$3000=C569)*('ce raw data'!$B$2:$B$3000=$B590),,),0),MATCH(SUBSTITUTE(F572,"Allele","Height"),'ce raw data'!$C$1:$CZ$1,0))),"-")</f>
        <v>-</v>
      </c>
      <c r="G589" s="8" t="str">
        <f>IFERROR(IF(INDEX('ce raw data'!$C$2:$CZ$3000,MATCH(1,INDEX(('ce raw data'!$A$2:$A$3000=C569)*('ce raw data'!$B$2:$B$3000=$B590),,),0),MATCH(SUBSTITUTE(G572,"Allele","Height"),'ce raw data'!$C$1:$CZ$1,0))="","-",INDEX('ce raw data'!$C$2:$CZ$3000,MATCH(1,INDEX(('ce raw data'!$A$2:$A$3000=C569)*('ce raw data'!$B$2:$B$3000=$B590),,),0),MATCH(SUBSTITUTE(G572,"Allele","Height"),'ce raw data'!$C$1:$CZ$1,0))),"-")</f>
        <v>-</v>
      </c>
      <c r="H589" s="8" t="str">
        <f>IFERROR(IF(INDEX('ce raw data'!$C$2:$CZ$3000,MATCH(1,INDEX(('ce raw data'!$A$2:$A$3000=C569)*('ce raw data'!$B$2:$B$3000=$B590),,),0),MATCH(SUBSTITUTE(H572,"Allele","Height"),'ce raw data'!$C$1:$CZ$1,0))="","-",INDEX('ce raw data'!$C$2:$CZ$3000,MATCH(1,INDEX(('ce raw data'!$A$2:$A$3000=C569)*('ce raw data'!$B$2:$B$3000=$B590),,),0),MATCH(SUBSTITUTE(H572,"Allele","Height"),'ce raw data'!$C$1:$CZ$1,0))),"-")</f>
        <v>-</v>
      </c>
      <c r="I589" s="8" t="str">
        <f>IFERROR(IF(INDEX('ce raw data'!$C$2:$CZ$3000,MATCH(1,INDEX(('ce raw data'!$A$2:$A$3000=C569)*('ce raw data'!$B$2:$B$3000=$B590),,),0),MATCH(SUBSTITUTE(I572,"Allele","Height"),'ce raw data'!$C$1:$CZ$1,0))="","-",INDEX('ce raw data'!$C$2:$CZ$3000,MATCH(1,INDEX(('ce raw data'!$A$2:$A$3000=C569)*('ce raw data'!$B$2:$B$3000=$B590),,),0),MATCH(SUBSTITUTE(I572,"Allele","Height"),'ce raw data'!$C$1:$CZ$1,0))),"-")</f>
        <v>-</v>
      </c>
      <c r="J589" s="8" t="str">
        <f>IFERROR(IF(INDEX('ce raw data'!$C$2:$CZ$3000,MATCH(1,INDEX(('ce raw data'!$A$2:$A$3000=C569)*('ce raw data'!$B$2:$B$3000=$B590),,),0),MATCH(SUBSTITUTE(J572,"Allele","Height"),'ce raw data'!$C$1:$CZ$1,0))="","-",INDEX('ce raw data'!$C$2:$CZ$3000,MATCH(1,INDEX(('ce raw data'!$A$2:$A$3000=C569)*('ce raw data'!$B$2:$B$3000=$B590),,),0),MATCH(SUBSTITUTE(J572,"Allele","Height"),'ce raw data'!$C$1:$CZ$1,0))),"-")</f>
        <v>-</v>
      </c>
      <c r="K589" s="8" t="str">
        <f>IFERROR(IF(INDEX('ce raw data'!$C$2:$CZ$3000,MATCH(1,INDEX(('ce raw data'!$A$2:$A$3000=C569)*('ce raw data'!$B$2:$B$3000=$B590),,),0),MATCH(SUBSTITUTE(K572,"Allele","Height"),'ce raw data'!$C$1:$CZ$1,0))="","-",INDEX('ce raw data'!$C$2:$CZ$3000,MATCH(1,INDEX(('ce raw data'!$A$2:$A$3000=C569)*('ce raw data'!$B$2:$B$3000=$B590),,),0),MATCH(SUBSTITUTE(K572,"Allele","Height"),'ce raw data'!$C$1:$CZ$1,0))),"-")</f>
        <v>-</v>
      </c>
      <c r="L589" s="8" t="str">
        <f>IFERROR(IF(INDEX('ce raw data'!$C$2:$CZ$3000,MATCH(1,INDEX(('ce raw data'!$A$2:$A$3000=C569)*('ce raw data'!$B$2:$B$3000=$B590),,),0),MATCH(SUBSTITUTE(L572,"Allele","Height"),'ce raw data'!$C$1:$CZ$1,0))="","-",INDEX('ce raw data'!$C$2:$CZ$3000,MATCH(1,INDEX(('ce raw data'!$A$2:$A$3000=C569)*('ce raw data'!$B$2:$B$3000=$B590),,),0),MATCH(SUBSTITUTE(L572,"Allele","Height"),'ce raw data'!$C$1:$CZ$1,0))),"-")</f>
        <v>-</v>
      </c>
      <c r="M589" s="8" t="str">
        <f>IFERROR(IF(INDEX('ce raw data'!$C$2:$CZ$3000,MATCH(1,INDEX(('ce raw data'!$A$2:$A$3000=C569)*('ce raw data'!$B$2:$B$3000=$B590),,),0),MATCH(SUBSTITUTE(M572,"Allele","Height"),'ce raw data'!$C$1:$CZ$1,0))="","-",INDEX('ce raw data'!$C$2:$CZ$3000,MATCH(1,INDEX(('ce raw data'!$A$2:$A$3000=C569)*('ce raw data'!$B$2:$B$3000=$B590),,),0),MATCH(SUBSTITUTE(M572,"Allele","Height"),'ce raw data'!$C$1:$CZ$1,0))),"-")</f>
        <v>-</v>
      </c>
      <c r="N589" s="8" t="str">
        <f>IFERROR(IF(INDEX('ce raw data'!$C$2:$CZ$3000,MATCH(1,INDEX(('ce raw data'!$A$2:$A$3000=C569)*('ce raw data'!$B$2:$B$3000=$B590),,),0),MATCH(SUBSTITUTE(N572,"Allele","Height"),'ce raw data'!$C$1:$CZ$1,0))="","-",INDEX('ce raw data'!$C$2:$CZ$3000,MATCH(1,INDEX(('ce raw data'!$A$2:$A$3000=C569)*('ce raw data'!$B$2:$B$3000=$B590),,),0),MATCH(SUBSTITUTE(N572,"Allele","Height"),'ce raw data'!$C$1:$CZ$1,0))),"-")</f>
        <v>-</v>
      </c>
    </row>
    <row r="590" spans="2:14" x14ac:dyDescent="0.4">
      <c r="B590" s="11" t="str">
        <f>'Allele Call Table'!$A$87</f>
        <v>D18S51</v>
      </c>
      <c r="C590" s="8" t="str">
        <f>IFERROR(IF(INDEX('ce raw data'!$C$2:$CZ$3000,MATCH(1,INDEX(('ce raw data'!$A$2:$A$3000=C569)*('ce raw data'!$B$2:$B$3000=$B590),,),0),MATCH(C572,'ce raw data'!$C$1:$CZ$1,0))="","-",INDEX('ce raw data'!$C$2:$CZ$3000,MATCH(1,INDEX(('ce raw data'!$A$2:$A$3000=C569)*('ce raw data'!$B$2:$B$3000=$B590),,),0),MATCH(C572,'ce raw data'!$C$1:$CZ$1,0))),"-")</f>
        <v>-</v>
      </c>
      <c r="D590" s="8" t="str">
        <f>IFERROR(IF(INDEX('ce raw data'!$C$2:$CZ$3000,MATCH(1,INDEX(('ce raw data'!$A$2:$A$3000=C569)*('ce raw data'!$B$2:$B$3000=$B590),,),0),MATCH(D572,'ce raw data'!$C$1:$CZ$1,0))="","-",INDEX('ce raw data'!$C$2:$CZ$3000,MATCH(1,INDEX(('ce raw data'!$A$2:$A$3000=C569)*('ce raw data'!$B$2:$B$3000=$B590),,),0),MATCH(D572,'ce raw data'!$C$1:$CZ$1,0))),"-")</f>
        <v>-</v>
      </c>
      <c r="E590" s="8" t="str">
        <f>IFERROR(IF(INDEX('ce raw data'!$C$2:$CZ$3000,MATCH(1,INDEX(('ce raw data'!$A$2:$A$3000=C569)*('ce raw data'!$B$2:$B$3000=$B590),,),0),MATCH(E572,'ce raw data'!$C$1:$CZ$1,0))="","-",INDEX('ce raw data'!$C$2:$CZ$3000,MATCH(1,INDEX(('ce raw data'!$A$2:$A$3000=C569)*('ce raw data'!$B$2:$B$3000=$B590),,),0),MATCH(E572,'ce raw data'!$C$1:$CZ$1,0))),"-")</f>
        <v>-</v>
      </c>
      <c r="F590" s="8" t="str">
        <f>IFERROR(IF(INDEX('ce raw data'!$C$2:$CZ$3000,MATCH(1,INDEX(('ce raw data'!$A$2:$A$3000=C569)*('ce raw data'!$B$2:$B$3000=$B590),,),0),MATCH(F572,'ce raw data'!$C$1:$CZ$1,0))="","-",INDEX('ce raw data'!$C$2:$CZ$3000,MATCH(1,INDEX(('ce raw data'!$A$2:$A$3000=C569)*('ce raw data'!$B$2:$B$3000=$B590),,),0),MATCH(F572,'ce raw data'!$C$1:$CZ$1,0))),"-")</f>
        <v>-</v>
      </c>
      <c r="G590" s="8" t="str">
        <f>IFERROR(IF(INDEX('ce raw data'!$C$2:$CZ$3000,MATCH(1,INDEX(('ce raw data'!$A$2:$A$3000=C569)*('ce raw data'!$B$2:$B$3000=$B590),,),0),MATCH(G572,'ce raw data'!$C$1:$CZ$1,0))="","-",INDEX('ce raw data'!$C$2:$CZ$3000,MATCH(1,INDEX(('ce raw data'!$A$2:$A$3000=C569)*('ce raw data'!$B$2:$B$3000=$B590),,),0),MATCH(G572,'ce raw data'!$C$1:$CZ$1,0))),"-")</f>
        <v>-</v>
      </c>
      <c r="H590" s="8" t="str">
        <f>IFERROR(IF(INDEX('ce raw data'!$C$2:$CZ$3000,MATCH(1,INDEX(('ce raw data'!$A$2:$A$3000=C569)*('ce raw data'!$B$2:$B$3000=$B590),,),0),MATCH(H572,'ce raw data'!$C$1:$CZ$1,0))="","-",INDEX('ce raw data'!$C$2:$CZ$3000,MATCH(1,INDEX(('ce raw data'!$A$2:$A$3000=C569)*('ce raw data'!$B$2:$B$3000=$B590),,),0),MATCH(H572,'ce raw data'!$C$1:$CZ$1,0))),"-")</f>
        <v>-</v>
      </c>
      <c r="I590" s="8" t="str">
        <f>IFERROR(IF(INDEX('ce raw data'!$C$2:$CZ$3000,MATCH(1,INDEX(('ce raw data'!$A$2:$A$3000=C569)*('ce raw data'!$B$2:$B$3000=$B590),,),0),MATCH(I572,'ce raw data'!$C$1:$CZ$1,0))="","-",INDEX('ce raw data'!$C$2:$CZ$3000,MATCH(1,INDEX(('ce raw data'!$A$2:$A$3000=C569)*('ce raw data'!$B$2:$B$3000=$B590),,),0),MATCH(I572,'ce raw data'!$C$1:$CZ$1,0))),"-")</f>
        <v>-</v>
      </c>
      <c r="J590" s="8" t="str">
        <f>IFERROR(IF(INDEX('ce raw data'!$C$2:$CZ$3000,MATCH(1,INDEX(('ce raw data'!$A$2:$A$3000=C569)*('ce raw data'!$B$2:$B$3000=$B590),,),0),MATCH(J572,'ce raw data'!$C$1:$CZ$1,0))="","-",INDEX('ce raw data'!$C$2:$CZ$3000,MATCH(1,INDEX(('ce raw data'!$A$2:$A$3000=C569)*('ce raw data'!$B$2:$B$3000=$B590),,),0),MATCH(J572,'ce raw data'!$C$1:$CZ$1,0))),"-")</f>
        <v>-</v>
      </c>
      <c r="K590" s="8" t="str">
        <f>IFERROR(IF(INDEX('ce raw data'!$C$2:$CZ$3000,MATCH(1,INDEX(('ce raw data'!$A$2:$A$3000=C569)*('ce raw data'!$B$2:$B$3000=$B590),,),0),MATCH(K572,'ce raw data'!$C$1:$CZ$1,0))="","-",INDEX('ce raw data'!$C$2:$CZ$3000,MATCH(1,INDEX(('ce raw data'!$A$2:$A$3000=C569)*('ce raw data'!$B$2:$B$3000=$B590),,),0),MATCH(K572,'ce raw data'!$C$1:$CZ$1,0))),"-")</f>
        <v>-</v>
      </c>
      <c r="L590" s="8" t="str">
        <f>IFERROR(IF(INDEX('ce raw data'!$C$2:$CZ$3000,MATCH(1,INDEX(('ce raw data'!$A$2:$A$3000=C569)*('ce raw data'!$B$2:$B$3000=$B590),,),0),MATCH(L572,'ce raw data'!$C$1:$CZ$1,0))="","-",INDEX('ce raw data'!$C$2:$CZ$3000,MATCH(1,INDEX(('ce raw data'!$A$2:$A$3000=C569)*('ce raw data'!$B$2:$B$3000=$B590),,),0),MATCH(L572,'ce raw data'!$C$1:$CZ$1,0))),"-")</f>
        <v>-</v>
      </c>
      <c r="M590" s="8" t="str">
        <f>IFERROR(IF(INDEX('ce raw data'!$C$2:$CZ$3000,MATCH(1,INDEX(('ce raw data'!$A$2:$A$3000=C569)*('ce raw data'!$B$2:$B$3000=$B590),,),0),MATCH(M572,'ce raw data'!$C$1:$CZ$1,0))="","-",INDEX('ce raw data'!$C$2:$CZ$3000,MATCH(1,INDEX(('ce raw data'!$A$2:$A$3000=C569)*('ce raw data'!$B$2:$B$3000=$B590),,),0),MATCH(M572,'ce raw data'!$C$1:$CZ$1,0))),"-")</f>
        <v>-</v>
      </c>
      <c r="N590" s="8" t="str">
        <f>IFERROR(IF(INDEX('ce raw data'!$C$2:$CZ$3000,MATCH(1,INDEX(('ce raw data'!$A$2:$A$3000=C569)*('ce raw data'!$B$2:$B$3000=$B590),,),0),MATCH(N572,'ce raw data'!$C$1:$CZ$1,0))="","-",INDEX('ce raw data'!$C$2:$CZ$3000,MATCH(1,INDEX(('ce raw data'!$A$2:$A$3000=C569)*('ce raw data'!$B$2:$B$3000=$B590),,),0),MATCH(N572,'ce raw data'!$C$1:$CZ$1,0))),"-")</f>
        <v>-</v>
      </c>
    </row>
    <row r="591" spans="2:14" hidden="1" x14ac:dyDescent="0.4">
      <c r="B591" s="11"/>
      <c r="C591" s="8" t="str">
        <f>IFERROR(IF(INDEX('ce raw data'!$C$2:$CZ$3000,MATCH(1,INDEX(('ce raw data'!$A$2:$A$3000=C569)*('ce raw data'!$B$2:$B$3000=$B592),,),0),MATCH(SUBSTITUTE(C572,"Allele","Height"),'ce raw data'!$C$1:$CZ$1,0))="","-",INDEX('ce raw data'!$C$2:$CZ$3000,MATCH(1,INDEX(('ce raw data'!$A$2:$A$3000=C569)*('ce raw data'!$B$2:$B$3000=$B592),,),0),MATCH(SUBSTITUTE(C572,"Allele","Height"),'ce raw data'!$C$1:$CZ$1,0))),"-")</f>
        <v>-</v>
      </c>
      <c r="D591" s="8" t="str">
        <f>IFERROR(IF(INDEX('ce raw data'!$C$2:$CZ$3000,MATCH(1,INDEX(('ce raw data'!$A$2:$A$3000=C569)*('ce raw data'!$B$2:$B$3000=$B592),,),0),MATCH(SUBSTITUTE(D572,"Allele","Height"),'ce raw data'!$C$1:$CZ$1,0))="","-",INDEX('ce raw data'!$C$2:$CZ$3000,MATCH(1,INDEX(('ce raw data'!$A$2:$A$3000=C569)*('ce raw data'!$B$2:$B$3000=$B592),,),0),MATCH(SUBSTITUTE(D572,"Allele","Height"),'ce raw data'!$C$1:$CZ$1,0))),"-")</f>
        <v>-</v>
      </c>
      <c r="E591" s="8" t="str">
        <f>IFERROR(IF(INDEX('ce raw data'!$C$2:$CZ$3000,MATCH(1,INDEX(('ce raw data'!$A$2:$A$3000=C569)*('ce raw data'!$B$2:$B$3000=$B592),,),0),MATCH(SUBSTITUTE(E572,"Allele","Height"),'ce raw data'!$C$1:$CZ$1,0))="","-",INDEX('ce raw data'!$C$2:$CZ$3000,MATCH(1,INDEX(('ce raw data'!$A$2:$A$3000=C569)*('ce raw data'!$B$2:$B$3000=$B592),,),0),MATCH(SUBSTITUTE(E572,"Allele","Height"),'ce raw data'!$C$1:$CZ$1,0))),"-")</f>
        <v>-</v>
      </c>
      <c r="F591" s="8" t="str">
        <f>IFERROR(IF(INDEX('ce raw data'!$C$2:$CZ$3000,MATCH(1,INDEX(('ce raw data'!$A$2:$A$3000=C569)*('ce raw data'!$B$2:$B$3000=$B592),,),0),MATCH(SUBSTITUTE(F572,"Allele","Height"),'ce raw data'!$C$1:$CZ$1,0))="","-",INDEX('ce raw data'!$C$2:$CZ$3000,MATCH(1,INDEX(('ce raw data'!$A$2:$A$3000=C569)*('ce raw data'!$B$2:$B$3000=$B592),,),0),MATCH(SUBSTITUTE(F572,"Allele","Height"),'ce raw data'!$C$1:$CZ$1,0))),"-")</f>
        <v>-</v>
      </c>
      <c r="G591" s="8" t="str">
        <f>IFERROR(IF(INDEX('ce raw data'!$C$2:$CZ$3000,MATCH(1,INDEX(('ce raw data'!$A$2:$A$3000=C569)*('ce raw data'!$B$2:$B$3000=$B592),,),0),MATCH(SUBSTITUTE(G572,"Allele","Height"),'ce raw data'!$C$1:$CZ$1,0))="","-",INDEX('ce raw data'!$C$2:$CZ$3000,MATCH(1,INDEX(('ce raw data'!$A$2:$A$3000=C569)*('ce raw data'!$B$2:$B$3000=$B592),,),0),MATCH(SUBSTITUTE(G572,"Allele","Height"),'ce raw data'!$C$1:$CZ$1,0))),"-")</f>
        <v>-</v>
      </c>
      <c r="H591" s="8" t="str">
        <f>IFERROR(IF(INDEX('ce raw data'!$C$2:$CZ$3000,MATCH(1,INDEX(('ce raw data'!$A$2:$A$3000=C569)*('ce raw data'!$B$2:$B$3000=$B592),,),0),MATCH(SUBSTITUTE(H572,"Allele","Height"),'ce raw data'!$C$1:$CZ$1,0))="","-",INDEX('ce raw data'!$C$2:$CZ$3000,MATCH(1,INDEX(('ce raw data'!$A$2:$A$3000=C569)*('ce raw data'!$B$2:$B$3000=$B592),,),0),MATCH(SUBSTITUTE(H572,"Allele","Height"),'ce raw data'!$C$1:$CZ$1,0))),"-")</f>
        <v>-</v>
      </c>
      <c r="I591" s="8" t="str">
        <f>IFERROR(IF(INDEX('ce raw data'!$C$2:$CZ$3000,MATCH(1,INDEX(('ce raw data'!$A$2:$A$3000=C569)*('ce raw data'!$B$2:$B$3000=$B592),,),0),MATCH(SUBSTITUTE(I572,"Allele","Height"),'ce raw data'!$C$1:$CZ$1,0))="","-",INDEX('ce raw data'!$C$2:$CZ$3000,MATCH(1,INDEX(('ce raw data'!$A$2:$A$3000=C569)*('ce raw data'!$B$2:$B$3000=$B592),,),0),MATCH(SUBSTITUTE(I572,"Allele","Height"),'ce raw data'!$C$1:$CZ$1,0))),"-")</f>
        <v>-</v>
      </c>
      <c r="J591" s="8" t="str">
        <f>IFERROR(IF(INDEX('ce raw data'!$C$2:$CZ$3000,MATCH(1,INDEX(('ce raw data'!$A$2:$A$3000=C569)*('ce raw data'!$B$2:$B$3000=$B592),,),0),MATCH(SUBSTITUTE(J572,"Allele","Height"),'ce raw data'!$C$1:$CZ$1,0))="","-",INDEX('ce raw data'!$C$2:$CZ$3000,MATCH(1,INDEX(('ce raw data'!$A$2:$A$3000=C569)*('ce raw data'!$B$2:$B$3000=$B592),,),0),MATCH(SUBSTITUTE(J572,"Allele","Height"),'ce raw data'!$C$1:$CZ$1,0))),"-")</f>
        <v>-</v>
      </c>
      <c r="K591" s="8" t="str">
        <f>IFERROR(IF(INDEX('ce raw data'!$C$2:$CZ$3000,MATCH(1,INDEX(('ce raw data'!$A$2:$A$3000=C569)*('ce raw data'!$B$2:$B$3000=$B592),,),0),MATCH(SUBSTITUTE(K572,"Allele","Height"),'ce raw data'!$C$1:$CZ$1,0))="","-",INDEX('ce raw data'!$C$2:$CZ$3000,MATCH(1,INDEX(('ce raw data'!$A$2:$A$3000=C569)*('ce raw data'!$B$2:$B$3000=$B592),,),0),MATCH(SUBSTITUTE(K572,"Allele","Height"),'ce raw data'!$C$1:$CZ$1,0))),"-")</f>
        <v>-</v>
      </c>
      <c r="L591" s="8" t="str">
        <f>IFERROR(IF(INDEX('ce raw data'!$C$2:$CZ$3000,MATCH(1,INDEX(('ce raw data'!$A$2:$A$3000=C569)*('ce raw data'!$B$2:$B$3000=$B592),,),0),MATCH(SUBSTITUTE(L572,"Allele","Height"),'ce raw data'!$C$1:$CZ$1,0))="","-",INDEX('ce raw data'!$C$2:$CZ$3000,MATCH(1,INDEX(('ce raw data'!$A$2:$A$3000=C569)*('ce raw data'!$B$2:$B$3000=$B592),,),0),MATCH(SUBSTITUTE(L572,"Allele","Height"),'ce raw data'!$C$1:$CZ$1,0))),"-")</f>
        <v>-</v>
      </c>
      <c r="M591" s="8" t="str">
        <f>IFERROR(IF(INDEX('ce raw data'!$C$2:$CZ$3000,MATCH(1,INDEX(('ce raw data'!$A$2:$A$3000=C569)*('ce raw data'!$B$2:$B$3000=$B592),,),0),MATCH(SUBSTITUTE(M572,"Allele","Height"),'ce raw data'!$C$1:$CZ$1,0))="","-",INDEX('ce raw data'!$C$2:$CZ$3000,MATCH(1,INDEX(('ce raw data'!$A$2:$A$3000=C569)*('ce raw data'!$B$2:$B$3000=$B592),,),0),MATCH(SUBSTITUTE(M572,"Allele","Height"),'ce raw data'!$C$1:$CZ$1,0))),"-")</f>
        <v>-</v>
      </c>
      <c r="N591" s="8" t="str">
        <f>IFERROR(IF(INDEX('ce raw data'!$C$2:$CZ$3000,MATCH(1,INDEX(('ce raw data'!$A$2:$A$3000=C569)*('ce raw data'!$B$2:$B$3000=$B592),,),0),MATCH(SUBSTITUTE(N572,"Allele","Height"),'ce raw data'!$C$1:$CZ$1,0))="","-",INDEX('ce raw data'!$C$2:$CZ$3000,MATCH(1,INDEX(('ce raw data'!$A$2:$A$3000=C569)*('ce raw data'!$B$2:$B$3000=$B592),,),0),MATCH(SUBSTITUTE(N572,"Allele","Height"),'ce raw data'!$C$1:$CZ$1,0))),"-")</f>
        <v>-</v>
      </c>
    </row>
    <row r="592" spans="2:14" x14ac:dyDescent="0.4">
      <c r="B592" s="11" t="str">
        <f>'Allele Call Table'!$A$89</f>
        <v>D2S1338</v>
      </c>
      <c r="C592" s="8" t="str">
        <f>IFERROR(IF(INDEX('ce raw data'!$C$2:$CZ$3000,MATCH(1,INDEX(('ce raw data'!$A$2:$A$3000=C569)*('ce raw data'!$B$2:$B$3000=$B592),,),0),MATCH(C572,'ce raw data'!$C$1:$CZ$1,0))="","-",INDEX('ce raw data'!$C$2:$CZ$3000,MATCH(1,INDEX(('ce raw data'!$A$2:$A$3000=C569)*('ce raw data'!$B$2:$B$3000=$B592),,),0),MATCH(C572,'ce raw data'!$C$1:$CZ$1,0))),"-")</f>
        <v>-</v>
      </c>
      <c r="D592" s="8" t="str">
        <f>IFERROR(IF(INDEX('ce raw data'!$C$2:$CZ$3000,MATCH(1,INDEX(('ce raw data'!$A$2:$A$3000=C569)*('ce raw data'!$B$2:$B$3000=$B592),,),0),MATCH(D572,'ce raw data'!$C$1:$CZ$1,0))="","-",INDEX('ce raw data'!$C$2:$CZ$3000,MATCH(1,INDEX(('ce raw data'!$A$2:$A$3000=C569)*('ce raw data'!$B$2:$B$3000=$B592),,),0),MATCH(D572,'ce raw data'!$C$1:$CZ$1,0))),"-")</f>
        <v>-</v>
      </c>
      <c r="E592" s="8" t="str">
        <f>IFERROR(IF(INDEX('ce raw data'!$C$2:$CZ$3000,MATCH(1,INDEX(('ce raw data'!$A$2:$A$3000=C569)*('ce raw data'!$B$2:$B$3000=$B592),,),0),MATCH(E572,'ce raw data'!$C$1:$CZ$1,0))="","-",INDEX('ce raw data'!$C$2:$CZ$3000,MATCH(1,INDEX(('ce raw data'!$A$2:$A$3000=C569)*('ce raw data'!$B$2:$B$3000=$B592),,),0),MATCH(E572,'ce raw data'!$C$1:$CZ$1,0))),"-")</f>
        <v>-</v>
      </c>
      <c r="F592" s="8" t="str">
        <f>IFERROR(IF(INDEX('ce raw data'!$C$2:$CZ$3000,MATCH(1,INDEX(('ce raw data'!$A$2:$A$3000=C569)*('ce raw data'!$B$2:$B$3000=$B592),,),0),MATCH(F572,'ce raw data'!$C$1:$CZ$1,0))="","-",INDEX('ce raw data'!$C$2:$CZ$3000,MATCH(1,INDEX(('ce raw data'!$A$2:$A$3000=C569)*('ce raw data'!$B$2:$B$3000=$B592),,),0),MATCH(F572,'ce raw data'!$C$1:$CZ$1,0))),"-")</f>
        <v>-</v>
      </c>
      <c r="G592" s="8" t="str">
        <f>IFERROR(IF(INDEX('ce raw data'!$C$2:$CZ$3000,MATCH(1,INDEX(('ce raw data'!$A$2:$A$3000=C569)*('ce raw data'!$B$2:$B$3000=$B592),,),0),MATCH(G572,'ce raw data'!$C$1:$CZ$1,0))="","-",INDEX('ce raw data'!$C$2:$CZ$3000,MATCH(1,INDEX(('ce raw data'!$A$2:$A$3000=C569)*('ce raw data'!$B$2:$B$3000=$B592),,),0),MATCH(G572,'ce raw data'!$C$1:$CZ$1,0))),"-")</f>
        <v>-</v>
      </c>
      <c r="H592" s="8" t="str">
        <f>IFERROR(IF(INDEX('ce raw data'!$C$2:$CZ$3000,MATCH(1,INDEX(('ce raw data'!$A$2:$A$3000=C569)*('ce raw data'!$B$2:$B$3000=$B592),,),0),MATCH(H572,'ce raw data'!$C$1:$CZ$1,0))="","-",INDEX('ce raw data'!$C$2:$CZ$3000,MATCH(1,INDEX(('ce raw data'!$A$2:$A$3000=C569)*('ce raw data'!$B$2:$B$3000=$B592),,),0),MATCH(H572,'ce raw data'!$C$1:$CZ$1,0))),"-")</f>
        <v>-</v>
      </c>
      <c r="I592" s="8" t="str">
        <f>IFERROR(IF(INDEX('ce raw data'!$C$2:$CZ$3000,MATCH(1,INDEX(('ce raw data'!$A$2:$A$3000=C569)*('ce raw data'!$B$2:$B$3000=$B592),,),0),MATCH(I572,'ce raw data'!$C$1:$CZ$1,0))="","-",INDEX('ce raw data'!$C$2:$CZ$3000,MATCH(1,INDEX(('ce raw data'!$A$2:$A$3000=C569)*('ce raw data'!$B$2:$B$3000=$B592),,),0),MATCH(I572,'ce raw data'!$C$1:$CZ$1,0))),"-")</f>
        <v>-</v>
      </c>
      <c r="J592" s="8" t="str">
        <f>IFERROR(IF(INDEX('ce raw data'!$C$2:$CZ$3000,MATCH(1,INDEX(('ce raw data'!$A$2:$A$3000=C569)*('ce raw data'!$B$2:$B$3000=$B592),,),0),MATCH(J572,'ce raw data'!$C$1:$CZ$1,0))="","-",INDEX('ce raw data'!$C$2:$CZ$3000,MATCH(1,INDEX(('ce raw data'!$A$2:$A$3000=C569)*('ce raw data'!$B$2:$B$3000=$B592),,),0),MATCH(J572,'ce raw data'!$C$1:$CZ$1,0))),"-")</f>
        <v>-</v>
      </c>
      <c r="K592" s="8" t="str">
        <f>IFERROR(IF(INDEX('ce raw data'!$C$2:$CZ$3000,MATCH(1,INDEX(('ce raw data'!$A$2:$A$3000=C569)*('ce raw data'!$B$2:$B$3000=$B592),,),0),MATCH(K572,'ce raw data'!$C$1:$CZ$1,0))="","-",INDEX('ce raw data'!$C$2:$CZ$3000,MATCH(1,INDEX(('ce raw data'!$A$2:$A$3000=C569)*('ce raw data'!$B$2:$B$3000=$B592),,),0),MATCH(K572,'ce raw data'!$C$1:$CZ$1,0))),"-")</f>
        <v>-</v>
      </c>
      <c r="L592" s="8" t="str">
        <f>IFERROR(IF(INDEX('ce raw data'!$C$2:$CZ$3000,MATCH(1,INDEX(('ce raw data'!$A$2:$A$3000=C569)*('ce raw data'!$B$2:$B$3000=$B592),,),0),MATCH(L572,'ce raw data'!$C$1:$CZ$1,0))="","-",INDEX('ce raw data'!$C$2:$CZ$3000,MATCH(1,INDEX(('ce raw data'!$A$2:$A$3000=C569)*('ce raw data'!$B$2:$B$3000=$B592),,),0),MATCH(L572,'ce raw data'!$C$1:$CZ$1,0))),"-")</f>
        <v>-</v>
      </c>
      <c r="M592" s="8" t="str">
        <f>IFERROR(IF(INDEX('ce raw data'!$C$2:$CZ$3000,MATCH(1,INDEX(('ce raw data'!$A$2:$A$3000=C569)*('ce raw data'!$B$2:$B$3000=$B592),,),0),MATCH(M572,'ce raw data'!$C$1:$CZ$1,0))="","-",INDEX('ce raw data'!$C$2:$CZ$3000,MATCH(1,INDEX(('ce raw data'!$A$2:$A$3000=C569)*('ce raw data'!$B$2:$B$3000=$B592),,),0),MATCH(M572,'ce raw data'!$C$1:$CZ$1,0))),"-")</f>
        <v>-</v>
      </c>
      <c r="N592" s="8" t="str">
        <f>IFERROR(IF(INDEX('ce raw data'!$C$2:$CZ$3000,MATCH(1,INDEX(('ce raw data'!$A$2:$A$3000=C569)*('ce raw data'!$B$2:$B$3000=$B592),,),0),MATCH(N572,'ce raw data'!$C$1:$CZ$1,0))="","-",INDEX('ce raw data'!$C$2:$CZ$3000,MATCH(1,INDEX(('ce raw data'!$A$2:$A$3000=C569)*('ce raw data'!$B$2:$B$3000=$B592),,),0),MATCH(N572,'ce raw data'!$C$1:$CZ$1,0))),"-")</f>
        <v>-</v>
      </c>
    </row>
    <row r="593" spans="2:14" hidden="1" x14ac:dyDescent="0.4">
      <c r="B593" s="11"/>
      <c r="C593" s="8" t="str">
        <f>IFERROR(IF(INDEX('ce raw data'!$C$2:$CZ$3000,MATCH(1,INDEX(('ce raw data'!$A$2:$A$3000=C569)*('ce raw data'!$B$2:$B$3000=$B594),,),0),MATCH(SUBSTITUTE(C572,"Allele","Height"),'ce raw data'!$C$1:$CZ$1,0))="","-",INDEX('ce raw data'!$C$2:$CZ$3000,MATCH(1,INDEX(('ce raw data'!$A$2:$A$3000=C569)*('ce raw data'!$B$2:$B$3000=$B594),,),0),MATCH(SUBSTITUTE(C572,"Allele","Height"),'ce raw data'!$C$1:$CZ$1,0))),"-")</f>
        <v>-</v>
      </c>
      <c r="D593" s="8" t="str">
        <f>IFERROR(IF(INDEX('ce raw data'!$C$2:$CZ$3000,MATCH(1,INDEX(('ce raw data'!$A$2:$A$3000=C569)*('ce raw data'!$B$2:$B$3000=$B594),,),0),MATCH(SUBSTITUTE(D572,"Allele","Height"),'ce raw data'!$C$1:$CZ$1,0))="","-",INDEX('ce raw data'!$C$2:$CZ$3000,MATCH(1,INDEX(('ce raw data'!$A$2:$A$3000=C569)*('ce raw data'!$B$2:$B$3000=$B594),,),0),MATCH(SUBSTITUTE(D572,"Allele","Height"),'ce raw data'!$C$1:$CZ$1,0))),"-")</f>
        <v>-</v>
      </c>
      <c r="E593" s="8" t="str">
        <f>IFERROR(IF(INDEX('ce raw data'!$C$2:$CZ$3000,MATCH(1,INDEX(('ce raw data'!$A$2:$A$3000=C569)*('ce raw data'!$B$2:$B$3000=$B594),,),0),MATCH(SUBSTITUTE(E572,"Allele","Height"),'ce raw data'!$C$1:$CZ$1,0))="","-",INDEX('ce raw data'!$C$2:$CZ$3000,MATCH(1,INDEX(('ce raw data'!$A$2:$A$3000=C569)*('ce raw data'!$B$2:$B$3000=$B594),,),0),MATCH(SUBSTITUTE(E572,"Allele","Height"),'ce raw data'!$C$1:$CZ$1,0))),"-")</f>
        <v>-</v>
      </c>
      <c r="F593" s="8" t="str">
        <f>IFERROR(IF(INDEX('ce raw data'!$C$2:$CZ$3000,MATCH(1,INDEX(('ce raw data'!$A$2:$A$3000=C569)*('ce raw data'!$B$2:$B$3000=$B594),,),0),MATCH(SUBSTITUTE(F572,"Allele","Height"),'ce raw data'!$C$1:$CZ$1,0))="","-",INDEX('ce raw data'!$C$2:$CZ$3000,MATCH(1,INDEX(('ce raw data'!$A$2:$A$3000=C569)*('ce raw data'!$B$2:$B$3000=$B594),,),0),MATCH(SUBSTITUTE(F572,"Allele","Height"),'ce raw data'!$C$1:$CZ$1,0))),"-")</f>
        <v>-</v>
      </c>
      <c r="G593" s="8" t="str">
        <f>IFERROR(IF(INDEX('ce raw data'!$C$2:$CZ$3000,MATCH(1,INDEX(('ce raw data'!$A$2:$A$3000=C569)*('ce raw data'!$B$2:$B$3000=$B594),,),0),MATCH(SUBSTITUTE(G572,"Allele","Height"),'ce raw data'!$C$1:$CZ$1,0))="","-",INDEX('ce raw data'!$C$2:$CZ$3000,MATCH(1,INDEX(('ce raw data'!$A$2:$A$3000=C569)*('ce raw data'!$B$2:$B$3000=$B594),,),0),MATCH(SUBSTITUTE(G572,"Allele","Height"),'ce raw data'!$C$1:$CZ$1,0))),"-")</f>
        <v>-</v>
      </c>
      <c r="H593" s="8" t="str">
        <f>IFERROR(IF(INDEX('ce raw data'!$C$2:$CZ$3000,MATCH(1,INDEX(('ce raw data'!$A$2:$A$3000=C569)*('ce raw data'!$B$2:$B$3000=$B594),,),0),MATCH(SUBSTITUTE(H572,"Allele","Height"),'ce raw data'!$C$1:$CZ$1,0))="","-",INDEX('ce raw data'!$C$2:$CZ$3000,MATCH(1,INDEX(('ce raw data'!$A$2:$A$3000=C569)*('ce raw data'!$B$2:$B$3000=$B594),,),0),MATCH(SUBSTITUTE(H572,"Allele","Height"),'ce raw data'!$C$1:$CZ$1,0))),"-")</f>
        <v>-</v>
      </c>
      <c r="I593" s="8" t="str">
        <f>IFERROR(IF(INDEX('ce raw data'!$C$2:$CZ$3000,MATCH(1,INDEX(('ce raw data'!$A$2:$A$3000=C569)*('ce raw data'!$B$2:$B$3000=$B594),,),0),MATCH(SUBSTITUTE(I572,"Allele","Height"),'ce raw data'!$C$1:$CZ$1,0))="","-",INDEX('ce raw data'!$C$2:$CZ$3000,MATCH(1,INDEX(('ce raw data'!$A$2:$A$3000=C569)*('ce raw data'!$B$2:$B$3000=$B594),,),0),MATCH(SUBSTITUTE(I572,"Allele","Height"),'ce raw data'!$C$1:$CZ$1,0))),"-")</f>
        <v>-</v>
      </c>
      <c r="J593" s="8" t="str">
        <f>IFERROR(IF(INDEX('ce raw data'!$C$2:$CZ$3000,MATCH(1,INDEX(('ce raw data'!$A$2:$A$3000=C569)*('ce raw data'!$B$2:$B$3000=$B594),,),0),MATCH(SUBSTITUTE(J572,"Allele","Height"),'ce raw data'!$C$1:$CZ$1,0))="","-",INDEX('ce raw data'!$C$2:$CZ$3000,MATCH(1,INDEX(('ce raw data'!$A$2:$A$3000=C569)*('ce raw data'!$B$2:$B$3000=$B594),,),0),MATCH(SUBSTITUTE(J572,"Allele","Height"),'ce raw data'!$C$1:$CZ$1,0))),"-")</f>
        <v>-</v>
      </c>
      <c r="K593" s="8" t="str">
        <f>IFERROR(IF(INDEX('ce raw data'!$C$2:$CZ$3000,MATCH(1,INDEX(('ce raw data'!$A$2:$A$3000=C569)*('ce raw data'!$B$2:$B$3000=$B594),,),0),MATCH(SUBSTITUTE(K572,"Allele","Height"),'ce raw data'!$C$1:$CZ$1,0))="","-",INDEX('ce raw data'!$C$2:$CZ$3000,MATCH(1,INDEX(('ce raw data'!$A$2:$A$3000=C569)*('ce raw data'!$B$2:$B$3000=$B594),,),0),MATCH(SUBSTITUTE(K572,"Allele","Height"),'ce raw data'!$C$1:$CZ$1,0))),"-")</f>
        <v>-</v>
      </c>
      <c r="L593" s="8" t="str">
        <f>IFERROR(IF(INDEX('ce raw data'!$C$2:$CZ$3000,MATCH(1,INDEX(('ce raw data'!$A$2:$A$3000=C569)*('ce raw data'!$B$2:$B$3000=$B594),,),0),MATCH(SUBSTITUTE(L572,"Allele","Height"),'ce raw data'!$C$1:$CZ$1,0))="","-",INDEX('ce raw data'!$C$2:$CZ$3000,MATCH(1,INDEX(('ce raw data'!$A$2:$A$3000=C569)*('ce raw data'!$B$2:$B$3000=$B594),,),0),MATCH(SUBSTITUTE(L572,"Allele","Height"),'ce raw data'!$C$1:$CZ$1,0))),"-")</f>
        <v>-</v>
      </c>
      <c r="M593" s="8" t="str">
        <f>IFERROR(IF(INDEX('ce raw data'!$C$2:$CZ$3000,MATCH(1,INDEX(('ce raw data'!$A$2:$A$3000=C569)*('ce raw data'!$B$2:$B$3000=$B594),,),0),MATCH(SUBSTITUTE(M572,"Allele","Height"),'ce raw data'!$C$1:$CZ$1,0))="","-",INDEX('ce raw data'!$C$2:$CZ$3000,MATCH(1,INDEX(('ce raw data'!$A$2:$A$3000=C569)*('ce raw data'!$B$2:$B$3000=$B594),,),0),MATCH(SUBSTITUTE(M572,"Allele","Height"),'ce raw data'!$C$1:$CZ$1,0))),"-")</f>
        <v>-</v>
      </c>
      <c r="N593" s="8" t="str">
        <f>IFERROR(IF(INDEX('ce raw data'!$C$2:$CZ$3000,MATCH(1,INDEX(('ce raw data'!$A$2:$A$3000=C569)*('ce raw data'!$B$2:$B$3000=$B594),,),0),MATCH(SUBSTITUTE(N572,"Allele","Height"),'ce raw data'!$C$1:$CZ$1,0))="","-",INDEX('ce raw data'!$C$2:$CZ$3000,MATCH(1,INDEX(('ce raw data'!$A$2:$A$3000=C569)*('ce raw data'!$B$2:$B$3000=$B594),,),0),MATCH(SUBSTITUTE(N572,"Allele","Height"),'ce raw data'!$C$1:$CZ$1,0))),"-")</f>
        <v>-</v>
      </c>
    </row>
    <row r="594" spans="2:14" x14ac:dyDescent="0.4">
      <c r="B594" s="11" t="str">
        <f>'Allele Call Table'!$A$91</f>
        <v>CSF1PO</v>
      </c>
      <c r="C594" s="8" t="str">
        <f>IFERROR(IF(INDEX('ce raw data'!$C$2:$CZ$3000,MATCH(1,INDEX(('ce raw data'!$A$2:$A$3000=C569)*('ce raw data'!$B$2:$B$3000=$B594),,),0),MATCH(C572,'ce raw data'!$C$1:$CZ$1,0))="","-",INDEX('ce raw data'!$C$2:$CZ$3000,MATCH(1,INDEX(('ce raw data'!$A$2:$A$3000=C569)*('ce raw data'!$B$2:$B$3000=$B594),,),0),MATCH(C572,'ce raw data'!$C$1:$CZ$1,0))),"-")</f>
        <v>-</v>
      </c>
      <c r="D594" s="8" t="str">
        <f>IFERROR(IF(INDEX('ce raw data'!$C$2:$CZ$3000,MATCH(1,INDEX(('ce raw data'!$A$2:$A$3000=C569)*('ce raw data'!$B$2:$B$3000=$B594),,),0),MATCH(D572,'ce raw data'!$C$1:$CZ$1,0))="","-",INDEX('ce raw data'!$C$2:$CZ$3000,MATCH(1,INDEX(('ce raw data'!$A$2:$A$3000=C569)*('ce raw data'!$B$2:$B$3000=$B594),,),0),MATCH(D572,'ce raw data'!$C$1:$CZ$1,0))),"-")</f>
        <v>-</v>
      </c>
      <c r="E594" s="8" t="str">
        <f>IFERROR(IF(INDEX('ce raw data'!$C$2:$CZ$3000,MATCH(1,INDEX(('ce raw data'!$A$2:$A$3000=C569)*('ce raw data'!$B$2:$B$3000=$B594),,),0),MATCH(E572,'ce raw data'!$C$1:$CZ$1,0))="","-",INDEX('ce raw data'!$C$2:$CZ$3000,MATCH(1,INDEX(('ce raw data'!$A$2:$A$3000=C569)*('ce raw data'!$B$2:$B$3000=$B594),,),0),MATCH(E572,'ce raw data'!$C$1:$CZ$1,0))),"-")</f>
        <v>-</v>
      </c>
      <c r="F594" s="8" t="str">
        <f>IFERROR(IF(INDEX('ce raw data'!$C$2:$CZ$3000,MATCH(1,INDEX(('ce raw data'!$A$2:$A$3000=C569)*('ce raw data'!$B$2:$B$3000=$B594),,),0),MATCH(F572,'ce raw data'!$C$1:$CZ$1,0))="","-",INDEX('ce raw data'!$C$2:$CZ$3000,MATCH(1,INDEX(('ce raw data'!$A$2:$A$3000=C569)*('ce raw data'!$B$2:$B$3000=$B594),,),0),MATCH(F572,'ce raw data'!$C$1:$CZ$1,0))),"-")</f>
        <v>-</v>
      </c>
      <c r="G594" s="8" t="str">
        <f>IFERROR(IF(INDEX('ce raw data'!$C$2:$CZ$3000,MATCH(1,INDEX(('ce raw data'!$A$2:$A$3000=C569)*('ce raw data'!$B$2:$B$3000=$B594),,),0),MATCH(G572,'ce raw data'!$C$1:$CZ$1,0))="","-",INDEX('ce raw data'!$C$2:$CZ$3000,MATCH(1,INDEX(('ce raw data'!$A$2:$A$3000=C569)*('ce raw data'!$B$2:$B$3000=$B594),,),0),MATCH(G572,'ce raw data'!$C$1:$CZ$1,0))),"-")</f>
        <v>-</v>
      </c>
      <c r="H594" s="8" t="str">
        <f>IFERROR(IF(INDEX('ce raw data'!$C$2:$CZ$3000,MATCH(1,INDEX(('ce raw data'!$A$2:$A$3000=C569)*('ce raw data'!$B$2:$B$3000=$B594),,),0),MATCH(H572,'ce raw data'!$C$1:$CZ$1,0))="","-",INDEX('ce raw data'!$C$2:$CZ$3000,MATCH(1,INDEX(('ce raw data'!$A$2:$A$3000=C569)*('ce raw data'!$B$2:$B$3000=$B594),,),0),MATCH(H572,'ce raw data'!$C$1:$CZ$1,0))),"-")</f>
        <v>-</v>
      </c>
      <c r="I594" s="8" t="str">
        <f>IFERROR(IF(INDEX('ce raw data'!$C$2:$CZ$3000,MATCH(1,INDEX(('ce raw data'!$A$2:$A$3000=C569)*('ce raw data'!$B$2:$B$3000=$B594),,),0),MATCH(I572,'ce raw data'!$C$1:$CZ$1,0))="","-",INDEX('ce raw data'!$C$2:$CZ$3000,MATCH(1,INDEX(('ce raw data'!$A$2:$A$3000=C569)*('ce raw data'!$B$2:$B$3000=$B594),,),0),MATCH(I572,'ce raw data'!$C$1:$CZ$1,0))),"-")</f>
        <v>-</v>
      </c>
      <c r="J594" s="8" t="str">
        <f>IFERROR(IF(INDEX('ce raw data'!$C$2:$CZ$3000,MATCH(1,INDEX(('ce raw data'!$A$2:$A$3000=C569)*('ce raw data'!$B$2:$B$3000=$B594),,),0),MATCH(J572,'ce raw data'!$C$1:$CZ$1,0))="","-",INDEX('ce raw data'!$C$2:$CZ$3000,MATCH(1,INDEX(('ce raw data'!$A$2:$A$3000=C569)*('ce raw data'!$B$2:$B$3000=$B594),,),0),MATCH(J572,'ce raw data'!$C$1:$CZ$1,0))),"-")</f>
        <v>-</v>
      </c>
      <c r="K594" s="8" t="str">
        <f>IFERROR(IF(INDEX('ce raw data'!$C$2:$CZ$3000,MATCH(1,INDEX(('ce raw data'!$A$2:$A$3000=C569)*('ce raw data'!$B$2:$B$3000=$B594),,),0),MATCH(K572,'ce raw data'!$C$1:$CZ$1,0))="","-",INDEX('ce raw data'!$C$2:$CZ$3000,MATCH(1,INDEX(('ce raw data'!$A$2:$A$3000=C569)*('ce raw data'!$B$2:$B$3000=$B594),,),0),MATCH(K572,'ce raw data'!$C$1:$CZ$1,0))),"-")</f>
        <v>-</v>
      </c>
      <c r="L594" s="8" t="str">
        <f>IFERROR(IF(INDEX('ce raw data'!$C$2:$CZ$3000,MATCH(1,INDEX(('ce raw data'!$A$2:$A$3000=C569)*('ce raw data'!$B$2:$B$3000=$B594),,),0),MATCH(L572,'ce raw data'!$C$1:$CZ$1,0))="","-",INDEX('ce raw data'!$C$2:$CZ$3000,MATCH(1,INDEX(('ce raw data'!$A$2:$A$3000=C569)*('ce raw data'!$B$2:$B$3000=$B594),,),0),MATCH(L572,'ce raw data'!$C$1:$CZ$1,0))),"-")</f>
        <v>-</v>
      </c>
      <c r="M594" s="8" t="str">
        <f>IFERROR(IF(INDEX('ce raw data'!$C$2:$CZ$3000,MATCH(1,INDEX(('ce raw data'!$A$2:$A$3000=C569)*('ce raw data'!$B$2:$B$3000=$B594),,),0),MATCH(M572,'ce raw data'!$C$1:$CZ$1,0))="","-",INDEX('ce raw data'!$C$2:$CZ$3000,MATCH(1,INDEX(('ce raw data'!$A$2:$A$3000=C569)*('ce raw data'!$B$2:$B$3000=$B594),,),0),MATCH(M572,'ce raw data'!$C$1:$CZ$1,0))),"-")</f>
        <v>-</v>
      </c>
      <c r="N594" s="8" t="str">
        <f>IFERROR(IF(INDEX('ce raw data'!$C$2:$CZ$3000,MATCH(1,INDEX(('ce raw data'!$A$2:$A$3000=C569)*('ce raw data'!$B$2:$B$3000=$B594),,),0),MATCH(N572,'ce raw data'!$C$1:$CZ$1,0))="","-",INDEX('ce raw data'!$C$2:$CZ$3000,MATCH(1,INDEX(('ce raw data'!$A$2:$A$3000=C569)*('ce raw data'!$B$2:$B$3000=$B594),,),0),MATCH(N572,'ce raw data'!$C$1:$CZ$1,0))),"-")</f>
        <v>-</v>
      </c>
    </row>
    <row r="595" spans="2:14" hidden="1" x14ac:dyDescent="0.4">
      <c r="B595" s="11"/>
      <c r="C595" s="8" t="str">
        <f>IFERROR(IF(INDEX('ce raw data'!$C$2:$CZ$3000,MATCH(1,INDEX(('ce raw data'!$A$2:$A$3000=C569)*('ce raw data'!$B$2:$B$3000=$B596),,),0),MATCH(SUBSTITUTE(C572,"Allele","Height"),'ce raw data'!$C$1:$CZ$1,0))="","-",INDEX('ce raw data'!$C$2:$CZ$3000,MATCH(1,INDEX(('ce raw data'!$A$2:$A$3000=C569)*('ce raw data'!$B$2:$B$3000=$B596),,),0),MATCH(SUBSTITUTE(C572,"Allele","Height"),'ce raw data'!$C$1:$CZ$1,0))),"-")</f>
        <v>-</v>
      </c>
      <c r="D595" s="8" t="str">
        <f>IFERROR(IF(INDEX('ce raw data'!$C$2:$CZ$3000,MATCH(1,INDEX(('ce raw data'!$A$2:$A$3000=C569)*('ce raw data'!$B$2:$B$3000=$B596),,),0),MATCH(SUBSTITUTE(D572,"Allele","Height"),'ce raw data'!$C$1:$CZ$1,0))="","-",INDEX('ce raw data'!$C$2:$CZ$3000,MATCH(1,INDEX(('ce raw data'!$A$2:$A$3000=C569)*('ce raw data'!$B$2:$B$3000=$B596),,),0),MATCH(SUBSTITUTE(D572,"Allele","Height"),'ce raw data'!$C$1:$CZ$1,0))),"-")</f>
        <v>-</v>
      </c>
      <c r="E595" s="8" t="str">
        <f>IFERROR(IF(INDEX('ce raw data'!$C$2:$CZ$3000,MATCH(1,INDEX(('ce raw data'!$A$2:$A$3000=C569)*('ce raw data'!$B$2:$B$3000=$B596),,),0),MATCH(SUBSTITUTE(E572,"Allele","Height"),'ce raw data'!$C$1:$CZ$1,0))="","-",INDEX('ce raw data'!$C$2:$CZ$3000,MATCH(1,INDEX(('ce raw data'!$A$2:$A$3000=C569)*('ce raw data'!$B$2:$B$3000=$B596),,),0),MATCH(SUBSTITUTE(E572,"Allele","Height"),'ce raw data'!$C$1:$CZ$1,0))),"-")</f>
        <v>-</v>
      </c>
      <c r="F595" s="8" t="str">
        <f>IFERROR(IF(INDEX('ce raw data'!$C$2:$CZ$3000,MATCH(1,INDEX(('ce raw data'!$A$2:$A$3000=C569)*('ce raw data'!$B$2:$B$3000=$B596),,),0),MATCH(SUBSTITUTE(F572,"Allele","Height"),'ce raw data'!$C$1:$CZ$1,0))="","-",INDEX('ce raw data'!$C$2:$CZ$3000,MATCH(1,INDEX(('ce raw data'!$A$2:$A$3000=C569)*('ce raw data'!$B$2:$B$3000=$B596),,),0),MATCH(SUBSTITUTE(F572,"Allele","Height"),'ce raw data'!$C$1:$CZ$1,0))),"-")</f>
        <v>-</v>
      </c>
      <c r="G595" s="8" t="str">
        <f>IFERROR(IF(INDEX('ce raw data'!$C$2:$CZ$3000,MATCH(1,INDEX(('ce raw data'!$A$2:$A$3000=C569)*('ce raw data'!$B$2:$B$3000=$B596),,),0),MATCH(SUBSTITUTE(G572,"Allele","Height"),'ce raw data'!$C$1:$CZ$1,0))="","-",INDEX('ce raw data'!$C$2:$CZ$3000,MATCH(1,INDEX(('ce raw data'!$A$2:$A$3000=C569)*('ce raw data'!$B$2:$B$3000=$B596),,),0),MATCH(SUBSTITUTE(G572,"Allele","Height"),'ce raw data'!$C$1:$CZ$1,0))),"-")</f>
        <v>-</v>
      </c>
      <c r="H595" s="8" t="str">
        <f>IFERROR(IF(INDEX('ce raw data'!$C$2:$CZ$3000,MATCH(1,INDEX(('ce raw data'!$A$2:$A$3000=C569)*('ce raw data'!$B$2:$B$3000=$B596),,),0),MATCH(SUBSTITUTE(H572,"Allele","Height"),'ce raw data'!$C$1:$CZ$1,0))="","-",INDEX('ce raw data'!$C$2:$CZ$3000,MATCH(1,INDEX(('ce raw data'!$A$2:$A$3000=C569)*('ce raw data'!$B$2:$B$3000=$B596),,),0),MATCH(SUBSTITUTE(H572,"Allele","Height"),'ce raw data'!$C$1:$CZ$1,0))),"-")</f>
        <v>-</v>
      </c>
      <c r="I595" s="8" t="str">
        <f>IFERROR(IF(INDEX('ce raw data'!$C$2:$CZ$3000,MATCH(1,INDEX(('ce raw data'!$A$2:$A$3000=C569)*('ce raw data'!$B$2:$B$3000=$B596),,),0),MATCH(SUBSTITUTE(I572,"Allele","Height"),'ce raw data'!$C$1:$CZ$1,0))="","-",INDEX('ce raw data'!$C$2:$CZ$3000,MATCH(1,INDEX(('ce raw data'!$A$2:$A$3000=C569)*('ce raw data'!$B$2:$B$3000=$B596),,),0),MATCH(SUBSTITUTE(I572,"Allele","Height"),'ce raw data'!$C$1:$CZ$1,0))),"-")</f>
        <v>-</v>
      </c>
      <c r="J595" s="8" t="str">
        <f>IFERROR(IF(INDEX('ce raw data'!$C$2:$CZ$3000,MATCH(1,INDEX(('ce raw data'!$A$2:$A$3000=C569)*('ce raw data'!$B$2:$B$3000=$B596),,),0),MATCH(SUBSTITUTE(J572,"Allele","Height"),'ce raw data'!$C$1:$CZ$1,0))="","-",INDEX('ce raw data'!$C$2:$CZ$3000,MATCH(1,INDEX(('ce raw data'!$A$2:$A$3000=C569)*('ce raw data'!$B$2:$B$3000=$B596),,),0),MATCH(SUBSTITUTE(J572,"Allele","Height"),'ce raw data'!$C$1:$CZ$1,0))),"-")</f>
        <v>-</v>
      </c>
      <c r="K595" s="8" t="str">
        <f>IFERROR(IF(INDEX('ce raw data'!$C$2:$CZ$3000,MATCH(1,INDEX(('ce raw data'!$A$2:$A$3000=C569)*('ce raw data'!$B$2:$B$3000=$B596),,),0),MATCH(SUBSTITUTE(K572,"Allele","Height"),'ce raw data'!$C$1:$CZ$1,0))="","-",INDEX('ce raw data'!$C$2:$CZ$3000,MATCH(1,INDEX(('ce raw data'!$A$2:$A$3000=C569)*('ce raw data'!$B$2:$B$3000=$B596),,),0),MATCH(SUBSTITUTE(K572,"Allele","Height"),'ce raw data'!$C$1:$CZ$1,0))),"-")</f>
        <v>-</v>
      </c>
      <c r="L595" s="8" t="str">
        <f>IFERROR(IF(INDEX('ce raw data'!$C$2:$CZ$3000,MATCH(1,INDEX(('ce raw data'!$A$2:$A$3000=C569)*('ce raw data'!$B$2:$B$3000=$B596),,),0),MATCH(SUBSTITUTE(L572,"Allele","Height"),'ce raw data'!$C$1:$CZ$1,0))="","-",INDEX('ce raw data'!$C$2:$CZ$3000,MATCH(1,INDEX(('ce raw data'!$A$2:$A$3000=C569)*('ce raw data'!$B$2:$B$3000=$B596),,),0),MATCH(SUBSTITUTE(L572,"Allele","Height"),'ce raw data'!$C$1:$CZ$1,0))),"-")</f>
        <v>-</v>
      </c>
      <c r="M595" s="8" t="str">
        <f>IFERROR(IF(INDEX('ce raw data'!$C$2:$CZ$3000,MATCH(1,INDEX(('ce raw data'!$A$2:$A$3000=C569)*('ce raw data'!$B$2:$B$3000=$B596),,),0),MATCH(SUBSTITUTE(M572,"Allele","Height"),'ce raw data'!$C$1:$CZ$1,0))="","-",INDEX('ce raw data'!$C$2:$CZ$3000,MATCH(1,INDEX(('ce raw data'!$A$2:$A$3000=C569)*('ce raw data'!$B$2:$B$3000=$B596),,),0),MATCH(SUBSTITUTE(M572,"Allele","Height"),'ce raw data'!$C$1:$CZ$1,0))),"-")</f>
        <v>-</v>
      </c>
      <c r="N595" s="8" t="str">
        <f>IFERROR(IF(INDEX('ce raw data'!$C$2:$CZ$3000,MATCH(1,INDEX(('ce raw data'!$A$2:$A$3000=C569)*('ce raw data'!$B$2:$B$3000=$B596),,),0),MATCH(SUBSTITUTE(N572,"Allele","Height"),'ce raw data'!$C$1:$CZ$1,0))="","-",INDEX('ce raw data'!$C$2:$CZ$3000,MATCH(1,INDEX(('ce raw data'!$A$2:$A$3000=C569)*('ce raw data'!$B$2:$B$3000=$B596),,),0),MATCH(SUBSTITUTE(N572,"Allele","Height"),'ce raw data'!$C$1:$CZ$1,0))),"-")</f>
        <v>-</v>
      </c>
    </row>
    <row r="596" spans="2:14" x14ac:dyDescent="0.4">
      <c r="B596" s="11" t="str">
        <f>'Allele Call Table'!$A$93</f>
        <v>Penta D</v>
      </c>
      <c r="C596" s="8" t="str">
        <f>IFERROR(IF(INDEX('ce raw data'!$C$2:$CZ$3000,MATCH(1,INDEX(('ce raw data'!$A$2:$A$3000=C569)*('ce raw data'!$B$2:$B$3000=$B596),,),0),MATCH(C572,'ce raw data'!$C$1:$CZ$1,0))="","-",INDEX('ce raw data'!$C$2:$CZ$3000,MATCH(1,INDEX(('ce raw data'!$A$2:$A$3000=C569)*('ce raw data'!$B$2:$B$3000=$B596),,),0),MATCH(C572,'ce raw data'!$C$1:$CZ$1,0))),"-")</f>
        <v>-</v>
      </c>
      <c r="D596" s="8" t="str">
        <f>IFERROR(IF(INDEX('ce raw data'!$C$2:$CZ$3000,MATCH(1,INDEX(('ce raw data'!$A$2:$A$3000=C569)*('ce raw data'!$B$2:$B$3000=$B596),,),0),MATCH(D572,'ce raw data'!$C$1:$CZ$1,0))="","-",INDEX('ce raw data'!$C$2:$CZ$3000,MATCH(1,INDEX(('ce raw data'!$A$2:$A$3000=C569)*('ce raw data'!$B$2:$B$3000=$B596),,),0),MATCH(D572,'ce raw data'!$C$1:$CZ$1,0))),"-")</f>
        <v>-</v>
      </c>
      <c r="E596" s="8" t="str">
        <f>IFERROR(IF(INDEX('ce raw data'!$C$2:$CZ$3000,MATCH(1,INDEX(('ce raw data'!$A$2:$A$3000=C569)*('ce raw data'!$B$2:$B$3000=$B596),,),0),MATCH(E572,'ce raw data'!$C$1:$CZ$1,0))="","-",INDEX('ce raw data'!$C$2:$CZ$3000,MATCH(1,INDEX(('ce raw data'!$A$2:$A$3000=C569)*('ce raw data'!$B$2:$B$3000=$B596),,),0),MATCH(E572,'ce raw data'!$C$1:$CZ$1,0))),"-")</f>
        <v>-</v>
      </c>
      <c r="F596" s="8" t="str">
        <f>IFERROR(IF(INDEX('ce raw data'!$C$2:$CZ$3000,MATCH(1,INDEX(('ce raw data'!$A$2:$A$3000=C569)*('ce raw data'!$B$2:$B$3000=$B596),,),0),MATCH(F572,'ce raw data'!$C$1:$CZ$1,0))="","-",INDEX('ce raw data'!$C$2:$CZ$3000,MATCH(1,INDEX(('ce raw data'!$A$2:$A$3000=C569)*('ce raw data'!$B$2:$B$3000=$B596),,),0),MATCH(F572,'ce raw data'!$C$1:$CZ$1,0))),"-")</f>
        <v>-</v>
      </c>
      <c r="G596" s="8" t="str">
        <f>IFERROR(IF(INDEX('ce raw data'!$C$2:$CZ$3000,MATCH(1,INDEX(('ce raw data'!$A$2:$A$3000=C569)*('ce raw data'!$B$2:$B$3000=$B596),,),0),MATCH(G572,'ce raw data'!$C$1:$CZ$1,0))="","-",INDEX('ce raw data'!$C$2:$CZ$3000,MATCH(1,INDEX(('ce raw data'!$A$2:$A$3000=C569)*('ce raw data'!$B$2:$B$3000=$B596),,),0),MATCH(G572,'ce raw data'!$C$1:$CZ$1,0))),"-")</f>
        <v>-</v>
      </c>
      <c r="H596" s="8" t="str">
        <f>IFERROR(IF(INDEX('ce raw data'!$C$2:$CZ$3000,MATCH(1,INDEX(('ce raw data'!$A$2:$A$3000=C569)*('ce raw data'!$B$2:$B$3000=$B596),,),0),MATCH(H572,'ce raw data'!$C$1:$CZ$1,0))="","-",INDEX('ce raw data'!$C$2:$CZ$3000,MATCH(1,INDEX(('ce raw data'!$A$2:$A$3000=C569)*('ce raw data'!$B$2:$B$3000=$B596),,),0),MATCH(H572,'ce raw data'!$C$1:$CZ$1,0))),"-")</f>
        <v>-</v>
      </c>
      <c r="I596" s="8" t="str">
        <f>IFERROR(IF(INDEX('ce raw data'!$C$2:$CZ$3000,MATCH(1,INDEX(('ce raw data'!$A$2:$A$3000=C569)*('ce raw data'!$B$2:$B$3000=$B596),,),0),MATCH(I572,'ce raw data'!$C$1:$CZ$1,0))="","-",INDEX('ce raw data'!$C$2:$CZ$3000,MATCH(1,INDEX(('ce raw data'!$A$2:$A$3000=C569)*('ce raw data'!$B$2:$B$3000=$B596),,),0),MATCH(I572,'ce raw data'!$C$1:$CZ$1,0))),"-")</f>
        <v>-</v>
      </c>
      <c r="J596" s="8" t="str">
        <f>IFERROR(IF(INDEX('ce raw data'!$C$2:$CZ$3000,MATCH(1,INDEX(('ce raw data'!$A$2:$A$3000=C569)*('ce raw data'!$B$2:$B$3000=$B596),,),0),MATCH(J572,'ce raw data'!$C$1:$CZ$1,0))="","-",INDEX('ce raw data'!$C$2:$CZ$3000,MATCH(1,INDEX(('ce raw data'!$A$2:$A$3000=C569)*('ce raw data'!$B$2:$B$3000=$B596),,),0),MATCH(J572,'ce raw data'!$C$1:$CZ$1,0))),"-")</f>
        <v>-</v>
      </c>
      <c r="K596" s="8" t="str">
        <f>IFERROR(IF(INDEX('ce raw data'!$C$2:$CZ$3000,MATCH(1,INDEX(('ce raw data'!$A$2:$A$3000=C569)*('ce raw data'!$B$2:$B$3000=$B596),,),0),MATCH(K572,'ce raw data'!$C$1:$CZ$1,0))="","-",INDEX('ce raw data'!$C$2:$CZ$3000,MATCH(1,INDEX(('ce raw data'!$A$2:$A$3000=C569)*('ce raw data'!$B$2:$B$3000=$B596),,),0),MATCH(K572,'ce raw data'!$C$1:$CZ$1,0))),"-")</f>
        <v>-</v>
      </c>
      <c r="L596" s="8" t="str">
        <f>IFERROR(IF(INDEX('ce raw data'!$C$2:$CZ$3000,MATCH(1,INDEX(('ce raw data'!$A$2:$A$3000=C569)*('ce raw data'!$B$2:$B$3000=$B596),,),0),MATCH(L572,'ce raw data'!$C$1:$CZ$1,0))="","-",INDEX('ce raw data'!$C$2:$CZ$3000,MATCH(1,INDEX(('ce raw data'!$A$2:$A$3000=C569)*('ce raw data'!$B$2:$B$3000=$B596),,),0),MATCH(L572,'ce raw data'!$C$1:$CZ$1,0))),"-")</f>
        <v>-</v>
      </c>
      <c r="M596" s="8" t="str">
        <f>IFERROR(IF(INDEX('ce raw data'!$C$2:$CZ$3000,MATCH(1,INDEX(('ce raw data'!$A$2:$A$3000=C569)*('ce raw data'!$B$2:$B$3000=$B596),,),0),MATCH(M572,'ce raw data'!$C$1:$CZ$1,0))="","-",INDEX('ce raw data'!$C$2:$CZ$3000,MATCH(1,INDEX(('ce raw data'!$A$2:$A$3000=C569)*('ce raw data'!$B$2:$B$3000=$B596),,),0),MATCH(M572,'ce raw data'!$C$1:$CZ$1,0))),"-")</f>
        <v>-</v>
      </c>
      <c r="N596" s="8" t="str">
        <f>IFERROR(IF(INDEX('ce raw data'!$C$2:$CZ$3000,MATCH(1,INDEX(('ce raw data'!$A$2:$A$3000=C569)*('ce raw data'!$B$2:$B$3000=$B596),,),0),MATCH(N572,'ce raw data'!$C$1:$CZ$1,0))="","-",INDEX('ce raw data'!$C$2:$CZ$3000,MATCH(1,INDEX(('ce raw data'!$A$2:$A$3000=C569)*('ce raw data'!$B$2:$B$3000=$B596),,),0),MATCH(N572,'ce raw data'!$C$1:$CZ$1,0))),"-")</f>
        <v>-</v>
      </c>
    </row>
    <row r="597" spans="2:14" hidden="1" x14ac:dyDescent="0.4">
      <c r="B597" s="10"/>
      <c r="C597" s="8" t="str">
        <f>IFERROR(IF(INDEX('ce raw data'!$C$2:$CZ$3000,MATCH(1,INDEX(('ce raw data'!$A$2:$A$3000=C569)*('ce raw data'!$B$2:$B$3000=$B598),,),0),MATCH(SUBSTITUTE(C572,"Allele","Height"),'ce raw data'!$C$1:$CZ$1,0))="","-",INDEX('ce raw data'!$C$2:$CZ$3000,MATCH(1,INDEX(('ce raw data'!$A$2:$A$3000=C569)*('ce raw data'!$B$2:$B$3000=$B598),,),0),MATCH(SUBSTITUTE(C572,"Allele","Height"),'ce raw data'!$C$1:$CZ$1,0))),"-")</f>
        <v>-</v>
      </c>
      <c r="D597" s="8" t="str">
        <f>IFERROR(IF(INDEX('ce raw data'!$C$2:$CZ$3000,MATCH(1,INDEX(('ce raw data'!$A$2:$A$3000=C569)*('ce raw data'!$B$2:$B$3000=$B598),,),0),MATCH(SUBSTITUTE(D572,"Allele","Height"),'ce raw data'!$C$1:$CZ$1,0))="","-",INDEX('ce raw data'!$C$2:$CZ$3000,MATCH(1,INDEX(('ce raw data'!$A$2:$A$3000=C569)*('ce raw data'!$B$2:$B$3000=$B598),,),0),MATCH(SUBSTITUTE(D572,"Allele","Height"),'ce raw data'!$C$1:$CZ$1,0))),"-")</f>
        <v>-</v>
      </c>
      <c r="E597" s="8" t="str">
        <f>IFERROR(IF(INDEX('ce raw data'!$C$2:$CZ$3000,MATCH(1,INDEX(('ce raw data'!$A$2:$A$3000=C569)*('ce raw data'!$B$2:$B$3000=$B598),,),0),MATCH(SUBSTITUTE(E572,"Allele","Height"),'ce raw data'!$C$1:$CZ$1,0))="","-",INDEX('ce raw data'!$C$2:$CZ$3000,MATCH(1,INDEX(('ce raw data'!$A$2:$A$3000=C569)*('ce raw data'!$B$2:$B$3000=$B598),,),0),MATCH(SUBSTITUTE(E572,"Allele","Height"),'ce raw data'!$C$1:$CZ$1,0))),"-")</f>
        <v>-</v>
      </c>
      <c r="F597" s="8" t="str">
        <f>IFERROR(IF(INDEX('ce raw data'!$C$2:$CZ$3000,MATCH(1,INDEX(('ce raw data'!$A$2:$A$3000=C569)*('ce raw data'!$B$2:$B$3000=$B598),,),0),MATCH(SUBSTITUTE(F572,"Allele","Height"),'ce raw data'!$C$1:$CZ$1,0))="","-",INDEX('ce raw data'!$C$2:$CZ$3000,MATCH(1,INDEX(('ce raw data'!$A$2:$A$3000=C569)*('ce raw data'!$B$2:$B$3000=$B598),,),0),MATCH(SUBSTITUTE(F572,"Allele","Height"),'ce raw data'!$C$1:$CZ$1,0))),"-")</f>
        <v>-</v>
      </c>
      <c r="G597" s="8" t="str">
        <f>IFERROR(IF(INDEX('ce raw data'!$C$2:$CZ$3000,MATCH(1,INDEX(('ce raw data'!$A$2:$A$3000=C569)*('ce raw data'!$B$2:$B$3000=$B598),,),0),MATCH(SUBSTITUTE(G572,"Allele","Height"),'ce raw data'!$C$1:$CZ$1,0))="","-",INDEX('ce raw data'!$C$2:$CZ$3000,MATCH(1,INDEX(('ce raw data'!$A$2:$A$3000=C569)*('ce raw data'!$B$2:$B$3000=$B598),,),0),MATCH(SUBSTITUTE(G572,"Allele","Height"),'ce raw data'!$C$1:$CZ$1,0))),"-")</f>
        <v>-</v>
      </c>
      <c r="H597" s="8" t="str">
        <f>IFERROR(IF(INDEX('ce raw data'!$C$2:$CZ$3000,MATCH(1,INDEX(('ce raw data'!$A$2:$A$3000=C569)*('ce raw data'!$B$2:$B$3000=$B598),,),0),MATCH(SUBSTITUTE(H572,"Allele","Height"),'ce raw data'!$C$1:$CZ$1,0))="","-",INDEX('ce raw data'!$C$2:$CZ$3000,MATCH(1,INDEX(('ce raw data'!$A$2:$A$3000=C569)*('ce raw data'!$B$2:$B$3000=$B598),,),0),MATCH(SUBSTITUTE(H572,"Allele","Height"),'ce raw data'!$C$1:$CZ$1,0))),"-")</f>
        <v>-</v>
      </c>
      <c r="I597" s="8" t="str">
        <f>IFERROR(IF(INDEX('ce raw data'!$C$2:$CZ$3000,MATCH(1,INDEX(('ce raw data'!$A$2:$A$3000=C569)*('ce raw data'!$B$2:$B$3000=$B598),,),0),MATCH(SUBSTITUTE(I572,"Allele","Height"),'ce raw data'!$C$1:$CZ$1,0))="","-",INDEX('ce raw data'!$C$2:$CZ$3000,MATCH(1,INDEX(('ce raw data'!$A$2:$A$3000=C569)*('ce raw data'!$B$2:$B$3000=$B598),,),0),MATCH(SUBSTITUTE(I572,"Allele","Height"),'ce raw data'!$C$1:$CZ$1,0))),"-")</f>
        <v>-</v>
      </c>
      <c r="J597" s="8" t="str">
        <f>IFERROR(IF(INDEX('ce raw data'!$C$2:$CZ$3000,MATCH(1,INDEX(('ce raw data'!$A$2:$A$3000=C569)*('ce raw data'!$B$2:$B$3000=$B598),,),0),MATCH(SUBSTITUTE(J572,"Allele","Height"),'ce raw data'!$C$1:$CZ$1,0))="","-",INDEX('ce raw data'!$C$2:$CZ$3000,MATCH(1,INDEX(('ce raw data'!$A$2:$A$3000=C569)*('ce raw data'!$B$2:$B$3000=$B598),,),0),MATCH(SUBSTITUTE(J572,"Allele","Height"),'ce raw data'!$C$1:$CZ$1,0))),"-")</f>
        <v>-</v>
      </c>
      <c r="K597" s="8" t="str">
        <f>IFERROR(IF(INDEX('ce raw data'!$C$2:$CZ$3000,MATCH(1,INDEX(('ce raw data'!$A$2:$A$3000=C569)*('ce raw data'!$B$2:$B$3000=$B598),,),0),MATCH(SUBSTITUTE(K572,"Allele","Height"),'ce raw data'!$C$1:$CZ$1,0))="","-",INDEX('ce raw data'!$C$2:$CZ$3000,MATCH(1,INDEX(('ce raw data'!$A$2:$A$3000=C569)*('ce raw data'!$B$2:$B$3000=$B598),,),0),MATCH(SUBSTITUTE(K572,"Allele","Height"),'ce raw data'!$C$1:$CZ$1,0))),"-")</f>
        <v>-</v>
      </c>
      <c r="L597" s="8" t="str">
        <f>IFERROR(IF(INDEX('ce raw data'!$C$2:$CZ$3000,MATCH(1,INDEX(('ce raw data'!$A$2:$A$3000=C569)*('ce raw data'!$B$2:$B$3000=$B598),,),0),MATCH(SUBSTITUTE(L572,"Allele","Height"),'ce raw data'!$C$1:$CZ$1,0))="","-",INDEX('ce raw data'!$C$2:$CZ$3000,MATCH(1,INDEX(('ce raw data'!$A$2:$A$3000=C569)*('ce raw data'!$B$2:$B$3000=$B598),,),0),MATCH(SUBSTITUTE(L572,"Allele","Height"),'ce raw data'!$C$1:$CZ$1,0))),"-")</f>
        <v>-</v>
      </c>
      <c r="M597" s="8" t="str">
        <f>IFERROR(IF(INDEX('ce raw data'!$C$2:$CZ$3000,MATCH(1,INDEX(('ce raw data'!$A$2:$A$3000=C569)*('ce raw data'!$B$2:$B$3000=$B598),,),0),MATCH(SUBSTITUTE(M572,"Allele","Height"),'ce raw data'!$C$1:$CZ$1,0))="","-",INDEX('ce raw data'!$C$2:$CZ$3000,MATCH(1,INDEX(('ce raw data'!$A$2:$A$3000=C569)*('ce raw data'!$B$2:$B$3000=$B598),,),0),MATCH(SUBSTITUTE(M572,"Allele","Height"),'ce raw data'!$C$1:$CZ$1,0))),"-")</f>
        <v>-</v>
      </c>
      <c r="N597" s="8" t="str">
        <f>IFERROR(IF(INDEX('ce raw data'!$C$2:$CZ$3000,MATCH(1,INDEX(('ce raw data'!$A$2:$A$3000=C569)*('ce raw data'!$B$2:$B$3000=$B598),,),0),MATCH(SUBSTITUTE(N572,"Allele","Height"),'ce raw data'!$C$1:$CZ$1,0))="","-",INDEX('ce raw data'!$C$2:$CZ$3000,MATCH(1,INDEX(('ce raw data'!$A$2:$A$3000=C569)*('ce raw data'!$B$2:$B$3000=$B598),,),0),MATCH(SUBSTITUTE(N572,"Allele","Height"),'ce raw data'!$C$1:$CZ$1,0))),"-")</f>
        <v>-</v>
      </c>
    </row>
    <row r="598" spans="2:14" x14ac:dyDescent="0.4">
      <c r="B598" s="14" t="str">
        <f>'Allele Call Table'!$A$95</f>
        <v>TH01</v>
      </c>
      <c r="C598" s="8" t="str">
        <f>IFERROR(IF(INDEX('ce raw data'!$C$2:$CZ$3000,MATCH(1,INDEX(('ce raw data'!$A$2:$A$3000=C569)*('ce raw data'!$B$2:$B$3000=$B598),,),0),MATCH(C572,'ce raw data'!$C$1:$CZ$1,0))="","-",INDEX('ce raw data'!$C$2:$CZ$3000,MATCH(1,INDEX(('ce raw data'!$A$2:$A$3000=C569)*('ce raw data'!$B$2:$B$3000=$B598),,),0),MATCH(C572,'ce raw data'!$C$1:$CZ$1,0))),"-")</f>
        <v>-</v>
      </c>
      <c r="D598" s="8" t="str">
        <f>IFERROR(IF(INDEX('ce raw data'!$C$2:$CZ$3000,MATCH(1,INDEX(('ce raw data'!$A$2:$A$3000=C569)*('ce raw data'!$B$2:$B$3000=$B598),,),0),MATCH(D572,'ce raw data'!$C$1:$CZ$1,0))="","-",INDEX('ce raw data'!$C$2:$CZ$3000,MATCH(1,INDEX(('ce raw data'!$A$2:$A$3000=C569)*('ce raw data'!$B$2:$B$3000=$B598),,),0),MATCH(D572,'ce raw data'!$C$1:$CZ$1,0))),"-")</f>
        <v>-</v>
      </c>
      <c r="E598" s="8" t="str">
        <f>IFERROR(IF(INDEX('ce raw data'!$C$2:$CZ$3000,MATCH(1,INDEX(('ce raw data'!$A$2:$A$3000=C569)*('ce raw data'!$B$2:$B$3000=$B598),,),0),MATCH(E572,'ce raw data'!$C$1:$CZ$1,0))="","-",INDEX('ce raw data'!$C$2:$CZ$3000,MATCH(1,INDEX(('ce raw data'!$A$2:$A$3000=C569)*('ce raw data'!$B$2:$B$3000=$B598),,),0),MATCH(E572,'ce raw data'!$C$1:$CZ$1,0))),"-")</f>
        <v>-</v>
      </c>
      <c r="F598" s="8" t="str">
        <f>IFERROR(IF(INDEX('ce raw data'!$C$2:$CZ$3000,MATCH(1,INDEX(('ce raw data'!$A$2:$A$3000=C569)*('ce raw data'!$B$2:$B$3000=$B598),,),0),MATCH(F572,'ce raw data'!$C$1:$CZ$1,0))="","-",INDEX('ce raw data'!$C$2:$CZ$3000,MATCH(1,INDEX(('ce raw data'!$A$2:$A$3000=C569)*('ce raw data'!$B$2:$B$3000=$B598),,),0),MATCH(F572,'ce raw data'!$C$1:$CZ$1,0))),"-")</f>
        <v>-</v>
      </c>
      <c r="G598" s="8" t="str">
        <f>IFERROR(IF(INDEX('ce raw data'!$C$2:$CZ$3000,MATCH(1,INDEX(('ce raw data'!$A$2:$A$3000=C569)*('ce raw data'!$B$2:$B$3000=$B598),,),0),MATCH(G572,'ce raw data'!$C$1:$CZ$1,0))="","-",INDEX('ce raw data'!$C$2:$CZ$3000,MATCH(1,INDEX(('ce raw data'!$A$2:$A$3000=C569)*('ce raw data'!$B$2:$B$3000=$B598),,),0),MATCH(G572,'ce raw data'!$C$1:$CZ$1,0))),"-")</f>
        <v>-</v>
      </c>
      <c r="H598" s="8" t="str">
        <f>IFERROR(IF(INDEX('ce raw data'!$C$2:$CZ$3000,MATCH(1,INDEX(('ce raw data'!$A$2:$A$3000=C569)*('ce raw data'!$B$2:$B$3000=$B598),,),0),MATCH(H572,'ce raw data'!$C$1:$CZ$1,0))="","-",INDEX('ce raw data'!$C$2:$CZ$3000,MATCH(1,INDEX(('ce raw data'!$A$2:$A$3000=C569)*('ce raw data'!$B$2:$B$3000=$B598),,),0),MATCH(H572,'ce raw data'!$C$1:$CZ$1,0))),"-")</f>
        <v>-</v>
      </c>
      <c r="I598" s="8" t="str">
        <f>IFERROR(IF(INDEX('ce raw data'!$C$2:$CZ$3000,MATCH(1,INDEX(('ce raw data'!$A$2:$A$3000=C569)*('ce raw data'!$B$2:$B$3000=$B598),,),0),MATCH(I572,'ce raw data'!$C$1:$CZ$1,0))="","-",INDEX('ce raw data'!$C$2:$CZ$3000,MATCH(1,INDEX(('ce raw data'!$A$2:$A$3000=C569)*('ce raw data'!$B$2:$B$3000=$B598),,),0),MATCH(I572,'ce raw data'!$C$1:$CZ$1,0))),"-")</f>
        <v>-</v>
      </c>
      <c r="J598" s="8" t="str">
        <f>IFERROR(IF(INDEX('ce raw data'!$C$2:$CZ$3000,MATCH(1,INDEX(('ce raw data'!$A$2:$A$3000=C569)*('ce raw data'!$B$2:$B$3000=$B598),,),0),MATCH(J572,'ce raw data'!$C$1:$CZ$1,0))="","-",INDEX('ce raw data'!$C$2:$CZ$3000,MATCH(1,INDEX(('ce raw data'!$A$2:$A$3000=C569)*('ce raw data'!$B$2:$B$3000=$B598),,),0),MATCH(J572,'ce raw data'!$C$1:$CZ$1,0))),"-")</f>
        <v>-</v>
      </c>
      <c r="K598" s="8" t="str">
        <f>IFERROR(IF(INDEX('ce raw data'!$C$2:$CZ$3000,MATCH(1,INDEX(('ce raw data'!$A$2:$A$3000=C569)*('ce raw data'!$B$2:$B$3000=$B598),,),0),MATCH(K572,'ce raw data'!$C$1:$CZ$1,0))="","-",INDEX('ce raw data'!$C$2:$CZ$3000,MATCH(1,INDEX(('ce raw data'!$A$2:$A$3000=C569)*('ce raw data'!$B$2:$B$3000=$B598),,),0),MATCH(K572,'ce raw data'!$C$1:$CZ$1,0))),"-")</f>
        <v>-</v>
      </c>
      <c r="L598" s="8" t="str">
        <f>IFERROR(IF(INDEX('ce raw data'!$C$2:$CZ$3000,MATCH(1,INDEX(('ce raw data'!$A$2:$A$3000=C569)*('ce raw data'!$B$2:$B$3000=$B598),,),0),MATCH(L572,'ce raw data'!$C$1:$CZ$1,0))="","-",INDEX('ce raw data'!$C$2:$CZ$3000,MATCH(1,INDEX(('ce raw data'!$A$2:$A$3000=C569)*('ce raw data'!$B$2:$B$3000=$B598),,),0),MATCH(L572,'ce raw data'!$C$1:$CZ$1,0))),"-")</f>
        <v>-</v>
      </c>
      <c r="M598" s="8" t="str">
        <f>IFERROR(IF(INDEX('ce raw data'!$C$2:$CZ$3000,MATCH(1,INDEX(('ce raw data'!$A$2:$A$3000=C569)*('ce raw data'!$B$2:$B$3000=$B598),,),0),MATCH(M572,'ce raw data'!$C$1:$CZ$1,0))="","-",INDEX('ce raw data'!$C$2:$CZ$3000,MATCH(1,INDEX(('ce raw data'!$A$2:$A$3000=C569)*('ce raw data'!$B$2:$B$3000=$B598),,),0),MATCH(M572,'ce raw data'!$C$1:$CZ$1,0))),"-")</f>
        <v>-</v>
      </c>
      <c r="N598" s="8" t="str">
        <f>IFERROR(IF(INDEX('ce raw data'!$C$2:$CZ$3000,MATCH(1,INDEX(('ce raw data'!$A$2:$A$3000=C569)*('ce raw data'!$B$2:$B$3000=$B598),,),0),MATCH(N572,'ce raw data'!$C$1:$CZ$1,0))="","-",INDEX('ce raw data'!$C$2:$CZ$3000,MATCH(1,INDEX(('ce raw data'!$A$2:$A$3000=C569)*('ce raw data'!$B$2:$B$3000=$B598),,),0),MATCH(N572,'ce raw data'!$C$1:$CZ$1,0))),"-")</f>
        <v>-</v>
      </c>
    </row>
    <row r="599" spans="2:14" hidden="1" x14ac:dyDescent="0.4">
      <c r="B599" s="14"/>
      <c r="C599" s="8" t="str">
        <f>IFERROR(IF(INDEX('ce raw data'!$C$2:$CZ$3000,MATCH(1,INDEX(('ce raw data'!$A$2:$A$3000=C569)*('ce raw data'!$B$2:$B$3000=$B600),,),0),MATCH(SUBSTITUTE(C572,"Allele","Height"),'ce raw data'!$C$1:$CZ$1,0))="","-",INDEX('ce raw data'!$C$2:$CZ$3000,MATCH(1,INDEX(('ce raw data'!$A$2:$A$3000=C569)*('ce raw data'!$B$2:$B$3000=$B600),,),0),MATCH(SUBSTITUTE(C572,"Allele","Height"),'ce raw data'!$C$1:$CZ$1,0))),"-")</f>
        <v>-</v>
      </c>
      <c r="D599" s="8" t="str">
        <f>IFERROR(IF(INDEX('ce raw data'!$C$2:$CZ$3000,MATCH(1,INDEX(('ce raw data'!$A$2:$A$3000=C569)*('ce raw data'!$B$2:$B$3000=$B600),,),0),MATCH(SUBSTITUTE(D572,"Allele","Height"),'ce raw data'!$C$1:$CZ$1,0))="","-",INDEX('ce raw data'!$C$2:$CZ$3000,MATCH(1,INDEX(('ce raw data'!$A$2:$A$3000=C569)*('ce raw data'!$B$2:$B$3000=$B600),,),0),MATCH(SUBSTITUTE(D572,"Allele","Height"),'ce raw data'!$C$1:$CZ$1,0))),"-")</f>
        <v>-</v>
      </c>
      <c r="E599" s="8" t="str">
        <f>IFERROR(IF(INDEX('ce raw data'!$C$2:$CZ$3000,MATCH(1,INDEX(('ce raw data'!$A$2:$A$3000=C569)*('ce raw data'!$B$2:$B$3000=$B600),,),0),MATCH(SUBSTITUTE(E572,"Allele","Height"),'ce raw data'!$C$1:$CZ$1,0))="","-",INDEX('ce raw data'!$C$2:$CZ$3000,MATCH(1,INDEX(('ce raw data'!$A$2:$A$3000=C569)*('ce raw data'!$B$2:$B$3000=$B600),,),0),MATCH(SUBSTITUTE(E572,"Allele","Height"),'ce raw data'!$C$1:$CZ$1,0))),"-")</f>
        <v>-</v>
      </c>
      <c r="F599" s="8" t="str">
        <f>IFERROR(IF(INDEX('ce raw data'!$C$2:$CZ$3000,MATCH(1,INDEX(('ce raw data'!$A$2:$A$3000=C569)*('ce raw data'!$B$2:$B$3000=$B600),,),0),MATCH(SUBSTITUTE(F572,"Allele","Height"),'ce raw data'!$C$1:$CZ$1,0))="","-",INDEX('ce raw data'!$C$2:$CZ$3000,MATCH(1,INDEX(('ce raw data'!$A$2:$A$3000=C569)*('ce raw data'!$B$2:$B$3000=$B600),,),0),MATCH(SUBSTITUTE(F572,"Allele","Height"),'ce raw data'!$C$1:$CZ$1,0))),"-")</f>
        <v>-</v>
      </c>
      <c r="G599" s="8" t="str">
        <f>IFERROR(IF(INDEX('ce raw data'!$C$2:$CZ$3000,MATCH(1,INDEX(('ce raw data'!$A$2:$A$3000=C569)*('ce raw data'!$B$2:$B$3000=$B600),,),0),MATCH(SUBSTITUTE(G572,"Allele","Height"),'ce raw data'!$C$1:$CZ$1,0))="","-",INDEX('ce raw data'!$C$2:$CZ$3000,MATCH(1,INDEX(('ce raw data'!$A$2:$A$3000=C569)*('ce raw data'!$B$2:$B$3000=$B600),,),0),MATCH(SUBSTITUTE(G572,"Allele","Height"),'ce raw data'!$C$1:$CZ$1,0))),"-")</f>
        <v>-</v>
      </c>
      <c r="H599" s="8" t="str">
        <f>IFERROR(IF(INDEX('ce raw data'!$C$2:$CZ$3000,MATCH(1,INDEX(('ce raw data'!$A$2:$A$3000=C569)*('ce raw data'!$B$2:$B$3000=$B600),,),0),MATCH(SUBSTITUTE(H572,"Allele","Height"),'ce raw data'!$C$1:$CZ$1,0))="","-",INDEX('ce raw data'!$C$2:$CZ$3000,MATCH(1,INDEX(('ce raw data'!$A$2:$A$3000=C569)*('ce raw data'!$B$2:$B$3000=$B600),,),0),MATCH(SUBSTITUTE(H572,"Allele","Height"),'ce raw data'!$C$1:$CZ$1,0))),"-")</f>
        <v>-</v>
      </c>
      <c r="I599" s="8" t="str">
        <f>IFERROR(IF(INDEX('ce raw data'!$C$2:$CZ$3000,MATCH(1,INDEX(('ce raw data'!$A$2:$A$3000=C569)*('ce raw data'!$B$2:$B$3000=$B600),,),0),MATCH(SUBSTITUTE(I572,"Allele","Height"),'ce raw data'!$C$1:$CZ$1,0))="","-",INDEX('ce raw data'!$C$2:$CZ$3000,MATCH(1,INDEX(('ce raw data'!$A$2:$A$3000=C569)*('ce raw data'!$B$2:$B$3000=$B600),,),0),MATCH(SUBSTITUTE(I572,"Allele","Height"),'ce raw data'!$C$1:$CZ$1,0))),"-")</f>
        <v>-</v>
      </c>
      <c r="J599" s="8" t="str">
        <f>IFERROR(IF(INDEX('ce raw data'!$C$2:$CZ$3000,MATCH(1,INDEX(('ce raw data'!$A$2:$A$3000=C569)*('ce raw data'!$B$2:$B$3000=$B600),,),0),MATCH(SUBSTITUTE(J572,"Allele","Height"),'ce raw data'!$C$1:$CZ$1,0))="","-",INDEX('ce raw data'!$C$2:$CZ$3000,MATCH(1,INDEX(('ce raw data'!$A$2:$A$3000=C569)*('ce raw data'!$B$2:$B$3000=$B600),,),0),MATCH(SUBSTITUTE(J572,"Allele","Height"),'ce raw data'!$C$1:$CZ$1,0))),"-")</f>
        <v>-</v>
      </c>
      <c r="K599" s="8" t="str">
        <f>IFERROR(IF(INDEX('ce raw data'!$C$2:$CZ$3000,MATCH(1,INDEX(('ce raw data'!$A$2:$A$3000=C569)*('ce raw data'!$B$2:$B$3000=$B600),,),0),MATCH(SUBSTITUTE(K572,"Allele","Height"),'ce raw data'!$C$1:$CZ$1,0))="","-",INDEX('ce raw data'!$C$2:$CZ$3000,MATCH(1,INDEX(('ce raw data'!$A$2:$A$3000=C569)*('ce raw data'!$B$2:$B$3000=$B600),,),0),MATCH(SUBSTITUTE(K572,"Allele","Height"),'ce raw data'!$C$1:$CZ$1,0))),"-")</f>
        <v>-</v>
      </c>
      <c r="L599" s="8" t="str">
        <f>IFERROR(IF(INDEX('ce raw data'!$C$2:$CZ$3000,MATCH(1,INDEX(('ce raw data'!$A$2:$A$3000=C569)*('ce raw data'!$B$2:$B$3000=$B600),,),0),MATCH(SUBSTITUTE(L572,"Allele","Height"),'ce raw data'!$C$1:$CZ$1,0))="","-",INDEX('ce raw data'!$C$2:$CZ$3000,MATCH(1,INDEX(('ce raw data'!$A$2:$A$3000=C569)*('ce raw data'!$B$2:$B$3000=$B600),,),0),MATCH(SUBSTITUTE(L572,"Allele","Height"),'ce raw data'!$C$1:$CZ$1,0))),"-")</f>
        <v>-</v>
      </c>
      <c r="M599" s="8" t="str">
        <f>IFERROR(IF(INDEX('ce raw data'!$C$2:$CZ$3000,MATCH(1,INDEX(('ce raw data'!$A$2:$A$3000=C569)*('ce raw data'!$B$2:$B$3000=$B600),,),0),MATCH(SUBSTITUTE(M572,"Allele","Height"),'ce raw data'!$C$1:$CZ$1,0))="","-",INDEX('ce raw data'!$C$2:$CZ$3000,MATCH(1,INDEX(('ce raw data'!$A$2:$A$3000=C569)*('ce raw data'!$B$2:$B$3000=$B600),,),0),MATCH(SUBSTITUTE(M572,"Allele","Height"),'ce raw data'!$C$1:$CZ$1,0))),"-")</f>
        <v>-</v>
      </c>
      <c r="N599" s="8" t="str">
        <f>IFERROR(IF(INDEX('ce raw data'!$C$2:$CZ$3000,MATCH(1,INDEX(('ce raw data'!$A$2:$A$3000=C569)*('ce raw data'!$B$2:$B$3000=$B600),,),0),MATCH(SUBSTITUTE(N572,"Allele","Height"),'ce raw data'!$C$1:$CZ$1,0))="","-",INDEX('ce raw data'!$C$2:$CZ$3000,MATCH(1,INDEX(('ce raw data'!$A$2:$A$3000=C569)*('ce raw data'!$B$2:$B$3000=$B600),,),0),MATCH(SUBSTITUTE(N572,"Allele","Height"),'ce raw data'!$C$1:$CZ$1,0))),"-")</f>
        <v>-</v>
      </c>
    </row>
    <row r="600" spans="2:14" x14ac:dyDescent="0.4">
      <c r="B600" s="14" t="str">
        <f>'Allele Call Table'!$A$97</f>
        <v>vWA</v>
      </c>
      <c r="C600" s="8" t="str">
        <f>IFERROR(IF(INDEX('ce raw data'!$C$2:$CZ$3000,MATCH(1,INDEX(('ce raw data'!$A$2:$A$3000=C569)*('ce raw data'!$B$2:$B$3000=$B600),,),0),MATCH(C572,'ce raw data'!$C$1:$CZ$1,0))="","-",INDEX('ce raw data'!$C$2:$CZ$3000,MATCH(1,INDEX(('ce raw data'!$A$2:$A$3000=C569)*('ce raw data'!$B$2:$B$3000=$B600),,),0),MATCH(C572,'ce raw data'!$C$1:$CZ$1,0))),"-")</f>
        <v>-</v>
      </c>
      <c r="D600" s="8" t="str">
        <f>IFERROR(IF(INDEX('ce raw data'!$C$2:$CZ$3000,MATCH(1,INDEX(('ce raw data'!$A$2:$A$3000=C569)*('ce raw data'!$B$2:$B$3000=$B600),,),0),MATCH(D572,'ce raw data'!$C$1:$CZ$1,0))="","-",INDEX('ce raw data'!$C$2:$CZ$3000,MATCH(1,INDEX(('ce raw data'!$A$2:$A$3000=C569)*('ce raw data'!$B$2:$B$3000=$B600),,),0),MATCH(D572,'ce raw data'!$C$1:$CZ$1,0))),"-")</f>
        <v>-</v>
      </c>
      <c r="E600" s="8" t="str">
        <f>IFERROR(IF(INDEX('ce raw data'!$C$2:$CZ$3000,MATCH(1,INDEX(('ce raw data'!$A$2:$A$3000=C569)*('ce raw data'!$B$2:$B$3000=$B600),,),0),MATCH(E572,'ce raw data'!$C$1:$CZ$1,0))="","-",INDEX('ce raw data'!$C$2:$CZ$3000,MATCH(1,INDEX(('ce raw data'!$A$2:$A$3000=C569)*('ce raw data'!$B$2:$B$3000=$B600),,),0),MATCH(E572,'ce raw data'!$C$1:$CZ$1,0))),"-")</f>
        <v>-</v>
      </c>
      <c r="F600" s="8" t="str">
        <f>IFERROR(IF(INDEX('ce raw data'!$C$2:$CZ$3000,MATCH(1,INDEX(('ce raw data'!$A$2:$A$3000=C569)*('ce raw data'!$B$2:$B$3000=$B600),,),0),MATCH(F572,'ce raw data'!$C$1:$CZ$1,0))="","-",INDEX('ce raw data'!$C$2:$CZ$3000,MATCH(1,INDEX(('ce raw data'!$A$2:$A$3000=C569)*('ce raw data'!$B$2:$B$3000=$B600),,),0),MATCH(F572,'ce raw data'!$C$1:$CZ$1,0))),"-")</f>
        <v>-</v>
      </c>
      <c r="G600" s="8" t="str">
        <f>IFERROR(IF(INDEX('ce raw data'!$C$2:$CZ$3000,MATCH(1,INDEX(('ce raw data'!$A$2:$A$3000=C569)*('ce raw data'!$B$2:$B$3000=$B600),,),0),MATCH(G572,'ce raw data'!$C$1:$CZ$1,0))="","-",INDEX('ce raw data'!$C$2:$CZ$3000,MATCH(1,INDEX(('ce raw data'!$A$2:$A$3000=C569)*('ce raw data'!$B$2:$B$3000=$B600),,),0),MATCH(G572,'ce raw data'!$C$1:$CZ$1,0))),"-")</f>
        <v>-</v>
      </c>
      <c r="H600" s="8" t="str">
        <f>IFERROR(IF(INDEX('ce raw data'!$C$2:$CZ$3000,MATCH(1,INDEX(('ce raw data'!$A$2:$A$3000=C569)*('ce raw data'!$B$2:$B$3000=$B600),,),0),MATCH(H572,'ce raw data'!$C$1:$CZ$1,0))="","-",INDEX('ce raw data'!$C$2:$CZ$3000,MATCH(1,INDEX(('ce raw data'!$A$2:$A$3000=C569)*('ce raw data'!$B$2:$B$3000=$B600),,),0),MATCH(H572,'ce raw data'!$C$1:$CZ$1,0))),"-")</f>
        <v>-</v>
      </c>
      <c r="I600" s="8" t="str">
        <f>IFERROR(IF(INDEX('ce raw data'!$C$2:$CZ$3000,MATCH(1,INDEX(('ce raw data'!$A$2:$A$3000=C569)*('ce raw data'!$B$2:$B$3000=$B600),,),0),MATCH(I572,'ce raw data'!$C$1:$CZ$1,0))="","-",INDEX('ce raw data'!$C$2:$CZ$3000,MATCH(1,INDEX(('ce raw data'!$A$2:$A$3000=C569)*('ce raw data'!$B$2:$B$3000=$B600),,),0),MATCH(I572,'ce raw data'!$C$1:$CZ$1,0))),"-")</f>
        <v>-</v>
      </c>
      <c r="J600" s="8" t="str">
        <f>IFERROR(IF(INDEX('ce raw data'!$C$2:$CZ$3000,MATCH(1,INDEX(('ce raw data'!$A$2:$A$3000=C569)*('ce raw data'!$B$2:$B$3000=$B600),,),0),MATCH(J572,'ce raw data'!$C$1:$CZ$1,0))="","-",INDEX('ce raw data'!$C$2:$CZ$3000,MATCH(1,INDEX(('ce raw data'!$A$2:$A$3000=C569)*('ce raw data'!$B$2:$B$3000=$B600),,),0),MATCH(J572,'ce raw data'!$C$1:$CZ$1,0))),"-")</f>
        <v>-</v>
      </c>
      <c r="K600" s="8" t="str">
        <f>IFERROR(IF(INDEX('ce raw data'!$C$2:$CZ$3000,MATCH(1,INDEX(('ce raw data'!$A$2:$A$3000=C569)*('ce raw data'!$B$2:$B$3000=$B600),,),0),MATCH(K572,'ce raw data'!$C$1:$CZ$1,0))="","-",INDEX('ce raw data'!$C$2:$CZ$3000,MATCH(1,INDEX(('ce raw data'!$A$2:$A$3000=C569)*('ce raw data'!$B$2:$B$3000=$B600),,),0),MATCH(K572,'ce raw data'!$C$1:$CZ$1,0))),"-")</f>
        <v>-</v>
      </c>
      <c r="L600" s="8" t="str">
        <f>IFERROR(IF(INDEX('ce raw data'!$C$2:$CZ$3000,MATCH(1,INDEX(('ce raw data'!$A$2:$A$3000=C569)*('ce raw data'!$B$2:$B$3000=$B600),,),0),MATCH(L572,'ce raw data'!$C$1:$CZ$1,0))="","-",INDEX('ce raw data'!$C$2:$CZ$3000,MATCH(1,INDEX(('ce raw data'!$A$2:$A$3000=C569)*('ce raw data'!$B$2:$B$3000=$B600),,),0),MATCH(L572,'ce raw data'!$C$1:$CZ$1,0))),"-")</f>
        <v>-</v>
      </c>
      <c r="M600" s="8" t="str">
        <f>IFERROR(IF(INDEX('ce raw data'!$C$2:$CZ$3000,MATCH(1,INDEX(('ce raw data'!$A$2:$A$3000=C569)*('ce raw data'!$B$2:$B$3000=$B600),,),0),MATCH(M572,'ce raw data'!$C$1:$CZ$1,0))="","-",INDEX('ce raw data'!$C$2:$CZ$3000,MATCH(1,INDEX(('ce raw data'!$A$2:$A$3000=C569)*('ce raw data'!$B$2:$B$3000=$B600),,),0),MATCH(M572,'ce raw data'!$C$1:$CZ$1,0))),"-")</f>
        <v>-</v>
      </c>
      <c r="N600" s="8" t="str">
        <f>IFERROR(IF(INDEX('ce raw data'!$C$2:$CZ$3000,MATCH(1,INDEX(('ce raw data'!$A$2:$A$3000=C569)*('ce raw data'!$B$2:$B$3000=$B600),,),0),MATCH(N572,'ce raw data'!$C$1:$CZ$1,0))="","-",INDEX('ce raw data'!$C$2:$CZ$3000,MATCH(1,INDEX(('ce raw data'!$A$2:$A$3000=C569)*('ce raw data'!$B$2:$B$3000=$B600),,),0),MATCH(N572,'ce raw data'!$C$1:$CZ$1,0))),"-")</f>
        <v>-</v>
      </c>
    </row>
    <row r="601" spans="2:14" hidden="1" x14ac:dyDescent="0.4">
      <c r="B601" s="14"/>
      <c r="C601" s="8" t="str">
        <f>IFERROR(IF(INDEX('ce raw data'!$C$2:$CZ$3000,MATCH(1,INDEX(('ce raw data'!$A$2:$A$3000=C569)*('ce raw data'!$B$2:$B$3000=$B602),,),0),MATCH(SUBSTITUTE(C572,"Allele","Height"),'ce raw data'!$C$1:$CZ$1,0))="","-",INDEX('ce raw data'!$C$2:$CZ$3000,MATCH(1,INDEX(('ce raw data'!$A$2:$A$3000=C569)*('ce raw data'!$B$2:$B$3000=$B602),,),0),MATCH(SUBSTITUTE(C572,"Allele","Height"),'ce raw data'!$C$1:$CZ$1,0))),"-")</f>
        <v>-</v>
      </c>
      <c r="D601" s="8" t="str">
        <f>IFERROR(IF(INDEX('ce raw data'!$C$2:$CZ$3000,MATCH(1,INDEX(('ce raw data'!$A$2:$A$3000=C569)*('ce raw data'!$B$2:$B$3000=$B602),,),0),MATCH(SUBSTITUTE(D572,"Allele","Height"),'ce raw data'!$C$1:$CZ$1,0))="","-",INDEX('ce raw data'!$C$2:$CZ$3000,MATCH(1,INDEX(('ce raw data'!$A$2:$A$3000=C569)*('ce raw data'!$B$2:$B$3000=$B602),,),0),MATCH(SUBSTITUTE(D572,"Allele","Height"),'ce raw data'!$C$1:$CZ$1,0))),"-")</f>
        <v>-</v>
      </c>
      <c r="E601" s="8" t="str">
        <f>IFERROR(IF(INDEX('ce raw data'!$C$2:$CZ$3000,MATCH(1,INDEX(('ce raw data'!$A$2:$A$3000=C569)*('ce raw data'!$B$2:$B$3000=$B602),,),0),MATCH(SUBSTITUTE(E572,"Allele","Height"),'ce raw data'!$C$1:$CZ$1,0))="","-",INDEX('ce raw data'!$C$2:$CZ$3000,MATCH(1,INDEX(('ce raw data'!$A$2:$A$3000=C569)*('ce raw data'!$B$2:$B$3000=$B602),,),0),MATCH(SUBSTITUTE(E572,"Allele","Height"),'ce raw data'!$C$1:$CZ$1,0))),"-")</f>
        <v>-</v>
      </c>
      <c r="F601" s="8" t="str">
        <f>IFERROR(IF(INDEX('ce raw data'!$C$2:$CZ$3000,MATCH(1,INDEX(('ce raw data'!$A$2:$A$3000=C569)*('ce raw data'!$B$2:$B$3000=$B602),,),0),MATCH(SUBSTITUTE(F572,"Allele","Height"),'ce raw data'!$C$1:$CZ$1,0))="","-",INDEX('ce raw data'!$C$2:$CZ$3000,MATCH(1,INDEX(('ce raw data'!$A$2:$A$3000=C569)*('ce raw data'!$B$2:$B$3000=$B602),,),0),MATCH(SUBSTITUTE(F572,"Allele","Height"),'ce raw data'!$C$1:$CZ$1,0))),"-")</f>
        <v>-</v>
      </c>
      <c r="G601" s="8" t="str">
        <f>IFERROR(IF(INDEX('ce raw data'!$C$2:$CZ$3000,MATCH(1,INDEX(('ce raw data'!$A$2:$A$3000=C569)*('ce raw data'!$B$2:$B$3000=$B602),,),0),MATCH(SUBSTITUTE(G572,"Allele","Height"),'ce raw data'!$C$1:$CZ$1,0))="","-",INDEX('ce raw data'!$C$2:$CZ$3000,MATCH(1,INDEX(('ce raw data'!$A$2:$A$3000=C569)*('ce raw data'!$B$2:$B$3000=$B602),,),0),MATCH(SUBSTITUTE(G572,"Allele","Height"),'ce raw data'!$C$1:$CZ$1,0))),"-")</f>
        <v>-</v>
      </c>
      <c r="H601" s="8" t="str">
        <f>IFERROR(IF(INDEX('ce raw data'!$C$2:$CZ$3000,MATCH(1,INDEX(('ce raw data'!$A$2:$A$3000=C569)*('ce raw data'!$B$2:$B$3000=$B602),,),0),MATCH(SUBSTITUTE(H572,"Allele","Height"),'ce raw data'!$C$1:$CZ$1,0))="","-",INDEX('ce raw data'!$C$2:$CZ$3000,MATCH(1,INDEX(('ce raw data'!$A$2:$A$3000=C569)*('ce raw data'!$B$2:$B$3000=$B602),,),0),MATCH(SUBSTITUTE(H572,"Allele","Height"),'ce raw data'!$C$1:$CZ$1,0))),"-")</f>
        <v>-</v>
      </c>
      <c r="I601" s="8" t="str">
        <f>IFERROR(IF(INDEX('ce raw data'!$C$2:$CZ$3000,MATCH(1,INDEX(('ce raw data'!$A$2:$A$3000=C569)*('ce raw data'!$B$2:$B$3000=$B602),,),0),MATCH(SUBSTITUTE(I572,"Allele","Height"),'ce raw data'!$C$1:$CZ$1,0))="","-",INDEX('ce raw data'!$C$2:$CZ$3000,MATCH(1,INDEX(('ce raw data'!$A$2:$A$3000=C569)*('ce raw data'!$B$2:$B$3000=$B602),,),0),MATCH(SUBSTITUTE(I572,"Allele","Height"),'ce raw data'!$C$1:$CZ$1,0))),"-")</f>
        <v>-</v>
      </c>
      <c r="J601" s="8" t="str">
        <f>IFERROR(IF(INDEX('ce raw data'!$C$2:$CZ$3000,MATCH(1,INDEX(('ce raw data'!$A$2:$A$3000=C569)*('ce raw data'!$B$2:$B$3000=$B602),,),0),MATCH(SUBSTITUTE(J572,"Allele","Height"),'ce raw data'!$C$1:$CZ$1,0))="","-",INDEX('ce raw data'!$C$2:$CZ$3000,MATCH(1,INDEX(('ce raw data'!$A$2:$A$3000=C569)*('ce raw data'!$B$2:$B$3000=$B602),,),0),MATCH(SUBSTITUTE(J572,"Allele","Height"),'ce raw data'!$C$1:$CZ$1,0))),"-")</f>
        <v>-</v>
      </c>
      <c r="K601" s="8" t="str">
        <f>IFERROR(IF(INDEX('ce raw data'!$C$2:$CZ$3000,MATCH(1,INDEX(('ce raw data'!$A$2:$A$3000=C569)*('ce raw data'!$B$2:$B$3000=$B602),,),0),MATCH(SUBSTITUTE(K572,"Allele","Height"),'ce raw data'!$C$1:$CZ$1,0))="","-",INDEX('ce raw data'!$C$2:$CZ$3000,MATCH(1,INDEX(('ce raw data'!$A$2:$A$3000=C569)*('ce raw data'!$B$2:$B$3000=$B602),,),0),MATCH(SUBSTITUTE(K572,"Allele","Height"),'ce raw data'!$C$1:$CZ$1,0))),"-")</f>
        <v>-</v>
      </c>
      <c r="L601" s="8" t="str">
        <f>IFERROR(IF(INDEX('ce raw data'!$C$2:$CZ$3000,MATCH(1,INDEX(('ce raw data'!$A$2:$A$3000=C569)*('ce raw data'!$B$2:$B$3000=$B602),,),0),MATCH(SUBSTITUTE(L572,"Allele","Height"),'ce raw data'!$C$1:$CZ$1,0))="","-",INDEX('ce raw data'!$C$2:$CZ$3000,MATCH(1,INDEX(('ce raw data'!$A$2:$A$3000=C569)*('ce raw data'!$B$2:$B$3000=$B602),,),0),MATCH(SUBSTITUTE(L572,"Allele","Height"),'ce raw data'!$C$1:$CZ$1,0))),"-")</f>
        <v>-</v>
      </c>
      <c r="M601" s="8" t="str">
        <f>IFERROR(IF(INDEX('ce raw data'!$C$2:$CZ$3000,MATCH(1,INDEX(('ce raw data'!$A$2:$A$3000=C569)*('ce raw data'!$B$2:$B$3000=$B602),,),0),MATCH(SUBSTITUTE(M572,"Allele","Height"),'ce raw data'!$C$1:$CZ$1,0))="","-",INDEX('ce raw data'!$C$2:$CZ$3000,MATCH(1,INDEX(('ce raw data'!$A$2:$A$3000=C569)*('ce raw data'!$B$2:$B$3000=$B602),,),0),MATCH(SUBSTITUTE(M572,"Allele","Height"),'ce raw data'!$C$1:$CZ$1,0))),"-")</f>
        <v>-</v>
      </c>
      <c r="N601" s="8" t="str">
        <f>IFERROR(IF(INDEX('ce raw data'!$C$2:$CZ$3000,MATCH(1,INDEX(('ce raw data'!$A$2:$A$3000=C569)*('ce raw data'!$B$2:$B$3000=$B602),,),0),MATCH(SUBSTITUTE(N572,"Allele","Height"),'ce raw data'!$C$1:$CZ$1,0))="","-",INDEX('ce raw data'!$C$2:$CZ$3000,MATCH(1,INDEX(('ce raw data'!$A$2:$A$3000=C569)*('ce raw data'!$B$2:$B$3000=$B602),,),0),MATCH(SUBSTITUTE(N572,"Allele","Height"),'ce raw data'!$C$1:$CZ$1,0))),"-")</f>
        <v>-</v>
      </c>
    </row>
    <row r="602" spans="2:14" x14ac:dyDescent="0.4">
      <c r="B602" s="14" t="str">
        <f>'Allele Call Table'!$A$99</f>
        <v>D21S11</v>
      </c>
      <c r="C602" s="8" t="str">
        <f>IFERROR(IF(INDEX('ce raw data'!$C$2:$CZ$3000,MATCH(1,INDEX(('ce raw data'!$A$2:$A$3000=C569)*('ce raw data'!$B$2:$B$3000=$B602),,),0),MATCH(C572,'ce raw data'!$C$1:$CZ$1,0))="","-",INDEX('ce raw data'!$C$2:$CZ$3000,MATCH(1,INDEX(('ce raw data'!$A$2:$A$3000=C569)*('ce raw data'!$B$2:$B$3000=$B602),,),0),MATCH(C572,'ce raw data'!$C$1:$CZ$1,0))),"-")</f>
        <v>-</v>
      </c>
      <c r="D602" s="8" t="str">
        <f>IFERROR(IF(INDEX('ce raw data'!$C$2:$CZ$3000,MATCH(1,INDEX(('ce raw data'!$A$2:$A$3000=C569)*('ce raw data'!$B$2:$B$3000=$B602),,),0),MATCH(D572,'ce raw data'!$C$1:$CZ$1,0))="","-",INDEX('ce raw data'!$C$2:$CZ$3000,MATCH(1,INDEX(('ce raw data'!$A$2:$A$3000=C569)*('ce raw data'!$B$2:$B$3000=$B602),,),0),MATCH(D572,'ce raw data'!$C$1:$CZ$1,0))),"-")</f>
        <v>-</v>
      </c>
      <c r="E602" s="8" t="str">
        <f>IFERROR(IF(INDEX('ce raw data'!$C$2:$CZ$3000,MATCH(1,INDEX(('ce raw data'!$A$2:$A$3000=C569)*('ce raw data'!$B$2:$B$3000=$B602),,),0),MATCH(E572,'ce raw data'!$C$1:$CZ$1,0))="","-",INDEX('ce raw data'!$C$2:$CZ$3000,MATCH(1,INDEX(('ce raw data'!$A$2:$A$3000=C569)*('ce raw data'!$B$2:$B$3000=$B602),,),0),MATCH(E572,'ce raw data'!$C$1:$CZ$1,0))),"-")</f>
        <v>-</v>
      </c>
      <c r="F602" s="8" t="str">
        <f>IFERROR(IF(INDEX('ce raw data'!$C$2:$CZ$3000,MATCH(1,INDEX(('ce raw data'!$A$2:$A$3000=C569)*('ce raw data'!$B$2:$B$3000=$B602),,),0),MATCH(F572,'ce raw data'!$C$1:$CZ$1,0))="","-",INDEX('ce raw data'!$C$2:$CZ$3000,MATCH(1,INDEX(('ce raw data'!$A$2:$A$3000=C569)*('ce raw data'!$B$2:$B$3000=$B602),,),0),MATCH(F572,'ce raw data'!$C$1:$CZ$1,0))),"-")</f>
        <v>-</v>
      </c>
      <c r="G602" s="8" t="str">
        <f>IFERROR(IF(INDEX('ce raw data'!$C$2:$CZ$3000,MATCH(1,INDEX(('ce raw data'!$A$2:$A$3000=C569)*('ce raw data'!$B$2:$B$3000=$B602),,),0),MATCH(G572,'ce raw data'!$C$1:$CZ$1,0))="","-",INDEX('ce raw data'!$C$2:$CZ$3000,MATCH(1,INDEX(('ce raw data'!$A$2:$A$3000=C569)*('ce raw data'!$B$2:$B$3000=$B602),,),0),MATCH(G572,'ce raw data'!$C$1:$CZ$1,0))),"-")</f>
        <v>-</v>
      </c>
      <c r="H602" s="8" t="str">
        <f>IFERROR(IF(INDEX('ce raw data'!$C$2:$CZ$3000,MATCH(1,INDEX(('ce raw data'!$A$2:$A$3000=C569)*('ce raw data'!$B$2:$B$3000=$B602),,),0),MATCH(H572,'ce raw data'!$C$1:$CZ$1,0))="","-",INDEX('ce raw data'!$C$2:$CZ$3000,MATCH(1,INDEX(('ce raw data'!$A$2:$A$3000=C569)*('ce raw data'!$B$2:$B$3000=$B602),,),0),MATCH(H572,'ce raw data'!$C$1:$CZ$1,0))),"-")</f>
        <v>-</v>
      </c>
      <c r="I602" s="8" t="str">
        <f>IFERROR(IF(INDEX('ce raw data'!$C$2:$CZ$3000,MATCH(1,INDEX(('ce raw data'!$A$2:$A$3000=C569)*('ce raw data'!$B$2:$B$3000=$B602),,),0),MATCH(I572,'ce raw data'!$C$1:$CZ$1,0))="","-",INDEX('ce raw data'!$C$2:$CZ$3000,MATCH(1,INDEX(('ce raw data'!$A$2:$A$3000=C569)*('ce raw data'!$B$2:$B$3000=$B602),,),0),MATCH(I572,'ce raw data'!$C$1:$CZ$1,0))),"-")</f>
        <v>-</v>
      </c>
      <c r="J602" s="8" t="str">
        <f>IFERROR(IF(INDEX('ce raw data'!$C$2:$CZ$3000,MATCH(1,INDEX(('ce raw data'!$A$2:$A$3000=C569)*('ce raw data'!$B$2:$B$3000=$B602),,),0),MATCH(J572,'ce raw data'!$C$1:$CZ$1,0))="","-",INDEX('ce raw data'!$C$2:$CZ$3000,MATCH(1,INDEX(('ce raw data'!$A$2:$A$3000=C569)*('ce raw data'!$B$2:$B$3000=$B602),,),0),MATCH(J572,'ce raw data'!$C$1:$CZ$1,0))),"-")</f>
        <v>-</v>
      </c>
      <c r="K602" s="8" t="str">
        <f>IFERROR(IF(INDEX('ce raw data'!$C$2:$CZ$3000,MATCH(1,INDEX(('ce raw data'!$A$2:$A$3000=C569)*('ce raw data'!$B$2:$B$3000=$B602),,),0),MATCH(K572,'ce raw data'!$C$1:$CZ$1,0))="","-",INDEX('ce raw data'!$C$2:$CZ$3000,MATCH(1,INDEX(('ce raw data'!$A$2:$A$3000=C569)*('ce raw data'!$B$2:$B$3000=$B602),,),0),MATCH(K572,'ce raw data'!$C$1:$CZ$1,0))),"-")</f>
        <v>-</v>
      </c>
      <c r="L602" s="8" t="str">
        <f>IFERROR(IF(INDEX('ce raw data'!$C$2:$CZ$3000,MATCH(1,INDEX(('ce raw data'!$A$2:$A$3000=C569)*('ce raw data'!$B$2:$B$3000=$B602),,),0),MATCH(L572,'ce raw data'!$C$1:$CZ$1,0))="","-",INDEX('ce raw data'!$C$2:$CZ$3000,MATCH(1,INDEX(('ce raw data'!$A$2:$A$3000=C569)*('ce raw data'!$B$2:$B$3000=$B602),,),0),MATCH(L572,'ce raw data'!$C$1:$CZ$1,0))),"-")</f>
        <v>-</v>
      </c>
      <c r="M602" s="8" t="str">
        <f>IFERROR(IF(INDEX('ce raw data'!$C$2:$CZ$3000,MATCH(1,INDEX(('ce raw data'!$A$2:$A$3000=C569)*('ce raw data'!$B$2:$B$3000=$B602),,),0),MATCH(M572,'ce raw data'!$C$1:$CZ$1,0))="","-",INDEX('ce raw data'!$C$2:$CZ$3000,MATCH(1,INDEX(('ce raw data'!$A$2:$A$3000=C569)*('ce raw data'!$B$2:$B$3000=$B602),,),0),MATCH(M572,'ce raw data'!$C$1:$CZ$1,0))),"-")</f>
        <v>-</v>
      </c>
      <c r="N602" s="8" t="str">
        <f>IFERROR(IF(INDEX('ce raw data'!$C$2:$CZ$3000,MATCH(1,INDEX(('ce raw data'!$A$2:$A$3000=C569)*('ce raw data'!$B$2:$B$3000=$B602),,),0),MATCH(N572,'ce raw data'!$C$1:$CZ$1,0))="","-",INDEX('ce raw data'!$C$2:$CZ$3000,MATCH(1,INDEX(('ce raw data'!$A$2:$A$3000=C569)*('ce raw data'!$B$2:$B$3000=$B602),,),0),MATCH(N572,'ce raw data'!$C$1:$CZ$1,0))),"-")</f>
        <v>-</v>
      </c>
    </row>
    <row r="603" spans="2:14" hidden="1" x14ac:dyDescent="0.4">
      <c r="B603" s="14"/>
      <c r="C603" s="8" t="str">
        <f>IFERROR(IF(INDEX('ce raw data'!$C$2:$CZ$3000,MATCH(1,INDEX(('ce raw data'!$A$2:$A$3000=C569)*('ce raw data'!$B$2:$B$3000=$B604),,),0),MATCH(SUBSTITUTE(C572,"Allele","Height"),'ce raw data'!$C$1:$CZ$1,0))="","-",INDEX('ce raw data'!$C$2:$CZ$3000,MATCH(1,INDEX(('ce raw data'!$A$2:$A$3000=C569)*('ce raw data'!$B$2:$B$3000=$B604),,),0),MATCH(SUBSTITUTE(C572,"Allele","Height"),'ce raw data'!$C$1:$CZ$1,0))),"-")</f>
        <v>-</v>
      </c>
      <c r="D603" s="8" t="str">
        <f>IFERROR(IF(INDEX('ce raw data'!$C$2:$CZ$3000,MATCH(1,INDEX(('ce raw data'!$A$2:$A$3000=C569)*('ce raw data'!$B$2:$B$3000=$B604),,),0),MATCH(SUBSTITUTE(D572,"Allele","Height"),'ce raw data'!$C$1:$CZ$1,0))="","-",INDEX('ce raw data'!$C$2:$CZ$3000,MATCH(1,INDEX(('ce raw data'!$A$2:$A$3000=C569)*('ce raw data'!$B$2:$B$3000=$B604),,),0),MATCH(SUBSTITUTE(D572,"Allele","Height"),'ce raw data'!$C$1:$CZ$1,0))),"-")</f>
        <v>-</v>
      </c>
      <c r="E603" s="8" t="str">
        <f>IFERROR(IF(INDEX('ce raw data'!$C$2:$CZ$3000,MATCH(1,INDEX(('ce raw data'!$A$2:$A$3000=C569)*('ce raw data'!$B$2:$B$3000=$B604),,),0),MATCH(SUBSTITUTE(E572,"Allele","Height"),'ce raw data'!$C$1:$CZ$1,0))="","-",INDEX('ce raw data'!$C$2:$CZ$3000,MATCH(1,INDEX(('ce raw data'!$A$2:$A$3000=C569)*('ce raw data'!$B$2:$B$3000=$B604),,),0),MATCH(SUBSTITUTE(E572,"Allele","Height"),'ce raw data'!$C$1:$CZ$1,0))),"-")</f>
        <v>-</v>
      </c>
      <c r="F603" s="8" t="str">
        <f>IFERROR(IF(INDEX('ce raw data'!$C$2:$CZ$3000,MATCH(1,INDEX(('ce raw data'!$A$2:$A$3000=C569)*('ce raw data'!$B$2:$B$3000=$B604),,),0),MATCH(SUBSTITUTE(F572,"Allele","Height"),'ce raw data'!$C$1:$CZ$1,0))="","-",INDEX('ce raw data'!$C$2:$CZ$3000,MATCH(1,INDEX(('ce raw data'!$A$2:$A$3000=C569)*('ce raw data'!$B$2:$B$3000=$B604),,),0),MATCH(SUBSTITUTE(F572,"Allele","Height"),'ce raw data'!$C$1:$CZ$1,0))),"-")</f>
        <v>-</v>
      </c>
      <c r="G603" s="8" t="str">
        <f>IFERROR(IF(INDEX('ce raw data'!$C$2:$CZ$3000,MATCH(1,INDEX(('ce raw data'!$A$2:$A$3000=C569)*('ce raw data'!$B$2:$B$3000=$B604),,),0),MATCH(SUBSTITUTE(G572,"Allele","Height"),'ce raw data'!$C$1:$CZ$1,0))="","-",INDEX('ce raw data'!$C$2:$CZ$3000,MATCH(1,INDEX(('ce raw data'!$A$2:$A$3000=C569)*('ce raw data'!$B$2:$B$3000=$B604),,),0),MATCH(SUBSTITUTE(G572,"Allele","Height"),'ce raw data'!$C$1:$CZ$1,0))),"-")</f>
        <v>-</v>
      </c>
      <c r="H603" s="8" t="str">
        <f>IFERROR(IF(INDEX('ce raw data'!$C$2:$CZ$3000,MATCH(1,INDEX(('ce raw data'!$A$2:$A$3000=C569)*('ce raw data'!$B$2:$B$3000=$B604),,),0),MATCH(SUBSTITUTE(H572,"Allele","Height"),'ce raw data'!$C$1:$CZ$1,0))="","-",INDEX('ce raw data'!$C$2:$CZ$3000,MATCH(1,INDEX(('ce raw data'!$A$2:$A$3000=C569)*('ce raw data'!$B$2:$B$3000=$B604),,),0),MATCH(SUBSTITUTE(H572,"Allele","Height"),'ce raw data'!$C$1:$CZ$1,0))),"-")</f>
        <v>-</v>
      </c>
      <c r="I603" s="8" t="str">
        <f>IFERROR(IF(INDEX('ce raw data'!$C$2:$CZ$3000,MATCH(1,INDEX(('ce raw data'!$A$2:$A$3000=C569)*('ce raw data'!$B$2:$B$3000=$B604),,),0),MATCH(SUBSTITUTE(I572,"Allele","Height"),'ce raw data'!$C$1:$CZ$1,0))="","-",INDEX('ce raw data'!$C$2:$CZ$3000,MATCH(1,INDEX(('ce raw data'!$A$2:$A$3000=C569)*('ce raw data'!$B$2:$B$3000=$B604),,),0),MATCH(SUBSTITUTE(I572,"Allele","Height"),'ce raw data'!$C$1:$CZ$1,0))),"-")</f>
        <v>-</v>
      </c>
      <c r="J603" s="8" t="str">
        <f>IFERROR(IF(INDEX('ce raw data'!$C$2:$CZ$3000,MATCH(1,INDEX(('ce raw data'!$A$2:$A$3000=C569)*('ce raw data'!$B$2:$B$3000=$B604),,),0),MATCH(SUBSTITUTE(J572,"Allele","Height"),'ce raw data'!$C$1:$CZ$1,0))="","-",INDEX('ce raw data'!$C$2:$CZ$3000,MATCH(1,INDEX(('ce raw data'!$A$2:$A$3000=C569)*('ce raw data'!$B$2:$B$3000=$B604),,),0),MATCH(SUBSTITUTE(J572,"Allele","Height"),'ce raw data'!$C$1:$CZ$1,0))),"-")</f>
        <v>-</v>
      </c>
      <c r="K603" s="8" t="str">
        <f>IFERROR(IF(INDEX('ce raw data'!$C$2:$CZ$3000,MATCH(1,INDEX(('ce raw data'!$A$2:$A$3000=C569)*('ce raw data'!$B$2:$B$3000=$B604),,),0),MATCH(SUBSTITUTE(K572,"Allele","Height"),'ce raw data'!$C$1:$CZ$1,0))="","-",INDEX('ce raw data'!$C$2:$CZ$3000,MATCH(1,INDEX(('ce raw data'!$A$2:$A$3000=C569)*('ce raw data'!$B$2:$B$3000=$B604),,),0),MATCH(SUBSTITUTE(K572,"Allele","Height"),'ce raw data'!$C$1:$CZ$1,0))),"-")</f>
        <v>-</v>
      </c>
      <c r="L603" s="8" t="str">
        <f>IFERROR(IF(INDEX('ce raw data'!$C$2:$CZ$3000,MATCH(1,INDEX(('ce raw data'!$A$2:$A$3000=C569)*('ce raw data'!$B$2:$B$3000=$B604),,),0),MATCH(SUBSTITUTE(L572,"Allele","Height"),'ce raw data'!$C$1:$CZ$1,0))="","-",INDEX('ce raw data'!$C$2:$CZ$3000,MATCH(1,INDEX(('ce raw data'!$A$2:$A$3000=C569)*('ce raw data'!$B$2:$B$3000=$B604),,),0),MATCH(SUBSTITUTE(L572,"Allele","Height"),'ce raw data'!$C$1:$CZ$1,0))),"-")</f>
        <v>-</v>
      </c>
      <c r="M603" s="8" t="str">
        <f>IFERROR(IF(INDEX('ce raw data'!$C$2:$CZ$3000,MATCH(1,INDEX(('ce raw data'!$A$2:$A$3000=C569)*('ce raw data'!$B$2:$B$3000=$B604),,),0),MATCH(SUBSTITUTE(M572,"Allele","Height"),'ce raw data'!$C$1:$CZ$1,0))="","-",INDEX('ce raw data'!$C$2:$CZ$3000,MATCH(1,INDEX(('ce raw data'!$A$2:$A$3000=C569)*('ce raw data'!$B$2:$B$3000=$B604),,),0),MATCH(SUBSTITUTE(M572,"Allele","Height"),'ce raw data'!$C$1:$CZ$1,0))),"-")</f>
        <v>-</v>
      </c>
      <c r="N603" s="8" t="str">
        <f>IFERROR(IF(INDEX('ce raw data'!$C$2:$CZ$3000,MATCH(1,INDEX(('ce raw data'!$A$2:$A$3000=C569)*('ce raw data'!$B$2:$B$3000=$B604),,),0),MATCH(SUBSTITUTE(N572,"Allele","Height"),'ce raw data'!$C$1:$CZ$1,0))="","-",INDEX('ce raw data'!$C$2:$CZ$3000,MATCH(1,INDEX(('ce raw data'!$A$2:$A$3000=C569)*('ce raw data'!$B$2:$B$3000=$B604),,),0),MATCH(SUBSTITUTE(N572,"Allele","Height"),'ce raw data'!$C$1:$CZ$1,0))),"-")</f>
        <v>-</v>
      </c>
    </row>
    <row r="604" spans="2:14" x14ac:dyDescent="0.4">
      <c r="B604" s="14" t="str">
        <f>'Allele Call Table'!$A$101</f>
        <v>D7S820</v>
      </c>
      <c r="C604" s="8" t="str">
        <f>IFERROR(IF(INDEX('ce raw data'!$C$2:$CZ$3000,MATCH(1,INDEX(('ce raw data'!$A$2:$A$3000=C569)*('ce raw data'!$B$2:$B$3000=$B604),,),0),MATCH(C572,'ce raw data'!$C$1:$CZ$1,0))="","-",INDEX('ce raw data'!$C$2:$CZ$3000,MATCH(1,INDEX(('ce raw data'!$A$2:$A$3000=C569)*('ce raw data'!$B$2:$B$3000=$B604),,),0),MATCH(C572,'ce raw data'!$C$1:$CZ$1,0))),"-")</f>
        <v>-</v>
      </c>
      <c r="D604" s="8" t="str">
        <f>IFERROR(IF(INDEX('ce raw data'!$C$2:$CZ$3000,MATCH(1,INDEX(('ce raw data'!$A$2:$A$3000=C569)*('ce raw data'!$B$2:$B$3000=$B604),,),0),MATCH(D572,'ce raw data'!$C$1:$CZ$1,0))="","-",INDEX('ce raw data'!$C$2:$CZ$3000,MATCH(1,INDEX(('ce raw data'!$A$2:$A$3000=C569)*('ce raw data'!$B$2:$B$3000=$B604),,),0),MATCH(D572,'ce raw data'!$C$1:$CZ$1,0))),"-")</f>
        <v>-</v>
      </c>
      <c r="E604" s="8" t="str">
        <f>IFERROR(IF(INDEX('ce raw data'!$C$2:$CZ$3000,MATCH(1,INDEX(('ce raw data'!$A$2:$A$3000=C569)*('ce raw data'!$B$2:$B$3000=$B604),,),0),MATCH(E572,'ce raw data'!$C$1:$CZ$1,0))="","-",INDEX('ce raw data'!$C$2:$CZ$3000,MATCH(1,INDEX(('ce raw data'!$A$2:$A$3000=C569)*('ce raw data'!$B$2:$B$3000=$B604),,),0),MATCH(E572,'ce raw data'!$C$1:$CZ$1,0))),"-")</f>
        <v>-</v>
      </c>
      <c r="F604" s="8" t="str">
        <f>IFERROR(IF(INDEX('ce raw data'!$C$2:$CZ$3000,MATCH(1,INDEX(('ce raw data'!$A$2:$A$3000=C569)*('ce raw data'!$B$2:$B$3000=$B604),,),0),MATCH(F572,'ce raw data'!$C$1:$CZ$1,0))="","-",INDEX('ce raw data'!$C$2:$CZ$3000,MATCH(1,INDEX(('ce raw data'!$A$2:$A$3000=C569)*('ce raw data'!$B$2:$B$3000=$B604),,),0),MATCH(F572,'ce raw data'!$C$1:$CZ$1,0))),"-")</f>
        <v>-</v>
      </c>
      <c r="G604" s="8" t="str">
        <f>IFERROR(IF(INDEX('ce raw data'!$C$2:$CZ$3000,MATCH(1,INDEX(('ce raw data'!$A$2:$A$3000=C569)*('ce raw data'!$B$2:$B$3000=$B604),,),0),MATCH(G572,'ce raw data'!$C$1:$CZ$1,0))="","-",INDEX('ce raw data'!$C$2:$CZ$3000,MATCH(1,INDEX(('ce raw data'!$A$2:$A$3000=C569)*('ce raw data'!$B$2:$B$3000=$B604),,),0),MATCH(G572,'ce raw data'!$C$1:$CZ$1,0))),"-")</f>
        <v>-</v>
      </c>
      <c r="H604" s="8" t="str">
        <f>IFERROR(IF(INDEX('ce raw data'!$C$2:$CZ$3000,MATCH(1,INDEX(('ce raw data'!$A$2:$A$3000=C569)*('ce raw data'!$B$2:$B$3000=$B604),,),0),MATCH(H572,'ce raw data'!$C$1:$CZ$1,0))="","-",INDEX('ce raw data'!$C$2:$CZ$3000,MATCH(1,INDEX(('ce raw data'!$A$2:$A$3000=C569)*('ce raw data'!$B$2:$B$3000=$B604),,),0),MATCH(H572,'ce raw data'!$C$1:$CZ$1,0))),"-")</f>
        <v>-</v>
      </c>
      <c r="I604" s="8" t="str">
        <f>IFERROR(IF(INDEX('ce raw data'!$C$2:$CZ$3000,MATCH(1,INDEX(('ce raw data'!$A$2:$A$3000=C569)*('ce raw data'!$B$2:$B$3000=$B604),,),0),MATCH(I572,'ce raw data'!$C$1:$CZ$1,0))="","-",INDEX('ce raw data'!$C$2:$CZ$3000,MATCH(1,INDEX(('ce raw data'!$A$2:$A$3000=C569)*('ce raw data'!$B$2:$B$3000=$B604),,),0),MATCH(I572,'ce raw data'!$C$1:$CZ$1,0))),"-")</f>
        <v>-</v>
      </c>
      <c r="J604" s="8" t="str">
        <f>IFERROR(IF(INDEX('ce raw data'!$C$2:$CZ$3000,MATCH(1,INDEX(('ce raw data'!$A$2:$A$3000=C569)*('ce raw data'!$B$2:$B$3000=$B604),,),0),MATCH(J572,'ce raw data'!$C$1:$CZ$1,0))="","-",INDEX('ce raw data'!$C$2:$CZ$3000,MATCH(1,INDEX(('ce raw data'!$A$2:$A$3000=C569)*('ce raw data'!$B$2:$B$3000=$B604),,),0),MATCH(J572,'ce raw data'!$C$1:$CZ$1,0))),"-")</f>
        <v>-</v>
      </c>
      <c r="K604" s="8" t="str">
        <f>IFERROR(IF(INDEX('ce raw data'!$C$2:$CZ$3000,MATCH(1,INDEX(('ce raw data'!$A$2:$A$3000=C569)*('ce raw data'!$B$2:$B$3000=$B604),,),0),MATCH(K572,'ce raw data'!$C$1:$CZ$1,0))="","-",INDEX('ce raw data'!$C$2:$CZ$3000,MATCH(1,INDEX(('ce raw data'!$A$2:$A$3000=C569)*('ce raw data'!$B$2:$B$3000=$B604),,),0),MATCH(K572,'ce raw data'!$C$1:$CZ$1,0))),"-")</f>
        <v>-</v>
      </c>
      <c r="L604" s="8" t="str">
        <f>IFERROR(IF(INDEX('ce raw data'!$C$2:$CZ$3000,MATCH(1,INDEX(('ce raw data'!$A$2:$A$3000=C569)*('ce raw data'!$B$2:$B$3000=$B604),,),0),MATCH(L572,'ce raw data'!$C$1:$CZ$1,0))="","-",INDEX('ce raw data'!$C$2:$CZ$3000,MATCH(1,INDEX(('ce raw data'!$A$2:$A$3000=C569)*('ce raw data'!$B$2:$B$3000=$B604),,),0),MATCH(L572,'ce raw data'!$C$1:$CZ$1,0))),"-")</f>
        <v>-</v>
      </c>
      <c r="M604" s="8" t="str">
        <f>IFERROR(IF(INDEX('ce raw data'!$C$2:$CZ$3000,MATCH(1,INDEX(('ce raw data'!$A$2:$A$3000=C569)*('ce raw data'!$B$2:$B$3000=$B604),,),0),MATCH(M572,'ce raw data'!$C$1:$CZ$1,0))="","-",INDEX('ce raw data'!$C$2:$CZ$3000,MATCH(1,INDEX(('ce raw data'!$A$2:$A$3000=C569)*('ce raw data'!$B$2:$B$3000=$B604),,),0),MATCH(M572,'ce raw data'!$C$1:$CZ$1,0))),"-")</f>
        <v>-</v>
      </c>
      <c r="N604" s="8" t="str">
        <f>IFERROR(IF(INDEX('ce raw data'!$C$2:$CZ$3000,MATCH(1,INDEX(('ce raw data'!$A$2:$A$3000=C569)*('ce raw data'!$B$2:$B$3000=$B604),,),0),MATCH(N572,'ce raw data'!$C$1:$CZ$1,0))="","-",INDEX('ce raw data'!$C$2:$CZ$3000,MATCH(1,INDEX(('ce raw data'!$A$2:$A$3000=C569)*('ce raw data'!$B$2:$B$3000=$B604),,),0),MATCH(N572,'ce raw data'!$C$1:$CZ$1,0))),"-")</f>
        <v>-</v>
      </c>
    </row>
    <row r="605" spans="2:14" hidden="1" x14ac:dyDescent="0.4">
      <c r="B605" s="14"/>
      <c r="C605" s="8" t="str">
        <f>IFERROR(IF(INDEX('ce raw data'!$C$2:$CZ$3000,MATCH(1,INDEX(('ce raw data'!$A$2:$A$3000=C569)*('ce raw data'!$B$2:$B$3000=$B606),,),0),MATCH(SUBSTITUTE(C572,"Allele","Height"),'ce raw data'!$C$1:$CZ$1,0))="","-",INDEX('ce raw data'!$C$2:$CZ$3000,MATCH(1,INDEX(('ce raw data'!$A$2:$A$3000=C569)*('ce raw data'!$B$2:$B$3000=$B606),,),0),MATCH(SUBSTITUTE(C572,"Allele","Height"),'ce raw data'!$C$1:$CZ$1,0))),"-")</f>
        <v>-</v>
      </c>
      <c r="D605" s="8" t="str">
        <f>IFERROR(IF(INDEX('ce raw data'!$C$2:$CZ$3000,MATCH(1,INDEX(('ce raw data'!$A$2:$A$3000=C569)*('ce raw data'!$B$2:$B$3000=$B606),,),0),MATCH(SUBSTITUTE(D572,"Allele","Height"),'ce raw data'!$C$1:$CZ$1,0))="","-",INDEX('ce raw data'!$C$2:$CZ$3000,MATCH(1,INDEX(('ce raw data'!$A$2:$A$3000=C569)*('ce raw data'!$B$2:$B$3000=$B606),,),0),MATCH(SUBSTITUTE(D572,"Allele","Height"),'ce raw data'!$C$1:$CZ$1,0))),"-")</f>
        <v>-</v>
      </c>
      <c r="E605" s="8" t="str">
        <f>IFERROR(IF(INDEX('ce raw data'!$C$2:$CZ$3000,MATCH(1,INDEX(('ce raw data'!$A$2:$A$3000=C569)*('ce raw data'!$B$2:$B$3000=$B606),,),0),MATCH(SUBSTITUTE(E572,"Allele","Height"),'ce raw data'!$C$1:$CZ$1,0))="","-",INDEX('ce raw data'!$C$2:$CZ$3000,MATCH(1,INDEX(('ce raw data'!$A$2:$A$3000=C569)*('ce raw data'!$B$2:$B$3000=$B606),,),0),MATCH(SUBSTITUTE(E572,"Allele","Height"),'ce raw data'!$C$1:$CZ$1,0))),"-")</f>
        <v>-</v>
      </c>
      <c r="F605" s="8" t="str">
        <f>IFERROR(IF(INDEX('ce raw data'!$C$2:$CZ$3000,MATCH(1,INDEX(('ce raw data'!$A$2:$A$3000=C569)*('ce raw data'!$B$2:$B$3000=$B606),,),0),MATCH(SUBSTITUTE(F572,"Allele","Height"),'ce raw data'!$C$1:$CZ$1,0))="","-",INDEX('ce raw data'!$C$2:$CZ$3000,MATCH(1,INDEX(('ce raw data'!$A$2:$A$3000=C569)*('ce raw data'!$B$2:$B$3000=$B606),,),0),MATCH(SUBSTITUTE(F572,"Allele","Height"),'ce raw data'!$C$1:$CZ$1,0))),"-")</f>
        <v>-</v>
      </c>
      <c r="G605" s="8" t="str">
        <f>IFERROR(IF(INDEX('ce raw data'!$C$2:$CZ$3000,MATCH(1,INDEX(('ce raw data'!$A$2:$A$3000=C569)*('ce raw data'!$B$2:$B$3000=$B606),,),0),MATCH(SUBSTITUTE(G572,"Allele","Height"),'ce raw data'!$C$1:$CZ$1,0))="","-",INDEX('ce raw data'!$C$2:$CZ$3000,MATCH(1,INDEX(('ce raw data'!$A$2:$A$3000=C569)*('ce raw data'!$B$2:$B$3000=$B606),,),0),MATCH(SUBSTITUTE(G572,"Allele","Height"),'ce raw data'!$C$1:$CZ$1,0))),"-")</f>
        <v>-</v>
      </c>
      <c r="H605" s="8" t="str">
        <f>IFERROR(IF(INDEX('ce raw data'!$C$2:$CZ$3000,MATCH(1,INDEX(('ce raw data'!$A$2:$A$3000=C569)*('ce raw data'!$B$2:$B$3000=$B606),,),0),MATCH(SUBSTITUTE(H572,"Allele","Height"),'ce raw data'!$C$1:$CZ$1,0))="","-",INDEX('ce raw data'!$C$2:$CZ$3000,MATCH(1,INDEX(('ce raw data'!$A$2:$A$3000=C569)*('ce raw data'!$B$2:$B$3000=$B606),,),0),MATCH(SUBSTITUTE(H572,"Allele","Height"),'ce raw data'!$C$1:$CZ$1,0))),"-")</f>
        <v>-</v>
      </c>
      <c r="I605" s="8" t="str">
        <f>IFERROR(IF(INDEX('ce raw data'!$C$2:$CZ$3000,MATCH(1,INDEX(('ce raw data'!$A$2:$A$3000=C569)*('ce raw data'!$B$2:$B$3000=$B606),,),0),MATCH(SUBSTITUTE(I572,"Allele","Height"),'ce raw data'!$C$1:$CZ$1,0))="","-",INDEX('ce raw data'!$C$2:$CZ$3000,MATCH(1,INDEX(('ce raw data'!$A$2:$A$3000=C569)*('ce raw data'!$B$2:$B$3000=$B606),,),0),MATCH(SUBSTITUTE(I572,"Allele","Height"),'ce raw data'!$C$1:$CZ$1,0))),"-")</f>
        <v>-</v>
      </c>
      <c r="J605" s="8" t="str">
        <f>IFERROR(IF(INDEX('ce raw data'!$C$2:$CZ$3000,MATCH(1,INDEX(('ce raw data'!$A$2:$A$3000=C569)*('ce raw data'!$B$2:$B$3000=$B606),,),0),MATCH(SUBSTITUTE(J572,"Allele","Height"),'ce raw data'!$C$1:$CZ$1,0))="","-",INDEX('ce raw data'!$C$2:$CZ$3000,MATCH(1,INDEX(('ce raw data'!$A$2:$A$3000=C569)*('ce raw data'!$B$2:$B$3000=$B606),,),0),MATCH(SUBSTITUTE(J572,"Allele","Height"),'ce raw data'!$C$1:$CZ$1,0))),"-")</f>
        <v>-</v>
      </c>
      <c r="K605" s="8" t="str">
        <f>IFERROR(IF(INDEX('ce raw data'!$C$2:$CZ$3000,MATCH(1,INDEX(('ce raw data'!$A$2:$A$3000=C569)*('ce raw data'!$B$2:$B$3000=$B606),,),0),MATCH(SUBSTITUTE(K572,"Allele","Height"),'ce raw data'!$C$1:$CZ$1,0))="","-",INDEX('ce raw data'!$C$2:$CZ$3000,MATCH(1,INDEX(('ce raw data'!$A$2:$A$3000=C569)*('ce raw data'!$B$2:$B$3000=$B606),,),0),MATCH(SUBSTITUTE(K572,"Allele","Height"),'ce raw data'!$C$1:$CZ$1,0))),"-")</f>
        <v>-</v>
      </c>
      <c r="L605" s="8" t="str">
        <f>IFERROR(IF(INDEX('ce raw data'!$C$2:$CZ$3000,MATCH(1,INDEX(('ce raw data'!$A$2:$A$3000=C569)*('ce raw data'!$B$2:$B$3000=$B606),,),0),MATCH(SUBSTITUTE(L572,"Allele","Height"),'ce raw data'!$C$1:$CZ$1,0))="","-",INDEX('ce raw data'!$C$2:$CZ$3000,MATCH(1,INDEX(('ce raw data'!$A$2:$A$3000=C569)*('ce raw data'!$B$2:$B$3000=$B606),,),0),MATCH(SUBSTITUTE(L572,"Allele","Height"),'ce raw data'!$C$1:$CZ$1,0))),"-")</f>
        <v>-</v>
      </c>
      <c r="M605" s="8" t="str">
        <f>IFERROR(IF(INDEX('ce raw data'!$C$2:$CZ$3000,MATCH(1,INDEX(('ce raw data'!$A$2:$A$3000=C569)*('ce raw data'!$B$2:$B$3000=$B606),,),0),MATCH(SUBSTITUTE(M572,"Allele","Height"),'ce raw data'!$C$1:$CZ$1,0))="","-",INDEX('ce raw data'!$C$2:$CZ$3000,MATCH(1,INDEX(('ce raw data'!$A$2:$A$3000=C569)*('ce raw data'!$B$2:$B$3000=$B606),,),0),MATCH(SUBSTITUTE(M572,"Allele","Height"),'ce raw data'!$C$1:$CZ$1,0))),"-")</f>
        <v>-</v>
      </c>
      <c r="N605" s="8" t="str">
        <f>IFERROR(IF(INDEX('ce raw data'!$C$2:$CZ$3000,MATCH(1,INDEX(('ce raw data'!$A$2:$A$3000=C569)*('ce raw data'!$B$2:$B$3000=$B606),,),0),MATCH(SUBSTITUTE(N572,"Allele","Height"),'ce raw data'!$C$1:$CZ$1,0))="","-",INDEX('ce raw data'!$C$2:$CZ$3000,MATCH(1,INDEX(('ce raw data'!$A$2:$A$3000=C569)*('ce raw data'!$B$2:$B$3000=$B606),,),0),MATCH(SUBSTITUTE(N572,"Allele","Height"),'ce raw data'!$C$1:$CZ$1,0))),"-")</f>
        <v>-</v>
      </c>
    </row>
    <row r="606" spans="2:14" x14ac:dyDescent="0.4">
      <c r="B606" s="14" t="str">
        <f>'Allele Call Table'!$A$103</f>
        <v>D5S818</v>
      </c>
      <c r="C606" s="8" t="str">
        <f>IFERROR(IF(INDEX('ce raw data'!$C$2:$CZ$3000,MATCH(1,INDEX(('ce raw data'!$A$2:$A$3000=C569)*('ce raw data'!$B$2:$B$3000=$B606),,),0),MATCH(C572,'ce raw data'!$C$1:$CZ$1,0))="","-",INDEX('ce raw data'!$C$2:$CZ$3000,MATCH(1,INDEX(('ce raw data'!$A$2:$A$3000=C569)*('ce raw data'!$B$2:$B$3000=$B606),,),0),MATCH(C572,'ce raw data'!$C$1:$CZ$1,0))),"-")</f>
        <v>-</v>
      </c>
      <c r="D606" s="8" t="str">
        <f>IFERROR(IF(INDEX('ce raw data'!$C$2:$CZ$3000,MATCH(1,INDEX(('ce raw data'!$A$2:$A$3000=C569)*('ce raw data'!$B$2:$B$3000=$B606),,),0),MATCH(D572,'ce raw data'!$C$1:$CZ$1,0))="","-",INDEX('ce raw data'!$C$2:$CZ$3000,MATCH(1,INDEX(('ce raw data'!$A$2:$A$3000=C569)*('ce raw data'!$B$2:$B$3000=$B606),,),0),MATCH(D572,'ce raw data'!$C$1:$CZ$1,0))),"-")</f>
        <v>-</v>
      </c>
      <c r="E606" s="8" t="str">
        <f>IFERROR(IF(INDEX('ce raw data'!$C$2:$CZ$3000,MATCH(1,INDEX(('ce raw data'!$A$2:$A$3000=C569)*('ce raw data'!$B$2:$B$3000=$B606),,),0),MATCH(E572,'ce raw data'!$C$1:$CZ$1,0))="","-",INDEX('ce raw data'!$C$2:$CZ$3000,MATCH(1,INDEX(('ce raw data'!$A$2:$A$3000=C569)*('ce raw data'!$B$2:$B$3000=$B606),,),0),MATCH(E572,'ce raw data'!$C$1:$CZ$1,0))),"-")</f>
        <v>-</v>
      </c>
      <c r="F606" s="8" t="str">
        <f>IFERROR(IF(INDEX('ce raw data'!$C$2:$CZ$3000,MATCH(1,INDEX(('ce raw data'!$A$2:$A$3000=C569)*('ce raw data'!$B$2:$B$3000=$B606),,),0),MATCH(F572,'ce raw data'!$C$1:$CZ$1,0))="","-",INDEX('ce raw data'!$C$2:$CZ$3000,MATCH(1,INDEX(('ce raw data'!$A$2:$A$3000=C569)*('ce raw data'!$B$2:$B$3000=$B606),,),0),MATCH(F572,'ce raw data'!$C$1:$CZ$1,0))),"-")</f>
        <v>-</v>
      </c>
      <c r="G606" s="8" t="str">
        <f>IFERROR(IF(INDEX('ce raw data'!$C$2:$CZ$3000,MATCH(1,INDEX(('ce raw data'!$A$2:$A$3000=C569)*('ce raw data'!$B$2:$B$3000=$B606),,),0),MATCH(G572,'ce raw data'!$C$1:$CZ$1,0))="","-",INDEX('ce raw data'!$C$2:$CZ$3000,MATCH(1,INDEX(('ce raw data'!$A$2:$A$3000=C569)*('ce raw data'!$B$2:$B$3000=$B606),,),0),MATCH(G572,'ce raw data'!$C$1:$CZ$1,0))),"-")</f>
        <v>-</v>
      </c>
      <c r="H606" s="8" t="str">
        <f>IFERROR(IF(INDEX('ce raw data'!$C$2:$CZ$3000,MATCH(1,INDEX(('ce raw data'!$A$2:$A$3000=C569)*('ce raw data'!$B$2:$B$3000=$B606),,),0),MATCH(H572,'ce raw data'!$C$1:$CZ$1,0))="","-",INDEX('ce raw data'!$C$2:$CZ$3000,MATCH(1,INDEX(('ce raw data'!$A$2:$A$3000=C569)*('ce raw data'!$B$2:$B$3000=$B606),,),0),MATCH(H572,'ce raw data'!$C$1:$CZ$1,0))),"-")</f>
        <v>-</v>
      </c>
      <c r="I606" s="8" t="str">
        <f>IFERROR(IF(INDEX('ce raw data'!$C$2:$CZ$3000,MATCH(1,INDEX(('ce raw data'!$A$2:$A$3000=C569)*('ce raw data'!$B$2:$B$3000=$B606),,),0),MATCH(I572,'ce raw data'!$C$1:$CZ$1,0))="","-",INDEX('ce raw data'!$C$2:$CZ$3000,MATCH(1,INDEX(('ce raw data'!$A$2:$A$3000=C569)*('ce raw data'!$B$2:$B$3000=$B606),,),0),MATCH(I572,'ce raw data'!$C$1:$CZ$1,0))),"-")</f>
        <v>-</v>
      </c>
      <c r="J606" s="8" t="str">
        <f>IFERROR(IF(INDEX('ce raw data'!$C$2:$CZ$3000,MATCH(1,INDEX(('ce raw data'!$A$2:$A$3000=C569)*('ce raw data'!$B$2:$B$3000=$B606),,),0),MATCH(J572,'ce raw data'!$C$1:$CZ$1,0))="","-",INDEX('ce raw data'!$C$2:$CZ$3000,MATCH(1,INDEX(('ce raw data'!$A$2:$A$3000=C569)*('ce raw data'!$B$2:$B$3000=$B606),,),0),MATCH(J572,'ce raw data'!$C$1:$CZ$1,0))),"-")</f>
        <v>-</v>
      </c>
      <c r="K606" s="8" t="str">
        <f>IFERROR(IF(INDEX('ce raw data'!$C$2:$CZ$3000,MATCH(1,INDEX(('ce raw data'!$A$2:$A$3000=C569)*('ce raw data'!$B$2:$B$3000=$B606),,),0),MATCH(K572,'ce raw data'!$C$1:$CZ$1,0))="","-",INDEX('ce raw data'!$C$2:$CZ$3000,MATCH(1,INDEX(('ce raw data'!$A$2:$A$3000=C569)*('ce raw data'!$B$2:$B$3000=$B606),,),0),MATCH(K572,'ce raw data'!$C$1:$CZ$1,0))),"-")</f>
        <v>-</v>
      </c>
      <c r="L606" s="8" t="str">
        <f>IFERROR(IF(INDEX('ce raw data'!$C$2:$CZ$3000,MATCH(1,INDEX(('ce raw data'!$A$2:$A$3000=C569)*('ce raw data'!$B$2:$B$3000=$B606),,),0),MATCH(L572,'ce raw data'!$C$1:$CZ$1,0))="","-",INDEX('ce raw data'!$C$2:$CZ$3000,MATCH(1,INDEX(('ce raw data'!$A$2:$A$3000=C569)*('ce raw data'!$B$2:$B$3000=$B606),,),0),MATCH(L572,'ce raw data'!$C$1:$CZ$1,0))),"-")</f>
        <v>-</v>
      </c>
      <c r="M606" s="8" t="str">
        <f>IFERROR(IF(INDEX('ce raw data'!$C$2:$CZ$3000,MATCH(1,INDEX(('ce raw data'!$A$2:$A$3000=C569)*('ce raw data'!$B$2:$B$3000=$B606),,),0),MATCH(M572,'ce raw data'!$C$1:$CZ$1,0))="","-",INDEX('ce raw data'!$C$2:$CZ$3000,MATCH(1,INDEX(('ce raw data'!$A$2:$A$3000=C569)*('ce raw data'!$B$2:$B$3000=$B606),,),0),MATCH(M572,'ce raw data'!$C$1:$CZ$1,0))),"-")</f>
        <v>-</v>
      </c>
      <c r="N606" s="8" t="str">
        <f>IFERROR(IF(INDEX('ce raw data'!$C$2:$CZ$3000,MATCH(1,INDEX(('ce raw data'!$A$2:$A$3000=C569)*('ce raw data'!$B$2:$B$3000=$B606),,),0),MATCH(N572,'ce raw data'!$C$1:$CZ$1,0))="","-",INDEX('ce raw data'!$C$2:$CZ$3000,MATCH(1,INDEX(('ce raw data'!$A$2:$A$3000=C569)*('ce raw data'!$B$2:$B$3000=$B606),,),0),MATCH(N572,'ce raw data'!$C$1:$CZ$1,0))),"-")</f>
        <v>-</v>
      </c>
    </row>
    <row r="607" spans="2:14" hidden="1" x14ac:dyDescent="0.4">
      <c r="B607" s="14"/>
      <c r="C607" s="8" t="str">
        <f>IFERROR(IF(INDEX('ce raw data'!$C$2:$CZ$3000,MATCH(1,INDEX(('ce raw data'!$A$2:$A$3000=C569)*('ce raw data'!$B$2:$B$3000=$B608),,),0),MATCH(SUBSTITUTE(C572,"Allele","Height"),'ce raw data'!$C$1:$CZ$1,0))="","-",INDEX('ce raw data'!$C$2:$CZ$3000,MATCH(1,INDEX(('ce raw data'!$A$2:$A$3000=C569)*('ce raw data'!$B$2:$B$3000=$B608),,),0),MATCH(SUBSTITUTE(C572,"Allele","Height"),'ce raw data'!$C$1:$CZ$1,0))),"-")</f>
        <v>-</v>
      </c>
      <c r="D607" s="8" t="str">
        <f>IFERROR(IF(INDEX('ce raw data'!$C$2:$CZ$3000,MATCH(1,INDEX(('ce raw data'!$A$2:$A$3000=C569)*('ce raw data'!$B$2:$B$3000=$B608),,),0),MATCH(SUBSTITUTE(D572,"Allele","Height"),'ce raw data'!$C$1:$CZ$1,0))="","-",INDEX('ce raw data'!$C$2:$CZ$3000,MATCH(1,INDEX(('ce raw data'!$A$2:$A$3000=C569)*('ce raw data'!$B$2:$B$3000=$B608),,),0),MATCH(SUBSTITUTE(D572,"Allele","Height"),'ce raw data'!$C$1:$CZ$1,0))),"-")</f>
        <v>-</v>
      </c>
      <c r="E607" s="8" t="str">
        <f>IFERROR(IF(INDEX('ce raw data'!$C$2:$CZ$3000,MATCH(1,INDEX(('ce raw data'!$A$2:$A$3000=C569)*('ce raw data'!$B$2:$B$3000=$B608),,),0),MATCH(SUBSTITUTE(E572,"Allele","Height"),'ce raw data'!$C$1:$CZ$1,0))="","-",INDEX('ce raw data'!$C$2:$CZ$3000,MATCH(1,INDEX(('ce raw data'!$A$2:$A$3000=C569)*('ce raw data'!$B$2:$B$3000=$B608),,),0),MATCH(SUBSTITUTE(E572,"Allele","Height"),'ce raw data'!$C$1:$CZ$1,0))),"-")</f>
        <v>-</v>
      </c>
      <c r="F607" s="8" t="str">
        <f>IFERROR(IF(INDEX('ce raw data'!$C$2:$CZ$3000,MATCH(1,INDEX(('ce raw data'!$A$2:$A$3000=C569)*('ce raw data'!$B$2:$B$3000=$B608),,),0),MATCH(SUBSTITUTE(F572,"Allele","Height"),'ce raw data'!$C$1:$CZ$1,0))="","-",INDEX('ce raw data'!$C$2:$CZ$3000,MATCH(1,INDEX(('ce raw data'!$A$2:$A$3000=C569)*('ce raw data'!$B$2:$B$3000=$B608),,),0),MATCH(SUBSTITUTE(F572,"Allele","Height"),'ce raw data'!$C$1:$CZ$1,0))),"-")</f>
        <v>-</v>
      </c>
      <c r="G607" s="8" t="str">
        <f>IFERROR(IF(INDEX('ce raw data'!$C$2:$CZ$3000,MATCH(1,INDEX(('ce raw data'!$A$2:$A$3000=C569)*('ce raw data'!$B$2:$B$3000=$B608),,),0),MATCH(SUBSTITUTE(G572,"Allele","Height"),'ce raw data'!$C$1:$CZ$1,0))="","-",INDEX('ce raw data'!$C$2:$CZ$3000,MATCH(1,INDEX(('ce raw data'!$A$2:$A$3000=C569)*('ce raw data'!$B$2:$B$3000=$B608),,),0),MATCH(SUBSTITUTE(G572,"Allele","Height"),'ce raw data'!$C$1:$CZ$1,0))),"-")</f>
        <v>-</v>
      </c>
      <c r="H607" s="8" t="str">
        <f>IFERROR(IF(INDEX('ce raw data'!$C$2:$CZ$3000,MATCH(1,INDEX(('ce raw data'!$A$2:$A$3000=C569)*('ce raw data'!$B$2:$B$3000=$B608),,),0),MATCH(SUBSTITUTE(H572,"Allele","Height"),'ce raw data'!$C$1:$CZ$1,0))="","-",INDEX('ce raw data'!$C$2:$CZ$3000,MATCH(1,INDEX(('ce raw data'!$A$2:$A$3000=C569)*('ce raw data'!$B$2:$B$3000=$B608),,),0),MATCH(SUBSTITUTE(H572,"Allele","Height"),'ce raw data'!$C$1:$CZ$1,0))),"-")</f>
        <v>-</v>
      </c>
      <c r="I607" s="8" t="str">
        <f>IFERROR(IF(INDEX('ce raw data'!$C$2:$CZ$3000,MATCH(1,INDEX(('ce raw data'!$A$2:$A$3000=C569)*('ce raw data'!$B$2:$B$3000=$B608),,),0),MATCH(SUBSTITUTE(I572,"Allele","Height"),'ce raw data'!$C$1:$CZ$1,0))="","-",INDEX('ce raw data'!$C$2:$CZ$3000,MATCH(1,INDEX(('ce raw data'!$A$2:$A$3000=C569)*('ce raw data'!$B$2:$B$3000=$B608),,),0),MATCH(SUBSTITUTE(I572,"Allele","Height"),'ce raw data'!$C$1:$CZ$1,0))),"-")</f>
        <v>-</v>
      </c>
      <c r="J607" s="8" t="str">
        <f>IFERROR(IF(INDEX('ce raw data'!$C$2:$CZ$3000,MATCH(1,INDEX(('ce raw data'!$A$2:$A$3000=C569)*('ce raw data'!$B$2:$B$3000=$B608),,),0),MATCH(SUBSTITUTE(J572,"Allele","Height"),'ce raw data'!$C$1:$CZ$1,0))="","-",INDEX('ce raw data'!$C$2:$CZ$3000,MATCH(1,INDEX(('ce raw data'!$A$2:$A$3000=C569)*('ce raw data'!$B$2:$B$3000=$B608),,),0),MATCH(SUBSTITUTE(J572,"Allele","Height"),'ce raw data'!$C$1:$CZ$1,0))),"-")</f>
        <v>-</v>
      </c>
      <c r="K607" s="8" t="str">
        <f>IFERROR(IF(INDEX('ce raw data'!$C$2:$CZ$3000,MATCH(1,INDEX(('ce raw data'!$A$2:$A$3000=C569)*('ce raw data'!$B$2:$B$3000=$B608),,),0),MATCH(SUBSTITUTE(K572,"Allele","Height"),'ce raw data'!$C$1:$CZ$1,0))="","-",INDEX('ce raw data'!$C$2:$CZ$3000,MATCH(1,INDEX(('ce raw data'!$A$2:$A$3000=C569)*('ce raw data'!$B$2:$B$3000=$B608),,),0),MATCH(SUBSTITUTE(K572,"Allele","Height"),'ce raw data'!$C$1:$CZ$1,0))),"-")</f>
        <v>-</v>
      </c>
      <c r="L607" s="8" t="str">
        <f>IFERROR(IF(INDEX('ce raw data'!$C$2:$CZ$3000,MATCH(1,INDEX(('ce raw data'!$A$2:$A$3000=C569)*('ce raw data'!$B$2:$B$3000=$B608),,),0),MATCH(SUBSTITUTE(L572,"Allele","Height"),'ce raw data'!$C$1:$CZ$1,0))="","-",INDEX('ce raw data'!$C$2:$CZ$3000,MATCH(1,INDEX(('ce raw data'!$A$2:$A$3000=C569)*('ce raw data'!$B$2:$B$3000=$B608),,),0),MATCH(SUBSTITUTE(L572,"Allele","Height"),'ce raw data'!$C$1:$CZ$1,0))),"-")</f>
        <v>-</v>
      </c>
      <c r="M607" s="8" t="str">
        <f>IFERROR(IF(INDEX('ce raw data'!$C$2:$CZ$3000,MATCH(1,INDEX(('ce raw data'!$A$2:$A$3000=C569)*('ce raw data'!$B$2:$B$3000=$B608),,),0),MATCH(SUBSTITUTE(M572,"Allele","Height"),'ce raw data'!$C$1:$CZ$1,0))="","-",INDEX('ce raw data'!$C$2:$CZ$3000,MATCH(1,INDEX(('ce raw data'!$A$2:$A$3000=C569)*('ce raw data'!$B$2:$B$3000=$B608),,),0),MATCH(SUBSTITUTE(M572,"Allele","Height"),'ce raw data'!$C$1:$CZ$1,0))),"-")</f>
        <v>-</v>
      </c>
      <c r="N607" s="8" t="str">
        <f>IFERROR(IF(INDEX('ce raw data'!$C$2:$CZ$3000,MATCH(1,INDEX(('ce raw data'!$A$2:$A$3000=C569)*('ce raw data'!$B$2:$B$3000=$B608),,),0),MATCH(SUBSTITUTE(N572,"Allele","Height"),'ce raw data'!$C$1:$CZ$1,0))="","-",INDEX('ce raw data'!$C$2:$CZ$3000,MATCH(1,INDEX(('ce raw data'!$A$2:$A$3000=C569)*('ce raw data'!$B$2:$B$3000=$B608),,),0),MATCH(SUBSTITUTE(N572,"Allele","Height"),'ce raw data'!$C$1:$CZ$1,0))),"-")</f>
        <v>-</v>
      </c>
    </row>
    <row r="608" spans="2:14" x14ac:dyDescent="0.4">
      <c r="B608" s="14" t="str">
        <f>'Allele Call Table'!$A$105</f>
        <v>TPOX</v>
      </c>
      <c r="C608" s="8" t="str">
        <f>IFERROR(IF(INDEX('ce raw data'!$C$2:$CZ$3000,MATCH(1,INDEX(('ce raw data'!$A$2:$A$3000=C569)*('ce raw data'!$B$2:$B$3000=$B608),,),0),MATCH(C572,'ce raw data'!$C$1:$CZ$1,0))="","-",INDEX('ce raw data'!$C$2:$CZ$3000,MATCH(1,INDEX(('ce raw data'!$A$2:$A$3000=C569)*('ce raw data'!$B$2:$B$3000=$B608),,),0),MATCH(C572,'ce raw data'!$C$1:$CZ$1,0))),"-")</f>
        <v>-</v>
      </c>
      <c r="D608" s="8" t="str">
        <f>IFERROR(IF(INDEX('ce raw data'!$C$2:$CZ$3000,MATCH(1,INDEX(('ce raw data'!$A$2:$A$3000=C569)*('ce raw data'!$B$2:$B$3000=$B608),,),0),MATCH(D572,'ce raw data'!$C$1:$CZ$1,0))="","-",INDEX('ce raw data'!$C$2:$CZ$3000,MATCH(1,INDEX(('ce raw data'!$A$2:$A$3000=C569)*('ce raw data'!$B$2:$B$3000=$B608),,),0),MATCH(D572,'ce raw data'!$C$1:$CZ$1,0))),"-")</f>
        <v>-</v>
      </c>
      <c r="E608" s="8" t="str">
        <f>IFERROR(IF(INDEX('ce raw data'!$C$2:$CZ$3000,MATCH(1,INDEX(('ce raw data'!$A$2:$A$3000=C569)*('ce raw data'!$B$2:$B$3000=$B608),,),0),MATCH(E572,'ce raw data'!$C$1:$CZ$1,0))="","-",INDEX('ce raw data'!$C$2:$CZ$3000,MATCH(1,INDEX(('ce raw data'!$A$2:$A$3000=C569)*('ce raw data'!$B$2:$B$3000=$B608),,),0),MATCH(E572,'ce raw data'!$C$1:$CZ$1,0))),"-")</f>
        <v>-</v>
      </c>
      <c r="F608" s="8" t="str">
        <f>IFERROR(IF(INDEX('ce raw data'!$C$2:$CZ$3000,MATCH(1,INDEX(('ce raw data'!$A$2:$A$3000=C569)*('ce raw data'!$B$2:$B$3000=$B608),,),0),MATCH(F572,'ce raw data'!$C$1:$CZ$1,0))="","-",INDEX('ce raw data'!$C$2:$CZ$3000,MATCH(1,INDEX(('ce raw data'!$A$2:$A$3000=C569)*('ce raw data'!$B$2:$B$3000=$B608),,),0),MATCH(F572,'ce raw data'!$C$1:$CZ$1,0))),"-")</f>
        <v>-</v>
      </c>
      <c r="G608" s="8" t="str">
        <f>IFERROR(IF(INDEX('ce raw data'!$C$2:$CZ$3000,MATCH(1,INDEX(('ce raw data'!$A$2:$A$3000=C569)*('ce raw data'!$B$2:$B$3000=$B608),,),0),MATCH(G572,'ce raw data'!$C$1:$CZ$1,0))="","-",INDEX('ce raw data'!$C$2:$CZ$3000,MATCH(1,INDEX(('ce raw data'!$A$2:$A$3000=C569)*('ce raw data'!$B$2:$B$3000=$B608),,),0),MATCH(G572,'ce raw data'!$C$1:$CZ$1,0))),"-")</f>
        <v>-</v>
      </c>
      <c r="H608" s="8" t="str">
        <f>IFERROR(IF(INDEX('ce raw data'!$C$2:$CZ$3000,MATCH(1,INDEX(('ce raw data'!$A$2:$A$3000=C569)*('ce raw data'!$B$2:$B$3000=$B608),,),0),MATCH(H572,'ce raw data'!$C$1:$CZ$1,0))="","-",INDEX('ce raw data'!$C$2:$CZ$3000,MATCH(1,INDEX(('ce raw data'!$A$2:$A$3000=C569)*('ce raw data'!$B$2:$B$3000=$B608),,),0),MATCH(H572,'ce raw data'!$C$1:$CZ$1,0))),"-")</f>
        <v>-</v>
      </c>
      <c r="I608" s="8" t="str">
        <f>IFERROR(IF(INDEX('ce raw data'!$C$2:$CZ$3000,MATCH(1,INDEX(('ce raw data'!$A$2:$A$3000=C569)*('ce raw data'!$B$2:$B$3000=$B608),,),0),MATCH(I572,'ce raw data'!$C$1:$CZ$1,0))="","-",INDEX('ce raw data'!$C$2:$CZ$3000,MATCH(1,INDEX(('ce raw data'!$A$2:$A$3000=C569)*('ce raw data'!$B$2:$B$3000=$B608),,),0),MATCH(I572,'ce raw data'!$C$1:$CZ$1,0))),"-")</f>
        <v>-</v>
      </c>
      <c r="J608" s="8" t="str">
        <f>IFERROR(IF(INDEX('ce raw data'!$C$2:$CZ$3000,MATCH(1,INDEX(('ce raw data'!$A$2:$A$3000=C569)*('ce raw data'!$B$2:$B$3000=$B608),,),0),MATCH(J572,'ce raw data'!$C$1:$CZ$1,0))="","-",INDEX('ce raw data'!$C$2:$CZ$3000,MATCH(1,INDEX(('ce raw data'!$A$2:$A$3000=C569)*('ce raw data'!$B$2:$B$3000=$B608),,),0),MATCH(J572,'ce raw data'!$C$1:$CZ$1,0))),"-")</f>
        <v>-</v>
      </c>
      <c r="K608" s="8" t="str">
        <f>IFERROR(IF(INDEX('ce raw data'!$C$2:$CZ$3000,MATCH(1,INDEX(('ce raw data'!$A$2:$A$3000=C569)*('ce raw data'!$B$2:$B$3000=$B608),,),0),MATCH(K572,'ce raw data'!$C$1:$CZ$1,0))="","-",INDEX('ce raw data'!$C$2:$CZ$3000,MATCH(1,INDEX(('ce raw data'!$A$2:$A$3000=C569)*('ce raw data'!$B$2:$B$3000=$B608),,),0),MATCH(K572,'ce raw data'!$C$1:$CZ$1,0))),"-")</f>
        <v>-</v>
      </c>
      <c r="L608" s="8" t="str">
        <f>IFERROR(IF(INDEX('ce raw data'!$C$2:$CZ$3000,MATCH(1,INDEX(('ce raw data'!$A$2:$A$3000=C569)*('ce raw data'!$B$2:$B$3000=$B608),,),0),MATCH(L572,'ce raw data'!$C$1:$CZ$1,0))="","-",INDEX('ce raw data'!$C$2:$CZ$3000,MATCH(1,INDEX(('ce raw data'!$A$2:$A$3000=C569)*('ce raw data'!$B$2:$B$3000=$B608),,),0),MATCH(L572,'ce raw data'!$C$1:$CZ$1,0))),"-")</f>
        <v>-</v>
      </c>
      <c r="M608" s="8" t="str">
        <f>IFERROR(IF(INDEX('ce raw data'!$C$2:$CZ$3000,MATCH(1,INDEX(('ce raw data'!$A$2:$A$3000=C569)*('ce raw data'!$B$2:$B$3000=$B608),,),0),MATCH(M572,'ce raw data'!$C$1:$CZ$1,0))="","-",INDEX('ce raw data'!$C$2:$CZ$3000,MATCH(1,INDEX(('ce raw data'!$A$2:$A$3000=C569)*('ce raw data'!$B$2:$B$3000=$B608),,),0),MATCH(M572,'ce raw data'!$C$1:$CZ$1,0))),"-")</f>
        <v>-</v>
      </c>
      <c r="N608" s="8" t="str">
        <f>IFERROR(IF(INDEX('ce raw data'!$C$2:$CZ$3000,MATCH(1,INDEX(('ce raw data'!$A$2:$A$3000=C569)*('ce raw data'!$B$2:$B$3000=$B608),,),0),MATCH(N572,'ce raw data'!$C$1:$CZ$1,0))="","-",INDEX('ce raw data'!$C$2:$CZ$3000,MATCH(1,INDEX(('ce raw data'!$A$2:$A$3000=C569)*('ce raw data'!$B$2:$B$3000=$B608),,),0),MATCH(N572,'ce raw data'!$C$1:$CZ$1,0))),"-")</f>
        <v>-</v>
      </c>
    </row>
    <row r="609" spans="2:14" hidden="1" x14ac:dyDescent="0.4">
      <c r="B609" s="10"/>
      <c r="C609" s="8" t="str">
        <f>IFERROR(IF(INDEX('ce raw data'!$C$2:$CZ$3000,MATCH(1,INDEX(('ce raw data'!$A$2:$A$3000=C569)*('ce raw data'!$B$2:$B$3000=$B610),,),0),MATCH(SUBSTITUTE(C572,"Allele","Height"),'ce raw data'!$C$1:$CZ$1,0))="","-",INDEX('ce raw data'!$C$2:$CZ$3000,MATCH(1,INDEX(('ce raw data'!$A$2:$A$3000=C569)*('ce raw data'!$B$2:$B$3000=$B610),,),0),MATCH(SUBSTITUTE(C572,"Allele","Height"),'ce raw data'!$C$1:$CZ$1,0))),"-")</f>
        <v>-</v>
      </c>
      <c r="D609" s="8" t="str">
        <f>IFERROR(IF(INDEX('ce raw data'!$C$2:$CZ$3000,MATCH(1,INDEX(('ce raw data'!$A$2:$A$3000=C569)*('ce raw data'!$B$2:$B$3000=$B610),,),0),MATCH(SUBSTITUTE(D572,"Allele","Height"),'ce raw data'!$C$1:$CZ$1,0))="","-",INDEX('ce raw data'!$C$2:$CZ$3000,MATCH(1,INDEX(('ce raw data'!$A$2:$A$3000=C569)*('ce raw data'!$B$2:$B$3000=$B610),,),0),MATCH(SUBSTITUTE(D572,"Allele","Height"),'ce raw data'!$C$1:$CZ$1,0))),"-")</f>
        <v>-</v>
      </c>
      <c r="E609" s="8" t="str">
        <f>IFERROR(IF(INDEX('ce raw data'!$C$2:$CZ$3000,MATCH(1,INDEX(('ce raw data'!$A$2:$A$3000=C569)*('ce raw data'!$B$2:$B$3000=$B610),,),0),MATCH(SUBSTITUTE(E572,"Allele","Height"),'ce raw data'!$C$1:$CZ$1,0))="","-",INDEX('ce raw data'!$C$2:$CZ$3000,MATCH(1,INDEX(('ce raw data'!$A$2:$A$3000=C569)*('ce raw data'!$B$2:$B$3000=$B610),,),0),MATCH(SUBSTITUTE(E572,"Allele","Height"),'ce raw data'!$C$1:$CZ$1,0))),"-")</f>
        <v>-</v>
      </c>
      <c r="F609" s="8" t="str">
        <f>IFERROR(IF(INDEX('ce raw data'!$C$2:$CZ$3000,MATCH(1,INDEX(('ce raw data'!$A$2:$A$3000=C569)*('ce raw data'!$B$2:$B$3000=$B610),,),0),MATCH(SUBSTITUTE(F572,"Allele","Height"),'ce raw data'!$C$1:$CZ$1,0))="","-",INDEX('ce raw data'!$C$2:$CZ$3000,MATCH(1,INDEX(('ce raw data'!$A$2:$A$3000=C569)*('ce raw data'!$B$2:$B$3000=$B610),,),0),MATCH(SUBSTITUTE(F572,"Allele","Height"),'ce raw data'!$C$1:$CZ$1,0))),"-")</f>
        <v>-</v>
      </c>
      <c r="G609" s="8" t="str">
        <f>IFERROR(IF(INDEX('ce raw data'!$C$2:$CZ$3000,MATCH(1,INDEX(('ce raw data'!$A$2:$A$3000=C569)*('ce raw data'!$B$2:$B$3000=$B610),,),0),MATCH(SUBSTITUTE(G572,"Allele","Height"),'ce raw data'!$C$1:$CZ$1,0))="","-",INDEX('ce raw data'!$C$2:$CZ$3000,MATCH(1,INDEX(('ce raw data'!$A$2:$A$3000=C569)*('ce raw data'!$B$2:$B$3000=$B610),,),0),MATCH(SUBSTITUTE(G572,"Allele","Height"),'ce raw data'!$C$1:$CZ$1,0))),"-")</f>
        <v>-</v>
      </c>
      <c r="H609" s="8" t="str">
        <f>IFERROR(IF(INDEX('ce raw data'!$C$2:$CZ$3000,MATCH(1,INDEX(('ce raw data'!$A$2:$A$3000=C569)*('ce raw data'!$B$2:$B$3000=$B610),,),0),MATCH(SUBSTITUTE(H572,"Allele","Height"),'ce raw data'!$C$1:$CZ$1,0))="","-",INDEX('ce raw data'!$C$2:$CZ$3000,MATCH(1,INDEX(('ce raw data'!$A$2:$A$3000=C569)*('ce raw data'!$B$2:$B$3000=$B610),,),0),MATCH(SUBSTITUTE(H572,"Allele","Height"),'ce raw data'!$C$1:$CZ$1,0))),"-")</f>
        <v>-</v>
      </c>
      <c r="I609" s="8" t="str">
        <f>IFERROR(IF(INDEX('ce raw data'!$C$2:$CZ$3000,MATCH(1,INDEX(('ce raw data'!$A$2:$A$3000=C569)*('ce raw data'!$B$2:$B$3000=$B610),,),0),MATCH(SUBSTITUTE(I572,"Allele","Height"),'ce raw data'!$C$1:$CZ$1,0))="","-",INDEX('ce raw data'!$C$2:$CZ$3000,MATCH(1,INDEX(('ce raw data'!$A$2:$A$3000=C569)*('ce raw data'!$B$2:$B$3000=$B610),,),0),MATCH(SUBSTITUTE(I572,"Allele","Height"),'ce raw data'!$C$1:$CZ$1,0))),"-")</f>
        <v>-</v>
      </c>
      <c r="J609" s="8" t="str">
        <f>IFERROR(IF(INDEX('ce raw data'!$C$2:$CZ$3000,MATCH(1,INDEX(('ce raw data'!$A$2:$A$3000=C569)*('ce raw data'!$B$2:$B$3000=$B610),,),0),MATCH(SUBSTITUTE(J572,"Allele","Height"),'ce raw data'!$C$1:$CZ$1,0))="","-",INDEX('ce raw data'!$C$2:$CZ$3000,MATCH(1,INDEX(('ce raw data'!$A$2:$A$3000=C569)*('ce raw data'!$B$2:$B$3000=$B610),,),0),MATCH(SUBSTITUTE(J572,"Allele","Height"),'ce raw data'!$C$1:$CZ$1,0))),"-")</f>
        <v>-</v>
      </c>
      <c r="K609" s="8" t="str">
        <f>IFERROR(IF(INDEX('ce raw data'!$C$2:$CZ$3000,MATCH(1,INDEX(('ce raw data'!$A$2:$A$3000=C569)*('ce raw data'!$B$2:$B$3000=$B610),,),0),MATCH(SUBSTITUTE(K572,"Allele","Height"),'ce raw data'!$C$1:$CZ$1,0))="","-",INDEX('ce raw data'!$C$2:$CZ$3000,MATCH(1,INDEX(('ce raw data'!$A$2:$A$3000=C569)*('ce raw data'!$B$2:$B$3000=$B610),,),0),MATCH(SUBSTITUTE(K572,"Allele","Height"),'ce raw data'!$C$1:$CZ$1,0))),"-")</f>
        <v>-</v>
      </c>
      <c r="L609" s="8" t="str">
        <f>IFERROR(IF(INDEX('ce raw data'!$C$2:$CZ$3000,MATCH(1,INDEX(('ce raw data'!$A$2:$A$3000=C569)*('ce raw data'!$B$2:$B$3000=$B610),,),0),MATCH(SUBSTITUTE(L572,"Allele","Height"),'ce raw data'!$C$1:$CZ$1,0))="","-",INDEX('ce raw data'!$C$2:$CZ$3000,MATCH(1,INDEX(('ce raw data'!$A$2:$A$3000=C569)*('ce raw data'!$B$2:$B$3000=$B610),,),0),MATCH(SUBSTITUTE(L572,"Allele","Height"),'ce raw data'!$C$1:$CZ$1,0))),"-")</f>
        <v>-</v>
      </c>
      <c r="M609" s="8" t="str">
        <f>IFERROR(IF(INDEX('ce raw data'!$C$2:$CZ$3000,MATCH(1,INDEX(('ce raw data'!$A$2:$A$3000=C569)*('ce raw data'!$B$2:$B$3000=$B610),,),0),MATCH(SUBSTITUTE(M572,"Allele","Height"),'ce raw data'!$C$1:$CZ$1,0))="","-",INDEX('ce raw data'!$C$2:$CZ$3000,MATCH(1,INDEX(('ce raw data'!$A$2:$A$3000=C569)*('ce raw data'!$B$2:$B$3000=$B610),,),0),MATCH(SUBSTITUTE(M572,"Allele","Height"),'ce raw data'!$C$1:$CZ$1,0))),"-")</f>
        <v>-</v>
      </c>
      <c r="N609" s="8" t="str">
        <f>IFERROR(IF(INDEX('ce raw data'!$C$2:$CZ$3000,MATCH(1,INDEX(('ce raw data'!$A$2:$A$3000=C569)*('ce raw data'!$B$2:$B$3000=$B610),,),0),MATCH(SUBSTITUTE(N572,"Allele","Height"),'ce raw data'!$C$1:$CZ$1,0))="","-",INDEX('ce raw data'!$C$2:$CZ$3000,MATCH(1,INDEX(('ce raw data'!$A$2:$A$3000=C569)*('ce raw data'!$B$2:$B$3000=$B610),,),0),MATCH(SUBSTITUTE(N572,"Allele","Height"),'ce raw data'!$C$1:$CZ$1,0))),"-")</f>
        <v>-</v>
      </c>
    </row>
    <row r="610" spans="2:14" x14ac:dyDescent="0.4">
      <c r="B610" s="12" t="str">
        <f>'Allele Call Table'!$A$107</f>
        <v>D8S1179</v>
      </c>
      <c r="C610" s="8" t="str">
        <f>IFERROR(IF(INDEX('ce raw data'!$C$2:$CZ$3000,MATCH(1,INDEX(('ce raw data'!$A$2:$A$3000=C569)*('ce raw data'!$B$2:$B$3000=$B610),,),0),MATCH(C572,'ce raw data'!$C$1:$CZ$1,0))="","-",INDEX('ce raw data'!$C$2:$CZ$3000,MATCH(1,INDEX(('ce raw data'!$A$2:$A$3000=C569)*('ce raw data'!$B$2:$B$3000=$B610),,),0),MATCH(C572,'ce raw data'!$C$1:$CZ$1,0))),"-")</f>
        <v>-</v>
      </c>
      <c r="D610" s="8" t="str">
        <f>IFERROR(IF(INDEX('ce raw data'!$C$2:$CZ$3000,MATCH(1,INDEX(('ce raw data'!$A$2:$A$3000=C569)*('ce raw data'!$B$2:$B$3000=$B610),,),0),MATCH(D572,'ce raw data'!$C$1:$CZ$1,0))="","-",INDEX('ce raw data'!$C$2:$CZ$3000,MATCH(1,INDEX(('ce raw data'!$A$2:$A$3000=C569)*('ce raw data'!$B$2:$B$3000=$B610),,),0),MATCH(D572,'ce raw data'!$C$1:$CZ$1,0))),"-")</f>
        <v>-</v>
      </c>
      <c r="E610" s="8" t="str">
        <f>IFERROR(IF(INDEX('ce raw data'!$C$2:$CZ$3000,MATCH(1,INDEX(('ce raw data'!$A$2:$A$3000=C569)*('ce raw data'!$B$2:$B$3000=$B610),,),0),MATCH(E572,'ce raw data'!$C$1:$CZ$1,0))="","-",INDEX('ce raw data'!$C$2:$CZ$3000,MATCH(1,INDEX(('ce raw data'!$A$2:$A$3000=C569)*('ce raw data'!$B$2:$B$3000=$B610),,),0),MATCH(E572,'ce raw data'!$C$1:$CZ$1,0))),"-")</f>
        <v>-</v>
      </c>
      <c r="F610" s="8" t="str">
        <f>IFERROR(IF(INDEX('ce raw data'!$C$2:$CZ$3000,MATCH(1,INDEX(('ce raw data'!$A$2:$A$3000=C569)*('ce raw data'!$B$2:$B$3000=$B610),,),0),MATCH(F572,'ce raw data'!$C$1:$CZ$1,0))="","-",INDEX('ce raw data'!$C$2:$CZ$3000,MATCH(1,INDEX(('ce raw data'!$A$2:$A$3000=C569)*('ce raw data'!$B$2:$B$3000=$B610),,),0),MATCH(F572,'ce raw data'!$C$1:$CZ$1,0))),"-")</f>
        <v>-</v>
      </c>
      <c r="G610" s="8" t="str">
        <f>IFERROR(IF(INDEX('ce raw data'!$C$2:$CZ$3000,MATCH(1,INDEX(('ce raw data'!$A$2:$A$3000=C569)*('ce raw data'!$B$2:$B$3000=$B610),,),0),MATCH(G572,'ce raw data'!$C$1:$CZ$1,0))="","-",INDEX('ce raw data'!$C$2:$CZ$3000,MATCH(1,INDEX(('ce raw data'!$A$2:$A$3000=C569)*('ce raw data'!$B$2:$B$3000=$B610),,),0),MATCH(G572,'ce raw data'!$C$1:$CZ$1,0))),"-")</f>
        <v>-</v>
      </c>
      <c r="H610" s="8" t="str">
        <f>IFERROR(IF(INDEX('ce raw data'!$C$2:$CZ$3000,MATCH(1,INDEX(('ce raw data'!$A$2:$A$3000=C569)*('ce raw data'!$B$2:$B$3000=$B610),,),0),MATCH(H572,'ce raw data'!$C$1:$CZ$1,0))="","-",INDEX('ce raw data'!$C$2:$CZ$3000,MATCH(1,INDEX(('ce raw data'!$A$2:$A$3000=C569)*('ce raw data'!$B$2:$B$3000=$B610),,),0),MATCH(H572,'ce raw data'!$C$1:$CZ$1,0))),"-")</f>
        <v>-</v>
      </c>
      <c r="I610" s="8" t="str">
        <f>IFERROR(IF(INDEX('ce raw data'!$C$2:$CZ$3000,MATCH(1,INDEX(('ce raw data'!$A$2:$A$3000=C569)*('ce raw data'!$B$2:$B$3000=$B610),,),0),MATCH(I572,'ce raw data'!$C$1:$CZ$1,0))="","-",INDEX('ce raw data'!$C$2:$CZ$3000,MATCH(1,INDEX(('ce raw data'!$A$2:$A$3000=C569)*('ce raw data'!$B$2:$B$3000=$B610),,),0),MATCH(I572,'ce raw data'!$C$1:$CZ$1,0))),"-")</f>
        <v>-</v>
      </c>
      <c r="J610" s="8" t="str">
        <f>IFERROR(IF(INDEX('ce raw data'!$C$2:$CZ$3000,MATCH(1,INDEX(('ce raw data'!$A$2:$A$3000=C569)*('ce raw data'!$B$2:$B$3000=$B610),,),0),MATCH(J572,'ce raw data'!$C$1:$CZ$1,0))="","-",INDEX('ce raw data'!$C$2:$CZ$3000,MATCH(1,INDEX(('ce raw data'!$A$2:$A$3000=C569)*('ce raw data'!$B$2:$B$3000=$B610),,),0),MATCH(J572,'ce raw data'!$C$1:$CZ$1,0))),"-")</f>
        <v>-</v>
      </c>
      <c r="K610" s="8" t="str">
        <f>IFERROR(IF(INDEX('ce raw data'!$C$2:$CZ$3000,MATCH(1,INDEX(('ce raw data'!$A$2:$A$3000=C569)*('ce raw data'!$B$2:$B$3000=$B610),,),0),MATCH(K572,'ce raw data'!$C$1:$CZ$1,0))="","-",INDEX('ce raw data'!$C$2:$CZ$3000,MATCH(1,INDEX(('ce raw data'!$A$2:$A$3000=C569)*('ce raw data'!$B$2:$B$3000=$B610),,),0),MATCH(K572,'ce raw data'!$C$1:$CZ$1,0))),"-")</f>
        <v>-</v>
      </c>
      <c r="L610" s="8" t="str">
        <f>IFERROR(IF(INDEX('ce raw data'!$C$2:$CZ$3000,MATCH(1,INDEX(('ce raw data'!$A$2:$A$3000=C569)*('ce raw data'!$B$2:$B$3000=$B610),,),0),MATCH(L572,'ce raw data'!$C$1:$CZ$1,0))="","-",INDEX('ce raw data'!$C$2:$CZ$3000,MATCH(1,INDEX(('ce raw data'!$A$2:$A$3000=C569)*('ce raw data'!$B$2:$B$3000=$B610),,),0),MATCH(L572,'ce raw data'!$C$1:$CZ$1,0))),"-")</f>
        <v>-</v>
      </c>
      <c r="M610" s="8" t="str">
        <f>IFERROR(IF(INDEX('ce raw data'!$C$2:$CZ$3000,MATCH(1,INDEX(('ce raw data'!$A$2:$A$3000=C569)*('ce raw data'!$B$2:$B$3000=$B610),,),0),MATCH(M572,'ce raw data'!$C$1:$CZ$1,0))="","-",INDEX('ce raw data'!$C$2:$CZ$3000,MATCH(1,INDEX(('ce raw data'!$A$2:$A$3000=C569)*('ce raw data'!$B$2:$B$3000=$B610),,),0),MATCH(M572,'ce raw data'!$C$1:$CZ$1,0))),"-")</f>
        <v>-</v>
      </c>
      <c r="N610" s="8" t="str">
        <f>IFERROR(IF(INDEX('ce raw data'!$C$2:$CZ$3000,MATCH(1,INDEX(('ce raw data'!$A$2:$A$3000=C569)*('ce raw data'!$B$2:$B$3000=$B610),,),0),MATCH(N572,'ce raw data'!$C$1:$CZ$1,0))="","-",INDEX('ce raw data'!$C$2:$CZ$3000,MATCH(1,INDEX(('ce raw data'!$A$2:$A$3000=C569)*('ce raw data'!$B$2:$B$3000=$B610),,),0),MATCH(N572,'ce raw data'!$C$1:$CZ$1,0))),"-")</f>
        <v>-</v>
      </c>
    </row>
    <row r="611" spans="2:14" hidden="1" x14ac:dyDescent="0.4">
      <c r="B611" s="12"/>
      <c r="C611" s="8" t="str">
        <f>IFERROR(IF(INDEX('ce raw data'!$C$2:$CZ$3000,MATCH(1,INDEX(('ce raw data'!$A$2:$A$3000=C569)*('ce raw data'!$B$2:$B$3000=$B612),,),0),MATCH(SUBSTITUTE(C572,"Allele","Height"),'ce raw data'!$C$1:$CZ$1,0))="","-",INDEX('ce raw data'!$C$2:$CZ$3000,MATCH(1,INDEX(('ce raw data'!$A$2:$A$3000=C569)*('ce raw data'!$B$2:$B$3000=$B612),,),0),MATCH(SUBSTITUTE(C572,"Allele","Height"),'ce raw data'!$C$1:$CZ$1,0))),"-")</f>
        <v>-</v>
      </c>
      <c r="D611" s="8" t="str">
        <f>IFERROR(IF(INDEX('ce raw data'!$C$2:$CZ$3000,MATCH(1,INDEX(('ce raw data'!$A$2:$A$3000=C569)*('ce raw data'!$B$2:$B$3000=$B612),,),0),MATCH(SUBSTITUTE(D572,"Allele","Height"),'ce raw data'!$C$1:$CZ$1,0))="","-",INDEX('ce raw data'!$C$2:$CZ$3000,MATCH(1,INDEX(('ce raw data'!$A$2:$A$3000=C569)*('ce raw data'!$B$2:$B$3000=$B612),,),0),MATCH(SUBSTITUTE(D572,"Allele","Height"),'ce raw data'!$C$1:$CZ$1,0))),"-")</f>
        <v>-</v>
      </c>
      <c r="E611" s="8" t="str">
        <f>IFERROR(IF(INDEX('ce raw data'!$C$2:$CZ$3000,MATCH(1,INDEX(('ce raw data'!$A$2:$A$3000=C569)*('ce raw data'!$B$2:$B$3000=$B612),,),0),MATCH(SUBSTITUTE(E572,"Allele","Height"),'ce raw data'!$C$1:$CZ$1,0))="","-",INDEX('ce raw data'!$C$2:$CZ$3000,MATCH(1,INDEX(('ce raw data'!$A$2:$A$3000=C569)*('ce raw data'!$B$2:$B$3000=$B612),,),0),MATCH(SUBSTITUTE(E572,"Allele","Height"),'ce raw data'!$C$1:$CZ$1,0))),"-")</f>
        <v>-</v>
      </c>
      <c r="F611" s="8" t="str">
        <f>IFERROR(IF(INDEX('ce raw data'!$C$2:$CZ$3000,MATCH(1,INDEX(('ce raw data'!$A$2:$A$3000=C569)*('ce raw data'!$B$2:$B$3000=$B612),,),0),MATCH(SUBSTITUTE(F572,"Allele","Height"),'ce raw data'!$C$1:$CZ$1,0))="","-",INDEX('ce raw data'!$C$2:$CZ$3000,MATCH(1,INDEX(('ce raw data'!$A$2:$A$3000=C569)*('ce raw data'!$B$2:$B$3000=$B612),,),0),MATCH(SUBSTITUTE(F572,"Allele","Height"),'ce raw data'!$C$1:$CZ$1,0))),"-")</f>
        <v>-</v>
      </c>
      <c r="G611" s="8" t="str">
        <f>IFERROR(IF(INDEX('ce raw data'!$C$2:$CZ$3000,MATCH(1,INDEX(('ce raw data'!$A$2:$A$3000=C569)*('ce raw data'!$B$2:$B$3000=$B612),,),0),MATCH(SUBSTITUTE(G572,"Allele","Height"),'ce raw data'!$C$1:$CZ$1,0))="","-",INDEX('ce raw data'!$C$2:$CZ$3000,MATCH(1,INDEX(('ce raw data'!$A$2:$A$3000=C569)*('ce raw data'!$B$2:$B$3000=$B612),,),0),MATCH(SUBSTITUTE(G572,"Allele","Height"),'ce raw data'!$C$1:$CZ$1,0))),"-")</f>
        <v>-</v>
      </c>
      <c r="H611" s="8" t="str">
        <f>IFERROR(IF(INDEX('ce raw data'!$C$2:$CZ$3000,MATCH(1,INDEX(('ce raw data'!$A$2:$A$3000=C569)*('ce raw data'!$B$2:$B$3000=$B612),,),0),MATCH(SUBSTITUTE(H572,"Allele","Height"),'ce raw data'!$C$1:$CZ$1,0))="","-",INDEX('ce raw data'!$C$2:$CZ$3000,MATCH(1,INDEX(('ce raw data'!$A$2:$A$3000=C569)*('ce raw data'!$B$2:$B$3000=$B612),,),0),MATCH(SUBSTITUTE(H572,"Allele","Height"),'ce raw data'!$C$1:$CZ$1,0))),"-")</f>
        <v>-</v>
      </c>
      <c r="I611" s="8" t="str">
        <f>IFERROR(IF(INDEX('ce raw data'!$C$2:$CZ$3000,MATCH(1,INDEX(('ce raw data'!$A$2:$A$3000=C569)*('ce raw data'!$B$2:$B$3000=$B612),,),0),MATCH(SUBSTITUTE(I572,"Allele","Height"),'ce raw data'!$C$1:$CZ$1,0))="","-",INDEX('ce raw data'!$C$2:$CZ$3000,MATCH(1,INDEX(('ce raw data'!$A$2:$A$3000=C569)*('ce raw data'!$B$2:$B$3000=$B612),,),0),MATCH(SUBSTITUTE(I572,"Allele","Height"),'ce raw data'!$C$1:$CZ$1,0))),"-")</f>
        <v>-</v>
      </c>
      <c r="J611" s="8" t="str">
        <f>IFERROR(IF(INDEX('ce raw data'!$C$2:$CZ$3000,MATCH(1,INDEX(('ce raw data'!$A$2:$A$3000=C569)*('ce raw data'!$B$2:$B$3000=$B612),,),0),MATCH(SUBSTITUTE(J572,"Allele","Height"),'ce raw data'!$C$1:$CZ$1,0))="","-",INDEX('ce raw data'!$C$2:$CZ$3000,MATCH(1,INDEX(('ce raw data'!$A$2:$A$3000=C569)*('ce raw data'!$B$2:$B$3000=$B612),,),0),MATCH(SUBSTITUTE(J572,"Allele","Height"),'ce raw data'!$C$1:$CZ$1,0))),"-")</f>
        <v>-</v>
      </c>
      <c r="K611" s="8" t="str">
        <f>IFERROR(IF(INDEX('ce raw data'!$C$2:$CZ$3000,MATCH(1,INDEX(('ce raw data'!$A$2:$A$3000=C569)*('ce raw data'!$B$2:$B$3000=$B612),,),0),MATCH(SUBSTITUTE(K572,"Allele","Height"),'ce raw data'!$C$1:$CZ$1,0))="","-",INDEX('ce raw data'!$C$2:$CZ$3000,MATCH(1,INDEX(('ce raw data'!$A$2:$A$3000=C569)*('ce raw data'!$B$2:$B$3000=$B612),,),0),MATCH(SUBSTITUTE(K572,"Allele","Height"),'ce raw data'!$C$1:$CZ$1,0))),"-")</f>
        <v>-</v>
      </c>
      <c r="L611" s="8" t="str">
        <f>IFERROR(IF(INDEX('ce raw data'!$C$2:$CZ$3000,MATCH(1,INDEX(('ce raw data'!$A$2:$A$3000=C569)*('ce raw data'!$B$2:$B$3000=$B612),,),0),MATCH(SUBSTITUTE(L572,"Allele","Height"),'ce raw data'!$C$1:$CZ$1,0))="","-",INDEX('ce raw data'!$C$2:$CZ$3000,MATCH(1,INDEX(('ce raw data'!$A$2:$A$3000=C569)*('ce raw data'!$B$2:$B$3000=$B612),,),0),MATCH(SUBSTITUTE(L572,"Allele","Height"),'ce raw data'!$C$1:$CZ$1,0))),"-")</f>
        <v>-</v>
      </c>
      <c r="M611" s="8" t="str">
        <f>IFERROR(IF(INDEX('ce raw data'!$C$2:$CZ$3000,MATCH(1,INDEX(('ce raw data'!$A$2:$A$3000=C569)*('ce raw data'!$B$2:$B$3000=$B612),,),0),MATCH(SUBSTITUTE(M572,"Allele","Height"),'ce raw data'!$C$1:$CZ$1,0))="","-",INDEX('ce raw data'!$C$2:$CZ$3000,MATCH(1,INDEX(('ce raw data'!$A$2:$A$3000=C569)*('ce raw data'!$B$2:$B$3000=$B612),,),0),MATCH(SUBSTITUTE(M572,"Allele","Height"),'ce raw data'!$C$1:$CZ$1,0))),"-")</f>
        <v>-</v>
      </c>
      <c r="N611" s="8" t="str">
        <f>IFERROR(IF(INDEX('ce raw data'!$C$2:$CZ$3000,MATCH(1,INDEX(('ce raw data'!$A$2:$A$3000=C569)*('ce raw data'!$B$2:$B$3000=$B612),,),0),MATCH(SUBSTITUTE(N572,"Allele","Height"),'ce raw data'!$C$1:$CZ$1,0))="","-",INDEX('ce raw data'!$C$2:$CZ$3000,MATCH(1,INDEX(('ce raw data'!$A$2:$A$3000=C569)*('ce raw data'!$B$2:$B$3000=$B612),,),0),MATCH(SUBSTITUTE(N572,"Allele","Height"),'ce raw data'!$C$1:$CZ$1,0))),"-")</f>
        <v>-</v>
      </c>
    </row>
    <row r="612" spans="2:14" x14ac:dyDescent="0.4">
      <c r="B612" s="12" t="str">
        <f>'Allele Call Table'!$A$109</f>
        <v>D12S391</v>
      </c>
      <c r="C612" s="8" t="str">
        <f>IFERROR(IF(INDEX('ce raw data'!$C$2:$CZ$3000,MATCH(1,INDEX(('ce raw data'!$A$2:$A$3000=C569)*('ce raw data'!$B$2:$B$3000=$B612),,),0),MATCH(C572,'ce raw data'!$C$1:$CZ$1,0))="","-",INDEX('ce raw data'!$C$2:$CZ$3000,MATCH(1,INDEX(('ce raw data'!$A$2:$A$3000=C569)*('ce raw data'!$B$2:$B$3000=$B612),,),0),MATCH(C572,'ce raw data'!$C$1:$CZ$1,0))),"-")</f>
        <v>-</v>
      </c>
      <c r="D612" s="8" t="str">
        <f>IFERROR(IF(INDEX('ce raw data'!$C$2:$CZ$3000,MATCH(1,INDEX(('ce raw data'!$A$2:$A$3000=C569)*('ce raw data'!$B$2:$B$3000=$B612),,),0),MATCH(D572,'ce raw data'!$C$1:$CZ$1,0))="","-",INDEX('ce raw data'!$C$2:$CZ$3000,MATCH(1,INDEX(('ce raw data'!$A$2:$A$3000=C569)*('ce raw data'!$B$2:$B$3000=$B612),,),0),MATCH(D572,'ce raw data'!$C$1:$CZ$1,0))),"-")</f>
        <v>-</v>
      </c>
      <c r="E612" s="8" t="str">
        <f>IFERROR(IF(INDEX('ce raw data'!$C$2:$CZ$3000,MATCH(1,INDEX(('ce raw data'!$A$2:$A$3000=C569)*('ce raw data'!$B$2:$B$3000=$B612),,),0),MATCH(E572,'ce raw data'!$C$1:$CZ$1,0))="","-",INDEX('ce raw data'!$C$2:$CZ$3000,MATCH(1,INDEX(('ce raw data'!$A$2:$A$3000=C569)*('ce raw data'!$B$2:$B$3000=$B612),,),0),MATCH(E572,'ce raw data'!$C$1:$CZ$1,0))),"-")</f>
        <v>-</v>
      </c>
      <c r="F612" s="8" t="str">
        <f>IFERROR(IF(INDEX('ce raw data'!$C$2:$CZ$3000,MATCH(1,INDEX(('ce raw data'!$A$2:$A$3000=C569)*('ce raw data'!$B$2:$B$3000=$B612),,),0),MATCH(F572,'ce raw data'!$C$1:$CZ$1,0))="","-",INDEX('ce raw data'!$C$2:$CZ$3000,MATCH(1,INDEX(('ce raw data'!$A$2:$A$3000=C569)*('ce raw data'!$B$2:$B$3000=$B612),,),0),MATCH(F572,'ce raw data'!$C$1:$CZ$1,0))),"-")</f>
        <v>-</v>
      </c>
      <c r="G612" s="8" t="str">
        <f>IFERROR(IF(INDEX('ce raw data'!$C$2:$CZ$3000,MATCH(1,INDEX(('ce raw data'!$A$2:$A$3000=C569)*('ce raw data'!$B$2:$B$3000=$B612),,),0),MATCH(G572,'ce raw data'!$C$1:$CZ$1,0))="","-",INDEX('ce raw data'!$C$2:$CZ$3000,MATCH(1,INDEX(('ce raw data'!$A$2:$A$3000=C569)*('ce raw data'!$B$2:$B$3000=$B612),,),0),MATCH(G572,'ce raw data'!$C$1:$CZ$1,0))),"-")</f>
        <v>-</v>
      </c>
      <c r="H612" s="8" t="str">
        <f>IFERROR(IF(INDEX('ce raw data'!$C$2:$CZ$3000,MATCH(1,INDEX(('ce raw data'!$A$2:$A$3000=C569)*('ce raw data'!$B$2:$B$3000=$B612),,),0),MATCH(H572,'ce raw data'!$C$1:$CZ$1,0))="","-",INDEX('ce raw data'!$C$2:$CZ$3000,MATCH(1,INDEX(('ce raw data'!$A$2:$A$3000=C569)*('ce raw data'!$B$2:$B$3000=$B612),,),0),MATCH(H572,'ce raw data'!$C$1:$CZ$1,0))),"-")</f>
        <v>-</v>
      </c>
      <c r="I612" s="8" t="str">
        <f>IFERROR(IF(INDEX('ce raw data'!$C$2:$CZ$3000,MATCH(1,INDEX(('ce raw data'!$A$2:$A$3000=C569)*('ce raw data'!$B$2:$B$3000=$B612),,),0),MATCH(I572,'ce raw data'!$C$1:$CZ$1,0))="","-",INDEX('ce raw data'!$C$2:$CZ$3000,MATCH(1,INDEX(('ce raw data'!$A$2:$A$3000=C569)*('ce raw data'!$B$2:$B$3000=$B612),,),0),MATCH(I572,'ce raw data'!$C$1:$CZ$1,0))),"-")</f>
        <v>-</v>
      </c>
      <c r="J612" s="8" t="str">
        <f>IFERROR(IF(INDEX('ce raw data'!$C$2:$CZ$3000,MATCH(1,INDEX(('ce raw data'!$A$2:$A$3000=C569)*('ce raw data'!$B$2:$B$3000=$B612),,),0),MATCH(J572,'ce raw data'!$C$1:$CZ$1,0))="","-",INDEX('ce raw data'!$C$2:$CZ$3000,MATCH(1,INDEX(('ce raw data'!$A$2:$A$3000=C569)*('ce raw data'!$B$2:$B$3000=$B612),,),0),MATCH(J572,'ce raw data'!$C$1:$CZ$1,0))),"-")</f>
        <v>-</v>
      </c>
      <c r="K612" s="8" t="str">
        <f>IFERROR(IF(INDEX('ce raw data'!$C$2:$CZ$3000,MATCH(1,INDEX(('ce raw data'!$A$2:$A$3000=C569)*('ce raw data'!$B$2:$B$3000=$B612),,),0),MATCH(K572,'ce raw data'!$C$1:$CZ$1,0))="","-",INDEX('ce raw data'!$C$2:$CZ$3000,MATCH(1,INDEX(('ce raw data'!$A$2:$A$3000=C569)*('ce raw data'!$B$2:$B$3000=$B612),,),0),MATCH(K572,'ce raw data'!$C$1:$CZ$1,0))),"-")</f>
        <v>-</v>
      </c>
      <c r="L612" s="8" t="str">
        <f>IFERROR(IF(INDEX('ce raw data'!$C$2:$CZ$3000,MATCH(1,INDEX(('ce raw data'!$A$2:$A$3000=C569)*('ce raw data'!$B$2:$B$3000=$B612),,),0),MATCH(L572,'ce raw data'!$C$1:$CZ$1,0))="","-",INDEX('ce raw data'!$C$2:$CZ$3000,MATCH(1,INDEX(('ce raw data'!$A$2:$A$3000=C569)*('ce raw data'!$B$2:$B$3000=$B612),,),0),MATCH(L572,'ce raw data'!$C$1:$CZ$1,0))),"-")</f>
        <v>-</v>
      </c>
      <c r="M612" s="8" t="str">
        <f>IFERROR(IF(INDEX('ce raw data'!$C$2:$CZ$3000,MATCH(1,INDEX(('ce raw data'!$A$2:$A$3000=C569)*('ce raw data'!$B$2:$B$3000=$B612),,),0),MATCH(M572,'ce raw data'!$C$1:$CZ$1,0))="","-",INDEX('ce raw data'!$C$2:$CZ$3000,MATCH(1,INDEX(('ce raw data'!$A$2:$A$3000=C569)*('ce raw data'!$B$2:$B$3000=$B612),,),0),MATCH(M572,'ce raw data'!$C$1:$CZ$1,0))),"-")</f>
        <v>-</v>
      </c>
      <c r="N612" s="8" t="str">
        <f>IFERROR(IF(INDEX('ce raw data'!$C$2:$CZ$3000,MATCH(1,INDEX(('ce raw data'!$A$2:$A$3000=C569)*('ce raw data'!$B$2:$B$3000=$B612),,),0),MATCH(N572,'ce raw data'!$C$1:$CZ$1,0))="","-",INDEX('ce raw data'!$C$2:$CZ$3000,MATCH(1,INDEX(('ce raw data'!$A$2:$A$3000=C569)*('ce raw data'!$B$2:$B$3000=$B612),,),0),MATCH(N572,'ce raw data'!$C$1:$CZ$1,0))),"-")</f>
        <v>-</v>
      </c>
    </row>
    <row r="613" spans="2:14" hidden="1" x14ac:dyDescent="0.4">
      <c r="B613" s="12"/>
      <c r="C613" s="8" t="str">
        <f>IFERROR(IF(INDEX('ce raw data'!$C$2:$CZ$3000,MATCH(1,INDEX(('ce raw data'!$A$2:$A$3000=C569)*('ce raw data'!$B$2:$B$3000=$B614),,),0),MATCH(SUBSTITUTE(C572,"Allele","Height"),'ce raw data'!$C$1:$CZ$1,0))="","-",INDEX('ce raw data'!$C$2:$CZ$3000,MATCH(1,INDEX(('ce raw data'!$A$2:$A$3000=C569)*('ce raw data'!$B$2:$B$3000=$B614),,),0),MATCH(SUBSTITUTE(C572,"Allele","Height"),'ce raw data'!$C$1:$CZ$1,0))),"-")</f>
        <v>-</v>
      </c>
      <c r="D613" s="8" t="str">
        <f>IFERROR(IF(INDEX('ce raw data'!$C$2:$CZ$3000,MATCH(1,INDEX(('ce raw data'!$A$2:$A$3000=C569)*('ce raw data'!$B$2:$B$3000=$B614),,),0),MATCH(SUBSTITUTE(D572,"Allele","Height"),'ce raw data'!$C$1:$CZ$1,0))="","-",INDEX('ce raw data'!$C$2:$CZ$3000,MATCH(1,INDEX(('ce raw data'!$A$2:$A$3000=C569)*('ce raw data'!$B$2:$B$3000=$B614),,),0),MATCH(SUBSTITUTE(D572,"Allele","Height"),'ce raw data'!$C$1:$CZ$1,0))),"-")</f>
        <v>-</v>
      </c>
      <c r="E613" s="8" t="str">
        <f>IFERROR(IF(INDEX('ce raw data'!$C$2:$CZ$3000,MATCH(1,INDEX(('ce raw data'!$A$2:$A$3000=C569)*('ce raw data'!$B$2:$B$3000=$B614),,),0),MATCH(SUBSTITUTE(E572,"Allele","Height"),'ce raw data'!$C$1:$CZ$1,0))="","-",INDEX('ce raw data'!$C$2:$CZ$3000,MATCH(1,INDEX(('ce raw data'!$A$2:$A$3000=C569)*('ce raw data'!$B$2:$B$3000=$B614),,),0),MATCH(SUBSTITUTE(E572,"Allele","Height"),'ce raw data'!$C$1:$CZ$1,0))),"-")</f>
        <v>-</v>
      </c>
      <c r="F613" s="8" t="str">
        <f>IFERROR(IF(INDEX('ce raw data'!$C$2:$CZ$3000,MATCH(1,INDEX(('ce raw data'!$A$2:$A$3000=C569)*('ce raw data'!$B$2:$B$3000=$B614),,),0),MATCH(SUBSTITUTE(F572,"Allele","Height"),'ce raw data'!$C$1:$CZ$1,0))="","-",INDEX('ce raw data'!$C$2:$CZ$3000,MATCH(1,INDEX(('ce raw data'!$A$2:$A$3000=C569)*('ce raw data'!$B$2:$B$3000=$B614),,),0),MATCH(SUBSTITUTE(F572,"Allele","Height"),'ce raw data'!$C$1:$CZ$1,0))),"-")</f>
        <v>-</v>
      </c>
      <c r="G613" s="8" t="str">
        <f>IFERROR(IF(INDEX('ce raw data'!$C$2:$CZ$3000,MATCH(1,INDEX(('ce raw data'!$A$2:$A$3000=C569)*('ce raw data'!$B$2:$B$3000=$B614),,),0),MATCH(SUBSTITUTE(G572,"Allele","Height"),'ce raw data'!$C$1:$CZ$1,0))="","-",INDEX('ce raw data'!$C$2:$CZ$3000,MATCH(1,INDEX(('ce raw data'!$A$2:$A$3000=C569)*('ce raw data'!$B$2:$B$3000=$B614),,),0),MATCH(SUBSTITUTE(G572,"Allele","Height"),'ce raw data'!$C$1:$CZ$1,0))),"-")</f>
        <v>-</v>
      </c>
      <c r="H613" s="8" t="str">
        <f>IFERROR(IF(INDEX('ce raw data'!$C$2:$CZ$3000,MATCH(1,INDEX(('ce raw data'!$A$2:$A$3000=C569)*('ce raw data'!$B$2:$B$3000=$B614),,),0),MATCH(SUBSTITUTE(H572,"Allele","Height"),'ce raw data'!$C$1:$CZ$1,0))="","-",INDEX('ce raw data'!$C$2:$CZ$3000,MATCH(1,INDEX(('ce raw data'!$A$2:$A$3000=C569)*('ce raw data'!$B$2:$B$3000=$B614),,),0),MATCH(SUBSTITUTE(H572,"Allele","Height"),'ce raw data'!$C$1:$CZ$1,0))),"-")</f>
        <v>-</v>
      </c>
      <c r="I613" s="8" t="str">
        <f>IFERROR(IF(INDEX('ce raw data'!$C$2:$CZ$3000,MATCH(1,INDEX(('ce raw data'!$A$2:$A$3000=C569)*('ce raw data'!$B$2:$B$3000=$B614),,),0),MATCH(SUBSTITUTE(I572,"Allele","Height"),'ce raw data'!$C$1:$CZ$1,0))="","-",INDEX('ce raw data'!$C$2:$CZ$3000,MATCH(1,INDEX(('ce raw data'!$A$2:$A$3000=C569)*('ce raw data'!$B$2:$B$3000=$B614),,),0),MATCH(SUBSTITUTE(I572,"Allele","Height"),'ce raw data'!$C$1:$CZ$1,0))),"-")</f>
        <v>-</v>
      </c>
      <c r="J613" s="8" t="str">
        <f>IFERROR(IF(INDEX('ce raw data'!$C$2:$CZ$3000,MATCH(1,INDEX(('ce raw data'!$A$2:$A$3000=C569)*('ce raw data'!$B$2:$B$3000=$B614),,),0),MATCH(SUBSTITUTE(J572,"Allele","Height"),'ce raw data'!$C$1:$CZ$1,0))="","-",INDEX('ce raw data'!$C$2:$CZ$3000,MATCH(1,INDEX(('ce raw data'!$A$2:$A$3000=C569)*('ce raw data'!$B$2:$B$3000=$B614),,),0),MATCH(SUBSTITUTE(J572,"Allele","Height"),'ce raw data'!$C$1:$CZ$1,0))),"-")</f>
        <v>-</v>
      </c>
      <c r="K613" s="8" t="str">
        <f>IFERROR(IF(INDEX('ce raw data'!$C$2:$CZ$3000,MATCH(1,INDEX(('ce raw data'!$A$2:$A$3000=C569)*('ce raw data'!$B$2:$B$3000=$B614),,),0),MATCH(SUBSTITUTE(K572,"Allele","Height"),'ce raw data'!$C$1:$CZ$1,0))="","-",INDEX('ce raw data'!$C$2:$CZ$3000,MATCH(1,INDEX(('ce raw data'!$A$2:$A$3000=C569)*('ce raw data'!$B$2:$B$3000=$B614),,),0),MATCH(SUBSTITUTE(K572,"Allele","Height"),'ce raw data'!$C$1:$CZ$1,0))),"-")</f>
        <v>-</v>
      </c>
      <c r="L613" s="8" t="str">
        <f>IFERROR(IF(INDEX('ce raw data'!$C$2:$CZ$3000,MATCH(1,INDEX(('ce raw data'!$A$2:$A$3000=C569)*('ce raw data'!$B$2:$B$3000=$B614),,),0),MATCH(SUBSTITUTE(L572,"Allele","Height"),'ce raw data'!$C$1:$CZ$1,0))="","-",INDEX('ce raw data'!$C$2:$CZ$3000,MATCH(1,INDEX(('ce raw data'!$A$2:$A$3000=C569)*('ce raw data'!$B$2:$B$3000=$B614),,),0),MATCH(SUBSTITUTE(L572,"Allele","Height"),'ce raw data'!$C$1:$CZ$1,0))),"-")</f>
        <v>-</v>
      </c>
      <c r="M613" s="8" t="str">
        <f>IFERROR(IF(INDEX('ce raw data'!$C$2:$CZ$3000,MATCH(1,INDEX(('ce raw data'!$A$2:$A$3000=C569)*('ce raw data'!$B$2:$B$3000=$B614),,),0),MATCH(SUBSTITUTE(M572,"Allele","Height"),'ce raw data'!$C$1:$CZ$1,0))="","-",INDEX('ce raw data'!$C$2:$CZ$3000,MATCH(1,INDEX(('ce raw data'!$A$2:$A$3000=C569)*('ce raw data'!$B$2:$B$3000=$B614),,),0),MATCH(SUBSTITUTE(M572,"Allele","Height"),'ce raw data'!$C$1:$CZ$1,0))),"-")</f>
        <v>-</v>
      </c>
      <c r="N613" s="8" t="str">
        <f>IFERROR(IF(INDEX('ce raw data'!$C$2:$CZ$3000,MATCH(1,INDEX(('ce raw data'!$A$2:$A$3000=C569)*('ce raw data'!$B$2:$B$3000=$B614),,),0),MATCH(SUBSTITUTE(N572,"Allele","Height"),'ce raw data'!$C$1:$CZ$1,0))="","-",INDEX('ce raw data'!$C$2:$CZ$3000,MATCH(1,INDEX(('ce raw data'!$A$2:$A$3000=C569)*('ce raw data'!$B$2:$B$3000=$B614),,),0),MATCH(SUBSTITUTE(N572,"Allele","Height"),'ce raw data'!$C$1:$CZ$1,0))),"-")</f>
        <v>-</v>
      </c>
    </row>
    <row r="614" spans="2:14" x14ac:dyDescent="0.4">
      <c r="B614" s="12" t="str">
        <f>'Allele Call Table'!$A$111</f>
        <v>D19S433</v>
      </c>
      <c r="C614" s="8" t="str">
        <f>IFERROR(IF(INDEX('ce raw data'!$C$2:$CZ$3000,MATCH(1,INDEX(('ce raw data'!$A$2:$A$3000=C569)*('ce raw data'!$B$2:$B$3000=$B614),,),0),MATCH(C572,'ce raw data'!$C$1:$CZ$1,0))="","-",INDEX('ce raw data'!$C$2:$CZ$3000,MATCH(1,INDEX(('ce raw data'!$A$2:$A$3000=C569)*('ce raw data'!$B$2:$B$3000=$B614),,),0),MATCH(C572,'ce raw data'!$C$1:$CZ$1,0))),"-")</f>
        <v>-</v>
      </c>
      <c r="D614" s="8" t="str">
        <f>IFERROR(IF(INDEX('ce raw data'!$C$2:$CZ$3000,MATCH(1,INDEX(('ce raw data'!$A$2:$A$3000=C569)*('ce raw data'!$B$2:$B$3000=$B614),,),0),MATCH(D572,'ce raw data'!$C$1:$CZ$1,0))="","-",INDEX('ce raw data'!$C$2:$CZ$3000,MATCH(1,INDEX(('ce raw data'!$A$2:$A$3000=C569)*('ce raw data'!$B$2:$B$3000=$B614),,),0),MATCH(D572,'ce raw data'!$C$1:$CZ$1,0))),"-")</f>
        <v>-</v>
      </c>
      <c r="E614" s="8" t="str">
        <f>IFERROR(IF(INDEX('ce raw data'!$C$2:$CZ$3000,MATCH(1,INDEX(('ce raw data'!$A$2:$A$3000=C569)*('ce raw data'!$B$2:$B$3000=$B614),,),0),MATCH(E572,'ce raw data'!$C$1:$CZ$1,0))="","-",INDEX('ce raw data'!$C$2:$CZ$3000,MATCH(1,INDEX(('ce raw data'!$A$2:$A$3000=C569)*('ce raw data'!$B$2:$B$3000=$B614),,),0),MATCH(E572,'ce raw data'!$C$1:$CZ$1,0))),"-")</f>
        <v>-</v>
      </c>
      <c r="F614" s="8" t="str">
        <f>IFERROR(IF(INDEX('ce raw data'!$C$2:$CZ$3000,MATCH(1,INDEX(('ce raw data'!$A$2:$A$3000=C569)*('ce raw data'!$B$2:$B$3000=$B614),,),0),MATCH(F572,'ce raw data'!$C$1:$CZ$1,0))="","-",INDEX('ce raw data'!$C$2:$CZ$3000,MATCH(1,INDEX(('ce raw data'!$A$2:$A$3000=C569)*('ce raw data'!$B$2:$B$3000=$B614),,),0),MATCH(F572,'ce raw data'!$C$1:$CZ$1,0))),"-")</f>
        <v>-</v>
      </c>
      <c r="G614" s="8" t="str">
        <f>IFERROR(IF(INDEX('ce raw data'!$C$2:$CZ$3000,MATCH(1,INDEX(('ce raw data'!$A$2:$A$3000=C569)*('ce raw data'!$B$2:$B$3000=$B614),,),0),MATCH(G572,'ce raw data'!$C$1:$CZ$1,0))="","-",INDEX('ce raw data'!$C$2:$CZ$3000,MATCH(1,INDEX(('ce raw data'!$A$2:$A$3000=C569)*('ce raw data'!$B$2:$B$3000=$B614),,),0),MATCH(G572,'ce raw data'!$C$1:$CZ$1,0))),"-")</f>
        <v>-</v>
      </c>
      <c r="H614" s="8" t="str">
        <f>IFERROR(IF(INDEX('ce raw data'!$C$2:$CZ$3000,MATCH(1,INDEX(('ce raw data'!$A$2:$A$3000=C569)*('ce raw data'!$B$2:$B$3000=$B614),,),0),MATCH(H572,'ce raw data'!$C$1:$CZ$1,0))="","-",INDEX('ce raw data'!$C$2:$CZ$3000,MATCH(1,INDEX(('ce raw data'!$A$2:$A$3000=C569)*('ce raw data'!$B$2:$B$3000=$B614),,),0),MATCH(H572,'ce raw data'!$C$1:$CZ$1,0))),"-")</f>
        <v>-</v>
      </c>
      <c r="I614" s="8" t="str">
        <f>IFERROR(IF(INDEX('ce raw data'!$C$2:$CZ$3000,MATCH(1,INDEX(('ce raw data'!$A$2:$A$3000=C569)*('ce raw data'!$B$2:$B$3000=$B614),,),0),MATCH(I572,'ce raw data'!$C$1:$CZ$1,0))="","-",INDEX('ce raw data'!$C$2:$CZ$3000,MATCH(1,INDEX(('ce raw data'!$A$2:$A$3000=C569)*('ce raw data'!$B$2:$B$3000=$B614),,),0),MATCH(I572,'ce raw data'!$C$1:$CZ$1,0))),"-")</f>
        <v>-</v>
      </c>
      <c r="J614" s="8" t="str">
        <f>IFERROR(IF(INDEX('ce raw data'!$C$2:$CZ$3000,MATCH(1,INDEX(('ce raw data'!$A$2:$A$3000=C569)*('ce raw data'!$B$2:$B$3000=$B614),,),0),MATCH(J572,'ce raw data'!$C$1:$CZ$1,0))="","-",INDEX('ce raw data'!$C$2:$CZ$3000,MATCH(1,INDEX(('ce raw data'!$A$2:$A$3000=C569)*('ce raw data'!$B$2:$B$3000=$B614),,),0),MATCH(J572,'ce raw data'!$C$1:$CZ$1,0))),"-")</f>
        <v>-</v>
      </c>
      <c r="K614" s="8" t="str">
        <f>IFERROR(IF(INDEX('ce raw data'!$C$2:$CZ$3000,MATCH(1,INDEX(('ce raw data'!$A$2:$A$3000=C569)*('ce raw data'!$B$2:$B$3000=$B614),,),0),MATCH(K572,'ce raw data'!$C$1:$CZ$1,0))="","-",INDEX('ce raw data'!$C$2:$CZ$3000,MATCH(1,INDEX(('ce raw data'!$A$2:$A$3000=C569)*('ce raw data'!$B$2:$B$3000=$B614),,),0),MATCH(K572,'ce raw data'!$C$1:$CZ$1,0))),"-")</f>
        <v>-</v>
      </c>
      <c r="L614" s="8" t="str">
        <f>IFERROR(IF(INDEX('ce raw data'!$C$2:$CZ$3000,MATCH(1,INDEX(('ce raw data'!$A$2:$A$3000=C569)*('ce raw data'!$B$2:$B$3000=$B614),,),0),MATCH(L572,'ce raw data'!$C$1:$CZ$1,0))="","-",INDEX('ce raw data'!$C$2:$CZ$3000,MATCH(1,INDEX(('ce raw data'!$A$2:$A$3000=C569)*('ce raw data'!$B$2:$B$3000=$B614),,),0),MATCH(L572,'ce raw data'!$C$1:$CZ$1,0))),"-")</f>
        <v>-</v>
      </c>
      <c r="M614" s="8" t="str">
        <f>IFERROR(IF(INDEX('ce raw data'!$C$2:$CZ$3000,MATCH(1,INDEX(('ce raw data'!$A$2:$A$3000=C569)*('ce raw data'!$B$2:$B$3000=$B614),,),0),MATCH(M572,'ce raw data'!$C$1:$CZ$1,0))="","-",INDEX('ce raw data'!$C$2:$CZ$3000,MATCH(1,INDEX(('ce raw data'!$A$2:$A$3000=C569)*('ce raw data'!$B$2:$B$3000=$B614),,),0),MATCH(M572,'ce raw data'!$C$1:$CZ$1,0))),"-")</f>
        <v>-</v>
      </c>
      <c r="N614" s="8" t="str">
        <f>IFERROR(IF(INDEX('ce raw data'!$C$2:$CZ$3000,MATCH(1,INDEX(('ce raw data'!$A$2:$A$3000=C569)*('ce raw data'!$B$2:$B$3000=$B614),,),0),MATCH(N572,'ce raw data'!$C$1:$CZ$1,0))="","-",INDEX('ce raw data'!$C$2:$CZ$3000,MATCH(1,INDEX(('ce raw data'!$A$2:$A$3000=C569)*('ce raw data'!$B$2:$B$3000=$B614),,),0),MATCH(N572,'ce raw data'!$C$1:$CZ$1,0))),"-")</f>
        <v>-</v>
      </c>
    </row>
    <row r="615" spans="2:14" hidden="1" x14ac:dyDescent="0.4">
      <c r="B615" s="12"/>
      <c r="C615" s="8" t="str">
        <f>IFERROR(IF(INDEX('ce raw data'!$C$2:$CZ$3000,MATCH(1,INDEX(('ce raw data'!$A$2:$A$3000=C569)*('ce raw data'!$B$2:$B$3000=$B616),,),0),MATCH(SUBSTITUTE(C572,"Allele","Height"),'ce raw data'!$C$1:$CZ$1,0))="","-",INDEX('ce raw data'!$C$2:$CZ$3000,MATCH(1,INDEX(('ce raw data'!$A$2:$A$3000=C569)*('ce raw data'!$B$2:$B$3000=$B616),,),0),MATCH(SUBSTITUTE(C572,"Allele","Height"),'ce raw data'!$C$1:$CZ$1,0))),"-")</f>
        <v>-</v>
      </c>
      <c r="D615" s="8" t="str">
        <f>IFERROR(IF(INDEX('ce raw data'!$C$2:$CZ$3000,MATCH(1,INDEX(('ce raw data'!$A$2:$A$3000=C569)*('ce raw data'!$B$2:$B$3000=$B616),,),0),MATCH(SUBSTITUTE(D572,"Allele","Height"),'ce raw data'!$C$1:$CZ$1,0))="","-",INDEX('ce raw data'!$C$2:$CZ$3000,MATCH(1,INDEX(('ce raw data'!$A$2:$A$3000=C569)*('ce raw data'!$B$2:$B$3000=$B616),,),0),MATCH(SUBSTITUTE(D572,"Allele","Height"),'ce raw data'!$C$1:$CZ$1,0))),"-")</f>
        <v>-</v>
      </c>
      <c r="E615" s="8" t="str">
        <f>IFERROR(IF(INDEX('ce raw data'!$C$2:$CZ$3000,MATCH(1,INDEX(('ce raw data'!$A$2:$A$3000=C569)*('ce raw data'!$B$2:$B$3000=$B616),,),0),MATCH(SUBSTITUTE(E572,"Allele","Height"),'ce raw data'!$C$1:$CZ$1,0))="","-",INDEX('ce raw data'!$C$2:$CZ$3000,MATCH(1,INDEX(('ce raw data'!$A$2:$A$3000=C569)*('ce raw data'!$B$2:$B$3000=$B616),,),0),MATCH(SUBSTITUTE(E572,"Allele","Height"),'ce raw data'!$C$1:$CZ$1,0))),"-")</f>
        <v>-</v>
      </c>
      <c r="F615" s="8" t="str">
        <f>IFERROR(IF(INDEX('ce raw data'!$C$2:$CZ$3000,MATCH(1,INDEX(('ce raw data'!$A$2:$A$3000=C569)*('ce raw data'!$B$2:$B$3000=$B616),,),0),MATCH(SUBSTITUTE(F572,"Allele","Height"),'ce raw data'!$C$1:$CZ$1,0))="","-",INDEX('ce raw data'!$C$2:$CZ$3000,MATCH(1,INDEX(('ce raw data'!$A$2:$A$3000=C569)*('ce raw data'!$B$2:$B$3000=$B616),,),0),MATCH(SUBSTITUTE(F572,"Allele","Height"),'ce raw data'!$C$1:$CZ$1,0))),"-")</f>
        <v>-</v>
      </c>
      <c r="G615" s="8" t="str">
        <f>IFERROR(IF(INDEX('ce raw data'!$C$2:$CZ$3000,MATCH(1,INDEX(('ce raw data'!$A$2:$A$3000=C569)*('ce raw data'!$B$2:$B$3000=$B616),,),0),MATCH(SUBSTITUTE(G572,"Allele","Height"),'ce raw data'!$C$1:$CZ$1,0))="","-",INDEX('ce raw data'!$C$2:$CZ$3000,MATCH(1,INDEX(('ce raw data'!$A$2:$A$3000=C569)*('ce raw data'!$B$2:$B$3000=$B616),,),0),MATCH(SUBSTITUTE(G572,"Allele","Height"),'ce raw data'!$C$1:$CZ$1,0))),"-")</f>
        <v>-</v>
      </c>
      <c r="H615" s="8" t="str">
        <f>IFERROR(IF(INDEX('ce raw data'!$C$2:$CZ$3000,MATCH(1,INDEX(('ce raw data'!$A$2:$A$3000=C569)*('ce raw data'!$B$2:$B$3000=$B616),,),0),MATCH(SUBSTITUTE(H572,"Allele","Height"),'ce raw data'!$C$1:$CZ$1,0))="","-",INDEX('ce raw data'!$C$2:$CZ$3000,MATCH(1,INDEX(('ce raw data'!$A$2:$A$3000=C569)*('ce raw data'!$B$2:$B$3000=$B616),,),0),MATCH(SUBSTITUTE(H572,"Allele","Height"),'ce raw data'!$C$1:$CZ$1,0))),"-")</f>
        <v>-</v>
      </c>
      <c r="I615" s="8" t="str">
        <f>IFERROR(IF(INDEX('ce raw data'!$C$2:$CZ$3000,MATCH(1,INDEX(('ce raw data'!$A$2:$A$3000=C569)*('ce raw data'!$B$2:$B$3000=$B616),,),0),MATCH(SUBSTITUTE(I572,"Allele","Height"),'ce raw data'!$C$1:$CZ$1,0))="","-",INDEX('ce raw data'!$C$2:$CZ$3000,MATCH(1,INDEX(('ce raw data'!$A$2:$A$3000=C569)*('ce raw data'!$B$2:$B$3000=$B616),,),0),MATCH(SUBSTITUTE(I572,"Allele","Height"),'ce raw data'!$C$1:$CZ$1,0))),"-")</f>
        <v>-</v>
      </c>
      <c r="J615" s="8" t="str">
        <f>IFERROR(IF(INDEX('ce raw data'!$C$2:$CZ$3000,MATCH(1,INDEX(('ce raw data'!$A$2:$A$3000=C569)*('ce raw data'!$B$2:$B$3000=$B616),,),0),MATCH(SUBSTITUTE(J572,"Allele","Height"),'ce raw data'!$C$1:$CZ$1,0))="","-",INDEX('ce raw data'!$C$2:$CZ$3000,MATCH(1,INDEX(('ce raw data'!$A$2:$A$3000=C569)*('ce raw data'!$B$2:$B$3000=$B616),,),0),MATCH(SUBSTITUTE(J572,"Allele","Height"),'ce raw data'!$C$1:$CZ$1,0))),"-")</f>
        <v>-</v>
      </c>
      <c r="K615" s="8" t="str">
        <f>IFERROR(IF(INDEX('ce raw data'!$C$2:$CZ$3000,MATCH(1,INDEX(('ce raw data'!$A$2:$A$3000=C569)*('ce raw data'!$B$2:$B$3000=$B616),,),0),MATCH(SUBSTITUTE(K572,"Allele","Height"),'ce raw data'!$C$1:$CZ$1,0))="","-",INDEX('ce raw data'!$C$2:$CZ$3000,MATCH(1,INDEX(('ce raw data'!$A$2:$A$3000=C569)*('ce raw data'!$B$2:$B$3000=$B616),,),0),MATCH(SUBSTITUTE(K572,"Allele","Height"),'ce raw data'!$C$1:$CZ$1,0))),"-")</f>
        <v>-</v>
      </c>
      <c r="L615" s="8" t="str">
        <f>IFERROR(IF(INDEX('ce raw data'!$C$2:$CZ$3000,MATCH(1,INDEX(('ce raw data'!$A$2:$A$3000=C569)*('ce raw data'!$B$2:$B$3000=$B616),,),0),MATCH(SUBSTITUTE(L572,"Allele","Height"),'ce raw data'!$C$1:$CZ$1,0))="","-",INDEX('ce raw data'!$C$2:$CZ$3000,MATCH(1,INDEX(('ce raw data'!$A$2:$A$3000=C569)*('ce raw data'!$B$2:$B$3000=$B616),,),0),MATCH(SUBSTITUTE(L572,"Allele","Height"),'ce raw data'!$C$1:$CZ$1,0))),"-")</f>
        <v>-</v>
      </c>
      <c r="M615" s="8" t="str">
        <f>IFERROR(IF(INDEX('ce raw data'!$C$2:$CZ$3000,MATCH(1,INDEX(('ce raw data'!$A$2:$A$3000=C569)*('ce raw data'!$B$2:$B$3000=$B616),,),0),MATCH(SUBSTITUTE(M572,"Allele","Height"),'ce raw data'!$C$1:$CZ$1,0))="","-",INDEX('ce raw data'!$C$2:$CZ$3000,MATCH(1,INDEX(('ce raw data'!$A$2:$A$3000=C569)*('ce raw data'!$B$2:$B$3000=$B616),,),0),MATCH(SUBSTITUTE(M572,"Allele","Height"),'ce raw data'!$C$1:$CZ$1,0))),"-")</f>
        <v>-</v>
      </c>
      <c r="N615" s="8" t="str">
        <f>IFERROR(IF(INDEX('ce raw data'!$C$2:$CZ$3000,MATCH(1,INDEX(('ce raw data'!$A$2:$A$3000=C569)*('ce raw data'!$B$2:$B$3000=$B616),,),0),MATCH(SUBSTITUTE(N572,"Allele","Height"),'ce raw data'!$C$1:$CZ$1,0))="","-",INDEX('ce raw data'!$C$2:$CZ$3000,MATCH(1,INDEX(('ce raw data'!$A$2:$A$3000=C569)*('ce raw data'!$B$2:$B$3000=$B616),,),0),MATCH(SUBSTITUTE(N572,"Allele","Height"),'ce raw data'!$C$1:$CZ$1,0))),"-")</f>
        <v>-</v>
      </c>
    </row>
    <row r="616" spans="2:14" x14ac:dyDescent="0.4">
      <c r="B616" s="12" t="str">
        <f>'Allele Call Table'!$A$113</f>
        <v>SE33</v>
      </c>
      <c r="C616" s="8" t="str">
        <f>IFERROR(IF(INDEX('ce raw data'!$C$2:$CZ$3000,MATCH(1,INDEX(('ce raw data'!$A$2:$A$3000=C569)*('ce raw data'!$B$2:$B$3000=$B616),,),0),MATCH(C572,'ce raw data'!$C$1:$CZ$1,0))="","-",INDEX('ce raw data'!$C$2:$CZ$3000,MATCH(1,INDEX(('ce raw data'!$A$2:$A$3000=C569)*('ce raw data'!$B$2:$B$3000=$B616),,),0),MATCH(C572,'ce raw data'!$C$1:$CZ$1,0))),"-")</f>
        <v>-</v>
      </c>
      <c r="D616" s="8" t="str">
        <f>IFERROR(IF(INDEX('ce raw data'!$C$2:$CZ$3000,MATCH(1,INDEX(('ce raw data'!$A$2:$A$3000=C569)*('ce raw data'!$B$2:$B$3000=$B616),,),0),MATCH(D572,'ce raw data'!$C$1:$CZ$1,0))="","-",INDEX('ce raw data'!$C$2:$CZ$3000,MATCH(1,INDEX(('ce raw data'!$A$2:$A$3000=C569)*('ce raw data'!$B$2:$B$3000=$B616),,),0),MATCH(D572,'ce raw data'!$C$1:$CZ$1,0))),"-")</f>
        <v>-</v>
      </c>
      <c r="E616" s="8" t="str">
        <f>IFERROR(IF(INDEX('ce raw data'!$C$2:$CZ$3000,MATCH(1,INDEX(('ce raw data'!$A$2:$A$3000=C569)*('ce raw data'!$B$2:$B$3000=$B616),,),0),MATCH(E572,'ce raw data'!$C$1:$CZ$1,0))="","-",INDEX('ce raw data'!$C$2:$CZ$3000,MATCH(1,INDEX(('ce raw data'!$A$2:$A$3000=C569)*('ce raw data'!$B$2:$B$3000=$B616),,),0),MATCH(E572,'ce raw data'!$C$1:$CZ$1,0))),"-")</f>
        <v>-</v>
      </c>
      <c r="F616" s="8" t="str">
        <f>IFERROR(IF(INDEX('ce raw data'!$C$2:$CZ$3000,MATCH(1,INDEX(('ce raw data'!$A$2:$A$3000=C569)*('ce raw data'!$B$2:$B$3000=$B616),,),0),MATCH(F572,'ce raw data'!$C$1:$CZ$1,0))="","-",INDEX('ce raw data'!$C$2:$CZ$3000,MATCH(1,INDEX(('ce raw data'!$A$2:$A$3000=C569)*('ce raw data'!$B$2:$B$3000=$B616),,),0),MATCH(F572,'ce raw data'!$C$1:$CZ$1,0))),"-")</f>
        <v>-</v>
      </c>
      <c r="G616" s="8" t="str">
        <f>IFERROR(IF(INDEX('ce raw data'!$C$2:$CZ$3000,MATCH(1,INDEX(('ce raw data'!$A$2:$A$3000=C569)*('ce raw data'!$B$2:$B$3000=$B616),,),0),MATCH(G572,'ce raw data'!$C$1:$CZ$1,0))="","-",INDEX('ce raw data'!$C$2:$CZ$3000,MATCH(1,INDEX(('ce raw data'!$A$2:$A$3000=C569)*('ce raw data'!$B$2:$B$3000=$B616),,),0),MATCH(G572,'ce raw data'!$C$1:$CZ$1,0))),"-")</f>
        <v>-</v>
      </c>
      <c r="H616" s="8" t="str">
        <f>IFERROR(IF(INDEX('ce raw data'!$C$2:$CZ$3000,MATCH(1,INDEX(('ce raw data'!$A$2:$A$3000=C569)*('ce raw data'!$B$2:$B$3000=$B616),,),0),MATCH(H572,'ce raw data'!$C$1:$CZ$1,0))="","-",INDEX('ce raw data'!$C$2:$CZ$3000,MATCH(1,INDEX(('ce raw data'!$A$2:$A$3000=C569)*('ce raw data'!$B$2:$B$3000=$B616),,),0),MATCH(H572,'ce raw data'!$C$1:$CZ$1,0))),"-")</f>
        <v>-</v>
      </c>
      <c r="I616" s="8" t="str">
        <f>IFERROR(IF(INDEX('ce raw data'!$C$2:$CZ$3000,MATCH(1,INDEX(('ce raw data'!$A$2:$A$3000=C569)*('ce raw data'!$B$2:$B$3000=$B616),,),0),MATCH(I572,'ce raw data'!$C$1:$CZ$1,0))="","-",INDEX('ce raw data'!$C$2:$CZ$3000,MATCH(1,INDEX(('ce raw data'!$A$2:$A$3000=C569)*('ce raw data'!$B$2:$B$3000=$B616),,),0),MATCH(I572,'ce raw data'!$C$1:$CZ$1,0))),"-")</f>
        <v>-</v>
      </c>
      <c r="J616" s="8" t="str">
        <f>IFERROR(IF(INDEX('ce raw data'!$C$2:$CZ$3000,MATCH(1,INDEX(('ce raw data'!$A$2:$A$3000=C569)*('ce raw data'!$B$2:$B$3000=$B616),,),0),MATCH(J572,'ce raw data'!$C$1:$CZ$1,0))="","-",INDEX('ce raw data'!$C$2:$CZ$3000,MATCH(1,INDEX(('ce raw data'!$A$2:$A$3000=C569)*('ce raw data'!$B$2:$B$3000=$B616),,),0),MATCH(J572,'ce raw data'!$C$1:$CZ$1,0))),"-")</f>
        <v>-</v>
      </c>
      <c r="K616" s="8" t="str">
        <f>IFERROR(IF(INDEX('ce raw data'!$C$2:$CZ$3000,MATCH(1,INDEX(('ce raw data'!$A$2:$A$3000=C569)*('ce raw data'!$B$2:$B$3000=$B616),,),0),MATCH(K572,'ce raw data'!$C$1:$CZ$1,0))="","-",INDEX('ce raw data'!$C$2:$CZ$3000,MATCH(1,INDEX(('ce raw data'!$A$2:$A$3000=C569)*('ce raw data'!$B$2:$B$3000=$B616),,),0),MATCH(K572,'ce raw data'!$C$1:$CZ$1,0))),"-")</f>
        <v>-</v>
      </c>
      <c r="L616" s="8" t="str">
        <f>IFERROR(IF(INDEX('ce raw data'!$C$2:$CZ$3000,MATCH(1,INDEX(('ce raw data'!$A$2:$A$3000=C569)*('ce raw data'!$B$2:$B$3000=$B616),,),0),MATCH(L572,'ce raw data'!$C$1:$CZ$1,0))="","-",INDEX('ce raw data'!$C$2:$CZ$3000,MATCH(1,INDEX(('ce raw data'!$A$2:$A$3000=C569)*('ce raw data'!$B$2:$B$3000=$B616),,),0),MATCH(L572,'ce raw data'!$C$1:$CZ$1,0))),"-")</f>
        <v>-</v>
      </c>
      <c r="M616" s="8" t="str">
        <f>IFERROR(IF(INDEX('ce raw data'!$C$2:$CZ$3000,MATCH(1,INDEX(('ce raw data'!$A$2:$A$3000=C569)*('ce raw data'!$B$2:$B$3000=$B616),,),0),MATCH(M572,'ce raw data'!$C$1:$CZ$1,0))="","-",INDEX('ce raw data'!$C$2:$CZ$3000,MATCH(1,INDEX(('ce raw data'!$A$2:$A$3000=C569)*('ce raw data'!$B$2:$B$3000=$B616),,),0),MATCH(M572,'ce raw data'!$C$1:$CZ$1,0))),"-")</f>
        <v>-</v>
      </c>
      <c r="N616" s="8" t="str">
        <f>IFERROR(IF(INDEX('ce raw data'!$C$2:$CZ$3000,MATCH(1,INDEX(('ce raw data'!$A$2:$A$3000=C569)*('ce raw data'!$B$2:$B$3000=$B616),,),0),MATCH(N572,'ce raw data'!$C$1:$CZ$1,0))="","-",INDEX('ce raw data'!$C$2:$CZ$3000,MATCH(1,INDEX(('ce raw data'!$A$2:$A$3000=C569)*('ce raw data'!$B$2:$B$3000=$B616),,),0),MATCH(N572,'ce raw data'!$C$1:$CZ$1,0))),"-")</f>
        <v>-</v>
      </c>
    </row>
    <row r="617" spans="2:14" hidden="1" x14ac:dyDescent="0.4">
      <c r="B617" s="12"/>
      <c r="C617" s="8" t="str">
        <f>IFERROR(IF(INDEX('ce raw data'!$C$2:$CZ$3000,MATCH(1,INDEX(('ce raw data'!$A$2:$A$3000=C569)*('ce raw data'!$B$2:$B$3000=$B618),,),0),MATCH(SUBSTITUTE(C572,"Allele","Height"),'ce raw data'!$C$1:$CZ$1,0))="","-",INDEX('ce raw data'!$C$2:$CZ$3000,MATCH(1,INDEX(('ce raw data'!$A$2:$A$3000=C569)*('ce raw data'!$B$2:$B$3000=$B618),,),0),MATCH(SUBSTITUTE(C572,"Allele","Height"),'ce raw data'!$C$1:$CZ$1,0))),"-")</f>
        <v>-</v>
      </c>
      <c r="D617" s="8" t="str">
        <f>IFERROR(IF(INDEX('ce raw data'!$C$2:$CZ$3000,MATCH(1,INDEX(('ce raw data'!$A$2:$A$3000=C569)*('ce raw data'!$B$2:$B$3000=$B618),,),0),MATCH(SUBSTITUTE(D572,"Allele","Height"),'ce raw data'!$C$1:$CZ$1,0))="","-",INDEX('ce raw data'!$C$2:$CZ$3000,MATCH(1,INDEX(('ce raw data'!$A$2:$A$3000=C569)*('ce raw data'!$B$2:$B$3000=$B618),,),0),MATCH(SUBSTITUTE(D572,"Allele","Height"),'ce raw data'!$C$1:$CZ$1,0))),"-")</f>
        <v>-</v>
      </c>
      <c r="E617" s="8" t="str">
        <f>IFERROR(IF(INDEX('ce raw data'!$C$2:$CZ$3000,MATCH(1,INDEX(('ce raw data'!$A$2:$A$3000=C569)*('ce raw data'!$B$2:$B$3000=$B618),,),0),MATCH(SUBSTITUTE(E572,"Allele","Height"),'ce raw data'!$C$1:$CZ$1,0))="","-",INDEX('ce raw data'!$C$2:$CZ$3000,MATCH(1,INDEX(('ce raw data'!$A$2:$A$3000=C569)*('ce raw data'!$B$2:$B$3000=$B618),,),0),MATCH(SUBSTITUTE(E572,"Allele","Height"),'ce raw data'!$C$1:$CZ$1,0))),"-")</f>
        <v>-</v>
      </c>
      <c r="F617" s="8" t="str">
        <f>IFERROR(IF(INDEX('ce raw data'!$C$2:$CZ$3000,MATCH(1,INDEX(('ce raw data'!$A$2:$A$3000=C569)*('ce raw data'!$B$2:$B$3000=$B618),,),0),MATCH(SUBSTITUTE(F572,"Allele","Height"),'ce raw data'!$C$1:$CZ$1,0))="","-",INDEX('ce raw data'!$C$2:$CZ$3000,MATCH(1,INDEX(('ce raw data'!$A$2:$A$3000=C569)*('ce raw data'!$B$2:$B$3000=$B618),,),0),MATCH(SUBSTITUTE(F572,"Allele","Height"),'ce raw data'!$C$1:$CZ$1,0))),"-")</f>
        <v>-</v>
      </c>
      <c r="G617" s="8" t="str">
        <f>IFERROR(IF(INDEX('ce raw data'!$C$2:$CZ$3000,MATCH(1,INDEX(('ce raw data'!$A$2:$A$3000=C569)*('ce raw data'!$B$2:$B$3000=$B618),,),0),MATCH(SUBSTITUTE(G572,"Allele","Height"),'ce raw data'!$C$1:$CZ$1,0))="","-",INDEX('ce raw data'!$C$2:$CZ$3000,MATCH(1,INDEX(('ce raw data'!$A$2:$A$3000=C569)*('ce raw data'!$B$2:$B$3000=$B618),,),0),MATCH(SUBSTITUTE(G572,"Allele","Height"),'ce raw data'!$C$1:$CZ$1,0))),"-")</f>
        <v>-</v>
      </c>
      <c r="H617" s="8" t="str">
        <f>IFERROR(IF(INDEX('ce raw data'!$C$2:$CZ$3000,MATCH(1,INDEX(('ce raw data'!$A$2:$A$3000=C569)*('ce raw data'!$B$2:$B$3000=$B618),,),0),MATCH(SUBSTITUTE(H572,"Allele","Height"),'ce raw data'!$C$1:$CZ$1,0))="","-",INDEX('ce raw data'!$C$2:$CZ$3000,MATCH(1,INDEX(('ce raw data'!$A$2:$A$3000=C569)*('ce raw data'!$B$2:$B$3000=$B618),,),0),MATCH(SUBSTITUTE(H572,"Allele","Height"),'ce raw data'!$C$1:$CZ$1,0))),"-")</f>
        <v>-</v>
      </c>
      <c r="I617" s="8" t="str">
        <f>IFERROR(IF(INDEX('ce raw data'!$C$2:$CZ$3000,MATCH(1,INDEX(('ce raw data'!$A$2:$A$3000=C569)*('ce raw data'!$B$2:$B$3000=$B618),,),0),MATCH(SUBSTITUTE(I572,"Allele","Height"),'ce raw data'!$C$1:$CZ$1,0))="","-",INDEX('ce raw data'!$C$2:$CZ$3000,MATCH(1,INDEX(('ce raw data'!$A$2:$A$3000=C569)*('ce raw data'!$B$2:$B$3000=$B618),,),0),MATCH(SUBSTITUTE(I572,"Allele","Height"),'ce raw data'!$C$1:$CZ$1,0))),"-")</f>
        <v>-</v>
      </c>
      <c r="J617" s="8" t="str">
        <f>IFERROR(IF(INDEX('ce raw data'!$C$2:$CZ$3000,MATCH(1,INDEX(('ce raw data'!$A$2:$A$3000=C569)*('ce raw data'!$B$2:$B$3000=$B618),,),0),MATCH(SUBSTITUTE(J572,"Allele","Height"),'ce raw data'!$C$1:$CZ$1,0))="","-",INDEX('ce raw data'!$C$2:$CZ$3000,MATCH(1,INDEX(('ce raw data'!$A$2:$A$3000=C569)*('ce raw data'!$B$2:$B$3000=$B618),,),0),MATCH(SUBSTITUTE(J572,"Allele","Height"),'ce raw data'!$C$1:$CZ$1,0))),"-")</f>
        <v>-</v>
      </c>
      <c r="K617" s="8" t="str">
        <f>IFERROR(IF(INDEX('ce raw data'!$C$2:$CZ$3000,MATCH(1,INDEX(('ce raw data'!$A$2:$A$3000=C569)*('ce raw data'!$B$2:$B$3000=$B618),,),0),MATCH(SUBSTITUTE(K572,"Allele","Height"),'ce raw data'!$C$1:$CZ$1,0))="","-",INDEX('ce raw data'!$C$2:$CZ$3000,MATCH(1,INDEX(('ce raw data'!$A$2:$A$3000=C569)*('ce raw data'!$B$2:$B$3000=$B618),,),0),MATCH(SUBSTITUTE(K572,"Allele","Height"),'ce raw data'!$C$1:$CZ$1,0))),"-")</f>
        <v>-</v>
      </c>
      <c r="L617" s="8" t="str">
        <f>IFERROR(IF(INDEX('ce raw data'!$C$2:$CZ$3000,MATCH(1,INDEX(('ce raw data'!$A$2:$A$3000=C569)*('ce raw data'!$B$2:$B$3000=$B618),,),0),MATCH(SUBSTITUTE(L572,"Allele","Height"),'ce raw data'!$C$1:$CZ$1,0))="","-",INDEX('ce raw data'!$C$2:$CZ$3000,MATCH(1,INDEX(('ce raw data'!$A$2:$A$3000=C569)*('ce raw data'!$B$2:$B$3000=$B618),,),0),MATCH(SUBSTITUTE(L572,"Allele","Height"),'ce raw data'!$C$1:$CZ$1,0))),"-")</f>
        <v>-</v>
      </c>
      <c r="M617" s="8" t="str">
        <f>IFERROR(IF(INDEX('ce raw data'!$C$2:$CZ$3000,MATCH(1,INDEX(('ce raw data'!$A$2:$A$3000=C569)*('ce raw data'!$B$2:$B$3000=$B618),,),0),MATCH(SUBSTITUTE(M572,"Allele","Height"),'ce raw data'!$C$1:$CZ$1,0))="","-",INDEX('ce raw data'!$C$2:$CZ$3000,MATCH(1,INDEX(('ce raw data'!$A$2:$A$3000=C569)*('ce raw data'!$B$2:$B$3000=$B618),,),0),MATCH(SUBSTITUTE(M572,"Allele","Height"),'ce raw data'!$C$1:$CZ$1,0))),"-")</f>
        <v>-</v>
      </c>
      <c r="N617" s="8" t="str">
        <f>IFERROR(IF(INDEX('ce raw data'!$C$2:$CZ$3000,MATCH(1,INDEX(('ce raw data'!$A$2:$A$3000=C569)*('ce raw data'!$B$2:$B$3000=$B618),,),0),MATCH(SUBSTITUTE(N572,"Allele","Height"),'ce raw data'!$C$1:$CZ$1,0))="","-",INDEX('ce raw data'!$C$2:$CZ$3000,MATCH(1,INDEX(('ce raw data'!$A$2:$A$3000=C569)*('ce raw data'!$B$2:$B$3000=$B618),,),0),MATCH(SUBSTITUTE(N572,"Allele","Height"),'ce raw data'!$C$1:$CZ$1,0))),"-")</f>
        <v>-</v>
      </c>
    </row>
    <row r="618" spans="2:14" x14ac:dyDescent="0.4">
      <c r="B618" s="12" t="str">
        <f>'Allele Call Table'!$A$115</f>
        <v>D22S1045</v>
      </c>
      <c r="C618" s="8" t="str">
        <f>IFERROR(IF(INDEX('ce raw data'!$C$2:$CZ$3000,MATCH(1,INDEX(('ce raw data'!$A$2:$A$3000=C569)*('ce raw data'!$B$2:$B$3000=$B618),,),0),MATCH(C572,'ce raw data'!$C$1:$CZ$1,0))="","-",INDEX('ce raw data'!$C$2:$CZ$3000,MATCH(1,INDEX(('ce raw data'!$A$2:$A$3000=C569)*('ce raw data'!$B$2:$B$3000=$B618),,),0),MATCH(C572,'ce raw data'!$C$1:$CZ$1,0))),"-")</f>
        <v>-</v>
      </c>
      <c r="D618" s="8" t="str">
        <f>IFERROR(IF(INDEX('ce raw data'!$C$2:$CZ$3000,MATCH(1,INDEX(('ce raw data'!$A$2:$A$3000=C569)*('ce raw data'!$B$2:$B$3000=$B618),,),0),MATCH(D572,'ce raw data'!$C$1:$CZ$1,0))="","-",INDEX('ce raw data'!$C$2:$CZ$3000,MATCH(1,INDEX(('ce raw data'!$A$2:$A$3000=C569)*('ce raw data'!$B$2:$B$3000=$B618),,),0),MATCH(D572,'ce raw data'!$C$1:$CZ$1,0))),"-")</f>
        <v>-</v>
      </c>
      <c r="E618" s="8" t="str">
        <f>IFERROR(IF(INDEX('ce raw data'!$C$2:$CZ$3000,MATCH(1,INDEX(('ce raw data'!$A$2:$A$3000=C569)*('ce raw data'!$B$2:$B$3000=$B618),,),0),MATCH(E572,'ce raw data'!$C$1:$CZ$1,0))="","-",INDEX('ce raw data'!$C$2:$CZ$3000,MATCH(1,INDEX(('ce raw data'!$A$2:$A$3000=C569)*('ce raw data'!$B$2:$B$3000=$B618),,),0),MATCH(E572,'ce raw data'!$C$1:$CZ$1,0))),"-")</f>
        <v>-</v>
      </c>
      <c r="F618" s="8" t="str">
        <f>IFERROR(IF(INDEX('ce raw data'!$C$2:$CZ$3000,MATCH(1,INDEX(('ce raw data'!$A$2:$A$3000=C569)*('ce raw data'!$B$2:$B$3000=$B618),,),0),MATCH(F572,'ce raw data'!$C$1:$CZ$1,0))="","-",INDEX('ce raw data'!$C$2:$CZ$3000,MATCH(1,INDEX(('ce raw data'!$A$2:$A$3000=C569)*('ce raw data'!$B$2:$B$3000=$B618),,),0),MATCH(F572,'ce raw data'!$C$1:$CZ$1,0))),"-")</f>
        <v>-</v>
      </c>
      <c r="G618" s="8" t="str">
        <f>IFERROR(IF(INDEX('ce raw data'!$C$2:$CZ$3000,MATCH(1,INDEX(('ce raw data'!$A$2:$A$3000=C569)*('ce raw data'!$B$2:$B$3000=$B618),,),0),MATCH(G572,'ce raw data'!$C$1:$CZ$1,0))="","-",INDEX('ce raw data'!$C$2:$CZ$3000,MATCH(1,INDEX(('ce raw data'!$A$2:$A$3000=C569)*('ce raw data'!$B$2:$B$3000=$B618),,),0),MATCH(G572,'ce raw data'!$C$1:$CZ$1,0))),"-")</f>
        <v>-</v>
      </c>
      <c r="H618" s="8" t="str">
        <f>IFERROR(IF(INDEX('ce raw data'!$C$2:$CZ$3000,MATCH(1,INDEX(('ce raw data'!$A$2:$A$3000=C569)*('ce raw data'!$B$2:$B$3000=$B618),,),0),MATCH(H572,'ce raw data'!$C$1:$CZ$1,0))="","-",INDEX('ce raw data'!$C$2:$CZ$3000,MATCH(1,INDEX(('ce raw data'!$A$2:$A$3000=C569)*('ce raw data'!$B$2:$B$3000=$B618),,),0),MATCH(H572,'ce raw data'!$C$1:$CZ$1,0))),"-")</f>
        <v>-</v>
      </c>
      <c r="I618" s="8" t="str">
        <f>IFERROR(IF(INDEX('ce raw data'!$C$2:$CZ$3000,MATCH(1,INDEX(('ce raw data'!$A$2:$A$3000=C569)*('ce raw data'!$B$2:$B$3000=$B618),,),0),MATCH(I572,'ce raw data'!$C$1:$CZ$1,0))="","-",INDEX('ce raw data'!$C$2:$CZ$3000,MATCH(1,INDEX(('ce raw data'!$A$2:$A$3000=C569)*('ce raw data'!$B$2:$B$3000=$B618),,),0),MATCH(I572,'ce raw data'!$C$1:$CZ$1,0))),"-")</f>
        <v>-</v>
      </c>
      <c r="J618" s="8" t="str">
        <f>IFERROR(IF(INDEX('ce raw data'!$C$2:$CZ$3000,MATCH(1,INDEX(('ce raw data'!$A$2:$A$3000=C569)*('ce raw data'!$B$2:$B$3000=$B618),,),0),MATCH(J572,'ce raw data'!$C$1:$CZ$1,0))="","-",INDEX('ce raw data'!$C$2:$CZ$3000,MATCH(1,INDEX(('ce raw data'!$A$2:$A$3000=C569)*('ce raw data'!$B$2:$B$3000=$B618),,),0),MATCH(J572,'ce raw data'!$C$1:$CZ$1,0))),"-")</f>
        <v>-</v>
      </c>
      <c r="K618" s="8" t="str">
        <f>IFERROR(IF(INDEX('ce raw data'!$C$2:$CZ$3000,MATCH(1,INDEX(('ce raw data'!$A$2:$A$3000=C569)*('ce raw data'!$B$2:$B$3000=$B618),,),0),MATCH(K572,'ce raw data'!$C$1:$CZ$1,0))="","-",INDEX('ce raw data'!$C$2:$CZ$3000,MATCH(1,INDEX(('ce raw data'!$A$2:$A$3000=C569)*('ce raw data'!$B$2:$B$3000=$B618),,),0),MATCH(K572,'ce raw data'!$C$1:$CZ$1,0))),"-")</f>
        <v>-</v>
      </c>
      <c r="L618" s="8" t="str">
        <f>IFERROR(IF(INDEX('ce raw data'!$C$2:$CZ$3000,MATCH(1,INDEX(('ce raw data'!$A$2:$A$3000=C569)*('ce raw data'!$B$2:$B$3000=$B618),,),0),MATCH(L572,'ce raw data'!$C$1:$CZ$1,0))="","-",INDEX('ce raw data'!$C$2:$CZ$3000,MATCH(1,INDEX(('ce raw data'!$A$2:$A$3000=C569)*('ce raw data'!$B$2:$B$3000=$B618),,),0),MATCH(L572,'ce raw data'!$C$1:$CZ$1,0))),"-")</f>
        <v>-</v>
      </c>
      <c r="M618" s="8" t="str">
        <f>IFERROR(IF(INDEX('ce raw data'!$C$2:$CZ$3000,MATCH(1,INDEX(('ce raw data'!$A$2:$A$3000=C569)*('ce raw data'!$B$2:$B$3000=$B618),,),0),MATCH(M572,'ce raw data'!$C$1:$CZ$1,0))="","-",INDEX('ce raw data'!$C$2:$CZ$3000,MATCH(1,INDEX(('ce raw data'!$A$2:$A$3000=C569)*('ce raw data'!$B$2:$B$3000=$B618),,),0),MATCH(M572,'ce raw data'!$C$1:$CZ$1,0))),"-")</f>
        <v>-</v>
      </c>
      <c r="N618" s="8" t="str">
        <f>IFERROR(IF(INDEX('ce raw data'!$C$2:$CZ$3000,MATCH(1,INDEX(('ce raw data'!$A$2:$A$3000=C569)*('ce raw data'!$B$2:$B$3000=$B618),,),0),MATCH(N572,'ce raw data'!$C$1:$CZ$1,0))="","-",INDEX('ce raw data'!$C$2:$CZ$3000,MATCH(1,INDEX(('ce raw data'!$A$2:$A$3000=C569)*('ce raw data'!$B$2:$B$3000=$B618),,),0),MATCH(N572,'ce raw data'!$C$1:$CZ$1,0))),"-")</f>
        <v>-</v>
      </c>
    </row>
    <row r="619" spans="2:14" hidden="1" x14ac:dyDescent="0.4">
      <c r="B619" s="10"/>
      <c r="C619" s="8" t="str">
        <f>IFERROR(IF(INDEX('ce raw data'!$C$2:$CZ$3000,MATCH(1,INDEX(('ce raw data'!$A$2:$A$3000=C569)*('ce raw data'!$B$2:$B$3000=$B620),,),0),MATCH(SUBSTITUTE(C572,"Allele","Height"),'ce raw data'!$C$1:$CZ$1,0))="","-",INDEX('ce raw data'!$C$2:$CZ$3000,MATCH(1,INDEX(('ce raw data'!$A$2:$A$3000=C569)*('ce raw data'!$B$2:$B$3000=$B620),,),0),MATCH(SUBSTITUTE(C572,"Allele","Height"),'ce raw data'!$C$1:$CZ$1,0))),"-")</f>
        <v>-</v>
      </c>
      <c r="D619" s="8" t="str">
        <f>IFERROR(IF(INDEX('ce raw data'!$C$2:$CZ$3000,MATCH(1,INDEX(('ce raw data'!$A$2:$A$3000=C569)*('ce raw data'!$B$2:$B$3000=$B620),,),0),MATCH(SUBSTITUTE(D572,"Allele","Height"),'ce raw data'!$C$1:$CZ$1,0))="","-",INDEX('ce raw data'!$C$2:$CZ$3000,MATCH(1,INDEX(('ce raw data'!$A$2:$A$3000=C569)*('ce raw data'!$B$2:$B$3000=$B620),,),0),MATCH(SUBSTITUTE(D572,"Allele","Height"),'ce raw data'!$C$1:$CZ$1,0))),"-")</f>
        <v>-</v>
      </c>
      <c r="E619" s="8" t="str">
        <f>IFERROR(IF(INDEX('ce raw data'!$C$2:$CZ$3000,MATCH(1,INDEX(('ce raw data'!$A$2:$A$3000=C569)*('ce raw data'!$B$2:$B$3000=$B620),,),0),MATCH(SUBSTITUTE(E572,"Allele","Height"),'ce raw data'!$C$1:$CZ$1,0))="","-",INDEX('ce raw data'!$C$2:$CZ$3000,MATCH(1,INDEX(('ce raw data'!$A$2:$A$3000=C569)*('ce raw data'!$B$2:$B$3000=$B620),,),0),MATCH(SUBSTITUTE(E572,"Allele","Height"),'ce raw data'!$C$1:$CZ$1,0))),"-")</f>
        <v>-</v>
      </c>
      <c r="F619" s="8" t="str">
        <f>IFERROR(IF(INDEX('ce raw data'!$C$2:$CZ$3000,MATCH(1,INDEX(('ce raw data'!$A$2:$A$3000=C569)*('ce raw data'!$B$2:$B$3000=$B620),,),0),MATCH(SUBSTITUTE(F572,"Allele","Height"),'ce raw data'!$C$1:$CZ$1,0))="","-",INDEX('ce raw data'!$C$2:$CZ$3000,MATCH(1,INDEX(('ce raw data'!$A$2:$A$3000=C569)*('ce raw data'!$B$2:$B$3000=$B620),,),0),MATCH(SUBSTITUTE(F572,"Allele","Height"),'ce raw data'!$C$1:$CZ$1,0))),"-")</f>
        <v>-</v>
      </c>
      <c r="G619" s="8" t="str">
        <f>IFERROR(IF(INDEX('ce raw data'!$C$2:$CZ$3000,MATCH(1,INDEX(('ce raw data'!$A$2:$A$3000=C569)*('ce raw data'!$B$2:$B$3000=$B620),,),0),MATCH(SUBSTITUTE(G572,"Allele","Height"),'ce raw data'!$C$1:$CZ$1,0))="","-",INDEX('ce raw data'!$C$2:$CZ$3000,MATCH(1,INDEX(('ce raw data'!$A$2:$A$3000=C569)*('ce raw data'!$B$2:$B$3000=$B620),,),0),MATCH(SUBSTITUTE(G572,"Allele","Height"),'ce raw data'!$C$1:$CZ$1,0))),"-")</f>
        <v>-</v>
      </c>
      <c r="H619" s="8" t="str">
        <f>IFERROR(IF(INDEX('ce raw data'!$C$2:$CZ$3000,MATCH(1,INDEX(('ce raw data'!$A$2:$A$3000=C569)*('ce raw data'!$B$2:$B$3000=$B620),,),0),MATCH(SUBSTITUTE(H572,"Allele","Height"),'ce raw data'!$C$1:$CZ$1,0))="","-",INDEX('ce raw data'!$C$2:$CZ$3000,MATCH(1,INDEX(('ce raw data'!$A$2:$A$3000=C569)*('ce raw data'!$B$2:$B$3000=$B620),,),0),MATCH(SUBSTITUTE(H572,"Allele","Height"),'ce raw data'!$C$1:$CZ$1,0))),"-")</f>
        <v>-</v>
      </c>
      <c r="I619" s="8" t="str">
        <f>IFERROR(IF(INDEX('ce raw data'!$C$2:$CZ$3000,MATCH(1,INDEX(('ce raw data'!$A$2:$A$3000=C569)*('ce raw data'!$B$2:$B$3000=$B620),,),0),MATCH(SUBSTITUTE(I572,"Allele","Height"),'ce raw data'!$C$1:$CZ$1,0))="","-",INDEX('ce raw data'!$C$2:$CZ$3000,MATCH(1,INDEX(('ce raw data'!$A$2:$A$3000=C569)*('ce raw data'!$B$2:$B$3000=$B620),,),0),MATCH(SUBSTITUTE(I572,"Allele","Height"),'ce raw data'!$C$1:$CZ$1,0))),"-")</f>
        <v>-</v>
      </c>
      <c r="J619" s="8" t="str">
        <f>IFERROR(IF(INDEX('ce raw data'!$C$2:$CZ$3000,MATCH(1,INDEX(('ce raw data'!$A$2:$A$3000=C569)*('ce raw data'!$B$2:$B$3000=$B620),,),0),MATCH(SUBSTITUTE(J572,"Allele","Height"),'ce raw data'!$C$1:$CZ$1,0))="","-",INDEX('ce raw data'!$C$2:$CZ$3000,MATCH(1,INDEX(('ce raw data'!$A$2:$A$3000=C569)*('ce raw data'!$B$2:$B$3000=$B620),,),0),MATCH(SUBSTITUTE(J572,"Allele","Height"),'ce raw data'!$C$1:$CZ$1,0))),"-")</f>
        <v>-</v>
      </c>
      <c r="K619" s="8" t="str">
        <f>IFERROR(IF(INDEX('ce raw data'!$C$2:$CZ$3000,MATCH(1,INDEX(('ce raw data'!$A$2:$A$3000=C569)*('ce raw data'!$B$2:$B$3000=$B620),,),0),MATCH(SUBSTITUTE(K572,"Allele","Height"),'ce raw data'!$C$1:$CZ$1,0))="","-",INDEX('ce raw data'!$C$2:$CZ$3000,MATCH(1,INDEX(('ce raw data'!$A$2:$A$3000=C569)*('ce raw data'!$B$2:$B$3000=$B620),,),0),MATCH(SUBSTITUTE(K572,"Allele","Height"),'ce raw data'!$C$1:$CZ$1,0))),"-")</f>
        <v>-</v>
      </c>
      <c r="L619" s="8" t="str">
        <f>IFERROR(IF(INDEX('ce raw data'!$C$2:$CZ$3000,MATCH(1,INDEX(('ce raw data'!$A$2:$A$3000=C569)*('ce raw data'!$B$2:$B$3000=$B620),,),0),MATCH(SUBSTITUTE(L572,"Allele","Height"),'ce raw data'!$C$1:$CZ$1,0))="","-",INDEX('ce raw data'!$C$2:$CZ$3000,MATCH(1,INDEX(('ce raw data'!$A$2:$A$3000=C569)*('ce raw data'!$B$2:$B$3000=$B620),,),0),MATCH(SUBSTITUTE(L572,"Allele","Height"),'ce raw data'!$C$1:$CZ$1,0))),"-")</f>
        <v>-</v>
      </c>
      <c r="M619" s="8" t="str">
        <f>IFERROR(IF(INDEX('ce raw data'!$C$2:$CZ$3000,MATCH(1,INDEX(('ce raw data'!$A$2:$A$3000=C569)*('ce raw data'!$B$2:$B$3000=$B620),,),0),MATCH(SUBSTITUTE(M572,"Allele","Height"),'ce raw data'!$C$1:$CZ$1,0))="","-",INDEX('ce raw data'!$C$2:$CZ$3000,MATCH(1,INDEX(('ce raw data'!$A$2:$A$3000=C569)*('ce raw data'!$B$2:$B$3000=$B620),,),0),MATCH(SUBSTITUTE(M572,"Allele","Height"),'ce raw data'!$C$1:$CZ$1,0))),"-")</f>
        <v>-</v>
      </c>
      <c r="N619" s="8" t="str">
        <f>IFERROR(IF(INDEX('ce raw data'!$C$2:$CZ$3000,MATCH(1,INDEX(('ce raw data'!$A$2:$A$3000=C569)*('ce raw data'!$B$2:$B$3000=$B620),,),0),MATCH(SUBSTITUTE(N572,"Allele","Height"),'ce raw data'!$C$1:$CZ$1,0))="","-",INDEX('ce raw data'!$C$2:$CZ$3000,MATCH(1,INDEX(('ce raw data'!$A$2:$A$3000=C569)*('ce raw data'!$B$2:$B$3000=$B620),,),0),MATCH(SUBSTITUTE(N572,"Allele","Height"),'ce raw data'!$C$1:$CZ$1,0))),"-")</f>
        <v>-</v>
      </c>
    </row>
    <row r="620" spans="2:14" x14ac:dyDescent="0.4">
      <c r="B620" s="13" t="str">
        <f>'Allele Call Table'!$A$117</f>
        <v>DYS391</v>
      </c>
      <c r="C620" s="8" t="str">
        <f>IFERROR(IF(INDEX('ce raw data'!$C$2:$CZ$3000,MATCH(1,INDEX(('ce raw data'!$A$2:$A$3000=C569)*('ce raw data'!$B$2:$B$3000=$B620),,),0),MATCH(C572,'ce raw data'!$C$1:$CZ$1,0))="","-",INDEX('ce raw data'!$C$2:$CZ$3000,MATCH(1,INDEX(('ce raw data'!$A$2:$A$3000=C569)*('ce raw data'!$B$2:$B$3000=$B620),,),0),MATCH(C572,'ce raw data'!$C$1:$CZ$1,0))),"-")</f>
        <v>-</v>
      </c>
      <c r="D620" s="8" t="str">
        <f>IFERROR(IF(INDEX('ce raw data'!$C$2:$CZ$3000,MATCH(1,INDEX(('ce raw data'!$A$2:$A$3000=C569)*('ce raw data'!$B$2:$B$3000=$B620),,),0),MATCH(D572,'ce raw data'!$C$1:$CZ$1,0))="","-",INDEX('ce raw data'!$C$2:$CZ$3000,MATCH(1,INDEX(('ce raw data'!$A$2:$A$3000=C569)*('ce raw data'!$B$2:$B$3000=$B620),,),0),MATCH(D572,'ce raw data'!$C$1:$CZ$1,0))),"-")</f>
        <v>-</v>
      </c>
      <c r="E620" s="8" t="str">
        <f>IFERROR(IF(INDEX('ce raw data'!$C$2:$CZ$3000,MATCH(1,INDEX(('ce raw data'!$A$2:$A$3000=C569)*('ce raw data'!$B$2:$B$3000=$B620),,),0),MATCH(E572,'ce raw data'!$C$1:$CZ$1,0))="","-",INDEX('ce raw data'!$C$2:$CZ$3000,MATCH(1,INDEX(('ce raw data'!$A$2:$A$3000=C569)*('ce raw data'!$B$2:$B$3000=$B620),,),0),MATCH(E572,'ce raw data'!$C$1:$CZ$1,0))),"-")</f>
        <v>-</v>
      </c>
      <c r="F620" s="8" t="str">
        <f>IFERROR(IF(INDEX('ce raw data'!$C$2:$CZ$3000,MATCH(1,INDEX(('ce raw data'!$A$2:$A$3000=C569)*('ce raw data'!$B$2:$B$3000=$B620),,),0),MATCH(F572,'ce raw data'!$C$1:$CZ$1,0))="","-",INDEX('ce raw data'!$C$2:$CZ$3000,MATCH(1,INDEX(('ce raw data'!$A$2:$A$3000=C569)*('ce raw data'!$B$2:$B$3000=$B620),,),0),MATCH(F572,'ce raw data'!$C$1:$CZ$1,0))),"-")</f>
        <v>-</v>
      </c>
      <c r="G620" s="8" t="str">
        <f>IFERROR(IF(INDEX('ce raw data'!$C$2:$CZ$3000,MATCH(1,INDEX(('ce raw data'!$A$2:$A$3000=C569)*('ce raw data'!$B$2:$B$3000=$B620),,),0),MATCH(G572,'ce raw data'!$C$1:$CZ$1,0))="","-",INDEX('ce raw data'!$C$2:$CZ$3000,MATCH(1,INDEX(('ce raw data'!$A$2:$A$3000=C569)*('ce raw data'!$B$2:$B$3000=$B620),,),0),MATCH(G572,'ce raw data'!$C$1:$CZ$1,0))),"-")</f>
        <v>-</v>
      </c>
      <c r="H620" s="8" t="str">
        <f>IFERROR(IF(INDEX('ce raw data'!$C$2:$CZ$3000,MATCH(1,INDEX(('ce raw data'!$A$2:$A$3000=C569)*('ce raw data'!$B$2:$B$3000=$B620),,),0),MATCH(H572,'ce raw data'!$C$1:$CZ$1,0))="","-",INDEX('ce raw data'!$C$2:$CZ$3000,MATCH(1,INDEX(('ce raw data'!$A$2:$A$3000=C569)*('ce raw data'!$B$2:$B$3000=$B620),,),0),MATCH(H572,'ce raw data'!$C$1:$CZ$1,0))),"-")</f>
        <v>-</v>
      </c>
      <c r="I620" s="8" t="str">
        <f>IFERROR(IF(INDEX('ce raw data'!$C$2:$CZ$3000,MATCH(1,INDEX(('ce raw data'!$A$2:$A$3000=C569)*('ce raw data'!$B$2:$B$3000=$B620),,),0),MATCH(I572,'ce raw data'!$C$1:$CZ$1,0))="","-",INDEX('ce raw data'!$C$2:$CZ$3000,MATCH(1,INDEX(('ce raw data'!$A$2:$A$3000=C569)*('ce raw data'!$B$2:$B$3000=$B620),,),0),MATCH(I572,'ce raw data'!$C$1:$CZ$1,0))),"-")</f>
        <v>-</v>
      </c>
      <c r="J620" s="8" t="str">
        <f>IFERROR(IF(INDEX('ce raw data'!$C$2:$CZ$3000,MATCH(1,INDEX(('ce raw data'!$A$2:$A$3000=C569)*('ce raw data'!$B$2:$B$3000=$B620),,),0),MATCH(J572,'ce raw data'!$C$1:$CZ$1,0))="","-",INDEX('ce raw data'!$C$2:$CZ$3000,MATCH(1,INDEX(('ce raw data'!$A$2:$A$3000=C569)*('ce raw data'!$B$2:$B$3000=$B620),,),0),MATCH(J572,'ce raw data'!$C$1:$CZ$1,0))),"-")</f>
        <v>-</v>
      </c>
      <c r="K620" s="8" t="str">
        <f>IFERROR(IF(INDEX('ce raw data'!$C$2:$CZ$3000,MATCH(1,INDEX(('ce raw data'!$A$2:$A$3000=C569)*('ce raw data'!$B$2:$B$3000=$B620),,),0),MATCH(K572,'ce raw data'!$C$1:$CZ$1,0))="","-",INDEX('ce raw data'!$C$2:$CZ$3000,MATCH(1,INDEX(('ce raw data'!$A$2:$A$3000=C569)*('ce raw data'!$B$2:$B$3000=$B620),,),0),MATCH(K572,'ce raw data'!$C$1:$CZ$1,0))),"-")</f>
        <v>-</v>
      </c>
      <c r="L620" s="8" t="str">
        <f>IFERROR(IF(INDEX('ce raw data'!$C$2:$CZ$3000,MATCH(1,INDEX(('ce raw data'!$A$2:$A$3000=C569)*('ce raw data'!$B$2:$B$3000=$B620),,),0),MATCH(L572,'ce raw data'!$C$1:$CZ$1,0))="","-",INDEX('ce raw data'!$C$2:$CZ$3000,MATCH(1,INDEX(('ce raw data'!$A$2:$A$3000=C569)*('ce raw data'!$B$2:$B$3000=$B620),,),0),MATCH(L572,'ce raw data'!$C$1:$CZ$1,0))),"-")</f>
        <v>-</v>
      </c>
      <c r="M620" s="8" t="str">
        <f>IFERROR(IF(INDEX('ce raw data'!$C$2:$CZ$3000,MATCH(1,INDEX(('ce raw data'!$A$2:$A$3000=C569)*('ce raw data'!$B$2:$B$3000=$B620),,),0),MATCH(M572,'ce raw data'!$C$1:$CZ$1,0))="","-",INDEX('ce raw data'!$C$2:$CZ$3000,MATCH(1,INDEX(('ce raw data'!$A$2:$A$3000=C569)*('ce raw data'!$B$2:$B$3000=$B620),,),0),MATCH(M572,'ce raw data'!$C$1:$CZ$1,0))),"-")</f>
        <v>-</v>
      </c>
      <c r="N620" s="8" t="str">
        <f>IFERROR(IF(INDEX('ce raw data'!$C$2:$CZ$3000,MATCH(1,INDEX(('ce raw data'!$A$2:$A$3000=C569)*('ce raw data'!$B$2:$B$3000=$B620),,),0),MATCH(N572,'ce raw data'!$C$1:$CZ$1,0))="","-",INDEX('ce raw data'!$C$2:$CZ$3000,MATCH(1,INDEX(('ce raw data'!$A$2:$A$3000=C569)*('ce raw data'!$B$2:$B$3000=$B620),,),0),MATCH(N572,'ce raw data'!$C$1:$CZ$1,0))),"-")</f>
        <v>-</v>
      </c>
    </row>
    <row r="621" spans="2:14" hidden="1" x14ac:dyDescent="0.4">
      <c r="B621" s="13"/>
      <c r="C621" s="8" t="str">
        <f>IFERROR(IF(INDEX('ce raw data'!$C$2:$CZ$3000,MATCH(1,INDEX(('ce raw data'!$A$2:$A$3000=C569)*('ce raw data'!$B$2:$B$3000=$B622),,),0),MATCH(SUBSTITUTE(C572,"Allele","Height"),'ce raw data'!$C$1:$CZ$1,0))="","-",INDEX('ce raw data'!$C$2:$CZ$3000,MATCH(1,INDEX(('ce raw data'!$A$2:$A$3000=C569)*('ce raw data'!$B$2:$B$3000=$B622),,),0),MATCH(SUBSTITUTE(C572,"Allele","Height"),'ce raw data'!$C$1:$CZ$1,0))),"-")</f>
        <v>-</v>
      </c>
      <c r="D621" s="8" t="str">
        <f>IFERROR(IF(INDEX('ce raw data'!$C$2:$CZ$3000,MATCH(1,INDEX(('ce raw data'!$A$2:$A$3000=C569)*('ce raw data'!$B$2:$B$3000=$B622),,),0),MATCH(SUBSTITUTE(D572,"Allele","Height"),'ce raw data'!$C$1:$CZ$1,0))="","-",INDEX('ce raw data'!$C$2:$CZ$3000,MATCH(1,INDEX(('ce raw data'!$A$2:$A$3000=C569)*('ce raw data'!$B$2:$B$3000=$B622),,),0),MATCH(SUBSTITUTE(D572,"Allele","Height"),'ce raw data'!$C$1:$CZ$1,0))),"-")</f>
        <v>-</v>
      </c>
      <c r="E621" s="8" t="str">
        <f>IFERROR(IF(INDEX('ce raw data'!$C$2:$CZ$3000,MATCH(1,INDEX(('ce raw data'!$A$2:$A$3000=C569)*('ce raw data'!$B$2:$B$3000=$B622),,),0),MATCH(SUBSTITUTE(E572,"Allele","Height"),'ce raw data'!$C$1:$CZ$1,0))="","-",INDEX('ce raw data'!$C$2:$CZ$3000,MATCH(1,INDEX(('ce raw data'!$A$2:$A$3000=C569)*('ce raw data'!$B$2:$B$3000=$B622),,),0),MATCH(SUBSTITUTE(E572,"Allele","Height"),'ce raw data'!$C$1:$CZ$1,0))),"-")</f>
        <v>-</v>
      </c>
      <c r="F621" s="8" t="str">
        <f>IFERROR(IF(INDEX('ce raw data'!$C$2:$CZ$3000,MATCH(1,INDEX(('ce raw data'!$A$2:$A$3000=C569)*('ce raw data'!$B$2:$B$3000=$B622),,),0),MATCH(SUBSTITUTE(F572,"Allele","Height"),'ce raw data'!$C$1:$CZ$1,0))="","-",INDEX('ce raw data'!$C$2:$CZ$3000,MATCH(1,INDEX(('ce raw data'!$A$2:$A$3000=C569)*('ce raw data'!$B$2:$B$3000=$B622),,),0),MATCH(SUBSTITUTE(F572,"Allele","Height"),'ce raw data'!$C$1:$CZ$1,0))),"-")</f>
        <v>-</v>
      </c>
      <c r="G621" s="8" t="str">
        <f>IFERROR(IF(INDEX('ce raw data'!$C$2:$CZ$3000,MATCH(1,INDEX(('ce raw data'!$A$2:$A$3000=C569)*('ce raw data'!$B$2:$B$3000=$B622),,),0),MATCH(SUBSTITUTE(G572,"Allele","Height"),'ce raw data'!$C$1:$CZ$1,0))="","-",INDEX('ce raw data'!$C$2:$CZ$3000,MATCH(1,INDEX(('ce raw data'!$A$2:$A$3000=C569)*('ce raw data'!$B$2:$B$3000=$B622),,),0),MATCH(SUBSTITUTE(G572,"Allele","Height"),'ce raw data'!$C$1:$CZ$1,0))),"-")</f>
        <v>-</v>
      </c>
      <c r="H621" s="8" t="str">
        <f>IFERROR(IF(INDEX('ce raw data'!$C$2:$CZ$3000,MATCH(1,INDEX(('ce raw data'!$A$2:$A$3000=C569)*('ce raw data'!$B$2:$B$3000=$B622),,),0),MATCH(SUBSTITUTE(H572,"Allele","Height"),'ce raw data'!$C$1:$CZ$1,0))="","-",INDEX('ce raw data'!$C$2:$CZ$3000,MATCH(1,INDEX(('ce raw data'!$A$2:$A$3000=C569)*('ce raw data'!$B$2:$B$3000=$B622),,),0),MATCH(SUBSTITUTE(H572,"Allele","Height"),'ce raw data'!$C$1:$CZ$1,0))),"-")</f>
        <v>-</v>
      </c>
      <c r="I621" s="8" t="str">
        <f>IFERROR(IF(INDEX('ce raw data'!$C$2:$CZ$3000,MATCH(1,INDEX(('ce raw data'!$A$2:$A$3000=C569)*('ce raw data'!$B$2:$B$3000=$B622),,),0),MATCH(SUBSTITUTE(I572,"Allele","Height"),'ce raw data'!$C$1:$CZ$1,0))="","-",INDEX('ce raw data'!$C$2:$CZ$3000,MATCH(1,INDEX(('ce raw data'!$A$2:$A$3000=C569)*('ce raw data'!$B$2:$B$3000=$B622),,),0),MATCH(SUBSTITUTE(I572,"Allele","Height"),'ce raw data'!$C$1:$CZ$1,0))),"-")</f>
        <v>-</v>
      </c>
      <c r="J621" s="8" t="str">
        <f>IFERROR(IF(INDEX('ce raw data'!$C$2:$CZ$3000,MATCH(1,INDEX(('ce raw data'!$A$2:$A$3000=C569)*('ce raw data'!$B$2:$B$3000=$B622),,),0),MATCH(SUBSTITUTE(J572,"Allele","Height"),'ce raw data'!$C$1:$CZ$1,0))="","-",INDEX('ce raw data'!$C$2:$CZ$3000,MATCH(1,INDEX(('ce raw data'!$A$2:$A$3000=C569)*('ce raw data'!$B$2:$B$3000=$B622),,),0),MATCH(SUBSTITUTE(J572,"Allele","Height"),'ce raw data'!$C$1:$CZ$1,0))),"-")</f>
        <v>-</v>
      </c>
      <c r="K621" s="8" t="str">
        <f>IFERROR(IF(INDEX('ce raw data'!$C$2:$CZ$3000,MATCH(1,INDEX(('ce raw data'!$A$2:$A$3000=C569)*('ce raw data'!$B$2:$B$3000=$B622),,),0),MATCH(SUBSTITUTE(K572,"Allele","Height"),'ce raw data'!$C$1:$CZ$1,0))="","-",INDEX('ce raw data'!$C$2:$CZ$3000,MATCH(1,INDEX(('ce raw data'!$A$2:$A$3000=C569)*('ce raw data'!$B$2:$B$3000=$B622),,),0),MATCH(SUBSTITUTE(K572,"Allele","Height"),'ce raw data'!$C$1:$CZ$1,0))),"-")</f>
        <v>-</v>
      </c>
      <c r="L621" s="8" t="str">
        <f>IFERROR(IF(INDEX('ce raw data'!$C$2:$CZ$3000,MATCH(1,INDEX(('ce raw data'!$A$2:$A$3000=C569)*('ce raw data'!$B$2:$B$3000=$B622),,),0),MATCH(SUBSTITUTE(L572,"Allele","Height"),'ce raw data'!$C$1:$CZ$1,0))="","-",INDEX('ce raw data'!$C$2:$CZ$3000,MATCH(1,INDEX(('ce raw data'!$A$2:$A$3000=C569)*('ce raw data'!$B$2:$B$3000=$B622),,),0),MATCH(SUBSTITUTE(L572,"Allele","Height"),'ce raw data'!$C$1:$CZ$1,0))),"-")</f>
        <v>-</v>
      </c>
      <c r="M621" s="8" t="str">
        <f>IFERROR(IF(INDEX('ce raw data'!$C$2:$CZ$3000,MATCH(1,INDEX(('ce raw data'!$A$2:$A$3000=C569)*('ce raw data'!$B$2:$B$3000=$B622),,),0),MATCH(SUBSTITUTE(M572,"Allele","Height"),'ce raw data'!$C$1:$CZ$1,0))="","-",INDEX('ce raw data'!$C$2:$CZ$3000,MATCH(1,INDEX(('ce raw data'!$A$2:$A$3000=C569)*('ce raw data'!$B$2:$B$3000=$B622),,),0),MATCH(SUBSTITUTE(M572,"Allele","Height"),'ce raw data'!$C$1:$CZ$1,0))),"-")</f>
        <v>-</v>
      </c>
      <c r="N621" s="8" t="str">
        <f>IFERROR(IF(INDEX('ce raw data'!$C$2:$CZ$3000,MATCH(1,INDEX(('ce raw data'!$A$2:$A$3000=C569)*('ce raw data'!$B$2:$B$3000=$B622),,),0),MATCH(SUBSTITUTE(N572,"Allele","Height"),'ce raw data'!$C$1:$CZ$1,0))="","-",INDEX('ce raw data'!$C$2:$CZ$3000,MATCH(1,INDEX(('ce raw data'!$A$2:$A$3000=C569)*('ce raw data'!$B$2:$B$3000=$B622),,),0),MATCH(SUBSTITUTE(N572,"Allele","Height"),'ce raw data'!$C$1:$CZ$1,0))),"-")</f>
        <v>-</v>
      </c>
    </row>
    <row r="622" spans="2:14" x14ac:dyDescent="0.4">
      <c r="B622" s="13" t="str">
        <f>'Allele Call Table'!$A$119</f>
        <v>FGA</v>
      </c>
      <c r="C622" s="8" t="str">
        <f>IFERROR(IF(INDEX('ce raw data'!$C$2:$CZ$3000,MATCH(1,INDEX(('ce raw data'!$A$2:$A$3000=C569)*('ce raw data'!$B$2:$B$3000=$B622),,),0),MATCH(C572,'ce raw data'!$C$1:$CZ$1,0))="","-",INDEX('ce raw data'!$C$2:$CZ$3000,MATCH(1,INDEX(('ce raw data'!$A$2:$A$3000=C569)*('ce raw data'!$B$2:$B$3000=$B622),,),0),MATCH(C572,'ce raw data'!$C$1:$CZ$1,0))),"-")</f>
        <v>-</v>
      </c>
      <c r="D622" s="8" t="str">
        <f>IFERROR(IF(INDEX('ce raw data'!$C$2:$CZ$3000,MATCH(1,INDEX(('ce raw data'!$A$2:$A$3000=C569)*('ce raw data'!$B$2:$B$3000=$B622),,),0),MATCH(D572,'ce raw data'!$C$1:$CZ$1,0))="","-",INDEX('ce raw data'!$C$2:$CZ$3000,MATCH(1,INDEX(('ce raw data'!$A$2:$A$3000=C569)*('ce raw data'!$B$2:$B$3000=$B622),,),0),MATCH(D572,'ce raw data'!$C$1:$CZ$1,0))),"-")</f>
        <v>-</v>
      </c>
      <c r="E622" s="8" t="str">
        <f>IFERROR(IF(INDEX('ce raw data'!$C$2:$CZ$3000,MATCH(1,INDEX(('ce raw data'!$A$2:$A$3000=C569)*('ce raw data'!$B$2:$B$3000=$B622),,),0),MATCH(E572,'ce raw data'!$C$1:$CZ$1,0))="","-",INDEX('ce raw data'!$C$2:$CZ$3000,MATCH(1,INDEX(('ce raw data'!$A$2:$A$3000=C569)*('ce raw data'!$B$2:$B$3000=$B622),,),0),MATCH(E572,'ce raw data'!$C$1:$CZ$1,0))),"-")</f>
        <v>-</v>
      </c>
      <c r="F622" s="8" t="str">
        <f>IFERROR(IF(INDEX('ce raw data'!$C$2:$CZ$3000,MATCH(1,INDEX(('ce raw data'!$A$2:$A$3000=C569)*('ce raw data'!$B$2:$B$3000=$B622),,),0),MATCH(F572,'ce raw data'!$C$1:$CZ$1,0))="","-",INDEX('ce raw data'!$C$2:$CZ$3000,MATCH(1,INDEX(('ce raw data'!$A$2:$A$3000=C569)*('ce raw data'!$B$2:$B$3000=$B622),,),0),MATCH(F572,'ce raw data'!$C$1:$CZ$1,0))),"-")</f>
        <v>-</v>
      </c>
      <c r="G622" s="8" t="str">
        <f>IFERROR(IF(INDEX('ce raw data'!$C$2:$CZ$3000,MATCH(1,INDEX(('ce raw data'!$A$2:$A$3000=C569)*('ce raw data'!$B$2:$B$3000=$B622),,),0),MATCH(G572,'ce raw data'!$C$1:$CZ$1,0))="","-",INDEX('ce raw data'!$C$2:$CZ$3000,MATCH(1,INDEX(('ce raw data'!$A$2:$A$3000=C569)*('ce raw data'!$B$2:$B$3000=$B622),,),0),MATCH(G572,'ce raw data'!$C$1:$CZ$1,0))),"-")</f>
        <v>-</v>
      </c>
      <c r="H622" s="8" t="str">
        <f>IFERROR(IF(INDEX('ce raw data'!$C$2:$CZ$3000,MATCH(1,INDEX(('ce raw data'!$A$2:$A$3000=C569)*('ce raw data'!$B$2:$B$3000=$B622),,),0),MATCH(H572,'ce raw data'!$C$1:$CZ$1,0))="","-",INDEX('ce raw data'!$C$2:$CZ$3000,MATCH(1,INDEX(('ce raw data'!$A$2:$A$3000=C569)*('ce raw data'!$B$2:$B$3000=$B622),,),0),MATCH(H572,'ce raw data'!$C$1:$CZ$1,0))),"-")</f>
        <v>-</v>
      </c>
      <c r="I622" s="8" t="str">
        <f>IFERROR(IF(INDEX('ce raw data'!$C$2:$CZ$3000,MATCH(1,INDEX(('ce raw data'!$A$2:$A$3000=C569)*('ce raw data'!$B$2:$B$3000=$B622),,),0),MATCH(I572,'ce raw data'!$C$1:$CZ$1,0))="","-",INDEX('ce raw data'!$C$2:$CZ$3000,MATCH(1,INDEX(('ce raw data'!$A$2:$A$3000=C569)*('ce raw data'!$B$2:$B$3000=$B622),,),0),MATCH(I572,'ce raw data'!$C$1:$CZ$1,0))),"-")</f>
        <v>-</v>
      </c>
      <c r="J622" s="8" t="str">
        <f>IFERROR(IF(INDEX('ce raw data'!$C$2:$CZ$3000,MATCH(1,INDEX(('ce raw data'!$A$2:$A$3000=C569)*('ce raw data'!$B$2:$B$3000=$B622),,),0),MATCH(J572,'ce raw data'!$C$1:$CZ$1,0))="","-",INDEX('ce raw data'!$C$2:$CZ$3000,MATCH(1,INDEX(('ce raw data'!$A$2:$A$3000=C569)*('ce raw data'!$B$2:$B$3000=$B622),,),0),MATCH(J572,'ce raw data'!$C$1:$CZ$1,0))),"-")</f>
        <v>-</v>
      </c>
      <c r="K622" s="8" t="str">
        <f>IFERROR(IF(INDEX('ce raw data'!$C$2:$CZ$3000,MATCH(1,INDEX(('ce raw data'!$A$2:$A$3000=C569)*('ce raw data'!$B$2:$B$3000=$B622),,),0),MATCH(K572,'ce raw data'!$C$1:$CZ$1,0))="","-",INDEX('ce raw data'!$C$2:$CZ$3000,MATCH(1,INDEX(('ce raw data'!$A$2:$A$3000=C569)*('ce raw data'!$B$2:$B$3000=$B622),,),0),MATCH(K572,'ce raw data'!$C$1:$CZ$1,0))),"-")</f>
        <v>-</v>
      </c>
      <c r="L622" s="8" t="str">
        <f>IFERROR(IF(INDEX('ce raw data'!$C$2:$CZ$3000,MATCH(1,INDEX(('ce raw data'!$A$2:$A$3000=C569)*('ce raw data'!$B$2:$B$3000=$B622),,),0),MATCH(L572,'ce raw data'!$C$1:$CZ$1,0))="","-",INDEX('ce raw data'!$C$2:$CZ$3000,MATCH(1,INDEX(('ce raw data'!$A$2:$A$3000=C569)*('ce raw data'!$B$2:$B$3000=$B622),,),0),MATCH(L572,'ce raw data'!$C$1:$CZ$1,0))),"-")</f>
        <v>-</v>
      </c>
      <c r="M622" s="8" t="str">
        <f>IFERROR(IF(INDEX('ce raw data'!$C$2:$CZ$3000,MATCH(1,INDEX(('ce raw data'!$A$2:$A$3000=C569)*('ce raw data'!$B$2:$B$3000=$B622),,),0),MATCH(M572,'ce raw data'!$C$1:$CZ$1,0))="","-",INDEX('ce raw data'!$C$2:$CZ$3000,MATCH(1,INDEX(('ce raw data'!$A$2:$A$3000=C569)*('ce raw data'!$B$2:$B$3000=$B622),,),0),MATCH(M572,'ce raw data'!$C$1:$CZ$1,0))),"-")</f>
        <v>-</v>
      </c>
      <c r="N622" s="8" t="str">
        <f>IFERROR(IF(INDEX('ce raw data'!$C$2:$CZ$3000,MATCH(1,INDEX(('ce raw data'!$A$2:$A$3000=C569)*('ce raw data'!$B$2:$B$3000=$B622),,),0),MATCH(N572,'ce raw data'!$C$1:$CZ$1,0))="","-",INDEX('ce raw data'!$C$2:$CZ$3000,MATCH(1,INDEX(('ce raw data'!$A$2:$A$3000=C569)*('ce raw data'!$B$2:$B$3000=$B622),,),0),MATCH(N572,'ce raw data'!$C$1:$CZ$1,0))),"-")</f>
        <v>-</v>
      </c>
    </row>
    <row r="623" spans="2:14" hidden="1" x14ac:dyDescent="0.4">
      <c r="B623" s="13"/>
      <c r="C623" s="8" t="str">
        <f>IFERROR(IF(INDEX('ce raw data'!$C$2:$CZ$3000,MATCH(1,INDEX(('ce raw data'!$A$2:$A$3000=C569)*('ce raw data'!$B$2:$B$3000=$B624),,),0),MATCH(SUBSTITUTE(C572,"Allele","Height"),'ce raw data'!$C$1:$CZ$1,0))="","-",INDEX('ce raw data'!$C$2:$CZ$3000,MATCH(1,INDEX(('ce raw data'!$A$2:$A$3000=C569)*('ce raw data'!$B$2:$B$3000=$B624),,),0),MATCH(SUBSTITUTE(C572,"Allele","Height"),'ce raw data'!$C$1:$CZ$1,0))),"-")</f>
        <v>-</v>
      </c>
      <c r="D623" s="8" t="str">
        <f>IFERROR(IF(INDEX('ce raw data'!$C$2:$CZ$3000,MATCH(1,INDEX(('ce raw data'!$A$2:$A$3000=C569)*('ce raw data'!$B$2:$B$3000=$B624),,),0),MATCH(SUBSTITUTE(D572,"Allele","Height"),'ce raw data'!$C$1:$CZ$1,0))="","-",INDEX('ce raw data'!$C$2:$CZ$3000,MATCH(1,INDEX(('ce raw data'!$A$2:$A$3000=C569)*('ce raw data'!$B$2:$B$3000=$B624),,),0),MATCH(SUBSTITUTE(D572,"Allele","Height"),'ce raw data'!$C$1:$CZ$1,0))),"-")</f>
        <v>-</v>
      </c>
      <c r="E623" s="8" t="str">
        <f>IFERROR(IF(INDEX('ce raw data'!$C$2:$CZ$3000,MATCH(1,INDEX(('ce raw data'!$A$2:$A$3000=C569)*('ce raw data'!$B$2:$B$3000=$B624),,),0),MATCH(SUBSTITUTE(E572,"Allele","Height"),'ce raw data'!$C$1:$CZ$1,0))="","-",INDEX('ce raw data'!$C$2:$CZ$3000,MATCH(1,INDEX(('ce raw data'!$A$2:$A$3000=C569)*('ce raw data'!$B$2:$B$3000=$B624),,),0),MATCH(SUBSTITUTE(E572,"Allele","Height"),'ce raw data'!$C$1:$CZ$1,0))),"-")</f>
        <v>-</v>
      </c>
      <c r="F623" s="8" t="str">
        <f>IFERROR(IF(INDEX('ce raw data'!$C$2:$CZ$3000,MATCH(1,INDEX(('ce raw data'!$A$2:$A$3000=C569)*('ce raw data'!$B$2:$B$3000=$B624),,),0),MATCH(SUBSTITUTE(F572,"Allele","Height"),'ce raw data'!$C$1:$CZ$1,0))="","-",INDEX('ce raw data'!$C$2:$CZ$3000,MATCH(1,INDEX(('ce raw data'!$A$2:$A$3000=C569)*('ce raw data'!$B$2:$B$3000=$B624),,),0),MATCH(SUBSTITUTE(F572,"Allele","Height"),'ce raw data'!$C$1:$CZ$1,0))),"-")</f>
        <v>-</v>
      </c>
      <c r="G623" s="8" t="str">
        <f>IFERROR(IF(INDEX('ce raw data'!$C$2:$CZ$3000,MATCH(1,INDEX(('ce raw data'!$A$2:$A$3000=C569)*('ce raw data'!$B$2:$B$3000=$B624),,),0),MATCH(SUBSTITUTE(G572,"Allele","Height"),'ce raw data'!$C$1:$CZ$1,0))="","-",INDEX('ce raw data'!$C$2:$CZ$3000,MATCH(1,INDEX(('ce raw data'!$A$2:$A$3000=C569)*('ce raw data'!$B$2:$B$3000=$B624),,),0),MATCH(SUBSTITUTE(G572,"Allele","Height"),'ce raw data'!$C$1:$CZ$1,0))),"-")</f>
        <v>-</v>
      </c>
      <c r="H623" s="8" t="str">
        <f>IFERROR(IF(INDEX('ce raw data'!$C$2:$CZ$3000,MATCH(1,INDEX(('ce raw data'!$A$2:$A$3000=C569)*('ce raw data'!$B$2:$B$3000=$B624),,),0),MATCH(SUBSTITUTE(H572,"Allele","Height"),'ce raw data'!$C$1:$CZ$1,0))="","-",INDEX('ce raw data'!$C$2:$CZ$3000,MATCH(1,INDEX(('ce raw data'!$A$2:$A$3000=C569)*('ce raw data'!$B$2:$B$3000=$B624),,),0),MATCH(SUBSTITUTE(H572,"Allele","Height"),'ce raw data'!$C$1:$CZ$1,0))),"-")</f>
        <v>-</v>
      </c>
      <c r="I623" s="8" t="str">
        <f>IFERROR(IF(INDEX('ce raw data'!$C$2:$CZ$3000,MATCH(1,INDEX(('ce raw data'!$A$2:$A$3000=C569)*('ce raw data'!$B$2:$B$3000=$B624),,),0),MATCH(SUBSTITUTE(I572,"Allele","Height"),'ce raw data'!$C$1:$CZ$1,0))="","-",INDEX('ce raw data'!$C$2:$CZ$3000,MATCH(1,INDEX(('ce raw data'!$A$2:$A$3000=C569)*('ce raw data'!$B$2:$B$3000=$B624),,),0),MATCH(SUBSTITUTE(I572,"Allele","Height"),'ce raw data'!$C$1:$CZ$1,0))),"-")</f>
        <v>-</v>
      </c>
      <c r="J623" s="8" t="str">
        <f>IFERROR(IF(INDEX('ce raw data'!$C$2:$CZ$3000,MATCH(1,INDEX(('ce raw data'!$A$2:$A$3000=C569)*('ce raw data'!$B$2:$B$3000=$B624),,),0),MATCH(SUBSTITUTE(J572,"Allele","Height"),'ce raw data'!$C$1:$CZ$1,0))="","-",INDEX('ce raw data'!$C$2:$CZ$3000,MATCH(1,INDEX(('ce raw data'!$A$2:$A$3000=C569)*('ce raw data'!$B$2:$B$3000=$B624),,),0),MATCH(SUBSTITUTE(J572,"Allele","Height"),'ce raw data'!$C$1:$CZ$1,0))),"-")</f>
        <v>-</v>
      </c>
      <c r="K623" s="8" t="str">
        <f>IFERROR(IF(INDEX('ce raw data'!$C$2:$CZ$3000,MATCH(1,INDEX(('ce raw data'!$A$2:$A$3000=C569)*('ce raw data'!$B$2:$B$3000=$B624),,),0),MATCH(SUBSTITUTE(K572,"Allele","Height"),'ce raw data'!$C$1:$CZ$1,0))="","-",INDEX('ce raw data'!$C$2:$CZ$3000,MATCH(1,INDEX(('ce raw data'!$A$2:$A$3000=C569)*('ce raw data'!$B$2:$B$3000=$B624),,),0),MATCH(SUBSTITUTE(K572,"Allele","Height"),'ce raw data'!$C$1:$CZ$1,0))),"-")</f>
        <v>-</v>
      </c>
      <c r="L623" s="8" t="str">
        <f>IFERROR(IF(INDEX('ce raw data'!$C$2:$CZ$3000,MATCH(1,INDEX(('ce raw data'!$A$2:$A$3000=C569)*('ce raw data'!$B$2:$B$3000=$B624),,),0),MATCH(SUBSTITUTE(L572,"Allele","Height"),'ce raw data'!$C$1:$CZ$1,0))="","-",INDEX('ce raw data'!$C$2:$CZ$3000,MATCH(1,INDEX(('ce raw data'!$A$2:$A$3000=C569)*('ce raw data'!$B$2:$B$3000=$B624),,),0),MATCH(SUBSTITUTE(L572,"Allele","Height"),'ce raw data'!$C$1:$CZ$1,0))),"-")</f>
        <v>-</v>
      </c>
      <c r="M623" s="8" t="str">
        <f>IFERROR(IF(INDEX('ce raw data'!$C$2:$CZ$3000,MATCH(1,INDEX(('ce raw data'!$A$2:$A$3000=C569)*('ce raw data'!$B$2:$B$3000=$B624),,),0),MATCH(SUBSTITUTE(M572,"Allele","Height"),'ce raw data'!$C$1:$CZ$1,0))="","-",INDEX('ce raw data'!$C$2:$CZ$3000,MATCH(1,INDEX(('ce raw data'!$A$2:$A$3000=C569)*('ce raw data'!$B$2:$B$3000=$B624),,),0),MATCH(SUBSTITUTE(M572,"Allele","Height"),'ce raw data'!$C$1:$CZ$1,0))),"-")</f>
        <v>-</v>
      </c>
      <c r="N623" s="8" t="str">
        <f>IFERROR(IF(INDEX('ce raw data'!$C$2:$CZ$3000,MATCH(1,INDEX(('ce raw data'!$A$2:$A$3000=C569)*('ce raw data'!$B$2:$B$3000=$B624),,),0),MATCH(SUBSTITUTE(N572,"Allele","Height"),'ce raw data'!$C$1:$CZ$1,0))="","-",INDEX('ce raw data'!$C$2:$CZ$3000,MATCH(1,INDEX(('ce raw data'!$A$2:$A$3000=C569)*('ce raw data'!$B$2:$B$3000=$B624),,),0),MATCH(SUBSTITUTE(N572,"Allele","Height"),'ce raw data'!$C$1:$CZ$1,0))),"-")</f>
        <v>-</v>
      </c>
    </row>
    <row r="624" spans="2:14" x14ac:dyDescent="0.4">
      <c r="B624" s="13" t="str">
        <f>'Allele Call Table'!$A$121</f>
        <v>DYS576</v>
      </c>
      <c r="C624" s="8" t="str">
        <f>IFERROR(IF(INDEX('ce raw data'!$C$2:$CZ$3000,MATCH(1,INDEX(('ce raw data'!$A$2:$A$3000=C569)*('ce raw data'!$B$2:$B$3000=$B624),,),0),MATCH(C572,'ce raw data'!$C$1:$CZ$1,0))="","-",INDEX('ce raw data'!$C$2:$CZ$3000,MATCH(1,INDEX(('ce raw data'!$A$2:$A$3000=C569)*('ce raw data'!$B$2:$B$3000=$B624),,),0),MATCH(C572,'ce raw data'!$C$1:$CZ$1,0))),"-")</f>
        <v>-</v>
      </c>
      <c r="D624" s="8" t="str">
        <f>IFERROR(IF(INDEX('ce raw data'!$C$2:$CZ$3000,MATCH(1,INDEX(('ce raw data'!$A$2:$A$3000=C569)*('ce raw data'!$B$2:$B$3000=$B624),,),0),MATCH(D572,'ce raw data'!$C$1:$CZ$1,0))="","-",INDEX('ce raw data'!$C$2:$CZ$3000,MATCH(1,INDEX(('ce raw data'!$A$2:$A$3000=C569)*('ce raw data'!$B$2:$B$3000=$B624),,),0),MATCH(D572,'ce raw data'!$C$1:$CZ$1,0))),"-")</f>
        <v>-</v>
      </c>
      <c r="E624" s="8" t="str">
        <f>IFERROR(IF(INDEX('ce raw data'!$C$2:$CZ$3000,MATCH(1,INDEX(('ce raw data'!$A$2:$A$3000=C569)*('ce raw data'!$B$2:$B$3000=$B624),,),0),MATCH(E572,'ce raw data'!$C$1:$CZ$1,0))="","-",INDEX('ce raw data'!$C$2:$CZ$3000,MATCH(1,INDEX(('ce raw data'!$A$2:$A$3000=C569)*('ce raw data'!$B$2:$B$3000=$B624),,),0),MATCH(E572,'ce raw data'!$C$1:$CZ$1,0))),"-")</f>
        <v>-</v>
      </c>
      <c r="F624" s="8" t="str">
        <f>IFERROR(IF(INDEX('ce raw data'!$C$2:$CZ$3000,MATCH(1,INDEX(('ce raw data'!$A$2:$A$3000=C569)*('ce raw data'!$B$2:$B$3000=$B624),,),0),MATCH(F572,'ce raw data'!$C$1:$CZ$1,0))="","-",INDEX('ce raw data'!$C$2:$CZ$3000,MATCH(1,INDEX(('ce raw data'!$A$2:$A$3000=C569)*('ce raw data'!$B$2:$B$3000=$B624),,),0),MATCH(F572,'ce raw data'!$C$1:$CZ$1,0))),"-")</f>
        <v>-</v>
      </c>
      <c r="G624" s="8" t="str">
        <f>IFERROR(IF(INDEX('ce raw data'!$C$2:$CZ$3000,MATCH(1,INDEX(('ce raw data'!$A$2:$A$3000=C569)*('ce raw data'!$B$2:$B$3000=$B624),,),0),MATCH(G572,'ce raw data'!$C$1:$CZ$1,0))="","-",INDEX('ce raw data'!$C$2:$CZ$3000,MATCH(1,INDEX(('ce raw data'!$A$2:$A$3000=C569)*('ce raw data'!$B$2:$B$3000=$B624),,),0),MATCH(G572,'ce raw data'!$C$1:$CZ$1,0))),"-")</f>
        <v>-</v>
      </c>
      <c r="H624" s="8" t="str">
        <f>IFERROR(IF(INDEX('ce raw data'!$C$2:$CZ$3000,MATCH(1,INDEX(('ce raw data'!$A$2:$A$3000=C569)*('ce raw data'!$B$2:$B$3000=$B624),,),0),MATCH(H572,'ce raw data'!$C$1:$CZ$1,0))="","-",INDEX('ce raw data'!$C$2:$CZ$3000,MATCH(1,INDEX(('ce raw data'!$A$2:$A$3000=C569)*('ce raw data'!$B$2:$B$3000=$B624),,),0),MATCH(H572,'ce raw data'!$C$1:$CZ$1,0))),"-")</f>
        <v>-</v>
      </c>
      <c r="I624" s="8" t="str">
        <f>IFERROR(IF(INDEX('ce raw data'!$C$2:$CZ$3000,MATCH(1,INDEX(('ce raw data'!$A$2:$A$3000=C569)*('ce raw data'!$B$2:$B$3000=$B624),,),0),MATCH(I572,'ce raw data'!$C$1:$CZ$1,0))="","-",INDEX('ce raw data'!$C$2:$CZ$3000,MATCH(1,INDEX(('ce raw data'!$A$2:$A$3000=C569)*('ce raw data'!$B$2:$B$3000=$B624),,),0),MATCH(I572,'ce raw data'!$C$1:$CZ$1,0))),"-")</f>
        <v>-</v>
      </c>
      <c r="J624" s="8" t="str">
        <f>IFERROR(IF(INDEX('ce raw data'!$C$2:$CZ$3000,MATCH(1,INDEX(('ce raw data'!$A$2:$A$3000=C569)*('ce raw data'!$B$2:$B$3000=$B624),,),0),MATCH(J572,'ce raw data'!$C$1:$CZ$1,0))="","-",INDEX('ce raw data'!$C$2:$CZ$3000,MATCH(1,INDEX(('ce raw data'!$A$2:$A$3000=C569)*('ce raw data'!$B$2:$B$3000=$B624),,),0),MATCH(J572,'ce raw data'!$C$1:$CZ$1,0))),"-")</f>
        <v>-</v>
      </c>
      <c r="K624" s="8" t="str">
        <f>IFERROR(IF(INDEX('ce raw data'!$C$2:$CZ$3000,MATCH(1,INDEX(('ce raw data'!$A$2:$A$3000=C569)*('ce raw data'!$B$2:$B$3000=$B624),,),0),MATCH(K572,'ce raw data'!$C$1:$CZ$1,0))="","-",INDEX('ce raw data'!$C$2:$CZ$3000,MATCH(1,INDEX(('ce raw data'!$A$2:$A$3000=C569)*('ce raw data'!$B$2:$B$3000=$B624),,),0),MATCH(K572,'ce raw data'!$C$1:$CZ$1,0))),"-")</f>
        <v>-</v>
      </c>
      <c r="L624" s="8" t="str">
        <f>IFERROR(IF(INDEX('ce raw data'!$C$2:$CZ$3000,MATCH(1,INDEX(('ce raw data'!$A$2:$A$3000=C569)*('ce raw data'!$B$2:$B$3000=$B624),,),0),MATCH(L572,'ce raw data'!$C$1:$CZ$1,0))="","-",INDEX('ce raw data'!$C$2:$CZ$3000,MATCH(1,INDEX(('ce raw data'!$A$2:$A$3000=C569)*('ce raw data'!$B$2:$B$3000=$B624),,),0),MATCH(L572,'ce raw data'!$C$1:$CZ$1,0))),"-")</f>
        <v>-</v>
      </c>
      <c r="M624" s="8" t="str">
        <f>IFERROR(IF(INDEX('ce raw data'!$C$2:$CZ$3000,MATCH(1,INDEX(('ce raw data'!$A$2:$A$3000=C569)*('ce raw data'!$B$2:$B$3000=$B624),,),0),MATCH(M572,'ce raw data'!$C$1:$CZ$1,0))="","-",INDEX('ce raw data'!$C$2:$CZ$3000,MATCH(1,INDEX(('ce raw data'!$A$2:$A$3000=C569)*('ce raw data'!$B$2:$B$3000=$B624),,),0),MATCH(M572,'ce raw data'!$C$1:$CZ$1,0))),"-")</f>
        <v>-</v>
      </c>
      <c r="N624" s="8" t="str">
        <f>IFERROR(IF(INDEX('ce raw data'!$C$2:$CZ$3000,MATCH(1,INDEX(('ce raw data'!$A$2:$A$3000=C569)*('ce raw data'!$B$2:$B$3000=$B624),,),0),MATCH(N572,'ce raw data'!$C$1:$CZ$1,0))="","-",INDEX('ce raw data'!$C$2:$CZ$3000,MATCH(1,INDEX(('ce raw data'!$A$2:$A$3000=C569)*('ce raw data'!$B$2:$B$3000=$B624),,),0),MATCH(N572,'ce raw data'!$C$1:$CZ$1,0))),"-")</f>
        <v>-</v>
      </c>
    </row>
    <row r="625" spans="2:14" hidden="1" x14ac:dyDescent="0.4">
      <c r="B625" s="13"/>
      <c r="C625" s="8" t="str">
        <f>IFERROR(IF(INDEX('ce raw data'!$C$2:$CZ$3000,MATCH(1,INDEX(('ce raw data'!$A$2:$A$3000=C569)*('ce raw data'!$B$2:$B$3000=$B626),,),0),MATCH(SUBSTITUTE(C572,"Allele","Height"),'ce raw data'!$C$1:$CZ$1,0))="","-",INDEX('ce raw data'!$C$2:$CZ$3000,MATCH(1,INDEX(('ce raw data'!$A$2:$A$3000=C569)*('ce raw data'!$B$2:$B$3000=$B626),,),0),MATCH(SUBSTITUTE(C572,"Allele","Height"),'ce raw data'!$C$1:$CZ$1,0))),"-")</f>
        <v>-</v>
      </c>
      <c r="D625" s="8" t="str">
        <f>IFERROR(IF(INDEX('ce raw data'!$C$2:$CZ$3000,MATCH(1,INDEX(('ce raw data'!$A$2:$A$3000=C569)*('ce raw data'!$B$2:$B$3000=$B626),,),0),MATCH(SUBSTITUTE(D572,"Allele","Height"),'ce raw data'!$C$1:$CZ$1,0))="","-",INDEX('ce raw data'!$C$2:$CZ$3000,MATCH(1,INDEX(('ce raw data'!$A$2:$A$3000=C569)*('ce raw data'!$B$2:$B$3000=$B626),,),0),MATCH(SUBSTITUTE(D572,"Allele","Height"),'ce raw data'!$C$1:$CZ$1,0))),"-")</f>
        <v>-</v>
      </c>
      <c r="E625" s="8" t="str">
        <f>IFERROR(IF(INDEX('ce raw data'!$C$2:$CZ$3000,MATCH(1,INDEX(('ce raw data'!$A$2:$A$3000=C569)*('ce raw data'!$B$2:$B$3000=$B626),,),0),MATCH(SUBSTITUTE(E572,"Allele","Height"),'ce raw data'!$C$1:$CZ$1,0))="","-",INDEX('ce raw data'!$C$2:$CZ$3000,MATCH(1,INDEX(('ce raw data'!$A$2:$A$3000=C569)*('ce raw data'!$B$2:$B$3000=$B626),,),0),MATCH(SUBSTITUTE(E572,"Allele","Height"),'ce raw data'!$C$1:$CZ$1,0))),"-")</f>
        <v>-</v>
      </c>
      <c r="F625" s="8" t="str">
        <f>IFERROR(IF(INDEX('ce raw data'!$C$2:$CZ$3000,MATCH(1,INDEX(('ce raw data'!$A$2:$A$3000=C569)*('ce raw data'!$B$2:$B$3000=$B626),,),0),MATCH(SUBSTITUTE(F572,"Allele","Height"),'ce raw data'!$C$1:$CZ$1,0))="","-",INDEX('ce raw data'!$C$2:$CZ$3000,MATCH(1,INDEX(('ce raw data'!$A$2:$A$3000=C569)*('ce raw data'!$B$2:$B$3000=$B626),,),0),MATCH(SUBSTITUTE(F572,"Allele","Height"),'ce raw data'!$C$1:$CZ$1,0))),"-")</f>
        <v>-</v>
      </c>
      <c r="G625" s="8" t="str">
        <f>IFERROR(IF(INDEX('ce raw data'!$C$2:$CZ$3000,MATCH(1,INDEX(('ce raw data'!$A$2:$A$3000=C569)*('ce raw data'!$B$2:$B$3000=$B626),,),0),MATCH(SUBSTITUTE(G572,"Allele","Height"),'ce raw data'!$C$1:$CZ$1,0))="","-",INDEX('ce raw data'!$C$2:$CZ$3000,MATCH(1,INDEX(('ce raw data'!$A$2:$A$3000=C569)*('ce raw data'!$B$2:$B$3000=$B626),,),0),MATCH(SUBSTITUTE(G572,"Allele","Height"),'ce raw data'!$C$1:$CZ$1,0))),"-")</f>
        <v>-</v>
      </c>
      <c r="H625" s="8" t="str">
        <f>IFERROR(IF(INDEX('ce raw data'!$C$2:$CZ$3000,MATCH(1,INDEX(('ce raw data'!$A$2:$A$3000=C569)*('ce raw data'!$B$2:$B$3000=$B626),,),0),MATCH(SUBSTITUTE(H572,"Allele","Height"),'ce raw data'!$C$1:$CZ$1,0))="","-",INDEX('ce raw data'!$C$2:$CZ$3000,MATCH(1,INDEX(('ce raw data'!$A$2:$A$3000=C569)*('ce raw data'!$B$2:$B$3000=$B626),,),0),MATCH(SUBSTITUTE(H572,"Allele","Height"),'ce raw data'!$C$1:$CZ$1,0))),"-")</f>
        <v>-</v>
      </c>
      <c r="I625" s="8" t="str">
        <f>IFERROR(IF(INDEX('ce raw data'!$C$2:$CZ$3000,MATCH(1,INDEX(('ce raw data'!$A$2:$A$3000=C569)*('ce raw data'!$B$2:$B$3000=$B626),,),0),MATCH(SUBSTITUTE(I572,"Allele","Height"),'ce raw data'!$C$1:$CZ$1,0))="","-",INDEX('ce raw data'!$C$2:$CZ$3000,MATCH(1,INDEX(('ce raw data'!$A$2:$A$3000=C569)*('ce raw data'!$B$2:$B$3000=$B626),,),0),MATCH(SUBSTITUTE(I572,"Allele","Height"),'ce raw data'!$C$1:$CZ$1,0))),"-")</f>
        <v>-</v>
      </c>
      <c r="J625" s="8" t="str">
        <f>IFERROR(IF(INDEX('ce raw data'!$C$2:$CZ$3000,MATCH(1,INDEX(('ce raw data'!$A$2:$A$3000=C569)*('ce raw data'!$B$2:$B$3000=$B626),,),0),MATCH(SUBSTITUTE(J572,"Allele","Height"),'ce raw data'!$C$1:$CZ$1,0))="","-",INDEX('ce raw data'!$C$2:$CZ$3000,MATCH(1,INDEX(('ce raw data'!$A$2:$A$3000=C569)*('ce raw data'!$B$2:$B$3000=$B626),,),0),MATCH(SUBSTITUTE(J572,"Allele","Height"),'ce raw data'!$C$1:$CZ$1,0))),"-")</f>
        <v>-</v>
      </c>
      <c r="K625" s="8" t="str">
        <f>IFERROR(IF(INDEX('ce raw data'!$C$2:$CZ$3000,MATCH(1,INDEX(('ce raw data'!$A$2:$A$3000=C569)*('ce raw data'!$B$2:$B$3000=$B626),,),0),MATCH(SUBSTITUTE(K572,"Allele","Height"),'ce raw data'!$C$1:$CZ$1,0))="","-",INDEX('ce raw data'!$C$2:$CZ$3000,MATCH(1,INDEX(('ce raw data'!$A$2:$A$3000=C569)*('ce raw data'!$B$2:$B$3000=$B626),,),0),MATCH(SUBSTITUTE(K572,"Allele","Height"),'ce raw data'!$C$1:$CZ$1,0))),"-")</f>
        <v>-</v>
      </c>
      <c r="L625" s="8" t="str">
        <f>IFERROR(IF(INDEX('ce raw data'!$C$2:$CZ$3000,MATCH(1,INDEX(('ce raw data'!$A$2:$A$3000=C569)*('ce raw data'!$B$2:$B$3000=$B626),,),0),MATCH(SUBSTITUTE(L572,"Allele","Height"),'ce raw data'!$C$1:$CZ$1,0))="","-",INDEX('ce raw data'!$C$2:$CZ$3000,MATCH(1,INDEX(('ce raw data'!$A$2:$A$3000=C569)*('ce raw data'!$B$2:$B$3000=$B626),,),0),MATCH(SUBSTITUTE(L572,"Allele","Height"),'ce raw data'!$C$1:$CZ$1,0))),"-")</f>
        <v>-</v>
      </c>
      <c r="M625" s="8" t="str">
        <f>IFERROR(IF(INDEX('ce raw data'!$C$2:$CZ$3000,MATCH(1,INDEX(('ce raw data'!$A$2:$A$3000=C569)*('ce raw data'!$B$2:$B$3000=$B626),,),0),MATCH(SUBSTITUTE(M572,"Allele","Height"),'ce raw data'!$C$1:$CZ$1,0))="","-",INDEX('ce raw data'!$C$2:$CZ$3000,MATCH(1,INDEX(('ce raw data'!$A$2:$A$3000=C569)*('ce raw data'!$B$2:$B$3000=$B626),,),0),MATCH(SUBSTITUTE(M572,"Allele","Height"),'ce raw data'!$C$1:$CZ$1,0))),"-")</f>
        <v>-</v>
      </c>
      <c r="N625" s="8" t="str">
        <f>IFERROR(IF(INDEX('ce raw data'!$C$2:$CZ$3000,MATCH(1,INDEX(('ce raw data'!$A$2:$A$3000=C569)*('ce raw data'!$B$2:$B$3000=$B626),,),0),MATCH(SUBSTITUTE(N572,"Allele","Height"),'ce raw data'!$C$1:$CZ$1,0))="","-",INDEX('ce raw data'!$C$2:$CZ$3000,MATCH(1,INDEX(('ce raw data'!$A$2:$A$3000=C569)*('ce raw data'!$B$2:$B$3000=$B626),,),0),MATCH(SUBSTITUTE(N572,"Allele","Height"),'ce raw data'!$C$1:$CZ$1,0))),"-")</f>
        <v>-</v>
      </c>
    </row>
    <row r="626" spans="2:14" x14ac:dyDescent="0.4">
      <c r="B626" s="13" t="str">
        <f>'Allele Call Table'!$A$123</f>
        <v>DYS570</v>
      </c>
      <c r="C626" s="8" t="str">
        <f>IFERROR(IF(INDEX('ce raw data'!$C$2:$CZ$3000,MATCH(1,INDEX(('ce raw data'!$A$2:$A$3000=C569)*('ce raw data'!$B$2:$B$3000=$B626),,),0),MATCH(C572,'ce raw data'!$C$1:$CZ$1,0))="","-",INDEX('ce raw data'!$C$2:$CZ$3000,MATCH(1,INDEX(('ce raw data'!$A$2:$A$3000=C569)*('ce raw data'!$B$2:$B$3000=$B626),,),0),MATCH(C572,'ce raw data'!$C$1:$CZ$1,0))),"-")</f>
        <v>-</v>
      </c>
      <c r="D626" s="8" t="str">
        <f>IFERROR(IF(INDEX('ce raw data'!$C$2:$CZ$3000,MATCH(1,INDEX(('ce raw data'!$A$2:$A$3000=C569)*('ce raw data'!$B$2:$B$3000=$B626),,),0),MATCH(D572,'ce raw data'!$C$1:$CZ$1,0))="","-",INDEX('ce raw data'!$C$2:$CZ$3000,MATCH(1,INDEX(('ce raw data'!$A$2:$A$3000=C569)*('ce raw data'!$B$2:$B$3000=$B626),,),0),MATCH(D572,'ce raw data'!$C$1:$CZ$1,0))),"-")</f>
        <v>-</v>
      </c>
      <c r="E626" s="8" t="str">
        <f>IFERROR(IF(INDEX('ce raw data'!$C$2:$CZ$3000,MATCH(1,INDEX(('ce raw data'!$A$2:$A$3000=C569)*('ce raw data'!$B$2:$B$3000=$B626),,),0),MATCH(E572,'ce raw data'!$C$1:$CZ$1,0))="","-",INDEX('ce raw data'!$C$2:$CZ$3000,MATCH(1,INDEX(('ce raw data'!$A$2:$A$3000=C569)*('ce raw data'!$B$2:$B$3000=$B626),,),0),MATCH(E572,'ce raw data'!$C$1:$CZ$1,0))),"-")</f>
        <v>-</v>
      </c>
      <c r="F626" s="8" t="str">
        <f>IFERROR(IF(INDEX('ce raw data'!$C$2:$CZ$3000,MATCH(1,INDEX(('ce raw data'!$A$2:$A$3000=C569)*('ce raw data'!$B$2:$B$3000=$B626),,),0),MATCH(F572,'ce raw data'!$C$1:$CZ$1,0))="","-",INDEX('ce raw data'!$C$2:$CZ$3000,MATCH(1,INDEX(('ce raw data'!$A$2:$A$3000=C569)*('ce raw data'!$B$2:$B$3000=$B626),,),0),MATCH(F572,'ce raw data'!$C$1:$CZ$1,0))),"-")</f>
        <v>-</v>
      </c>
      <c r="G626" s="8" t="str">
        <f>IFERROR(IF(INDEX('ce raw data'!$C$2:$CZ$3000,MATCH(1,INDEX(('ce raw data'!$A$2:$A$3000=C569)*('ce raw data'!$B$2:$B$3000=$B626),,),0),MATCH(G572,'ce raw data'!$C$1:$CZ$1,0))="","-",INDEX('ce raw data'!$C$2:$CZ$3000,MATCH(1,INDEX(('ce raw data'!$A$2:$A$3000=C569)*('ce raw data'!$B$2:$B$3000=$B626),,),0),MATCH(G572,'ce raw data'!$C$1:$CZ$1,0))),"-")</f>
        <v>-</v>
      </c>
      <c r="H626" s="8" t="str">
        <f>IFERROR(IF(INDEX('ce raw data'!$C$2:$CZ$3000,MATCH(1,INDEX(('ce raw data'!$A$2:$A$3000=C569)*('ce raw data'!$B$2:$B$3000=$B626),,),0),MATCH(H572,'ce raw data'!$C$1:$CZ$1,0))="","-",INDEX('ce raw data'!$C$2:$CZ$3000,MATCH(1,INDEX(('ce raw data'!$A$2:$A$3000=C569)*('ce raw data'!$B$2:$B$3000=$B626),,),0),MATCH(H572,'ce raw data'!$C$1:$CZ$1,0))),"-")</f>
        <v>-</v>
      </c>
      <c r="I626" s="8" t="str">
        <f>IFERROR(IF(INDEX('ce raw data'!$C$2:$CZ$3000,MATCH(1,INDEX(('ce raw data'!$A$2:$A$3000=C569)*('ce raw data'!$B$2:$B$3000=$B626),,),0),MATCH(I572,'ce raw data'!$C$1:$CZ$1,0))="","-",INDEX('ce raw data'!$C$2:$CZ$3000,MATCH(1,INDEX(('ce raw data'!$A$2:$A$3000=C569)*('ce raw data'!$B$2:$B$3000=$B626),,),0),MATCH(I572,'ce raw data'!$C$1:$CZ$1,0))),"-")</f>
        <v>-</v>
      </c>
      <c r="J626" s="8" t="str">
        <f>IFERROR(IF(INDEX('ce raw data'!$C$2:$CZ$3000,MATCH(1,INDEX(('ce raw data'!$A$2:$A$3000=C569)*('ce raw data'!$B$2:$B$3000=$B626),,),0),MATCH(J572,'ce raw data'!$C$1:$CZ$1,0))="","-",INDEX('ce raw data'!$C$2:$CZ$3000,MATCH(1,INDEX(('ce raw data'!$A$2:$A$3000=C569)*('ce raw data'!$B$2:$B$3000=$B626),,),0),MATCH(J572,'ce raw data'!$C$1:$CZ$1,0))),"-")</f>
        <v>-</v>
      </c>
      <c r="K626" s="8" t="str">
        <f>IFERROR(IF(INDEX('ce raw data'!$C$2:$CZ$3000,MATCH(1,INDEX(('ce raw data'!$A$2:$A$3000=C569)*('ce raw data'!$B$2:$B$3000=$B626),,),0),MATCH(K572,'ce raw data'!$C$1:$CZ$1,0))="","-",INDEX('ce raw data'!$C$2:$CZ$3000,MATCH(1,INDEX(('ce raw data'!$A$2:$A$3000=C569)*('ce raw data'!$B$2:$B$3000=$B626),,),0),MATCH(K572,'ce raw data'!$C$1:$CZ$1,0))),"-")</f>
        <v>-</v>
      </c>
      <c r="L626" s="8" t="str">
        <f>IFERROR(IF(INDEX('ce raw data'!$C$2:$CZ$3000,MATCH(1,INDEX(('ce raw data'!$A$2:$A$3000=C569)*('ce raw data'!$B$2:$B$3000=$B626),,),0),MATCH(L572,'ce raw data'!$C$1:$CZ$1,0))="","-",INDEX('ce raw data'!$C$2:$CZ$3000,MATCH(1,INDEX(('ce raw data'!$A$2:$A$3000=C569)*('ce raw data'!$B$2:$B$3000=$B626),,),0),MATCH(L572,'ce raw data'!$C$1:$CZ$1,0))),"-")</f>
        <v>-</v>
      </c>
      <c r="M626" s="8" t="str">
        <f>IFERROR(IF(INDEX('ce raw data'!$C$2:$CZ$3000,MATCH(1,INDEX(('ce raw data'!$A$2:$A$3000=C569)*('ce raw data'!$B$2:$B$3000=$B626),,),0),MATCH(M572,'ce raw data'!$C$1:$CZ$1,0))="","-",INDEX('ce raw data'!$C$2:$CZ$3000,MATCH(1,INDEX(('ce raw data'!$A$2:$A$3000=C569)*('ce raw data'!$B$2:$B$3000=$B626),,),0),MATCH(M572,'ce raw data'!$C$1:$CZ$1,0))),"-")</f>
        <v>-</v>
      </c>
      <c r="N626" s="8" t="str">
        <f>IFERROR(IF(INDEX('ce raw data'!$C$2:$CZ$3000,MATCH(1,INDEX(('ce raw data'!$A$2:$A$3000=C569)*('ce raw data'!$B$2:$B$3000=$B626),,),0),MATCH(N572,'ce raw data'!$C$1:$CZ$1,0))="","-",INDEX('ce raw data'!$C$2:$CZ$3000,MATCH(1,INDEX(('ce raw data'!$A$2:$A$3000=C569)*('ce raw data'!$B$2:$B$3000=$B626),,),0),MATCH(N572,'ce raw data'!$C$1:$CZ$1,0))),"-")</f>
        <v>-</v>
      </c>
    </row>
    <row r="627" spans="2:14" x14ac:dyDescent="0.4">
      <c r="B627" s="24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</row>
    <row r="628" spans="2:14" x14ac:dyDescent="0.4">
      <c r="B628" s="24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</row>
    <row r="629" spans="2:14" x14ac:dyDescent="0.4">
      <c r="B629" s="24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</row>
    <row r="630" spans="2:14" x14ac:dyDescent="0.4">
      <c r="B630" s="24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</row>
    <row r="631" spans="2:14" x14ac:dyDescent="0.4">
      <c r="B631" s="27" t="s">
        <v>1</v>
      </c>
      <c r="C631" s="23">
        <f ca="1">TODAY()</f>
        <v>44028</v>
      </c>
      <c r="F631" s="31" t="s">
        <v>2</v>
      </c>
      <c r="G631" s="31"/>
      <c r="H631" s="4" t="str">
        <f>H505</f>
        <v/>
      </c>
      <c r="N631" s="1"/>
    </row>
    <row r="632" spans="2:14" x14ac:dyDescent="0.4">
      <c r="B632" s="5" t="s">
        <v>4</v>
      </c>
      <c r="C632" s="36" t="str">
        <f>IF(INDEX('ce raw data'!$A:$A,2+27*10)="","blank",INDEX('ce raw data'!$A:$A,2+27*10))</f>
        <v>blank</v>
      </c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</row>
    <row r="633" spans="2:14" ht="24.6" x14ac:dyDescent="0.4">
      <c r="B633" s="6" t="s">
        <v>5</v>
      </c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</row>
    <row r="634" spans="2:14" x14ac:dyDescent="0.4">
      <c r="B634" s="7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</row>
    <row r="635" spans="2:14" x14ac:dyDescent="0.4">
      <c r="B635" s="5" t="s">
        <v>7</v>
      </c>
      <c r="C635" s="21" t="s">
        <v>8</v>
      </c>
      <c r="D635" s="21" t="s">
        <v>9</v>
      </c>
      <c r="E635" s="21" t="s">
        <v>40</v>
      </c>
      <c r="F635" s="21" t="s">
        <v>41</v>
      </c>
      <c r="G635" s="21" t="s">
        <v>42</v>
      </c>
      <c r="H635" s="21" t="s">
        <v>43</v>
      </c>
      <c r="I635" s="21" t="s">
        <v>44</v>
      </c>
      <c r="J635" s="21" t="s">
        <v>45</v>
      </c>
      <c r="K635" s="21" t="s">
        <v>46</v>
      </c>
      <c r="L635" s="21" t="s">
        <v>47</v>
      </c>
      <c r="M635" s="21" t="s">
        <v>48</v>
      </c>
      <c r="N635" s="21" t="s">
        <v>49</v>
      </c>
    </row>
    <row r="636" spans="2:14" hidden="1" x14ac:dyDescent="0.4">
      <c r="B636" s="28"/>
      <c r="C636" s="28" t="str">
        <f>IFERROR(IF(INDEX('ce raw data'!$C$2:$CZ$3000,MATCH(1,INDEX(('ce raw data'!$A$2:$A$3000=C632)*('ce raw data'!$B$2:$B$3000=$B637),,),0),MATCH(SUBSTITUTE(C635,"Allele","Height"),'ce raw data'!$C$1:$CZ$1,0))="","-",INDEX('ce raw data'!$C$2:$CZ$3000,MATCH(1,INDEX(('ce raw data'!$A$2:$A$3000=C632)*('ce raw data'!$B$2:$B$3000=$B637),,),0),MATCH(SUBSTITUTE(C635,"Allele","Height"),'ce raw data'!$C$1:$CZ$1,0))),"-")</f>
        <v>-</v>
      </c>
      <c r="D636" s="28" t="str">
        <f>IFERROR(IF(INDEX('ce raw data'!$C$2:$CZ$3000,MATCH(1,INDEX(('ce raw data'!$A$2:$A$3000=C632)*('ce raw data'!$B$2:$B$3000=$B637),,),0),MATCH(SUBSTITUTE(D635,"Allele","Height"),'ce raw data'!$C$1:$CZ$1,0))="","-",INDEX('ce raw data'!$C$2:$CZ$3000,MATCH(1,INDEX(('ce raw data'!$A$2:$A$3000=C632)*('ce raw data'!$B$2:$B$3000=$B637),,),0),MATCH(SUBSTITUTE(D635,"Allele","Height"),'ce raw data'!$C$1:$CZ$1,0))),"-")</f>
        <v>-</v>
      </c>
      <c r="E636" s="28" t="str">
        <f>IFERROR(IF(INDEX('ce raw data'!$C$2:$CZ$3000,MATCH(1,INDEX(('ce raw data'!$A$2:$A$3000=C632)*('ce raw data'!$B$2:$B$3000=$B637),,),0),MATCH(SUBSTITUTE(E635,"Allele","Height"),'ce raw data'!$C$1:$CZ$1,0))="","-",INDEX('ce raw data'!$C$2:$CZ$3000,MATCH(1,INDEX(('ce raw data'!$A$2:$A$3000=C632)*('ce raw data'!$B$2:$B$3000=$B637),,),0),MATCH(SUBSTITUTE(E635,"Allele","Height"),'ce raw data'!$C$1:$CZ$1,0))),"-")</f>
        <v>-</v>
      </c>
      <c r="F636" s="28" t="str">
        <f>IFERROR(IF(INDEX('ce raw data'!$C$2:$CZ$3000,MATCH(1,INDEX(('ce raw data'!$A$2:$A$3000=C632)*('ce raw data'!$B$2:$B$3000=$B637),,),0),MATCH(SUBSTITUTE(F635,"Allele","Height"),'ce raw data'!$C$1:$CZ$1,0))="","-",INDEX('ce raw data'!$C$2:$CZ$3000,MATCH(1,INDEX(('ce raw data'!$A$2:$A$3000=C632)*('ce raw data'!$B$2:$B$3000=$B637),,),0),MATCH(SUBSTITUTE(F635,"Allele","Height"),'ce raw data'!$C$1:$CZ$1,0))),"-")</f>
        <v>-</v>
      </c>
      <c r="G636" s="28" t="str">
        <f>IFERROR(IF(INDEX('ce raw data'!$C$2:$CZ$3000,MATCH(1,INDEX(('ce raw data'!$A$2:$A$3000=C632)*('ce raw data'!$B$2:$B$3000=$B637),,),0),MATCH(SUBSTITUTE(G635,"Allele","Height"),'ce raw data'!$C$1:$CZ$1,0))="","-",INDEX('ce raw data'!$C$2:$CZ$3000,MATCH(1,INDEX(('ce raw data'!$A$2:$A$3000=C632)*('ce raw data'!$B$2:$B$3000=$B637),,),0),MATCH(SUBSTITUTE(G635,"Allele","Height"),'ce raw data'!$C$1:$CZ$1,0))),"-")</f>
        <v>-</v>
      </c>
      <c r="H636" s="28" t="str">
        <f>IFERROR(IF(INDEX('ce raw data'!$C$2:$CZ$3000,MATCH(1,INDEX(('ce raw data'!$A$2:$A$3000=C632)*('ce raw data'!$B$2:$B$3000=$B637),,),0),MATCH(SUBSTITUTE(H635,"Allele","Height"),'ce raw data'!$C$1:$CZ$1,0))="","-",INDEX('ce raw data'!$C$2:$CZ$3000,MATCH(1,INDEX(('ce raw data'!$A$2:$A$3000=C632)*('ce raw data'!$B$2:$B$3000=$B637),,),0),MATCH(SUBSTITUTE(H635,"Allele","Height"),'ce raw data'!$C$1:$CZ$1,0))),"-")</f>
        <v>-</v>
      </c>
      <c r="I636" s="28" t="str">
        <f>IFERROR(IF(INDEX('ce raw data'!$C$2:$CZ$3000,MATCH(1,INDEX(('ce raw data'!$A$2:$A$3000=C632)*('ce raw data'!$B$2:$B$3000=$B637),,),0),MATCH(SUBSTITUTE(I635,"Allele","Height"),'ce raw data'!$C$1:$CZ$1,0))="","-",INDEX('ce raw data'!$C$2:$CZ$3000,MATCH(1,INDEX(('ce raw data'!$A$2:$A$3000=C632)*('ce raw data'!$B$2:$B$3000=$B637),,),0),MATCH(SUBSTITUTE(I635,"Allele","Height"),'ce raw data'!$C$1:$CZ$1,0))),"-")</f>
        <v>-</v>
      </c>
      <c r="J636" s="28" t="str">
        <f>IFERROR(IF(INDEX('ce raw data'!$C$2:$CZ$3000,MATCH(1,INDEX(('ce raw data'!$A$2:$A$3000=C632)*('ce raw data'!$B$2:$B$3000=$B637),,),0),MATCH(SUBSTITUTE(J635,"Allele","Height"),'ce raw data'!$C$1:$CZ$1,0))="","-",INDEX('ce raw data'!$C$2:$CZ$3000,MATCH(1,INDEX(('ce raw data'!$A$2:$A$3000=C632)*('ce raw data'!$B$2:$B$3000=$B637),,),0),MATCH(SUBSTITUTE(J635,"Allele","Height"),'ce raw data'!$C$1:$CZ$1,0))),"-")</f>
        <v>-</v>
      </c>
      <c r="K636" s="28" t="str">
        <f>IFERROR(IF(INDEX('ce raw data'!$C$2:$CZ$3000,MATCH(1,INDEX(('ce raw data'!$A$2:$A$3000=C632)*('ce raw data'!$B$2:$B$3000=$B637),,),0),MATCH(SUBSTITUTE(K635,"Allele","Height"),'ce raw data'!$C$1:$CZ$1,0))="","-",INDEX('ce raw data'!$C$2:$CZ$3000,MATCH(1,INDEX(('ce raw data'!$A$2:$A$3000=C632)*('ce raw data'!$B$2:$B$3000=$B637),,),0),MATCH(SUBSTITUTE(K635,"Allele","Height"),'ce raw data'!$C$1:$CZ$1,0))),"-")</f>
        <v>-</v>
      </c>
      <c r="L636" s="28" t="str">
        <f>IFERROR(IF(INDEX('ce raw data'!$C$2:$CZ$3000,MATCH(1,INDEX(('ce raw data'!$A$2:$A$3000=C632)*('ce raw data'!$B$2:$B$3000=$B637),,),0),MATCH(SUBSTITUTE(L635,"Allele","Height"),'ce raw data'!$C$1:$CZ$1,0))="","-",INDEX('ce raw data'!$C$2:$CZ$3000,MATCH(1,INDEX(('ce raw data'!$A$2:$A$3000=C632)*('ce raw data'!$B$2:$B$3000=$B637),,),0),MATCH(SUBSTITUTE(L635,"Allele","Height"),'ce raw data'!$C$1:$CZ$1,0))),"-")</f>
        <v>-</v>
      </c>
      <c r="M636" s="28" t="str">
        <f>IFERROR(IF(INDEX('ce raw data'!$C$2:$CZ$3000,MATCH(1,INDEX(('ce raw data'!$A$2:$A$3000=C632)*('ce raw data'!$B$2:$B$3000=$B637),,),0),MATCH(SUBSTITUTE(M635,"Allele","Height"),'ce raw data'!$C$1:$CZ$1,0))="","-",INDEX('ce raw data'!$C$2:$CZ$3000,MATCH(1,INDEX(('ce raw data'!$A$2:$A$3000=C632)*('ce raw data'!$B$2:$B$3000=$B637),,),0),MATCH(SUBSTITUTE(M635,"Allele","Height"),'ce raw data'!$C$1:$CZ$1,0))),"-")</f>
        <v>-</v>
      </c>
      <c r="N636" s="28" t="str">
        <f>IFERROR(IF(INDEX('ce raw data'!$C$2:$CZ$3000,MATCH(1,INDEX(('ce raw data'!$A$2:$A$3000=C632)*('ce raw data'!$B$2:$B$3000=$B637),,),0),MATCH(SUBSTITUTE(N635,"Allele","Height"),'ce raw data'!$C$1:$CZ$1,0))="","-",INDEX('ce raw data'!$C$2:$CZ$3000,MATCH(1,INDEX(('ce raw data'!$A$2:$A$3000=C632)*('ce raw data'!$B$2:$B$3000=$B637),,),0),MATCH(SUBSTITUTE(N635,"Allele","Height"),'ce raw data'!$C$1:$CZ$1,0))),"-")</f>
        <v>-</v>
      </c>
    </row>
    <row r="637" spans="2:14" x14ac:dyDescent="0.4">
      <c r="B637" s="10" t="str">
        <f>'Allele Call Table'!$A$71</f>
        <v>AMEL</v>
      </c>
      <c r="C637" s="8" t="str">
        <f>IFERROR(IF(INDEX('ce raw data'!$C$2:$CZ$3000,MATCH(1,INDEX(('ce raw data'!$A$2:$A$3000=C632)*('ce raw data'!$B$2:$B$3000=$B637),,),0),MATCH(C635,'ce raw data'!$C$1:$CZ$1,0))="","-",INDEX('ce raw data'!$C$2:$CZ$3000,MATCH(1,INDEX(('ce raw data'!$A$2:$A$3000=C632)*('ce raw data'!$B$2:$B$3000=$B637),,),0),MATCH(C635,'ce raw data'!$C$1:$CZ$1,0))),"-")</f>
        <v>-</v>
      </c>
      <c r="D637" s="8" t="str">
        <f>IFERROR(IF(INDEX('ce raw data'!$C$2:$CZ$3000,MATCH(1,INDEX(('ce raw data'!$A$2:$A$3000=C632)*('ce raw data'!$B$2:$B$3000=$B637),,),0),MATCH(D635,'ce raw data'!$C$1:$CZ$1,0))="","-",INDEX('ce raw data'!$C$2:$CZ$3000,MATCH(1,INDEX(('ce raw data'!$A$2:$A$3000=C632)*('ce raw data'!$B$2:$B$3000=$B637),,),0),MATCH(D635,'ce raw data'!$C$1:$CZ$1,0))),"-")</f>
        <v>-</v>
      </c>
      <c r="E637" s="8" t="str">
        <f>IFERROR(IF(INDEX('ce raw data'!$C$2:$CZ$3000,MATCH(1,INDEX(('ce raw data'!$A$2:$A$3000=C632)*('ce raw data'!$B$2:$B$3000=$B637),,),0),MATCH(E635,'ce raw data'!$C$1:$CZ$1,0))="","-",INDEX('ce raw data'!$C$2:$CZ$3000,MATCH(1,INDEX(('ce raw data'!$A$2:$A$3000=C632)*('ce raw data'!$B$2:$B$3000=$B637),,),0),MATCH(E635,'ce raw data'!$C$1:$CZ$1,0))),"-")</f>
        <v>-</v>
      </c>
      <c r="F637" s="8" t="str">
        <f>IFERROR(IF(INDEX('ce raw data'!$C$2:$CZ$3000,MATCH(1,INDEX(('ce raw data'!$A$2:$A$3000=C632)*('ce raw data'!$B$2:$B$3000=$B637),,),0),MATCH(F635,'ce raw data'!$C$1:$CZ$1,0))="","-",INDEX('ce raw data'!$C$2:$CZ$3000,MATCH(1,INDEX(('ce raw data'!$A$2:$A$3000=C632)*('ce raw data'!$B$2:$B$3000=$B637),,),0),MATCH(F635,'ce raw data'!$C$1:$CZ$1,0))),"-")</f>
        <v>-</v>
      </c>
      <c r="G637" s="8" t="str">
        <f>IFERROR(IF(INDEX('ce raw data'!$C$2:$CZ$3000,MATCH(1,INDEX(('ce raw data'!$A$2:$A$3000=C632)*('ce raw data'!$B$2:$B$3000=$B637),,),0),MATCH(G635,'ce raw data'!$C$1:$CZ$1,0))="","-",INDEX('ce raw data'!$C$2:$CZ$3000,MATCH(1,INDEX(('ce raw data'!$A$2:$A$3000=C632)*('ce raw data'!$B$2:$B$3000=$B637),,),0),MATCH(G635,'ce raw data'!$C$1:$CZ$1,0))),"-")</f>
        <v>-</v>
      </c>
      <c r="H637" s="8" t="str">
        <f>IFERROR(IF(INDEX('ce raw data'!$C$2:$CZ$3000,MATCH(1,INDEX(('ce raw data'!$A$2:$A$3000=C632)*('ce raw data'!$B$2:$B$3000=$B637),,),0),MATCH(H635,'ce raw data'!$C$1:$CZ$1,0))="","-",INDEX('ce raw data'!$C$2:$CZ$3000,MATCH(1,INDEX(('ce raw data'!$A$2:$A$3000=C632)*('ce raw data'!$B$2:$B$3000=$B637),,),0),MATCH(H635,'ce raw data'!$C$1:$CZ$1,0))),"-")</f>
        <v>-</v>
      </c>
      <c r="I637" s="8" t="str">
        <f>IFERROR(IF(INDEX('ce raw data'!$C$2:$CZ$3000,MATCH(1,INDEX(('ce raw data'!$A$2:$A$3000=C632)*('ce raw data'!$B$2:$B$3000=$B637),,),0),MATCH(I635,'ce raw data'!$C$1:$CZ$1,0))="","-",INDEX('ce raw data'!$C$2:$CZ$3000,MATCH(1,INDEX(('ce raw data'!$A$2:$A$3000=C632)*('ce raw data'!$B$2:$B$3000=$B637),,),0),MATCH(I635,'ce raw data'!$C$1:$CZ$1,0))),"-")</f>
        <v>-</v>
      </c>
      <c r="J637" s="8" t="str">
        <f>IFERROR(IF(INDEX('ce raw data'!$C$2:$CZ$3000,MATCH(1,INDEX(('ce raw data'!$A$2:$A$3000=C632)*('ce raw data'!$B$2:$B$3000=$B637),,),0),MATCH(J635,'ce raw data'!$C$1:$CZ$1,0))="","-",INDEX('ce raw data'!$C$2:$CZ$3000,MATCH(1,INDEX(('ce raw data'!$A$2:$A$3000=C632)*('ce raw data'!$B$2:$B$3000=$B637),,),0),MATCH(J635,'ce raw data'!$C$1:$CZ$1,0))),"-")</f>
        <v>-</v>
      </c>
      <c r="K637" s="8" t="str">
        <f>IFERROR(IF(INDEX('ce raw data'!$C$2:$CZ$3000,MATCH(1,INDEX(('ce raw data'!$A$2:$A$3000=C632)*('ce raw data'!$B$2:$B$3000=$B637),,),0),MATCH(K635,'ce raw data'!$C$1:$CZ$1,0))="","-",INDEX('ce raw data'!$C$2:$CZ$3000,MATCH(1,INDEX(('ce raw data'!$A$2:$A$3000=C632)*('ce raw data'!$B$2:$B$3000=$B637),,),0),MATCH(K635,'ce raw data'!$C$1:$CZ$1,0))),"-")</f>
        <v>-</v>
      </c>
      <c r="L637" s="8" t="str">
        <f>IFERROR(IF(INDEX('ce raw data'!$C$2:$CZ$3000,MATCH(1,INDEX(('ce raw data'!$A$2:$A$3000=C632)*('ce raw data'!$B$2:$B$3000=$B637),,),0),MATCH(L635,'ce raw data'!$C$1:$CZ$1,0))="","-",INDEX('ce raw data'!$C$2:$CZ$3000,MATCH(1,INDEX(('ce raw data'!$A$2:$A$3000=C632)*('ce raw data'!$B$2:$B$3000=$B637),,),0),MATCH(L635,'ce raw data'!$C$1:$CZ$1,0))),"-")</f>
        <v>-</v>
      </c>
      <c r="M637" s="8" t="str">
        <f>IFERROR(IF(INDEX('ce raw data'!$C$2:$CZ$3000,MATCH(1,INDEX(('ce raw data'!$A$2:$A$3000=C632)*('ce raw data'!$B$2:$B$3000=$B637),,),0),MATCH(M635,'ce raw data'!$C$1:$CZ$1,0))="","-",INDEX('ce raw data'!$C$2:$CZ$3000,MATCH(1,INDEX(('ce raw data'!$A$2:$A$3000=C632)*('ce raw data'!$B$2:$B$3000=$B637),,),0),MATCH(M635,'ce raw data'!$C$1:$CZ$1,0))),"-")</f>
        <v>-</v>
      </c>
      <c r="N637" s="8" t="str">
        <f>IFERROR(IF(INDEX('ce raw data'!$C$2:$CZ$3000,MATCH(1,INDEX(('ce raw data'!$A$2:$A$3000=C632)*('ce raw data'!$B$2:$B$3000=$B637),,),0),MATCH(N635,'ce raw data'!$C$1:$CZ$1,0))="","-",INDEX('ce raw data'!$C$2:$CZ$3000,MATCH(1,INDEX(('ce raw data'!$A$2:$A$3000=C632)*('ce raw data'!$B$2:$B$3000=$B637),,),0),MATCH(N635,'ce raw data'!$C$1:$CZ$1,0))),"-")</f>
        <v>-</v>
      </c>
    </row>
    <row r="638" spans="2:14" hidden="1" x14ac:dyDescent="0.4">
      <c r="B638" s="10"/>
      <c r="C638" s="8" t="str">
        <f>IFERROR(IF(INDEX('ce raw data'!$C$2:$CZ$3000,MATCH(1,INDEX(('ce raw data'!$A$2:$A$3000=C632)*('ce raw data'!$B$2:$B$3000=$B639),,),0),MATCH(SUBSTITUTE(C635,"Allele","Height"),'ce raw data'!$C$1:$CZ$1,0))="","-",INDEX('ce raw data'!$C$2:$CZ$3000,MATCH(1,INDEX(('ce raw data'!$A$2:$A$3000=C632)*('ce raw data'!$B$2:$B$3000=$B639),,),0),MATCH(SUBSTITUTE(C635,"Allele","Height"),'ce raw data'!$C$1:$CZ$1,0))),"-")</f>
        <v>-</v>
      </c>
      <c r="D638" s="8" t="str">
        <f>IFERROR(IF(INDEX('ce raw data'!$C$2:$CZ$3000,MATCH(1,INDEX(('ce raw data'!$A$2:$A$3000=C632)*('ce raw data'!$B$2:$B$3000=$B639),,),0),MATCH(SUBSTITUTE(D635,"Allele","Height"),'ce raw data'!$C$1:$CZ$1,0))="","-",INDEX('ce raw data'!$C$2:$CZ$3000,MATCH(1,INDEX(('ce raw data'!$A$2:$A$3000=C632)*('ce raw data'!$B$2:$B$3000=$B639),,),0),MATCH(SUBSTITUTE(D635,"Allele","Height"),'ce raw data'!$C$1:$CZ$1,0))),"-")</f>
        <v>-</v>
      </c>
      <c r="E638" s="8" t="str">
        <f>IFERROR(IF(INDEX('ce raw data'!$C$2:$CZ$3000,MATCH(1,INDEX(('ce raw data'!$A$2:$A$3000=C632)*('ce raw data'!$B$2:$B$3000=$B639),,),0),MATCH(SUBSTITUTE(E635,"Allele","Height"),'ce raw data'!$C$1:$CZ$1,0))="","-",INDEX('ce raw data'!$C$2:$CZ$3000,MATCH(1,INDEX(('ce raw data'!$A$2:$A$3000=C632)*('ce raw data'!$B$2:$B$3000=$B639),,),0),MATCH(SUBSTITUTE(E635,"Allele","Height"),'ce raw data'!$C$1:$CZ$1,0))),"-")</f>
        <v>-</v>
      </c>
      <c r="F638" s="8" t="str">
        <f>IFERROR(IF(INDEX('ce raw data'!$C$2:$CZ$3000,MATCH(1,INDEX(('ce raw data'!$A$2:$A$3000=C632)*('ce raw data'!$B$2:$B$3000=$B639),,),0),MATCH(SUBSTITUTE(F635,"Allele","Height"),'ce raw data'!$C$1:$CZ$1,0))="","-",INDEX('ce raw data'!$C$2:$CZ$3000,MATCH(1,INDEX(('ce raw data'!$A$2:$A$3000=C632)*('ce raw data'!$B$2:$B$3000=$B639),,),0),MATCH(SUBSTITUTE(F635,"Allele","Height"),'ce raw data'!$C$1:$CZ$1,0))),"-")</f>
        <v>-</v>
      </c>
      <c r="G638" s="8" t="str">
        <f>IFERROR(IF(INDEX('ce raw data'!$C$2:$CZ$3000,MATCH(1,INDEX(('ce raw data'!$A$2:$A$3000=C632)*('ce raw data'!$B$2:$B$3000=$B639),,),0),MATCH(SUBSTITUTE(G635,"Allele","Height"),'ce raw data'!$C$1:$CZ$1,0))="","-",INDEX('ce raw data'!$C$2:$CZ$3000,MATCH(1,INDEX(('ce raw data'!$A$2:$A$3000=C632)*('ce raw data'!$B$2:$B$3000=$B639),,),0),MATCH(SUBSTITUTE(G635,"Allele","Height"),'ce raw data'!$C$1:$CZ$1,0))),"-")</f>
        <v>-</v>
      </c>
      <c r="H638" s="8" t="str">
        <f>IFERROR(IF(INDEX('ce raw data'!$C$2:$CZ$3000,MATCH(1,INDEX(('ce raw data'!$A$2:$A$3000=C632)*('ce raw data'!$B$2:$B$3000=$B639),,),0),MATCH(SUBSTITUTE(H635,"Allele","Height"),'ce raw data'!$C$1:$CZ$1,0))="","-",INDEX('ce raw data'!$C$2:$CZ$3000,MATCH(1,INDEX(('ce raw data'!$A$2:$A$3000=C632)*('ce raw data'!$B$2:$B$3000=$B639),,),0),MATCH(SUBSTITUTE(H635,"Allele","Height"),'ce raw data'!$C$1:$CZ$1,0))),"-")</f>
        <v>-</v>
      </c>
      <c r="I638" s="8" t="str">
        <f>IFERROR(IF(INDEX('ce raw data'!$C$2:$CZ$3000,MATCH(1,INDEX(('ce raw data'!$A$2:$A$3000=C632)*('ce raw data'!$B$2:$B$3000=$B639),,),0),MATCH(SUBSTITUTE(I635,"Allele","Height"),'ce raw data'!$C$1:$CZ$1,0))="","-",INDEX('ce raw data'!$C$2:$CZ$3000,MATCH(1,INDEX(('ce raw data'!$A$2:$A$3000=C632)*('ce raw data'!$B$2:$B$3000=$B639),,),0),MATCH(SUBSTITUTE(I635,"Allele","Height"),'ce raw data'!$C$1:$CZ$1,0))),"-")</f>
        <v>-</v>
      </c>
      <c r="J638" s="8" t="str">
        <f>IFERROR(IF(INDEX('ce raw data'!$C$2:$CZ$3000,MATCH(1,INDEX(('ce raw data'!$A$2:$A$3000=C632)*('ce raw data'!$B$2:$B$3000=$B639),,),0),MATCH(SUBSTITUTE(J635,"Allele","Height"),'ce raw data'!$C$1:$CZ$1,0))="","-",INDEX('ce raw data'!$C$2:$CZ$3000,MATCH(1,INDEX(('ce raw data'!$A$2:$A$3000=C632)*('ce raw data'!$B$2:$B$3000=$B639),,),0),MATCH(SUBSTITUTE(J635,"Allele","Height"),'ce raw data'!$C$1:$CZ$1,0))),"-")</f>
        <v>-</v>
      </c>
      <c r="K638" s="8" t="str">
        <f>IFERROR(IF(INDEX('ce raw data'!$C$2:$CZ$3000,MATCH(1,INDEX(('ce raw data'!$A$2:$A$3000=C632)*('ce raw data'!$B$2:$B$3000=$B639),,),0),MATCH(SUBSTITUTE(K635,"Allele","Height"),'ce raw data'!$C$1:$CZ$1,0))="","-",INDEX('ce raw data'!$C$2:$CZ$3000,MATCH(1,INDEX(('ce raw data'!$A$2:$A$3000=C632)*('ce raw data'!$B$2:$B$3000=$B639),,),0),MATCH(SUBSTITUTE(K635,"Allele","Height"),'ce raw data'!$C$1:$CZ$1,0))),"-")</f>
        <v>-</v>
      </c>
      <c r="L638" s="8" t="str">
        <f>IFERROR(IF(INDEX('ce raw data'!$C$2:$CZ$3000,MATCH(1,INDEX(('ce raw data'!$A$2:$A$3000=C632)*('ce raw data'!$B$2:$B$3000=$B639),,),0),MATCH(SUBSTITUTE(L635,"Allele","Height"),'ce raw data'!$C$1:$CZ$1,0))="","-",INDEX('ce raw data'!$C$2:$CZ$3000,MATCH(1,INDEX(('ce raw data'!$A$2:$A$3000=C632)*('ce raw data'!$B$2:$B$3000=$B639),,),0),MATCH(SUBSTITUTE(L635,"Allele","Height"),'ce raw data'!$C$1:$CZ$1,0))),"-")</f>
        <v>-</v>
      </c>
      <c r="M638" s="8" t="str">
        <f>IFERROR(IF(INDEX('ce raw data'!$C$2:$CZ$3000,MATCH(1,INDEX(('ce raw data'!$A$2:$A$3000=C632)*('ce raw data'!$B$2:$B$3000=$B639),,),0),MATCH(SUBSTITUTE(M635,"Allele","Height"),'ce raw data'!$C$1:$CZ$1,0))="","-",INDEX('ce raw data'!$C$2:$CZ$3000,MATCH(1,INDEX(('ce raw data'!$A$2:$A$3000=C632)*('ce raw data'!$B$2:$B$3000=$B639),,),0),MATCH(SUBSTITUTE(M635,"Allele","Height"),'ce raw data'!$C$1:$CZ$1,0))),"-")</f>
        <v>-</v>
      </c>
      <c r="N638" s="8" t="str">
        <f>IFERROR(IF(INDEX('ce raw data'!$C$2:$CZ$3000,MATCH(1,INDEX(('ce raw data'!$A$2:$A$3000=C632)*('ce raw data'!$B$2:$B$3000=$B639),,),0),MATCH(SUBSTITUTE(N635,"Allele","Height"),'ce raw data'!$C$1:$CZ$1,0))="","-",INDEX('ce raw data'!$C$2:$CZ$3000,MATCH(1,INDEX(('ce raw data'!$A$2:$A$3000=C632)*('ce raw data'!$B$2:$B$3000=$B639),,),0),MATCH(SUBSTITUTE(N635,"Allele","Height"),'ce raw data'!$C$1:$CZ$1,0))),"-")</f>
        <v>-</v>
      </c>
    </row>
    <row r="639" spans="2:14" x14ac:dyDescent="0.4">
      <c r="B639" s="10" t="str">
        <f>'Allele Call Table'!$A$73</f>
        <v>D3S1358</v>
      </c>
      <c r="C639" s="8" t="str">
        <f>IFERROR(IF(INDEX('ce raw data'!$C$2:$CZ$3000,MATCH(1,INDEX(('ce raw data'!$A$2:$A$3000=C632)*('ce raw data'!$B$2:$B$3000=$B639),,),0),MATCH(C635,'ce raw data'!$C$1:$CZ$1,0))="","-",INDEX('ce raw data'!$C$2:$CZ$3000,MATCH(1,INDEX(('ce raw data'!$A$2:$A$3000=C632)*('ce raw data'!$B$2:$B$3000=$B639),,),0),MATCH(C635,'ce raw data'!$C$1:$CZ$1,0))),"-")</f>
        <v>-</v>
      </c>
      <c r="D639" s="8" t="str">
        <f>IFERROR(IF(INDEX('ce raw data'!$C$2:$CZ$3000,MATCH(1,INDEX(('ce raw data'!$A$2:$A$3000=C632)*('ce raw data'!$B$2:$B$3000=$B639),,),0),MATCH(D635,'ce raw data'!$C$1:$CZ$1,0))="","-",INDEX('ce raw data'!$C$2:$CZ$3000,MATCH(1,INDEX(('ce raw data'!$A$2:$A$3000=C632)*('ce raw data'!$B$2:$B$3000=$B639),,),0),MATCH(D635,'ce raw data'!$C$1:$CZ$1,0))),"-")</f>
        <v>-</v>
      </c>
      <c r="E639" s="8" t="str">
        <f>IFERROR(IF(INDEX('ce raw data'!$C$2:$CZ$3000,MATCH(1,INDEX(('ce raw data'!$A$2:$A$3000=C632)*('ce raw data'!$B$2:$B$3000=$B639),,),0),MATCH(E635,'ce raw data'!$C$1:$CZ$1,0))="","-",INDEX('ce raw data'!$C$2:$CZ$3000,MATCH(1,INDEX(('ce raw data'!$A$2:$A$3000=C632)*('ce raw data'!$B$2:$B$3000=$B639),,),0),MATCH(E635,'ce raw data'!$C$1:$CZ$1,0))),"-")</f>
        <v>-</v>
      </c>
      <c r="F639" s="8" t="str">
        <f>IFERROR(IF(INDEX('ce raw data'!$C$2:$CZ$3000,MATCH(1,INDEX(('ce raw data'!$A$2:$A$3000=C632)*('ce raw data'!$B$2:$B$3000=$B639),,),0),MATCH(F635,'ce raw data'!$C$1:$CZ$1,0))="","-",INDEX('ce raw data'!$C$2:$CZ$3000,MATCH(1,INDEX(('ce raw data'!$A$2:$A$3000=C632)*('ce raw data'!$B$2:$B$3000=$B639),,),0),MATCH(F635,'ce raw data'!$C$1:$CZ$1,0))),"-")</f>
        <v>-</v>
      </c>
      <c r="G639" s="8" t="str">
        <f>IFERROR(IF(INDEX('ce raw data'!$C$2:$CZ$3000,MATCH(1,INDEX(('ce raw data'!$A$2:$A$3000=C632)*('ce raw data'!$B$2:$B$3000=$B639),,),0),MATCH(G635,'ce raw data'!$C$1:$CZ$1,0))="","-",INDEX('ce raw data'!$C$2:$CZ$3000,MATCH(1,INDEX(('ce raw data'!$A$2:$A$3000=C632)*('ce raw data'!$B$2:$B$3000=$B639),,),0),MATCH(G635,'ce raw data'!$C$1:$CZ$1,0))),"-")</f>
        <v>-</v>
      </c>
      <c r="H639" s="8" t="str">
        <f>IFERROR(IF(INDEX('ce raw data'!$C$2:$CZ$3000,MATCH(1,INDEX(('ce raw data'!$A$2:$A$3000=C632)*('ce raw data'!$B$2:$B$3000=$B639),,),0),MATCH(H635,'ce raw data'!$C$1:$CZ$1,0))="","-",INDEX('ce raw data'!$C$2:$CZ$3000,MATCH(1,INDEX(('ce raw data'!$A$2:$A$3000=C632)*('ce raw data'!$B$2:$B$3000=$B639),,),0),MATCH(H635,'ce raw data'!$C$1:$CZ$1,0))),"-")</f>
        <v>-</v>
      </c>
      <c r="I639" s="8" t="str">
        <f>IFERROR(IF(INDEX('ce raw data'!$C$2:$CZ$3000,MATCH(1,INDEX(('ce raw data'!$A$2:$A$3000=C632)*('ce raw data'!$B$2:$B$3000=$B639),,),0),MATCH(I635,'ce raw data'!$C$1:$CZ$1,0))="","-",INDEX('ce raw data'!$C$2:$CZ$3000,MATCH(1,INDEX(('ce raw data'!$A$2:$A$3000=C632)*('ce raw data'!$B$2:$B$3000=$B639),,),0),MATCH(I635,'ce raw data'!$C$1:$CZ$1,0))),"-")</f>
        <v>-</v>
      </c>
      <c r="J639" s="8" t="str">
        <f>IFERROR(IF(INDEX('ce raw data'!$C$2:$CZ$3000,MATCH(1,INDEX(('ce raw data'!$A$2:$A$3000=C632)*('ce raw data'!$B$2:$B$3000=$B639),,),0),MATCH(J635,'ce raw data'!$C$1:$CZ$1,0))="","-",INDEX('ce raw data'!$C$2:$CZ$3000,MATCH(1,INDEX(('ce raw data'!$A$2:$A$3000=C632)*('ce raw data'!$B$2:$B$3000=$B639),,),0),MATCH(J635,'ce raw data'!$C$1:$CZ$1,0))),"-")</f>
        <v>-</v>
      </c>
      <c r="K639" s="8" t="str">
        <f>IFERROR(IF(INDEX('ce raw data'!$C$2:$CZ$3000,MATCH(1,INDEX(('ce raw data'!$A$2:$A$3000=C632)*('ce raw data'!$B$2:$B$3000=$B639),,),0),MATCH(K635,'ce raw data'!$C$1:$CZ$1,0))="","-",INDEX('ce raw data'!$C$2:$CZ$3000,MATCH(1,INDEX(('ce raw data'!$A$2:$A$3000=C632)*('ce raw data'!$B$2:$B$3000=$B639),,),0),MATCH(K635,'ce raw data'!$C$1:$CZ$1,0))),"-")</f>
        <v>-</v>
      </c>
      <c r="L639" s="8" t="str">
        <f>IFERROR(IF(INDEX('ce raw data'!$C$2:$CZ$3000,MATCH(1,INDEX(('ce raw data'!$A$2:$A$3000=C632)*('ce raw data'!$B$2:$B$3000=$B639),,),0),MATCH(L635,'ce raw data'!$C$1:$CZ$1,0))="","-",INDEX('ce raw data'!$C$2:$CZ$3000,MATCH(1,INDEX(('ce raw data'!$A$2:$A$3000=C632)*('ce raw data'!$B$2:$B$3000=$B639),,),0),MATCH(L635,'ce raw data'!$C$1:$CZ$1,0))),"-")</f>
        <v>-</v>
      </c>
      <c r="M639" s="8" t="str">
        <f>IFERROR(IF(INDEX('ce raw data'!$C$2:$CZ$3000,MATCH(1,INDEX(('ce raw data'!$A$2:$A$3000=C632)*('ce raw data'!$B$2:$B$3000=$B639),,),0),MATCH(M635,'ce raw data'!$C$1:$CZ$1,0))="","-",INDEX('ce raw data'!$C$2:$CZ$3000,MATCH(1,INDEX(('ce raw data'!$A$2:$A$3000=C632)*('ce raw data'!$B$2:$B$3000=$B639),,),0),MATCH(M635,'ce raw data'!$C$1:$CZ$1,0))),"-")</f>
        <v>-</v>
      </c>
      <c r="N639" s="8" t="str">
        <f>IFERROR(IF(INDEX('ce raw data'!$C$2:$CZ$3000,MATCH(1,INDEX(('ce raw data'!$A$2:$A$3000=C632)*('ce raw data'!$B$2:$B$3000=$B639),,),0),MATCH(N635,'ce raw data'!$C$1:$CZ$1,0))="","-",INDEX('ce raw data'!$C$2:$CZ$3000,MATCH(1,INDEX(('ce raw data'!$A$2:$A$3000=C632)*('ce raw data'!$B$2:$B$3000=$B639),,),0),MATCH(N635,'ce raw data'!$C$1:$CZ$1,0))),"-")</f>
        <v>-</v>
      </c>
    </row>
    <row r="640" spans="2:14" hidden="1" x14ac:dyDescent="0.4">
      <c r="B640" s="10"/>
      <c r="C640" s="8" t="str">
        <f>IFERROR(IF(INDEX('ce raw data'!$C$2:$CZ$3000,MATCH(1,INDEX(('ce raw data'!$A$2:$A$3000=C632)*('ce raw data'!$B$2:$B$3000=$B641),,),0),MATCH(SUBSTITUTE(C635,"Allele","Height"),'ce raw data'!$C$1:$CZ$1,0))="","-",INDEX('ce raw data'!$C$2:$CZ$3000,MATCH(1,INDEX(('ce raw data'!$A$2:$A$3000=C632)*('ce raw data'!$B$2:$B$3000=$B641),,),0),MATCH(SUBSTITUTE(C635,"Allele","Height"),'ce raw data'!$C$1:$CZ$1,0))),"-")</f>
        <v>-</v>
      </c>
      <c r="D640" s="8" t="str">
        <f>IFERROR(IF(INDEX('ce raw data'!$C$2:$CZ$3000,MATCH(1,INDEX(('ce raw data'!$A$2:$A$3000=C632)*('ce raw data'!$B$2:$B$3000=$B641),,),0),MATCH(SUBSTITUTE(D635,"Allele","Height"),'ce raw data'!$C$1:$CZ$1,0))="","-",INDEX('ce raw data'!$C$2:$CZ$3000,MATCH(1,INDEX(('ce raw data'!$A$2:$A$3000=C632)*('ce raw data'!$B$2:$B$3000=$B641),,),0),MATCH(SUBSTITUTE(D635,"Allele","Height"),'ce raw data'!$C$1:$CZ$1,0))),"-")</f>
        <v>-</v>
      </c>
      <c r="E640" s="8" t="str">
        <f>IFERROR(IF(INDEX('ce raw data'!$C$2:$CZ$3000,MATCH(1,INDEX(('ce raw data'!$A$2:$A$3000=C632)*('ce raw data'!$B$2:$B$3000=$B641),,),0),MATCH(SUBSTITUTE(E635,"Allele","Height"),'ce raw data'!$C$1:$CZ$1,0))="","-",INDEX('ce raw data'!$C$2:$CZ$3000,MATCH(1,INDEX(('ce raw data'!$A$2:$A$3000=C632)*('ce raw data'!$B$2:$B$3000=$B641),,),0),MATCH(SUBSTITUTE(E635,"Allele","Height"),'ce raw data'!$C$1:$CZ$1,0))),"-")</f>
        <v>-</v>
      </c>
      <c r="F640" s="8" t="str">
        <f>IFERROR(IF(INDEX('ce raw data'!$C$2:$CZ$3000,MATCH(1,INDEX(('ce raw data'!$A$2:$A$3000=C632)*('ce raw data'!$B$2:$B$3000=$B641),,),0),MATCH(SUBSTITUTE(F635,"Allele","Height"),'ce raw data'!$C$1:$CZ$1,0))="","-",INDEX('ce raw data'!$C$2:$CZ$3000,MATCH(1,INDEX(('ce raw data'!$A$2:$A$3000=C632)*('ce raw data'!$B$2:$B$3000=$B641),,),0),MATCH(SUBSTITUTE(F635,"Allele","Height"),'ce raw data'!$C$1:$CZ$1,0))),"-")</f>
        <v>-</v>
      </c>
      <c r="G640" s="8" t="str">
        <f>IFERROR(IF(INDEX('ce raw data'!$C$2:$CZ$3000,MATCH(1,INDEX(('ce raw data'!$A$2:$A$3000=C632)*('ce raw data'!$B$2:$B$3000=$B641),,),0),MATCH(SUBSTITUTE(G635,"Allele","Height"),'ce raw data'!$C$1:$CZ$1,0))="","-",INDEX('ce raw data'!$C$2:$CZ$3000,MATCH(1,INDEX(('ce raw data'!$A$2:$A$3000=C632)*('ce raw data'!$B$2:$B$3000=$B641),,),0),MATCH(SUBSTITUTE(G635,"Allele","Height"),'ce raw data'!$C$1:$CZ$1,0))),"-")</f>
        <v>-</v>
      </c>
      <c r="H640" s="8" t="str">
        <f>IFERROR(IF(INDEX('ce raw data'!$C$2:$CZ$3000,MATCH(1,INDEX(('ce raw data'!$A$2:$A$3000=C632)*('ce raw data'!$B$2:$B$3000=$B641),,),0),MATCH(SUBSTITUTE(H635,"Allele","Height"),'ce raw data'!$C$1:$CZ$1,0))="","-",INDEX('ce raw data'!$C$2:$CZ$3000,MATCH(1,INDEX(('ce raw data'!$A$2:$A$3000=C632)*('ce raw data'!$B$2:$B$3000=$B641),,),0),MATCH(SUBSTITUTE(H635,"Allele","Height"),'ce raw data'!$C$1:$CZ$1,0))),"-")</f>
        <v>-</v>
      </c>
      <c r="I640" s="8" t="str">
        <f>IFERROR(IF(INDEX('ce raw data'!$C$2:$CZ$3000,MATCH(1,INDEX(('ce raw data'!$A$2:$A$3000=C632)*('ce raw data'!$B$2:$B$3000=$B641),,),0),MATCH(SUBSTITUTE(I635,"Allele","Height"),'ce raw data'!$C$1:$CZ$1,0))="","-",INDEX('ce raw data'!$C$2:$CZ$3000,MATCH(1,INDEX(('ce raw data'!$A$2:$A$3000=C632)*('ce raw data'!$B$2:$B$3000=$B641),,),0),MATCH(SUBSTITUTE(I635,"Allele","Height"),'ce raw data'!$C$1:$CZ$1,0))),"-")</f>
        <v>-</v>
      </c>
      <c r="J640" s="8" t="str">
        <f>IFERROR(IF(INDEX('ce raw data'!$C$2:$CZ$3000,MATCH(1,INDEX(('ce raw data'!$A$2:$A$3000=C632)*('ce raw data'!$B$2:$B$3000=$B641),,),0),MATCH(SUBSTITUTE(J635,"Allele","Height"),'ce raw data'!$C$1:$CZ$1,0))="","-",INDEX('ce raw data'!$C$2:$CZ$3000,MATCH(1,INDEX(('ce raw data'!$A$2:$A$3000=C632)*('ce raw data'!$B$2:$B$3000=$B641),,),0),MATCH(SUBSTITUTE(J635,"Allele","Height"),'ce raw data'!$C$1:$CZ$1,0))),"-")</f>
        <v>-</v>
      </c>
      <c r="K640" s="8" t="str">
        <f>IFERROR(IF(INDEX('ce raw data'!$C$2:$CZ$3000,MATCH(1,INDEX(('ce raw data'!$A$2:$A$3000=C632)*('ce raw data'!$B$2:$B$3000=$B641),,),0),MATCH(SUBSTITUTE(K635,"Allele","Height"),'ce raw data'!$C$1:$CZ$1,0))="","-",INDEX('ce raw data'!$C$2:$CZ$3000,MATCH(1,INDEX(('ce raw data'!$A$2:$A$3000=C632)*('ce raw data'!$B$2:$B$3000=$B641),,),0),MATCH(SUBSTITUTE(K635,"Allele","Height"),'ce raw data'!$C$1:$CZ$1,0))),"-")</f>
        <v>-</v>
      </c>
      <c r="L640" s="8" t="str">
        <f>IFERROR(IF(INDEX('ce raw data'!$C$2:$CZ$3000,MATCH(1,INDEX(('ce raw data'!$A$2:$A$3000=C632)*('ce raw data'!$B$2:$B$3000=$B641),,),0),MATCH(SUBSTITUTE(L635,"Allele","Height"),'ce raw data'!$C$1:$CZ$1,0))="","-",INDEX('ce raw data'!$C$2:$CZ$3000,MATCH(1,INDEX(('ce raw data'!$A$2:$A$3000=C632)*('ce raw data'!$B$2:$B$3000=$B641),,),0),MATCH(SUBSTITUTE(L635,"Allele","Height"),'ce raw data'!$C$1:$CZ$1,0))),"-")</f>
        <v>-</v>
      </c>
      <c r="M640" s="8" t="str">
        <f>IFERROR(IF(INDEX('ce raw data'!$C$2:$CZ$3000,MATCH(1,INDEX(('ce raw data'!$A$2:$A$3000=C632)*('ce raw data'!$B$2:$B$3000=$B641),,),0),MATCH(SUBSTITUTE(M635,"Allele","Height"),'ce raw data'!$C$1:$CZ$1,0))="","-",INDEX('ce raw data'!$C$2:$CZ$3000,MATCH(1,INDEX(('ce raw data'!$A$2:$A$3000=C632)*('ce raw data'!$B$2:$B$3000=$B641),,),0),MATCH(SUBSTITUTE(M635,"Allele","Height"),'ce raw data'!$C$1:$CZ$1,0))),"-")</f>
        <v>-</v>
      </c>
      <c r="N640" s="8" t="str">
        <f>IFERROR(IF(INDEX('ce raw data'!$C$2:$CZ$3000,MATCH(1,INDEX(('ce raw data'!$A$2:$A$3000=C632)*('ce raw data'!$B$2:$B$3000=$B641),,),0),MATCH(SUBSTITUTE(N635,"Allele","Height"),'ce raw data'!$C$1:$CZ$1,0))="","-",INDEX('ce raw data'!$C$2:$CZ$3000,MATCH(1,INDEX(('ce raw data'!$A$2:$A$3000=C632)*('ce raw data'!$B$2:$B$3000=$B641),,),0),MATCH(SUBSTITUTE(N635,"Allele","Height"),'ce raw data'!$C$1:$CZ$1,0))),"-")</f>
        <v>-</v>
      </c>
    </row>
    <row r="641" spans="2:14" x14ac:dyDescent="0.4">
      <c r="B641" s="10" t="str">
        <f>'Allele Call Table'!$A$75</f>
        <v>D1S1656</v>
      </c>
      <c r="C641" s="8" t="str">
        <f>IFERROR(IF(INDEX('ce raw data'!$C$2:$CZ$3000,MATCH(1,INDEX(('ce raw data'!$A$2:$A$3000=C632)*('ce raw data'!$B$2:$B$3000=$B641),,),0),MATCH(C635,'ce raw data'!$C$1:$CZ$1,0))="","-",INDEX('ce raw data'!$C$2:$CZ$3000,MATCH(1,INDEX(('ce raw data'!$A$2:$A$3000=C632)*('ce raw data'!$B$2:$B$3000=$B641),,),0),MATCH(C635,'ce raw data'!$C$1:$CZ$1,0))),"-")</f>
        <v>-</v>
      </c>
      <c r="D641" s="8" t="str">
        <f>IFERROR(IF(INDEX('ce raw data'!$C$2:$CZ$3000,MATCH(1,INDEX(('ce raw data'!$A$2:$A$3000=C632)*('ce raw data'!$B$2:$B$3000=$B641),,),0),MATCH(D635,'ce raw data'!$C$1:$CZ$1,0))="","-",INDEX('ce raw data'!$C$2:$CZ$3000,MATCH(1,INDEX(('ce raw data'!$A$2:$A$3000=C632)*('ce raw data'!$B$2:$B$3000=$B641),,),0),MATCH(D635,'ce raw data'!$C$1:$CZ$1,0))),"-")</f>
        <v>-</v>
      </c>
      <c r="E641" s="8" t="str">
        <f>IFERROR(IF(INDEX('ce raw data'!$C$2:$CZ$3000,MATCH(1,INDEX(('ce raw data'!$A$2:$A$3000=C632)*('ce raw data'!$B$2:$B$3000=$B641),,),0),MATCH(E635,'ce raw data'!$C$1:$CZ$1,0))="","-",INDEX('ce raw data'!$C$2:$CZ$3000,MATCH(1,INDEX(('ce raw data'!$A$2:$A$3000=C632)*('ce raw data'!$B$2:$B$3000=$B641),,),0),MATCH(E635,'ce raw data'!$C$1:$CZ$1,0))),"-")</f>
        <v>-</v>
      </c>
      <c r="F641" s="8" t="str">
        <f>IFERROR(IF(INDEX('ce raw data'!$C$2:$CZ$3000,MATCH(1,INDEX(('ce raw data'!$A$2:$A$3000=C632)*('ce raw data'!$B$2:$B$3000=$B641),,),0),MATCH(F635,'ce raw data'!$C$1:$CZ$1,0))="","-",INDEX('ce raw data'!$C$2:$CZ$3000,MATCH(1,INDEX(('ce raw data'!$A$2:$A$3000=C632)*('ce raw data'!$B$2:$B$3000=$B641),,),0),MATCH(F635,'ce raw data'!$C$1:$CZ$1,0))),"-")</f>
        <v>-</v>
      </c>
      <c r="G641" s="8" t="str">
        <f>IFERROR(IF(INDEX('ce raw data'!$C$2:$CZ$3000,MATCH(1,INDEX(('ce raw data'!$A$2:$A$3000=C632)*('ce raw data'!$B$2:$B$3000=$B641),,),0),MATCH(G635,'ce raw data'!$C$1:$CZ$1,0))="","-",INDEX('ce raw data'!$C$2:$CZ$3000,MATCH(1,INDEX(('ce raw data'!$A$2:$A$3000=C632)*('ce raw data'!$B$2:$B$3000=$B641),,),0),MATCH(G635,'ce raw data'!$C$1:$CZ$1,0))),"-")</f>
        <v>-</v>
      </c>
      <c r="H641" s="8" t="str">
        <f>IFERROR(IF(INDEX('ce raw data'!$C$2:$CZ$3000,MATCH(1,INDEX(('ce raw data'!$A$2:$A$3000=C632)*('ce raw data'!$B$2:$B$3000=$B641),,),0),MATCH(H635,'ce raw data'!$C$1:$CZ$1,0))="","-",INDEX('ce raw data'!$C$2:$CZ$3000,MATCH(1,INDEX(('ce raw data'!$A$2:$A$3000=C632)*('ce raw data'!$B$2:$B$3000=$B641),,),0),MATCH(H635,'ce raw data'!$C$1:$CZ$1,0))),"-")</f>
        <v>-</v>
      </c>
      <c r="I641" s="8" t="str">
        <f>IFERROR(IF(INDEX('ce raw data'!$C$2:$CZ$3000,MATCH(1,INDEX(('ce raw data'!$A$2:$A$3000=C632)*('ce raw data'!$B$2:$B$3000=$B641),,),0),MATCH(I635,'ce raw data'!$C$1:$CZ$1,0))="","-",INDEX('ce raw data'!$C$2:$CZ$3000,MATCH(1,INDEX(('ce raw data'!$A$2:$A$3000=C632)*('ce raw data'!$B$2:$B$3000=$B641),,),0),MATCH(I635,'ce raw data'!$C$1:$CZ$1,0))),"-")</f>
        <v>-</v>
      </c>
      <c r="J641" s="8" t="str">
        <f>IFERROR(IF(INDEX('ce raw data'!$C$2:$CZ$3000,MATCH(1,INDEX(('ce raw data'!$A$2:$A$3000=C632)*('ce raw data'!$B$2:$B$3000=$B641),,),0),MATCH(J635,'ce raw data'!$C$1:$CZ$1,0))="","-",INDEX('ce raw data'!$C$2:$CZ$3000,MATCH(1,INDEX(('ce raw data'!$A$2:$A$3000=C632)*('ce raw data'!$B$2:$B$3000=$B641),,),0),MATCH(J635,'ce raw data'!$C$1:$CZ$1,0))),"-")</f>
        <v>-</v>
      </c>
      <c r="K641" s="8" t="str">
        <f>IFERROR(IF(INDEX('ce raw data'!$C$2:$CZ$3000,MATCH(1,INDEX(('ce raw data'!$A$2:$A$3000=C632)*('ce raw data'!$B$2:$B$3000=$B641),,),0),MATCH(K635,'ce raw data'!$C$1:$CZ$1,0))="","-",INDEX('ce raw data'!$C$2:$CZ$3000,MATCH(1,INDEX(('ce raw data'!$A$2:$A$3000=C632)*('ce raw data'!$B$2:$B$3000=$B641),,),0),MATCH(K635,'ce raw data'!$C$1:$CZ$1,0))),"-")</f>
        <v>-</v>
      </c>
      <c r="L641" s="8" t="str">
        <f>IFERROR(IF(INDEX('ce raw data'!$C$2:$CZ$3000,MATCH(1,INDEX(('ce raw data'!$A$2:$A$3000=C632)*('ce raw data'!$B$2:$B$3000=$B641),,),0),MATCH(L635,'ce raw data'!$C$1:$CZ$1,0))="","-",INDEX('ce raw data'!$C$2:$CZ$3000,MATCH(1,INDEX(('ce raw data'!$A$2:$A$3000=C632)*('ce raw data'!$B$2:$B$3000=$B641),,),0),MATCH(L635,'ce raw data'!$C$1:$CZ$1,0))),"-")</f>
        <v>-</v>
      </c>
      <c r="M641" s="8" t="str">
        <f>IFERROR(IF(INDEX('ce raw data'!$C$2:$CZ$3000,MATCH(1,INDEX(('ce raw data'!$A$2:$A$3000=C632)*('ce raw data'!$B$2:$B$3000=$B641),,),0),MATCH(M635,'ce raw data'!$C$1:$CZ$1,0))="","-",INDEX('ce raw data'!$C$2:$CZ$3000,MATCH(1,INDEX(('ce raw data'!$A$2:$A$3000=C632)*('ce raw data'!$B$2:$B$3000=$B641),,),0),MATCH(M635,'ce raw data'!$C$1:$CZ$1,0))),"-")</f>
        <v>-</v>
      </c>
      <c r="N641" s="8" t="str">
        <f>IFERROR(IF(INDEX('ce raw data'!$C$2:$CZ$3000,MATCH(1,INDEX(('ce raw data'!$A$2:$A$3000=C632)*('ce raw data'!$B$2:$B$3000=$B641),,),0),MATCH(N635,'ce raw data'!$C$1:$CZ$1,0))="","-",INDEX('ce raw data'!$C$2:$CZ$3000,MATCH(1,INDEX(('ce raw data'!$A$2:$A$3000=C632)*('ce raw data'!$B$2:$B$3000=$B641),,),0),MATCH(N635,'ce raw data'!$C$1:$CZ$1,0))),"-")</f>
        <v>-</v>
      </c>
    </row>
    <row r="642" spans="2:14" hidden="1" x14ac:dyDescent="0.4">
      <c r="B642" s="10"/>
      <c r="C642" s="8" t="str">
        <f>IFERROR(IF(INDEX('ce raw data'!$C$2:$CZ$3000,MATCH(1,INDEX(('ce raw data'!$A$2:$A$3000=C632)*('ce raw data'!$B$2:$B$3000=$B643),,),0),MATCH(SUBSTITUTE(C635,"Allele","Height"),'ce raw data'!$C$1:$CZ$1,0))="","-",INDEX('ce raw data'!$C$2:$CZ$3000,MATCH(1,INDEX(('ce raw data'!$A$2:$A$3000=C632)*('ce raw data'!$B$2:$B$3000=$B643),,),0),MATCH(SUBSTITUTE(C635,"Allele","Height"),'ce raw data'!$C$1:$CZ$1,0))),"-")</f>
        <v>-</v>
      </c>
      <c r="D642" s="8" t="str">
        <f>IFERROR(IF(INDEX('ce raw data'!$C$2:$CZ$3000,MATCH(1,INDEX(('ce raw data'!$A$2:$A$3000=C632)*('ce raw data'!$B$2:$B$3000=$B643),,),0),MATCH(SUBSTITUTE(D635,"Allele","Height"),'ce raw data'!$C$1:$CZ$1,0))="","-",INDEX('ce raw data'!$C$2:$CZ$3000,MATCH(1,INDEX(('ce raw data'!$A$2:$A$3000=C632)*('ce raw data'!$B$2:$B$3000=$B643),,),0),MATCH(SUBSTITUTE(D635,"Allele","Height"),'ce raw data'!$C$1:$CZ$1,0))),"-")</f>
        <v>-</v>
      </c>
      <c r="E642" s="8" t="str">
        <f>IFERROR(IF(INDEX('ce raw data'!$C$2:$CZ$3000,MATCH(1,INDEX(('ce raw data'!$A$2:$A$3000=C632)*('ce raw data'!$B$2:$B$3000=$B643),,),0),MATCH(SUBSTITUTE(E635,"Allele","Height"),'ce raw data'!$C$1:$CZ$1,0))="","-",INDEX('ce raw data'!$C$2:$CZ$3000,MATCH(1,INDEX(('ce raw data'!$A$2:$A$3000=C632)*('ce raw data'!$B$2:$B$3000=$B643),,),0),MATCH(SUBSTITUTE(E635,"Allele","Height"),'ce raw data'!$C$1:$CZ$1,0))),"-")</f>
        <v>-</v>
      </c>
      <c r="F642" s="8" t="str">
        <f>IFERROR(IF(INDEX('ce raw data'!$C$2:$CZ$3000,MATCH(1,INDEX(('ce raw data'!$A$2:$A$3000=C632)*('ce raw data'!$B$2:$B$3000=$B643),,),0),MATCH(SUBSTITUTE(F635,"Allele","Height"),'ce raw data'!$C$1:$CZ$1,0))="","-",INDEX('ce raw data'!$C$2:$CZ$3000,MATCH(1,INDEX(('ce raw data'!$A$2:$A$3000=C632)*('ce raw data'!$B$2:$B$3000=$B643),,),0),MATCH(SUBSTITUTE(F635,"Allele","Height"),'ce raw data'!$C$1:$CZ$1,0))),"-")</f>
        <v>-</v>
      </c>
      <c r="G642" s="8" t="str">
        <f>IFERROR(IF(INDEX('ce raw data'!$C$2:$CZ$3000,MATCH(1,INDEX(('ce raw data'!$A$2:$A$3000=C632)*('ce raw data'!$B$2:$B$3000=$B643),,),0),MATCH(SUBSTITUTE(G635,"Allele","Height"),'ce raw data'!$C$1:$CZ$1,0))="","-",INDEX('ce raw data'!$C$2:$CZ$3000,MATCH(1,INDEX(('ce raw data'!$A$2:$A$3000=C632)*('ce raw data'!$B$2:$B$3000=$B643),,),0),MATCH(SUBSTITUTE(G635,"Allele","Height"),'ce raw data'!$C$1:$CZ$1,0))),"-")</f>
        <v>-</v>
      </c>
      <c r="H642" s="8" t="str">
        <f>IFERROR(IF(INDEX('ce raw data'!$C$2:$CZ$3000,MATCH(1,INDEX(('ce raw data'!$A$2:$A$3000=C632)*('ce raw data'!$B$2:$B$3000=$B643),,),0),MATCH(SUBSTITUTE(H635,"Allele","Height"),'ce raw data'!$C$1:$CZ$1,0))="","-",INDEX('ce raw data'!$C$2:$CZ$3000,MATCH(1,INDEX(('ce raw data'!$A$2:$A$3000=C632)*('ce raw data'!$B$2:$B$3000=$B643),,),0),MATCH(SUBSTITUTE(H635,"Allele","Height"),'ce raw data'!$C$1:$CZ$1,0))),"-")</f>
        <v>-</v>
      </c>
      <c r="I642" s="8" t="str">
        <f>IFERROR(IF(INDEX('ce raw data'!$C$2:$CZ$3000,MATCH(1,INDEX(('ce raw data'!$A$2:$A$3000=C632)*('ce raw data'!$B$2:$B$3000=$B643),,),0),MATCH(SUBSTITUTE(I635,"Allele","Height"),'ce raw data'!$C$1:$CZ$1,0))="","-",INDEX('ce raw data'!$C$2:$CZ$3000,MATCH(1,INDEX(('ce raw data'!$A$2:$A$3000=C632)*('ce raw data'!$B$2:$B$3000=$B643),,),0),MATCH(SUBSTITUTE(I635,"Allele","Height"),'ce raw data'!$C$1:$CZ$1,0))),"-")</f>
        <v>-</v>
      </c>
      <c r="J642" s="8" t="str">
        <f>IFERROR(IF(INDEX('ce raw data'!$C$2:$CZ$3000,MATCH(1,INDEX(('ce raw data'!$A$2:$A$3000=C632)*('ce raw data'!$B$2:$B$3000=$B643),,),0),MATCH(SUBSTITUTE(J635,"Allele","Height"),'ce raw data'!$C$1:$CZ$1,0))="","-",INDEX('ce raw data'!$C$2:$CZ$3000,MATCH(1,INDEX(('ce raw data'!$A$2:$A$3000=C632)*('ce raw data'!$B$2:$B$3000=$B643),,),0),MATCH(SUBSTITUTE(J635,"Allele","Height"),'ce raw data'!$C$1:$CZ$1,0))),"-")</f>
        <v>-</v>
      </c>
      <c r="K642" s="8" t="str">
        <f>IFERROR(IF(INDEX('ce raw data'!$C$2:$CZ$3000,MATCH(1,INDEX(('ce raw data'!$A$2:$A$3000=C632)*('ce raw data'!$B$2:$B$3000=$B643),,),0),MATCH(SUBSTITUTE(K635,"Allele","Height"),'ce raw data'!$C$1:$CZ$1,0))="","-",INDEX('ce raw data'!$C$2:$CZ$3000,MATCH(1,INDEX(('ce raw data'!$A$2:$A$3000=C632)*('ce raw data'!$B$2:$B$3000=$B643),,),0),MATCH(SUBSTITUTE(K635,"Allele","Height"),'ce raw data'!$C$1:$CZ$1,0))),"-")</f>
        <v>-</v>
      </c>
      <c r="L642" s="8" t="str">
        <f>IFERROR(IF(INDEX('ce raw data'!$C$2:$CZ$3000,MATCH(1,INDEX(('ce raw data'!$A$2:$A$3000=C632)*('ce raw data'!$B$2:$B$3000=$B643),,),0),MATCH(SUBSTITUTE(L635,"Allele","Height"),'ce raw data'!$C$1:$CZ$1,0))="","-",INDEX('ce raw data'!$C$2:$CZ$3000,MATCH(1,INDEX(('ce raw data'!$A$2:$A$3000=C632)*('ce raw data'!$B$2:$B$3000=$B643),,),0),MATCH(SUBSTITUTE(L635,"Allele","Height"),'ce raw data'!$C$1:$CZ$1,0))),"-")</f>
        <v>-</v>
      </c>
      <c r="M642" s="8" t="str">
        <f>IFERROR(IF(INDEX('ce raw data'!$C$2:$CZ$3000,MATCH(1,INDEX(('ce raw data'!$A$2:$A$3000=C632)*('ce raw data'!$B$2:$B$3000=$B643),,),0),MATCH(SUBSTITUTE(M635,"Allele","Height"),'ce raw data'!$C$1:$CZ$1,0))="","-",INDEX('ce raw data'!$C$2:$CZ$3000,MATCH(1,INDEX(('ce raw data'!$A$2:$A$3000=C632)*('ce raw data'!$B$2:$B$3000=$B643),,),0),MATCH(SUBSTITUTE(M635,"Allele","Height"),'ce raw data'!$C$1:$CZ$1,0))),"-")</f>
        <v>-</v>
      </c>
      <c r="N642" s="8" t="str">
        <f>IFERROR(IF(INDEX('ce raw data'!$C$2:$CZ$3000,MATCH(1,INDEX(('ce raw data'!$A$2:$A$3000=C632)*('ce raw data'!$B$2:$B$3000=$B643),,),0),MATCH(SUBSTITUTE(N635,"Allele","Height"),'ce raw data'!$C$1:$CZ$1,0))="","-",INDEX('ce raw data'!$C$2:$CZ$3000,MATCH(1,INDEX(('ce raw data'!$A$2:$A$3000=C632)*('ce raw data'!$B$2:$B$3000=$B643),,),0),MATCH(SUBSTITUTE(N635,"Allele","Height"),'ce raw data'!$C$1:$CZ$1,0))),"-")</f>
        <v>-</v>
      </c>
    </row>
    <row r="643" spans="2:14" x14ac:dyDescent="0.4">
      <c r="B643" s="10" t="str">
        <f>'Allele Call Table'!$A$77</f>
        <v>D2S441</v>
      </c>
      <c r="C643" s="8" t="str">
        <f>IFERROR(IF(INDEX('ce raw data'!$C$2:$CZ$3000,MATCH(1,INDEX(('ce raw data'!$A$2:$A$3000=C632)*('ce raw data'!$B$2:$B$3000=$B643),,),0),MATCH(C635,'ce raw data'!$C$1:$CZ$1,0))="","-",INDEX('ce raw data'!$C$2:$CZ$3000,MATCH(1,INDEX(('ce raw data'!$A$2:$A$3000=C632)*('ce raw data'!$B$2:$B$3000=$B643),,),0),MATCH(C635,'ce raw data'!$C$1:$CZ$1,0))),"-")</f>
        <v>-</v>
      </c>
      <c r="D643" s="8" t="str">
        <f>IFERROR(IF(INDEX('ce raw data'!$C$2:$CZ$3000,MATCH(1,INDEX(('ce raw data'!$A$2:$A$3000=C632)*('ce raw data'!$B$2:$B$3000=$B643),,),0),MATCH(D635,'ce raw data'!$C$1:$CZ$1,0))="","-",INDEX('ce raw data'!$C$2:$CZ$3000,MATCH(1,INDEX(('ce raw data'!$A$2:$A$3000=C632)*('ce raw data'!$B$2:$B$3000=$B643),,),0),MATCH(D635,'ce raw data'!$C$1:$CZ$1,0))),"-")</f>
        <v>-</v>
      </c>
      <c r="E643" s="8" t="str">
        <f>IFERROR(IF(INDEX('ce raw data'!$C$2:$CZ$3000,MATCH(1,INDEX(('ce raw data'!$A$2:$A$3000=C632)*('ce raw data'!$B$2:$B$3000=$B643),,),0),MATCH(E635,'ce raw data'!$C$1:$CZ$1,0))="","-",INDEX('ce raw data'!$C$2:$CZ$3000,MATCH(1,INDEX(('ce raw data'!$A$2:$A$3000=C632)*('ce raw data'!$B$2:$B$3000=$B643),,),0),MATCH(E635,'ce raw data'!$C$1:$CZ$1,0))),"-")</f>
        <v>-</v>
      </c>
      <c r="F643" s="8" t="str">
        <f>IFERROR(IF(INDEX('ce raw data'!$C$2:$CZ$3000,MATCH(1,INDEX(('ce raw data'!$A$2:$A$3000=C632)*('ce raw data'!$B$2:$B$3000=$B643),,),0),MATCH(F635,'ce raw data'!$C$1:$CZ$1,0))="","-",INDEX('ce raw data'!$C$2:$CZ$3000,MATCH(1,INDEX(('ce raw data'!$A$2:$A$3000=C632)*('ce raw data'!$B$2:$B$3000=$B643),,),0),MATCH(F635,'ce raw data'!$C$1:$CZ$1,0))),"-")</f>
        <v>-</v>
      </c>
      <c r="G643" s="8" t="str">
        <f>IFERROR(IF(INDEX('ce raw data'!$C$2:$CZ$3000,MATCH(1,INDEX(('ce raw data'!$A$2:$A$3000=C632)*('ce raw data'!$B$2:$B$3000=$B643),,),0),MATCH(G635,'ce raw data'!$C$1:$CZ$1,0))="","-",INDEX('ce raw data'!$C$2:$CZ$3000,MATCH(1,INDEX(('ce raw data'!$A$2:$A$3000=C632)*('ce raw data'!$B$2:$B$3000=$B643),,),0),MATCH(G635,'ce raw data'!$C$1:$CZ$1,0))),"-")</f>
        <v>-</v>
      </c>
      <c r="H643" s="8" t="str">
        <f>IFERROR(IF(INDEX('ce raw data'!$C$2:$CZ$3000,MATCH(1,INDEX(('ce raw data'!$A$2:$A$3000=C632)*('ce raw data'!$B$2:$B$3000=$B643),,),0),MATCH(H635,'ce raw data'!$C$1:$CZ$1,0))="","-",INDEX('ce raw data'!$C$2:$CZ$3000,MATCH(1,INDEX(('ce raw data'!$A$2:$A$3000=C632)*('ce raw data'!$B$2:$B$3000=$B643),,),0),MATCH(H635,'ce raw data'!$C$1:$CZ$1,0))),"-")</f>
        <v>-</v>
      </c>
      <c r="I643" s="8" t="str">
        <f>IFERROR(IF(INDEX('ce raw data'!$C$2:$CZ$3000,MATCH(1,INDEX(('ce raw data'!$A$2:$A$3000=C632)*('ce raw data'!$B$2:$B$3000=$B643),,),0),MATCH(I635,'ce raw data'!$C$1:$CZ$1,0))="","-",INDEX('ce raw data'!$C$2:$CZ$3000,MATCH(1,INDEX(('ce raw data'!$A$2:$A$3000=C632)*('ce raw data'!$B$2:$B$3000=$B643),,),0),MATCH(I635,'ce raw data'!$C$1:$CZ$1,0))),"-")</f>
        <v>-</v>
      </c>
      <c r="J643" s="8" t="str">
        <f>IFERROR(IF(INDEX('ce raw data'!$C$2:$CZ$3000,MATCH(1,INDEX(('ce raw data'!$A$2:$A$3000=C632)*('ce raw data'!$B$2:$B$3000=$B643),,),0),MATCH(J635,'ce raw data'!$C$1:$CZ$1,0))="","-",INDEX('ce raw data'!$C$2:$CZ$3000,MATCH(1,INDEX(('ce raw data'!$A$2:$A$3000=C632)*('ce raw data'!$B$2:$B$3000=$B643),,),0),MATCH(J635,'ce raw data'!$C$1:$CZ$1,0))),"-")</f>
        <v>-</v>
      </c>
      <c r="K643" s="8" t="str">
        <f>IFERROR(IF(INDEX('ce raw data'!$C$2:$CZ$3000,MATCH(1,INDEX(('ce raw data'!$A$2:$A$3000=C632)*('ce raw data'!$B$2:$B$3000=$B643),,),0),MATCH(K635,'ce raw data'!$C$1:$CZ$1,0))="","-",INDEX('ce raw data'!$C$2:$CZ$3000,MATCH(1,INDEX(('ce raw data'!$A$2:$A$3000=C632)*('ce raw data'!$B$2:$B$3000=$B643),,),0),MATCH(K635,'ce raw data'!$C$1:$CZ$1,0))),"-")</f>
        <v>-</v>
      </c>
      <c r="L643" s="8" t="str">
        <f>IFERROR(IF(INDEX('ce raw data'!$C$2:$CZ$3000,MATCH(1,INDEX(('ce raw data'!$A$2:$A$3000=C632)*('ce raw data'!$B$2:$B$3000=$B643),,),0),MATCH(L635,'ce raw data'!$C$1:$CZ$1,0))="","-",INDEX('ce raw data'!$C$2:$CZ$3000,MATCH(1,INDEX(('ce raw data'!$A$2:$A$3000=C632)*('ce raw data'!$B$2:$B$3000=$B643),,),0),MATCH(L635,'ce raw data'!$C$1:$CZ$1,0))),"-")</f>
        <v>-</v>
      </c>
      <c r="M643" s="8" t="str">
        <f>IFERROR(IF(INDEX('ce raw data'!$C$2:$CZ$3000,MATCH(1,INDEX(('ce raw data'!$A$2:$A$3000=C632)*('ce raw data'!$B$2:$B$3000=$B643),,),0),MATCH(M635,'ce raw data'!$C$1:$CZ$1,0))="","-",INDEX('ce raw data'!$C$2:$CZ$3000,MATCH(1,INDEX(('ce raw data'!$A$2:$A$3000=C632)*('ce raw data'!$B$2:$B$3000=$B643),,),0),MATCH(M635,'ce raw data'!$C$1:$CZ$1,0))),"-")</f>
        <v>-</v>
      </c>
      <c r="N643" s="8" t="str">
        <f>IFERROR(IF(INDEX('ce raw data'!$C$2:$CZ$3000,MATCH(1,INDEX(('ce raw data'!$A$2:$A$3000=C632)*('ce raw data'!$B$2:$B$3000=$B643),,),0),MATCH(N635,'ce raw data'!$C$1:$CZ$1,0))="","-",INDEX('ce raw data'!$C$2:$CZ$3000,MATCH(1,INDEX(('ce raw data'!$A$2:$A$3000=C632)*('ce raw data'!$B$2:$B$3000=$B643),,),0),MATCH(N635,'ce raw data'!$C$1:$CZ$1,0))),"-")</f>
        <v>-</v>
      </c>
    </row>
    <row r="644" spans="2:14" hidden="1" x14ac:dyDescent="0.4">
      <c r="B644" s="10"/>
      <c r="C644" s="8" t="str">
        <f>IFERROR(IF(INDEX('ce raw data'!$C$2:$CZ$3000,MATCH(1,INDEX(('ce raw data'!$A$2:$A$3000=C632)*('ce raw data'!$B$2:$B$3000=$B645),,),0),MATCH(SUBSTITUTE(C635,"Allele","Height"),'ce raw data'!$C$1:$CZ$1,0))="","-",INDEX('ce raw data'!$C$2:$CZ$3000,MATCH(1,INDEX(('ce raw data'!$A$2:$A$3000=C632)*('ce raw data'!$B$2:$B$3000=$B645),,),0),MATCH(SUBSTITUTE(C635,"Allele","Height"),'ce raw data'!$C$1:$CZ$1,0))),"-")</f>
        <v>-</v>
      </c>
      <c r="D644" s="8" t="str">
        <f>IFERROR(IF(INDEX('ce raw data'!$C$2:$CZ$3000,MATCH(1,INDEX(('ce raw data'!$A$2:$A$3000=C632)*('ce raw data'!$B$2:$B$3000=$B645),,),0),MATCH(SUBSTITUTE(D635,"Allele","Height"),'ce raw data'!$C$1:$CZ$1,0))="","-",INDEX('ce raw data'!$C$2:$CZ$3000,MATCH(1,INDEX(('ce raw data'!$A$2:$A$3000=C632)*('ce raw data'!$B$2:$B$3000=$B645),,),0),MATCH(SUBSTITUTE(D635,"Allele","Height"),'ce raw data'!$C$1:$CZ$1,0))),"-")</f>
        <v>-</v>
      </c>
      <c r="E644" s="8" t="str">
        <f>IFERROR(IF(INDEX('ce raw data'!$C$2:$CZ$3000,MATCH(1,INDEX(('ce raw data'!$A$2:$A$3000=C632)*('ce raw data'!$B$2:$B$3000=$B645),,),0),MATCH(SUBSTITUTE(E635,"Allele","Height"),'ce raw data'!$C$1:$CZ$1,0))="","-",INDEX('ce raw data'!$C$2:$CZ$3000,MATCH(1,INDEX(('ce raw data'!$A$2:$A$3000=C632)*('ce raw data'!$B$2:$B$3000=$B645),,),0),MATCH(SUBSTITUTE(E635,"Allele","Height"),'ce raw data'!$C$1:$CZ$1,0))),"-")</f>
        <v>-</v>
      </c>
      <c r="F644" s="8" t="str">
        <f>IFERROR(IF(INDEX('ce raw data'!$C$2:$CZ$3000,MATCH(1,INDEX(('ce raw data'!$A$2:$A$3000=C632)*('ce raw data'!$B$2:$B$3000=$B645),,),0),MATCH(SUBSTITUTE(F635,"Allele","Height"),'ce raw data'!$C$1:$CZ$1,0))="","-",INDEX('ce raw data'!$C$2:$CZ$3000,MATCH(1,INDEX(('ce raw data'!$A$2:$A$3000=C632)*('ce raw data'!$B$2:$B$3000=$B645),,),0),MATCH(SUBSTITUTE(F635,"Allele","Height"),'ce raw data'!$C$1:$CZ$1,0))),"-")</f>
        <v>-</v>
      </c>
      <c r="G644" s="8" t="str">
        <f>IFERROR(IF(INDEX('ce raw data'!$C$2:$CZ$3000,MATCH(1,INDEX(('ce raw data'!$A$2:$A$3000=C632)*('ce raw data'!$B$2:$B$3000=$B645),,),0),MATCH(SUBSTITUTE(G635,"Allele","Height"),'ce raw data'!$C$1:$CZ$1,0))="","-",INDEX('ce raw data'!$C$2:$CZ$3000,MATCH(1,INDEX(('ce raw data'!$A$2:$A$3000=C632)*('ce raw data'!$B$2:$B$3000=$B645),,),0),MATCH(SUBSTITUTE(G635,"Allele","Height"),'ce raw data'!$C$1:$CZ$1,0))),"-")</f>
        <v>-</v>
      </c>
      <c r="H644" s="8" t="str">
        <f>IFERROR(IF(INDEX('ce raw data'!$C$2:$CZ$3000,MATCH(1,INDEX(('ce raw data'!$A$2:$A$3000=C632)*('ce raw data'!$B$2:$B$3000=$B645),,),0),MATCH(SUBSTITUTE(H635,"Allele","Height"),'ce raw data'!$C$1:$CZ$1,0))="","-",INDEX('ce raw data'!$C$2:$CZ$3000,MATCH(1,INDEX(('ce raw data'!$A$2:$A$3000=C632)*('ce raw data'!$B$2:$B$3000=$B645),,),0),MATCH(SUBSTITUTE(H635,"Allele","Height"),'ce raw data'!$C$1:$CZ$1,0))),"-")</f>
        <v>-</v>
      </c>
      <c r="I644" s="8" t="str">
        <f>IFERROR(IF(INDEX('ce raw data'!$C$2:$CZ$3000,MATCH(1,INDEX(('ce raw data'!$A$2:$A$3000=C632)*('ce raw data'!$B$2:$B$3000=$B645),,),0),MATCH(SUBSTITUTE(I635,"Allele","Height"),'ce raw data'!$C$1:$CZ$1,0))="","-",INDEX('ce raw data'!$C$2:$CZ$3000,MATCH(1,INDEX(('ce raw data'!$A$2:$A$3000=C632)*('ce raw data'!$B$2:$B$3000=$B645),,),0),MATCH(SUBSTITUTE(I635,"Allele","Height"),'ce raw data'!$C$1:$CZ$1,0))),"-")</f>
        <v>-</v>
      </c>
      <c r="J644" s="8" t="str">
        <f>IFERROR(IF(INDEX('ce raw data'!$C$2:$CZ$3000,MATCH(1,INDEX(('ce raw data'!$A$2:$A$3000=C632)*('ce raw data'!$B$2:$B$3000=$B645),,),0),MATCH(SUBSTITUTE(J635,"Allele","Height"),'ce raw data'!$C$1:$CZ$1,0))="","-",INDEX('ce raw data'!$C$2:$CZ$3000,MATCH(1,INDEX(('ce raw data'!$A$2:$A$3000=C632)*('ce raw data'!$B$2:$B$3000=$B645),,),0),MATCH(SUBSTITUTE(J635,"Allele","Height"),'ce raw data'!$C$1:$CZ$1,0))),"-")</f>
        <v>-</v>
      </c>
      <c r="K644" s="8" t="str">
        <f>IFERROR(IF(INDEX('ce raw data'!$C$2:$CZ$3000,MATCH(1,INDEX(('ce raw data'!$A$2:$A$3000=C632)*('ce raw data'!$B$2:$B$3000=$B645),,),0),MATCH(SUBSTITUTE(K635,"Allele","Height"),'ce raw data'!$C$1:$CZ$1,0))="","-",INDEX('ce raw data'!$C$2:$CZ$3000,MATCH(1,INDEX(('ce raw data'!$A$2:$A$3000=C632)*('ce raw data'!$B$2:$B$3000=$B645),,),0),MATCH(SUBSTITUTE(K635,"Allele","Height"),'ce raw data'!$C$1:$CZ$1,0))),"-")</f>
        <v>-</v>
      </c>
      <c r="L644" s="8" t="str">
        <f>IFERROR(IF(INDEX('ce raw data'!$C$2:$CZ$3000,MATCH(1,INDEX(('ce raw data'!$A$2:$A$3000=C632)*('ce raw data'!$B$2:$B$3000=$B645),,),0),MATCH(SUBSTITUTE(L635,"Allele","Height"),'ce raw data'!$C$1:$CZ$1,0))="","-",INDEX('ce raw data'!$C$2:$CZ$3000,MATCH(1,INDEX(('ce raw data'!$A$2:$A$3000=C632)*('ce raw data'!$B$2:$B$3000=$B645),,),0),MATCH(SUBSTITUTE(L635,"Allele","Height"),'ce raw data'!$C$1:$CZ$1,0))),"-")</f>
        <v>-</v>
      </c>
      <c r="M644" s="8" t="str">
        <f>IFERROR(IF(INDEX('ce raw data'!$C$2:$CZ$3000,MATCH(1,INDEX(('ce raw data'!$A$2:$A$3000=C632)*('ce raw data'!$B$2:$B$3000=$B645),,),0),MATCH(SUBSTITUTE(M635,"Allele","Height"),'ce raw data'!$C$1:$CZ$1,0))="","-",INDEX('ce raw data'!$C$2:$CZ$3000,MATCH(1,INDEX(('ce raw data'!$A$2:$A$3000=C632)*('ce raw data'!$B$2:$B$3000=$B645),,),0),MATCH(SUBSTITUTE(M635,"Allele","Height"),'ce raw data'!$C$1:$CZ$1,0))),"-")</f>
        <v>-</v>
      </c>
      <c r="N644" s="8" t="str">
        <f>IFERROR(IF(INDEX('ce raw data'!$C$2:$CZ$3000,MATCH(1,INDEX(('ce raw data'!$A$2:$A$3000=C632)*('ce raw data'!$B$2:$B$3000=$B645),,),0),MATCH(SUBSTITUTE(N635,"Allele","Height"),'ce raw data'!$C$1:$CZ$1,0))="","-",INDEX('ce raw data'!$C$2:$CZ$3000,MATCH(1,INDEX(('ce raw data'!$A$2:$A$3000=C632)*('ce raw data'!$B$2:$B$3000=$B645),,),0),MATCH(SUBSTITUTE(N635,"Allele","Height"),'ce raw data'!$C$1:$CZ$1,0))),"-")</f>
        <v>-</v>
      </c>
    </row>
    <row r="645" spans="2:14" x14ac:dyDescent="0.4">
      <c r="B645" s="10" t="str">
        <f>'Allele Call Table'!$A$79</f>
        <v>D10S1248</v>
      </c>
      <c r="C645" s="8" t="str">
        <f>IFERROR(IF(INDEX('ce raw data'!$C$2:$CZ$3000,MATCH(1,INDEX(('ce raw data'!$A$2:$A$3000=C632)*('ce raw data'!$B$2:$B$3000=$B645),,),0),MATCH(C635,'ce raw data'!$C$1:$CZ$1,0))="","-",INDEX('ce raw data'!$C$2:$CZ$3000,MATCH(1,INDEX(('ce raw data'!$A$2:$A$3000=C632)*('ce raw data'!$B$2:$B$3000=$B645),,),0),MATCH(C635,'ce raw data'!$C$1:$CZ$1,0))),"-")</f>
        <v>-</v>
      </c>
      <c r="D645" s="8" t="str">
        <f>IFERROR(IF(INDEX('ce raw data'!$C$2:$CZ$3000,MATCH(1,INDEX(('ce raw data'!$A$2:$A$3000=C632)*('ce raw data'!$B$2:$B$3000=$B645),,),0),MATCH(D635,'ce raw data'!$C$1:$CZ$1,0))="","-",INDEX('ce raw data'!$C$2:$CZ$3000,MATCH(1,INDEX(('ce raw data'!$A$2:$A$3000=C632)*('ce raw data'!$B$2:$B$3000=$B645),,),0),MATCH(D635,'ce raw data'!$C$1:$CZ$1,0))),"-")</f>
        <v>-</v>
      </c>
      <c r="E645" s="8" t="str">
        <f>IFERROR(IF(INDEX('ce raw data'!$C$2:$CZ$3000,MATCH(1,INDEX(('ce raw data'!$A$2:$A$3000=C632)*('ce raw data'!$B$2:$B$3000=$B645),,),0),MATCH(E635,'ce raw data'!$C$1:$CZ$1,0))="","-",INDEX('ce raw data'!$C$2:$CZ$3000,MATCH(1,INDEX(('ce raw data'!$A$2:$A$3000=C632)*('ce raw data'!$B$2:$B$3000=$B645),,),0),MATCH(E635,'ce raw data'!$C$1:$CZ$1,0))),"-")</f>
        <v>-</v>
      </c>
      <c r="F645" s="8" t="str">
        <f>IFERROR(IF(INDEX('ce raw data'!$C$2:$CZ$3000,MATCH(1,INDEX(('ce raw data'!$A$2:$A$3000=C632)*('ce raw data'!$B$2:$B$3000=$B645),,),0),MATCH(F635,'ce raw data'!$C$1:$CZ$1,0))="","-",INDEX('ce raw data'!$C$2:$CZ$3000,MATCH(1,INDEX(('ce raw data'!$A$2:$A$3000=C632)*('ce raw data'!$B$2:$B$3000=$B645),,),0),MATCH(F635,'ce raw data'!$C$1:$CZ$1,0))),"-")</f>
        <v>-</v>
      </c>
      <c r="G645" s="8" t="str">
        <f>IFERROR(IF(INDEX('ce raw data'!$C$2:$CZ$3000,MATCH(1,INDEX(('ce raw data'!$A$2:$A$3000=C632)*('ce raw data'!$B$2:$B$3000=$B645),,),0),MATCH(G635,'ce raw data'!$C$1:$CZ$1,0))="","-",INDEX('ce raw data'!$C$2:$CZ$3000,MATCH(1,INDEX(('ce raw data'!$A$2:$A$3000=C632)*('ce raw data'!$B$2:$B$3000=$B645),,),0),MATCH(G635,'ce raw data'!$C$1:$CZ$1,0))),"-")</f>
        <v>-</v>
      </c>
      <c r="H645" s="8" t="str">
        <f>IFERROR(IF(INDEX('ce raw data'!$C$2:$CZ$3000,MATCH(1,INDEX(('ce raw data'!$A$2:$A$3000=C632)*('ce raw data'!$B$2:$B$3000=$B645),,),0),MATCH(H635,'ce raw data'!$C$1:$CZ$1,0))="","-",INDEX('ce raw data'!$C$2:$CZ$3000,MATCH(1,INDEX(('ce raw data'!$A$2:$A$3000=C632)*('ce raw data'!$B$2:$B$3000=$B645),,),0),MATCH(H635,'ce raw data'!$C$1:$CZ$1,0))),"-")</f>
        <v>-</v>
      </c>
      <c r="I645" s="8" t="str">
        <f>IFERROR(IF(INDEX('ce raw data'!$C$2:$CZ$3000,MATCH(1,INDEX(('ce raw data'!$A$2:$A$3000=C632)*('ce raw data'!$B$2:$B$3000=$B645),,),0),MATCH(I635,'ce raw data'!$C$1:$CZ$1,0))="","-",INDEX('ce raw data'!$C$2:$CZ$3000,MATCH(1,INDEX(('ce raw data'!$A$2:$A$3000=C632)*('ce raw data'!$B$2:$B$3000=$B645),,),0),MATCH(I635,'ce raw data'!$C$1:$CZ$1,0))),"-")</f>
        <v>-</v>
      </c>
      <c r="J645" s="8" t="str">
        <f>IFERROR(IF(INDEX('ce raw data'!$C$2:$CZ$3000,MATCH(1,INDEX(('ce raw data'!$A$2:$A$3000=C632)*('ce raw data'!$B$2:$B$3000=$B645),,),0),MATCH(J635,'ce raw data'!$C$1:$CZ$1,0))="","-",INDEX('ce raw data'!$C$2:$CZ$3000,MATCH(1,INDEX(('ce raw data'!$A$2:$A$3000=C632)*('ce raw data'!$B$2:$B$3000=$B645),,),0),MATCH(J635,'ce raw data'!$C$1:$CZ$1,0))),"-")</f>
        <v>-</v>
      </c>
      <c r="K645" s="8" t="str">
        <f>IFERROR(IF(INDEX('ce raw data'!$C$2:$CZ$3000,MATCH(1,INDEX(('ce raw data'!$A$2:$A$3000=C632)*('ce raw data'!$B$2:$B$3000=$B645),,),0),MATCH(K635,'ce raw data'!$C$1:$CZ$1,0))="","-",INDEX('ce raw data'!$C$2:$CZ$3000,MATCH(1,INDEX(('ce raw data'!$A$2:$A$3000=C632)*('ce raw data'!$B$2:$B$3000=$B645),,),0),MATCH(K635,'ce raw data'!$C$1:$CZ$1,0))),"-")</f>
        <v>-</v>
      </c>
      <c r="L645" s="8" t="str">
        <f>IFERROR(IF(INDEX('ce raw data'!$C$2:$CZ$3000,MATCH(1,INDEX(('ce raw data'!$A$2:$A$3000=C632)*('ce raw data'!$B$2:$B$3000=$B645),,),0),MATCH(L635,'ce raw data'!$C$1:$CZ$1,0))="","-",INDEX('ce raw data'!$C$2:$CZ$3000,MATCH(1,INDEX(('ce raw data'!$A$2:$A$3000=C632)*('ce raw data'!$B$2:$B$3000=$B645),,),0),MATCH(L635,'ce raw data'!$C$1:$CZ$1,0))),"-")</f>
        <v>-</v>
      </c>
      <c r="M645" s="8" t="str">
        <f>IFERROR(IF(INDEX('ce raw data'!$C$2:$CZ$3000,MATCH(1,INDEX(('ce raw data'!$A$2:$A$3000=C632)*('ce raw data'!$B$2:$B$3000=$B645),,),0),MATCH(M635,'ce raw data'!$C$1:$CZ$1,0))="","-",INDEX('ce raw data'!$C$2:$CZ$3000,MATCH(1,INDEX(('ce raw data'!$A$2:$A$3000=C632)*('ce raw data'!$B$2:$B$3000=$B645),,),0),MATCH(M635,'ce raw data'!$C$1:$CZ$1,0))),"-")</f>
        <v>-</v>
      </c>
      <c r="N645" s="8" t="str">
        <f>IFERROR(IF(INDEX('ce raw data'!$C$2:$CZ$3000,MATCH(1,INDEX(('ce raw data'!$A$2:$A$3000=C632)*('ce raw data'!$B$2:$B$3000=$B645),,),0),MATCH(N635,'ce raw data'!$C$1:$CZ$1,0))="","-",INDEX('ce raw data'!$C$2:$CZ$3000,MATCH(1,INDEX(('ce raw data'!$A$2:$A$3000=C632)*('ce raw data'!$B$2:$B$3000=$B645),,),0),MATCH(N635,'ce raw data'!$C$1:$CZ$1,0))),"-")</f>
        <v>-</v>
      </c>
    </row>
    <row r="646" spans="2:14" hidden="1" x14ac:dyDescent="0.4">
      <c r="B646" s="10"/>
      <c r="C646" s="8" t="str">
        <f>IFERROR(IF(INDEX('ce raw data'!$C$2:$CZ$3000,MATCH(1,INDEX(('ce raw data'!$A$2:$A$3000=C632)*('ce raw data'!$B$2:$B$3000=$B647),,),0),MATCH(SUBSTITUTE(C635,"Allele","Height"),'ce raw data'!$C$1:$CZ$1,0))="","-",INDEX('ce raw data'!$C$2:$CZ$3000,MATCH(1,INDEX(('ce raw data'!$A$2:$A$3000=C632)*('ce raw data'!$B$2:$B$3000=$B647),,),0),MATCH(SUBSTITUTE(C635,"Allele","Height"),'ce raw data'!$C$1:$CZ$1,0))),"-")</f>
        <v>-</v>
      </c>
      <c r="D646" s="8" t="str">
        <f>IFERROR(IF(INDEX('ce raw data'!$C$2:$CZ$3000,MATCH(1,INDEX(('ce raw data'!$A$2:$A$3000=C632)*('ce raw data'!$B$2:$B$3000=$B647),,),0),MATCH(SUBSTITUTE(D635,"Allele","Height"),'ce raw data'!$C$1:$CZ$1,0))="","-",INDEX('ce raw data'!$C$2:$CZ$3000,MATCH(1,INDEX(('ce raw data'!$A$2:$A$3000=C632)*('ce raw data'!$B$2:$B$3000=$B647),,),0),MATCH(SUBSTITUTE(D635,"Allele","Height"),'ce raw data'!$C$1:$CZ$1,0))),"-")</f>
        <v>-</v>
      </c>
      <c r="E646" s="8" t="str">
        <f>IFERROR(IF(INDEX('ce raw data'!$C$2:$CZ$3000,MATCH(1,INDEX(('ce raw data'!$A$2:$A$3000=C632)*('ce raw data'!$B$2:$B$3000=$B647),,),0),MATCH(SUBSTITUTE(E635,"Allele","Height"),'ce raw data'!$C$1:$CZ$1,0))="","-",INDEX('ce raw data'!$C$2:$CZ$3000,MATCH(1,INDEX(('ce raw data'!$A$2:$A$3000=C632)*('ce raw data'!$B$2:$B$3000=$B647),,),0),MATCH(SUBSTITUTE(E635,"Allele","Height"),'ce raw data'!$C$1:$CZ$1,0))),"-")</f>
        <v>-</v>
      </c>
      <c r="F646" s="8" t="str">
        <f>IFERROR(IF(INDEX('ce raw data'!$C$2:$CZ$3000,MATCH(1,INDEX(('ce raw data'!$A$2:$A$3000=C632)*('ce raw data'!$B$2:$B$3000=$B647),,),0),MATCH(SUBSTITUTE(F635,"Allele","Height"),'ce raw data'!$C$1:$CZ$1,0))="","-",INDEX('ce raw data'!$C$2:$CZ$3000,MATCH(1,INDEX(('ce raw data'!$A$2:$A$3000=C632)*('ce raw data'!$B$2:$B$3000=$B647),,),0),MATCH(SUBSTITUTE(F635,"Allele","Height"),'ce raw data'!$C$1:$CZ$1,0))),"-")</f>
        <v>-</v>
      </c>
      <c r="G646" s="8" t="str">
        <f>IFERROR(IF(INDEX('ce raw data'!$C$2:$CZ$3000,MATCH(1,INDEX(('ce raw data'!$A$2:$A$3000=C632)*('ce raw data'!$B$2:$B$3000=$B647),,),0),MATCH(SUBSTITUTE(G635,"Allele","Height"),'ce raw data'!$C$1:$CZ$1,0))="","-",INDEX('ce raw data'!$C$2:$CZ$3000,MATCH(1,INDEX(('ce raw data'!$A$2:$A$3000=C632)*('ce raw data'!$B$2:$B$3000=$B647),,),0),MATCH(SUBSTITUTE(G635,"Allele","Height"),'ce raw data'!$C$1:$CZ$1,0))),"-")</f>
        <v>-</v>
      </c>
      <c r="H646" s="8" t="str">
        <f>IFERROR(IF(INDEX('ce raw data'!$C$2:$CZ$3000,MATCH(1,INDEX(('ce raw data'!$A$2:$A$3000=C632)*('ce raw data'!$B$2:$B$3000=$B647),,),0),MATCH(SUBSTITUTE(H635,"Allele","Height"),'ce raw data'!$C$1:$CZ$1,0))="","-",INDEX('ce raw data'!$C$2:$CZ$3000,MATCH(1,INDEX(('ce raw data'!$A$2:$A$3000=C632)*('ce raw data'!$B$2:$B$3000=$B647),,),0),MATCH(SUBSTITUTE(H635,"Allele","Height"),'ce raw data'!$C$1:$CZ$1,0))),"-")</f>
        <v>-</v>
      </c>
      <c r="I646" s="8" t="str">
        <f>IFERROR(IF(INDEX('ce raw data'!$C$2:$CZ$3000,MATCH(1,INDEX(('ce raw data'!$A$2:$A$3000=C632)*('ce raw data'!$B$2:$B$3000=$B647),,),0),MATCH(SUBSTITUTE(I635,"Allele","Height"),'ce raw data'!$C$1:$CZ$1,0))="","-",INDEX('ce raw data'!$C$2:$CZ$3000,MATCH(1,INDEX(('ce raw data'!$A$2:$A$3000=C632)*('ce raw data'!$B$2:$B$3000=$B647),,),0),MATCH(SUBSTITUTE(I635,"Allele","Height"),'ce raw data'!$C$1:$CZ$1,0))),"-")</f>
        <v>-</v>
      </c>
      <c r="J646" s="8" t="str">
        <f>IFERROR(IF(INDEX('ce raw data'!$C$2:$CZ$3000,MATCH(1,INDEX(('ce raw data'!$A$2:$A$3000=C632)*('ce raw data'!$B$2:$B$3000=$B647),,),0),MATCH(SUBSTITUTE(J635,"Allele","Height"),'ce raw data'!$C$1:$CZ$1,0))="","-",INDEX('ce raw data'!$C$2:$CZ$3000,MATCH(1,INDEX(('ce raw data'!$A$2:$A$3000=C632)*('ce raw data'!$B$2:$B$3000=$B647),,),0),MATCH(SUBSTITUTE(J635,"Allele","Height"),'ce raw data'!$C$1:$CZ$1,0))),"-")</f>
        <v>-</v>
      </c>
      <c r="K646" s="8" t="str">
        <f>IFERROR(IF(INDEX('ce raw data'!$C$2:$CZ$3000,MATCH(1,INDEX(('ce raw data'!$A$2:$A$3000=C632)*('ce raw data'!$B$2:$B$3000=$B647),,),0),MATCH(SUBSTITUTE(K635,"Allele","Height"),'ce raw data'!$C$1:$CZ$1,0))="","-",INDEX('ce raw data'!$C$2:$CZ$3000,MATCH(1,INDEX(('ce raw data'!$A$2:$A$3000=C632)*('ce raw data'!$B$2:$B$3000=$B647),,),0),MATCH(SUBSTITUTE(K635,"Allele","Height"),'ce raw data'!$C$1:$CZ$1,0))),"-")</f>
        <v>-</v>
      </c>
      <c r="L646" s="8" t="str">
        <f>IFERROR(IF(INDEX('ce raw data'!$C$2:$CZ$3000,MATCH(1,INDEX(('ce raw data'!$A$2:$A$3000=C632)*('ce raw data'!$B$2:$B$3000=$B647),,),0),MATCH(SUBSTITUTE(L635,"Allele","Height"),'ce raw data'!$C$1:$CZ$1,0))="","-",INDEX('ce raw data'!$C$2:$CZ$3000,MATCH(1,INDEX(('ce raw data'!$A$2:$A$3000=C632)*('ce raw data'!$B$2:$B$3000=$B647),,),0),MATCH(SUBSTITUTE(L635,"Allele","Height"),'ce raw data'!$C$1:$CZ$1,0))),"-")</f>
        <v>-</v>
      </c>
      <c r="M646" s="8" t="str">
        <f>IFERROR(IF(INDEX('ce raw data'!$C$2:$CZ$3000,MATCH(1,INDEX(('ce raw data'!$A$2:$A$3000=C632)*('ce raw data'!$B$2:$B$3000=$B647),,),0),MATCH(SUBSTITUTE(M635,"Allele","Height"),'ce raw data'!$C$1:$CZ$1,0))="","-",INDEX('ce raw data'!$C$2:$CZ$3000,MATCH(1,INDEX(('ce raw data'!$A$2:$A$3000=C632)*('ce raw data'!$B$2:$B$3000=$B647),,),0),MATCH(SUBSTITUTE(M635,"Allele","Height"),'ce raw data'!$C$1:$CZ$1,0))),"-")</f>
        <v>-</v>
      </c>
      <c r="N646" s="8" t="str">
        <f>IFERROR(IF(INDEX('ce raw data'!$C$2:$CZ$3000,MATCH(1,INDEX(('ce raw data'!$A$2:$A$3000=C632)*('ce raw data'!$B$2:$B$3000=$B647),,),0),MATCH(SUBSTITUTE(N635,"Allele","Height"),'ce raw data'!$C$1:$CZ$1,0))="","-",INDEX('ce raw data'!$C$2:$CZ$3000,MATCH(1,INDEX(('ce raw data'!$A$2:$A$3000=C632)*('ce raw data'!$B$2:$B$3000=$B647),,),0),MATCH(SUBSTITUTE(N635,"Allele","Height"),'ce raw data'!$C$1:$CZ$1,0))),"-")</f>
        <v>-</v>
      </c>
    </row>
    <row r="647" spans="2:14" x14ac:dyDescent="0.4">
      <c r="B647" s="10" t="str">
        <f>'Allele Call Table'!$A$81</f>
        <v>D13S317</v>
      </c>
      <c r="C647" s="8" t="str">
        <f>IFERROR(IF(INDEX('ce raw data'!$C$2:$CZ$3000,MATCH(1,INDEX(('ce raw data'!$A$2:$A$3000=C632)*('ce raw data'!$B$2:$B$3000=$B647),,),0),MATCH(C635,'ce raw data'!$C$1:$CZ$1,0))="","-",INDEX('ce raw data'!$C$2:$CZ$3000,MATCH(1,INDEX(('ce raw data'!$A$2:$A$3000=C632)*('ce raw data'!$B$2:$B$3000=$B647),,),0),MATCH(C635,'ce raw data'!$C$1:$CZ$1,0))),"-")</f>
        <v>-</v>
      </c>
      <c r="D647" s="8" t="str">
        <f>IFERROR(IF(INDEX('ce raw data'!$C$2:$CZ$3000,MATCH(1,INDEX(('ce raw data'!$A$2:$A$3000=C632)*('ce raw data'!$B$2:$B$3000=$B647),,),0),MATCH(D635,'ce raw data'!$C$1:$CZ$1,0))="","-",INDEX('ce raw data'!$C$2:$CZ$3000,MATCH(1,INDEX(('ce raw data'!$A$2:$A$3000=C632)*('ce raw data'!$B$2:$B$3000=$B647),,),0),MATCH(D635,'ce raw data'!$C$1:$CZ$1,0))),"-")</f>
        <v>-</v>
      </c>
      <c r="E647" s="8" t="str">
        <f>IFERROR(IF(INDEX('ce raw data'!$C$2:$CZ$3000,MATCH(1,INDEX(('ce raw data'!$A$2:$A$3000=C632)*('ce raw data'!$B$2:$B$3000=$B647),,),0),MATCH(E635,'ce raw data'!$C$1:$CZ$1,0))="","-",INDEX('ce raw data'!$C$2:$CZ$3000,MATCH(1,INDEX(('ce raw data'!$A$2:$A$3000=C632)*('ce raw data'!$B$2:$B$3000=$B647),,),0),MATCH(E635,'ce raw data'!$C$1:$CZ$1,0))),"-")</f>
        <v>-</v>
      </c>
      <c r="F647" s="8" t="str">
        <f>IFERROR(IF(INDEX('ce raw data'!$C$2:$CZ$3000,MATCH(1,INDEX(('ce raw data'!$A$2:$A$3000=C632)*('ce raw data'!$B$2:$B$3000=$B647),,),0),MATCH(F635,'ce raw data'!$C$1:$CZ$1,0))="","-",INDEX('ce raw data'!$C$2:$CZ$3000,MATCH(1,INDEX(('ce raw data'!$A$2:$A$3000=C632)*('ce raw data'!$B$2:$B$3000=$B647),,),0),MATCH(F635,'ce raw data'!$C$1:$CZ$1,0))),"-")</f>
        <v>-</v>
      </c>
      <c r="G647" s="8" t="str">
        <f>IFERROR(IF(INDEX('ce raw data'!$C$2:$CZ$3000,MATCH(1,INDEX(('ce raw data'!$A$2:$A$3000=C632)*('ce raw data'!$B$2:$B$3000=$B647),,),0),MATCH(G635,'ce raw data'!$C$1:$CZ$1,0))="","-",INDEX('ce raw data'!$C$2:$CZ$3000,MATCH(1,INDEX(('ce raw data'!$A$2:$A$3000=C632)*('ce raw data'!$B$2:$B$3000=$B647),,),0),MATCH(G635,'ce raw data'!$C$1:$CZ$1,0))),"-")</f>
        <v>-</v>
      </c>
      <c r="H647" s="8" t="str">
        <f>IFERROR(IF(INDEX('ce raw data'!$C$2:$CZ$3000,MATCH(1,INDEX(('ce raw data'!$A$2:$A$3000=C632)*('ce raw data'!$B$2:$B$3000=$B647),,),0),MATCH(H635,'ce raw data'!$C$1:$CZ$1,0))="","-",INDEX('ce raw data'!$C$2:$CZ$3000,MATCH(1,INDEX(('ce raw data'!$A$2:$A$3000=C632)*('ce raw data'!$B$2:$B$3000=$B647),,),0),MATCH(H635,'ce raw data'!$C$1:$CZ$1,0))),"-")</f>
        <v>-</v>
      </c>
      <c r="I647" s="8" t="str">
        <f>IFERROR(IF(INDEX('ce raw data'!$C$2:$CZ$3000,MATCH(1,INDEX(('ce raw data'!$A$2:$A$3000=C632)*('ce raw data'!$B$2:$B$3000=$B647),,),0),MATCH(I635,'ce raw data'!$C$1:$CZ$1,0))="","-",INDEX('ce raw data'!$C$2:$CZ$3000,MATCH(1,INDEX(('ce raw data'!$A$2:$A$3000=C632)*('ce raw data'!$B$2:$B$3000=$B647),,),0),MATCH(I635,'ce raw data'!$C$1:$CZ$1,0))),"-")</f>
        <v>-</v>
      </c>
      <c r="J647" s="8" t="str">
        <f>IFERROR(IF(INDEX('ce raw data'!$C$2:$CZ$3000,MATCH(1,INDEX(('ce raw data'!$A$2:$A$3000=C632)*('ce raw data'!$B$2:$B$3000=$B647),,),0),MATCH(J635,'ce raw data'!$C$1:$CZ$1,0))="","-",INDEX('ce raw data'!$C$2:$CZ$3000,MATCH(1,INDEX(('ce raw data'!$A$2:$A$3000=C632)*('ce raw data'!$B$2:$B$3000=$B647),,),0),MATCH(J635,'ce raw data'!$C$1:$CZ$1,0))),"-")</f>
        <v>-</v>
      </c>
      <c r="K647" s="8" t="str">
        <f>IFERROR(IF(INDEX('ce raw data'!$C$2:$CZ$3000,MATCH(1,INDEX(('ce raw data'!$A$2:$A$3000=C632)*('ce raw data'!$B$2:$B$3000=$B647),,),0),MATCH(K635,'ce raw data'!$C$1:$CZ$1,0))="","-",INDEX('ce raw data'!$C$2:$CZ$3000,MATCH(1,INDEX(('ce raw data'!$A$2:$A$3000=C632)*('ce raw data'!$B$2:$B$3000=$B647),,),0),MATCH(K635,'ce raw data'!$C$1:$CZ$1,0))),"-")</f>
        <v>-</v>
      </c>
      <c r="L647" s="8" t="str">
        <f>IFERROR(IF(INDEX('ce raw data'!$C$2:$CZ$3000,MATCH(1,INDEX(('ce raw data'!$A$2:$A$3000=C632)*('ce raw data'!$B$2:$B$3000=$B647),,),0),MATCH(L635,'ce raw data'!$C$1:$CZ$1,0))="","-",INDEX('ce raw data'!$C$2:$CZ$3000,MATCH(1,INDEX(('ce raw data'!$A$2:$A$3000=C632)*('ce raw data'!$B$2:$B$3000=$B647),,),0),MATCH(L635,'ce raw data'!$C$1:$CZ$1,0))),"-")</f>
        <v>-</v>
      </c>
      <c r="M647" s="8" t="str">
        <f>IFERROR(IF(INDEX('ce raw data'!$C$2:$CZ$3000,MATCH(1,INDEX(('ce raw data'!$A$2:$A$3000=C632)*('ce raw data'!$B$2:$B$3000=$B647),,),0),MATCH(M635,'ce raw data'!$C$1:$CZ$1,0))="","-",INDEX('ce raw data'!$C$2:$CZ$3000,MATCH(1,INDEX(('ce raw data'!$A$2:$A$3000=C632)*('ce raw data'!$B$2:$B$3000=$B647),,),0),MATCH(M635,'ce raw data'!$C$1:$CZ$1,0))),"-")</f>
        <v>-</v>
      </c>
      <c r="N647" s="8" t="str">
        <f>IFERROR(IF(INDEX('ce raw data'!$C$2:$CZ$3000,MATCH(1,INDEX(('ce raw data'!$A$2:$A$3000=C632)*('ce raw data'!$B$2:$B$3000=$B647),,),0),MATCH(N635,'ce raw data'!$C$1:$CZ$1,0))="","-",INDEX('ce raw data'!$C$2:$CZ$3000,MATCH(1,INDEX(('ce raw data'!$A$2:$A$3000=C632)*('ce raw data'!$B$2:$B$3000=$B647),,),0),MATCH(N635,'ce raw data'!$C$1:$CZ$1,0))),"-")</f>
        <v>-</v>
      </c>
    </row>
    <row r="648" spans="2:14" hidden="1" x14ac:dyDescent="0.4">
      <c r="B648" s="10"/>
      <c r="C648" s="8" t="str">
        <f>IFERROR(IF(INDEX('ce raw data'!$C$2:$CZ$3000,MATCH(1,INDEX(('ce raw data'!$A$2:$A$3000=C632)*('ce raw data'!$B$2:$B$3000=$B649),,),0),MATCH(SUBSTITUTE(C635,"Allele","Height"),'ce raw data'!$C$1:$CZ$1,0))="","-",INDEX('ce raw data'!$C$2:$CZ$3000,MATCH(1,INDEX(('ce raw data'!$A$2:$A$3000=C632)*('ce raw data'!$B$2:$B$3000=$B649),,),0),MATCH(SUBSTITUTE(C635,"Allele","Height"),'ce raw data'!$C$1:$CZ$1,0))),"-")</f>
        <v>-</v>
      </c>
      <c r="D648" s="8" t="str">
        <f>IFERROR(IF(INDEX('ce raw data'!$C$2:$CZ$3000,MATCH(1,INDEX(('ce raw data'!$A$2:$A$3000=C632)*('ce raw data'!$B$2:$B$3000=$B649),,),0),MATCH(SUBSTITUTE(D635,"Allele","Height"),'ce raw data'!$C$1:$CZ$1,0))="","-",INDEX('ce raw data'!$C$2:$CZ$3000,MATCH(1,INDEX(('ce raw data'!$A$2:$A$3000=C632)*('ce raw data'!$B$2:$B$3000=$B649),,),0),MATCH(SUBSTITUTE(D635,"Allele","Height"),'ce raw data'!$C$1:$CZ$1,0))),"-")</f>
        <v>-</v>
      </c>
      <c r="E648" s="8" t="str">
        <f>IFERROR(IF(INDEX('ce raw data'!$C$2:$CZ$3000,MATCH(1,INDEX(('ce raw data'!$A$2:$A$3000=C632)*('ce raw data'!$B$2:$B$3000=$B649),,),0),MATCH(SUBSTITUTE(E635,"Allele","Height"),'ce raw data'!$C$1:$CZ$1,0))="","-",INDEX('ce raw data'!$C$2:$CZ$3000,MATCH(1,INDEX(('ce raw data'!$A$2:$A$3000=C632)*('ce raw data'!$B$2:$B$3000=$B649),,),0),MATCH(SUBSTITUTE(E635,"Allele","Height"),'ce raw data'!$C$1:$CZ$1,0))),"-")</f>
        <v>-</v>
      </c>
      <c r="F648" s="8" t="str">
        <f>IFERROR(IF(INDEX('ce raw data'!$C$2:$CZ$3000,MATCH(1,INDEX(('ce raw data'!$A$2:$A$3000=C632)*('ce raw data'!$B$2:$B$3000=$B649),,),0),MATCH(SUBSTITUTE(F635,"Allele","Height"),'ce raw data'!$C$1:$CZ$1,0))="","-",INDEX('ce raw data'!$C$2:$CZ$3000,MATCH(1,INDEX(('ce raw data'!$A$2:$A$3000=C632)*('ce raw data'!$B$2:$B$3000=$B649),,),0),MATCH(SUBSTITUTE(F635,"Allele","Height"),'ce raw data'!$C$1:$CZ$1,0))),"-")</f>
        <v>-</v>
      </c>
      <c r="G648" s="8" t="str">
        <f>IFERROR(IF(INDEX('ce raw data'!$C$2:$CZ$3000,MATCH(1,INDEX(('ce raw data'!$A$2:$A$3000=C632)*('ce raw data'!$B$2:$B$3000=$B649),,),0),MATCH(SUBSTITUTE(G635,"Allele","Height"),'ce raw data'!$C$1:$CZ$1,0))="","-",INDEX('ce raw data'!$C$2:$CZ$3000,MATCH(1,INDEX(('ce raw data'!$A$2:$A$3000=C632)*('ce raw data'!$B$2:$B$3000=$B649),,),0),MATCH(SUBSTITUTE(G635,"Allele","Height"),'ce raw data'!$C$1:$CZ$1,0))),"-")</f>
        <v>-</v>
      </c>
      <c r="H648" s="8" t="str">
        <f>IFERROR(IF(INDEX('ce raw data'!$C$2:$CZ$3000,MATCH(1,INDEX(('ce raw data'!$A$2:$A$3000=C632)*('ce raw data'!$B$2:$B$3000=$B649),,),0),MATCH(SUBSTITUTE(H635,"Allele","Height"),'ce raw data'!$C$1:$CZ$1,0))="","-",INDEX('ce raw data'!$C$2:$CZ$3000,MATCH(1,INDEX(('ce raw data'!$A$2:$A$3000=C632)*('ce raw data'!$B$2:$B$3000=$B649),,),0),MATCH(SUBSTITUTE(H635,"Allele","Height"),'ce raw data'!$C$1:$CZ$1,0))),"-")</f>
        <v>-</v>
      </c>
      <c r="I648" s="8" t="str">
        <f>IFERROR(IF(INDEX('ce raw data'!$C$2:$CZ$3000,MATCH(1,INDEX(('ce raw data'!$A$2:$A$3000=C632)*('ce raw data'!$B$2:$B$3000=$B649),,),0),MATCH(SUBSTITUTE(I635,"Allele","Height"),'ce raw data'!$C$1:$CZ$1,0))="","-",INDEX('ce raw data'!$C$2:$CZ$3000,MATCH(1,INDEX(('ce raw data'!$A$2:$A$3000=C632)*('ce raw data'!$B$2:$B$3000=$B649),,),0),MATCH(SUBSTITUTE(I635,"Allele","Height"),'ce raw data'!$C$1:$CZ$1,0))),"-")</f>
        <v>-</v>
      </c>
      <c r="J648" s="8" t="str">
        <f>IFERROR(IF(INDEX('ce raw data'!$C$2:$CZ$3000,MATCH(1,INDEX(('ce raw data'!$A$2:$A$3000=C632)*('ce raw data'!$B$2:$B$3000=$B649),,),0),MATCH(SUBSTITUTE(J635,"Allele","Height"),'ce raw data'!$C$1:$CZ$1,0))="","-",INDEX('ce raw data'!$C$2:$CZ$3000,MATCH(1,INDEX(('ce raw data'!$A$2:$A$3000=C632)*('ce raw data'!$B$2:$B$3000=$B649),,),0),MATCH(SUBSTITUTE(J635,"Allele","Height"),'ce raw data'!$C$1:$CZ$1,0))),"-")</f>
        <v>-</v>
      </c>
      <c r="K648" s="8" t="str">
        <f>IFERROR(IF(INDEX('ce raw data'!$C$2:$CZ$3000,MATCH(1,INDEX(('ce raw data'!$A$2:$A$3000=C632)*('ce raw data'!$B$2:$B$3000=$B649),,),0),MATCH(SUBSTITUTE(K635,"Allele","Height"),'ce raw data'!$C$1:$CZ$1,0))="","-",INDEX('ce raw data'!$C$2:$CZ$3000,MATCH(1,INDEX(('ce raw data'!$A$2:$A$3000=C632)*('ce raw data'!$B$2:$B$3000=$B649),,),0),MATCH(SUBSTITUTE(K635,"Allele","Height"),'ce raw data'!$C$1:$CZ$1,0))),"-")</f>
        <v>-</v>
      </c>
      <c r="L648" s="8" t="str">
        <f>IFERROR(IF(INDEX('ce raw data'!$C$2:$CZ$3000,MATCH(1,INDEX(('ce raw data'!$A$2:$A$3000=C632)*('ce raw data'!$B$2:$B$3000=$B649),,),0),MATCH(SUBSTITUTE(L635,"Allele","Height"),'ce raw data'!$C$1:$CZ$1,0))="","-",INDEX('ce raw data'!$C$2:$CZ$3000,MATCH(1,INDEX(('ce raw data'!$A$2:$A$3000=C632)*('ce raw data'!$B$2:$B$3000=$B649),,),0),MATCH(SUBSTITUTE(L635,"Allele","Height"),'ce raw data'!$C$1:$CZ$1,0))),"-")</f>
        <v>-</v>
      </c>
      <c r="M648" s="8" t="str">
        <f>IFERROR(IF(INDEX('ce raw data'!$C$2:$CZ$3000,MATCH(1,INDEX(('ce raw data'!$A$2:$A$3000=C632)*('ce raw data'!$B$2:$B$3000=$B649),,),0),MATCH(SUBSTITUTE(M635,"Allele","Height"),'ce raw data'!$C$1:$CZ$1,0))="","-",INDEX('ce raw data'!$C$2:$CZ$3000,MATCH(1,INDEX(('ce raw data'!$A$2:$A$3000=C632)*('ce raw data'!$B$2:$B$3000=$B649),,),0),MATCH(SUBSTITUTE(M635,"Allele","Height"),'ce raw data'!$C$1:$CZ$1,0))),"-")</f>
        <v>-</v>
      </c>
      <c r="N648" s="8" t="str">
        <f>IFERROR(IF(INDEX('ce raw data'!$C$2:$CZ$3000,MATCH(1,INDEX(('ce raw data'!$A$2:$A$3000=C632)*('ce raw data'!$B$2:$B$3000=$B649),,),0),MATCH(SUBSTITUTE(N635,"Allele","Height"),'ce raw data'!$C$1:$CZ$1,0))="","-",INDEX('ce raw data'!$C$2:$CZ$3000,MATCH(1,INDEX(('ce raw data'!$A$2:$A$3000=C632)*('ce raw data'!$B$2:$B$3000=$B649),,),0),MATCH(SUBSTITUTE(N635,"Allele","Height"),'ce raw data'!$C$1:$CZ$1,0))),"-")</f>
        <v>-</v>
      </c>
    </row>
    <row r="649" spans="2:14" x14ac:dyDescent="0.4">
      <c r="B649" s="10" t="str">
        <f>'Allele Call Table'!$A$83</f>
        <v>Penta E</v>
      </c>
      <c r="C649" s="8" t="str">
        <f>IFERROR(IF(INDEX('ce raw data'!$C$2:$CZ$3000,MATCH(1,INDEX(('ce raw data'!$A$2:$A$3000=C632)*('ce raw data'!$B$2:$B$3000=$B649),,),0),MATCH(C635,'ce raw data'!$C$1:$CZ$1,0))="","-",INDEX('ce raw data'!$C$2:$CZ$3000,MATCH(1,INDEX(('ce raw data'!$A$2:$A$3000=C632)*('ce raw data'!$B$2:$B$3000=$B649),,),0),MATCH(C635,'ce raw data'!$C$1:$CZ$1,0))),"-")</f>
        <v>-</v>
      </c>
      <c r="D649" s="8" t="str">
        <f>IFERROR(IF(INDEX('ce raw data'!$C$2:$CZ$3000,MATCH(1,INDEX(('ce raw data'!$A$2:$A$3000=C632)*('ce raw data'!$B$2:$B$3000=$B649),,),0),MATCH(D635,'ce raw data'!$C$1:$CZ$1,0))="","-",INDEX('ce raw data'!$C$2:$CZ$3000,MATCH(1,INDEX(('ce raw data'!$A$2:$A$3000=C632)*('ce raw data'!$B$2:$B$3000=$B649),,),0),MATCH(D635,'ce raw data'!$C$1:$CZ$1,0))),"-")</f>
        <v>-</v>
      </c>
      <c r="E649" s="8" t="str">
        <f>IFERROR(IF(INDEX('ce raw data'!$C$2:$CZ$3000,MATCH(1,INDEX(('ce raw data'!$A$2:$A$3000=C632)*('ce raw data'!$B$2:$B$3000=$B649),,),0),MATCH(E635,'ce raw data'!$C$1:$CZ$1,0))="","-",INDEX('ce raw data'!$C$2:$CZ$3000,MATCH(1,INDEX(('ce raw data'!$A$2:$A$3000=C632)*('ce raw data'!$B$2:$B$3000=$B649),,),0),MATCH(E635,'ce raw data'!$C$1:$CZ$1,0))),"-")</f>
        <v>-</v>
      </c>
      <c r="F649" s="8" t="str">
        <f>IFERROR(IF(INDEX('ce raw data'!$C$2:$CZ$3000,MATCH(1,INDEX(('ce raw data'!$A$2:$A$3000=C632)*('ce raw data'!$B$2:$B$3000=$B649),,),0),MATCH(F635,'ce raw data'!$C$1:$CZ$1,0))="","-",INDEX('ce raw data'!$C$2:$CZ$3000,MATCH(1,INDEX(('ce raw data'!$A$2:$A$3000=C632)*('ce raw data'!$B$2:$B$3000=$B649),,),0),MATCH(F635,'ce raw data'!$C$1:$CZ$1,0))),"-")</f>
        <v>-</v>
      </c>
      <c r="G649" s="8" t="str">
        <f>IFERROR(IF(INDEX('ce raw data'!$C$2:$CZ$3000,MATCH(1,INDEX(('ce raw data'!$A$2:$A$3000=C632)*('ce raw data'!$B$2:$B$3000=$B649),,),0),MATCH(G635,'ce raw data'!$C$1:$CZ$1,0))="","-",INDEX('ce raw data'!$C$2:$CZ$3000,MATCH(1,INDEX(('ce raw data'!$A$2:$A$3000=C632)*('ce raw data'!$B$2:$B$3000=$B649),,),0),MATCH(G635,'ce raw data'!$C$1:$CZ$1,0))),"-")</f>
        <v>-</v>
      </c>
      <c r="H649" s="8" t="str">
        <f>IFERROR(IF(INDEX('ce raw data'!$C$2:$CZ$3000,MATCH(1,INDEX(('ce raw data'!$A$2:$A$3000=C632)*('ce raw data'!$B$2:$B$3000=$B649),,),0),MATCH(H635,'ce raw data'!$C$1:$CZ$1,0))="","-",INDEX('ce raw data'!$C$2:$CZ$3000,MATCH(1,INDEX(('ce raw data'!$A$2:$A$3000=C632)*('ce raw data'!$B$2:$B$3000=$B649),,),0),MATCH(H635,'ce raw data'!$C$1:$CZ$1,0))),"-")</f>
        <v>-</v>
      </c>
      <c r="I649" s="8" t="str">
        <f>IFERROR(IF(INDEX('ce raw data'!$C$2:$CZ$3000,MATCH(1,INDEX(('ce raw data'!$A$2:$A$3000=C632)*('ce raw data'!$B$2:$B$3000=$B649),,),0),MATCH(I635,'ce raw data'!$C$1:$CZ$1,0))="","-",INDEX('ce raw data'!$C$2:$CZ$3000,MATCH(1,INDEX(('ce raw data'!$A$2:$A$3000=C632)*('ce raw data'!$B$2:$B$3000=$B649),,),0),MATCH(I635,'ce raw data'!$C$1:$CZ$1,0))),"-")</f>
        <v>-</v>
      </c>
      <c r="J649" s="8" t="str">
        <f>IFERROR(IF(INDEX('ce raw data'!$C$2:$CZ$3000,MATCH(1,INDEX(('ce raw data'!$A$2:$A$3000=C632)*('ce raw data'!$B$2:$B$3000=$B649),,),0),MATCH(J635,'ce raw data'!$C$1:$CZ$1,0))="","-",INDEX('ce raw data'!$C$2:$CZ$3000,MATCH(1,INDEX(('ce raw data'!$A$2:$A$3000=C632)*('ce raw data'!$B$2:$B$3000=$B649),,),0),MATCH(J635,'ce raw data'!$C$1:$CZ$1,0))),"-")</f>
        <v>-</v>
      </c>
      <c r="K649" s="8" t="str">
        <f>IFERROR(IF(INDEX('ce raw data'!$C$2:$CZ$3000,MATCH(1,INDEX(('ce raw data'!$A$2:$A$3000=C632)*('ce raw data'!$B$2:$B$3000=$B649),,),0),MATCH(K635,'ce raw data'!$C$1:$CZ$1,0))="","-",INDEX('ce raw data'!$C$2:$CZ$3000,MATCH(1,INDEX(('ce raw data'!$A$2:$A$3000=C632)*('ce raw data'!$B$2:$B$3000=$B649),,),0),MATCH(K635,'ce raw data'!$C$1:$CZ$1,0))),"-")</f>
        <v>-</v>
      </c>
      <c r="L649" s="8" t="str">
        <f>IFERROR(IF(INDEX('ce raw data'!$C$2:$CZ$3000,MATCH(1,INDEX(('ce raw data'!$A$2:$A$3000=C632)*('ce raw data'!$B$2:$B$3000=$B649),,),0),MATCH(L635,'ce raw data'!$C$1:$CZ$1,0))="","-",INDEX('ce raw data'!$C$2:$CZ$3000,MATCH(1,INDEX(('ce raw data'!$A$2:$A$3000=C632)*('ce raw data'!$B$2:$B$3000=$B649),,),0),MATCH(L635,'ce raw data'!$C$1:$CZ$1,0))),"-")</f>
        <v>-</v>
      </c>
      <c r="M649" s="8" t="str">
        <f>IFERROR(IF(INDEX('ce raw data'!$C$2:$CZ$3000,MATCH(1,INDEX(('ce raw data'!$A$2:$A$3000=C632)*('ce raw data'!$B$2:$B$3000=$B649),,),0),MATCH(M635,'ce raw data'!$C$1:$CZ$1,0))="","-",INDEX('ce raw data'!$C$2:$CZ$3000,MATCH(1,INDEX(('ce raw data'!$A$2:$A$3000=C632)*('ce raw data'!$B$2:$B$3000=$B649),,),0),MATCH(M635,'ce raw data'!$C$1:$CZ$1,0))),"-")</f>
        <v>-</v>
      </c>
      <c r="N649" s="8" t="str">
        <f>IFERROR(IF(INDEX('ce raw data'!$C$2:$CZ$3000,MATCH(1,INDEX(('ce raw data'!$A$2:$A$3000=C632)*('ce raw data'!$B$2:$B$3000=$B649),,),0),MATCH(N635,'ce raw data'!$C$1:$CZ$1,0))="","-",INDEX('ce raw data'!$C$2:$CZ$3000,MATCH(1,INDEX(('ce raw data'!$A$2:$A$3000=C632)*('ce raw data'!$B$2:$B$3000=$B649),,),0),MATCH(N635,'ce raw data'!$C$1:$CZ$1,0))),"-")</f>
        <v>-</v>
      </c>
    </row>
    <row r="650" spans="2:14" hidden="1" x14ac:dyDescent="0.4">
      <c r="B650" s="10"/>
      <c r="C650" s="8" t="str">
        <f>IFERROR(IF(INDEX('ce raw data'!$C$2:$CZ$3000,MATCH(1,INDEX(('ce raw data'!$A$2:$A$3000=C632)*('ce raw data'!$B$2:$B$3000=$B651),,),0),MATCH(SUBSTITUTE(C635,"Allele","Height"),'ce raw data'!$C$1:$CZ$1,0))="","-",INDEX('ce raw data'!$C$2:$CZ$3000,MATCH(1,INDEX(('ce raw data'!$A$2:$A$3000=C632)*('ce raw data'!$B$2:$B$3000=$B651),,),0),MATCH(SUBSTITUTE(C635,"Allele","Height"),'ce raw data'!$C$1:$CZ$1,0))),"-")</f>
        <v>-</v>
      </c>
      <c r="D650" s="8" t="str">
        <f>IFERROR(IF(INDEX('ce raw data'!$C$2:$CZ$3000,MATCH(1,INDEX(('ce raw data'!$A$2:$A$3000=C632)*('ce raw data'!$B$2:$B$3000=$B651),,),0),MATCH(SUBSTITUTE(D635,"Allele","Height"),'ce raw data'!$C$1:$CZ$1,0))="","-",INDEX('ce raw data'!$C$2:$CZ$3000,MATCH(1,INDEX(('ce raw data'!$A$2:$A$3000=C632)*('ce raw data'!$B$2:$B$3000=$B651),,),0),MATCH(SUBSTITUTE(D635,"Allele","Height"),'ce raw data'!$C$1:$CZ$1,0))),"-")</f>
        <v>-</v>
      </c>
      <c r="E650" s="8" t="str">
        <f>IFERROR(IF(INDEX('ce raw data'!$C$2:$CZ$3000,MATCH(1,INDEX(('ce raw data'!$A$2:$A$3000=C632)*('ce raw data'!$B$2:$B$3000=$B651),,),0),MATCH(SUBSTITUTE(E635,"Allele","Height"),'ce raw data'!$C$1:$CZ$1,0))="","-",INDEX('ce raw data'!$C$2:$CZ$3000,MATCH(1,INDEX(('ce raw data'!$A$2:$A$3000=C632)*('ce raw data'!$B$2:$B$3000=$B651),,),0),MATCH(SUBSTITUTE(E635,"Allele","Height"),'ce raw data'!$C$1:$CZ$1,0))),"-")</f>
        <v>-</v>
      </c>
      <c r="F650" s="8" t="str">
        <f>IFERROR(IF(INDEX('ce raw data'!$C$2:$CZ$3000,MATCH(1,INDEX(('ce raw data'!$A$2:$A$3000=C632)*('ce raw data'!$B$2:$B$3000=$B651),,),0),MATCH(SUBSTITUTE(F635,"Allele","Height"),'ce raw data'!$C$1:$CZ$1,0))="","-",INDEX('ce raw data'!$C$2:$CZ$3000,MATCH(1,INDEX(('ce raw data'!$A$2:$A$3000=C632)*('ce raw data'!$B$2:$B$3000=$B651),,),0),MATCH(SUBSTITUTE(F635,"Allele","Height"),'ce raw data'!$C$1:$CZ$1,0))),"-")</f>
        <v>-</v>
      </c>
      <c r="G650" s="8" t="str">
        <f>IFERROR(IF(INDEX('ce raw data'!$C$2:$CZ$3000,MATCH(1,INDEX(('ce raw data'!$A$2:$A$3000=C632)*('ce raw data'!$B$2:$B$3000=$B651),,),0),MATCH(SUBSTITUTE(G635,"Allele","Height"),'ce raw data'!$C$1:$CZ$1,0))="","-",INDEX('ce raw data'!$C$2:$CZ$3000,MATCH(1,INDEX(('ce raw data'!$A$2:$A$3000=C632)*('ce raw data'!$B$2:$B$3000=$B651),,),0),MATCH(SUBSTITUTE(G635,"Allele","Height"),'ce raw data'!$C$1:$CZ$1,0))),"-")</f>
        <v>-</v>
      </c>
      <c r="H650" s="8" t="str">
        <f>IFERROR(IF(INDEX('ce raw data'!$C$2:$CZ$3000,MATCH(1,INDEX(('ce raw data'!$A$2:$A$3000=C632)*('ce raw data'!$B$2:$B$3000=$B651),,),0),MATCH(SUBSTITUTE(H635,"Allele","Height"),'ce raw data'!$C$1:$CZ$1,0))="","-",INDEX('ce raw data'!$C$2:$CZ$3000,MATCH(1,INDEX(('ce raw data'!$A$2:$A$3000=C632)*('ce raw data'!$B$2:$B$3000=$B651),,),0),MATCH(SUBSTITUTE(H635,"Allele","Height"),'ce raw data'!$C$1:$CZ$1,0))),"-")</f>
        <v>-</v>
      </c>
      <c r="I650" s="8" t="str">
        <f>IFERROR(IF(INDEX('ce raw data'!$C$2:$CZ$3000,MATCH(1,INDEX(('ce raw data'!$A$2:$A$3000=C632)*('ce raw data'!$B$2:$B$3000=$B651),,),0),MATCH(SUBSTITUTE(I635,"Allele","Height"),'ce raw data'!$C$1:$CZ$1,0))="","-",INDEX('ce raw data'!$C$2:$CZ$3000,MATCH(1,INDEX(('ce raw data'!$A$2:$A$3000=C632)*('ce raw data'!$B$2:$B$3000=$B651),,),0),MATCH(SUBSTITUTE(I635,"Allele","Height"),'ce raw data'!$C$1:$CZ$1,0))),"-")</f>
        <v>-</v>
      </c>
      <c r="J650" s="8" t="str">
        <f>IFERROR(IF(INDEX('ce raw data'!$C$2:$CZ$3000,MATCH(1,INDEX(('ce raw data'!$A$2:$A$3000=C632)*('ce raw data'!$B$2:$B$3000=$B651),,),0),MATCH(SUBSTITUTE(J635,"Allele","Height"),'ce raw data'!$C$1:$CZ$1,0))="","-",INDEX('ce raw data'!$C$2:$CZ$3000,MATCH(1,INDEX(('ce raw data'!$A$2:$A$3000=C632)*('ce raw data'!$B$2:$B$3000=$B651),,),0),MATCH(SUBSTITUTE(J635,"Allele","Height"),'ce raw data'!$C$1:$CZ$1,0))),"-")</f>
        <v>-</v>
      </c>
      <c r="K650" s="8" t="str">
        <f>IFERROR(IF(INDEX('ce raw data'!$C$2:$CZ$3000,MATCH(1,INDEX(('ce raw data'!$A$2:$A$3000=C632)*('ce raw data'!$B$2:$B$3000=$B651),,),0),MATCH(SUBSTITUTE(K635,"Allele","Height"),'ce raw data'!$C$1:$CZ$1,0))="","-",INDEX('ce raw data'!$C$2:$CZ$3000,MATCH(1,INDEX(('ce raw data'!$A$2:$A$3000=C632)*('ce raw data'!$B$2:$B$3000=$B651),,),0),MATCH(SUBSTITUTE(K635,"Allele","Height"),'ce raw data'!$C$1:$CZ$1,0))),"-")</f>
        <v>-</v>
      </c>
      <c r="L650" s="8" t="str">
        <f>IFERROR(IF(INDEX('ce raw data'!$C$2:$CZ$3000,MATCH(1,INDEX(('ce raw data'!$A$2:$A$3000=C632)*('ce raw data'!$B$2:$B$3000=$B651),,),0),MATCH(SUBSTITUTE(L635,"Allele","Height"),'ce raw data'!$C$1:$CZ$1,0))="","-",INDEX('ce raw data'!$C$2:$CZ$3000,MATCH(1,INDEX(('ce raw data'!$A$2:$A$3000=C632)*('ce raw data'!$B$2:$B$3000=$B651),,),0),MATCH(SUBSTITUTE(L635,"Allele","Height"),'ce raw data'!$C$1:$CZ$1,0))),"-")</f>
        <v>-</v>
      </c>
      <c r="M650" s="8" t="str">
        <f>IFERROR(IF(INDEX('ce raw data'!$C$2:$CZ$3000,MATCH(1,INDEX(('ce raw data'!$A$2:$A$3000=C632)*('ce raw data'!$B$2:$B$3000=$B651),,),0),MATCH(SUBSTITUTE(M635,"Allele","Height"),'ce raw data'!$C$1:$CZ$1,0))="","-",INDEX('ce raw data'!$C$2:$CZ$3000,MATCH(1,INDEX(('ce raw data'!$A$2:$A$3000=C632)*('ce raw data'!$B$2:$B$3000=$B651),,),0),MATCH(SUBSTITUTE(M635,"Allele","Height"),'ce raw data'!$C$1:$CZ$1,0))),"-")</f>
        <v>-</v>
      </c>
      <c r="N650" s="8" t="str">
        <f>IFERROR(IF(INDEX('ce raw data'!$C$2:$CZ$3000,MATCH(1,INDEX(('ce raw data'!$A$2:$A$3000=C632)*('ce raw data'!$B$2:$B$3000=$B651),,),0),MATCH(SUBSTITUTE(N635,"Allele","Height"),'ce raw data'!$C$1:$CZ$1,0))="","-",INDEX('ce raw data'!$C$2:$CZ$3000,MATCH(1,INDEX(('ce raw data'!$A$2:$A$3000=C632)*('ce raw data'!$B$2:$B$3000=$B651),,),0),MATCH(SUBSTITUTE(N635,"Allele","Height"),'ce raw data'!$C$1:$CZ$1,0))),"-")</f>
        <v>-</v>
      </c>
    </row>
    <row r="651" spans="2:14" x14ac:dyDescent="0.4">
      <c r="B651" s="11" t="str">
        <f>'Allele Call Table'!$A$85</f>
        <v>D16S539</v>
      </c>
      <c r="C651" s="8" t="str">
        <f>IFERROR(IF(INDEX('ce raw data'!$C$2:$CZ$3000,MATCH(1,INDEX(('ce raw data'!$A$2:$A$3000=C632)*('ce raw data'!$B$2:$B$3000=$B651),,),0),MATCH(C635,'ce raw data'!$C$1:$CZ$1,0))="","-",INDEX('ce raw data'!$C$2:$CZ$3000,MATCH(1,INDEX(('ce raw data'!$A$2:$A$3000=C632)*('ce raw data'!$B$2:$B$3000=$B651),,),0),MATCH(C635,'ce raw data'!$C$1:$CZ$1,0))),"-")</f>
        <v>-</v>
      </c>
      <c r="D651" s="8" t="str">
        <f>IFERROR(IF(INDEX('ce raw data'!$C$2:$CZ$3000,MATCH(1,INDEX(('ce raw data'!$A$2:$A$3000=C632)*('ce raw data'!$B$2:$B$3000=$B651),,),0),MATCH(D635,'ce raw data'!$C$1:$CZ$1,0))="","-",INDEX('ce raw data'!$C$2:$CZ$3000,MATCH(1,INDEX(('ce raw data'!$A$2:$A$3000=C632)*('ce raw data'!$B$2:$B$3000=$B651),,),0),MATCH(D635,'ce raw data'!$C$1:$CZ$1,0))),"-")</f>
        <v>-</v>
      </c>
      <c r="E651" s="8" t="str">
        <f>IFERROR(IF(INDEX('ce raw data'!$C$2:$CZ$3000,MATCH(1,INDEX(('ce raw data'!$A$2:$A$3000=C632)*('ce raw data'!$B$2:$B$3000=$B651),,),0),MATCH(E635,'ce raw data'!$C$1:$CZ$1,0))="","-",INDEX('ce raw data'!$C$2:$CZ$3000,MATCH(1,INDEX(('ce raw data'!$A$2:$A$3000=C632)*('ce raw data'!$B$2:$B$3000=$B651),,),0),MATCH(E635,'ce raw data'!$C$1:$CZ$1,0))),"-")</f>
        <v>-</v>
      </c>
      <c r="F651" s="8" t="str">
        <f>IFERROR(IF(INDEX('ce raw data'!$C$2:$CZ$3000,MATCH(1,INDEX(('ce raw data'!$A$2:$A$3000=C632)*('ce raw data'!$B$2:$B$3000=$B651),,),0),MATCH(F635,'ce raw data'!$C$1:$CZ$1,0))="","-",INDEX('ce raw data'!$C$2:$CZ$3000,MATCH(1,INDEX(('ce raw data'!$A$2:$A$3000=C632)*('ce raw data'!$B$2:$B$3000=$B651),,),0),MATCH(F635,'ce raw data'!$C$1:$CZ$1,0))),"-")</f>
        <v>-</v>
      </c>
      <c r="G651" s="8" t="str">
        <f>IFERROR(IF(INDEX('ce raw data'!$C$2:$CZ$3000,MATCH(1,INDEX(('ce raw data'!$A$2:$A$3000=C632)*('ce raw data'!$B$2:$B$3000=$B651),,),0),MATCH(G635,'ce raw data'!$C$1:$CZ$1,0))="","-",INDEX('ce raw data'!$C$2:$CZ$3000,MATCH(1,INDEX(('ce raw data'!$A$2:$A$3000=C632)*('ce raw data'!$B$2:$B$3000=$B651),,),0),MATCH(G635,'ce raw data'!$C$1:$CZ$1,0))),"-")</f>
        <v>-</v>
      </c>
      <c r="H651" s="8" t="str">
        <f>IFERROR(IF(INDEX('ce raw data'!$C$2:$CZ$3000,MATCH(1,INDEX(('ce raw data'!$A$2:$A$3000=C632)*('ce raw data'!$B$2:$B$3000=$B651),,),0),MATCH(H635,'ce raw data'!$C$1:$CZ$1,0))="","-",INDEX('ce raw data'!$C$2:$CZ$3000,MATCH(1,INDEX(('ce raw data'!$A$2:$A$3000=C632)*('ce raw data'!$B$2:$B$3000=$B651),,),0),MATCH(H635,'ce raw data'!$C$1:$CZ$1,0))),"-")</f>
        <v>-</v>
      </c>
      <c r="I651" s="8" t="str">
        <f>IFERROR(IF(INDEX('ce raw data'!$C$2:$CZ$3000,MATCH(1,INDEX(('ce raw data'!$A$2:$A$3000=C632)*('ce raw data'!$B$2:$B$3000=$B651),,),0),MATCH(I635,'ce raw data'!$C$1:$CZ$1,0))="","-",INDEX('ce raw data'!$C$2:$CZ$3000,MATCH(1,INDEX(('ce raw data'!$A$2:$A$3000=C632)*('ce raw data'!$B$2:$B$3000=$B651),,),0),MATCH(I635,'ce raw data'!$C$1:$CZ$1,0))),"-")</f>
        <v>-</v>
      </c>
      <c r="J651" s="8" t="str">
        <f>IFERROR(IF(INDEX('ce raw data'!$C$2:$CZ$3000,MATCH(1,INDEX(('ce raw data'!$A$2:$A$3000=C632)*('ce raw data'!$B$2:$B$3000=$B651),,),0),MATCH(J635,'ce raw data'!$C$1:$CZ$1,0))="","-",INDEX('ce raw data'!$C$2:$CZ$3000,MATCH(1,INDEX(('ce raw data'!$A$2:$A$3000=C632)*('ce raw data'!$B$2:$B$3000=$B651),,),0),MATCH(J635,'ce raw data'!$C$1:$CZ$1,0))),"-")</f>
        <v>-</v>
      </c>
      <c r="K651" s="8" t="str">
        <f>IFERROR(IF(INDEX('ce raw data'!$C$2:$CZ$3000,MATCH(1,INDEX(('ce raw data'!$A$2:$A$3000=C632)*('ce raw data'!$B$2:$B$3000=$B651),,),0),MATCH(K635,'ce raw data'!$C$1:$CZ$1,0))="","-",INDEX('ce raw data'!$C$2:$CZ$3000,MATCH(1,INDEX(('ce raw data'!$A$2:$A$3000=C632)*('ce raw data'!$B$2:$B$3000=$B651),,),0),MATCH(K635,'ce raw data'!$C$1:$CZ$1,0))),"-")</f>
        <v>-</v>
      </c>
      <c r="L651" s="8" t="str">
        <f>IFERROR(IF(INDEX('ce raw data'!$C$2:$CZ$3000,MATCH(1,INDEX(('ce raw data'!$A$2:$A$3000=C632)*('ce raw data'!$B$2:$B$3000=$B651),,),0),MATCH(L635,'ce raw data'!$C$1:$CZ$1,0))="","-",INDEX('ce raw data'!$C$2:$CZ$3000,MATCH(1,INDEX(('ce raw data'!$A$2:$A$3000=C632)*('ce raw data'!$B$2:$B$3000=$B651),,),0),MATCH(L635,'ce raw data'!$C$1:$CZ$1,0))),"-")</f>
        <v>-</v>
      </c>
      <c r="M651" s="8" t="str">
        <f>IFERROR(IF(INDEX('ce raw data'!$C$2:$CZ$3000,MATCH(1,INDEX(('ce raw data'!$A$2:$A$3000=C632)*('ce raw data'!$B$2:$B$3000=$B651),,),0),MATCH(M635,'ce raw data'!$C$1:$CZ$1,0))="","-",INDEX('ce raw data'!$C$2:$CZ$3000,MATCH(1,INDEX(('ce raw data'!$A$2:$A$3000=C632)*('ce raw data'!$B$2:$B$3000=$B651),,),0),MATCH(M635,'ce raw data'!$C$1:$CZ$1,0))),"-")</f>
        <v>-</v>
      </c>
      <c r="N651" s="8" t="str">
        <f>IFERROR(IF(INDEX('ce raw data'!$C$2:$CZ$3000,MATCH(1,INDEX(('ce raw data'!$A$2:$A$3000=C632)*('ce raw data'!$B$2:$B$3000=$B651),,),0),MATCH(N635,'ce raw data'!$C$1:$CZ$1,0))="","-",INDEX('ce raw data'!$C$2:$CZ$3000,MATCH(1,INDEX(('ce raw data'!$A$2:$A$3000=C632)*('ce raw data'!$B$2:$B$3000=$B651),,),0),MATCH(N635,'ce raw data'!$C$1:$CZ$1,0))),"-")</f>
        <v>-</v>
      </c>
    </row>
    <row r="652" spans="2:14" hidden="1" x14ac:dyDescent="0.4">
      <c r="B652" s="11"/>
      <c r="C652" s="8" t="str">
        <f>IFERROR(IF(INDEX('ce raw data'!$C$2:$CZ$3000,MATCH(1,INDEX(('ce raw data'!$A$2:$A$3000=C632)*('ce raw data'!$B$2:$B$3000=$B653),,),0),MATCH(SUBSTITUTE(C635,"Allele","Height"),'ce raw data'!$C$1:$CZ$1,0))="","-",INDEX('ce raw data'!$C$2:$CZ$3000,MATCH(1,INDEX(('ce raw data'!$A$2:$A$3000=C632)*('ce raw data'!$B$2:$B$3000=$B653),,),0),MATCH(SUBSTITUTE(C635,"Allele","Height"),'ce raw data'!$C$1:$CZ$1,0))),"-")</f>
        <v>-</v>
      </c>
      <c r="D652" s="8" t="str">
        <f>IFERROR(IF(INDEX('ce raw data'!$C$2:$CZ$3000,MATCH(1,INDEX(('ce raw data'!$A$2:$A$3000=C632)*('ce raw data'!$B$2:$B$3000=$B653),,),0),MATCH(SUBSTITUTE(D635,"Allele","Height"),'ce raw data'!$C$1:$CZ$1,0))="","-",INDEX('ce raw data'!$C$2:$CZ$3000,MATCH(1,INDEX(('ce raw data'!$A$2:$A$3000=C632)*('ce raw data'!$B$2:$B$3000=$B653),,),0),MATCH(SUBSTITUTE(D635,"Allele","Height"),'ce raw data'!$C$1:$CZ$1,0))),"-")</f>
        <v>-</v>
      </c>
      <c r="E652" s="8" t="str">
        <f>IFERROR(IF(INDEX('ce raw data'!$C$2:$CZ$3000,MATCH(1,INDEX(('ce raw data'!$A$2:$A$3000=C632)*('ce raw data'!$B$2:$B$3000=$B653),,),0),MATCH(SUBSTITUTE(E635,"Allele","Height"),'ce raw data'!$C$1:$CZ$1,0))="","-",INDEX('ce raw data'!$C$2:$CZ$3000,MATCH(1,INDEX(('ce raw data'!$A$2:$A$3000=C632)*('ce raw data'!$B$2:$B$3000=$B653),,),0),MATCH(SUBSTITUTE(E635,"Allele","Height"),'ce raw data'!$C$1:$CZ$1,0))),"-")</f>
        <v>-</v>
      </c>
      <c r="F652" s="8" t="str">
        <f>IFERROR(IF(INDEX('ce raw data'!$C$2:$CZ$3000,MATCH(1,INDEX(('ce raw data'!$A$2:$A$3000=C632)*('ce raw data'!$B$2:$B$3000=$B653),,),0),MATCH(SUBSTITUTE(F635,"Allele","Height"),'ce raw data'!$C$1:$CZ$1,0))="","-",INDEX('ce raw data'!$C$2:$CZ$3000,MATCH(1,INDEX(('ce raw data'!$A$2:$A$3000=C632)*('ce raw data'!$B$2:$B$3000=$B653),,),0),MATCH(SUBSTITUTE(F635,"Allele","Height"),'ce raw data'!$C$1:$CZ$1,0))),"-")</f>
        <v>-</v>
      </c>
      <c r="G652" s="8" t="str">
        <f>IFERROR(IF(INDEX('ce raw data'!$C$2:$CZ$3000,MATCH(1,INDEX(('ce raw data'!$A$2:$A$3000=C632)*('ce raw data'!$B$2:$B$3000=$B653),,),0),MATCH(SUBSTITUTE(G635,"Allele","Height"),'ce raw data'!$C$1:$CZ$1,0))="","-",INDEX('ce raw data'!$C$2:$CZ$3000,MATCH(1,INDEX(('ce raw data'!$A$2:$A$3000=C632)*('ce raw data'!$B$2:$B$3000=$B653),,),0),MATCH(SUBSTITUTE(G635,"Allele","Height"),'ce raw data'!$C$1:$CZ$1,0))),"-")</f>
        <v>-</v>
      </c>
      <c r="H652" s="8" t="str">
        <f>IFERROR(IF(INDEX('ce raw data'!$C$2:$CZ$3000,MATCH(1,INDEX(('ce raw data'!$A$2:$A$3000=C632)*('ce raw data'!$B$2:$B$3000=$B653),,),0),MATCH(SUBSTITUTE(H635,"Allele","Height"),'ce raw data'!$C$1:$CZ$1,0))="","-",INDEX('ce raw data'!$C$2:$CZ$3000,MATCH(1,INDEX(('ce raw data'!$A$2:$A$3000=C632)*('ce raw data'!$B$2:$B$3000=$B653),,),0),MATCH(SUBSTITUTE(H635,"Allele","Height"),'ce raw data'!$C$1:$CZ$1,0))),"-")</f>
        <v>-</v>
      </c>
      <c r="I652" s="8" t="str">
        <f>IFERROR(IF(INDEX('ce raw data'!$C$2:$CZ$3000,MATCH(1,INDEX(('ce raw data'!$A$2:$A$3000=C632)*('ce raw data'!$B$2:$B$3000=$B653),,),0),MATCH(SUBSTITUTE(I635,"Allele","Height"),'ce raw data'!$C$1:$CZ$1,0))="","-",INDEX('ce raw data'!$C$2:$CZ$3000,MATCH(1,INDEX(('ce raw data'!$A$2:$A$3000=C632)*('ce raw data'!$B$2:$B$3000=$B653),,),0),MATCH(SUBSTITUTE(I635,"Allele","Height"),'ce raw data'!$C$1:$CZ$1,0))),"-")</f>
        <v>-</v>
      </c>
      <c r="J652" s="8" t="str">
        <f>IFERROR(IF(INDEX('ce raw data'!$C$2:$CZ$3000,MATCH(1,INDEX(('ce raw data'!$A$2:$A$3000=C632)*('ce raw data'!$B$2:$B$3000=$B653),,),0),MATCH(SUBSTITUTE(J635,"Allele","Height"),'ce raw data'!$C$1:$CZ$1,0))="","-",INDEX('ce raw data'!$C$2:$CZ$3000,MATCH(1,INDEX(('ce raw data'!$A$2:$A$3000=C632)*('ce raw data'!$B$2:$B$3000=$B653),,),0),MATCH(SUBSTITUTE(J635,"Allele","Height"),'ce raw data'!$C$1:$CZ$1,0))),"-")</f>
        <v>-</v>
      </c>
      <c r="K652" s="8" t="str">
        <f>IFERROR(IF(INDEX('ce raw data'!$C$2:$CZ$3000,MATCH(1,INDEX(('ce raw data'!$A$2:$A$3000=C632)*('ce raw data'!$B$2:$B$3000=$B653),,),0),MATCH(SUBSTITUTE(K635,"Allele","Height"),'ce raw data'!$C$1:$CZ$1,0))="","-",INDEX('ce raw data'!$C$2:$CZ$3000,MATCH(1,INDEX(('ce raw data'!$A$2:$A$3000=C632)*('ce raw data'!$B$2:$B$3000=$B653),,),0),MATCH(SUBSTITUTE(K635,"Allele","Height"),'ce raw data'!$C$1:$CZ$1,0))),"-")</f>
        <v>-</v>
      </c>
      <c r="L652" s="8" t="str">
        <f>IFERROR(IF(INDEX('ce raw data'!$C$2:$CZ$3000,MATCH(1,INDEX(('ce raw data'!$A$2:$A$3000=C632)*('ce raw data'!$B$2:$B$3000=$B653),,),0),MATCH(SUBSTITUTE(L635,"Allele","Height"),'ce raw data'!$C$1:$CZ$1,0))="","-",INDEX('ce raw data'!$C$2:$CZ$3000,MATCH(1,INDEX(('ce raw data'!$A$2:$A$3000=C632)*('ce raw data'!$B$2:$B$3000=$B653),,),0),MATCH(SUBSTITUTE(L635,"Allele","Height"),'ce raw data'!$C$1:$CZ$1,0))),"-")</f>
        <v>-</v>
      </c>
      <c r="M652" s="8" t="str">
        <f>IFERROR(IF(INDEX('ce raw data'!$C$2:$CZ$3000,MATCH(1,INDEX(('ce raw data'!$A$2:$A$3000=C632)*('ce raw data'!$B$2:$B$3000=$B653),,),0),MATCH(SUBSTITUTE(M635,"Allele","Height"),'ce raw data'!$C$1:$CZ$1,0))="","-",INDEX('ce raw data'!$C$2:$CZ$3000,MATCH(1,INDEX(('ce raw data'!$A$2:$A$3000=C632)*('ce raw data'!$B$2:$B$3000=$B653),,),0),MATCH(SUBSTITUTE(M635,"Allele","Height"),'ce raw data'!$C$1:$CZ$1,0))),"-")</f>
        <v>-</v>
      </c>
      <c r="N652" s="8" t="str">
        <f>IFERROR(IF(INDEX('ce raw data'!$C$2:$CZ$3000,MATCH(1,INDEX(('ce raw data'!$A$2:$A$3000=C632)*('ce raw data'!$B$2:$B$3000=$B653),,),0),MATCH(SUBSTITUTE(N635,"Allele","Height"),'ce raw data'!$C$1:$CZ$1,0))="","-",INDEX('ce raw data'!$C$2:$CZ$3000,MATCH(1,INDEX(('ce raw data'!$A$2:$A$3000=C632)*('ce raw data'!$B$2:$B$3000=$B653),,),0),MATCH(SUBSTITUTE(N635,"Allele","Height"),'ce raw data'!$C$1:$CZ$1,0))),"-")</f>
        <v>-</v>
      </c>
    </row>
    <row r="653" spans="2:14" x14ac:dyDescent="0.4">
      <c r="B653" s="11" t="str">
        <f>'Allele Call Table'!$A$87</f>
        <v>D18S51</v>
      </c>
      <c r="C653" s="8" t="str">
        <f>IFERROR(IF(INDEX('ce raw data'!$C$2:$CZ$3000,MATCH(1,INDEX(('ce raw data'!$A$2:$A$3000=C632)*('ce raw data'!$B$2:$B$3000=$B653),,),0),MATCH(C635,'ce raw data'!$C$1:$CZ$1,0))="","-",INDEX('ce raw data'!$C$2:$CZ$3000,MATCH(1,INDEX(('ce raw data'!$A$2:$A$3000=C632)*('ce raw data'!$B$2:$B$3000=$B653),,),0),MATCH(C635,'ce raw data'!$C$1:$CZ$1,0))),"-")</f>
        <v>-</v>
      </c>
      <c r="D653" s="8" t="str">
        <f>IFERROR(IF(INDEX('ce raw data'!$C$2:$CZ$3000,MATCH(1,INDEX(('ce raw data'!$A$2:$A$3000=C632)*('ce raw data'!$B$2:$B$3000=$B653),,),0),MATCH(D635,'ce raw data'!$C$1:$CZ$1,0))="","-",INDEX('ce raw data'!$C$2:$CZ$3000,MATCH(1,INDEX(('ce raw data'!$A$2:$A$3000=C632)*('ce raw data'!$B$2:$B$3000=$B653),,),0),MATCH(D635,'ce raw data'!$C$1:$CZ$1,0))),"-")</f>
        <v>-</v>
      </c>
      <c r="E653" s="8" t="str">
        <f>IFERROR(IF(INDEX('ce raw data'!$C$2:$CZ$3000,MATCH(1,INDEX(('ce raw data'!$A$2:$A$3000=C632)*('ce raw data'!$B$2:$B$3000=$B653),,),0),MATCH(E635,'ce raw data'!$C$1:$CZ$1,0))="","-",INDEX('ce raw data'!$C$2:$CZ$3000,MATCH(1,INDEX(('ce raw data'!$A$2:$A$3000=C632)*('ce raw data'!$B$2:$B$3000=$B653),,),0),MATCH(E635,'ce raw data'!$C$1:$CZ$1,0))),"-")</f>
        <v>-</v>
      </c>
      <c r="F653" s="8" t="str">
        <f>IFERROR(IF(INDEX('ce raw data'!$C$2:$CZ$3000,MATCH(1,INDEX(('ce raw data'!$A$2:$A$3000=C632)*('ce raw data'!$B$2:$B$3000=$B653),,),0),MATCH(F635,'ce raw data'!$C$1:$CZ$1,0))="","-",INDEX('ce raw data'!$C$2:$CZ$3000,MATCH(1,INDEX(('ce raw data'!$A$2:$A$3000=C632)*('ce raw data'!$B$2:$B$3000=$B653),,),0),MATCH(F635,'ce raw data'!$C$1:$CZ$1,0))),"-")</f>
        <v>-</v>
      </c>
      <c r="G653" s="8" t="str">
        <f>IFERROR(IF(INDEX('ce raw data'!$C$2:$CZ$3000,MATCH(1,INDEX(('ce raw data'!$A$2:$A$3000=C632)*('ce raw data'!$B$2:$B$3000=$B653),,),0),MATCH(G635,'ce raw data'!$C$1:$CZ$1,0))="","-",INDEX('ce raw data'!$C$2:$CZ$3000,MATCH(1,INDEX(('ce raw data'!$A$2:$A$3000=C632)*('ce raw data'!$B$2:$B$3000=$B653),,),0),MATCH(G635,'ce raw data'!$C$1:$CZ$1,0))),"-")</f>
        <v>-</v>
      </c>
      <c r="H653" s="8" t="str">
        <f>IFERROR(IF(INDEX('ce raw data'!$C$2:$CZ$3000,MATCH(1,INDEX(('ce raw data'!$A$2:$A$3000=C632)*('ce raw data'!$B$2:$B$3000=$B653),,),0),MATCH(H635,'ce raw data'!$C$1:$CZ$1,0))="","-",INDEX('ce raw data'!$C$2:$CZ$3000,MATCH(1,INDEX(('ce raw data'!$A$2:$A$3000=C632)*('ce raw data'!$B$2:$B$3000=$B653),,),0),MATCH(H635,'ce raw data'!$C$1:$CZ$1,0))),"-")</f>
        <v>-</v>
      </c>
      <c r="I653" s="8" t="str">
        <f>IFERROR(IF(INDEX('ce raw data'!$C$2:$CZ$3000,MATCH(1,INDEX(('ce raw data'!$A$2:$A$3000=C632)*('ce raw data'!$B$2:$B$3000=$B653),,),0),MATCH(I635,'ce raw data'!$C$1:$CZ$1,0))="","-",INDEX('ce raw data'!$C$2:$CZ$3000,MATCH(1,INDEX(('ce raw data'!$A$2:$A$3000=C632)*('ce raw data'!$B$2:$B$3000=$B653),,),0),MATCH(I635,'ce raw data'!$C$1:$CZ$1,0))),"-")</f>
        <v>-</v>
      </c>
      <c r="J653" s="8" t="str">
        <f>IFERROR(IF(INDEX('ce raw data'!$C$2:$CZ$3000,MATCH(1,INDEX(('ce raw data'!$A$2:$A$3000=C632)*('ce raw data'!$B$2:$B$3000=$B653),,),0),MATCH(J635,'ce raw data'!$C$1:$CZ$1,0))="","-",INDEX('ce raw data'!$C$2:$CZ$3000,MATCH(1,INDEX(('ce raw data'!$A$2:$A$3000=C632)*('ce raw data'!$B$2:$B$3000=$B653),,),0),MATCH(J635,'ce raw data'!$C$1:$CZ$1,0))),"-")</f>
        <v>-</v>
      </c>
      <c r="K653" s="8" t="str">
        <f>IFERROR(IF(INDEX('ce raw data'!$C$2:$CZ$3000,MATCH(1,INDEX(('ce raw data'!$A$2:$A$3000=C632)*('ce raw data'!$B$2:$B$3000=$B653),,),0),MATCH(K635,'ce raw data'!$C$1:$CZ$1,0))="","-",INDEX('ce raw data'!$C$2:$CZ$3000,MATCH(1,INDEX(('ce raw data'!$A$2:$A$3000=C632)*('ce raw data'!$B$2:$B$3000=$B653),,),0),MATCH(K635,'ce raw data'!$C$1:$CZ$1,0))),"-")</f>
        <v>-</v>
      </c>
      <c r="L653" s="8" t="str">
        <f>IFERROR(IF(INDEX('ce raw data'!$C$2:$CZ$3000,MATCH(1,INDEX(('ce raw data'!$A$2:$A$3000=C632)*('ce raw data'!$B$2:$B$3000=$B653),,),0),MATCH(L635,'ce raw data'!$C$1:$CZ$1,0))="","-",INDEX('ce raw data'!$C$2:$CZ$3000,MATCH(1,INDEX(('ce raw data'!$A$2:$A$3000=C632)*('ce raw data'!$B$2:$B$3000=$B653),,),0),MATCH(L635,'ce raw data'!$C$1:$CZ$1,0))),"-")</f>
        <v>-</v>
      </c>
      <c r="M653" s="8" t="str">
        <f>IFERROR(IF(INDEX('ce raw data'!$C$2:$CZ$3000,MATCH(1,INDEX(('ce raw data'!$A$2:$A$3000=C632)*('ce raw data'!$B$2:$B$3000=$B653),,),0),MATCH(M635,'ce raw data'!$C$1:$CZ$1,0))="","-",INDEX('ce raw data'!$C$2:$CZ$3000,MATCH(1,INDEX(('ce raw data'!$A$2:$A$3000=C632)*('ce raw data'!$B$2:$B$3000=$B653),,),0),MATCH(M635,'ce raw data'!$C$1:$CZ$1,0))),"-")</f>
        <v>-</v>
      </c>
      <c r="N653" s="8" t="str">
        <f>IFERROR(IF(INDEX('ce raw data'!$C$2:$CZ$3000,MATCH(1,INDEX(('ce raw data'!$A$2:$A$3000=C632)*('ce raw data'!$B$2:$B$3000=$B653),,),0),MATCH(N635,'ce raw data'!$C$1:$CZ$1,0))="","-",INDEX('ce raw data'!$C$2:$CZ$3000,MATCH(1,INDEX(('ce raw data'!$A$2:$A$3000=C632)*('ce raw data'!$B$2:$B$3000=$B653),,),0),MATCH(N635,'ce raw data'!$C$1:$CZ$1,0))),"-")</f>
        <v>-</v>
      </c>
    </row>
    <row r="654" spans="2:14" hidden="1" x14ac:dyDescent="0.4">
      <c r="B654" s="11"/>
      <c r="C654" s="8" t="str">
        <f>IFERROR(IF(INDEX('ce raw data'!$C$2:$CZ$3000,MATCH(1,INDEX(('ce raw data'!$A$2:$A$3000=C632)*('ce raw data'!$B$2:$B$3000=$B655),,),0),MATCH(SUBSTITUTE(C635,"Allele","Height"),'ce raw data'!$C$1:$CZ$1,0))="","-",INDEX('ce raw data'!$C$2:$CZ$3000,MATCH(1,INDEX(('ce raw data'!$A$2:$A$3000=C632)*('ce raw data'!$B$2:$B$3000=$B655),,),0),MATCH(SUBSTITUTE(C635,"Allele","Height"),'ce raw data'!$C$1:$CZ$1,0))),"-")</f>
        <v>-</v>
      </c>
      <c r="D654" s="8" t="str">
        <f>IFERROR(IF(INDEX('ce raw data'!$C$2:$CZ$3000,MATCH(1,INDEX(('ce raw data'!$A$2:$A$3000=C632)*('ce raw data'!$B$2:$B$3000=$B655),,),0),MATCH(SUBSTITUTE(D635,"Allele","Height"),'ce raw data'!$C$1:$CZ$1,0))="","-",INDEX('ce raw data'!$C$2:$CZ$3000,MATCH(1,INDEX(('ce raw data'!$A$2:$A$3000=C632)*('ce raw data'!$B$2:$B$3000=$B655),,),0),MATCH(SUBSTITUTE(D635,"Allele","Height"),'ce raw data'!$C$1:$CZ$1,0))),"-")</f>
        <v>-</v>
      </c>
      <c r="E654" s="8" t="str">
        <f>IFERROR(IF(INDEX('ce raw data'!$C$2:$CZ$3000,MATCH(1,INDEX(('ce raw data'!$A$2:$A$3000=C632)*('ce raw data'!$B$2:$B$3000=$B655),,),0),MATCH(SUBSTITUTE(E635,"Allele","Height"),'ce raw data'!$C$1:$CZ$1,0))="","-",INDEX('ce raw data'!$C$2:$CZ$3000,MATCH(1,INDEX(('ce raw data'!$A$2:$A$3000=C632)*('ce raw data'!$B$2:$B$3000=$B655),,),0),MATCH(SUBSTITUTE(E635,"Allele","Height"),'ce raw data'!$C$1:$CZ$1,0))),"-")</f>
        <v>-</v>
      </c>
      <c r="F654" s="8" t="str">
        <f>IFERROR(IF(INDEX('ce raw data'!$C$2:$CZ$3000,MATCH(1,INDEX(('ce raw data'!$A$2:$A$3000=C632)*('ce raw data'!$B$2:$B$3000=$B655),,),0),MATCH(SUBSTITUTE(F635,"Allele","Height"),'ce raw data'!$C$1:$CZ$1,0))="","-",INDEX('ce raw data'!$C$2:$CZ$3000,MATCH(1,INDEX(('ce raw data'!$A$2:$A$3000=C632)*('ce raw data'!$B$2:$B$3000=$B655),,),0),MATCH(SUBSTITUTE(F635,"Allele","Height"),'ce raw data'!$C$1:$CZ$1,0))),"-")</f>
        <v>-</v>
      </c>
      <c r="G654" s="8" t="str">
        <f>IFERROR(IF(INDEX('ce raw data'!$C$2:$CZ$3000,MATCH(1,INDEX(('ce raw data'!$A$2:$A$3000=C632)*('ce raw data'!$B$2:$B$3000=$B655),,),0),MATCH(SUBSTITUTE(G635,"Allele","Height"),'ce raw data'!$C$1:$CZ$1,0))="","-",INDEX('ce raw data'!$C$2:$CZ$3000,MATCH(1,INDEX(('ce raw data'!$A$2:$A$3000=C632)*('ce raw data'!$B$2:$B$3000=$B655),,),0),MATCH(SUBSTITUTE(G635,"Allele","Height"),'ce raw data'!$C$1:$CZ$1,0))),"-")</f>
        <v>-</v>
      </c>
      <c r="H654" s="8" t="str">
        <f>IFERROR(IF(INDEX('ce raw data'!$C$2:$CZ$3000,MATCH(1,INDEX(('ce raw data'!$A$2:$A$3000=C632)*('ce raw data'!$B$2:$B$3000=$B655),,),0),MATCH(SUBSTITUTE(H635,"Allele","Height"),'ce raw data'!$C$1:$CZ$1,0))="","-",INDEX('ce raw data'!$C$2:$CZ$3000,MATCH(1,INDEX(('ce raw data'!$A$2:$A$3000=C632)*('ce raw data'!$B$2:$B$3000=$B655),,),0),MATCH(SUBSTITUTE(H635,"Allele","Height"),'ce raw data'!$C$1:$CZ$1,0))),"-")</f>
        <v>-</v>
      </c>
      <c r="I654" s="8" t="str">
        <f>IFERROR(IF(INDEX('ce raw data'!$C$2:$CZ$3000,MATCH(1,INDEX(('ce raw data'!$A$2:$A$3000=C632)*('ce raw data'!$B$2:$B$3000=$B655),,),0),MATCH(SUBSTITUTE(I635,"Allele","Height"),'ce raw data'!$C$1:$CZ$1,0))="","-",INDEX('ce raw data'!$C$2:$CZ$3000,MATCH(1,INDEX(('ce raw data'!$A$2:$A$3000=C632)*('ce raw data'!$B$2:$B$3000=$B655),,),0),MATCH(SUBSTITUTE(I635,"Allele","Height"),'ce raw data'!$C$1:$CZ$1,0))),"-")</f>
        <v>-</v>
      </c>
      <c r="J654" s="8" t="str">
        <f>IFERROR(IF(INDEX('ce raw data'!$C$2:$CZ$3000,MATCH(1,INDEX(('ce raw data'!$A$2:$A$3000=C632)*('ce raw data'!$B$2:$B$3000=$B655),,),0),MATCH(SUBSTITUTE(J635,"Allele","Height"),'ce raw data'!$C$1:$CZ$1,0))="","-",INDEX('ce raw data'!$C$2:$CZ$3000,MATCH(1,INDEX(('ce raw data'!$A$2:$A$3000=C632)*('ce raw data'!$B$2:$B$3000=$B655),,),0),MATCH(SUBSTITUTE(J635,"Allele","Height"),'ce raw data'!$C$1:$CZ$1,0))),"-")</f>
        <v>-</v>
      </c>
      <c r="K654" s="8" t="str">
        <f>IFERROR(IF(INDEX('ce raw data'!$C$2:$CZ$3000,MATCH(1,INDEX(('ce raw data'!$A$2:$A$3000=C632)*('ce raw data'!$B$2:$B$3000=$B655),,),0),MATCH(SUBSTITUTE(K635,"Allele","Height"),'ce raw data'!$C$1:$CZ$1,0))="","-",INDEX('ce raw data'!$C$2:$CZ$3000,MATCH(1,INDEX(('ce raw data'!$A$2:$A$3000=C632)*('ce raw data'!$B$2:$B$3000=$B655),,),0),MATCH(SUBSTITUTE(K635,"Allele","Height"),'ce raw data'!$C$1:$CZ$1,0))),"-")</f>
        <v>-</v>
      </c>
      <c r="L654" s="8" t="str">
        <f>IFERROR(IF(INDEX('ce raw data'!$C$2:$CZ$3000,MATCH(1,INDEX(('ce raw data'!$A$2:$A$3000=C632)*('ce raw data'!$B$2:$B$3000=$B655),,),0),MATCH(SUBSTITUTE(L635,"Allele","Height"),'ce raw data'!$C$1:$CZ$1,0))="","-",INDEX('ce raw data'!$C$2:$CZ$3000,MATCH(1,INDEX(('ce raw data'!$A$2:$A$3000=C632)*('ce raw data'!$B$2:$B$3000=$B655),,),0),MATCH(SUBSTITUTE(L635,"Allele","Height"),'ce raw data'!$C$1:$CZ$1,0))),"-")</f>
        <v>-</v>
      </c>
      <c r="M654" s="8" t="str">
        <f>IFERROR(IF(INDEX('ce raw data'!$C$2:$CZ$3000,MATCH(1,INDEX(('ce raw data'!$A$2:$A$3000=C632)*('ce raw data'!$B$2:$B$3000=$B655),,),0),MATCH(SUBSTITUTE(M635,"Allele","Height"),'ce raw data'!$C$1:$CZ$1,0))="","-",INDEX('ce raw data'!$C$2:$CZ$3000,MATCH(1,INDEX(('ce raw data'!$A$2:$A$3000=C632)*('ce raw data'!$B$2:$B$3000=$B655),,),0),MATCH(SUBSTITUTE(M635,"Allele","Height"),'ce raw data'!$C$1:$CZ$1,0))),"-")</f>
        <v>-</v>
      </c>
      <c r="N654" s="8" t="str">
        <f>IFERROR(IF(INDEX('ce raw data'!$C$2:$CZ$3000,MATCH(1,INDEX(('ce raw data'!$A$2:$A$3000=C632)*('ce raw data'!$B$2:$B$3000=$B655),,),0),MATCH(SUBSTITUTE(N635,"Allele","Height"),'ce raw data'!$C$1:$CZ$1,0))="","-",INDEX('ce raw data'!$C$2:$CZ$3000,MATCH(1,INDEX(('ce raw data'!$A$2:$A$3000=C632)*('ce raw data'!$B$2:$B$3000=$B655),,),0),MATCH(SUBSTITUTE(N635,"Allele","Height"),'ce raw data'!$C$1:$CZ$1,0))),"-")</f>
        <v>-</v>
      </c>
    </row>
    <row r="655" spans="2:14" x14ac:dyDescent="0.4">
      <c r="B655" s="11" t="str">
        <f>'Allele Call Table'!$A$89</f>
        <v>D2S1338</v>
      </c>
      <c r="C655" s="8" t="str">
        <f>IFERROR(IF(INDEX('ce raw data'!$C$2:$CZ$3000,MATCH(1,INDEX(('ce raw data'!$A$2:$A$3000=C632)*('ce raw data'!$B$2:$B$3000=$B655),,),0),MATCH(C635,'ce raw data'!$C$1:$CZ$1,0))="","-",INDEX('ce raw data'!$C$2:$CZ$3000,MATCH(1,INDEX(('ce raw data'!$A$2:$A$3000=C632)*('ce raw data'!$B$2:$B$3000=$B655),,),0),MATCH(C635,'ce raw data'!$C$1:$CZ$1,0))),"-")</f>
        <v>-</v>
      </c>
      <c r="D655" s="8" t="str">
        <f>IFERROR(IF(INDEX('ce raw data'!$C$2:$CZ$3000,MATCH(1,INDEX(('ce raw data'!$A$2:$A$3000=C632)*('ce raw data'!$B$2:$B$3000=$B655),,),0),MATCH(D635,'ce raw data'!$C$1:$CZ$1,0))="","-",INDEX('ce raw data'!$C$2:$CZ$3000,MATCH(1,INDEX(('ce raw data'!$A$2:$A$3000=C632)*('ce raw data'!$B$2:$B$3000=$B655),,),0),MATCH(D635,'ce raw data'!$C$1:$CZ$1,0))),"-")</f>
        <v>-</v>
      </c>
      <c r="E655" s="8" t="str">
        <f>IFERROR(IF(INDEX('ce raw data'!$C$2:$CZ$3000,MATCH(1,INDEX(('ce raw data'!$A$2:$A$3000=C632)*('ce raw data'!$B$2:$B$3000=$B655),,),0),MATCH(E635,'ce raw data'!$C$1:$CZ$1,0))="","-",INDEX('ce raw data'!$C$2:$CZ$3000,MATCH(1,INDEX(('ce raw data'!$A$2:$A$3000=C632)*('ce raw data'!$B$2:$B$3000=$B655),,),0),MATCH(E635,'ce raw data'!$C$1:$CZ$1,0))),"-")</f>
        <v>-</v>
      </c>
      <c r="F655" s="8" t="str">
        <f>IFERROR(IF(INDEX('ce raw data'!$C$2:$CZ$3000,MATCH(1,INDEX(('ce raw data'!$A$2:$A$3000=C632)*('ce raw data'!$B$2:$B$3000=$B655),,),0),MATCH(F635,'ce raw data'!$C$1:$CZ$1,0))="","-",INDEX('ce raw data'!$C$2:$CZ$3000,MATCH(1,INDEX(('ce raw data'!$A$2:$A$3000=C632)*('ce raw data'!$B$2:$B$3000=$B655),,),0),MATCH(F635,'ce raw data'!$C$1:$CZ$1,0))),"-")</f>
        <v>-</v>
      </c>
      <c r="G655" s="8" t="str">
        <f>IFERROR(IF(INDEX('ce raw data'!$C$2:$CZ$3000,MATCH(1,INDEX(('ce raw data'!$A$2:$A$3000=C632)*('ce raw data'!$B$2:$B$3000=$B655),,),0),MATCH(G635,'ce raw data'!$C$1:$CZ$1,0))="","-",INDEX('ce raw data'!$C$2:$CZ$3000,MATCH(1,INDEX(('ce raw data'!$A$2:$A$3000=C632)*('ce raw data'!$B$2:$B$3000=$B655),,),0),MATCH(G635,'ce raw data'!$C$1:$CZ$1,0))),"-")</f>
        <v>-</v>
      </c>
      <c r="H655" s="8" t="str">
        <f>IFERROR(IF(INDEX('ce raw data'!$C$2:$CZ$3000,MATCH(1,INDEX(('ce raw data'!$A$2:$A$3000=C632)*('ce raw data'!$B$2:$B$3000=$B655),,),0),MATCH(H635,'ce raw data'!$C$1:$CZ$1,0))="","-",INDEX('ce raw data'!$C$2:$CZ$3000,MATCH(1,INDEX(('ce raw data'!$A$2:$A$3000=C632)*('ce raw data'!$B$2:$B$3000=$B655),,),0),MATCH(H635,'ce raw data'!$C$1:$CZ$1,0))),"-")</f>
        <v>-</v>
      </c>
      <c r="I655" s="8" t="str">
        <f>IFERROR(IF(INDEX('ce raw data'!$C$2:$CZ$3000,MATCH(1,INDEX(('ce raw data'!$A$2:$A$3000=C632)*('ce raw data'!$B$2:$B$3000=$B655),,),0),MATCH(I635,'ce raw data'!$C$1:$CZ$1,0))="","-",INDEX('ce raw data'!$C$2:$CZ$3000,MATCH(1,INDEX(('ce raw data'!$A$2:$A$3000=C632)*('ce raw data'!$B$2:$B$3000=$B655),,),0),MATCH(I635,'ce raw data'!$C$1:$CZ$1,0))),"-")</f>
        <v>-</v>
      </c>
      <c r="J655" s="8" t="str">
        <f>IFERROR(IF(INDEX('ce raw data'!$C$2:$CZ$3000,MATCH(1,INDEX(('ce raw data'!$A$2:$A$3000=C632)*('ce raw data'!$B$2:$B$3000=$B655),,),0),MATCH(J635,'ce raw data'!$C$1:$CZ$1,0))="","-",INDEX('ce raw data'!$C$2:$CZ$3000,MATCH(1,INDEX(('ce raw data'!$A$2:$A$3000=C632)*('ce raw data'!$B$2:$B$3000=$B655),,),0),MATCH(J635,'ce raw data'!$C$1:$CZ$1,0))),"-")</f>
        <v>-</v>
      </c>
      <c r="K655" s="8" t="str">
        <f>IFERROR(IF(INDEX('ce raw data'!$C$2:$CZ$3000,MATCH(1,INDEX(('ce raw data'!$A$2:$A$3000=C632)*('ce raw data'!$B$2:$B$3000=$B655),,),0),MATCH(K635,'ce raw data'!$C$1:$CZ$1,0))="","-",INDEX('ce raw data'!$C$2:$CZ$3000,MATCH(1,INDEX(('ce raw data'!$A$2:$A$3000=C632)*('ce raw data'!$B$2:$B$3000=$B655),,),0),MATCH(K635,'ce raw data'!$C$1:$CZ$1,0))),"-")</f>
        <v>-</v>
      </c>
      <c r="L655" s="8" t="str">
        <f>IFERROR(IF(INDEX('ce raw data'!$C$2:$CZ$3000,MATCH(1,INDEX(('ce raw data'!$A$2:$A$3000=C632)*('ce raw data'!$B$2:$B$3000=$B655),,),0),MATCH(L635,'ce raw data'!$C$1:$CZ$1,0))="","-",INDEX('ce raw data'!$C$2:$CZ$3000,MATCH(1,INDEX(('ce raw data'!$A$2:$A$3000=C632)*('ce raw data'!$B$2:$B$3000=$B655),,),0),MATCH(L635,'ce raw data'!$C$1:$CZ$1,0))),"-")</f>
        <v>-</v>
      </c>
      <c r="M655" s="8" t="str">
        <f>IFERROR(IF(INDEX('ce raw data'!$C$2:$CZ$3000,MATCH(1,INDEX(('ce raw data'!$A$2:$A$3000=C632)*('ce raw data'!$B$2:$B$3000=$B655),,),0),MATCH(M635,'ce raw data'!$C$1:$CZ$1,0))="","-",INDEX('ce raw data'!$C$2:$CZ$3000,MATCH(1,INDEX(('ce raw data'!$A$2:$A$3000=C632)*('ce raw data'!$B$2:$B$3000=$B655),,),0),MATCH(M635,'ce raw data'!$C$1:$CZ$1,0))),"-")</f>
        <v>-</v>
      </c>
      <c r="N655" s="8" t="str">
        <f>IFERROR(IF(INDEX('ce raw data'!$C$2:$CZ$3000,MATCH(1,INDEX(('ce raw data'!$A$2:$A$3000=C632)*('ce raw data'!$B$2:$B$3000=$B655),,),0),MATCH(N635,'ce raw data'!$C$1:$CZ$1,0))="","-",INDEX('ce raw data'!$C$2:$CZ$3000,MATCH(1,INDEX(('ce raw data'!$A$2:$A$3000=C632)*('ce raw data'!$B$2:$B$3000=$B655),,),0),MATCH(N635,'ce raw data'!$C$1:$CZ$1,0))),"-")</f>
        <v>-</v>
      </c>
    </row>
    <row r="656" spans="2:14" hidden="1" x14ac:dyDescent="0.4">
      <c r="B656" s="11"/>
      <c r="C656" s="8" t="str">
        <f>IFERROR(IF(INDEX('ce raw data'!$C$2:$CZ$3000,MATCH(1,INDEX(('ce raw data'!$A$2:$A$3000=C632)*('ce raw data'!$B$2:$B$3000=$B657),,),0),MATCH(SUBSTITUTE(C635,"Allele","Height"),'ce raw data'!$C$1:$CZ$1,0))="","-",INDEX('ce raw data'!$C$2:$CZ$3000,MATCH(1,INDEX(('ce raw data'!$A$2:$A$3000=C632)*('ce raw data'!$B$2:$B$3000=$B657),,),0),MATCH(SUBSTITUTE(C635,"Allele","Height"),'ce raw data'!$C$1:$CZ$1,0))),"-")</f>
        <v>-</v>
      </c>
      <c r="D656" s="8" t="str">
        <f>IFERROR(IF(INDEX('ce raw data'!$C$2:$CZ$3000,MATCH(1,INDEX(('ce raw data'!$A$2:$A$3000=C632)*('ce raw data'!$B$2:$B$3000=$B657),,),0),MATCH(SUBSTITUTE(D635,"Allele","Height"),'ce raw data'!$C$1:$CZ$1,0))="","-",INDEX('ce raw data'!$C$2:$CZ$3000,MATCH(1,INDEX(('ce raw data'!$A$2:$A$3000=C632)*('ce raw data'!$B$2:$B$3000=$B657),,),0),MATCH(SUBSTITUTE(D635,"Allele","Height"),'ce raw data'!$C$1:$CZ$1,0))),"-")</f>
        <v>-</v>
      </c>
      <c r="E656" s="8" t="str">
        <f>IFERROR(IF(INDEX('ce raw data'!$C$2:$CZ$3000,MATCH(1,INDEX(('ce raw data'!$A$2:$A$3000=C632)*('ce raw data'!$B$2:$B$3000=$B657),,),0),MATCH(SUBSTITUTE(E635,"Allele","Height"),'ce raw data'!$C$1:$CZ$1,0))="","-",INDEX('ce raw data'!$C$2:$CZ$3000,MATCH(1,INDEX(('ce raw data'!$A$2:$A$3000=C632)*('ce raw data'!$B$2:$B$3000=$B657),,),0),MATCH(SUBSTITUTE(E635,"Allele","Height"),'ce raw data'!$C$1:$CZ$1,0))),"-")</f>
        <v>-</v>
      </c>
      <c r="F656" s="8" t="str">
        <f>IFERROR(IF(INDEX('ce raw data'!$C$2:$CZ$3000,MATCH(1,INDEX(('ce raw data'!$A$2:$A$3000=C632)*('ce raw data'!$B$2:$B$3000=$B657),,),0),MATCH(SUBSTITUTE(F635,"Allele","Height"),'ce raw data'!$C$1:$CZ$1,0))="","-",INDEX('ce raw data'!$C$2:$CZ$3000,MATCH(1,INDEX(('ce raw data'!$A$2:$A$3000=C632)*('ce raw data'!$B$2:$B$3000=$B657),,),0),MATCH(SUBSTITUTE(F635,"Allele","Height"),'ce raw data'!$C$1:$CZ$1,0))),"-")</f>
        <v>-</v>
      </c>
      <c r="G656" s="8" t="str">
        <f>IFERROR(IF(INDEX('ce raw data'!$C$2:$CZ$3000,MATCH(1,INDEX(('ce raw data'!$A$2:$A$3000=C632)*('ce raw data'!$B$2:$B$3000=$B657),,),0),MATCH(SUBSTITUTE(G635,"Allele","Height"),'ce raw data'!$C$1:$CZ$1,0))="","-",INDEX('ce raw data'!$C$2:$CZ$3000,MATCH(1,INDEX(('ce raw data'!$A$2:$A$3000=C632)*('ce raw data'!$B$2:$B$3000=$B657),,),0),MATCH(SUBSTITUTE(G635,"Allele","Height"),'ce raw data'!$C$1:$CZ$1,0))),"-")</f>
        <v>-</v>
      </c>
      <c r="H656" s="8" t="str">
        <f>IFERROR(IF(INDEX('ce raw data'!$C$2:$CZ$3000,MATCH(1,INDEX(('ce raw data'!$A$2:$A$3000=C632)*('ce raw data'!$B$2:$B$3000=$B657),,),0),MATCH(SUBSTITUTE(H635,"Allele","Height"),'ce raw data'!$C$1:$CZ$1,0))="","-",INDEX('ce raw data'!$C$2:$CZ$3000,MATCH(1,INDEX(('ce raw data'!$A$2:$A$3000=C632)*('ce raw data'!$B$2:$B$3000=$B657),,),0),MATCH(SUBSTITUTE(H635,"Allele","Height"),'ce raw data'!$C$1:$CZ$1,0))),"-")</f>
        <v>-</v>
      </c>
      <c r="I656" s="8" t="str">
        <f>IFERROR(IF(INDEX('ce raw data'!$C$2:$CZ$3000,MATCH(1,INDEX(('ce raw data'!$A$2:$A$3000=C632)*('ce raw data'!$B$2:$B$3000=$B657),,),0),MATCH(SUBSTITUTE(I635,"Allele","Height"),'ce raw data'!$C$1:$CZ$1,0))="","-",INDEX('ce raw data'!$C$2:$CZ$3000,MATCH(1,INDEX(('ce raw data'!$A$2:$A$3000=C632)*('ce raw data'!$B$2:$B$3000=$B657),,),0),MATCH(SUBSTITUTE(I635,"Allele","Height"),'ce raw data'!$C$1:$CZ$1,0))),"-")</f>
        <v>-</v>
      </c>
      <c r="J656" s="8" t="str">
        <f>IFERROR(IF(INDEX('ce raw data'!$C$2:$CZ$3000,MATCH(1,INDEX(('ce raw data'!$A$2:$A$3000=C632)*('ce raw data'!$B$2:$B$3000=$B657),,),0),MATCH(SUBSTITUTE(J635,"Allele","Height"),'ce raw data'!$C$1:$CZ$1,0))="","-",INDEX('ce raw data'!$C$2:$CZ$3000,MATCH(1,INDEX(('ce raw data'!$A$2:$A$3000=C632)*('ce raw data'!$B$2:$B$3000=$B657),,),0),MATCH(SUBSTITUTE(J635,"Allele","Height"),'ce raw data'!$C$1:$CZ$1,0))),"-")</f>
        <v>-</v>
      </c>
      <c r="K656" s="8" t="str">
        <f>IFERROR(IF(INDEX('ce raw data'!$C$2:$CZ$3000,MATCH(1,INDEX(('ce raw data'!$A$2:$A$3000=C632)*('ce raw data'!$B$2:$B$3000=$B657),,),0),MATCH(SUBSTITUTE(K635,"Allele","Height"),'ce raw data'!$C$1:$CZ$1,0))="","-",INDEX('ce raw data'!$C$2:$CZ$3000,MATCH(1,INDEX(('ce raw data'!$A$2:$A$3000=C632)*('ce raw data'!$B$2:$B$3000=$B657),,),0),MATCH(SUBSTITUTE(K635,"Allele","Height"),'ce raw data'!$C$1:$CZ$1,0))),"-")</f>
        <v>-</v>
      </c>
      <c r="L656" s="8" t="str">
        <f>IFERROR(IF(INDEX('ce raw data'!$C$2:$CZ$3000,MATCH(1,INDEX(('ce raw data'!$A$2:$A$3000=C632)*('ce raw data'!$B$2:$B$3000=$B657),,),0),MATCH(SUBSTITUTE(L635,"Allele","Height"),'ce raw data'!$C$1:$CZ$1,0))="","-",INDEX('ce raw data'!$C$2:$CZ$3000,MATCH(1,INDEX(('ce raw data'!$A$2:$A$3000=C632)*('ce raw data'!$B$2:$B$3000=$B657),,),0),MATCH(SUBSTITUTE(L635,"Allele","Height"),'ce raw data'!$C$1:$CZ$1,0))),"-")</f>
        <v>-</v>
      </c>
      <c r="M656" s="8" t="str">
        <f>IFERROR(IF(INDEX('ce raw data'!$C$2:$CZ$3000,MATCH(1,INDEX(('ce raw data'!$A$2:$A$3000=C632)*('ce raw data'!$B$2:$B$3000=$B657),,),0),MATCH(SUBSTITUTE(M635,"Allele","Height"),'ce raw data'!$C$1:$CZ$1,0))="","-",INDEX('ce raw data'!$C$2:$CZ$3000,MATCH(1,INDEX(('ce raw data'!$A$2:$A$3000=C632)*('ce raw data'!$B$2:$B$3000=$B657),,),0),MATCH(SUBSTITUTE(M635,"Allele","Height"),'ce raw data'!$C$1:$CZ$1,0))),"-")</f>
        <v>-</v>
      </c>
      <c r="N656" s="8" t="str">
        <f>IFERROR(IF(INDEX('ce raw data'!$C$2:$CZ$3000,MATCH(1,INDEX(('ce raw data'!$A$2:$A$3000=C632)*('ce raw data'!$B$2:$B$3000=$B657),,),0),MATCH(SUBSTITUTE(N635,"Allele","Height"),'ce raw data'!$C$1:$CZ$1,0))="","-",INDEX('ce raw data'!$C$2:$CZ$3000,MATCH(1,INDEX(('ce raw data'!$A$2:$A$3000=C632)*('ce raw data'!$B$2:$B$3000=$B657),,),0),MATCH(SUBSTITUTE(N635,"Allele","Height"),'ce raw data'!$C$1:$CZ$1,0))),"-")</f>
        <v>-</v>
      </c>
    </row>
    <row r="657" spans="2:14" x14ac:dyDescent="0.4">
      <c r="B657" s="11" t="str">
        <f>'Allele Call Table'!$A$91</f>
        <v>CSF1PO</v>
      </c>
      <c r="C657" s="8" t="str">
        <f>IFERROR(IF(INDEX('ce raw data'!$C$2:$CZ$3000,MATCH(1,INDEX(('ce raw data'!$A$2:$A$3000=C632)*('ce raw data'!$B$2:$B$3000=$B657),,),0),MATCH(C635,'ce raw data'!$C$1:$CZ$1,0))="","-",INDEX('ce raw data'!$C$2:$CZ$3000,MATCH(1,INDEX(('ce raw data'!$A$2:$A$3000=C632)*('ce raw data'!$B$2:$B$3000=$B657),,),0),MATCH(C635,'ce raw data'!$C$1:$CZ$1,0))),"-")</f>
        <v>-</v>
      </c>
      <c r="D657" s="8" t="str">
        <f>IFERROR(IF(INDEX('ce raw data'!$C$2:$CZ$3000,MATCH(1,INDEX(('ce raw data'!$A$2:$A$3000=C632)*('ce raw data'!$B$2:$B$3000=$B657),,),0),MATCH(D635,'ce raw data'!$C$1:$CZ$1,0))="","-",INDEX('ce raw data'!$C$2:$CZ$3000,MATCH(1,INDEX(('ce raw data'!$A$2:$A$3000=C632)*('ce raw data'!$B$2:$B$3000=$B657),,),0),MATCH(D635,'ce raw data'!$C$1:$CZ$1,0))),"-")</f>
        <v>-</v>
      </c>
      <c r="E657" s="8" t="str">
        <f>IFERROR(IF(INDEX('ce raw data'!$C$2:$CZ$3000,MATCH(1,INDEX(('ce raw data'!$A$2:$A$3000=C632)*('ce raw data'!$B$2:$B$3000=$B657),,),0),MATCH(E635,'ce raw data'!$C$1:$CZ$1,0))="","-",INDEX('ce raw data'!$C$2:$CZ$3000,MATCH(1,INDEX(('ce raw data'!$A$2:$A$3000=C632)*('ce raw data'!$B$2:$B$3000=$B657),,),0),MATCH(E635,'ce raw data'!$C$1:$CZ$1,0))),"-")</f>
        <v>-</v>
      </c>
      <c r="F657" s="8" t="str">
        <f>IFERROR(IF(INDEX('ce raw data'!$C$2:$CZ$3000,MATCH(1,INDEX(('ce raw data'!$A$2:$A$3000=C632)*('ce raw data'!$B$2:$B$3000=$B657),,),0),MATCH(F635,'ce raw data'!$C$1:$CZ$1,0))="","-",INDEX('ce raw data'!$C$2:$CZ$3000,MATCH(1,INDEX(('ce raw data'!$A$2:$A$3000=C632)*('ce raw data'!$B$2:$B$3000=$B657),,),0),MATCH(F635,'ce raw data'!$C$1:$CZ$1,0))),"-")</f>
        <v>-</v>
      </c>
      <c r="G657" s="8" t="str">
        <f>IFERROR(IF(INDEX('ce raw data'!$C$2:$CZ$3000,MATCH(1,INDEX(('ce raw data'!$A$2:$A$3000=C632)*('ce raw data'!$B$2:$B$3000=$B657),,),0),MATCH(G635,'ce raw data'!$C$1:$CZ$1,0))="","-",INDEX('ce raw data'!$C$2:$CZ$3000,MATCH(1,INDEX(('ce raw data'!$A$2:$A$3000=C632)*('ce raw data'!$B$2:$B$3000=$B657),,),0),MATCH(G635,'ce raw data'!$C$1:$CZ$1,0))),"-")</f>
        <v>-</v>
      </c>
      <c r="H657" s="8" t="str">
        <f>IFERROR(IF(INDEX('ce raw data'!$C$2:$CZ$3000,MATCH(1,INDEX(('ce raw data'!$A$2:$A$3000=C632)*('ce raw data'!$B$2:$B$3000=$B657),,),0),MATCH(H635,'ce raw data'!$C$1:$CZ$1,0))="","-",INDEX('ce raw data'!$C$2:$CZ$3000,MATCH(1,INDEX(('ce raw data'!$A$2:$A$3000=C632)*('ce raw data'!$B$2:$B$3000=$B657),,),0),MATCH(H635,'ce raw data'!$C$1:$CZ$1,0))),"-")</f>
        <v>-</v>
      </c>
      <c r="I657" s="8" t="str">
        <f>IFERROR(IF(INDEX('ce raw data'!$C$2:$CZ$3000,MATCH(1,INDEX(('ce raw data'!$A$2:$A$3000=C632)*('ce raw data'!$B$2:$B$3000=$B657),,),0),MATCH(I635,'ce raw data'!$C$1:$CZ$1,0))="","-",INDEX('ce raw data'!$C$2:$CZ$3000,MATCH(1,INDEX(('ce raw data'!$A$2:$A$3000=C632)*('ce raw data'!$B$2:$B$3000=$B657),,),0),MATCH(I635,'ce raw data'!$C$1:$CZ$1,0))),"-")</f>
        <v>-</v>
      </c>
      <c r="J657" s="8" t="str">
        <f>IFERROR(IF(INDEX('ce raw data'!$C$2:$CZ$3000,MATCH(1,INDEX(('ce raw data'!$A$2:$A$3000=C632)*('ce raw data'!$B$2:$B$3000=$B657),,),0),MATCH(J635,'ce raw data'!$C$1:$CZ$1,0))="","-",INDEX('ce raw data'!$C$2:$CZ$3000,MATCH(1,INDEX(('ce raw data'!$A$2:$A$3000=C632)*('ce raw data'!$B$2:$B$3000=$B657),,),0),MATCH(J635,'ce raw data'!$C$1:$CZ$1,0))),"-")</f>
        <v>-</v>
      </c>
      <c r="K657" s="8" t="str">
        <f>IFERROR(IF(INDEX('ce raw data'!$C$2:$CZ$3000,MATCH(1,INDEX(('ce raw data'!$A$2:$A$3000=C632)*('ce raw data'!$B$2:$B$3000=$B657),,),0),MATCH(K635,'ce raw data'!$C$1:$CZ$1,0))="","-",INDEX('ce raw data'!$C$2:$CZ$3000,MATCH(1,INDEX(('ce raw data'!$A$2:$A$3000=C632)*('ce raw data'!$B$2:$B$3000=$B657),,),0),MATCH(K635,'ce raw data'!$C$1:$CZ$1,0))),"-")</f>
        <v>-</v>
      </c>
      <c r="L657" s="8" t="str">
        <f>IFERROR(IF(INDEX('ce raw data'!$C$2:$CZ$3000,MATCH(1,INDEX(('ce raw data'!$A$2:$A$3000=C632)*('ce raw data'!$B$2:$B$3000=$B657),,),0),MATCH(L635,'ce raw data'!$C$1:$CZ$1,0))="","-",INDEX('ce raw data'!$C$2:$CZ$3000,MATCH(1,INDEX(('ce raw data'!$A$2:$A$3000=C632)*('ce raw data'!$B$2:$B$3000=$B657),,),0),MATCH(L635,'ce raw data'!$C$1:$CZ$1,0))),"-")</f>
        <v>-</v>
      </c>
      <c r="M657" s="8" t="str">
        <f>IFERROR(IF(INDEX('ce raw data'!$C$2:$CZ$3000,MATCH(1,INDEX(('ce raw data'!$A$2:$A$3000=C632)*('ce raw data'!$B$2:$B$3000=$B657),,),0),MATCH(M635,'ce raw data'!$C$1:$CZ$1,0))="","-",INDEX('ce raw data'!$C$2:$CZ$3000,MATCH(1,INDEX(('ce raw data'!$A$2:$A$3000=C632)*('ce raw data'!$B$2:$B$3000=$B657),,),0),MATCH(M635,'ce raw data'!$C$1:$CZ$1,0))),"-")</f>
        <v>-</v>
      </c>
      <c r="N657" s="8" t="str">
        <f>IFERROR(IF(INDEX('ce raw data'!$C$2:$CZ$3000,MATCH(1,INDEX(('ce raw data'!$A$2:$A$3000=C632)*('ce raw data'!$B$2:$B$3000=$B657),,),0),MATCH(N635,'ce raw data'!$C$1:$CZ$1,0))="","-",INDEX('ce raw data'!$C$2:$CZ$3000,MATCH(1,INDEX(('ce raw data'!$A$2:$A$3000=C632)*('ce raw data'!$B$2:$B$3000=$B657),,),0),MATCH(N635,'ce raw data'!$C$1:$CZ$1,0))),"-")</f>
        <v>-</v>
      </c>
    </row>
    <row r="658" spans="2:14" hidden="1" x14ac:dyDescent="0.4">
      <c r="B658" s="11"/>
      <c r="C658" s="8" t="str">
        <f>IFERROR(IF(INDEX('ce raw data'!$C$2:$CZ$3000,MATCH(1,INDEX(('ce raw data'!$A$2:$A$3000=C632)*('ce raw data'!$B$2:$B$3000=$B659),,),0),MATCH(SUBSTITUTE(C635,"Allele","Height"),'ce raw data'!$C$1:$CZ$1,0))="","-",INDEX('ce raw data'!$C$2:$CZ$3000,MATCH(1,INDEX(('ce raw data'!$A$2:$A$3000=C632)*('ce raw data'!$B$2:$B$3000=$B659),,),0),MATCH(SUBSTITUTE(C635,"Allele","Height"),'ce raw data'!$C$1:$CZ$1,0))),"-")</f>
        <v>-</v>
      </c>
      <c r="D658" s="8" t="str">
        <f>IFERROR(IF(INDEX('ce raw data'!$C$2:$CZ$3000,MATCH(1,INDEX(('ce raw data'!$A$2:$A$3000=C632)*('ce raw data'!$B$2:$B$3000=$B659),,),0),MATCH(SUBSTITUTE(D635,"Allele","Height"),'ce raw data'!$C$1:$CZ$1,0))="","-",INDEX('ce raw data'!$C$2:$CZ$3000,MATCH(1,INDEX(('ce raw data'!$A$2:$A$3000=C632)*('ce raw data'!$B$2:$B$3000=$B659),,),0),MATCH(SUBSTITUTE(D635,"Allele","Height"),'ce raw data'!$C$1:$CZ$1,0))),"-")</f>
        <v>-</v>
      </c>
      <c r="E658" s="8" t="str">
        <f>IFERROR(IF(INDEX('ce raw data'!$C$2:$CZ$3000,MATCH(1,INDEX(('ce raw data'!$A$2:$A$3000=C632)*('ce raw data'!$B$2:$B$3000=$B659),,),0),MATCH(SUBSTITUTE(E635,"Allele","Height"),'ce raw data'!$C$1:$CZ$1,0))="","-",INDEX('ce raw data'!$C$2:$CZ$3000,MATCH(1,INDEX(('ce raw data'!$A$2:$A$3000=C632)*('ce raw data'!$B$2:$B$3000=$B659),,),0),MATCH(SUBSTITUTE(E635,"Allele","Height"),'ce raw data'!$C$1:$CZ$1,0))),"-")</f>
        <v>-</v>
      </c>
      <c r="F658" s="8" t="str">
        <f>IFERROR(IF(INDEX('ce raw data'!$C$2:$CZ$3000,MATCH(1,INDEX(('ce raw data'!$A$2:$A$3000=C632)*('ce raw data'!$B$2:$B$3000=$B659),,),0),MATCH(SUBSTITUTE(F635,"Allele","Height"),'ce raw data'!$C$1:$CZ$1,0))="","-",INDEX('ce raw data'!$C$2:$CZ$3000,MATCH(1,INDEX(('ce raw data'!$A$2:$A$3000=C632)*('ce raw data'!$B$2:$B$3000=$B659),,),0),MATCH(SUBSTITUTE(F635,"Allele","Height"),'ce raw data'!$C$1:$CZ$1,0))),"-")</f>
        <v>-</v>
      </c>
      <c r="G658" s="8" t="str">
        <f>IFERROR(IF(INDEX('ce raw data'!$C$2:$CZ$3000,MATCH(1,INDEX(('ce raw data'!$A$2:$A$3000=C632)*('ce raw data'!$B$2:$B$3000=$B659),,),0),MATCH(SUBSTITUTE(G635,"Allele","Height"),'ce raw data'!$C$1:$CZ$1,0))="","-",INDEX('ce raw data'!$C$2:$CZ$3000,MATCH(1,INDEX(('ce raw data'!$A$2:$A$3000=C632)*('ce raw data'!$B$2:$B$3000=$B659),,),0),MATCH(SUBSTITUTE(G635,"Allele","Height"),'ce raw data'!$C$1:$CZ$1,0))),"-")</f>
        <v>-</v>
      </c>
      <c r="H658" s="8" t="str">
        <f>IFERROR(IF(INDEX('ce raw data'!$C$2:$CZ$3000,MATCH(1,INDEX(('ce raw data'!$A$2:$A$3000=C632)*('ce raw data'!$B$2:$B$3000=$B659),,),0),MATCH(SUBSTITUTE(H635,"Allele","Height"),'ce raw data'!$C$1:$CZ$1,0))="","-",INDEX('ce raw data'!$C$2:$CZ$3000,MATCH(1,INDEX(('ce raw data'!$A$2:$A$3000=C632)*('ce raw data'!$B$2:$B$3000=$B659),,),0),MATCH(SUBSTITUTE(H635,"Allele","Height"),'ce raw data'!$C$1:$CZ$1,0))),"-")</f>
        <v>-</v>
      </c>
      <c r="I658" s="8" t="str">
        <f>IFERROR(IF(INDEX('ce raw data'!$C$2:$CZ$3000,MATCH(1,INDEX(('ce raw data'!$A$2:$A$3000=C632)*('ce raw data'!$B$2:$B$3000=$B659),,),0),MATCH(SUBSTITUTE(I635,"Allele","Height"),'ce raw data'!$C$1:$CZ$1,0))="","-",INDEX('ce raw data'!$C$2:$CZ$3000,MATCH(1,INDEX(('ce raw data'!$A$2:$A$3000=C632)*('ce raw data'!$B$2:$B$3000=$B659),,),0),MATCH(SUBSTITUTE(I635,"Allele","Height"),'ce raw data'!$C$1:$CZ$1,0))),"-")</f>
        <v>-</v>
      </c>
      <c r="J658" s="8" t="str">
        <f>IFERROR(IF(INDEX('ce raw data'!$C$2:$CZ$3000,MATCH(1,INDEX(('ce raw data'!$A$2:$A$3000=C632)*('ce raw data'!$B$2:$B$3000=$B659),,),0),MATCH(SUBSTITUTE(J635,"Allele","Height"),'ce raw data'!$C$1:$CZ$1,0))="","-",INDEX('ce raw data'!$C$2:$CZ$3000,MATCH(1,INDEX(('ce raw data'!$A$2:$A$3000=C632)*('ce raw data'!$B$2:$B$3000=$B659),,),0),MATCH(SUBSTITUTE(J635,"Allele","Height"),'ce raw data'!$C$1:$CZ$1,0))),"-")</f>
        <v>-</v>
      </c>
      <c r="K658" s="8" t="str">
        <f>IFERROR(IF(INDEX('ce raw data'!$C$2:$CZ$3000,MATCH(1,INDEX(('ce raw data'!$A$2:$A$3000=C632)*('ce raw data'!$B$2:$B$3000=$B659),,),0),MATCH(SUBSTITUTE(K635,"Allele","Height"),'ce raw data'!$C$1:$CZ$1,0))="","-",INDEX('ce raw data'!$C$2:$CZ$3000,MATCH(1,INDEX(('ce raw data'!$A$2:$A$3000=C632)*('ce raw data'!$B$2:$B$3000=$B659),,),0),MATCH(SUBSTITUTE(K635,"Allele","Height"),'ce raw data'!$C$1:$CZ$1,0))),"-")</f>
        <v>-</v>
      </c>
      <c r="L658" s="8" t="str">
        <f>IFERROR(IF(INDEX('ce raw data'!$C$2:$CZ$3000,MATCH(1,INDEX(('ce raw data'!$A$2:$A$3000=C632)*('ce raw data'!$B$2:$B$3000=$B659),,),0),MATCH(SUBSTITUTE(L635,"Allele","Height"),'ce raw data'!$C$1:$CZ$1,0))="","-",INDEX('ce raw data'!$C$2:$CZ$3000,MATCH(1,INDEX(('ce raw data'!$A$2:$A$3000=C632)*('ce raw data'!$B$2:$B$3000=$B659),,),0),MATCH(SUBSTITUTE(L635,"Allele","Height"),'ce raw data'!$C$1:$CZ$1,0))),"-")</f>
        <v>-</v>
      </c>
      <c r="M658" s="8" t="str">
        <f>IFERROR(IF(INDEX('ce raw data'!$C$2:$CZ$3000,MATCH(1,INDEX(('ce raw data'!$A$2:$A$3000=C632)*('ce raw data'!$B$2:$B$3000=$B659),,),0),MATCH(SUBSTITUTE(M635,"Allele","Height"),'ce raw data'!$C$1:$CZ$1,0))="","-",INDEX('ce raw data'!$C$2:$CZ$3000,MATCH(1,INDEX(('ce raw data'!$A$2:$A$3000=C632)*('ce raw data'!$B$2:$B$3000=$B659),,),0),MATCH(SUBSTITUTE(M635,"Allele","Height"),'ce raw data'!$C$1:$CZ$1,0))),"-")</f>
        <v>-</v>
      </c>
      <c r="N658" s="8" t="str">
        <f>IFERROR(IF(INDEX('ce raw data'!$C$2:$CZ$3000,MATCH(1,INDEX(('ce raw data'!$A$2:$A$3000=C632)*('ce raw data'!$B$2:$B$3000=$B659),,),0),MATCH(SUBSTITUTE(N635,"Allele","Height"),'ce raw data'!$C$1:$CZ$1,0))="","-",INDEX('ce raw data'!$C$2:$CZ$3000,MATCH(1,INDEX(('ce raw data'!$A$2:$A$3000=C632)*('ce raw data'!$B$2:$B$3000=$B659),,),0),MATCH(SUBSTITUTE(N635,"Allele","Height"),'ce raw data'!$C$1:$CZ$1,0))),"-")</f>
        <v>-</v>
      </c>
    </row>
    <row r="659" spans="2:14" x14ac:dyDescent="0.4">
      <c r="B659" s="11" t="str">
        <f>'Allele Call Table'!$A$93</f>
        <v>Penta D</v>
      </c>
      <c r="C659" s="8" t="str">
        <f>IFERROR(IF(INDEX('ce raw data'!$C$2:$CZ$3000,MATCH(1,INDEX(('ce raw data'!$A$2:$A$3000=C632)*('ce raw data'!$B$2:$B$3000=$B659),,),0),MATCH(C635,'ce raw data'!$C$1:$CZ$1,0))="","-",INDEX('ce raw data'!$C$2:$CZ$3000,MATCH(1,INDEX(('ce raw data'!$A$2:$A$3000=C632)*('ce raw data'!$B$2:$B$3000=$B659),,),0),MATCH(C635,'ce raw data'!$C$1:$CZ$1,0))),"-")</f>
        <v>-</v>
      </c>
      <c r="D659" s="8" t="str">
        <f>IFERROR(IF(INDEX('ce raw data'!$C$2:$CZ$3000,MATCH(1,INDEX(('ce raw data'!$A$2:$A$3000=C632)*('ce raw data'!$B$2:$B$3000=$B659),,),0),MATCH(D635,'ce raw data'!$C$1:$CZ$1,0))="","-",INDEX('ce raw data'!$C$2:$CZ$3000,MATCH(1,INDEX(('ce raw data'!$A$2:$A$3000=C632)*('ce raw data'!$B$2:$B$3000=$B659),,),0),MATCH(D635,'ce raw data'!$C$1:$CZ$1,0))),"-")</f>
        <v>-</v>
      </c>
      <c r="E659" s="8" t="str">
        <f>IFERROR(IF(INDEX('ce raw data'!$C$2:$CZ$3000,MATCH(1,INDEX(('ce raw data'!$A$2:$A$3000=C632)*('ce raw data'!$B$2:$B$3000=$B659),,),0),MATCH(E635,'ce raw data'!$C$1:$CZ$1,0))="","-",INDEX('ce raw data'!$C$2:$CZ$3000,MATCH(1,INDEX(('ce raw data'!$A$2:$A$3000=C632)*('ce raw data'!$B$2:$B$3000=$B659),,),0),MATCH(E635,'ce raw data'!$C$1:$CZ$1,0))),"-")</f>
        <v>-</v>
      </c>
      <c r="F659" s="8" t="str">
        <f>IFERROR(IF(INDEX('ce raw data'!$C$2:$CZ$3000,MATCH(1,INDEX(('ce raw data'!$A$2:$A$3000=C632)*('ce raw data'!$B$2:$B$3000=$B659),,),0),MATCH(F635,'ce raw data'!$C$1:$CZ$1,0))="","-",INDEX('ce raw data'!$C$2:$CZ$3000,MATCH(1,INDEX(('ce raw data'!$A$2:$A$3000=C632)*('ce raw data'!$B$2:$B$3000=$B659),,),0),MATCH(F635,'ce raw data'!$C$1:$CZ$1,0))),"-")</f>
        <v>-</v>
      </c>
      <c r="G659" s="8" t="str">
        <f>IFERROR(IF(INDEX('ce raw data'!$C$2:$CZ$3000,MATCH(1,INDEX(('ce raw data'!$A$2:$A$3000=C632)*('ce raw data'!$B$2:$B$3000=$B659),,),0),MATCH(G635,'ce raw data'!$C$1:$CZ$1,0))="","-",INDEX('ce raw data'!$C$2:$CZ$3000,MATCH(1,INDEX(('ce raw data'!$A$2:$A$3000=C632)*('ce raw data'!$B$2:$B$3000=$B659),,),0),MATCH(G635,'ce raw data'!$C$1:$CZ$1,0))),"-")</f>
        <v>-</v>
      </c>
      <c r="H659" s="8" t="str">
        <f>IFERROR(IF(INDEX('ce raw data'!$C$2:$CZ$3000,MATCH(1,INDEX(('ce raw data'!$A$2:$A$3000=C632)*('ce raw data'!$B$2:$B$3000=$B659),,),0),MATCH(H635,'ce raw data'!$C$1:$CZ$1,0))="","-",INDEX('ce raw data'!$C$2:$CZ$3000,MATCH(1,INDEX(('ce raw data'!$A$2:$A$3000=C632)*('ce raw data'!$B$2:$B$3000=$B659),,),0),MATCH(H635,'ce raw data'!$C$1:$CZ$1,0))),"-")</f>
        <v>-</v>
      </c>
      <c r="I659" s="8" t="str">
        <f>IFERROR(IF(INDEX('ce raw data'!$C$2:$CZ$3000,MATCH(1,INDEX(('ce raw data'!$A$2:$A$3000=C632)*('ce raw data'!$B$2:$B$3000=$B659),,),0),MATCH(I635,'ce raw data'!$C$1:$CZ$1,0))="","-",INDEX('ce raw data'!$C$2:$CZ$3000,MATCH(1,INDEX(('ce raw data'!$A$2:$A$3000=C632)*('ce raw data'!$B$2:$B$3000=$B659),,),0),MATCH(I635,'ce raw data'!$C$1:$CZ$1,0))),"-")</f>
        <v>-</v>
      </c>
      <c r="J659" s="8" t="str">
        <f>IFERROR(IF(INDEX('ce raw data'!$C$2:$CZ$3000,MATCH(1,INDEX(('ce raw data'!$A$2:$A$3000=C632)*('ce raw data'!$B$2:$B$3000=$B659),,),0),MATCH(J635,'ce raw data'!$C$1:$CZ$1,0))="","-",INDEX('ce raw data'!$C$2:$CZ$3000,MATCH(1,INDEX(('ce raw data'!$A$2:$A$3000=C632)*('ce raw data'!$B$2:$B$3000=$B659),,),0),MATCH(J635,'ce raw data'!$C$1:$CZ$1,0))),"-")</f>
        <v>-</v>
      </c>
      <c r="K659" s="8" t="str">
        <f>IFERROR(IF(INDEX('ce raw data'!$C$2:$CZ$3000,MATCH(1,INDEX(('ce raw data'!$A$2:$A$3000=C632)*('ce raw data'!$B$2:$B$3000=$B659),,),0),MATCH(K635,'ce raw data'!$C$1:$CZ$1,0))="","-",INDEX('ce raw data'!$C$2:$CZ$3000,MATCH(1,INDEX(('ce raw data'!$A$2:$A$3000=C632)*('ce raw data'!$B$2:$B$3000=$B659),,),0),MATCH(K635,'ce raw data'!$C$1:$CZ$1,0))),"-")</f>
        <v>-</v>
      </c>
      <c r="L659" s="8" t="str">
        <f>IFERROR(IF(INDEX('ce raw data'!$C$2:$CZ$3000,MATCH(1,INDEX(('ce raw data'!$A$2:$A$3000=C632)*('ce raw data'!$B$2:$B$3000=$B659),,),0),MATCH(L635,'ce raw data'!$C$1:$CZ$1,0))="","-",INDEX('ce raw data'!$C$2:$CZ$3000,MATCH(1,INDEX(('ce raw data'!$A$2:$A$3000=C632)*('ce raw data'!$B$2:$B$3000=$B659),,),0),MATCH(L635,'ce raw data'!$C$1:$CZ$1,0))),"-")</f>
        <v>-</v>
      </c>
      <c r="M659" s="8" t="str">
        <f>IFERROR(IF(INDEX('ce raw data'!$C$2:$CZ$3000,MATCH(1,INDEX(('ce raw data'!$A$2:$A$3000=C632)*('ce raw data'!$B$2:$B$3000=$B659),,),0),MATCH(M635,'ce raw data'!$C$1:$CZ$1,0))="","-",INDEX('ce raw data'!$C$2:$CZ$3000,MATCH(1,INDEX(('ce raw data'!$A$2:$A$3000=C632)*('ce raw data'!$B$2:$B$3000=$B659),,),0),MATCH(M635,'ce raw data'!$C$1:$CZ$1,0))),"-")</f>
        <v>-</v>
      </c>
      <c r="N659" s="8" t="str">
        <f>IFERROR(IF(INDEX('ce raw data'!$C$2:$CZ$3000,MATCH(1,INDEX(('ce raw data'!$A$2:$A$3000=C632)*('ce raw data'!$B$2:$B$3000=$B659),,),0),MATCH(N635,'ce raw data'!$C$1:$CZ$1,0))="","-",INDEX('ce raw data'!$C$2:$CZ$3000,MATCH(1,INDEX(('ce raw data'!$A$2:$A$3000=C632)*('ce raw data'!$B$2:$B$3000=$B659),,),0),MATCH(N635,'ce raw data'!$C$1:$CZ$1,0))),"-")</f>
        <v>-</v>
      </c>
    </row>
    <row r="660" spans="2:14" hidden="1" x14ac:dyDescent="0.4">
      <c r="B660" s="10"/>
      <c r="C660" s="8" t="str">
        <f>IFERROR(IF(INDEX('ce raw data'!$C$2:$CZ$3000,MATCH(1,INDEX(('ce raw data'!$A$2:$A$3000=C632)*('ce raw data'!$B$2:$B$3000=$B661),,),0),MATCH(SUBSTITUTE(C635,"Allele","Height"),'ce raw data'!$C$1:$CZ$1,0))="","-",INDEX('ce raw data'!$C$2:$CZ$3000,MATCH(1,INDEX(('ce raw data'!$A$2:$A$3000=C632)*('ce raw data'!$B$2:$B$3000=$B661),,),0),MATCH(SUBSTITUTE(C635,"Allele","Height"),'ce raw data'!$C$1:$CZ$1,0))),"-")</f>
        <v>-</v>
      </c>
      <c r="D660" s="8" t="str">
        <f>IFERROR(IF(INDEX('ce raw data'!$C$2:$CZ$3000,MATCH(1,INDEX(('ce raw data'!$A$2:$A$3000=C632)*('ce raw data'!$B$2:$B$3000=$B661),,),0),MATCH(SUBSTITUTE(D635,"Allele","Height"),'ce raw data'!$C$1:$CZ$1,0))="","-",INDEX('ce raw data'!$C$2:$CZ$3000,MATCH(1,INDEX(('ce raw data'!$A$2:$A$3000=C632)*('ce raw data'!$B$2:$B$3000=$B661),,),0),MATCH(SUBSTITUTE(D635,"Allele","Height"),'ce raw data'!$C$1:$CZ$1,0))),"-")</f>
        <v>-</v>
      </c>
      <c r="E660" s="8" t="str">
        <f>IFERROR(IF(INDEX('ce raw data'!$C$2:$CZ$3000,MATCH(1,INDEX(('ce raw data'!$A$2:$A$3000=C632)*('ce raw data'!$B$2:$B$3000=$B661),,),0),MATCH(SUBSTITUTE(E635,"Allele","Height"),'ce raw data'!$C$1:$CZ$1,0))="","-",INDEX('ce raw data'!$C$2:$CZ$3000,MATCH(1,INDEX(('ce raw data'!$A$2:$A$3000=C632)*('ce raw data'!$B$2:$B$3000=$B661),,),0),MATCH(SUBSTITUTE(E635,"Allele","Height"),'ce raw data'!$C$1:$CZ$1,0))),"-")</f>
        <v>-</v>
      </c>
      <c r="F660" s="8" t="str">
        <f>IFERROR(IF(INDEX('ce raw data'!$C$2:$CZ$3000,MATCH(1,INDEX(('ce raw data'!$A$2:$A$3000=C632)*('ce raw data'!$B$2:$B$3000=$B661),,),0),MATCH(SUBSTITUTE(F635,"Allele","Height"),'ce raw data'!$C$1:$CZ$1,0))="","-",INDEX('ce raw data'!$C$2:$CZ$3000,MATCH(1,INDEX(('ce raw data'!$A$2:$A$3000=C632)*('ce raw data'!$B$2:$B$3000=$B661),,),0),MATCH(SUBSTITUTE(F635,"Allele","Height"),'ce raw data'!$C$1:$CZ$1,0))),"-")</f>
        <v>-</v>
      </c>
      <c r="G660" s="8" t="str">
        <f>IFERROR(IF(INDEX('ce raw data'!$C$2:$CZ$3000,MATCH(1,INDEX(('ce raw data'!$A$2:$A$3000=C632)*('ce raw data'!$B$2:$B$3000=$B661),,),0),MATCH(SUBSTITUTE(G635,"Allele","Height"),'ce raw data'!$C$1:$CZ$1,0))="","-",INDEX('ce raw data'!$C$2:$CZ$3000,MATCH(1,INDEX(('ce raw data'!$A$2:$A$3000=C632)*('ce raw data'!$B$2:$B$3000=$B661),,),0),MATCH(SUBSTITUTE(G635,"Allele","Height"),'ce raw data'!$C$1:$CZ$1,0))),"-")</f>
        <v>-</v>
      </c>
      <c r="H660" s="8" t="str">
        <f>IFERROR(IF(INDEX('ce raw data'!$C$2:$CZ$3000,MATCH(1,INDEX(('ce raw data'!$A$2:$A$3000=C632)*('ce raw data'!$B$2:$B$3000=$B661),,),0),MATCH(SUBSTITUTE(H635,"Allele","Height"),'ce raw data'!$C$1:$CZ$1,0))="","-",INDEX('ce raw data'!$C$2:$CZ$3000,MATCH(1,INDEX(('ce raw data'!$A$2:$A$3000=C632)*('ce raw data'!$B$2:$B$3000=$B661),,),0),MATCH(SUBSTITUTE(H635,"Allele","Height"),'ce raw data'!$C$1:$CZ$1,0))),"-")</f>
        <v>-</v>
      </c>
      <c r="I660" s="8" t="str">
        <f>IFERROR(IF(INDEX('ce raw data'!$C$2:$CZ$3000,MATCH(1,INDEX(('ce raw data'!$A$2:$A$3000=C632)*('ce raw data'!$B$2:$B$3000=$B661),,),0),MATCH(SUBSTITUTE(I635,"Allele","Height"),'ce raw data'!$C$1:$CZ$1,0))="","-",INDEX('ce raw data'!$C$2:$CZ$3000,MATCH(1,INDEX(('ce raw data'!$A$2:$A$3000=C632)*('ce raw data'!$B$2:$B$3000=$B661),,),0),MATCH(SUBSTITUTE(I635,"Allele","Height"),'ce raw data'!$C$1:$CZ$1,0))),"-")</f>
        <v>-</v>
      </c>
      <c r="J660" s="8" t="str">
        <f>IFERROR(IF(INDEX('ce raw data'!$C$2:$CZ$3000,MATCH(1,INDEX(('ce raw data'!$A$2:$A$3000=C632)*('ce raw data'!$B$2:$B$3000=$B661),,),0),MATCH(SUBSTITUTE(J635,"Allele","Height"),'ce raw data'!$C$1:$CZ$1,0))="","-",INDEX('ce raw data'!$C$2:$CZ$3000,MATCH(1,INDEX(('ce raw data'!$A$2:$A$3000=C632)*('ce raw data'!$B$2:$B$3000=$B661),,),0),MATCH(SUBSTITUTE(J635,"Allele","Height"),'ce raw data'!$C$1:$CZ$1,0))),"-")</f>
        <v>-</v>
      </c>
      <c r="K660" s="8" t="str">
        <f>IFERROR(IF(INDEX('ce raw data'!$C$2:$CZ$3000,MATCH(1,INDEX(('ce raw data'!$A$2:$A$3000=C632)*('ce raw data'!$B$2:$B$3000=$B661),,),0),MATCH(SUBSTITUTE(K635,"Allele","Height"),'ce raw data'!$C$1:$CZ$1,0))="","-",INDEX('ce raw data'!$C$2:$CZ$3000,MATCH(1,INDEX(('ce raw data'!$A$2:$A$3000=C632)*('ce raw data'!$B$2:$B$3000=$B661),,),0),MATCH(SUBSTITUTE(K635,"Allele","Height"),'ce raw data'!$C$1:$CZ$1,0))),"-")</f>
        <v>-</v>
      </c>
      <c r="L660" s="8" t="str">
        <f>IFERROR(IF(INDEX('ce raw data'!$C$2:$CZ$3000,MATCH(1,INDEX(('ce raw data'!$A$2:$A$3000=C632)*('ce raw data'!$B$2:$B$3000=$B661),,),0),MATCH(SUBSTITUTE(L635,"Allele","Height"),'ce raw data'!$C$1:$CZ$1,0))="","-",INDEX('ce raw data'!$C$2:$CZ$3000,MATCH(1,INDEX(('ce raw data'!$A$2:$A$3000=C632)*('ce raw data'!$B$2:$B$3000=$B661),,),0),MATCH(SUBSTITUTE(L635,"Allele","Height"),'ce raw data'!$C$1:$CZ$1,0))),"-")</f>
        <v>-</v>
      </c>
      <c r="M660" s="8" t="str">
        <f>IFERROR(IF(INDEX('ce raw data'!$C$2:$CZ$3000,MATCH(1,INDEX(('ce raw data'!$A$2:$A$3000=C632)*('ce raw data'!$B$2:$B$3000=$B661),,),0),MATCH(SUBSTITUTE(M635,"Allele","Height"),'ce raw data'!$C$1:$CZ$1,0))="","-",INDEX('ce raw data'!$C$2:$CZ$3000,MATCH(1,INDEX(('ce raw data'!$A$2:$A$3000=C632)*('ce raw data'!$B$2:$B$3000=$B661),,),0),MATCH(SUBSTITUTE(M635,"Allele","Height"),'ce raw data'!$C$1:$CZ$1,0))),"-")</f>
        <v>-</v>
      </c>
      <c r="N660" s="8" t="str">
        <f>IFERROR(IF(INDEX('ce raw data'!$C$2:$CZ$3000,MATCH(1,INDEX(('ce raw data'!$A$2:$A$3000=C632)*('ce raw data'!$B$2:$B$3000=$B661),,),0),MATCH(SUBSTITUTE(N635,"Allele","Height"),'ce raw data'!$C$1:$CZ$1,0))="","-",INDEX('ce raw data'!$C$2:$CZ$3000,MATCH(1,INDEX(('ce raw data'!$A$2:$A$3000=C632)*('ce raw data'!$B$2:$B$3000=$B661),,),0),MATCH(SUBSTITUTE(N635,"Allele","Height"),'ce raw data'!$C$1:$CZ$1,0))),"-")</f>
        <v>-</v>
      </c>
    </row>
    <row r="661" spans="2:14" x14ac:dyDescent="0.4">
      <c r="B661" s="14" t="str">
        <f>'Allele Call Table'!$A$95</f>
        <v>TH01</v>
      </c>
      <c r="C661" s="8" t="str">
        <f>IFERROR(IF(INDEX('ce raw data'!$C$2:$CZ$3000,MATCH(1,INDEX(('ce raw data'!$A$2:$A$3000=C632)*('ce raw data'!$B$2:$B$3000=$B661),,),0),MATCH(C635,'ce raw data'!$C$1:$CZ$1,0))="","-",INDEX('ce raw data'!$C$2:$CZ$3000,MATCH(1,INDEX(('ce raw data'!$A$2:$A$3000=C632)*('ce raw data'!$B$2:$B$3000=$B661),,),0),MATCH(C635,'ce raw data'!$C$1:$CZ$1,0))),"-")</f>
        <v>-</v>
      </c>
      <c r="D661" s="8" t="str">
        <f>IFERROR(IF(INDEX('ce raw data'!$C$2:$CZ$3000,MATCH(1,INDEX(('ce raw data'!$A$2:$A$3000=C632)*('ce raw data'!$B$2:$B$3000=$B661),,),0),MATCH(D635,'ce raw data'!$C$1:$CZ$1,0))="","-",INDEX('ce raw data'!$C$2:$CZ$3000,MATCH(1,INDEX(('ce raw data'!$A$2:$A$3000=C632)*('ce raw data'!$B$2:$B$3000=$B661),,),0),MATCH(D635,'ce raw data'!$C$1:$CZ$1,0))),"-")</f>
        <v>-</v>
      </c>
      <c r="E661" s="8" t="str">
        <f>IFERROR(IF(INDEX('ce raw data'!$C$2:$CZ$3000,MATCH(1,INDEX(('ce raw data'!$A$2:$A$3000=C632)*('ce raw data'!$B$2:$B$3000=$B661),,),0),MATCH(E635,'ce raw data'!$C$1:$CZ$1,0))="","-",INDEX('ce raw data'!$C$2:$CZ$3000,MATCH(1,INDEX(('ce raw data'!$A$2:$A$3000=C632)*('ce raw data'!$B$2:$B$3000=$B661),,),0),MATCH(E635,'ce raw data'!$C$1:$CZ$1,0))),"-")</f>
        <v>-</v>
      </c>
      <c r="F661" s="8" t="str">
        <f>IFERROR(IF(INDEX('ce raw data'!$C$2:$CZ$3000,MATCH(1,INDEX(('ce raw data'!$A$2:$A$3000=C632)*('ce raw data'!$B$2:$B$3000=$B661),,),0),MATCH(F635,'ce raw data'!$C$1:$CZ$1,0))="","-",INDEX('ce raw data'!$C$2:$CZ$3000,MATCH(1,INDEX(('ce raw data'!$A$2:$A$3000=C632)*('ce raw data'!$B$2:$B$3000=$B661),,),0),MATCH(F635,'ce raw data'!$C$1:$CZ$1,0))),"-")</f>
        <v>-</v>
      </c>
      <c r="G661" s="8" t="str">
        <f>IFERROR(IF(INDEX('ce raw data'!$C$2:$CZ$3000,MATCH(1,INDEX(('ce raw data'!$A$2:$A$3000=C632)*('ce raw data'!$B$2:$B$3000=$B661),,),0),MATCH(G635,'ce raw data'!$C$1:$CZ$1,0))="","-",INDEX('ce raw data'!$C$2:$CZ$3000,MATCH(1,INDEX(('ce raw data'!$A$2:$A$3000=C632)*('ce raw data'!$B$2:$B$3000=$B661),,),0),MATCH(G635,'ce raw data'!$C$1:$CZ$1,0))),"-")</f>
        <v>-</v>
      </c>
      <c r="H661" s="8" t="str">
        <f>IFERROR(IF(INDEX('ce raw data'!$C$2:$CZ$3000,MATCH(1,INDEX(('ce raw data'!$A$2:$A$3000=C632)*('ce raw data'!$B$2:$B$3000=$B661),,),0),MATCH(H635,'ce raw data'!$C$1:$CZ$1,0))="","-",INDEX('ce raw data'!$C$2:$CZ$3000,MATCH(1,INDEX(('ce raw data'!$A$2:$A$3000=C632)*('ce raw data'!$B$2:$B$3000=$B661),,),0),MATCH(H635,'ce raw data'!$C$1:$CZ$1,0))),"-")</f>
        <v>-</v>
      </c>
      <c r="I661" s="8" t="str">
        <f>IFERROR(IF(INDEX('ce raw data'!$C$2:$CZ$3000,MATCH(1,INDEX(('ce raw data'!$A$2:$A$3000=C632)*('ce raw data'!$B$2:$B$3000=$B661),,),0),MATCH(I635,'ce raw data'!$C$1:$CZ$1,0))="","-",INDEX('ce raw data'!$C$2:$CZ$3000,MATCH(1,INDEX(('ce raw data'!$A$2:$A$3000=C632)*('ce raw data'!$B$2:$B$3000=$B661),,),0),MATCH(I635,'ce raw data'!$C$1:$CZ$1,0))),"-")</f>
        <v>-</v>
      </c>
      <c r="J661" s="8" t="str">
        <f>IFERROR(IF(INDEX('ce raw data'!$C$2:$CZ$3000,MATCH(1,INDEX(('ce raw data'!$A$2:$A$3000=C632)*('ce raw data'!$B$2:$B$3000=$B661),,),0),MATCH(J635,'ce raw data'!$C$1:$CZ$1,0))="","-",INDEX('ce raw data'!$C$2:$CZ$3000,MATCH(1,INDEX(('ce raw data'!$A$2:$A$3000=C632)*('ce raw data'!$B$2:$B$3000=$B661),,),0),MATCH(J635,'ce raw data'!$C$1:$CZ$1,0))),"-")</f>
        <v>-</v>
      </c>
      <c r="K661" s="8" t="str">
        <f>IFERROR(IF(INDEX('ce raw data'!$C$2:$CZ$3000,MATCH(1,INDEX(('ce raw data'!$A$2:$A$3000=C632)*('ce raw data'!$B$2:$B$3000=$B661),,),0),MATCH(K635,'ce raw data'!$C$1:$CZ$1,0))="","-",INDEX('ce raw data'!$C$2:$CZ$3000,MATCH(1,INDEX(('ce raw data'!$A$2:$A$3000=C632)*('ce raw data'!$B$2:$B$3000=$B661),,),0),MATCH(K635,'ce raw data'!$C$1:$CZ$1,0))),"-")</f>
        <v>-</v>
      </c>
      <c r="L661" s="8" t="str">
        <f>IFERROR(IF(INDEX('ce raw data'!$C$2:$CZ$3000,MATCH(1,INDEX(('ce raw data'!$A$2:$A$3000=C632)*('ce raw data'!$B$2:$B$3000=$B661),,),0),MATCH(L635,'ce raw data'!$C$1:$CZ$1,0))="","-",INDEX('ce raw data'!$C$2:$CZ$3000,MATCH(1,INDEX(('ce raw data'!$A$2:$A$3000=C632)*('ce raw data'!$B$2:$B$3000=$B661),,),0),MATCH(L635,'ce raw data'!$C$1:$CZ$1,0))),"-")</f>
        <v>-</v>
      </c>
      <c r="M661" s="8" t="str">
        <f>IFERROR(IF(INDEX('ce raw data'!$C$2:$CZ$3000,MATCH(1,INDEX(('ce raw data'!$A$2:$A$3000=C632)*('ce raw data'!$B$2:$B$3000=$B661),,),0),MATCH(M635,'ce raw data'!$C$1:$CZ$1,0))="","-",INDEX('ce raw data'!$C$2:$CZ$3000,MATCH(1,INDEX(('ce raw data'!$A$2:$A$3000=C632)*('ce raw data'!$B$2:$B$3000=$B661),,),0),MATCH(M635,'ce raw data'!$C$1:$CZ$1,0))),"-")</f>
        <v>-</v>
      </c>
      <c r="N661" s="8" t="str">
        <f>IFERROR(IF(INDEX('ce raw data'!$C$2:$CZ$3000,MATCH(1,INDEX(('ce raw data'!$A$2:$A$3000=C632)*('ce raw data'!$B$2:$B$3000=$B661),,),0),MATCH(N635,'ce raw data'!$C$1:$CZ$1,0))="","-",INDEX('ce raw data'!$C$2:$CZ$3000,MATCH(1,INDEX(('ce raw data'!$A$2:$A$3000=C632)*('ce raw data'!$B$2:$B$3000=$B661),,),0),MATCH(N635,'ce raw data'!$C$1:$CZ$1,0))),"-")</f>
        <v>-</v>
      </c>
    </row>
    <row r="662" spans="2:14" hidden="1" x14ac:dyDescent="0.4">
      <c r="B662" s="14"/>
      <c r="C662" s="8" t="str">
        <f>IFERROR(IF(INDEX('ce raw data'!$C$2:$CZ$3000,MATCH(1,INDEX(('ce raw data'!$A$2:$A$3000=C632)*('ce raw data'!$B$2:$B$3000=$B663),,),0),MATCH(SUBSTITUTE(C635,"Allele","Height"),'ce raw data'!$C$1:$CZ$1,0))="","-",INDEX('ce raw data'!$C$2:$CZ$3000,MATCH(1,INDEX(('ce raw data'!$A$2:$A$3000=C632)*('ce raw data'!$B$2:$B$3000=$B663),,),0),MATCH(SUBSTITUTE(C635,"Allele","Height"),'ce raw data'!$C$1:$CZ$1,0))),"-")</f>
        <v>-</v>
      </c>
      <c r="D662" s="8" t="str">
        <f>IFERROR(IF(INDEX('ce raw data'!$C$2:$CZ$3000,MATCH(1,INDEX(('ce raw data'!$A$2:$A$3000=C632)*('ce raw data'!$B$2:$B$3000=$B663),,),0),MATCH(SUBSTITUTE(D635,"Allele","Height"),'ce raw data'!$C$1:$CZ$1,0))="","-",INDEX('ce raw data'!$C$2:$CZ$3000,MATCH(1,INDEX(('ce raw data'!$A$2:$A$3000=C632)*('ce raw data'!$B$2:$B$3000=$B663),,),0),MATCH(SUBSTITUTE(D635,"Allele","Height"),'ce raw data'!$C$1:$CZ$1,0))),"-")</f>
        <v>-</v>
      </c>
      <c r="E662" s="8" t="str">
        <f>IFERROR(IF(INDEX('ce raw data'!$C$2:$CZ$3000,MATCH(1,INDEX(('ce raw data'!$A$2:$A$3000=C632)*('ce raw data'!$B$2:$B$3000=$B663),,),0),MATCH(SUBSTITUTE(E635,"Allele","Height"),'ce raw data'!$C$1:$CZ$1,0))="","-",INDEX('ce raw data'!$C$2:$CZ$3000,MATCH(1,INDEX(('ce raw data'!$A$2:$A$3000=C632)*('ce raw data'!$B$2:$B$3000=$B663),,),0),MATCH(SUBSTITUTE(E635,"Allele","Height"),'ce raw data'!$C$1:$CZ$1,0))),"-")</f>
        <v>-</v>
      </c>
      <c r="F662" s="8" t="str">
        <f>IFERROR(IF(INDEX('ce raw data'!$C$2:$CZ$3000,MATCH(1,INDEX(('ce raw data'!$A$2:$A$3000=C632)*('ce raw data'!$B$2:$B$3000=$B663),,),0),MATCH(SUBSTITUTE(F635,"Allele","Height"),'ce raw data'!$C$1:$CZ$1,0))="","-",INDEX('ce raw data'!$C$2:$CZ$3000,MATCH(1,INDEX(('ce raw data'!$A$2:$A$3000=C632)*('ce raw data'!$B$2:$B$3000=$B663),,),0),MATCH(SUBSTITUTE(F635,"Allele","Height"),'ce raw data'!$C$1:$CZ$1,0))),"-")</f>
        <v>-</v>
      </c>
      <c r="G662" s="8" t="str">
        <f>IFERROR(IF(INDEX('ce raw data'!$C$2:$CZ$3000,MATCH(1,INDEX(('ce raw data'!$A$2:$A$3000=C632)*('ce raw data'!$B$2:$B$3000=$B663),,),0),MATCH(SUBSTITUTE(G635,"Allele","Height"),'ce raw data'!$C$1:$CZ$1,0))="","-",INDEX('ce raw data'!$C$2:$CZ$3000,MATCH(1,INDEX(('ce raw data'!$A$2:$A$3000=C632)*('ce raw data'!$B$2:$B$3000=$B663),,),0),MATCH(SUBSTITUTE(G635,"Allele","Height"),'ce raw data'!$C$1:$CZ$1,0))),"-")</f>
        <v>-</v>
      </c>
      <c r="H662" s="8" t="str">
        <f>IFERROR(IF(INDEX('ce raw data'!$C$2:$CZ$3000,MATCH(1,INDEX(('ce raw data'!$A$2:$A$3000=C632)*('ce raw data'!$B$2:$B$3000=$B663),,),0),MATCH(SUBSTITUTE(H635,"Allele","Height"),'ce raw data'!$C$1:$CZ$1,0))="","-",INDEX('ce raw data'!$C$2:$CZ$3000,MATCH(1,INDEX(('ce raw data'!$A$2:$A$3000=C632)*('ce raw data'!$B$2:$B$3000=$B663),,),0),MATCH(SUBSTITUTE(H635,"Allele","Height"),'ce raw data'!$C$1:$CZ$1,0))),"-")</f>
        <v>-</v>
      </c>
      <c r="I662" s="8" t="str">
        <f>IFERROR(IF(INDEX('ce raw data'!$C$2:$CZ$3000,MATCH(1,INDEX(('ce raw data'!$A$2:$A$3000=C632)*('ce raw data'!$B$2:$B$3000=$B663),,),0),MATCH(SUBSTITUTE(I635,"Allele","Height"),'ce raw data'!$C$1:$CZ$1,0))="","-",INDEX('ce raw data'!$C$2:$CZ$3000,MATCH(1,INDEX(('ce raw data'!$A$2:$A$3000=C632)*('ce raw data'!$B$2:$B$3000=$B663),,),0),MATCH(SUBSTITUTE(I635,"Allele","Height"),'ce raw data'!$C$1:$CZ$1,0))),"-")</f>
        <v>-</v>
      </c>
      <c r="J662" s="8" t="str">
        <f>IFERROR(IF(INDEX('ce raw data'!$C$2:$CZ$3000,MATCH(1,INDEX(('ce raw data'!$A$2:$A$3000=C632)*('ce raw data'!$B$2:$B$3000=$B663),,),0),MATCH(SUBSTITUTE(J635,"Allele","Height"),'ce raw data'!$C$1:$CZ$1,0))="","-",INDEX('ce raw data'!$C$2:$CZ$3000,MATCH(1,INDEX(('ce raw data'!$A$2:$A$3000=C632)*('ce raw data'!$B$2:$B$3000=$B663),,),0),MATCH(SUBSTITUTE(J635,"Allele","Height"),'ce raw data'!$C$1:$CZ$1,0))),"-")</f>
        <v>-</v>
      </c>
      <c r="K662" s="8" t="str">
        <f>IFERROR(IF(INDEX('ce raw data'!$C$2:$CZ$3000,MATCH(1,INDEX(('ce raw data'!$A$2:$A$3000=C632)*('ce raw data'!$B$2:$B$3000=$B663),,),0),MATCH(SUBSTITUTE(K635,"Allele","Height"),'ce raw data'!$C$1:$CZ$1,0))="","-",INDEX('ce raw data'!$C$2:$CZ$3000,MATCH(1,INDEX(('ce raw data'!$A$2:$A$3000=C632)*('ce raw data'!$B$2:$B$3000=$B663),,),0),MATCH(SUBSTITUTE(K635,"Allele","Height"),'ce raw data'!$C$1:$CZ$1,0))),"-")</f>
        <v>-</v>
      </c>
      <c r="L662" s="8" t="str">
        <f>IFERROR(IF(INDEX('ce raw data'!$C$2:$CZ$3000,MATCH(1,INDEX(('ce raw data'!$A$2:$A$3000=C632)*('ce raw data'!$B$2:$B$3000=$B663),,),0),MATCH(SUBSTITUTE(L635,"Allele","Height"),'ce raw data'!$C$1:$CZ$1,0))="","-",INDEX('ce raw data'!$C$2:$CZ$3000,MATCH(1,INDEX(('ce raw data'!$A$2:$A$3000=C632)*('ce raw data'!$B$2:$B$3000=$B663),,),0),MATCH(SUBSTITUTE(L635,"Allele","Height"),'ce raw data'!$C$1:$CZ$1,0))),"-")</f>
        <v>-</v>
      </c>
      <c r="M662" s="8" t="str">
        <f>IFERROR(IF(INDEX('ce raw data'!$C$2:$CZ$3000,MATCH(1,INDEX(('ce raw data'!$A$2:$A$3000=C632)*('ce raw data'!$B$2:$B$3000=$B663),,),0),MATCH(SUBSTITUTE(M635,"Allele","Height"),'ce raw data'!$C$1:$CZ$1,0))="","-",INDEX('ce raw data'!$C$2:$CZ$3000,MATCH(1,INDEX(('ce raw data'!$A$2:$A$3000=C632)*('ce raw data'!$B$2:$B$3000=$B663),,),0),MATCH(SUBSTITUTE(M635,"Allele","Height"),'ce raw data'!$C$1:$CZ$1,0))),"-")</f>
        <v>-</v>
      </c>
      <c r="N662" s="8" t="str">
        <f>IFERROR(IF(INDEX('ce raw data'!$C$2:$CZ$3000,MATCH(1,INDEX(('ce raw data'!$A$2:$A$3000=C632)*('ce raw data'!$B$2:$B$3000=$B663),,),0),MATCH(SUBSTITUTE(N635,"Allele","Height"),'ce raw data'!$C$1:$CZ$1,0))="","-",INDEX('ce raw data'!$C$2:$CZ$3000,MATCH(1,INDEX(('ce raw data'!$A$2:$A$3000=C632)*('ce raw data'!$B$2:$B$3000=$B663),,),0),MATCH(SUBSTITUTE(N635,"Allele","Height"),'ce raw data'!$C$1:$CZ$1,0))),"-")</f>
        <v>-</v>
      </c>
    </row>
    <row r="663" spans="2:14" x14ac:dyDescent="0.4">
      <c r="B663" s="14" t="str">
        <f>'Allele Call Table'!$A$97</f>
        <v>vWA</v>
      </c>
      <c r="C663" s="8" t="str">
        <f>IFERROR(IF(INDEX('ce raw data'!$C$2:$CZ$3000,MATCH(1,INDEX(('ce raw data'!$A$2:$A$3000=C632)*('ce raw data'!$B$2:$B$3000=$B663),,),0),MATCH(C635,'ce raw data'!$C$1:$CZ$1,0))="","-",INDEX('ce raw data'!$C$2:$CZ$3000,MATCH(1,INDEX(('ce raw data'!$A$2:$A$3000=C632)*('ce raw data'!$B$2:$B$3000=$B663),,),0),MATCH(C635,'ce raw data'!$C$1:$CZ$1,0))),"-")</f>
        <v>-</v>
      </c>
      <c r="D663" s="8" t="str">
        <f>IFERROR(IF(INDEX('ce raw data'!$C$2:$CZ$3000,MATCH(1,INDEX(('ce raw data'!$A$2:$A$3000=C632)*('ce raw data'!$B$2:$B$3000=$B663),,),0),MATCH(D635,'ce raw data'!$C$1:$CZ$1,0))="","-",INDEX('ce raw data'!$C$2:$CZ$3000,MATCH(1,INDEX(('ce raw data'!$A$2:$A$3000=C632)*('ce raw data'!$B$2:$B$3000=$B663),,),0),MATCH(D635,'ce raw data'!$C$1:$CZ$1,0))),"-")</f>
        <v>-</v>
      </c>
      <c r="E663" s="8" t="str">
        <f>IFERROR(IF(INDEX('ce raw data'!$C$2:$CZ$3000,MATCH(1,INDEX(('ce raw data'!$A$2:$A$3000=C632)*('ce raw data'!$B$2:$B$3000=$B663),,),0),MATCH(E635,'ce raw data'!$C$1:$CZ$1,0))="","-",INDEX('ce raw data'!$C$2:$CZ$3000,MATCH(1,INDEX(('ce raw data'!$A$2:$A$3000=C632)*('ce raw data'!$B$2:$B$3000=$B663),,),0),MATCH(E635,'ce raw data'!$C$1:$CZ$1,0))),"-")</f>
        <v>-</v>
      </c>
      <c r="F663" s="8" t="str">
        <f>IFERROR(IF(INDEX('ce raw data'!$C$2:$CZ$3000,MATCH(1,INDEX(('ce raw data'!$A$2:$A$3000=C632)*('ce raw data'!$B$2:$B$3000=$B663),,),0),MATCH(F635,'ce raw data'!$C$1:$CZ$1,0))="","-",INDEX('ce raw data'!$C$2:$CZ$3000,MATCH(1,INDEX(('ce raw data'!$A$2:$A$3000=C632)*('ce raw data'!$B$2:$B$3000=$B663),,),0),MATCH(F635,'ce raw data'!$C$1:$CZ$1,0))),"-")</f>
        <v>-</v>
      </c>
      <c r="G663" s="8" t="str">
        <f>IFERROR(IF(INDEX('ce raw data'!$C$2:$CZ$3000,MATCH(1,INDEX(('ce raw data'!$A$2:$A$3000=C632)*('ce raw data'!$B$2:$B$3000=$B663),,),0),MATCH(G635,'ce raw data'!$C$1:$CZ$1,0))="","-",INDEX('ce raw data'!$C$2:$CZ$3000,MATCH(1,INDEX(('ce raw data'!$A$2:$A$3000=C632)*('ce raw data'!$B$2:$B$3000=$B663),,),0),MATCH(G635,'ce raw data'!$C$1:$CZ$1,0))),"-")</f>
        <v>-</v>
      </c>
      <c r="H663" s="8" t="str">
        <f>IFERROR(IF(INDEX('ce raw data'!$C$2:$CZ$3000,MATCH(1,INDEX(('ce raw data'!$A$2:$A$3000=C632)*('ce raw data'!$B$2:$B$3000=$B663),,),0),MATCH(H635,'ce raw data'!$C$1:$CZ$1,0))="","-",INDEX('ce raw data'!$C$2:$CZ$3000,MATCH(1,INDEX(('ce raw data'!$A$2:$A$3000=C632)*('ce raw data'!$B$2:$B$3000=$B663),,),0),MATCH(H635,'ce raw data'!$C$1:$CZ$1,0))),"-")</f>
        <v>-</v>
      </c>
      <c r="I663" s="8" t="str">
        <f>IFERROR(IF(INDEX('ce raw data'!$C$2:$CZ$3000,MATCH(1,INDEX(('ce raw data'!$A$2:$A$3000=C632)*('ce raw data'!$B$2:$B$3000=$B663),,),0),MATCH(I635,'ce raw data'!$C$1:$CZ$1,0))="","-",INDEX('ce raw data'!$C$2:$CZ$3000,MATCH(1,INDEX(('ce raw data'!$A$2:$A$3000=C632)*('ce raw data'!$B$2:$B$3000=$B663),,),0),MATCH(I635,'ce raw data'!$C$1:$CZ$1,0))),"-")</f>
        <v>-</v>
      </c>
      <c r="J663" s="8" t="str">
        <f>IFERROR(IF(INDEX('ce raw data'!$C$2:$CZ$3000,MATCH(1,INDEX(('ce raw data'!$A$2:$A$3000=C632)*('ce raw data'!$B$2:$B$3000=$B663),,),0),MATCH(J635,'ce raw data'!$C$1:$CZ$1,0))="","-",INDEX('ce raw data'!$C$2:$CZ$3000,MATCH(1,INDEX(('ce raw data'!$A$2:$A$3000=C632)*('ce raw data'!$B$2:$B$3000=$B663),,),0),MATCH(J635,'ce raw data'!$C$1:$CZ$1,0))),"-")</f>
        <v>-</v>
      </c>
      <c r="K663" s="8" t="str">
        <f>IFERROR(IF(INDEX('ce raw data'!$C$2:$CZ$3000,MATCH(1,INDEX(('ce raw data'!$A$2:$A$3000=C632)*('ce raw data'!$B$2:$B$3000=$B663),,),0),MATCH(K635,'ce raw data'!$C$1:$CZ$1,0))="","-",INDEX('ce raw data'!$C$2:$CZ$3000,MATCH(1,INDEX(('ce raw data'!$A$2:$A$3000=C632)*('ce raw data'!$B$2:$B$3000=$B663),,),0),MATCH(K635,'ce raw data'!$C$1:$CZ$1,0))),"-")</f>
        <v>-</v>
      </c>
      <c r="L663" s="8" t="str">
        <f>IFERROR(IF(INDEX('ce raw data'!$C$2:$CZ$3000,MATCH(1,INDEX(('ce raw data'!$A$2:$A$3000=C632)*('ce raw data'!$B$2:$B$3000=$B663),,),0),MATCH(L635,'ce raw data'!$C$1:$CZ$1,0))="","-",INDEX('ce raw data'!$C$2:$CZ$3000,MATCH(1,INDEX(('ce raw data'!$A$2:$A$3000=C632)*('ce raw data'!$B$2:$B$3000=$B663),,),0),MATCH(L635,'ce raw data'!$C$1:$CZ$1,0))),"-")</f>
        <v>-</v>
      </c>
      <c r="M663" s="8" t="str">
        <f>IFERROR(IF(INDEX('ce raw data'!$C$2:$CZ$3000,MATCH(1,INDEX(('ce raw data'!$A$2:$A$3000=C632)*('ce raw data'!$B$2:$B$3000=$B663),,),0),MATCH(M635,'ce raw data'!$C$1:$CZ$1,0))="","-",INDEX('ce raw data'!$C$2:$CZ$3000,MATCH(1,INDEX(('ce raw data'!$A$2:$A$3000=C632)*('ce raw data'!$B$2:$B$3000=$B663),,),0),MATCH(M635,'ce raw data'!$C$1:$CZ$1,0))),"-")</f>
        <v>-</v>
      </c>
      <c r="N663" s="8" t="str">
        <f>IFERROR(IF(INDEX('ce raw data'!$C$2:$CZ$3000,MATCH(1,INDEX(('ce raw data'!$A$2:$A$3000=C632)*('ce raw data'!$B$2:$B$3000=$B663),,),0),MATCH(N635,'ce raw data'!$C$1:$CZ$1,0))="","-",INDEX('ce raw data'!$C$2:$CZ$3000,MATCH(1,INDEX(('ce raw data'!$A$2:$A$3000=C632)*('ce raw data'!$B$2:$B$3000=$B663),,),0),MATCH(N635,'ce raw data'!$C$1:$CZ$1,0))),"-")</f>
        <v>-</v>
      </c>
    </row>
    <row r="664" spans="2:14" hidden="1" x14ac:dyDescent="0.4">
      <c r="B664" s="14"/>
      <c r="C664" s="8" t="str">
        <f>IFERROR(IF(INDEX('ce raw data'!$C$2:$CZ$3000,MATCH(1,INDEX(('ce raw data'!$A$2:$A$3000=C632)*('ce raw data'!$B$2:$B$3000=$B665),,),0),MATCH(SUBSTITUTE(C635,"Allele","Height"),'ce raw data'!$C$1:$CZ$1,0))="","-",INDEX('ce raw data'!$C$2:$CZ$3000,MATCH(1,INDEX(('ce raw data'!$A$2:$A$3000=C632)*('ce raw data'!$B$2:$B$3000=$B665),,),0),MATCH(SUBSTITUTE(C635,"Allele","Height"),'ce raw data'!$C$1:$CZ$1,0))),"-")</f>
        <v>-</v>
      </c>
      <c r="D664" s="8" t="str">
        <f>IFERROR(IF(INDEX('ce raw data'!$C$2:$CZ$3000,MATCH(1,INDEX(('ce raw data'!$A$2:$A$3000=C632)*('ce raw data'!$B$2:$B$3000=$B665),,),0),MATCH(SUBSTITUTE(D635,"Allele","Height"),'ce raw data'!$C$1:$CZ$1,0))="","-",INDEX('ce raw data'!$C$2:$CZ$3000,MATCH(1,INDEX(('ce raw data'!$A$2:$A$3000=C632)*('ce raw data'!$B$2:$B$3000=$B665),,),0),MATCH(SUBSTITUTE(D635,"Allele","Height"),'ce raw data'!$C$1:$CZ$1,0))),"-")</f>
        <v>-</v>
      </c>
      <c r="E664" s="8" t="str">
        <f>IFERROR(IF(INDEX('ce raw data'!$C$2:$CZ$3000,MATCH(1,INDEX(('ce raw data'!$A$2:$A$3000=C632)*('ce raw data'!$B$2:$B$3000=$B665),,),0),MATCH(SUBSTITUTE(E635,"Allele","Height"),'ce raw data'!$C$1:$CZ$1,0))="","-",INDEX('ce raw data'!$C$2:$CZ$3000,MATCH(1,INDEX(('ce raw data'!$A$2:$A$3000=C632)*('ce raw data'!$B$2:$B$3000=$B665),,),0),MATCH(SUBSTITUTE(E635,"Allele","Height"),'ce raw data'!$C$1:$CZ$1,0))),"-")</f>
        <v>-</v>
      </c>
      <c r="F664" s="8" t="str">
        <f>IFERROR(IF(INDEX('ce raw data'!$C$2:$CZ$3000,MATCH(1,INDEX(('ce raw data'!$A$2:$A$3000=C632)*('ce raw data'!$B$2:$B$3000=$B665),,),0),MATCH(SUBSTITUTE(F635,"Allele","Height"),'ce raw data'!$C$1:$CZ$1,0))="","-",INDEX('ce raw data'!$C$2:$CZ$3000,MATCH(1,INDEX(('ce raw data'!$A$2:$A$3000=C632)*('ce raw data'!$B$2:$B$3000=$B665),,),0),MATCH(SUBSTITUTE(F635,"Allele","Height"),'ce raw data'!$C$1:$CZ$1,0))),"-")</f>
        <v>-</v>
      </c>
      <c r="G664" s="8" t="str">
        <f>IFERROR(IF(INDEX('ce raw data'!$C$2:$CZ$3000,MATCH(1,INDEX(('ce raw data'!$A$2:$A$3000=C632)*('ce raw data'!$B$2:$B$3000=$B665),,),0),MATCH(SUBSTITUTE(G635,"Allele","Height"),'ce raw data'!$C$1:$CZ$1,0))="","-",INDEX('ce raw data'!$C$2:$CZ$3000,MATCH(1,INDEX(('ce raw data'!$A$2:$A$3000=C632)*('ce raw data'!$B$2:$B$3000=$B665),,),0),MATCH(SUBSTITUTE(G635,"Allele","Height"),'ce raw data'!$C$1:$CZ$1,0))),"-")</f>
        <v>-</v>
      </c>
      <c r="H664" s="8" t="str">
        <f>IFERROR(IF(INDEX('ce raw data'!$C$2:$CZ$3000,MATCH(1,INDEX(('ce raw data'!$A$2:$A$3000=C632)*('ce raw data'!$B$2:$B$3000=$B665),,),0),MATCH(SUBSTITUTE(H635,"Allele","Height"),'ce raw data'!$C$1:$CZ$1,0))="","-",INDEX('ce raw data'!$C$2:$CZ$3000,MATCH(1,INDEX(('ce raw data'!$A$2:$A$3000=C632)*('ce raw data'!$B$2:$B$3000=$B665),,),0),MATCH(SUBSTITUTE(H635,"Allele","Height"),'ce raw data'!$C$1:$CZ$1,0))),"-")</f>
        <v>-</v>
      </c>
      <c r="I664" s="8" t="str">
        <f>IFERROR(IF(INDEX('ce raw data'!$C$2:$CZ$3000,MATCH(1,INDEX(('ce raw data'!$A$2:$A$3000=C632)*('ce raw data'!$B$2:$B$3000=$B665),,),0),MATCH(SUBSTITUTE(I635,"Allele","Height"),'ce raw data'!$C$1:$CZ$1,0))="","-",INDEX('ce raw data'!$C$2:$CZ$3000,MATCH(1,INDEX(('ce raw data'!$A$2:$A$3000=C632)*('ce raw data'!$B$2:$B$3000=$B665),,),0),MATCH(SUBSTITUTE(I635,"Allele","Height"),'ce raw data'!$C$1:$CZ$1,0))),"-")</f>
        <v>-</v>
      </c>
      <c r="J664" s="8" t="str">
        <f>IFERROR(IF(INDEX('ce raw data'!$C$2:$CZ$3000,MATCH(1,INDEX(('ce raw data'!$A$2:$A$3000=C632)*('ce raw data'!$B$2:$B$3000=$B665),,),0),MATCH(SUBSTITUTE(J635,"Allele","Height"),'ce raw data'!$C$1:$CZ$1,0))="","-",INDEX('ce raw data'!$C$2:$CZ$3000,MATCH(1,INDEX(('ce raw data'!$A$2:$A$3000=C632)*('ce raw data'!$B$2:$B$3000=$B665),,),0),MATCH(SUBSTITUTE(J635,"Allele","Height"),'ce raw data'!$C$1:$CZ$1,0))),"-")</f>
        <v>-</v>
      </c>
      <c r="K664" s="8" t="str">
        <f>IFERROR(IF(INDEX('ce raw data'!$C$2:$CZ$3000,MATCH(1,INDEX(('ce raw data'!$A$2:$A$3000=C632)*('ce raw data'!$B$2:$B$3000=$B665),,),0),MATCH(SUBSTITUTE(K635,"Allele","Height"),'ce raw data'!$C$1:$CZ$1,0))="","-",INDEX('ce raw data'!$C$2:$CZ$3000,MATCH(1,INDEX(('ce raw data'!$A$2:$A$3000=C632)*('ce raw data'!$B$2:$B$3000=$B665),,),0),MATCH(SUBSTITUTE(K635,"Allele","Height"),'ce raw data'!$C$1:$CZ$1,0))),"-")</f>
        <v>-</v>
      </c>
      <c r="L664" s="8" t="str">
        <f>IFERROR(IF(INDEX('ce raw data'!$C$2:$CZ$3000,MATCH(1,INDEX(('ce raw data'!$A$2:$A$3000=C632)*('ce raw data'!$B$2:$B$3000=$B665),,),0),MATCH(SUBSTITUTE(L635,"Allele","Height"),'ce raw data'!$C$1:$CZ$1,0))="","-",INDEX('ce raw data'!$C$2:$CZ$3000,MATCH(1,INDEX(('ce raw data'!$A$2:$A$3000=C632)*('ce raw data'!$B$2:$B$3000=$B665),,),0),MATCH(SUBSTITUTE(L635,"Allele","Height"),'ce raw data'!$C$1:$CZ$1,0))),"-")</f>
        <v>-</v>
      </c>
      <c r="M664" s="8" t="str">
        <f>IFERROR(IF(INDEX('ce raw data'!$C$2:$CZ$3000,MATCH(1,INDEX(('ce raw data'!$A$2:$A$3000=C632)*('ce raw data'!$B$2:$B$3000=$B665),,),0),MATCH(SUBSTITUTE(M635,"Allele","Height"),'ce raw data'!$C$1:$CZ$1,0))="","-",INDEX('ce raw data'!$C$2:$CZ$3000,MATCH(1,INDEX(('ce raw data'!$A$2:$A$3000=C632)*('ce raw data'!$B$2:$B$3000=$B665),,),0),MATCH(SUBSTITUTE(M635,"Allele","Height"),'ce raw data'!$C$1:$CZ$1,0))),"-")</f>
        <v>-</v>
      </c>
      <c r="N664" s="8" t="str">
        <f>IFERROR(IF(INDEX('ce raw data'!$C$2:$CZ$3000,MATCH(1,INDEX(('ce raw data'!$A$2:$A$3000=C632)*('ce raw data'!$B$2:$B$3000=$B665),,),0),MATCH(SUBSTITUTE(N635,"Allele","Height"),'ce raw data'!$C$1:$CZ$1,0))="","-",INDEX('ce raw data'!$C$2:$CZ$3000,MATCH(1,INDEX(('ce raw data'!$A$2:$A$3000=C632)*('ce raw data'!$B$2:$B$3000=$B665),,),0),MATCH(SUBSTITUTE(N635,"Allele","Height"),'ce raw data'!$C$1:$CZ$1,0))),"-")</f>
        <v>-</v>
      </c>
    </row>
    <row r="665" spans="2:14" x14ac:dyDescent="0.4">
      <c r="B665" s="14" t="str">
        <f>'Allele Call Table'!$A$99</f>
        <v>D21S11</v>
      </c>
      <c r="C665" s="8" t="str">
        <f>IFERROR(IF(INDEX('ce raw data'!$C$2:$CZ$3000,MATCH(1,INDEX(('ce raw data'!$A$2:$A$3000=C632)*('ce raw data'!$B$2:$B$3000=$B665),,),0),MATCH(C635,'ce raw data'!$C$1:$CZ$1,0))="","-",INDEX('ce raw data'!$C$2:$CZ$3000,MATCH(1,INDEX(('ce raw data'!$A$2:$A$3000=C632)*('ce raw data'!$B$2:$B$3000=$B665),,),0),MATCH(C635,'ce raw data'!$C$1:$CZ$1,0))),"-")</f>
        <v>-</v>
      </c>
      <c r="D665" s="8" t="str">
        <f>IFERROR(IF(INDEX('ce raw data'!$C$2:$CZ$3000,MATCH(1,INDEX(('ce raw data'!$A$2:$A$3000=C632)*('ce raw data'!$B$2:$B$3000=$B665),,),0),MATCH(D635,'ce raw data'!$C$1:$CZ$1,0))="","-",INDEX('ce raw data'!$C$2:$CZ$3000,MATCH(1,INDEX(('ce raw data'!$A$2:$A$3000=C632)*('ce raw data'!$B$2:$B$3000=$B665),,),0),MATCH(D635,'ce raw data'!$C$1:$CZ$1,0))),"-")</f>
        <v>-</v>
      </c>
      <c r="E665" s="8" t="str">
        <f>IFERROR(IF(INDEX('ce raw data'!$C$2:$CZ$3000,MATCH(1,INDEX(('ce raw data'!$A$2:$A$3000=C632)*('ce raw data'!$B$2:$B$3000=$B665),,),0),MATCH(E635,'ce raw data'!$C$1:$CZ$1,0))="","-",INDEX('ce raw data'!$C$2:$CZ$3000,MATCH(1,INDEX(('ce raw data'!$A$2:$A$3000=C632)*('ce raw data'!$B$2:$B$3000=$B665),,),0),MATCH(E635,'ce raw data'!$C$1:$CZ$1,0))),"-")</f>
        <v>-</v>
      </c>
      <c r="F665" s="8" t="str">
        <f>IFERROR(IF(INDEX('ce raw data'!$C$2:$CZ$3000,MATCH(1,INDEX(('ce raw data'!$A$2:$A$3000=C632)*('ce raw data'!$B$2:$B$3000=$B665),,),0),MATCH(F635,'ce raw data'!$C$1:$CZ$1,0))="","-",INDEX('ce raw data'!$C$2:$CZ$3000,MATCH(1,INDEX(('ce raw data'!$A$2:$A$3000=C632)*('ce raw data'!$B$2:$B$3000=$B665),,),0),MATCH(F635,'ce raw data'!$C$1:$CZ$1,0))),"-")</f>
        <v>-</v>
      </c>
      <c r="G665" s="8" t="str">
        <f>IFERROR(IF(INDEX('ce raw data'!$C$2:$CZ$3000,MATCH(1,INDEX(('ce raw data'!$A$2:$A$3000=C632)*('ce raw data'!$B$2:$B$3000=$B665),,),0),MATCH(G635,'ce raw data'!$C$1:$CZ$1,0))="","-",INDEX('ce raw data'!$C$2:$CZ$3000,MATCH(1,INDEX(('ce raw data'!$A$2:$A$3000=C632)*('ce raw data'!$B$2:$B$3000=$B665),,),0),MATCH(G635,'ce raw data'!$C$1:$CZ$1,0))),"-")</f>
        <v>-</v>
      </c>
      <c r="H665" s="8" t="str">
        <f>IFERROR(IF(INDEX('ce raw data'!$C$2:$CZ$3000,MATCH(1,INDEX(('ce raw data'!$A$2:$A$3000=C632)*('ce raw data'!$B$2:$B$3000=$B665),,),0),MATCH(H635,'ce raw data'!$C$1:$CZ$1,0))="","-",INDEX('ce raw data'!$C$2:$CZ$3000,MATCH(1,INDEX(('ce raw data'!$A$2:$A$3000=C632)*('ce raw data'!$B$2:$B$3000=$B665),,),0),MATCH(H635,'ce raw data'!$C$1:$CZ$1,0))),"-")</f>
        <v>-</v>
      </c>
      <c r="I665" s="8" t="str">
        <f>IFERROR(IF(INDEX('ce raw data'!$C$2:$CZ$3000,MATCH(1,INDEX(('ce raw data'!$A$2:$A$3000=C632)*('ce raw data'!$B$2:$B$3000=$B665),,),0),MATCH(I635,'ce raw data'!$C$1:$CZ$1,0))="","-",INDEX('ce raw data'!$C$2:$CZ$3000,MATCH(1,INDEX(('ce raw data'!$A$2:$A$3000=C632)*('ce raw data'!$B$2:$B$3000=$B665),,),0),MATCH(I635,'ce raw data'!$C$1:$CZ$1,0))),"-")</f>
        <v>-</v>
      </c>
      <c r="J665" s="8" t="str">
        <f>IFERROR(IF(INDEX('ce raw data'!$C$2:$CZ$3000,MATCH(1,INDEX(('ce raw data'!$A$2:$A$3000=C632)*('ce raw data'!$B$2:$B$3000=$B665),,),0),MATCH(J635,'ce raw data'!$C$1:$CZ$1,0))="","-",INDEX('ce raw data'!$C$2:$CZ$3000,MATCH(1,INDEX(('ce raw data'!$A$2:$A$3000=C632)*('ce raw data'!$B$2:$B$3000=$B665),,),0),MATCH(J635,'ce raw data'!$C$1:$CZ$1,0))),"-")</f>
        <v>-</v>
      </c>
      <c r="K665" s="8" t="str">
        <f>IFERROR(IF(INDEX('ce raw data'!$C$2:$CZ$3000,MATCH(1,INDEX(('ce raw data'!$A$2:$A$3000=C632)*('ce raw data'!$B$2:$B$3000=$B665),,),0),MATCH(K635,'ce raw data'!$C$1:$CZ$1,0))="","-",INDEX('ce raw data'!$C$2:$CZ$3000,MATCH(1,INDEX(('ce raw data'!$A$2:$A$3000=C632)*('ce raw data'!$B$2:$B$3000=$B665),,),0),MATCH(K635,'ce raw data'!$C$1:$CZ$1,0))),"-")</f>
        <v>-</v>
      </c>
      <c r="L665" s="8" t="str">
        <f>IFERROR(IF(INDEX('ce raw data'!$C$2:$CZ$3000,MATCH(1,INDEX(('ce raw data'!$A$2:$A$3000=C632)*('ce raw data'!$B$2:$B$3000=$B665),,),0),MATCH(L635,'ce raw data'!$C$1:$CZ$1,0))="","-",INDEX('ce raw data'!$C$2:$CZ$3000,MATCH(1,INDEX(('ce raw data'!$A$2:$A$3000=C632)*('ce raw data'!$B$2:$B$3000=$B665),,),0),MATCH(L635,'ce raw data'!$C$1:$CZ$1,0))),"-")</f>
        <v>-</v>
      </c>
      <c r="M665" s="8" t="str">
        <f>IFERROR(IF(INDEX('ce raw data'!$C$2:$CZ$3000,MATCH(1,INDEX(('ce raw data'!$A$2:$A$3000=C632)*('ce raw data'!$B$2:$B$3000=$B665),,),0),MATCH(M635,'ce raw data'!$C$1:$CZ$1,0))="","-",INDEX('ce raw data'!$C$2:$CZ$3000,MATCH(1,INDEX(('ce raw data'!$A$2:$A$3000=C632)*('ce raw data'!$B$2:$B$3000=$B665),,),0),MATCH(M635,'ce raw data'!$C$1:$CZ$1,0))),"-")</f>
        <v>-</v>
      </c>
      <c r="N665" s="8" t="str">
        <f>IFERROR(IF(INDEX('ce raw data'!$C$2:$CZ$3000,MATCH(1,INDEX(('ce raw data'!$A$2:$A$3000=C632)*('ce raw data'!$B$2:$B$3000=$B665),,),0),MATCH(N635,'ce raw data'!$C$1:$CZ$1,0))="","-",INDEX('ce raw data'!$C$2:$CZ$3000,MATCH(1,INDEX(('ce raw data'!$A$2:$A$3000=C632)*('ce raw data'!$B$2:$B$3000=$B665),,),0),MATCH(N635,'ce raw data'!$C$1:$CZ$1,0))),"-")</f>
        <v>-</v>
      </c>
    </row>
    <row r="666" spans="2:14" hidden="1" x14ac:dyDescent="0.4">
      <c r="B666" s="14"/>
      <c r="C666" s="8" t="str">
        <f>IFERROR(IF(INDEX('ce raw data'!$C$2:$CZ$3000,MATCH(1,INDEX(('ce raw data'!$A$2:$A$3000=C632)*('ce raw data'!$B$2:$B$3000=$B667),,),0),MATCH(SUBSTITUTE(C635,"Allele","Height"),'ce raw data'!$C$1:$CZ$1,0))="","-",INDEX('ce raw data'!$C$2:$CZ$3000,MATCH(1,INDEX(('ce raw data'!$A$2:$A$3000=C632)*('ce raw data'!$B$2:$B$3000=$B667),,),0),MATCH(SUBSTITUTE(C635,"Allele","Height"),'ce raw data'!$C$1:$CZ$1,0))),"-")</f>
        <v>-</v>
      </c>
      <c r="D666" s="8" t="str">
        <f>IFERROR(IF(INDEX('ce raw data'!$C$2:$CZ$3000,MATCH(1,INDEX(('ce raw data'!$A$2:$A$3000=C632)*('ce raw data'!$B$2:$B$3000=$B667),,),0),MATCH(SUBSTITUTE(D635,"Allele","Height"),'ce raw data'!$C$1:$CZ$1,0))="","-",INDEX('ce raw data'!$C$2:$CZ$3000,MATCH(1,INDEX(('ce raw data'!$A$2:$A$3000=C632)*('ce raw data'!$B$2:$B$3000=$B667),,),0),MATCH(SUBSTITUTE(D635,"Allele","Height"),'ce raw data'!$C$1:$CZ$1,0))),"-")</f>
        <v>-</v>
      </c>
      <c r="E666" s="8" t="str">
        <f>IFERROR(IF(INDEX('ce raw data'!$C$2:$CZ$3000,MATCH(1,INDEX(('ce raw data'!$A$2:$A$3000=C632)*('ce raw data'!$B$2:$B$3000=$B667),,),0),MATCH(SUBSTITUTE(E635,"Allele","Height"),'ce raw data'!$C$1:$CZ$1,0))="","-",INDEX('ce raw data'!$C$2:$CZ$3000,MATCH(1,INDEX(('ce raw data'!$A$2:$A$3000=C632)*('ce raw data'!$B$2:$B$3000=$B667),,),0),MATCH(SUBSTITUTE(E635,"Allele","Height"),'ce raw data'!$C$1:$CZ$1,0))),"-")</f>
        <v>-</v>
      </c>
      <c r="F666" s="8" t="str">
        <f>IFERROR(IF(INDEX('ce raw data'!$C$2:$CZ$3000,MATCH(1,INDEX(('ce raw data'!$A$2:$A$3000=C632)*('ce raw data'!$B$2:$B$3000=$B667),,),0),MATCH(SUBSTITUTE(F635,"Allele","Height"),'ce raw data'!$C$1:$CZ$1,0))="","-",INDEX('ce raw data'!$C$2:$CZ$3000,MATCH(1,INDEX(('ce raw data'!$A$2:$A$3000=C632)*('ce raw data'!$B$2:$B$3000=$B667),,),0),MATCH(SUBSTITUTE(F635,"Allele","Height"),'ce raw data'!$C$1:$CZ$1,0))),"-")</f>
        <v>-</v>
      </c>
      <c r="G666" s="8" t="str">
        <f>IFERROR(IF(INDEX('ce raw data'!$C$2:$CZ$3000,MATCH(1,INDEX(('ce raw data'!$A$2:$A$3000=C632)*('ce raw data'!$B$2:$B$3000=$B667),,),0),MATCH(SUBSTITUTE(G635,"Allele","Height"),'ce raw data'!$C$1:$CZ$1,0))="","-",INDEX('ce raw data'!$C$2:$CZ$3000,MATCH(1,INDEX(('ce raw data'!$A$2:$A$3000=C632)*('ce raw data'!$B$2:$B$3000=$B667),,),0),MATCH(SUBSTITUTE(G635,"Allele","Height"),'ce raw data'!$C$1:$CZ$1,0))),"-")</f>
        <v>-</v>
      </c>
      <c r="H666" s="8" t="str">
        <f>IFERROR(IF(INDEX('ce raw data'!$C$2:$CZ$3000,MATCH(1,INDEX(('ce raw data'!$A$2:$A$3000=C632)*('ce raw data'!$B$2:$B$3000=$B667),,),0),MATCH(SUBSTITUTE(H635,"Allele","Height"),'ce raw data'!$C$1:$CZ$1,0))="","-",INDEX('ce raw data'!$C$2:$CZ$3000,MATCH(1,INDEX(('ce raw data'!$A$2:$A$3000=C632)*('ce raw data'!$B$2:$B$3000=$B667),,),0),MATCH(SUBSTITUTE(H635,"Allele","Height"),'ce raw data'!$C$1:$CZ$1,0))),"-")</f>
        <v>-</v>
      </c>
      <c r="I666" s="8" t="str">
        <f>IFERROR(IF(INDEX('ce raw data'!$C$2:$CZ$3000,MATCH(1,INDEX(('ce raw data'!$A$2:$A$3000=C632)*('ce raw data'!$B$2:$B$3000=$B667),,),0),MATCH(SUBSTITUTE(I635,"Allele","Height"),'ce raw data'!$C$1:$CZ$1,0))="","-",INDEX('ce raw data'!$C$2:$CZ$3000,MATCH(1,INDEX(('ce raw data'!$A$2:$A$3000=C632)*('ce raw data'!$B$2:$B$3000=$B667),,),0),MATCH(SUBSTITUTE(I635,"Allele","Height"),'ce raw data'!$C$1:$CZ$1,0))),"-")</f>
        <v>-</v>
      </c>
      <c r="J666" s="8" t="str">
        <f>IFERROR(IF(INDEX('ce raw data'!$C$2:$CZ$3000,MATCH(1,INDEX(('ce raw data'!$A$2:$A$3000=C632)*('ce raw data'!$B$2:$B$3000=$B667),,),0),MATCH(SUBSTITUTE(J635,"Allele","Height"),'ce raw data'!$C$1:$CZ$1,0))="","-",INDEX('ce raw data'!$C$2:$CZ$3000,MATCH(1,INDEX(('ce raw data'!$A$2:$A$3000=C632)*('ce raw data'!$B$2:$B$3000=$B667),,),0),MATCH(SUBSTITUTE(J635,"Allele","Height"),'ce raw data'!$C$1:$CZ$1,0))),"-")</f>
        <v>-</v>
      </c>
      <c r="K666" s="8" t="str">
        <f>IFERROR(IF(INDEX('ce raw data'!$C$2:$CZ$3000,MATCH(1,INDEX(('ce raw data'!$A$2:$A$3000=C632)*('ce raw data'!$B$2:$B$3000=$B667),,),0),MATCH(SUBSTITUTE(K635,"Allele","Height"),'ce raw data'!$C$1:$CZ$1,0))="","-",INDEX('ce raw data'!$C$2:$CZ$3000,MATCH(1,INDEX(('ce raw data'!$A$2:$A$3000=C632)*('ce raw data'!$B$2:$B$3000=$B667),,),0),MATCH(SUBSTITUTE(K635,"Allele","Height"),'ce raw data'!$C$1:$CZ$1,0))),"-")</f>
        <v>-</v>
      </c>
      <c r="L666" s="8" t="str">
        <f>IFERROR(IF(INDEX('ce raw data'!$C$2:$CZ$3000,MATCH(1,INDEX(('ce raw data'!$A$2:$A$3000=C632)*('ce raw data'!$B$2:$B$3000=$B667),,),0),MATCH(SUBSTITUTE(L635,"Allele","Height"),'ce raw data'!$C$1:$CZ$1,0))="","-",INDEX('ce raw data'!$C$2:$CZ$3000,MATCH(1,INDEX(('ce raw data'!$A$2:$A$3000=C632)*('ce raw data'!$B$2:$B$3000=$B667),,),0),MATCH(SUBSTITUTE(L635,"Allele","Height"),'ce raw data'!$C$1:$CZ$1,0))),"-")</f>
        <v>-</v>
      </c>
      <c r="M666" s="8" t="str">
        <f>IFERROR(IF(INDEX('ce raw data'!$C$2:$CZ$3000,MATCH(1,INDEX(('ce raw data'!$A$2:$A$3000=C632)*('ce raw data'!$B$2:$B$3000=$B667),,),0),MATCH(SUBSTITUTE(M635,"Allele","Height"),'ce raw data'!$C$1:$CZ$1,0))="","-",INDEX('ce raw data'!$C$2:$CZ$3000,MATCH(1,INDEX(('ce raw data'!$A$2:$A$3000=C632)*('ce raw data'!$B$2:$B$3000=$B667),,),0),MATCH(SUBSTITUTE(M635,"Allele","Height"),'ce raw data'!$C$1:$CZ$1,0))),"-")</f>
        <v>-</v>
      </c>
      <c r="N666" s="8" t="str">
        <f>IFERROR(IF(INDEX('ce raw data'!$C$2:$CZ$3000,MATCH(1,INDEX(('ce raw data'!$A$2:$A$3000=C632)*('ce raw data'!$B$2:$B$3000=$B667),,),0),MATCH(SUBSTITUTE(N635,"Allele","Height"),'ce raw data'!$C$1:$CZ$1,0))="","-",INDEX('ce raw data'!$C$2:$CZ$3000,MATCH(1,INDEX(('ce raw data'!$A$2:$A$3000=C632)*('ce raw data'!$B$2:$B$3000=$B667),,),0),MATCH(SUBSTITUTE(N635,"Allele","Height"),'ce raw data'!$C$1:$CZ$1,0))),"-")</f>
        <v>-</v>
      </c>
    </row>
    <row r="667" spans="2:14" x14ac:dyDescent="0.4">
      <c r="B667" s="14" t="str">
        <f>'Allele Call Table'!$A$101</f>
        <v>D7S820</v>
      </c>
      <c r="C667" s="8" t="str">
        <f>IFERROR(IF(INDEX('ce raw data'!$C$2:$CZ$3000,MATCH(1,INDEX(('ce raw data'!$A$2:$A$3000=C632)*('ce raw data'!$B$2:$B$3000=$B667),,),0),MATCH(C635,'ce raw data'!$C$1:$CZ$1,0))="","-",INDEX('ce raw data'!$C$2:$CZ$3000,MATCH(1,INDEX(('ce raw data'!$A$2:$A$3000=C632)*('ce raw data'!$B$2:$B$3000=$B667),,),0),MATCH(C635,'ce raw data'!$C$1:$CZ$1,0))),"-")</f>
        <v>-</v>
      </c>
      <c r="D667" s="8" t="str">
        <f>IFERROR(IF(INDEX('ce raw data'!$C$2:$CZ$3000,MATCH(1,INDEX(('ce raw data'!$A$2:$A$3000=C632)*('ce raw data'!$B$2:$B$3000=$B667),,),0),MATCH(D635,'ce raw data'!$C$1:$CZ$1,0))="","-",INDEX('ce raw data'!$C$2:$CZ$3000,MATCH(1,INDEX(('ce raw data'!$A$2:$A$3000=C632)*('ce raw data'!$B$2:$B$3000=$B667),,),0),MATCH(D635,'ce raw data'!$C$1:$CZ$1,0))),"-")</f>
        <v>-</v>
      </c>
      <c r="E667" s="8" t="str">
        <f>IFERROR(IF(INDEX('ce raw data'!$C$2:$CZ$3000,MATCH(1,INDEX(('ce raw data'!$A$2:$A$3000=C632)*('ce raw data'!$B$2:$B$3000=$B667),,),0),MATCH(E635,'ce raw data'!$C$1:$CZ$1,0))="","-",INDEX('ce raw data'!$C$2:$CZ$3000,MATCH(1,INDEX(('ce raw data'!$A$2:$A$3000=C632)*('ce raw data'!$B$2:$B$3000=$B667),,),0),MATCH(E635,'ce raw data'!$C$1:$CZ$1,0))),"-")</f>
        <v>-</v>
      </c>
      <c r="F667" s="8" t="str">
        <f>IFERROR(IF(INDEX('ce raw data'!$C$2:$CZ$3000,MATCH(1,INDEX(('ce raw data'!$A$2:$A$3000=C632)*('ce raw data'!$B$2:$B$3000=$B667),,),0),MATCH(F635,'ce raw data'!$C$1:$CZ$1,0))="","-",INDEX('ce raw data'!$C$2:$CZ$3000,MATCH(1,INDEX(('ce raw data'!$A$2:$A$3000=C632)*('ce raw data'!$B$2:$B$3000=$B667),,),0),MATCH(F635,'ce raw data'!$C$1:$CZ$1,0))),"-")</f>
        <v>-</v>
      </c>
      <c r="G667" s="8" t="str">
        <f>IFERROR(IF(INDEX('ce raw data'!$C$2:$CZ$3000,MATCH(1,INDEX(('ce raw data'!$A$2:$A$3000=C632)*('ce raw data'!$B$2:$B$3000=$B667),,),0),MATCH(G635,'ce raw data'!$C$1:$CZ$1,0))="","-",INDEX('ce raw data'!$C$2:$CZ$3000,MATCH(1,INDEX(('ce raw data'!$A$2:$A$3000=C632)*('ce raw data'!$B$2:$B$3000=$B667),,),0),MATCH(G635,'ce raw data'!$C$1:$CZ$1,0))),"-")</f>
        <v>-</v>
      </c>
      <c r="H667" s="8" t="str">
        <f>IFERROR(IF(INDEX('ce raw data'!$C$2:$CZ$3000,MATCH(1,INDEX(('ce raw data'!$A$2:$A$3000=C632)*('ce raw data'!$B$2:$B$3000=$B667),,),0),MATCH(H635,'ce raw data'!$C$1:$CZ$1,0))="","-",INDEX('ce raw data'!$C$2:$CZ$3000,MATCH(1,INDEX(('ce raw data'!$A$2:$A$3000=C632)*('ce raw data'!$B$2:$B$3000=$B667),,),0),MATCH(H635,'ce raw data'!$C$1:$CZ$1,0))),"-")</f>
        <v>-</v>
      </c>
      <c r="I667" s="8" t="str">
        <f>IFERROR(IF(INDEX('ce raw data'!$C$2:$CZ$3000,MATCH(1,INDEX(('ce raw data'!$A$2:$A$3000=C632)*('ce raw data'!$B$2:$B$3000=$B667),,),0),MATCH(I635,'ce raw data'!$C$1:$CZ$1,0))="","-",INDEX('ce raw data'!$C$2:$CZ$3000,MATCH(1,INDEX(('ce raw data'!$A$2:$A$3000=C632)*('ce raw data'!$B$2:$B$3000=$B667),,),0),MATCH(I635,'ce raw data'!$C$1:$CZ$1,0))),"-")</f>
        <v>-</v>
      </c>
      <c r="J667" s="8" t="str">
        <f>IFERROR(IF(INDEX('ce raw data'!$C$2:$CZ$3000,MATCH(1,INDEX(('ce raw data'!$A$2:$A$3000=C632)*('ce raw data'!$B$2:$B$3000=$B667),,),0),MATCH(J635,'ce raw data'!$C$1:$CZ$1,0))="","-",INDEX('ce raw data'!$C$2:$CZ$3000,MATCH(1,INDEX(('ce raw data'!$A$2:$A$3000=C632)*('ce raw data'!$B$2:$B$3000=$B667),,),0),MATCH(J635,'ce raw data'!$C$1:$CZ$1,0))),"-")</f>
        <v>-</v>
      </c>
      <c r="K667" s="8" t="str">
        <f>IFERROR(IF(INDEX('ce raw data'!$C$2:$CZ$3000,MATCH(1,INDEX(('ce raw data'!$A$2:$A$3000=C632)*('ce raw data'!$B$2:$B$3000=$B667),,),0),MATCH(K635,'ce raw data'!$C$1:$CZ$1,0))="","-",INDEX('ce raw data'!$C$2:$CZ$3000,MATCH(1,INDEX(('ce raw data'!$A$2:$A$3000=C632)*('ce raw data'!$B$2:$B$3000=$B667),,),0),MATCH(K635,'ce raw data'!$C$1:$CZ$1,0))),"-")</f>
        <v>-</v>
      </c>
      <c r="L667" s="8" t="str">
        <f>IFERROR(IF(INDEX('ce raw data'!$C$2:$CZ$3000,MATCH(1,INDEX(('ce raw data'!$A$2:$A$3000=C632)*('ce raw data'!$B$2:$B$3000=$B667),,),0),MATCH(L635,'ce raw data'!$C$1:$CZ$1,0))="","-",INDEX('ce raw data'!$C$2:$CZ$3000,MATCH(1,INDEX(('ce raw data'!$A$2:$A$3000=C632)*('ce raw data'!$B$2:$B$3000=$B667),,),0),MATCH(L635,'ce raw data'!$C$1:$CZ$1,0))),"-")</f>
        <v>-</v>
      </c>
      <c r="M667" s="8" t="str">
        <f>IFERROR(IF(INDEX('ce raw data'!$C$2:$CZ$3000,MATCH(1,INDEX(('ce raw data'!$A$2:$A$3000=C632)*('ce raw data'!$B$2:$B$3000=$B667),,),0),MATCH(M635,'ce raw data'!$C$1:$CZ$1,0))="","-",INDEX('ce raw data'!$C$2:$CZ$3000,MATCH(1,INDEX(('ce raw data'!$A$2:$A$3000=C632)*('ce raw data'!$B$2:$B$3000=$B667),,),0),MATCH(M635,'ce raw data'!$C$1:$CZ$1,0))),"-")</f>
        <v>-</v>
      </c>
      <c r="N667" s="8" t="str">
        <f>IFERROR(IF(INDEX('ce raw data'!$C$2:$CZ$3000,MATCH(1,INDEX(('ce raw data'!$A$2:$A$3000=C632)*('ce raw data'!$B$2:$B$3000=$B667),,),0),MATCH(N635,'ce raw data'!$C$1:$CZ$1,0))="","-",INDEX('ce raw data'!$C$2:$CZ$3000,MATCH(1,INDEX(('ce raw data'!$A$2:$A$3000=C632)*('ce raw data'!$B$2:$B$3000=$B667),,),0),MATCH(N635,'ce raw data'!$C$1:$CZ$1,0))),"-")</f>
        <v>-</v>
      </c>
    </row>
    <row r="668" spans="2:14" hidden="1" x14ac:dyDescent="0.4">
      <c r="B668" s="14"/>
      <c r="C668" s="8" t="str">
        <f>IFERROR(IF(INDEX('ce raw data'!$C$2:$CZ$3000,MATCH(1,INDEX(('ce raw data'!$A$2:$A$3000=C632)*('ce raw data'!$B$2:$B$3000=$B669),,),0),MATCH(SUBSTITUTE(C635,"Allele","Height"),'ce raw data'!$C$1:$CZ$1,0))="","-",INDEX('ce raw data'!$C$2:$CZ$3000,MATCH(1,INDEX(('ce raw data'!$A$2:$A$3000=C632)*('ce raw data'!$B$2:$B$3000=$B669),,),0),MATCH(SUBSTITUTE(C635,"Allele","Height"),'ce raw data'!$C$1:$CZ$1,0))),"-")</f>
        <v>-</v>
      </c>
      <c r="D668" s="8" t="str">
        <f>IFERROR(IF(INDEX('ce raw data'!$C$2:$CZ$3000,MATCH(1,INDEX(('ce raw data'!$A$2:$A$3000=C632)*('ce raw data'!$B$2:$B$3000=$B669),,),0),MATCH(SUBSTITUTE(D635,"Allele","Height"),'ce raw data'!$C$1:$CZ$1,0))="","-",INDEX('ce raw data'!$C$2:$CZ$3000,MATCH(1,INDEX(('ce raw data'!$A$2:$A$3000=C632)*('ce raw data'!$B$2:$B$3000=$B669),,),0),MATCH(SUBSTITUTE(D635,"Allele","Height"),'ce raw data'!$C$1:$CZ$1,0))),"-")</f>
        <v>-</v>
      </c>
      <c r="E668" s="8" t="str">
        <f>IFERROR(IF(INDEX('ce raw data'!$C$2:$CZ$3000,MATCH(1,INDEX(('ce raw data'!$A$2:$A$3000=C632)*('ce raw data'!$B$2:$B$3000=$B669),,),0),MATCH(SUBSTITUTE(E635,"Allele","Height"),'ce raw data'!$C$1:$CZ$1,0))="","-",INDEX('ce raw data'!$C$2:$CZ$3000,MATCH(1,INDEX(('ce raw data'!$A$2:$A$3000=C632)*('ce raw data'!$B$2:$B$3000=$B669),,),0),MATCH(SUBSTITUTE(E635,"Allele","Height"),'ce raw data'!$C$1:$CZ$1,0))),"-")</f>
        <v>-</v>
      </c>
      <c r="F668" s="8" t="str">
        <f>IFERROR(IF(INDEX('ce raw data'!$C$2:$CZ$3000,MATCH(1,INDEX(('ce raw data'!$A$2:$A$3000=C632)*('ce raw data'!$B$2:$B$3000=$B669),,),0),MATCH(SUBSTITUTE(F635,"Allele","Height"),'ce raw data'!$C$1:$CZ$1,0))="","-",INDEX('ce raw data'!$C$2:$CZ$3000,MATCH(1,INDEX(('ce raw data'!$A$2:$A$3000=C632)*('ce raw data'!$B$2:$B$3000=$B669),,),0),MATCH(SUBSTITUTE(F635,"Allele","Height"),'ce raw data'!$C$1:$CZ$1,0))),"-")</f>
        <v>-</v>
      </c>
      <c r="G668" s="8" t="str">
        <f>IFERROR(IF(INDEX('ce raw data'!$C$2:$CZ$3000,MATCH(1,INDEX(('ce raw data'!$A$2:$A$3000=C632)*('ce raw data'!$B$2:$B$3000=$B669),,),0),MATCH(SUBSTITUTE(G635,"Allele","Height"),'ce raw data'!$C$1:$CZ$1,0))="","-",INDEX('ce raw data'!$C$2:$CZ$3000,MATCH(1,INDEX(('ce raw data'!$A$2:$A$3000=C632)*('ce raw data'!$B$2:$B$3000=$B669),,),0),MATCH(SUBSTITUTE(G635,"Allele","Height"),'ce raw data'!$C$1:$CZ$1,0))),"-")</f>
        <v>-</v>
      </c>
      <c r="H668" s="8" t="str">
        <f>IFERROR(IF(INDEX('ce raw data'!$C$2:$CZ$3000,MATCH(1,INDEX(('ce raw data'!$A$2:$A$3000=C632)*('ce raw data'!$B$2:$B$3000=$B669),,),0),MATCH(SUBSTITUTE(H635,"Allele","Height"),'ce raw data'!$C$1:$CZ$1,0))="","-",INDEX('ce raw data'!$C$2:$CZ$3000,MATCH(1,INDEX(('ce raw data'!$A$2:$A$3000=C632)*('ce raw data'!$B$2:$B$3000=$B669),,),0),MATCH(SUBSTITUTE(H635,"Allele","Height"),'ce raw data'!$C$1:$CZ$1,0))),"-")</f>
        <v>-</v>
      </c>
      <c r="I668" s="8" t="str">
        <f>IFERROR(IF(INDEX('ce raw data'!$C$2:$CZ$3000,MATCH(1,INDEX(('ce raw data'!$A$2:$A$3000=C632)*('ce raw data'!$B$2:$B$3000=$B669),,),0),MATCH(SUBSTITUTE(I635,"Allele","Height"),'ce raw data'!$C$1:$CZ$1,0))="","-",INDEX('ce raw data'!$C$2:$CZ$3000,MATCH(1,INDEX(('ce raw data'!$A$2:$A$3000=C632)*('ce raw data'!$B$2:$B$3000=$B669),,),0),MATCH(SUBSTITUTE(I635,"Allele","Height"),'ce raw data'!$C$1:$CZ$1,0))),"-")</f>
        <v>-</v>
      </c>
      <c r="J668" s="8" t="str">
        <f>IFERROR(IF(INDEX('ce raw data'!$C$2:$CZ$3000,MATCH(1,INDEX(('ce raw data'!$A$2:$A$3000=C632)*('ce raw data'!$B$2:$B$3000=$B669),,),0),MATCH(SUBSTITUTE(J635,"Allele","Height"),'ce raw data'!$C$1:$CZ$1,0))="","-",INDEX('ce raw data'!$C$2:$CZ$3000,MATCH(1,INDEX(('ce raw data'!$A$2:$A$3000=C632)*('ce raw data'!$B$2:$B$3000=$B669),,),0),MATCH(SUBSTITUTE(J635,"Allele","Height"),'ce raw data'!$C$1:$CZ$1,0))),"-")</f>
        <v>-</v>
      </c>
      <c r="K668" s="8" t="str">
        <f>IFERROR(IF(INDEX('ce raw data'!$C$2:$CZ$3000,MATCH(1,INDEX(('ce raw data'!$A$2:$A$3000=C632)*('ce raw data'!$B$2:$B$3000=$B669),,),0),MATCH(SUBSTITUTE(K635,"Allele","Height"),'ce raw data'!$C$1:$CZ$1,0))="","-",INDEX('ce raw data'!$C$2:$CZ$3000,MATCH(1,INDEX(('ce raw data'!$A$2:$A$3000=C632)*('ce raw data'!$B$2:$B$3000=$B669),,),0),MATCH(SUBSTITUTE(K635,"Allele","Height"),'ce raw data'!$C$1:$CZ$1,0))),"-")</f>
        <v>-</v>
      </c>
      <c r="L668" s="8" t="str">
        <f>IFERROR(IF(INDEX('ce raw data'!$C$2:$CZ$3000,MATCH(1,INDEX(('ce raw data'!$A$2:$A$3000=C632)*('ce raw data'!$B$2:$B$3000=$B669),,),0),MATCH(SUBSTITUTE(L635,"Allele","Height"),'ce raw data'!$C$1:$CZ$1,0))="","-",INDEX('ce raw data'!$C$2:$CZ$3000,MATCH(1,INDEX(('ce raw data'!$A$2:$A$3000=C632)*('ce raw data'!$B$2:$B$3000=$B669),,),0),MATCH(SUBSTITUTE(L635,"Allele","Height"),'ce raw data'!$C$1:$CZ$1,0))),"-")</f>
        <v>-</v>
      </c>
      <c r="M668" s="8" t="str">
        <f>IFERROR(IF(INDEX('ce raw data'!$C$2:$CZ$3000,MATCH(1,INDEX(('ce raw data'!$A$2:$A$3000=C632)*('ce raw data'!$B$2:$B$3000=$B669),,),0),MATCH(SUBSTITUTE(M635,"Allele","Height"),'ce raw data'!$C$1:$CZ$1,0))="","-",INDEX('ce raw data'!$C$2:$CZ$3000,MATCH(1,INDEX(('ce raw data'!$A$2:$A$3000=C632)*('ce raw data'!$B$2:$B$3000=$B669),,),0),MATCH(SUBSTITUTE(M635,"Allele","Height"),'ce raw data'!$C$1:$CZ$1,0))),"-")</f>
        <v>-</v>
      </c>
      <c r="N668" s="8" t="str">
        <f>IFERROR(IF(INDEX('ce raw data'!$C$2:$CZ$3000,MATCH(1,INDEX(('ce raw data'!$A$2:$A$3000=C632)*('ce raw data'!$B$2:$B$3000=$B669),,),0),MATCH(SUBSTITUTE(N635,"Allele","Height"),'ce raw data'!$C$1:$CZ$1,0))="","-",INDEX('ce raw data'!$C$2:$CZ$3000,MATCH(1,INDEX(('ce raw data'!$A$2:$A$3000=C632)*('ce raw data'!$B$2:$B$3000=$B669),,),0),MATCH(SUBSTITUTE(N635,"Allele","Height"),'ce raw data'!$C$1:$CZ$1,0))),"-")</f>
        <v>-</v>
      </c>
    </row>
    <row r="669" spans="2:14" x14ac:dyDescent="0.4">
      <c r="B669" s="14" t="str">
        <f>'Allele Call Table'!$A$103</f>
        <v>D5S818</v>
      </c>
      <c r="C669" s="8" t="str">
        <f>IFERROR(IF(INDEX('ce raw data'!$C$2:$CZ$3000,MATCH(1,INDEX(('ce raw data'!$A$2:$A$3000=C632)*('ce raw data'!$B$2:$B$3000=$B669),,),0),MATCH(C635,'ce raw data'!$C$1:$CZ$1,0))="","-",INDEX('ce raw data'!$C$2:$CZ$3000,MATCH(1,INDEX(('ce raw data'!$A$2:$A$3000=C632)*('ce raw data'!$B$2:$B$3000=$B669),,),0),MATCH(C635,'ce raw data'!$C$1:$CZ$1,0))),"-")</f>
        <v>-</v>
      </c>
      <c r="D669" s="8" t="str">
        <f>IFERROR(IF(INDEX('ce raw data'!$C$2:$CZ$3000,MATCH(1,INDEX(('ce raw data'!$A$2:$A$3000=C632)*('ce raw data'!$B$2:$B$3000=$B669),,),0),MATCH(D635,'ce raw data'!$C$1:$CZ$1,0))="","-",INDEX('ce raw data'!$C$2:$CZ$3000,MATCH(1,INDEX(('ce raw data'!$A$2:$A$3000=C632)*('ce raw data'!$B$2:$B$3000=$B669),,),0),MATCH(D635,'ce raw data'!$C$1:$CZ$1,0))),"-")</f>
        <v>-</v>
      </c>
      <c r="E669" s="8" t="str">
        <f>IFERROR(IF(INDEX('ce raw data'!$C$2:$CZ$3000,MATCH(1,INDEX(('ce raw data'!$A$2:$A$3000=C632)*('ce raw data'!$B$2:$B$3000=$B669),,),0),MATCH(E635,'ce raw data'!$C$1:$CZ$1,0))="","-",INDEX('ce raw data'!$C$2:$CZ$3000,MATCH(1,INDEX(('ce raw data'!$A$2:$A$3000=C632)*('ce raw data'!$B$2:$B$3000=$B669),,),0),MATCH(E635,'ce raw data'!$C$1:$CZ$1,0))),"-")</f>
        <v>-</v>
      </c>
      <c r="F669" s="8" t="str">
        <f>IFERROR(IF(INDEX('ce raw data'!$C$2:$CZ$3000,MATCH(1,INDEX(('ce raw data'!$A$2:$A$3000=C632)*('ce raw data'!$B$2:$B$3000=$B669),,),0),MATCH(F635,'ce raw data'!$C$1:$CZ$1,0))="","-",INDEX('ce raw data'!$C$2:$CZ$3000,MATCH(1,INDEX(('ce raw data'!$A$2:$A$3000=C632)*('ce raw data'!$B$2:$B$3000=$B669),,),0),MATCH(F635,'ce raw data'!$C$1:$CZ$1,0))),"-")</f>
        <v>-</v>
      </c>
      <c r="G669" s="8" t="str">
        <f>IFERROR(IF(INDEX('ce raw data'!$C$2:$CZ$3000,MATCH(1,INDEX(('ce raw data'!$A$2:$A$3000=C632)*('ce raw data'!$B$2:$B$3000=$B669),,),0),MATCH(G635,'ce raw data'!$C$1:$CZ$1,0))="","-",INDEX('ce raw data'!$C$2:$CZ$3000,MATCH(1,INDEX(('ce raw data'!$A$2:$A$3000=C632)*('ce raw data'!$B$2:$B$3000=$B669),,),0),MATCH(G635,'ce raw data'!$C$1:$CZ$1,0))),"-")</f>
        <v>-</v>
      </c>
      <c r="H669" s="8" t="str">
        <f>IFERROR(IF(INDEX('ce raw data'!$C$2:$CZ$3000,MATCH(1,INDEX(('ce raw data'!$A$2:$A$3000=C632)*('ce raw data'!$B$2:$B$3000=$B669),,),0),MATCH(H635,'ce raw data'!$C$1:$CZ$1,0))="","-",INDEX('ce raw data'!$C$2:$CZ$3000,MATCH(1,INDEX(('ce raw data'!$A$2:$A$3000=C632)*('ce raw data'!$B$2:$B$3000=$B669),,),0),MATCH(H635,'ce raw data'!$C$1:$CZ$1,0))),"-")</f>
        <v>-</v>
      </c>
      <c r="I669" s="8" t="str">
        <f>IFERROR(IF(INDEX('ce raw data'!$C$2:$CZ$3000,MATCH(1,INDEX(('ce raw data'!$A$2:$A$3000=C632)*('ce raw data'!$B$2:$B$3000=$B669),,),0),MATCH(I635,'ce raw data'!$C$1:$CZ$1,0))="","-",INDEX('ce raw data'!$C$2:$CZ$3000,MATCH(1,INDEX(('ce raw data'!$A$2:$A$3000=C632)*('ce raw data'!$B$2:$B$3000=$B669),,),0),MATCH(I635,'ce raw data'!$C$1:$CZ$1,0))),"-")</f>
        <v>-</v>
      </c>
      <c r="J669" s="8" t="str">
        <f>IFERROR(IF(INDEX('ce raw data'!$C$2:$CZ$3000,MATCH(1,INDEX(('ce raw data'!$A$2:$A$3000=C632)*('ce raw data'!$B$2:$B$3000=$B669),,),0),MATCH(J635,'ce raw data'!$C$1:$CZ$1,0))="","-",INDEX('ce raw data'!$C$2:$CZ$3000,MATCH(1,INDEX(('ce raw data'!$A$2:$A$3000=C632)*('ce raw data'!$B$2:$B$3000=$B669),,),0),MATCH(J635,'ce raw data'!$C$1:$CZ$1,0))),"-")</f>
        <v>-</v>
      </c>
      <c r="K669" s="8" t="str">
        <f>IFERROR(IF(INDEX('ce raw data'!$C$2:$CZ$3000,MATCH(1,INDEX(('ce raw data'!$A$2:$A$3000=C632)*('ce raw data'!$B$2:$B$3000=$B669),,),0),MATCH(K635,'ce raw data'!$C$1:$CZ$1,0))="","-",INDEX('ce raw data'!$C$2:$CZ$3000,MATCH(1,INDEX(('ce raw data'!$A$2:$A$3000=C632)*('ce raw data'!$B$2:$B$3000=$B669),,),0),MATCH(K635,'ce raw data'!$C$1:$CZ$1,0))),"-")</f>
        <v>-</v>
      </c>
      <c r="L669" s="8" t="str">
        <f>IFERROR(IF(INDEX('ce raw data'!$C$2:$CZ$3000,MATCH(1,INDEX(('ce raw data'!$A$2:$A$3000=C632)*('ce raw data'!$B$2:$B$3000=$B669),,),0),MATCH(L635,'ce raw data'!$C$1:$CZ$1,0))="","-",INDEX('ce raw data'!$C$2:$CZ$3000,MATCH(1,INDEX(('ce raw data'!$A$2:$A$3000=C632)*('ce raw data'!$B$2:$B$3000=$B669),,),0),MATCH(L635,'ce raw data'!$C$1:$CZ$1,0))),"-")</f>
        <v>-</v>
      </c>
      <c r="M669" s="8" t="str">
        <f>IFERROR(IF(INDEX('ce raw data'!$C$2:$CZ$3000,MATCH(1,INDEX(('ce raw data'!$A$2:$A$3000=C632)*('ce raw data'!$B$2:$B$3000=$B669),,),0),MATCH(M635,'ce raw data'!$C$1:$CZ$1,0))="","-",INDEX('ce raw data'!$C$2:$CZ$3000,MATCH(1,INDEX(('ce raw data'!$A$2:$A$3000=C632)*('ce raw data'!$B$2:$B$3000=$B669),,),0),MATCH(M635,'ce raw data'!$C$1:$CZ$1,0))),"-")</f>
        <v>-</v>
      </c>
      <c r="N669" s="8" t="str">
        <f>IFERROR(IF(INDEX('ce raw data'!$C$2:$CZ$3000,MATCH(1,INDEX(('ce raw data'!$A$2:$A$3000=C632)*('ce raw data'!$B$2:$B$3000=$B669),,),0),MATCH(N635,'ce raw data'!$C$1:$CZ$1,0))="","-",INDEX('ce raw data'!$C$2:$CZ$3000,MATCH(1,INDEX(('ce raw data'!$A$2:$A$3000=C632)*('ce raw data'!$B$2:$B$3000=$B669),,),0),MATCH(N635,'ce raw data'!$C$1:$CZ$1,0))),"-")</f>
        <v>-</v>
      </c>
    </row>
    <row r="670" spans="2:14" hidden="1" x14ac:dyDescent="0.4">
      <c r="B670" s="14"/>
      <c r="C670" s="8" t="str">
        <f>IFERROR(IF(INDEX('ce raw data'!$C$2:$CZ$3000,MATCH(1,INDEX(('ce raw data'!$A$2:$A$3000=C632)*('ce raw data'!$B$2:$B$3000=$B671),,),0),MATCH(SUBSTITUTE(C635,"Allele","Height"),'ce raw data'!$C$1:$CZ$1,0))="","-",INDEX('ce raw data'!$C$2:$CZ$3000,MATCH(1,INDEX(('ce raw data'!$A$2:$A$3000=C632)*('ce raw data'!$B$2:$B$3000=$B671),,),0),MATCH(SUBSTITUTE(C635,"Allele","Height"),'ce raw data'!$C$1:$CZ$1,0))),"-")</f>
        <v>-</v>
      </c>
      <c r="D670" s="8" t="str">
        <f>IFERROR(IF(INDEX('ce raw data'!$C$2:$CZ$3000,MATCH(1,INDEX(('ce raw data'!$A$2:$A$3000=C632)*('ce raw data'!$B$2:$B$3000=$B671),,),0),MATCH(SUBSTITUTE(D635,"Allele","Height"),'ce raw data'!$C$1:$CZ$1,0))="","-",INDEX('ce raw data'!$C$2:$CZ$3000,MATCH(1,INDEX(('ce raw data'!$A$2:$A$3000=C632)*('ce raw data'!$B$2:$B$3000=$B671),,),0),MATCH(SUBSTITUTE(D635,"Allele","Height"),'ce raw data'!$C$1:$CZ$1,0))),"-")</f>
        <v>-</v>
      </c>
      <c r="E670" s="8" t="str">
        <f>IFERROR(IF(INDEX('ce raw data'!$C$2:$CZ$3000,MATCH(1,INDEX(('ce raw data'!$A$2:$A$3000=C632)*('ce raw data'!$B$2:$B$3000=$B671),,),0),MATCH(SUBSTITUTE(E635,"Allele","Height"),'ce raw data'!$C$1:$CZ$1,0))="","-",INDEX('ce raw data'!$C$2:$CZ$3000,MATCH(1,INDEX(('ce raw data'!$A$2:$A$3000=C632)*('ce raw data'!$B$2:$B$3000=$B671),,),0),MATCH(SUBSTITUTE(E635,"Allele","Height"),'ce raw data'!$C$1:$CZ$1,0))),"-")</f>
        <v>-</v>
      </c>
      <c r="F670" s="8" t="str">
        <f>IFERROR(IF(INDEX('ce raw data'!$C$2:$CZ$3000,MATCH(1,INDEX(('ce raw data'!$A$2:$A$3000=C632)*('ce raw data'!$B$2:$B$3000=$B671),,),0),MATCH(SUBSTITUTE(F635,"Allele","Height"),'ce raw data'!$C$1:$CZ$1,0))="","-",INDEX('ce raw data'!$C$2:$CZ$3000,MATCH(1,INDEX(('ce raw data'!$A$2:$A$3000=C632)*('ce raw data'!$B$2:$B$3000=$B671),,),0),MATCH(SUBSTITUTE(F635,"Allele","Height"),'ce raw data'!$C$1:$CZ$1,0))),"-")</f>
        <v>-</v>
      </c>
      <c r="G670" s="8" t="str">
        <f>IFERROR(IF(INDEX('ce raw data'!$C$2:$CZ$3000,MATCH(1,INDEX(('ce raw data'!$A$2:$A$3000=C632)*('ce raw data'!$B$2:$B$3000=$B671),,),0),MATCH(SUBSTITUTE(G635,"Allele","Height"),'ce raw data'!$C$1:$CZ$1,0))="","-",INDEX('ce raw data'!$C$2:$CZ$3000,MATCH(1,INDEX(('ce raw data'!$A$2:$A$3000=C632)*('ce raw data'!$B$2:$B$3000=$B671),,),0),MATCH(SUBSTITUTE(G635,"Allele","Height"),'ce raw data'!$C$1:$CZ$1,0))),"-")</f>
        <v>-</v>
      </c>
      <c r="H670" s="8" t="str">
        <f>IFERROR(IF(INDEX('ce raw data'!$C$2:$CZ$3000,MATCH(1,INDEX(('ce raw data'!$A$2:$A$3000=C632)*('ce raw data'!$B$2:$B$3000=$B671),,),0),MATCH(SUBSTITUTE(H635,"Allele","Height"),'ce raw data'!$C$1:$CZ$1,0))="","-",INDEX('ce raw data'!$C$2:$CZ$3000,MATCH(1,INDEX(('ce raw data'!$A$2:$A$3000=C632)*('ce raw data'!$B$2:$B$3000=$B671),,),0),MATCH(SUBSTITUTE(H635,"Allele","Height"),'ce raw data'!$C$1:$CZ$1,0))),"-")</f>
        <v>-</v>
      </c>
      <c r="I670" s="8" t="str">
        <f>IFERROR(IF(INDEX('ce raw data'!$C$2:$CZ$3000,MATCH(1,INDEX(('ce raw data'!$A$2:$A$3000=C632)*('ce raw data'!$B$2:$B$3000=$B671),,),0),MATCH(SUBSTITUTE(I635,"Allele","Height"),'ce raw data'!$C$1:$CZ$1,0))="","-",INDEX('ce raw data'!$C$2:$CZ$3000,MATCH(1,INDEX(('ce raw data'!$A$2:$A$3000=C632)*('ce raw data'!$B$2:$B$3000=$B671),,),0),MATCH(SUBSTITUTE(I635,"Allele","Height"),'ce raw data'!$C$1:$CZ$1,0))),"-")</f>
        <v>-</v>
      </c>
      <c r="J670" s="8" t="str">
        <f>IFERROR(IF(INDEX('ce raw data'!$C$2:$CZ$3000,MATCH(1,INDEX(('ce raw data'!$A$2:$A$3000=C632)*('ce raw data'!$B$2:$B$3000=$B671),,),0),MATCH(SUBSTITUTE(J635,"Allele","Height"),'ce raw data'!$C$1:$CZ$1,0))="","-",INDEX('ce raw data'!$C$2:$CZ$3000,MATCH(1,INDEX(('ce raw data'!$A$2:$A$3000=C632)*('ce raw data'!$B$2:$B$3000=$B671),,),0),MATCH(SUBSTITUTE(J635,"Allele","Height"),'ce raw data'!$C$1:$CZ$1,0))),"-")</f>
        <v>-</v>
      </c>
      <c r="K670" s="8" t="str">
        <f>IFERROR(IF(INDEX('ce raw data'!$C$2:$CZ$3000,MATCH(1,INDEX(('ce raw data'!$A$2:$A$3000=C632)*('ce raw data'!$B$2:$B$3000=$B671),,),0),MATCH(SUBSTITUTE(K635,"Allele","Height"),'ce raw data'!$C$1:$CZ$1,0))="","-",INDEX('ce raw data'!$C$2:$CZ$3000,MATCH(1,INDEX(('ce raw data'!$A$2:$A$3000=C632)*('ce raw data'!$B$2:$B$3000=$B671),,),0),MATCH(SUBSTITUTE(K635,"Allele","Height"),'ce raw data'!$C$1:$CZ$1,0))),"-")</f>
        <v>-</v>
      </c>
      <c r="L670" s="8" t="str">
        <f>IFERROR(IF(INDEX('ce raw data'!$C$2:$CZ$3000,MATCH(1,INDEX(('ce raw data'!$A$2:$A$3000=C632)*('ce raw data'!$B$2:$B$3000=$B671),,),0),MATCH(SUBSTITUTE(L635,"Allele","Height"),'ce raw data'!$C$1:$CZ$1,0))="","-",INDEX('ce raw data'!$C$2:$CZ$3000,MATCH(1,INDEX(('ce raw data'!$A$2:$A$3000=C632)*('ce raw data'!$B$2:$B$3000=$B671),,),0),MATCH(SUBSTITUTE(L635,"Allele","Height"),'ce raw data'!$C$1:$CZ$1,0))),"-")</f>
        <v>-</v>
      </c>
      <c r="M670" s="8" t="str">
        <f>IFERROR(IF(INDEX('ce raw data'!$C$2:$CZ$3000,MATCH(1,INDEX(('ce raw data'!$A$2:$A$3000=C632)*('ce raw data'!$B$2:$B$3000=$B671),,),0),MATCH(SUBSTITUTE(M635,"Allele","Height"),'ce raw data'!$C$1:$CZ$1,0))="","-",INDEX('ce raw data'!$C$2:$CZ$3000,MATCH(1,INDEX(('ce raw data'!$A$2:$A$3000=C632)*('ce raw data'!$B$2:$B$3000=$B671),,),0),MATCH(SUBSTITUTE(M635,"Allele","Height"),'ce raw data'!$C$1:$CZ$1,0))),"-")</f>
        <v>-</v>
      </c>
      <c r="N670" s="8" t="str">
        <f>IFERROR(IF(INDEX('ce raw data'!$C$2:$CZ$3000,MATCH(1,INDEX(('ce raw data'!$A$2:$A$3000=C632)*('ce raw data'!$B$2:$B$3000=$B671),,),0),MATCH(SUBSTITUTE(N635,"Allele","Height"),'ce raw data'!$C$1:$CZ$1,0))="","-",INDEX('ce raw data'!$C$2:$CZ$3000,MATCH(1,INDEX(('ce raw data'!$A$2:$A$3000=C632)*('ce raw data'!$B$2:$B$3000=$B671),,),0),MATCH(SUBSTITUTE(N635,"Allele","Height"),'ce raw data'!$C$1:$CZ$1,0))),"-")</f>
        <v>-</v>
      </c>
    </row>
    <row r="671" spans="2:14" x14ac:dyDescent="0.4">
      <c r="B671" s="14" t="str">
        <f>'Allele Call Table'!$A$105</f>
        <v>TPOX</v>
      </c>
      <c r="C671" s="8" t="str">
        <f>IFERROR(IF(INDEX('ce raw data'!$C$2:$CZ$3000,MATCH(1,INDEX(('ce raw data'!$A$2:$A$3000=C632)*('ce raw data'!$B$2:$B$3000=$B671),,),0),MATCH(C635,'ce raw data'!$C$1:$CZ$1,0))="","-",INDEX('ce raw data'!$C$2:$CZ$3000,MATCH(1,INDEX(('ce raw data'!$A$2:$A$3000=C632)*('ce raw data'!$B$2:$B$3000=$B671),,),0),MATCH(C635,'ce raw data'!$C$1:$CZ$1,0))),"-")</f>
        <v>-</v>
      </c>
      <c r="D671" s="8" t="str">
        <f>IFERROR(IF(INDEX('ce raw data'!$C$2:$CZ$3000,MATCH(1,INDEX(('ce raw data'!$A$2:$A$3000=C632)*('ce raw data'!$B$2:$B$3000=$B671),,),0),MATCH(D635,'ce raw data'!$C$1:$CZ$1,0))="","-",INDEX('ce raw data'!$C$2:$CZ$3000,MATCH(1,INDEX(('ce raw data'!$A$2:$A$3000=C632)*('ce raw data'!$B$2:$B$3000=$B671),,),0),MATCH(D635,'ce raw data'!$C$1:$CZ$1,0))),"-")</f>
        <v>-</v>
      </c>
      <c r="E671" s="8" t="str">
        <f>IFERROR(IF(INDEX('ce raw data'!$C$2:$CZ$3000,MATCH(1,INDEX(('ce raw data'!$A$2:$A$3000=C632)*('ce raw data'!$B$2:$B$3000=$B671),,),0),MATCH(E635,'ce raw data'!$C$1:$CZ$1,0))="","-",INDEX('ce raw data'!$C$2:$CZ$3000,MATCH(1,INDEX(('ce raw data'!$A$2:$A$3000=C632)*('ce raw data'!$B$2:$B$3000=$B671),,),0),MATCH(E635,'ce raw data'!$C$1:$CZ$1,0))),"-")</f>
        <v>-</v>
      </c>
      <c r="F671" s="8" t="str">
        <f>IFERROR(IF(INDEX('ce raw data'!$C$2:$CZ$3000,MATCH(1,INDEX(('ce raw data'!$A$2:$A$3000=C632)*('ce raw data'!$B$2:$B$3000=$B671),,),0),MATCH(F635,'ce raw data'!$C$1:$CZ$1,0))="","-",INDEX('ce raw data'!$C$2:$CZ$3000,MATCH(1,INDEX(('ce raw data'!$A$2:$A$3000=C632)*('ce raw data'!$B$2:$B$3000=$B671),,),0),MATCH(F635,'ce raw data'!$C$1:$CZ$1,0))),"-")</f>
        <v>-</v>
      </c>
      <c r="G671" s="8" t="str">
        <f>IFERROR(IF(INDEX('ce raw data'!$C$2:$CZ$3000,MATCH(1,INDEX(('ce raw data'!$A$2:$A$3000=C632)*('ce raw data'!$B$2:$B$3000=$B671),,),0),MATCH(G635,'ce raw data'!$C$1:$CZ$1,0))="","-",INDEX('ce raw data'!$C$2:$CZ$3000,MATCH(1,INDEX(('ce raw data'!$A$2:$A$3000=C632)*('ce raw data'!$B$2:$B$3000=$B671),,),0),MATCH(G635,'ce raw data'!$C$1:$CZ$1,0))),"-")</f>
        <v>-</v>
      </c>
      <c r="H671" s="8" t="str">
        <f>IFERROR(IF(INDEX('ce raw data'!$C$2:$CZ$3000,MATCH(1,INDEX(('ce raw data'!$A$2:$A$3000=C632)*('ce raw data'!$B$2:$B$3000=$B671),,),0),MATCH(H635,'ce raw data'!$C$1:$CZ$1,0))="","-",INDEX('ce raw data'!$C$2:$CZ$3000,MATCH(1,INDEX(('ce raw data'!$A$2:$A$3000=C632)*('ce raw data'!$B$2:$B$3000=$B671),,),0),MATCH(H635,'ce raw data'!$C$1:$CZ$1,0))),"-")</f>
        <v>-</v>
      </c>
      <c r="I671" s="8" t="str">
        <f>IFERROR(IF(INDEX('ce raw data'!$C$2:$CZ$3000,MATCH(1,INDEX(('ce raw data'!$A$2:$A$3000=C632)*('ce raw data'!$B$2:$B$3000=$B671),,),0),MATCH(I635,'ce raw data'!$C$1:$CZ$1,0))="","-",INDEX('ce raw data'!$C$2:$CZ$3000,MATCH(1,INDEX(('ce raw data'!$A$2:$A$3000=C632)*('ce raw data'!$B$2:$B$3000=$B671),,),0),MATCH(I635,'ce raw data'!$C$1:$CZ$1,0))),"-")</f>
        <v>-</v>
      </c>
      <c r="J671" s="8" t="str">
        <f>IFERROR(IF(INDEX('ce raw data'!$C$2:$CZ$3000,MATCH(1,INDEX(('ce raw data'!$A$2:$A$3000=C632)*('ce raw data'!$B$2:$B$3000=$B671),,),0),MATCH(J635,'ce raw data'!$C$1:$CZ$1,0))="","-",INDEX('ce raw data'!$C$2:$CZ$3000,MATCH(1,INDEX(('ce raw data'!$A$2:$A$3000=C632)*('ce raw data'!$B$2:$B$3000=$B671),,),0),MATCH(J635,'ce raw data'!$C$1:$CZ$1,0))),"-")</f>
        <v>-</v>
      </c>
      <c r="K671" s="8" t="str">
        <f>IFERROR(IF(INDEX('ce raw data'!$C$2:$CZ$3000,MATCH(1,INDEX(('ce raw data'!$A$2:$A$3000=C632)*('ce raw data'!$B$2:$B$3000=$B671),,),0),MATCH(K635,'ce raw data'!$C$1:$CZ$1,0))="","-",INDEX('ce raw data'!$C$2:$CZ$3000,MATCH(1,INDEX(('ce raw data'!$A$2:$A$3000=C632)*('ce raw data'!$B$2:$B$3000=$B671),,),0),MATCH(K635,'ce raw data'!$C$1:$CZ$1,0))),"-")</f>
        <v>-</v>
      </c>
      <c r="L671" s="8" t="str">
        <f>IFERROR(IF(INDEX('ce raw data'!$C$2:$CZ$3000,MATCH(1,INDEX(('ce raw data'!$A$2:$A$3000=C632)*('ce raw data'!$B$2:$B$3000=$B671),,),0),MATCH(L635,'ce raw data'!$C$1:$CZ$1,0))="","-",INDEX('ce raw data'!$C$2:$CZ$3000,MATCH(1,INDEX(('ce raw data'!$A$2:$A$3000=C632)*('ce raw data'!$B$2:$B$3000=$B671),,),0),MATCH(L635,'ce raw data'!$C$1:$CZ$1,0))),"-")</f>
        <v>-</v>
      </c>
      <c r="M671" s="8" t="str">
        <f>IFERROR(IF(INDEX('ce raw data'!$C$2:$CZ$3000,MATCH(1,INDEX(('ce raw data'!$A$2:$A$3000=C632)*('ce raw data'!$B$2:$B$3000=$B671),,),0),MATCH(M635,'ce raw data'!$C$1:$CZ$1,0))="","-",INDEX('ce raw data'!$C$2:$CZ$3000,MATCH(1,INDEX(('ce raw data'!$A$2:$A$3000=C632)*('ce raw data'!$B$2:$B$3000=$B671),,),0),MATCH(M635,'ce raw data'!$C$1:$CZ$1,0))),"-")</f>
        <v>-</v>
      </c>
      <c r="N671" s="8" t="str">
        <f>IFERROR(IF(INDEX('ce raw data'!$C$2:$CZ$3000,MATCH(1,INDEX(('ce raw data'!$A$2:$A$3000=C632)*('ce raw data'!$B$2:$B$3000=$B671),,),0),MATCH(N635,'ce raw data'!$C$1:$CZ$1,0))="","-",INDEX('ce raw data'!$C$2:$CZ$3000,MATCH(1,INDEX(('ce raw data'!$A$2:$A$3000=C632)*('ce raw data'!$B$2:$B$3000=$B671),,),0),MATCH(N635,'ce raw data'!$C$1:$CZ$1,0))),"-")</f>
        <v>-</v>
      </c>
    </row>
    <row r="672" spans="2:14" hidden="1" x14ac:dyDescent="0.4">
      <c r="B672" s="10"/>
      <c r="C672" s="8" t="str">
        <f>IFERROR(IF(INDEX('ce raw data'!$C$2:$CZ$3000,MATCH(1,INDEX(('ce raw data'!$A$2:$A$3000=C632)*('ce raw data'!$B$2:$B$3000=$B673),,),0),MATCH(SUBSTITUTE(C635,"Allele","Height"),'ce raw data'!$C$1:$CZ$1,0))="","-",INDEX('ce raw data'!$C$2:$CZ$3000,MATCH(1,INDEX(('ce raw data'!$A$2:$A$3000=C632)*('ce raw data'!$B$2:$B$3000=$B673),,),0),MATCH(SUBSTITUTE(C635,"Allele","Height"),'ce raw data'!$C$1:$CZ$1,0))),"-")</f>
        <v>-</v>
      </c>
      <c r="D672" s="8" t="str">
        <f>IFERROR(IF(INDEX('ce raw data'!$C$2:$CZ$3000,MATCH(1,INDEX(('ce raw data'!$A$2:$A$3000=C632)*('ce raw data'!$B$2:$B$3000=$B673),,),0),MATCH(SUBSTITUTE(D635,"Allele","Height"),'ce raw data'!$C$1:$CZ$1,0))="","-",INDEX('ce raw data'!$C$2:$CZ$3000,MATCH(1,INDEX(('ce raw data'!$A$2:$A$3000=C632)*('ce raw data'!$B$2:$B$3000=$B673),,),0),MATCH(SUBSTITUTE(D635,"Allele","Height"),'ce raw data'!$C$1:$CZ$1,0))),"-")</f>
        <v>-</v>
      </c>
      <c r="E672" s="8" t="str">
        <f>IFERROR(IF(INDEX('ce raw data'!$C$2:$CZ$3000,MATCH(1,INDEX(('ce raw data'!$A$2:$A$3000=C632)*('ce raw data'!$B$2:$B$3000=$B673),,),0),MATCH(SUBSTITUTE(E635,"Allele","Height"),'ce raw data'!$C$1:$CZ$1,0))="","-",INDEX('ce raw data'!$C$2:$CZ$3000,MATCH(1,INDEX(('ce raw data'!$A$2:$A$3000=C632)*('ce raw data'!$B$2:$B$3000=$B673),,),0),MATCH(SUBSTITUTE(E635,"Allele","Height"),'ce raw data'!$C$1:$CZ$1,0))),"-")</f>
        <v>-</v>
      </c>
      <c r="F672" s="8" t="str">
        <f>IFERROR(IF(INDEX('ce raw data'!$C$2:$CZ$3000,MATCH(1,INDEX(('ce raw data'!$A$2:$A$3000=C632)*('ce raw data'!$B$2:$B$3000=$B673),,),0),MATCH(SUBSTITUTE(F635,"Allele","Height"),'ce raw data'!$C$1:$CZ$1,0))="","-",INDEX('ce raw data'!$C$2:$CZ$3000,MATCH(1,INDEX(('ce raw data'!$A$2:$A$3000=C632)*('ce raw data'!$B$2:$B$3000=$B673),,),0),MATCH(SUBSTITUTE(F635,"Allele","Height"),'ce raw data'!$C$1:$CZ$1,0))),"-")</f>
        <v>-</v>
      </c>
      <c r="G672" s="8" t="str">
        <f>IFERROR(IF(INDEX('ce raw data'!$C$2:$CZ$3000,MATCH(1,INDEX(('ce raw data'!$A$2:$A$3000=C632)*('ce raw data'!$B$2:$B$3000=$B673),,),0),MATCH(SUBSTITUTE(G635,"Allele","Height"),'ce raw data'!$C$1:$CZ$1,0))="","-",INDEX('ce raw data'!$C$2:$CZ$3000,MATCH(1,INDEX(('ce raw data'!$A$2:$A$3000=C632)*('ce raw data'!$B$2:$B$3000=$B673),,),0),MATCH(SUBSTITUTE(G635,"Allele","Height"),'ce raw data'!$C$1:$CZ$1,0))),"-")</f>
        <v>-</v>
      </c>
      <c r="H672" s="8" t="str">
        <f>IFERROR(IF(INDEX('ce raw data'!$C$2:$CZ$3000,MATCH(1,INDEX(('ce raw data'!$A$2:$A$3000=C632)*('ce raw data'!$B$2:$B$3000=$B673),,),0),MATCH(SUBSTITUTE(H635,"Allele","Height"),'ce raw data'!$C$1:$CZ$1,0))="","-",INDEX('ce raw data'!$C$2:$CZ$3000,MATCH(1,INDEX(('ce raw data'!$A$2:$A$3000=C632)*('ce raw data'!$B$2:$B$3000=$B673),,),0),MATCH(SUBSTITUTE(H635,"Allele","Height"),'ce raw data'!$C$1:$CZ$1,0))),"-")</f>
        <v>-</v>
      </c>
      <c r="I672" s="8" t="str">
        <f>IFERROR(IF(INDEX('ce raw data'!$C$2:$CZ$3000,MATCH(1,INDEX(('ce raw data'!$A$2:$A$3000=C632)*('ce raw data'!$B$2:$B$3000=$B673),,),0),MATCH(SUBSTITUTE(I635,"Allele","Height"),'ce raw data'!$C$1:$CZ$1,0))="","-",INDEX('ce raw data'!$C$2:$CZ$3000,MATCH(1,INDEX(('ce raw data'!$A$2:$A$3000=C632)*('ce raw data'!$B$2:$B$3000=$B673),,),0),MATCH(SUBSTITUTE(I635,"Allele","Height"),'ce raw data'!$C$1:$CZ$1,0))),"-")</f>
        <v>-</v>
      </c>
      <c r="J672" s="8" t="str">
        <f>IFERROR(IF(INDEX('ce raw data'!$C$2:$CZ$3000,MATCH(1,INDEX(('ce raw data'!$A$2:$A$3000=C632)*('ce raw data'!$B$2:$B$3000=$B673),,),0),MATCH(SUBSTITUTE(J635,"Allele","Height"),'ce raw data'!$C$1:$CZ$1,0))="","-",INDEX('ce raw data'!$C$2:$CZ$3000,MATCH(1,INDEX(('ce raw data'!$A$2:$A$3000=C632)*('ce raw data'!$B$2:$B$3000=$B673),,),0),MATCH(SUBSTITUTE(J635,"Allele","Height"),'ce raw data'!$C$1:$CZ$1,0))),"-")</f>
        <v>-</v>
      </c>
      <c r="K672" s="8" t="str">
        <f>IFERROR(IF(INDEX('ce raw data'!$C$2:$CZ$3000,MATCH(1,INDEX(('ce raw data'!$A$2:$A$3000=C632)*('ce raw data'!$B$2:$B$3000=$B673),,),0),MATCH(SUBSTITUTE(K635,"Allele","Height"),'ce raw data'!$C$1:$CZ$1,0))="","-",INDEX('ce raw data'!$C$2:$CZ$3000,MATCH(1,INDEX(('ce raw data'!$A$2:$A$3000=C632)*('ce raw data'!$B$2:$B$3000=$B673),,),0),MATCH(SUBSTITUTE(K635,"Allele","Height"),'ce raw data'!$C$1:$CZ$1,0))),"-")</f>
        <v>-</v>
      </c>
      <c r="L672" s="8" t="str">
        <f>IFERROR(IF(INDEX('ce raw data'!$C$2:$CZ$3000,MATCH(1,INDEX(('ce raw data'!$A$2:$A$3000=C632)*('ce raw data'!$B$2:$B$3000=$B673),,),0),MATCH(SUBSTITUTE(L635,"Allele","Height"),'ce raw data'!$C$1:$CZ$1,0))="","-",INDEX('ce raw data'!$C$2:$CZ$3000,MATCH(1,INDEX(('ce raw data'!$A$2:$A$3000=C632)*('ce raw data'!$B$2:$B$3000=$B673),,),0),MATCH(SUBSTITUTE(L635,"Allele","Height"),'ce raw data'!$C$1:$CZ$1,0))),"-")</f>
        <v>-</v>
      </c>
      <c r="M672" s="8" t="str">
        <f>IFERROR(IF(INDEX('ce raw data'!$C$2:$CZ$3000,MATCH(1,INDEX(('ce raw data'!$A$2:$A$3000=C632)*('ce raw data'!$B$2:$B$3000=$B673),,),0),MATCH(SUBSTITUTE(M635,"Allele","Height"),'ce raw data'!$C$1:$CZ$1,0))="","-",INDEX('ce raw data'!$C$2:$CZ$3000,MATCH(1,INDEX(('ce raw data'!$A$2:$A$3000=C632)*('ce raw data'!$B$2:$B$3000=$B673),,),0),MATCH(SUBSTITUTE(M635,"Allele","Height"),'ce raw data'!$C$1:$CZ$1,0))),"-")</f>
        <v>-</v>
      </c>
      <c r="N672" s="8" t="str">
        <f>IFERROR(IF(INDEX('ce raw data'!$C$2:$CZ$3000,MATCH(1,INDEX(('ce raw data'!$A$2:$A$3000=C632)*('ce raw data'!$B$2:$B$3000=$B673),,),0),MATCH(SUBSTITUTE(N635,"Allele","Height"),'ce raw data'!$C$1:$CZ$1,0))="","-",INDEX('ce raw data'!$C$2:$CZ$3000,MATCH(1,INDEX(('ce raw data'!$A$2:$A$3000=C632)*('ce raw data'!$B$2:$B$3000=$B673),,),0),MATCH(SUBSTITUTE(N635,"Allele","Height"),'ce raw data'!$C$1:$CZ$1,0))),"-")</f>
        <v>-</v>
      </c>
    </row>
    <row r="673" spans="2:14" x14ac:dyDescent="0.4">
      <c r="B673" s="12" t="str">
        <f>'Allele Call Table'!$A$107</f>
        <v>D8S1179</v>
      </c>
      <c r="C673" s="8" t="str">
        <f>IFERROR(IF(INDEX('ce raw data'!$C$2:$CZ$3000,MATCH(1,INDEX(('ce raw data'!$A$2:$A$3000=C632)*('ce raw data'!$B$2:$B$3000=$B673),,),0),MATCH(C635,'ce raw data'!$C$1:$CZ$1,0))="","-",INDEX('ce raw data'!$C$2:$CZ$3000,MATCH(1,INDEX(('ce raw data'!$A$2:$A$3000=C632)*('ce raw data'!$B$2:$B$3000=$B673),,),0),MATCH(C635,'ce raw data'!$C$1:$CZ$1,0))),"-")</f>
        <v>-</v>
      </c>
      <c r="D673" s="8" t="str">
        <f>IFERROR(IF(INDEX('ce raw data'!$C$2:$CZ$3000,MATCH(1,INDEX(('ce raw data'!$A$2:$A$3000=C632)*('ce raw data'!$B$2:$B$3000=$B673),,),0),MATCH(D635,'ce raw data'!$C$1:$CZ$1,0))="","-",INDEX('ce raw data'!$C$2:$CZ$3000,MATCH(1,INDEX(('ce raw data'!$A$2:$A$3000=C632)*('ce raw data'!$B$2:$B$3000=$B673),,),0),MATCH(D635,'ce raw data'!$C$1:$CZ$1,0))),"-")</f>
        <v>-</v>
      </c>
      <c r="E673" s="8" t="str">
        <f>IFERROR(IF(INDEX('ce raw data'!$C$2:$CZ$3000,MATCH(1,INDEX(('ce raw data'!$A$2:$A$3000=C632)*('ce raw data'!$B$2:$B$3000=$B673),,),0),MATCH(E635,'ce raw data'!$C$1:$CZ$1,0))="","-",INDEX('ce raw data'!$C$2:$CZ$3000,MATCH(1,INDEX(('ce raw data'!$A$2:$A$3000=C632)*('ce raw data'!$B$2:$B$3000=$B673),,),0),MATCH(E635,'ce raw data'!$C$1:$CZ$1,0))),"-")</f>
        <v>-</v>
      </c>
      <c r="F673" s="8" t="str">
        <f>IFERROR(IF(INDEX('ce raw data'!$C$2:$CZ$3000,MATCH(1,INDEX(('ce raw data'!$A$2:$A$3000=C632)*('ce raw data'!$B$2:$B$3000=$B673),,),0),MATCH(F635,'ce raw data'!$C$1:$CZ$1,0))="","-",INDEX('ce raw data'!$C$2:$CZ$3000,MATCH(1,INDEX(('ce raw data'!$A$2:$A$3000=C632)*('ce raw data'!$B$2:$B$3000=$B673),,),0),MATCH(F635,'ce raw data'!$C$1:$CZ$1,0))),"-")</f>
        <v>-</v>
      </c>
      <c r="G673" s="8" t="str">
        <f>IFERROR(IF(INDEX('ce raw data'!$C$2:$CZ$3000,MATCH(1,INDEX(('ce raw data'!$A$2:$A$3000=C632)*('ce raw data'!$B$2:$B$3000=$B673),,),0),MATCH(G635,'ce raw data'!$C$1:$CZ$1,0))="","-",INDEX('ce raw data'!$C$2:$CZ$3000,MATCH(1,INDEX(('ce raw data'!$A$2:$A$3000=C632)*('ce raw data'!$B$2:$B$3000=$B673),,),0),MATCH(G635,'ce raw data'!$C$1:$CZ$1,0))),"-")</f>
        <v>-</v>
      </c>
      <c r="H673" s="8" t="str">
        <f>IFERROR(IF(INDEX('ce raw data'!$C$2:$CZ$3000,MATCH(1,INDEX(('ce raw data'!$A$2:$A$3000=C632)*('ce raw data'!$B$2:$B$3000=$B673),,),0),MATCH(H635,'ce raw data'!$C$1:$CZ$1,0))="","-",INDEX('ce raw data'!$C$2:$CZ$3000,MATCH(1,INDEX(('ce raw data'!$A$2:$A$3000=C632)*('ce raw data'!$B$2:$B$3000=$B673),,),0),MATCH(H635,'ce raw data'!$C$1:$CZ$1,0))),"-")</f>
        <v>-</v>
      </c>
      <c r="I673" s="8" t="str">
        <f>IFERROR(IF(INDEX('ce raw data'!$C$2:$CZ$3000,MATCH(1,INDEX(('ce raw data'!$A$2:$A$3000=C632)*('ce raw data'!$B$2:$B$3000=$B673),,),0),MATCH(I635,'ce raw data'!$C$1:$CZ$1,0))="","-",INDEX('ce raw data'!$C$2:$CZ$3000,MATCH(1,INDEX(('ce raw data'!$A$2:$A$3000=C632)*('ce raw data'!$B$2:$B$3000=$B673),,),0),MATCH(I635,'ce raw data'!$C$1:$CZ$1,0))),"-")</f>
        <v>-</v>
      </c>
      <c r="J673" s="8" t="str">
        <f>IFERROR(IF(INDEX('ce raw data'!$C$2:$CZ$3000,MATCH(1,INDEX(('ce raw data'!$A$2:$A$3000=C632)*('ce raw data'!$B$2:$B$3000=$B673),,),0),MATCH(J635,'ce raw data'!$C$1:$CZ$1,0))="","-",INDEX('ce raw data'!$C$2:$CZ$3000,MATCH(1,INDEX(('ce raw data'!$A$2:$A$3000=C632)*('ce raw data'!$B$2:$B$3000=$B673),,),0),MATCH(J635,'ce raw data'!$C$1:$CZ$1,0))),"-")</f>
        <v>-</v>
      </c>
      <c r="K673" s="8" t="str">
        <f>IFERROR(IF(INDEX('ce raw data'!$C$2:$CZ$3000,MATCH(1,INDEX(('ce raw data'!$A$2:$A$3000=C632)*('ce raw data'!$B$2:$B$3000=$B673),,),0),MATCH(K635,'ce raw data'!$C$1:$CZ$1,0))="","-",INDEX('ce raw data'!$C$2:$CZ$3000,MATCH(1,INDEX(('ce raw data'!$A$2:$A$3000=C632)*('ce raw data'!$B$2:$B$3000=$B673),,),0),MATCH(K635,'ce raw data'!$C$1:$CZ$1,0))),"-")</f>
        <v>-</v>
      </c>
      <c r="L673" s="8" t="str">
        <f>IFERROR(IF(INDEX('ce raw data'!$C$2:$CZ$3000,MATCH(1,INDEX(('ce raw data'!$A$2:$A$3000=C632)*('ce raw data'!$B$2:$B$3000=$B673),,),0),MATCH(L635,'ce raw data'!$C$1:$CZ$1,0))="","-",INDEX('ce raw data'!$C$2:$CZ$3000,MATCH(1,INDEX(('ce raw data'!$A$2:$A$3000=C632)*('ce raw data'!$B$2:$B$3000=$B673),,),0),MATCH(L635,'ce raw data'!$C$1:$CZ$1,0))),"-")</f>
        <v>-</v>
      </c>
      <c r="M673" s="8" t="str">
        <f>IFERROR(IF(INDEX('ce raw data'!$C$2:$CZ$3000,MATCH(1,INDEX(('ce raw data'!$A$2:$A$3000=C632)*('ce raw data'!$B$2:$B$3000=$B673),,),0),MATCH(M635,'ce raw data'!$C$1:$CZ$1,0))="","-",INDEX('ce raw data'!$C$2:$CZ$3000,MATCH(1,INDEX(('ce raw data'!$A$2:$A$3000=C632)*('ce raw data'!$B$2:$B$3000=$B673),,),0),MATCH(M635,'ce raw data'!$C$1:$CZ$1,0))),"-")</f>
        <v>-</v>
      </c>
      <c r="N673" s="8" t="str">
        <f>IFERROR(IF(INDEX('ce raw data'!$C$2:$CZ$3000,MATCH(1,INDEX(('ce raw data'!$A$2:$A$3000=C632)*('ce raw data'!$B$2:$B$3000=$B673),,),0),MATCH(N635,'ce raw data'!$C$1:$CZ$1,0))="","-",INDEX('ce raw data'!$C$2:$CZ$3000,MATCH(1,INDEX(('ce raw data'!$A$2:$A$3000=C632)*('ce raw data'!$B$2:$B$3000=$B673),,),0),MATCH(N635,'ce raw data'!$C$1:$CZ$1,0))),"-")</f>
        <v>-</v>
      </c>
    </row>
    <row r="674" spans="2:14" hidden="1" x14ac:dyDescent="0.4">
      <c r="B674" s="12"/>
      <c r="C674" s="8" t="str">
        <f>IFERROR(IF(INDEX('ce raw data'!$C$2:$CZ$3000,MATCH(1,INDEX(('ce raw data'!$A$2:$A$3000=C632)*('ce raw data'!$B$2:$B$3000=$B675),,),0),MATCH(SUBSTITUTE(C635,"Allele","Height"),'ce raw data'!$C$1:$CZ$1,0))="","-",INDEX('ce raw data'!$C$2:$CZ$3000,MATCH(1,INDEX(('ce raw data'!$A$2:$A$3000=C632)*('ce raw data'!$B$2:$B$3000=$B675),,),0),MATCH(SUBSTITUTE(C635,"Allele","Height"),'ce raw data'!$C$1:$CZ$1,0))),"-")</f>
        <v>-</v>
      </c>
      <c r="D674" s="8" t="str">
        <f>IFERROR(IF(INDEX('ce raw data'!$C$2:$CZ$3000,MATCH(1,INDEX(('ce raw data'!$A$2:$A$3000=C632)*('ce raw data'!$B$2:$B$3000=$B675),,),0),MATCH(SUBSTITUTE(D635,"Allele","Height"),'ce raw data'!$C$1:$CZ$1,0))="","-",INDEX('ce raw data'!$C$2:$CZ$3000,MATCH(1,INDEX(('ce raw data'!$A$2:$A$3000=C632)*('ce raw data'!$B$2:$B$3000=$B675),,),0),MATCH(SUBSTITUTE(D635,"Allele","Height"),'ce raw data'!$C$1:$CZ$1,0))),"-")</f>
        <v>-</v>
      </c>
      <c r="E674" s="8" t="str">
        <f>IFERROR(IF(INDEX('ce raw data'!$C$2:$CZ$3000,MATCH(1,INDEX(('ce raw data'!$A$2:$A$3000=C632)*('ce raw data'!$B$2:$B$3000=$B675),,),0),MATCH(SUBSTITUTE(E635,"Allele","Height"),'ce raw data'!$C$1:$CZ$1,0))="","-",INDEX('ce raw data'!$C$2:$CZ$3000,MATCH(1,INDEX(('ce raw data'!$A$2:$A$3000=C632)*('ce raw data'!$B$2:$B$3000=$B675),,),0),MATCH(SUBSTITUTE(E635,"Allele","Height"),'ce raw data'!$C$1:$CZ$1,0))),"-")</f>
        <v>-</v>
      </c>
      <c r="F674" s="8" t="str">
        <f>IFERROR(IF(INDEX('ce raw data'!$C$2:$CZ$3000,MATCH(1,INDEX(('ce raw data'!$A$2:$A$3000=C632)*('ce raw data'!$B$2:$B$3000=$B675),,),0),MATCH(SUBSTITUTE(F635,"Allele","Height"),'ce raw data'!$C$1:$CZ$1,0))="","-",INDEX('ce raw data'!$C$2:$CZ$3000,MATCH(1,INDEX(('ce raw data'!$A$2:$A$3000=C632)*('ce raw data'!$B$2:$B$3000=$B675),,),0),MATCH(SUBSTITUTE(F635,"Allele","Height"),'ce raw data'!$C$1:$CZ$1,0))),"-")</f>
        <v>-</v>
      </c>
      <c r="G674" s="8" t="str">
        <f>IFERROR(IF(INDEX('ce raw data'!$C$2:$CZ$3000,MATCH(1,INDEX(('ce raw data'!$A$2:$A$3000=C632)*('ce raw data'!$B$2:$B$3000=$B675),,),0),MATCH(SUBSTITUTE(G635,"Allele","Height"),'ce raw data'!$C$1:$CZ$1,0))="","-",INDEX('ce raw data'!$C$2:$CZ$3000,MATCH(1,INDEX(('ce raw data'!$A$2:$A$3000=C632)*('ce raw data'!$B$2:$B$3000=$B675),,),0),MATCH(SUBSTITUTE(G635,"Allele","Height"),'ce raw data'!$C$1:$CZ$1,0))),"-")</f>
        <v>-</v>
      </c>
      <c r="H674" s="8" t="str">
        <f>IFERROR(IF(INDEX('ce raw data'!$C$2:$CZ$3000,MATCH(1,INDEX(('ce raw data'!$A$2:$A$3000=C632)*('ce raw data'!$B$2:$B$3000=$B675),,),0),MATCH(SUBSTITUTE(H635,"Allele","Height"),'ce raw data'!$C$1:$CZ$1,0))="","-",INDEX('ce raw data'!$C$2:$CZ$3000,MATCH(1,INDEX(('ce raw data'!$A$2:$A$3000=C632)*('ce raw data'!$B$2:$B$3000=$B675),,),0),MATCH(SUBSTITUTE(H635,"Allele","Height"),'ce raw data'!$C$1:$CZ$1,0))),"-")</f>
        <v>-</v>
      </c>
      <c r="I674" s="8" t="str">
        <f>IFERROR(IF(INDEX('ce raw data'!$C$2:$CZ$3000,MATCH(1,INDEX(('ce raw data'!$A$2:$A$3000=C632)*('ce raw data'!$B$2:$B$3000=$B675),,),0),MATCH(SUBSTITUTE(I635,"Allele","Height"),'ce raw data'!$C$1:$CZ$1,0))="","-",INDEX('ce raw data'!$C$2:$CZ$3000,MATCH(1,INDEX(('ce raw data'!$A$2:$A$3000=C632)*('ce raw data'!$B$2:$B$3000=$B675),,),0),MATCH(SUBSTITUTE(I635,"Allele","Height"),'ce raw data'!$C$1:$CZ$1,0))),"-")</f>
        <v>-</v>
      </c>
      <c r="J674" s="8" t="str">
        <f>IFERROR(IF(INDEX('ce raw data'!$C$2:$CZ$3000,MATCH(1,INDEX(('ce raw data'!$A$2:$A$3000=C632)*('ce raw data'!$B$2:$B$3000=$B675),,),0),MATCH(SUBSTITUTE(J635,"Allele","Height"),'ce raw data'!$C$1:$CZ$1,0))="","-",INDEX('ce raw data'!$C$2:$CZ$3000,MATCH(1,INDEX(('ce raw data'!$A$2:$A$3000=C632)*('ce raw data'!$B$2:$B$3000=$B675),,),0),MATCH(SUBSTITUTE(J635,"Allele","Height"),'ce raw data'!$C$1:$CZ$1,0))),"-")</f>
        <v>-</v>
      </c>
      <c r="K674" s="8" t="str">
        <f>IFERROR(IF(INDEX('ce raw data'!$C$2:$CZ$3000,MATCH(1,INDEX(('ce raw data'!$A$2:$A$3000=C632)*('ce raw data'!$B$2:$B$3000=$B675),,),0),MATCH(SUBSTITUTE(K635,"Allele","Height"),'ce raw data'!$C$1:$CZ$1,0))="","-",INDEX('ce raw data'!$C$2:$CZ$3000,MATCH(1,INDEX(('ce raw data'!$A$2:$A$3000=C632)*('ce raw data'!$B$2:$B$3000=$B675),,),0),MATCH(SUBSTITUTE(K635,"Allele","Height"),'ce raw data'!$C$1:$CZ$1,0))),"-")</f>
        <v>-</v>
      </c>
      <c r="L674" s="8" t="str">
        <f>IFERROR(IF(INDEX('ce raw data'!$C$2:$CZ$3000,MATCH(1,INDEX(('ce raw data'!$A$2:$A$3000=C632)*('ce raw data'!$B$2:$B$3000=$B675),,),0),MATCH(SUBSTITUTE(L635,"Allele","Height"),'ce raw data'!$C$1:$CZ$1,0))="","-",INDEX('ce raw data'!$C$2:$CZ$3000,MATCH(1,INDEX(('ce raw data'!$A$2:$A$3000=C632)*('ce raw data'!$B$2:$B$3000=$B675),,),0),MATCH(SUBSTITUTE(L635,"Allele","Height"),'ce raw data'!$C$1:$CZ$1,0))),"-")</f>
        <v>-</v>
      </c>
      <c r="M674" s="8" t="str">
        <f>IFERROR(IF(INDEX('ce raw data'!$C$2:$CZ$3000,MATCH(1,INDEX(('ce raw data'!$A$2:$A$3000=C632)*('ce raw data'!$B$2:$B$3000=$B675),,),0),MATCH(SUBSTITUTE(M635,"Allele","Height"),'ce raw data'!$C$1:$CZ$1,0))="","-",INDEX('ce raw data'!$C$2:$CZ$3000,MATCH(1,INDEX(('ce raw data'!$A$2:$A$3000=C632)*('ce raw data'!$B$2:$B$3000=$B675),,),0),MATCH(SUBSTITUTE(M635,"Allele","Height"),'ce raw data'!$C$1:$CZ$1,0))),"-")</f>
        <v>-</v>
      </c>
      <c r="N674" s="8" t="str">
        <f>IFERROR(IF(INDEX('ce raw data'!$C$2:$CZ$3000,MATCH(1,INDEX(('ce raw data'!$A$2:$A$3000=C632)*('ce raw data'!$B$2:$B$3000=$B675),,),0),MATCH(SUBSTITUTE(N635,"Allele","Height"),'ce raw data'!$C$1:$CZ$1,0))="","-",INDEX('ce raw data'!$C$2:$CZ$3000,MATCH(1,INDEX(('ce raw data'!$A$2:$A$3000=C632)*('ce raw data'!$B$2:$B$3000=$B675),,),0),MATCH(SUBSTITUTE(N635,"Allele","Height"),'ce raw data'!$C$1:$CZ$1,0))),"-")</f>
        <v>-</v>
      </c>
    </row>
    <row r="675" spans="2:14" x14ac:dyDescent="0.4">
      <c r="B675" s="12" t="str">
        <f>'Allele Call Table'!$A$109</f>
        <v>D12S391</v>
      </c>
      <c r="C675" s="8" t="str">
        <f>IFERROR(IF(INDEX('ce raw data'!$C$2:$CZ$3000,MATCH(1,INDEX(('ce raw data'!$A$2:$A$3000=C632)*('ce raw data'!$B$2:$B$3000=$B675),,),0),MATCH(C635,'ce raw data'!$C$1:$CZ$1,0))="","-",INDEX('ce raw data'!$C$2:$CZ$3000,MATCH(1,INDEX(('ce raw data'!$A$2:$A$3000=C632)*('ce raw data'!$B$2:$B$3000=$B675),,),0),MATCH(C635,'ce raw data'!$C$1:$CZ$1,0))),"-")</f>
        <v>-</v>
      </c>
      <c r="D675" s="8" t="str">
        <f>IFERROR(IF(INDEX('ce raw data'!$C$2:$CZ$3000,MATCH(1,INDEX(('ce raw data'!$A$2:$A$3000=C632)*('ce raw data'!$B$2:$B$3000=$B675),,),0),MATCH(D635,'ce raw data'!$C$1:$CZ$1,0))="","-",INDEX('ce raw data'!$C$2:$CZ$3000,MATCH(1,INDEX(('ce raw data'!$A$2:$A$3000=C632)*('ce raw data'!$B$2:$B$3000=$B675),,),0),MATCH(D635,'ce raw data'!$C$1:$CZ$1,0))),"-")</f>
        <v>-</v>
      </c>
      <c r="E675" s="8" t="str">
        <f>IFERROR(IF(INDEX('ce raw data'!$C$2:$CZ$3000,MATCH(1,INDEX(('ce raw data'!$A$2:$A$3000=C632)*('ce raw data'!$B$2:$B$3000=$B675),,),0),MATCH(E635,'ce raw data'!$C$1:$CZ$1,0))="","-",INDEX('ce raw data'!$C$2:$CZ$3000,MATCH(1,INDEX(('ce raw data'!$A$2:$A$3000=C632)*('ce raw data'!$B$2:$B$3000=$B675),,),0),MATCH(E635,'ce raw data'!$C$1:$CZ$1,0))),"-")</f>
        <v>-</v>
      </c>
      <c r="F675" s="8" t="str">
        <f>IFERROR(IF(INDEX('ce raw data'!$C$2:$CZ$3000,MATCH(1,INDEX(('ce raw data'!$A$2:$A$3000=C632)*('ce raw data'!$B$2:$B$3000=$B675),,),0),MATCH(F635,'ce raw data'!$C$1:$CZ$1,0))="","-",INDEX('ce raw data'!$C$2:$CZ$3000,MATCH(1,INDEX(('ce raw data'!$A$2:$A$3000=C632)*('ce raw data'!$B$2:$B$3000=$B675),,),0),MATCH(F635,'ce raw data'!$C$1:$CZ$1,0))),"-")</f>
        <v>-</v>
      </c>
      <c r="G675" s="8" t="str">
        <f>IFERROR(IF(INDEX('ce raw data'!$C$2:$CZ$3000,MATCH(1,INDEX(('ce raw data'!$A$2:$A$3000=C632)*('ce raw data'!$B$2:$B$3000=$B675),,),0),MATCH(G635,'ce raw data'!$C$1:$CZ$1,0))="","-",INDEX('ce raw data'!$C$2:$CZ$3000,MATCH(1,INDEX(('ce raw data'!$A$2:$A$3000=C632)*('ce raw data'!$B$2:$B$3000=$B675),,),0),MATCH(G635,'ce raw data'!$C$1:$CZ$1,0))),"-")</f>
        <v>-</v>
      </c>
      <c r="H675" s="8" t="str">
        <f>IFERROR(IF(INDEX('ce raw data'!$C$2:$CZ$3000,MATCH(1,INDEX(('ce raw data'!$A$2:$A$3000=C632)*('ce raw data'!$B$2:$B$3000=$B675),,),0),MATCH(H635,'ce raw data'!$C$1:$CZ$1,0))="","-",INDEX('ce raw data'!$C$2:$CZ$3000,MATCH(1,INDEX(('ce raw data'!$A$2:$A$3000=C632)*('ce raw data'!$B$2:$B$3000=$B675),,),0),MATCH(H635,'ce raw data'!$C$1:$CZ$1,0))),"-")</f>
        <v>-</v>
      </c>
      <c r="I675" s="8" t="str">
        <f>IFERROR(IF(INDEX('ce raw data'!$C$2:$CZ$3000,MATCH(1,INDEX(('ce raw data'!$A$2:$A$3000=C632)*('ce raw data'!$B$2:$B$3000=$B675),,),0),MATCH(I635,'ce raw data'!$C$1:$CZ$1,0))="","-",INDEX('ce raw data'!$C$2:$CZ$3000,MATCH(1,INDEX(('ce raw data'!$A$2:$A$3000=C632)*('ce raw data'!$B$2:$B$3000=$B675),,),0),MATCH(I635,'ce raw data'!$C$1:$CZ$1,0))),"-")</f>
        <v>-</v>
      </c>
      <c r="J675" s="8" t="str">
        <f>IFERROR(IF(INDEX('ce raw data'!$C$2:$CZ$3000,MATCH(1,INDEX(('ce raw data'!$A$2:$A$3000=C632)*('ce raw data'!$B$2:$B$3000=$B675),,),0),MATCH(J635,'ce raw data'!$C$1:$CZ$1,0))="","-",INDEX('ce raw data'!$C$2:$CZ$3000,MATCH(1,INDEX(('ce raw data'!$A$2:$A$3000=C632)*('ce raw data'!$B$2:$B$3000=$B675),,),0),MATCH(J635,'ce raw data'!$C$1:$CZ$1,0))),"-")</f>
        <v>-</v>
      </c>
      <c r="K675" s="8" t="str">
        <f>IFERROR(IF(INDEX('ce raw data'!$C$2:$CZ$3000,MATCH(1,INDEX(('ce raw data'!$A$2:$A$3000=C632)*('ce raw data'!$B$2:$B$3000=$B675),,),0),MATCH(K635,'ce raw data'!$C$1:$CZ$1,0))="","-",INDEX('ce raw data'!$C$2:$CZ$3000,MATCH(1,INDEX(('ce raw data'!$A$2:$A$3000=C632)*('ce raw data'!$B$2:$B$3000=$B675),,),0),MATCH(K635,'ce raw data'!$C$1:$CZ$1,0))),"-")</f>
        <v>-</v>
      </c>
      <c r="L675" s="8" t="str">
        <f>IFERROR(IF(INDEX('ce raw data'!$C$2:$CZ$3000,MATCH(1,INDEX(('ce raw data'!$A$2:$A$3000=C632)*('ce raw data'!$B$2:$B$3000=$B675),,),0),MATCH(L635,'ce raw data'!$C$1:$CZ$1,0))="","-",INDEX('ce raw data'!$C$2:$CZ$3000,MATCH(1,INDEX(('ce raw data'!$A$2:$A$3000=C632)*('ce raw data'!$B$2:$B$3000=$B675),,),0),MATCH(L635,'ce raw data'!$C$1:$CZ$1,0))),"-")</f>
        <v>-</v>
      </c>
      <c r="M675" s="8" t="str">
        <f>IFERROR(IF(INDEX('ce raw data'!$C$2:$CZ$3000,MATCH(1,INDEX(('ce raw data'!$A$2:$A$3000=C632)*('ce raw data'!$B$2:$B$3000=$B675),,),0),MATCH(M635,'ce raw data'!$C$1:$CZ$1,0))="","-",INDEX('ce raw data'!$C$2:$CZ$3000,MATCH(1,INDEX(('ce raw data'!$A$2:$A$3000=C632)*('ce raw data'!$B$2:$B$3000=$B675),,),0),MATCH(M635,'ce raw data'!$C$1:$CZ$1,0))),"-")</f>
        <v>-</v>
      </c>
      <c r="N675" s="8" t="str">
        <f>IFERROR(IF(INDEX('ce raw data'!$C$2:$CZ$3000,MATCH(1,INDEX(('ce raw data'!$A$2:$A$3000=C632)*('ce raw data'!$B$2:$B$3000=$B675),,),0),MATCH(N635,'ce raw data'!$C$1:$CZ$1,0))="","-",INDEX('ce raw data'!$C$2:$CZ$3000,MATCH(1,INDEX(('ce raw data'!$A$2:$A$3000=C632)*('ce raw data'!$B$2:$B$3000=$B675),,),0),MATCH(N635,'ce raw data'!$C$1:$CZ$1,0))),"-")</f>
        <v>-</v>
      </c>
    </row>
    <row r="676" spans="2:14" hidden="1" x14ac:dyDescent="0.4">
      <c r="B676" s="12"/>
      <c r="C676" s="8" t="str">
        <f>IFERROR(IF(INDEX('ce raw data'!$C$2:$CZ$3000,MATCH(1,INDEX(('ce raw data'!$A$2:$A$3000=C632)*('ce raw data'!$B$2:$B$3000=$B677),,),0),MATCH(SUBSTITUTE(C635,"Allele","Height"),'ce raw data'!$C$1:$CZ$1,0))="","-",INDEX('ce raw data'!$C$2:$CZ$3000,MATCH(1,INDEX(('ce raw data'!$A$2:$A$3000=C632)*('ce raw data'!$B$2:$B$3000=$B677),,),0),MATCH(SUBSTITUTE(C635,"Allele","Height"),'ce raw data'!$C$1:$CZ$1,0))),"-")</f>
        <v>-</v>
      </c>
      <c r="D676" s="8" t="str">
        <f>IFERROR(IF(INDEX('ce raw data'!$C$2:$CZ$3000,MATCH(1,INDEX(('ce raw data'!$A$2:$A$3000=C632)*('ce raw data'!$B$2:$B$3000=$B677),,),0),MATCH(SUBSTITUTE(D635,"Allele","Height"),'ce raw data'!$C$1:$CZ$1,0))="","-",INDEX('ce raw data'!$C$2:$CZ$3000,MATCH(1,INDEX(('ce raw data'!$A$2:$A$3000=C632)*('ce raw data'!$B$2:$B$3000=$B677),,),0),MATCH(SUBSTITUTE(D635,"Allele","Height"),'ce raw data'!$C$1:$CZ$1,0))),"-")</f>
        <v>-</v>
      </c>
      <c r="E676" s="8" t="str">
        <f>IFERROR(IF(INDEX('ce raw data'!$C$2:$CZ$3000,MATCH(1,INDEX(('ce raw data'!$A$2:$A$3000=C632)*('ce raw data'!$B$2:$B$3000=$B677),,),0),MATCH(SUBSTITUTE(E635,"Allele","Height"),'ce raw data'!$C$1:$CZ$1,0))="","-",INDEX('ce raw data'!$C$2:$CZ$3000,MATCH(1,INDEX(('ce raw data'!$A$2:$A$3000=C632)*('ce raw data'!$B$2:$B$3000=$B677),,),0),MATCH(SUBSTITUTE(E635,"Allele","Height"),'ce raw data'!$C$1:$CZ$1,0))),"-")</f>
        <v>-</v>
      </c>
      <c r="F676" s="8" t="str">
        <f>IFERROR(IF(INDEX('ce raw data'!$C$2:$CZ$3000,MATCH(1,INDEX(('ce raw data'!$A$2:$A$3000=C632)*('ce raw data'!$B$2:$B$3000=$B677),,),0),MATCH(SUBSTITUTE(F635,"Allele","Height"),'ce raw data'!$C$1:$CZ$1,0))="","-",INDEX('ce raw data'!$C$2:$CZ$3000,MATCH(1,INDEX(('ce raw data'!$A$2:$A$3000=C632)*('ce raw data'!$B$2:$B$3000=$B677),,),0),MATCH(SUBSTITUTE(F635,"Allele","Height"),'ce raw data'!$C$1:$CZ$1,0))),"-")</f>
        <v>-</v>
      </c>
      <c r="G676" s="8" t="str">
        <f>IFERROR(IF(INDEX('ce raw data'!$C$2:$CZ$3000,MATCH(1,INDEX(('ce raw data'!$A$2:$A$3000=C632)*('ce raw data'!$B$2:$B$3000=$B677),,),0),MATCH(SUBSTITUTE(G635,"Allele","Height"),'ce raw data'!$C$1:$CZ$1,0))="","-",INDEX('ce raw data'!$C$2:$CZ$3000,MATCH(1,INDEX(('ce raw data'!$A$2:$A$3000=C632)*('ce raw data'!$B$2:$B$3000=$B677),,),0),MATCH(SUBSTITUTE(G635,"Allele","Height"),'ce raw data'!$C$1:$CZ$1,0))),"-")</f>
        <v>-</v>
      </c>
      <c r="H676" s="8" t="str">
        <f>IFERROR(IF(INDEX('ce raw data'!$C$2:$CZ$3000,MATCH(1,INDEX(('ce raw data'!$A$2:$A$3000=C632)*('ce raw data'!$B$2:$B$3000=$B677),,),0),MATCH(SUBSTITUTE(H635,"Allele","Height"),'ce raw data'!$C$1:$CZ$1,0))="","-",INDEX('ce raw data'!$C$2:$CZ$3000,MATCH(1,INDEX(('ce raw data'!$A$2:$A$3000=C632)*('ce raw data'!$B$2:$B$3000=$B677),,),0),MATCH(SUBSTITUTE(H635,"Allele","Height"),'ce raw data'!$C$1:$CZ$1,0))),"-")</f>
        <v>-</v>
      </c>
      <c r="I676" s="8" t="str">
        <f>IFERROR(IF(INDEX('ce raw data'!$C$2:$CZ$3000,MATCH(1,INDEX(('ce raw data'!$A$2:$A$3000=C632)*('ce raw data'!$B$2:$B$3000=$B677),,),0),MATCH(SUBSTITUTE(I635,"Allele","Height"),'ce raw data'!$C$1:$CZ$1,0))="","-",INDEX('ce raw data'!$C$2:$CZ$3000,MATCH(1,INDEX(('ce raw data'!$A$2:$A$3000=C632)*('ce raw data'!$B$2:$B$3000=$B677),,),0),MATCH(SUBSTITUTE(I635,"Allele","Height"),'ce raw data'!$C$1:$CZ$1,0))),"-")</f>
        <v>-</v>
      </c>
      <c r="J676" s="8" t="str">
        <f>IFERROR(IF(INDEX('ce raw data'!$C$2:$CZ$3000,MATCH(1,INDEX(('ce raw data'!$A$2:$A$3000=C632)*('ce raw data'!$B$2:$B$3000=$B677),,),0),MATCH(SUBSTITUTE(J635,"Allele","Height"),'ce raw data'!$C$1:$CZ$1,0))="","-",INDEX('ce raw data'!$C$2:$CZ$3000,MATCH(1,INDEX(('ce raw data'!$A$2:$A$3000=C632)*('ce raw data'!$B$2:$B$3000=$B677),,),0),MATCH(SUBSTITUTE(J635,"Allele","Height"),'ce raw data'!$C$1:$CZ$1,0))),"-")</f>
        <v>-</v>
      </c>
      <c r="K676" s="8" t="str">
        <f>IFERROR(IF(INDEX('ce raw data'!$C$2:$CZ$3000,MATCH(1,INDEX(('ce raw data'!$A$2:$A$3000=C632)*('ce raw data'!$B$2:$B$3000=$B677),,),0),MATCH(SUBSTITUTE(K635,"Allele","Height"),'ce raw data'!$C$1:$CZ$1,0))="","-",INDEX('ce raw data'!$C$2:$CZ$3000,MATCH(1,INDEX(('ce raw data'!$A$2:$A$3000=C632)*('ce raw data'!$B$2:$B$3000=$B677),,),0),MATCH(SUBSTITUTE(K635,"Allele","Height"),'ce raw data'!$C$1:$CZ$1,0))),"-")</f>
        <v>-</v>
      </c>
      <c r="L676" s="8" t="str">
        <f>IFERROR(IF(INDEX('ce raw data'!$C$2:$CZ$3000,MATCH(1,INDEX(('ce raw data'!$A$2:$A$3000=C632)*('ce raw data'!$B$2:$B$3000=$B677),,),0),MATCH(SUBSTITUTE(L635,"Allele","Height"),'ce raw data'!$C$1:$CZ$1,0))="","-",INDEX('ce raw data'!$C$2:$CZ$3000,MATCH(1,INDEX(('ce raw data'!$A$2:$A$3000=C632)*('ce raw data'!$B$2:$B$3000=$B677),,),0),MATCH(SUBSTITUTE(L635,"Allele","Height"),'ce raw data'!$C$1:$CZ$1,0))),"-")</f>
        <v>-</v>
      </c>
      <c r="M676" s="8" t="str">
        <f>IFERROR(IF(INDEX('ce raw data'!$C$2:$CZ$3000,MATCH(1,INDEX(('ce raw data'!$A$2:$A$3000=C632)*('ce raw data'!$B$2:$B$3000=$B677),,),0),MATCH(SUBSTITUTE(M635,"Allele","Height"),'ce raw data'!$C$1:$CZ$1,0))="","-",INDEX('ce raw data'!$C$2:$CZ$3000,MATCH(1,INDEX(('ce raw data'!$A$2:$A$3000=C632)*('ce raw data'!$B$2:$B$3000=$B677),,),0),MATCH(SUBSTITUTE(M635,"Allele","Height"),'ce raw data'!$C$1:$CZ$1,0))),"-")</f>
        <v>-</v>
      </c>
      <c r="N676" s="8" t="str">
        <f>IFERROR(IF(INDEX('ce raw data'!$C$2:$CZ$3000,MATCH(1,INDEX(('ce raw data'!$A$2:$A$3000=C632)*('ce raw data'!$B$2:$B$3000=$B677),,),0),MATCH(SUBSTITUTE(N635,"Allele","Height"),'ce raw data'!$C$1:$CZ$1,0))="","-",INDEX('ce raw data'!$C$2:$CZ$3000,MATCH(1,INDEX(('ce raw data'!$A$2:$A$3000=C632)*('ce raw data'!$B$2:$B$3000=$B677),,),0),MATCH(SUBSTITUTE(N635,"Allele","Height"),'ce raw data'!$C$1:$CZ$1,0))),"-")</f>
        <v>-</v>
      </c>
    </row>
    <row r="677" spans="2:14" x14ac:dyDescent="0.4">
      <c r="B677" s="12" t="str">
        <f>'Allele Call Table'!$A$111</f>
        <v>D19S433</v>
      </c>
      <c r="C677" s="8" t="str">
        <f>IFERROR(IF(INDEX('ce raw data'!$C$2:$CZ$3000,MATCH(1,INDEX(('ce raw data'!$A$2:$A$3000=C632)*('ce raw data'!$B$2:$B$3000=$B677),,),0),MATCH(C635,'ce raw data'!$C$1:$CZ$1,0))="","-",INDEX('ce raw data'!$C$2:$CZ$3000,MATCH(1,INDEX(('ce raw data'!$A$2:$A$3000=C632)*('ce raw data'!$B$2:$B$3000=$B677),,),0),MATCH(C635,'ce raw data'!$C$1:$CZ$1,0))),"-")</f>
        <v>-</v>
      </c>
      <c r="D677" s="8" t="str">
        <f>IFERROR(IF(INDEX('ce raw data'!$C$2:$CZ$3000,MATCH(1,INDEX(('ce raw data'!$A$2:$A$3000=C632)*('ce raw data'!$B$2:$B$3000=$B677),,),0),MATCH(D635,'ce raw data'!$C$1:$CZ$1,0))="","-",INDEX('ce raw data'!$C$2:$CZ$3000,MATCH(1,INDEX(('ce raw data'!$A$2:$A$3000=C632)*('ce raw data'!$B$2:$B$3000=$B677),,),0),MATCH(D635,'ce raw data'!$C$1:$CZ$1,0))),"-")</f>
        <v>-</v>
      </c>
      <c r="E677" s="8" t="str">
        <f>IFERROR(IF(INDEX('ce raw data'!$C$2:$CZ$3000,MATCH(1,INDEX(('ce raw data'!$A$2:$A$3000=C632)*('ce raw data'!$B$2:$B$3000=$B677),,),0),MATCH(E635,'ce raw data'!$C$1:$CZ$1,0))="","-",INDEX('ce raw data'!$C$2:$CZ$3000,MATCH(1,INDEX(('ce raw data'!$A$2:$A$3000=C632)*('ce raw data'!$B$2:$B$3000=$B677),,),0),MATCH(E635,'ce raw data'!$C$1:$CZ$1,0))),"-")</f>
        <v>-</v>
      </c>
      <c r="F677" s="8" t="str">
        <f>IFERROR(IF(INDEX('ce raw data'!$C$2:$CZ$3000,MATCH(1,INDEX(('ce raw data'!$A$2:$A$3000=C632)*('ce raw data'!$B$2:$B$3000=$B677),,),0),MATCH(F635,'ce raw data'!$C$1:$CZ$1,0))="","-",INDEX('ce raw data'!$C$2:$CZ$3000,MATCH(1,INDEX(('ce raw data'!$A$2:$A$3000=C632)*('ce raw data'!$B$2:$B$3000=$B677),,),0),MATCH(F635,'ce raw data'!$C$1:$CZ$1,0))),"-")</f>
        <v>-</v>
      </c>
      <c r="G677" s="8" t="str">
        <f>IFERROR(IF(INDEX('ce raw data'!$C$2:$CZ$3000,MATCH(1,INDEX(('ce raw data'!$A$2:$A$3000=C632)*('ce raw data'!$B$2:$B$3000=$B677),,),0),MATCH(G635,'ce raw data'!$C$1:$CZ$1,0))="","-",INDEX('ce raw data'!$C$2:$CZ$3000,MATCH(1,INDEX(('ce raw data'!$A$2:$A$3000=C632)*('ce raw data'!$B$2:$B$3000=$B677),,),0),MATCH(G635,'ce raw data'!$C$1:$CZ$1,0))),"-")</f>
        <v>-</v>
      </c>
      <c r="H677" s="8" t="str">
        <f>IFERROR(IF(INDEX('ce raw data'!$C$2:$CZ$3000,MATCH(1,INDEX(('ce raw data'!$A$2:$A$3000=C632)*('ce raw data'!$B$2:$B$3000=$B677),,),0),MATCH(H635,'ce raw data'!$C$1:$CZ$1,0))="","-",INDEX('ce raw data'!$C$2:$CZ$3000,MATCH(1,INDEX(('ce raw data'!$A$2:$A$3000=C632)*('ce raw data'!$B$2:$B$3000=$B677),,),0),MATCH(H635,'ce raw data'!$C$1:$CZ$1,0))),"-")</f>
        <v>-</v>
      </c>
      <c r="I677" s="8" t="str">
        <f>IFERROR(IF(INDEX('ce raw data'!$C$2:$CZ$3000,MATCH(1,INDEX(('ce raw data'!$A$2:$A$3000=C632)*('ce raw data'!$B$2:$B$3000=$B677),,),0),MATCH(I635,'ce raw data'!$C$1:$CZ$1,0))="","-",INDEX('ce raw data'!$C$2:$CZ$3000,MATCH(1,INDEX(('ce raw data'!$A$2:$A$3000=C632)*('ce raw data'!$B$2:$B$3000=$B677),,),0),MATCH(I635,'ce raw data'!$C$1:$CZ$1,0))),"-")</f>
        <v>-</v>
      </c>
      <c r="J677" s="8" t="str">
        <f>IFERROR(IF(INDEX('ce raw data'!$C$2:$CZ$3000,MATCH(1,INDEX(('ce raw data'!$A$2:$A$3000=C632)*('ce raw data'!$B$2:$B$3000=$B677),,),0),MATCH(J635,'ce raw data'!$C$1:$CZ$1,0))="","-",INDEX('ce raw data'!$C$2:$CZ$3000,MATCH(1,INDEX(('ce raw data'!$A$2:$A$3000=C632)*('ce raw data'!$B$2:$B$3000=$B677),,),0),MATCH(J635,'ce raw data'!$C$1:$CZ$1,0))),"-")</f>
        <v>-</v>
      </c>
      <c r="K677" s="8" t="str">
        <f>IFERROR(IF(INDEX('ce raw data'!$C$2:$CZ$3000,MATCH(1,INDEX(('ce raw data'!$A$2:$A$3000=C632)*('ce raw data'!$B$2:$B$3000=$B677),,),0),MATCH(K635,'ce raw data'!$C$1:$CZ$1,0))="","-",INDEX('ce raw data'!$C$2:$CZ$3000,MATCH(1,INDEX(('ce raw data'!$A$2:$A$3000=C632)*('ce raw data'!$B$2:$B$3000=$B677),,),0),MATCH(K635,'ce raw data'!$C$1:$CZ$1,0))),"-")</f>
        <v>-</v>
      </c>
      <c r="L677" s="8" t="str">
        <f>IFERROR(IF(INDEX('ce raw data'!$C$2:$CZ$3000,MATCH(1,INDEX(('ce raw data'!$A$2:$A$3000=C632)*('ce raw data'!$B$2:$B$3000=$B677),,),0),MATCH(L635,'ce raw data'!$C$1:$CZ$1,0))="","-",INDEX('ce raw data'!$C$2:$CZ$3000,MATCH(1,INDEX(('ce raw data'!$A$2:$A$3000=C632)*('ce raw data'!$B$2:$B$3000=$B677),,),0),MATCH(L635,'ce raw data'!$C$1:$CZ$1,0))),"-")</f>
        <v>-</v>
      </c>
      <c r="M677" s="8" t="str">
        <f>IFERROR(IF(INDEX('ce raw data'!$C$2:$CZ$3000,MATCH(1,INDEX(('ce raw data'!$A$2:$A$3000=C632)*('ce raw data'!$B$2:$B$3000=$B677),,),0),MATCH(M635,'ce raw data'!$C$1:$CZ$1,0))="","-",INDEX('ce raw data'!$C$2:$CZ$3000,MATCH(1,INDEX(('ce raw data'!$A$2:$A$3000=C632)*('ce raw data'!$B$2:$B$3000=$B677),,),0),MATCH(M635,'ce raw data'!$C$1:$CZ$1,0))),"-")</f>
        <v>-</v>
      </c>
      <c r="N677" s="8" t="str">
        <f>IFERROR(IF(INDEX('ce raw data'!$C$2:$CZ$3000,MATCH(1,INDEX(('ce raw data'!$A$2:$A$3000=C632)*('ce raw data'!$B$2:$B$3000=$B677),,),0),MATCH(N635,'ce raw data'!$C$1:$CZ$1,0))="","-",INDEX('ce raw data'!$C$2:$CZ$3000,MATCH(1,INDEX(('ce raw data'!$A$2:$A$3000=C632)*('ce raw data'!$B$2:$B$3000=$B677),,),0),MATCH(N635,'ce raw data'!$C$1:$CZ$1,0))),"-")</f>
        <v>-</v>
      </c>
    </row>
    <row r="678" spans="2:14" hidden="1" x14ac:dyDescent="0.4">
      <c r="B678" s="12"/>
      <c r="C678" s="8" t="str">
        <f>IFERROR(IF(INDEX('ce raw data'!$C$2:$CZ$3000,MATCH(1,INDEX(('ce raw data'!$A$2:$A$3000=C632)*('ce raw data'!$B$2:$B$3000=$B679),,),0),MATCH(SUBSTITUTE(C635,"Allele","Height"),'ce raw data'!$C$1:$CZ$1,0))="","-",INDEX('ce raw data'!$C$2:$CZ$3000,MATCH(1,INDEX(('ce raw data'!$A$2:$A$3000=C632)*('ce raw data'!$B$2:$B$3000=$B679),,),0),MATCH(SUBSTITUTE(C635,"Allele","Height"),'ce raw data'!$C$1:$CZ$1,0))),"-")</f>
        <v>-</v>
      </c>
      <c r="D678" s="8" t="str">
        <f>IFERROR(IF(INDEX('ce raw data'!$C$2:$CZ$3000,MATCH(1,INDEX(('ce raw data'!$A$2:$A$3000=C632)*('ce raw data'!$B$2:$B$3000=$B679),,),0),MATCH(SUBSTITUTE(D635,"Allele","Height"),'ce raw data'!$C$1:$CZ$1,0))="","-",INDEX('ce raw data'!$C$2:$CZ$3000,MATCH(1,INDEX(('ce raw data'!$A$2:$A$3000=C632)*('ce raw data'!$B$2:$B$3000=$B679),,),0),MATCH(SUBSTITUTE(D635,"Allele","Height"),'ce raw data'!$C$1:$CZ$1,0))),"-")</f>
        <v>-</v>
      </c>
      <c r="E678" s="8" t="str">
        <f>IFERROR(IF(INDEX('ce raw data'!$C$2:$CZ$3000,MATCH(1,INDEX(('ce raw data'!$A$2:$A$3000=C632)*('ce raw data'!$B$2:$B$3000=$B679),,),0),MATCH(SUBSTITUTE(E635,"Allele","Height"),'ce raw data'!$C$1:$CZ$1,0))="","-",INDEX('ce raw data'!$C$2:$CZ$3000,MATCH(1,INDEX(('ce raw data'!$A$2:$A$3000=C632)*('ce raw data'!$B$2:$B$3000=$B679),,),0),MATCH(SUBSTITUTE(E635,"Allele","Height"),'ce raw data'!$C$1:$CZ$1,0))),"-")</f>
        <v>-</v>
      </c>
      <c r="F678" s="8" t="str">
        <f>IFERROR(IF(INDEX('ce raw data'!$C$2:$CZ$3000,MATCH(1,INDEX(('ce raw data'!$A$2:$A$3000=C632)*('ce raw data'!$B$2:$B$3000=$B679),,),0),MATCH(SUBSTITUTE(F635,"Allele","Height"),'ce raw data'!$C$1:$CZ$1,0))="","-",INDEX('ce raw data'!$C$2:$CZ$3000,MATCH(1,INDEX(('ce raw data'!$A$2:$A$3000=C632)*('ce raw data'!$B$2:$B$3000=$B679),,),0),MATCH(SUBSTITUTE(F635,"Allele","Height"),'ce raw data'!$C$1:$CZ$1,0))),"-")</f>
        <v>-</v>
      </c>
      <c r="G678" s="8" t="str">
        <f>IFERROR(IF(INDEX('ce raw data'!$C$2:$CZ$3000,MATCH(1,INDEX(('ce raw data'!$A$2:$A$3000=C632)*('ce raw data'!$B$2:$B$3000=$B679),,),0),MATCH(SUBSTITUTE(G635,"Allele","Height"),'ce raw data'!$C$1:$CZ$1,0))="","-",INDEX('ce raw data'!$C$2:$CZ$3000,MATCH(1,INDEX(('ce raw data'!$A$2:$A$3000=C632)*('ce raw data'!$B$2:$B$3000=$B679),,),0),MATCH(SUBSTITUTE(G635,"Allele","Height"),'ce raw data'!$C$1:$CZ$1,0))),"-")</f>
        <v>-</v>
      </c>
      <c r="H678" s="8" t="str">
        <f>IFERROR(IF(INDEX('ce raw data'!$C$2:$CZ$3000,MATCH(1,INDEX(('ce raw data'!$A$2:$A$3000=C632)*('ce raw data'!$B$2:$B$3000=$B679),,),0),MATCH(SUBSTITUTE(H635,"Allele","Height"),'ce raw data'!$C$1:$CZ$1,0))="","-",INDEX('ce raw data'!$C$2:$CZ$3000,MATCH(1,INDEX(('ce raw data'!$A$2:$A$3000=C632)*('ce raw data'!$B$2:$B$3000=$B679),,),0),MATCH(SUBSTITUTE(H635,"Allele","Height"),'ce raw data'!$C$1:$CZ$1,0))),"-")</f>
        <v>-</v>
      </c>
      <c r="I678" s="8" t="str">
        <f>IFERROR(IF(INDEX('ce raw data'!$C$2:$CZ$3000,MATCH(1,INDEX(('ce raw data'!$A$2:$A$3000=C632)*('ce raw data'!$B$2:$B$3000=$B679),,),0),MATCH(SUBSTITUTE(I635,"Allele","Height"),'ce raw data'!$C$1:$CZ$1,0))="","-",INDEX('ce raw data'!$C$2:$CZ$3000,MATCH(1,INDEX(('ce raw data'!$A$2:$A$3000=C632)*('ce raw data'!$B$2:$B$3000=$B679),,),0),MATCH(SUBSTITUTE(I635,"Allele","Height"),'ce raw data'!$C$1:$CZ$1,0))),"-")</f>
        <v>-</v>
      </c>
      <c r="J678" s="8" t="str">
        <f>IFERROR(IF(INDEX('ce raw data'!$C$2:$CZ$3000,MATCH(1,INDEX(('ce raw data'!$A$2:$A$3000=C632)*('ce raw data'!$B$2:$B$3000=$B679),,),0),MATCH(SUBSTITUTE(J635,"Allele","Height"),'ce raw data'!$C$1:$CZ$1,0))="","-",INDEX('ce raw data'!$C$2:$CZ$3000,MATCH(1,INDEX(('ce raw data'!$A$2:$A$3000=C632)*('ce raw data'!$B$2:$B$3000=$B679),,),0),MATCH(SUBSTITUTE(J635,"Allele","Height"),'ce raw data'!$C$1:$CZ$1,0))),"-")</f>
        <v>-</v>
      </c>
      <c r="K678" s="8" t="str">
        <f>IFERROR(IF(INDEX('ce raw data'!$C$2:$CZ$3000,MATCH(1,INDEX(('ce raw data'!$A$2:$A$3000=C632)*('ce raw data'!$B$2:$B$3000=$B679),,),0),MATCH(SUBSTITUTE(K635,"Allele","Height"),'ce raw data'!$C$1:$CZ$1,0))="","-",INDEX('ce raw data'!$C$2:$CZ$3000,MATCH(1,INDEX(('ce raw data'!$A$2:$A$3000=C632)*('ce raw data'!$B$2:$B$3000=$B679),,),0),MATCH(SUBSTITUTE(K635,"Allele","Height"),'ce raw data'!$C$1:$CZ$1,0))),"-")</f>
        <v>-</v>
      </c>
      <c r="L678" s="8" t="str">
        <f>IFERROR(IF(INDEX('ce raw data'!$C$2:$CZ$3000,MATCH(1,INDEX(('ce raw data'!$A$2:$A$3000=C632)*('ce raw data'!$B$2:$B$3000=$B679),,),0),MATCH(SUBSTITUTE(L635,"Allele","Height"),'ce raw data'!$C$1:$CZ$1,0))="","-",INDEX('ce raw data'!$C$2:$CZ$3000,MATCH(1,INDEX(('ce raw data'!$A$2:$A$3000=C632)*('ce raw data'!$B$2:$B$3000=$B679),,),0),MATCH(SUBSTITUTE(L635,"Allele","Height"),'ce raw data'!$C$1:$CZ$1,0))),"-")</f>
        <v>-</v>
      </c>
      <c r="M678" s="8" t="str">
        <f>IFERROR(IF(INDEX('ce raw data'!$C$2:$CZ$3000,MATCH(1,INDEX(('ce raw data'!$A$2:$A$3000=C632)*('ce raw data'!$B$2:$B$3000=$B679),,),0),MATCH(SUBSTITUTE(M635,"Allele","Height"),'ce raw data'!$C$1:$CZ$1,0))="","-",INDEX('ce raw data'!$C$2:$CZ$3000,MATCH(1,INDEX(('ce raw data'!$A$2:$A$3000=C632)*('ce raw data'!$B$2:$B$3000=$B679),,),0),MATCH(SUBSTITUTE(M635,"Allele","Height"),'ce raw data'!$C$1:$CZ$1,0))),"-")</f>
        <v>-</v>
      </c>
      <c r="N678" s="8" t="str">
        <f>IFERROR(IF(INDEX('ce raw data'!$C$2:$CZ$3000,MATCH(1,INDEX(('ce raw data'!$A$2:$A$3000=C632)*('ce raw data'!$B$2:$B$3000=$B679),,),0),MATCH(SUBSTITUTE(N635,"Allele","Height"),'ce raw data'!$C$1:$CZ$1,0))="","-",INDEX('ce raw data'!$C$2:$CZ$3000,MATCH(1,INDEX(('ce raw data'!$A$2:$A$3000=C632)*('ce raw data'!$B$2:$B$3000=$B679),,),0),MATCH(SUBSTITUTE(N635,"Allele","Height"),'ce raw data'!$C$1:$CZ$1,0))),"-")</f>
        <v>-</v>
      </c>
    </row>
    <row r="679" spans="2:14" x14ac:dyDescent="0.4">
      <c r="B679" s="12" t="str">
        <f>'Allele Call Table'!$A$113</f>
        <v>SE33</v>
      </c>
      <c r="C679" s="8" t="str">
        <f>IFERROR(IF(INDEX('ce raw data'!$C$2:$CZ$3000,MATCH(1,INDEX(('ce raw data'!$A$2:$A$3000=C632)*('ce raw data'!$B$2:$B$3000=$B679),,),0),MATCH(C635,'ce raw data'!$C$1:$CZ$1,0))="","-",INDEX('ce raw data'!$C$2:$CZ$3000,MATCH(1,INDEX(('ce raw data'!$A$2:$A$3000=C632)*('ce raw data'!$B$2:$B$3000=$B679),,),0),MATCH(C635,'ce raw data'!$C$1:$CZ$1,0))),"-")</f>
        <v>-</v>
      </c>
      <c r="D679" s="8" t="str">
        <f>IFERROR(IF(INDEX('ce raw data'!$C$2:$CZ$3000,MATCH(1,INDEX(('ce raw data'!$A$2:$A$3000=C632)*('ce raw data'!$B$2:$B$3000=$B679),,),0),MATCH(D635,'ce raw data'!$C$1:$CZ$1,0))="","-",INDEX('ce raw data'!$C$2:$CZ$3000,MATCH(1,INDEX(('ce raw data'!$A$2:$A$3000=C632)*('ce raw data'!$B$2:$B$3000=$B679),,),0),MATCH(D635,'ce raw data'!$C$1:$CZ$1,0))),"-")</f>
        <v>-</v>
      </c>
      <c r="E679" s="8" t="str">
        <f>IFERROR(IF(INDEX('ce raw data'!$C$2:$CZ$3000,MATCH(1,INDEX(('ce raw data'!$A$2:$A$3000=C632)*('ce raw data'!$B$2:$B$3000=$B679),,),0),MATCH(E635,'ce raw data'!$C$1:$CZ$1,0))="","-",INDEX('ce raw data'!$C$2:$CZ$3000,MATCH(1,INDEX(('ce raw data'!$A$2:$A$3000=C632)*('ce raw data'!$B$2:$B$3000=$B679),,),0),MATCH(E635,'ce raw data'!$C$1:$CZ$1,0))),"-")</f>
        <v>-</v>
      </c>
      <c r="F679" s="8" t="str">
        <f>IFERROR(IF(INDEX('ce raw data'!$C$2:$CZ$3000,MATCH(1,INDEX(('ce raw data'!$A$2:$A$3000=C632)*('ce raw data'!$B$2:$B$3000=$B679),,),0),MATCH(F635,'ce raw data'!$C$1:$CZ$1,0))="","-",INDEX('ce raw data'!$C$2:$CZ$3000,MATCH(1,INDEX(('ce raw data'!$A$2:$A$3000=C632)*('ce raw data'!$B$2:$B$3000=$B679),,),0),MATCH(F635,'ce raw data'!$C$1:$CZ$1,0))),"-")</f>
        <v>-</v>
      </c>
      <c r="G679" s="8" t="str">
        <f>IFERROR(IF(INDEX('ce raw data'!$C$2:$CZ$3000,MATCH(1,INDEX(('ce raw data'!$A$2:$A$3000=C632)*('ce raw data'!$B$2:$B$3000=$B679),,),0),MATCH(G635,'ce raw data'!$C$1:$CZ$1,0))="","-",INDEX('ce raw data'!$C$2:$CZ$3000,MATCH(1,INDEX(('ce raw data'!$A$2:$A$3000=C632)*('ce raw data'!$B$2:$B$3000=$B679),,),0),MATCH(G635,'ce raw data'!$C$1:$CZ$1,0))),"-")</f>
        <v>-</v>
      </c>
      <c r="H679" s="8" t="str">
        <f>IFERROR(IF(INDEX('ce raw data'!$C$2:$CZ$3000,MATCH(1,INDEX(('ce raw data'!$A$2:$A$3000=C632)*('ce raw data'!$B$2:$B$3000=$B679),,),0),MATCH(H635,'ce raw data'!$C$1:$CZ$1,0))="","-",INDEX('ce raw data'!$C$2:$CZ$3000,MATCH(1,INDEX(('ce raw data'!$A$2:$A$3000=C632)*('ce raw data'!$B$2:$B$3000=$B679),,),0),MATCH(H635,'ce raw data'!$C$1:$CZ$1,0))),"-")</f>
        <v>-</v>
      </c>
      <c r="I679" s="8" t="str">
        <f>IFERROR(IF(INDEX('ce raw data'!$C$2:$CZ$3000,MATCH(1,INDEX(('ce raw data'!$A$2:$A$3000=C632)*('ce raw data'!$B$2:$B$3000=$B679),,),0),MATCH(I635,'ce raw data'!$C$1:$CZ$1,0))="","-",INDEX('ce raw data'!$C$2:$CZ$3000,MATCH(1,INDEX(('ce raw data'!$A$2:$A$3000=C632)*('ce raw data'!$B$2:$B$3000=$B679),,),0),MATCH(I635,'ce raw data'!$C$1:$CZ$1,0))),"-")</f>
        <v>-</v>
      </c>
      <c r="J679" s="8" t="str">
        <f>IFERROR(IF(INDEX('ce raw data'!$C$2:$CZ$3000,MATCH(1,INDEX(('ce raw data'!$A$2:$A$3000=C632)*('ce raw data'!$B$2:$B$3000=$B679),,),0),MATCH(J635,'ce raw data'!$C$1:$CZ$1,0))="","-",INDEX('ce raw data'!$C$2:$CZ$3000,MATCH(1,INDEX(('ce raw data'!$A$2:$A$3000=C632)*('ce raw data'!$B$2:$B$3000=$B679),,),0),MATCH(J635,'ce raw data'!$C$1:$CZ$1,0))),"-")</f>
        <v>-</v>
      </c>
      <c r="K679" s="8" t="str">
        <f>IFERROR(IF(INDEX('ce raw data'!$C$2:$CZ$3000,MATCH(1,INDEX(('ce raw data'!$A$2:$A$3000=C632)*('ce raw data'!$B$2:$B$3000=$B679),,),0),MATCH(K635,'ce raw data'!$C$1:$CZ$1,0))="","-",INDEX('ce raw data'!$C$2:$CZ$3000,MATCH(1,INDEX(('ce raw data'!$A$2:$A$3000=C632)*('ce raw data'!$B$2:$B$3000=$B679),,),0),MATCH(K635,'ce raw data'!$C$1:$CZ$1,0))),"-")</f>
        <v>-</v>
      </c>
      <c r="L679" s="8" t="str">
        <f>IFERROR(IF(INDEX('ce raw data'!$C$2:$CZ$3000,MATCH(1,INDEX(('ce raw data'!$A$2:$A$3000=C632)*('ce raw data'!$B$2:$B$3000=$B679),,),0),MATCH(L635,'ce raw data'!$C$1:$CZ$1,0))="","-",INDEX('ce raw data'!$C$2:$CZ$3000,MATCH(1,INDEX(('ce raw data'!$A$2:$A$3000=C632)*('ce raw data'!$B$2:$B$3000=$B679),,),0),MATCH(L635,'ce raw data'!$C$1:$CZ$1,0))),"-")</f>
        <v>-</v>
      </c>
      <c r="M679" s="8" t="str">
        <f>IFERROR(IF(INDEX('ce raw data'!$C$2:$CZ$3000,MATCH(1,INDEX(('ce raw data'!$A$2:$A$3000=C632)*('ce raw data'!$B$2:$B$3000=$B679),,),0),MATCH(M635,'ce raw data'!$C$1:$CZ$1,0))="","-",INDEX('ce raw data'!$C$2:$CZ$3000,MATCH(1,INDEX(('ce raw data'!$A$2:$A$3000=C632)*('ce raw data'!$B$2:$B$3000=$B679),,),0),MATCH(M635,'ce raw data'!$C$1:$CZ$1,0))),"-")</f>
        <v>-</v>
      </c>
      <c r="N679" s="8" t="str">
        <f>IFERROR(IF(INDEX('ce raw data'!$C$2:$CZ$3000,MATCH(1,INDEX(('ce raw data'!$A$2:$A$3000=C632)*('ce raw data'!$B$2:$B$3000=$B679),,),0),MATCH(N635,'ce raw data'!$C$1:$CZ$1,0))="","-",INDEX('ce raw data'!$C$2:$CZ$3000,MATCH(1,INDEX(('ce raw data'!$A$2:$A$3000=C632)*('ce raw data'!$B$2:$B$3000=$B679),,),0),MATCH(N635,'ce raw data'!$C$1:$CZ$1,0))),"-")</f>
        <v>-</v>
      </c>
    </row>
    <row r="680" spans="2:14" hidden="1" x14ac:dyDescent="0.4">
      <c r="B680" s="12"/>
      <c r="C680" s="8" t="str">
        <f>IFERROR(IF(INDEX('ce raw data'!$C$2:$CZ$3000,MATCH(1,INDEX(('ce raw data'!$A$2:$A$3000=C632)*('ce raw data'!$B$2:$B$3000=$B681),,),0),MATCH(SUBSTITUTE(C635,"Allele","Height"),'ce raw data'!$C$1:$CZ$1,0))="","-",INDEX('ce raw data'!$C$2:$CZ$3000,MATCH(1,INDEX(('ce raw data'!$A$2:$A$3000=C632)*('ce raw data'!$B$2:$B$3000=$B681),,),0),MATCH(SUBSTITUTE(C635,"Allele","Height"),'ce raw data'!$C$1:$CZ$1,0))),"-")</f>
        <v>-</v>
      </c>
      <c r="D680" s="8" t="str">
        <f>IFERROR(IF(INDEX('ce raw data'!$C$2:$CZ$3000,MATCH(1,INDEX(('ce raw data'!$A$2:$A$3000=C632)*('ce raw data'!$B$2:$B$3000=$B681),,),0),MATCH(SUBSTITUTE(D635,"Allele","Height"),'ce raw data'!$C$1:$CZ$1,0))="","-",INDEX('ce raw data'!$C$2:$CZ$3000,MATCH(1,INDEX(('ce raw data'!$A$2:$A$3000=C632)*('ce raw data'!$B$2:$B$3000=$B681),,),0),MATCH(SUBSTITUTE(D635,"Allele","Height"),'ce raw data'!$C$1:$CZ$1,0))),"-")</f>
        <v>-</v>
      </c>
      <c r="E680" s="8" t="str">
        <f>IFERROR(IF(INDEX('ce raw data'!$C$2:$CZ$3000,MATCH(1,INDEX(('ce raw data'!$A$2:$A$3000=C632)*('ce raw data'!$B$2:$B$3000=$B681),,),0),MATCH(SUBSTITUTE(E635,"Allele","Height"),'ce raw data'!$C$1:$CZ$1,0))="","-",INDEX('ce raw data'!$C$2:$CZ$3000,MATCH(1,INDEX(('ce raw data'!$A$2:$A$3000=C632)*('ce raw data'!$B$2:$B$3000=$B681),,),0),MATCH(SUBSTITUTE(E635,"Allele","Height"),'ce raw data'!$C$1:$CZ$1,0))),"-")</f>
        <v>-</v>
      </c>
      <c r="F680" s="8" t="str">
        <f>IFERROR(IF(INDEX('ce raw data'!$C$2:$CZ$3000,MATCH(1,INDEX(('ce raw data'!$A$2:$A$3000=C632)*('ce raw data'!$B$2:$B$3000=$B681),,),0),MATCH(SUBSTITUTE(F635,"Allele","Height"),'ce raw data'!$C$1:$CZ$1,0))="","-",INDEX('ce raw data'!$C$2:$CZ$3000,MATCH(1,INDEX(('ce raw data'!$A$2:$A$3000=C632)*('ce raw data'!$B$2:$B$3000=$B681),,),0),MATCH(SUBSTITUTE(F635,"Allele","Height"),'ce raw data'!$C$1:$CZ$1,0))),"-")</f>
        <v>-</v>
      </c>
      <c r="G680" s="8" t="str">
        <f>IFERROR(IF(INDEX('ce raw data'!$C$2:$CZ$3000,MATCH(1,INDEX(('ce raw data'!$A$2:$A$3000=C632)*('ce raw data'!$B$2:$B$3000=$B681),,),0),MATCH(SUBSTITUTE(G635,"Allele","Height"),'ce raw data'!$C$1:$CZ$1,0))="","-",INDEX('ce raw data'!$C$2:$CZ$3000,MATCH(1,INDEX(('ce raw data'!$A$2:$A$3000=C632)*('ce raw data'!$B$2:$B$3000=$B681),,),0),MATCH(SUBSTITUTE(G635,"Allele","Height"),'ce raw data'!$C$1:$CZ$1,0))),"-")</f>
        <v>-</v>
      </c>
      <c r="H680" s="8" t="str">
        <f>IFERROR(IF(INDEX('ce raw data'!$C$2:$CZ$3000,MATCH(1,INDEX(('ce raw data'!$A$2:$A$3000=C632)*('ce raw data'!$B$2:$B$3000=$B681),,),0),MATCH(SUBSTITUTE(H635,"Allele","Height"),'ce raw data'!$C$1:$CZ$1,0))="","-",INDEX('ce raw data'!$C$2:$CZ$3000,MATCH(1,INDEX(('ce raw data'!$A$2:$A$3000=C632)*('ce raw data'!$B$2:$B$3000=$B681),,),0),MATCH(SUBSTITUTE(H635,"Allele","Height"),'ce raw data'!$C$1:$CZ$1,0))),"-")</f>
        <v>-</v>
      </c>
      <c r="I680" s="8" t="str">
        <f>IFERROR(IF(INDEX('ce raw data'!$C$2:$CZ$3000,MATCH(1,INDEX(('ce raw data'!$A$2:$A$3000=C632)*('ce raw data'!$B$2:$B$3000=$B681),,),0),MATCH(SUBSTITUTE(I635,"Allele","Height"),'ce raw data'!$C$1:$CZ$1,0))="","-",INDEX('ce raw data'!$C$2:$CZ$3000,MATCH(1,INDEX(('ce raw data'!$A$2:$A$3000=C632)*('ce raw data'!$B$2:$B$3000=$B681),,),0),MATCH(SUBSTITUTE(I635,"Allele","Height"),'ce raw data'!$C$1:$CZ$1,0))),"-")</f>
        <v>-</v>
      </c>
      <c r="J680" s="8" t="str">
        <f>IFERROR(IF(INDEX('ce raw data'!$C$2:$CZ$3000,MATCH(1,INDEX(('ce raw data'!$A$2:$A$3000=C632)*('ce raw data'!$B$2:$B$3000=$B681),,),0),MATCH(SUBSTITUTE(J635,"Allele","Height"),'ce raw data'!$C$1:$CZ$1,0))="","-",INDEX('ce raw data'!$C$2:$CZ$3000,MATCH(1,INDEX(('ce raw data'!$A$2:$A$3000=C632)*('ce raw data'!$B$2:$B$3000=$B681),,),0),MATCH(SUBSTITUTE(J635,"Allele","Height"),'ce raw data'!$C$1:$CZ$1,0))),"-")</f>
        <v>-</v>
      </c>
      <c r="K680" s="8" t="str">
        <f>IFERROR(IF(INDEX('ce raw data'!$C$2:$CZ$3000,MATCH(1,INDEX(('ce raw data'!$A$2:$A$3000=C632)*('ce raw data'!$B$2:$B$3000=$B681),,),0),MATCH(SUBSTITUTE(K635,"Allele","Height"),'ce raw data'!$C$1:$CZ$1,0))="","-",INDEX('ce raw data'!$C$2:$CZ$3000,MATCH(1,INDEX(('ce raw data'!$A$2:$A$3000=C632)*('ce raw data'!$B$2:$B$3000=$B681),,),0),MATCH(SUBSTITUTE(K635,"Allele","Height"),'ce raw data'!$C$1:$CZ$1,0))),"-")</f>
        <v>-</v>
      </c>
      <c r="L680" s="8" t="str">
        <f>IFERROR(IF(INDEX('ce raw data'!$C$2:$CZ$3000,MATCH(1,INDEX(('ce raw data'!$A$2:$A$3000=C632)*('ce raw data'!$B$2:$B$3000=$B681),,),0),MATCH(SUBSTITUTE(L635,"Allele","Height"),'ce raw data'!$C$1:$CZ$1,0))="","-",INDEX('ce raw data'!$C$2:$CZ$3000,MATCH(1,INDEX(('ce raw data'!$A$2:$A$3000=C632)*('ce raw data'!$B$2:$B$3000=$B681),,),0),MATCH(SUBSTITUTE(L635,"Allele","Height"),'ce raw data'!$C$1:$CZ$1,0))),"-")</f>
        <v>-</v>
      </c>
      <c r="M680" s="8" t="str">
        <f>IFERROR(IF(INDEX('ce raw data'!$C$2:$CZ$3000,MATCH(1,INDEX(('ce raw data'!$A$2:$A$3000=C632)*('ce raw data'!$B$2:$B$3000=$B681),,),0),MATCH(SUBSTITUTE(M635,"Allele","Height"),'ce raw data'!$C$1:$CZ$1,0))="","-",INDEX('ce raw data'!$C$2:$CZ$3000,MATCH(1,INDEX(('ce raw data'!$A$2:$A$3000=C632)*('ce raw data'!$B$2:$B$3000=$B681),,),0),MATCH(SUBSTITUTE(M635,"Allele","Height"),'ce raw data'!$C$1:$CZ$1,0))),"-")</f>
        <v>-</v>
      </c>
      <c r="N680" s="8" t="str">
        <f>IFERROR(IF(INDEX('ce raw data'!$C$2:$CZ$3000,MATCH(1,INDEX(('ce raw data'!$A$2:$A$3000=C632)*('ce raw data'!$B$2:$B$3000=$B681),,),0),MATCH(SUBSTITUTE(N635,"Allele","Height"),'ce raw data'!$C$1:$CZ$1,0))="","-",INDEX('ce raw data'!$C$2:$CZ$3000,MATCH(1,INDEX(('ce raw data'!$A$2:$A$3000=C632)*('ce raw data'!$B$2:$B$3000=$B681),,),0),MATCH(SUBSTITUTE(N635,"Allele","Height"),'ce raw data'!$C$1:$CZ$1,0))),"-")</f>
        <v>-</v>
      </c>
    </row>
    <row r="681" spans="2:14" x14ac:dyDescent="0.4">
      <c r="B681" s="12" t="str">
        <f>'Allele Call Table'!$A$115</f>
        <v>D22S1045</v>
      </c>
      <c r="C681" s="8" t="str">
        <f>IFERROR(IF(INDEX('ce raw data'!$C$2:$CZ$3000,MATCH(1,INDEX(('ce raw data'!$A$2:$A$3000=C632)*('ce raw data'!$B$2:$B$3000=$B681),,),0),MATCH(C635,'ce raw data'!$C$1:$CZ$1,0))="","-",INDEX('ce raw data'!$C$2:$CZ$3000,MATCH(1,INDEX(('ce raw data'!$A$2:$A$3000=C632)*('ce raw data'!$B$2:$B$3000=$B681),,),0),MATCH(C635,'ce raw data'!$C$1:$CZ$1,0))),"-")</f>
        <v>-</v>
      </c>
      <c r="D681" s="8" t="str">
        <f>IFERROR(IF(INDEX('ce raw data'!$C$2:$CZ$3000,MATCH(1,INDEX(('ce raw data'!$A$2:$A$3000=C632)*('ce raw data'!$B$2:$B$3000=$B681),,),0),MATCH(D635,'ce raw data'!$C$1:$CZ$1,0))="","-",INDEX('ce raw data'!$C$2:$CZ$3000,MATCH(1,INDEX(('ce raw data'!$A$2:$A$3000=C632)*('ce raw data'!$B$2:$B$3000=$B681),,),0),MATCH(D635,'ce raw data'!$C$1:$CZ$1,0))),"-")</f>
        <v>-</v>
      </c>
      <c r="E681" s="8" t="str">
        <f>IFERROR(IF(INDEX('ce raw data'!$C$2:$CZ$3000,MATCH(1,INDEX(('ce raw data'!$A$2:$A$3000=C632)*('ce raw data'!$B$2:$B$3000=$B681),,),0),MATCH(E635,'ce raw data'!$C$1:$CZ$1,0))="","-",INDEX('ce raw data'!$C$2:$CZ$3000,MATCH(1,INDEX(('ce raw data'!$A$2:$A$3000=C632)*('ce raw data'!$B$2:$B$3000=$B681),,),0),MATCH(E635,'ce raw data'!$C$1:$CZ$1,0))),"-")</f>
        <v>-</v>
      </c>
      <c r="F681" s="8" t="str">
        <f>IFERROR(IF(INDEX('ce raw data'!$C$2:$CZ$3000,MATCH(1,INDEX(('ce raw data'!$A$2:$A$3000=C632)*('ce raw data'!$B$2:$B$3000=$B681),,),0),MATCH(F635,'ce raw data'!$C$1:$CZ$1,0))="","-",INDEX('ce raw data'!$C$2:$CZ$3000,MATCH(1,INDEX(('ce raw data'!$A$2:$A$3000=C632)*('ce raw data'!$B$2:$B$3000=$B681),,),0),MATCH(F635,'ce raw data'!$C$1:$CZ$1,0))),"-")</f>
        <v>-</v>
      </c>
      <c r="G681" s="8" t="str">
        <f>IFERROR(IF(INDEX('ce raw data'!$C$2:$CZ$3000,MATCH(1,INDEX(('ce raw data'!$A$2:$A$3000=C632)*('ce raw data'!$B$2:$B$3000=$B681),,),0),MATCH(G635,'ce raw data'!$C$1:$CZ$1,0))="","-",INDEX('ce raw data'!$C$2:$CZ$3000,MATCH(1,INDEX(('ce raw data'!$A$2:$A$3000=C632)*('ce raw data'!$B$2:$B$3000=$B681),,),0),MATCH(G635,'ce raw data'!$C$1:$CZ$1,0))),"-")</f>
        <v>-</v>
      </c>
      <c r="H681" s="8" t="str">
        <f>IFERROR(IF(INDEX('ce raw data'!$C$2:$CZ$3000,MATCH(1,INDEX(('ce raw data'!$A$2:$A$3000=C632)*('ce raw data'!$B$2:$B$3000=$B681),,),0),MATCH(H635,'ce raw data'!$C$1:$CZ$1,0))="","-",INDEX('ce raw data'!$C$2:$CZ$3000,MATCH(1,INDEX(('ce raw data'!$A$2:$A$3000=C632)*('ce raw data'!$B$2:$B$3000=$B681),,),0),MATCH(H635,'ce raw data'!$C$1:$CZ$1,0))),"-")</f>
        <v>-</v>
      </c>
      <c r="I681" s="8" t="str">
        <f>IFERROR(IF(INDEX('ce raw data'!$C$2:$CZ$3000,MATCH(1,INDEX(('ce raw data'!$A$2:$A$3000=C632)*('ce raw data'!$B$2:$B$3000=$B681),,),0),MATCH(I635,'ce raw data'!$C$1:$CZ$1,0))="","-",INDEX('ce raw data'!$C$2:$CZ$3000,MATCH(1,INDEX(('ce raw data'!$A$2:$A$3000=C632)*('ce raw data'!$B$2:$B$3000=$B681),,),0),MATCH(I635,'ce raw data'!$C$1:$CZ$1,0))),"-")</f>
        <v>-</v>
      </c>
      <c r="J681" s="8" t="str">
        <f>IFERROR(IF(INDEX('ce raw data'!$C$2:$CZ$3000,MATCH(1,INDEX(('ce raw data'!$A$2:$A$3000=C632)*('ce raw data'!$B$2:$B$3000=$B681),,),0),MATCH(J635,'ce raw data'!$C$1:$CZ$1,0))="","-",INDEX('ce raw data'!$C$2:$CZ$3000,MATCH(1,INDEX(('ce raw data'!$A$2:$A$3000=C632)*('ce raw data'!$B$2:$B$3000=$B681),,),0),MATCH(J635,'ce raw data'!$C$1:$CZ$1,0))),"-")</f>
        <v>-</v>
      </c>
      <c r="K681" s="8" t="str">
        <f>IFERROR(IF(INDEX('ce raw data'!$C$2:$CZ$3000,MATCH(1,INDEX(('ce raw data'!$A$2:$A$3000=C632)*('ce raw data'!$B$2:$B$3000=$B681),,),0),MATCH(K635,'ce raw data'!$C$1:$CZ$1,0))="","-",INDEX('ce raw data'!$C$2:$CZ$3000,MATCH(1,INDEX(('ce raw data'!$A$2:$A$3000=C632)*('ce raw data'!$B$2:$B$3000=$B681),,),0),MATCH(K635,'ce raw data'!$C$1:$CZ$1,0))),"-")</f>
        <v>-</v>
      </c>
      <c r="L681" s="8" t="str">
        <f>IFERROR(IF(INDEX('ce raw data'!$C$2:$CZ$3000,MATCH(1,INDEX(('ce raw data'!$A$2:$A$3000=C632)*('ce raw data'!$B$2:$B$3000=$B681),,),0),MATCH(L635,'ce raw data'!$C$1:$CZ$1,0))="","-",INDEX('ce raw data'!$C$2:$CZ$3000,MATCH(1,INDEX(('ce raw data'!$A$2:$A$3000=C632)*('ce raw data'!$B$2:$B$3000=$B681),,),0),MATCH(L635,'ce raw data'!$C$1:$CZ$1,0))),"-")</f>
        <v>-</v>
      </c>
      <c r="M681" s="8" t="str">
        <f>IFERROR(IF(INDEX('ce raw data'!$C$2:$CZ$3000,MATCH(1,INDEX(('ce raw data'!$A$2:$A$3000=C632)*('ce raw data'!$B$2:$B$3000=$B681),,),0),MATCH(M635,'ce raw data'!$C$1:$CZ$1,0))="","-",INDEX('ce raw data'!$C$2:$CZ$3000,MATCH(1,INDEX(('ce raw data'!$A$2:$A$3000=C632)*('ce raw data'!$B$2:$B$3000=$B681),,),0),MATCH(M635,'ce raw data'!$C$1:$CZ$1,0))),"-")</f>
        <v>-</v>
      </c>
      <c r="N681" s="8" t="str">
        <f>IFERROR(IF(INDEX('ce raw data'!$C$2:$CZ$3000,MATCH(1,INDEX(('ce raw data'!$A$2:$A$3000=C632)*('ce raw data'!$B$2:$B$3000=$B681),,),0),MATCH(N635,'ce raw data'!$C$1:$CZ$1,0))="","-",INDEX('ce raw data'!$C$2:$CZ$3000,MATCH(1,INDEX(('ce raw data'!$A$2:$A$3000=C632)*('ce raw data'!$B$2:$B$3000=$B681),,),0),MATCH(N635,'ce raw data'!$C$1:$CZ$1,0))),"-")</f>
        <v>-</v>
      </c>
    </row>
    <row r="682" spans="2:14" hidden="1" x14ac:dyDescent="0.4">
      <c r="B682" s="10"/>
      <c r="C682" s="8" t="str">
        <f>IFERROR(IF(INDEX('ce raw data'!$C$2:$CZ$3000,MATCH(1,INDEX(('ce raw data'!$A$2:$A$3000=C632)*('ce raw data'!$B$2:$B$3000=$B683),,),0),MATCH(SUBSTITUTE(C635,"Allele","Height"),'ce raw data'!$C$1:$CZ$1,0))="","-",INDEX('ce raw data'!$C$2:$CZ$3000,MATCH(1,INDEX(('ce raw data'!$A$2:$A$3000=C632)*('ce raw data'!$B$2:$B$3000=$B683),,),0),MATCH(SUBSTITUTE(C635,"Allele","Height"),'ce raw data'!$C$1:$CZ$1,0))),"-")</f>
        <v>-</v>
      </c>
      <c r="D682" s="8" t="str">
        <f>IFERROR(IF(INDEX('ce raw data'!$C$2:$CZ$3000,MATCH(1,INDEX(('ce raw data'!$A$2:$A$3000=C632)*('ce raw data'!$B$2:$B$3000=$B683),,),0),MATCH(SUBSTITUTE(D635,"Allele","Height"),'ce raw data'!$C$1:$CZ$1,0))="","-",INDEX('ce raw data'!$C$2:$CZ$3000,MATCH(1,INDEX(('ce raw data'!$A$2:$A$3000=C632)*('ce raw data'!$B$2:$B$3000=$B683),,),0),MATCH(SUBSTITUTE(D635,"Allele","Height"),'ce raw data'!$C$1:$CZ$1,0))),"-")</f>
        <v>-</v>
      </c>
      <c r="E682" s="8" t="str">
        <f>IFERROR(IF(INDEX('ce raw data'!$C$2:$CZ$3000,MATCH(1,INDEX(('ce raw data'!$A$2:$A$3000=C632)*('ce raw data'!$B$2:$B$3000=$B683),,),0),MATCH(SUBSTITUTE(E635,"Allele","Height"),'ce raw data'!$C$1:$CZ$1,0))="","-",INDEX('ce raw data'!$C$2:$CZ$3000,MATCH(1,INDEX(('ce raw data'!$A$2:$A$3000=C632)*('ce raw data'!$B$2:$B$3000=$B683),,),0),MATCH(SUBSTITUTE(E635,"Allele","Height"),'ce raw data'!$C$1:$CZ$1,0))),"-")</f>
        <v>-</v>
      </c>
      <c r="F682" s="8" t="str">
        <f>IFERROR(IF(INDEX('ce raw data'!$C$2:$CZ$3000,MATCH(1,INDEX(('ce raw data'!$A$2:$A$3000=C632)*('ce raw data'!$B$2:$B$3000=$B683),,),0),MATCH(SUBSTITUTE(F635,"Allele","Height"),'ce raw data'!$C$1:$CZ$1,0))="","-",INDEX('ce raw data'!$C$2:$CZ$3000,MATCH(1,INDEX(('ce raw data'!$A$2:$A$3000=C632)*('ce raw data'!$B$2:$B$3000=$B683),,),0),MATCH(SUBSTITUTE(F635,"Allele","Height"),'ce raw data'!$C$1:$CZ$1,0))),"-")</f>
        <v>-</v>
      </c>
      <c r="G682" s="8" t="str">
        <f>IFERROR(IF(INDEX('ce raw data'!$C$2:$CZ$3000,MATCH(1,INDEX(('ce raw data'!$A$2:$A$3000=C632)*('ce raw data'!$B$2:$B$3000=$B683),,),0),MATCH(SUBSTITUTE(G635,"Allele","Height"),'ce raw data'!$C$1:$CZ$1,0))="","-",INDEX('ce raw data'!$C$2:$CZ$3000,MATCH(1,INDEX(('ce raw data'!$A$2:$A$3000=C632)*('ce raw data'!$B$2:$B$3000=$B683),,),0),MATCH(SUBSTITUTE(G635,"Allele","Height"),'ce raw data'!$C$1:$CZ$1,0))),"-")</f>
        <v>-</v>
      </c>
      <c r="H682" s="8" t="str">
        <f>IFERROR(IF(INDEX('ce raw data'!$C$2:$CZ$3000,MATCH(1,INDEX(('ce raw data'!$A$2:$A$3000=C632)*('ce raw data'!$B$2:$B$3000=$B683),,),0),MATCH(SUBSTITUTE(H635,"Allele","Height"),'ce raw data'!$C$1:$CZ$1,0))="","-",INDEX('ce raw data'!$C$2:$CZ$3000,MATCH(1,INDEX(('ce raw data'!$A$2:$A$3000=C632)*('ce raw data'!$B$2:$B$3000=$B683),,),0),MATCH(SUBSTITUTE(H635,"Allele","Height"),'ce raw data'!$C$1:$CZ$1,0))),"-")</f>
        <v>-</v>
      </c>
      <c r="I682" s="8" t="str">
        <f>IFERROR(IF(INDEX('ce raw data'!$C$2:$CZ$3000,MATCH(1,INDEX(('ce raw data'!$A$2:$A$3000=C632)*('ce raw data'!$B$2:$B$3000=$B683),,),0),MATCH(SUBSTITUTE(I635,"Allele","Height"),'ce raw data'!$C$1:$CZ$1,0))="","-",INDEX('ce raw data'!$C$2:$CZ$3000,MATCH(1,INDEX(('ce raw data'!$A$2:$A$3000=C632)*('ce raw data'!$B$2:$B$3000=$B683),,),0),MATCH(SUBSTITUTE(I635,"Allele","Height"),'ce raw data'!$C$1:$CZ$1,0))),"-")</f>
        <v>-</v>
      </c>
      <c r="J682" s="8" t="str">
        <f>IFERROR(IF(INDEX('ce raw data'!$C$2:$CZ$3000,MATCH(1,INDEX(('ce raw data'!$A$2:$A$3000=C632)*('ce raw data'!$B$2:$B$3000=$B683),,),0),MATCH(SUBSTITUTE(J635,"Allele","Height"),'ce raw data'!$C$1:$CZ$1,0))="","-",INDEX('ce raw data'!$C$2:$CZ$3000,MATCH(1,INDEX(('ce raw data'!$A$2:$A$3000=C632)*('ce raw data'!$B$2:$B$3000=$B683),,),0),MATCH(SUBSTITUTE(J635,"Allele","Height"),'ce raw data'!$C$1:$CZ$1,0))),"-")</f>
        <v>-</v>
      </c>
      <c r="K682" s="8" t="str">
        <f>IFERROR(IF(INDEX('ce raw data'!$C$2:$CZ$3000,MATCH(1,INDEX(('ce raw data'!$A$2:$A$3000=C632)*('ce raw data'!$B$2:$B$3000=$B683),,),0),MATCH(SUBSTITUTE(K635,"Allele","Height"),'ce raw data'!$C$1:$CZ$1,0))="","-",INDEX('ce raw data'!$C$2:$CZ$3000,MATCH(1,INDEX(('ce raw data'!$A$2:$A$3000=C632)*('ce raw data'!$B$2:$B$3000=$B683),,),0),MATCH(SUBSTITUTE(K635,"Allele","Height"),'ce raw data'!$C$1:$CZ$1,0))),"-")</f>
        <v>-</v>
      </c>
      <c r="L682" s="8" t="str">
        <f>IFERROR(IF(INDEX('ce raw data'!$C$2:$CZ$3000,MATCH(1,INDEX(('ce raw data'!$A$2:$A$3000=C632)*('ce raw data'!$B$2:$B$3000=$B683),,),0),MATCH(SUBSTITUTE(L635,"Allele","Height"),'ce raw data'!$C$1:$CZ$1,0))="","-",INDEX('ce raw data'!$C$2:$CZ$3000,MATCH(1,INDEX(('ce raw data'!$A$2:$A$3000=C632)*('ce raw data'!$B$2:$B$3000=$B683),,),0),MATCH(SUBSTITUTE(L635,"Allele","Height"),'ce raw data'!$C$1:$CZ$1,0))),"-")</f>
        <v>-</v>
      </c>
      <c r="M682" s="8" t="str">
        <f>IFERROR(IF(INDEX('ce raw data'!$C$2:$CZ$3000,MATCH(1,INDEX(('ce raw data'!$A$2:$A$3000=C632)*('ce raw data'!$B$2:$B$3000=$B683),,),0),MATCH(SUBSTITUTE(M635,"Allele","Height"),'ce raw data'!$C$1:$CZ$1,0))="","-",INDEX('ce raw data'!$C$2:$CZ$3000,MATCH(1,INDEX(('ce raw data'!$A$2:$A$3000=C632)*('ce raw data'!$B$2:$B$3000=$B683),,),0),MATCH(SUBSTITUTE(M635,"Allele","Height"),'ce raw data'!$C$1:$CZ$1,0))),"-")</f>
        <v>-</v>
      </c>
      <c r="N682" s="8" t="str">
        <f>IFERROR(IF(INDEX('ce raw data'!$C$2:$CZ$3000,MATCH(1,INDEX(('ce raw data'!$A$2:$A$3000=C632)*('ce raw data'!$B$2:$B$3000=$B683),,),0),MATCH(SUBSTITUTE(N635,"Allele","Height"),'ce raw data'!$C$1:$CZ$1,0))="","-",INDEX('ce raw data'!$C$2:$CZ$3000,MATCH(1,INDEX(('ce raw data'!$A$2:$A$3000=C632)*('ce raw data'!$B$2:$B$3000=$B683),,),0),MATCH(SUBSTITUTE(N635,"Allele","Height"),'ce raw data'!$C$1:$CZ$1,0))),"-")</f>
        <v>-</v>
      </c>
    </row>
    <row r="683" spans="2:14" x14ac:dyDescent="0.4">
      <c r="B683" s="13" t="str">
        <f>'Allele Call Table'!$A$117</f>
        <v>DYS391</v>
      </c>
      <c r="C683" s="8" t="str">
        <f>IFERROR(IF(INDEX('ce raw data'!$C$2:$CZ$3000,MATCH(1,INDEX(('ce raw data'!$A$2:$A$3000=C632)*('ce raw data'!$B$2:$B$3000=$B683),,),0),MATCH(C635,'ce raw data'!$C$1:$CZ$1,0))="","-",INDEX('ce raw data'!$C$2:$CZ$3000,MATCH(1,INDEX(('ce raw data'!$A$2:$A$3000=C632)*('ce raw data'!$B$2:$B$3000=$B683),,),0),MATCH(C635,'ce raw data'!$C$1:$CZ$1,0))),"-")</f>
        <v>-</v>
      </c>
      <c r="D683" s="8" t="str">
        <f>IFERROR(IF(INDEX('ce raw data'!$C$2:$CZ$3000,MATCH(1,INDEX(('ce raw data'!$A$2:$A$3000=C632)*('ce raw data'!$B$2:$B$3000=$B683),,),0),MATCH(D635,'ce raw data'!$C$1:$CZ$1,0))="","-",INDEX('ce raw data'!$C$2:$CZ$3000,MATCH(1,INDEX(('ce raw data'!$A$2:$A$3000=C632)*('ce raw data'!$B$2:$B$3000=$B683),,),0),MATCH(D635,'ce raw data'!$C$1:$CZ$1,0))),"-")</f>
        <v>-</v>
      </c>
      <c r="E683" s="8" t="str">
        <f>IFERROR(IF(INDEX('ce raw data'!$C$2:$CZ$3000,MATCH(1,INDEX(('ce raw data'!$A$2:$A$3000=C632)*('ce raw data'!$B$2:$B$3000=$B683),,),0),MATCH(E635,'ce raw data'!$C$1:$CZ$1,0))="","-",INDEX('ce raw data'!$C$2:$CZ$3000,MATCH(1,INDEX(('ce raw data'!$A$2:$A$3000=C632)*('ce raw data'!$B$2:$B$3000=$B683),,),0),MATCH(E635,'ce raw data'!$C$1:$CZ$1,0))),"-")</f>
        <v>-</v>
      </c>
      <c r="F683" s="8" t="str">
        <f>IFERROR(IF(INDEX('ce raw data'!$C$2:$CZ$3000,MATCH(1,INDEX(('ce raw data'!$A$2:$A$3000=C632)*('ce raw data'!$B$2:$B$3000=$B683),,),0),MATCH(F635,'ce raw data'!$C$1:$CZ$1,0))="","-",INDEX('ce raw data'!$C$2:$CZ$3000,MATCH(1,INDEX(('ce raw data'!$A$2:$A$3000=C632)*('ce raw data'!$B$2:$B$3000=$B683),,),0),MATCH(F635,'ce raw data'!$C$1:$CZ$1,0))),"-")</f>
        <v>-</v>
      </c>
      <c r="G683" s="8" t="str">
        <f>IFERROR(IF(INDEX('ce raw data'!$C$2:$CZ$3000,MATCH(1,INDEX(('ce raw data'!$A$2:$A$3000=C632)*('ce raw data'!$B$2:$B$3000=$B683),,),0),MATCH(G635,'ce raw data'!$C$1:$CZ$1,0))="","-",INDEX('ce raw data'!$C$2:$CZ$3000,MATCH(1,INDEX(('ce raw data'!$A$2:$A$3000=C632)*('ce raw data'!$B$2:$B$3000=$B683),,),0),MATCH(G635,'ce raw data'!$C$1:$CZ$1,0))),"-")</f>
        <v>-</v>
      </c>
      <c r="H683" s="8" t="str">
        <f>IFERROR(IF(INDEX('ce raw data'!$C$2:$CZ$3000,MATCH(1,INDEX(('ce raw data'!$A$2:$A$3000=C632)*('ce raw data'!$B$2:$B$3000=$B683),,),0),MATCH(H635,'ce raw data'!$C$1:$CZ$1,0))="","-",INDEX('ce raw data'!$C$2:$CZ$3000,MATCH(1,INDEX(('ce raw data'!$A$2:$A$3000=C632)*('ce raw data'!$B$2:$B$3000=$B683),,),0),MATCH(H635,'ce raw data'!$C$1:$CZ$1,0))),"-")</f>
        <v>-</v>
      </c>
      <c r="I683" s="8" t="str">
        <f>IFERROR(IF(INDEX('ce raw data'!$C$2:$CZ$3000,MATCH(1,INDEX(('ce raw data'!$A$2:$A$3000=C632)*('ce raw data'!$B$2:$B$3000=$B683),,),0),MATCH(I635,'ce raw data'!$C$1:$CZ$1,0))="","-",INDEX('ce raw data'!$C$2:$CZ$3000,MATCH(1,INDEX(('ce raw data'!$A$2:$A$3000=C632)*('ce raw data'!$B$2:$B$3000=$B683),,),0),MATCH(I635,'ce raw data'!$C$1:$CZ$1,0))),"-")</f>
        <v>-</v>
      </c>
      <c r="J683" s="8" t="str">
        <f>IFERROR(IF(INDEX('ce raw data'!$C$2:$CZ$3000,MATCH(1,INDEX(('ce raw data'!$A$2:$A$3000=C632)*('ce raw data'!$B$2:$B$3000=$B683),,),0),MATCH(J635,'ce raw data'!$C$1:$CZ$1,0))="","-",INDEX('ce raw data'!$C$2:$CZ$3000,MATCH(1,INDEX(('ce raw data'!$A$2:$A$3000=C632)*('ce raw data'!$B$2:$B$3000=$B683),,),0),MATCH(J635,'ce raw data'!$C$1:$CZ$1,0))),"-")</f>
        <v>-</v>
      </c>
      <c r="K683" s="8" t="str">
        <f>IFERROR(IF(INDEX('ce raw data'!$C$2:$CZ$3000,MATCH(1,INDEX(('ce raw data'!$A$2:$A$3000=C632)*('ce raw data'!$B$2:$B$3000=$B683),,),0),MATCH(K635,'ce raw data'!$C$1:$CZ$1,0))="","-",INDEX('ce raw data'!$C$2:$CZ$3000,MATCH(1,INDEX(('ce raw data'!$A$2:$A$3000=C632)*('ce raw data'!$B$2:$B$3000=$B683),,),0),MATCH(K635,'ce raw data'!$C$1:$CZ$1,0))),"-")</f>
        <v>-</v>
      </c>
      <c r="L683" s="8" t="str">
        <f>IFERROR(IF(INDEX('ce raw data'!$C$2:$CZ$3000,MATCH(1,INDEX(('ce raw data'!$A$2:$A$3000=C632)*('ce raw data'!$B$2:$B$3000=$B683),,),0),MATCH(L635,'ce raw data'!$C$1:$CZ$1,0))="","-",INDEX('ce raw data'!$C$2:$CZ$3000,MATCH(1,INDEX(('ce raw data'!$A$2:$A$3000=C632)*('ce raw data'!$B$2:$B$3000=$B683),,),0),MATCH(L635,'ce raw data'!$C$1:$CZ$1,0))),"-")</f>
        <v>-</v>
      </c>
      <c r="M683" s="8" t="str">
        <f>IFERROR(IF(INDEX('ce raw data'!$C$2:$CZ$3000,MATCH(1,INDEX(('ce raw data'!$A$2:$A$3000=C632)*('ce raw data'!$B$2:$B$3000=$B683),,),0),MATCH(M635,'ce raw data'!$C$1:$CZ$1,0))="","-",INDEX('ce raw data'!$C$2:$CZ$3000,MATCH(1,INDEX(('ce raw data'!$A$2:$A$3000=C632)*('ce raw data'!$B$2:$B$3000=$B683),,),0),MATCH(M635,'ce raw data'!$C$1:$CZ$1,0))),"-")</f>
        <v>-</v>
      </c>
      <c r="N683" s="8" t="str">
        <f>IFERROR(IF(INDEX('ce raw data'!$C$2:$CZ$3000,MATCH(1,INDEX(('ce raw data'!$A$2:$A$3000=C632)*('ce raw data'!$B$2:$B$3000=$B683),,),0),MATCH(N635,'ce raw data'!$C$1:$CZ$1,0))="","-",INDEX('ce raw data'!$C$2:$CZ$3000,MATCH(1,INDEX(('ce raw data'!$A$2:$A$3000=C632)*('ce raw data'!$B$2:$B$3000=$B683),,),0),MATCH(N635,'ce raw data'!$C$1:$CZ$1,0))),"-")</f>
        <v>-</v>
      </c>
    </row>
    <row r="684" spans="2:14" hidden="1" x14ac:dyDescent="0.4">
      <c r="B684" s="13"/>
      <c r="C684" s="8" t="str">
        <f>IFERROR(IF(INDEX('ce raw data'!$C$2:$CZ$3000,MATCH(1,INDEX(('ce raw data'!$A$2:$A$3000=C632)*('ce raw data'!$B$2:$B$3000=$B685),,),0),MATCH(SUBSTITUTE(C635,"Allele","Height"),'ce raw data'!$C$1:$CZ$1,0))="","-",INDEX('ce raw data'!$C$2:$CZ$3000,MATCH(1,INDEX(('ce raw data'!$A$2:$A$3000=C632)*('ce raw data'!$B$2:$B$3000=$B685),,),0),MATCH(SUBSTITUTE(C635,"Allele","Height"),'ce raw data'!$C$1:$CZ$1,0))),"-")</f>
        <v>-</v>
      </c>
      <c r="D684" s="8" t="str">
        <f>IFERROR(IF(INDEX('ce raw data'!$C$2:$CZ$3000,MATCH(1,INDEX(('ce raw data'!$A$2:$A$3000=C632)*('ce raw data'!$B$2:$B$3000=$B685),,),0),MATCH(SUBSTITUTE(D635,"Allele","Height"),'ce raw data'!$C$1:$CZ$1,0))="","-",INDEX('ce raw data'!$C$2:$CZ$3000,MATCH(1,INDEX(('ce raw data'!$A$2:$A$3000=C632)*('ce raw data'!$B$2:$B$3000=$B685),,),0),MATCH(SUBSTITUTE(D635,"Allele","Height"),'ce raw data'!$C$1:$CZ$1,0))),"-")</f>
        <v>-</v>
      </c>
      <c r="E684" s="8" t="str">
        <f>IFERROR(IF(INDEX('ce raw data'!$C$2:$CZ$3000,MATCH(1,INDEX(('ce raw data'!$A$2:$A$3000=C632)*('ce raw data'!$B$2:$B$3000=$B685),,),0),MATCH(SUBSTITUTE(E635,"Allele","Height"),'ce raw data'!$C$1:$CZ$1,0))="","-",INDEX('ce raw data'!$C$2:$CZ$3000,MATCH(1,INDEX(('ce raw data'!$A$2:$A$3000=C632)*('ce raw data'!$B$2:$B$3000=$B685),,),0),MATCH(SUBSTITUTE(E635,"Allele","Height"),'ce raw data'!$C$1:$CZ$1,0))),"-")</f>
        <v>-</v>
      </c>
      <c r="F684" s="8" t="str">
        <f>IFERROR(IF(INDEX('ce raw data'!$C$2:$CZ$3000,MATCH(1,INDEX(('ce raw data'!$A$2:$A$3000=C632)*('ce raw data'!$B$2:$B$3000=$B685),,),0),MATCH(SUBSTITUTE(F635,"Allele","Height"),'ce raw data'!$C$1:$CZ$1,0))="","-",INDEX('ce raw data'!$C$2:$CZ$3000,MATCH(1,INDEX(('ce raw data'!$A$2:$A$3000=C632)*('ce raw data'!$B$2:$B$3000=$B685),,),0),MATCH(SUBSTITUTE(F635,"Allele","Height"),'ce raw data'!$C$1:$CZ$1,0))),"-")</f>
        <v>-</v>
      </c>
      <c r="G684" s="8" t="str">
        <f>IFERROR(IF(INDEX('ce raw data'!$C$2:$CZ$3000,MATCH(1,INDEX(('ce raw data'!$A$2:$A$3000=C632)*('ce raw data'!$B$2:$B$3000=$B685),,),0),MATCH(SUBSTITUTE(G635,"Allele","Height"),'ce raw data'!$C$1:$CZ$1,0))="","-",INDEX('ce raw data'!$C$2:$CZ$3000,MATCH(1,INDEX(('ce raw data'!$A$2:$A$3000=C632)*('ce raw data'!$B$2:$B$3000=$B685),,),0),MATCH(SUBSTITUTE(G635,"Allele","Height"),'ce raw data'!$C$1:$CZ$1,0))),"-")</f>
        <v>-</v>
      </c>
      <c r="H684" s="8" t="str">
        <f>IFERROR(IF(INDEX('ce raw data'!$C$2:$CZ$3000,MATCH(1,INDEX(('ce raw data'!$A$2:$A$3000=C632)*('ce raw data'!$B$2:$B$3000=$B685),,),0),MATCH(SUBSTITUTE(H635,"Allele","Height"),'ce raw data'!$C$1:$CZ$1,0))="","-",INDEX('ce raw data'!$C$2:$CZ$3000,MATCH(1,INDEX(('ce raw data'!$A$2:$A$3000=C632)*('ce raw data'!$B$2:$B$3000=$B685),,),0),MATCH(SUBSTITUTE(H635,"Allele","Height"),'ce raw data'!$C$1:$CZ$1,0))),"-")</f>
        <v>-</v>
      </c>
      <c r="I684" s="8" t="str">
        <f>IFERROR(IF(INDEX('ce raw data'!$C$2:$CZ$3000,MATCH(1,INDEX(('ce raw data'!$A$2:$A$3000=C632)*('ce raw data'!$B$2:$B$3000=$B685),,),0),MATCH(SUBSTITUTE(I635,"Allele","Height"),'ce raw data'!$C$1:$CZ$1,0))="","-",INDEX('ce raw data'!$C$2:$CZ$3000,MATCH(1,INDEX(('ce raw data'!$A$2:$A$3000=C632)*('ce raw data'!$B$2:$B$3000=$B685),,),0),MATCH(SUBSTITUTE(I635,"Allele","Height"),'ce raw data'!$C$1:$CZ$1,0))),"-")</f>
        <v>-</v>
      </c>
      <c r="J684" s="8" t="str">
        <f>IFERROR(IF(INDEX('ce raw data'!$C$2:$CZ$3000,MATCH(1,INDEX(('ce raw data'!$A$2:$A$3000=C632)*('ce raw data'!$B$2:$B$3000=$B685),,),0),MATCH(SUBSTITUTE(J635,"Allele","Height"),'ce raw data'!$C$1:$CZ$1,0))="","-",INDEX('ce raw data'!$C$2:$CZ$3000,MATCH(1,INDEX(('ce raw data'!$A$2:$A$3000=C632)*('ce raw data'!$B$2:$B$3000=$B685),,),0),MATCH(SUBSTITUTE(J635,"Allele","Height"),'ce raw data'!$C$1:$CZ$1,0))),"-")</f>
        <v>-</v>
      </c>
      <c r="K684" s="8" t="str">
        <f>IFERROR(IF(INDEX('ce raw data'!$C$2:$CZ$3000,MATCH(1,INDEX(('ce raw data'!$A$2:$A$3000=C632)*('ce raw data'!$B$2:$B$3000=$B685),,),0),MATCH(SUBSTITUTE(K635,"Allele","Height"),'ce raw data'!$C$1:$CZ$1,0))="","-",INDEX('ce raw data'!$C$2:$CZ$3000,MATCH(1,INDEX(('ce raw data'!$A$2:$A$3000=C632)*('ce raw data'!$B$2:$B$3000=$B685),,),0),MATCH(SUBSTITUTE(K635,"Allele","Height"),'ce raw data'!$C$1:$CZ$1,0))),"-")</f>
        <v>-</v>
      </c>
      <c r="L684" s="8" t="str">
        <f>IFERROR(IF(INDEX('ce raw data'!$C$2:$CZ$3000,MATCH(1,INDEX(('ce raw data'!$A$2:$A$3000=C632)*('ce raw data'!$B$2:$B$3000=$B685),,),0),MATCH(SUBSTITUTE(L635,"Allele","Height"),'ce raw data'!$C$1:$CZ$1,0))="","-",INDEX('ce raw data'!$C$2:$CZ$3000,MATCH(1,INDEX(('ce raw data'!$A$2:$A$3000=C632)*('ce raw data'!$B$2:$B$3000=$B685),,),0),MATCH(SUBSTITUTE(L635,"Allele","Height"),'ce raw data'!$C$1:$CZ$1,0))),"-")</f>
        <v>-</v>
      </c>
      <c r="M684" s="8" t="str">
        <f>IFERROR(IF(INDEX('ce raw data'!$C$2:$CZ$3000,MATCH(1,INDEX(('ce raw data'!$A$2:$A$3000=C632)*('ce raw data'!$B$2:$B$3000=$B685),,),0),MATCH(SUBSTITUTE(M635,"Allele","Height"),'ce raw data'!$C$1:$CZ$1,0))="","-",INDEX('ce raw data'!$C$2:$CZ$3000,MATCH(1,INDEX(('ce raw data'!$A$2:$A$3000=C632)*('ce raw data'!$B$2:$B$3000=$B685),,),0),MATCH(SUBSTITUTE(M635,"Allele","Height"),'ce raw data'!$C$1:$CZ$1,0))),"-")</f>
        <v>-</v>
      </c>
      <c r="N684" s="8" t="str">
        <f>IFERROR(IF(INDEX('ce raw data'!$C$2:$CZ$3000,MATCH(1,INDEX(('ce raw data'!$A$2:$A$3000=C632)*('ce raw data'!$B$2:$B$3000=$B685),,),0),MATCH(SUBSTITUTE(N635,"Allele","Height"),'ce raw data'!$C$1:$CZ$1,0))="","-",INDEX('ce raw data'!$C$2:$CZ$3000,MATCH(1,INDEX(('ce raw data'!$A$2:$A$3000=C632)*('ce raw data'!$B$2:$B$3000=$B685),,),0),MATCH(SUBSTITUTE(N635,"Allele","Height"),'ce raw data'!$C$1:$CZ$1,0))),"-")</f>
        <v>-</v>
      </c>
    </row>
    <row r="685" spans="2:14" x14ac:dyDescent="0.4">
      <c r="B685" s="13" t="str">
        <f>'Allele Call Table'!$A$119</f>
        <v>FGA</v>
      </c>
      <c r="C685" s="8" t="str">
        <f>IFERROR(IF(INDEX('ce raw data'!$C$2:$CZ$3000,MATCH(1,INDEX(('ce raw data'!$A$2:$A$3000=C632)*('ce raw data'!$B$2:$B$3000=$B685),,),0),MATCH(C635,'ce raw data'!$C$1:$CZ$1,0))="","-",INDEX('ce raw data'!$C$2:$CZ$3000,MATCH(1,INDEX(('ce raw data'!$A$2:$A$3000=C632)*('ce raw data'!$B$2:$B$3000=$B685),,),0),MATCH(C635,'ce raw data'!$C$1:$CZ$1,0))),"-")</f>
        <v>-</v>
      </c>
      <c r="D685" s="8" t="str">
        <f>IFERROR(IF(INDEX('ce raw data'!$C$2:$CZ$3000,MATCH(1,INDEX(('ce raw data'!$A$2:$A$3000=C632)*('ce raw data'!$B$2:$B$3000=$B685),,),0),MATCH(D635,'ce raw data'!$C$1:$CZ$1,0))="","-",INDEX('ce raw data'!$C$2:$CZ$3000,MATCH(1,INDEX(('ce raw data'!$A$2:$A$3000=C632)*('ce raw data'!$B$2:$B$3000=$B685),,),0),MATCH(D635,'ce raw data'!$C$1:$CZ$1,0))),"-")</f>
        <v>-</v>
      </c>
      <c r="E685" s="8" t="str">
        <f>IFERROR(IF(INDEX('ce raw data'!$C$2:$CZ$3000,MATCH(1,INDEX(('ce raw data'!$A$2:$A$3000=C632)*('ce raw data'!$B$2:$B$3000=$B685),,),0),MATCH(E635,'ce raw data'!$C$1:$CZ$1,0))="","-",INDEX('ce raw data'!$C$2:$CZ$3000,MATCH(1,INDEX(('ce raw data'!$A$2:$A$3000=C632)*('ce raw data'!$B$2:$B$3000=$B685),,),0),MATCH(E635,'ce raw data'!$C$1:$CZ$1,0))),"-")</f>
        <v>-</v>
      </c>
      <c r="F685" s="8" t="str">
        <f>IFERROR(IF(INDEX('ce raw data'!$C$2:$CZ$3000,MATCH(1,INDEX(('ce raw data'!$A$2:$A$3000=C632)*('ce raw data'!$B$2:$B$3000=$B685),,),0),MATCH(F635,'ce raw data'!$C$1:$CZ$1,0))="","-",INDEX('ce raw data'!$C$2:$CZ$3000,MATCH(1,INDEX(('ce raw data'!$A$2:$A$3000=C632)*('ce raw data'!$B$2:$B$3000=$B685),,),0),MATCH(F635,'ce raw data'!$C$1:$CZ$1,0))),"-")</f>
        <v>-</v>
      </c>
      <c r="G685" s="8" t="str">
        <f>IFERROR(IF(INDEX('ce raw data'!$C$2:$CZ$3000,MATCH(1,INDEX(('ce raw data'!$A$2:$A$3000=C632)*('ce raw data'!$B$2:$B$3000=$B685),,),0),MATCH(G635,'ce raw data'!$C$1:$CZ$1,0))="","-",INDEX('ce raw data'!$C$2:$CZ$3000,MATCH(1,INDEX(('ce raw data'!$A$2:$A$3000=C632)*('ce raw data'!$B$2:$B$3000=$B685),,),0),MATCH(G635,'ce raw data'!$C$1:$CZ$1,0))),"-")</f>
        <v>-</v>
      </c>
      <c r="H685" s="8" t="str">
        <f>IFERROR(IF(INDEX('ce raw data'!$C$2:$CZ$3000,MATCH(1,INDEX(('ce raw data'!$A$2:$A$3000=C632)*('ce raw data'!$B$2:$B$3000=$B685),,),0),MATCH(H635,'ce raw data'!$C$1:$CZ$1,0))="","-",INDEX('ce raw data'!$C$2:$CZ$3000,MATCH(1,INDEX(('ce raw data'!$A$2:$A$3000=C632)*('ce raw data'!$B$2:$B$3000=$B685),,),0),MATCH(H635,'ce raw data'!$C$1:$CZ$1,0))),"-")</f>
        <v>-</v>
      </c>
      <c r="I685" s="8" t="str">
        <f>IFERROR(IF(INDEX('ce raw data'!$C$2:$CZ$3000,MATCH(1,INDEX(('ce raw data'!$A$2:$A$3000=C632)*('ce raw data'!$B$2:$B$3000=$B685),,),0),MATCH(I635,'ce raw data'!$C$1:$CZ$1,0))="","-",INDEX('ce raw data'!$C$2:$CZ$3000,MATCH(1,INDEX(('ce raw data'!$A$2:$A$3000=C632)*('ce raw data'!$B$2:$B$3000=$B685),,),0),MATCH(I635,'ce raw data'!$C$1:$CZ$1,0))),"-")</f>
        <v>-</v>
      </c>
      <c r="J685" s="8" t="str">
        <f>IFERROR(IF(INDEX('ce raw data'!$C$2:$CZ$3000,MATCH(1,INDEX(('ce raw data'!$A$2:$A$3000=C632)*('ce raw data'!$B$2:$B$3000=$B685),,),0),MATCH(J635,'ce raw data'!$C$1:$CZ$1,0))="","-",INDEX('ce raw data'!$C$2:$CZ$3000,MATCH(1,INDEX(('ce raw data'!$A$2:$A$3000=C632)*('ce raw data'!$B$2:$B$3000=$B685),,),0),MATCH(J635,'ce raw data'!$C$1:$CZ$1,0))),"-")</f>
        <v>-</v>
      </c>
      <c r="K685" s="8" t="str">
        <f>IFERROR(IF(INDEX('ce raw data'!$C$2:$CZ$3000,MATCH(1,INDEX(('ce raw data'!$A$2:$A$3000=C632)*('ce raw data'!$B$2:$B$3000=$B685),,),0),MATCH(K635,'ce raw data'!$C$1:$CZ$1,0))="","-",INDEX('ce raw data'!$C$2:$CZ$3000,MATCH(1,INDEX(('ce raw data'!$A$2:$A$3000=C632)*('ce raw data'!$B$2:$B$3000=$B685),,),0),MATCH(K635,'ce raw data'!$C$1:$CZ$1,0))),"-")</f>
        <v>-</v>
      </c>
      <c r="L685" s="8" t="str">
        <f>IFERROR(IF(INDEX('ce raw data'!$C$2:$CZ$3000,MATCH(1,INDEX(('ce raw data'!$A$2:$A$3000=C632)*('ce raw data'!$B$2:$B$3000=$B685),,),0),MATCH(L635,'ce raw data'!$C$1:$CZ$1,0))="","-",INDEX('ce raw data'!$C$2:$CZ$3000,MATCH(1,INDEX(('ce raw data'!$A$2:$A$3000=C632)*('ce raw data'!$B$2:$B$3000=$B685),,),0),MATCH(L635,'ce raw data'!$C$1:$CZ$1,0))),"-")</f>
        <v>-</v>
      </c>
      <c r="M685" s="8" t="str">
        <f>IFERROR(IF(INDEX('ce raw data'!$C$2:$CZ$3000,MATCH(1,INDEX(('ce raw data'!$A$2:$A$3000=C632)*('ce raw data'!$B$2:$B$3000=$B685),,),0),MATCH(M635,'ce raw data'!$C$1:$CZ$1,0))="","-",INDEX('ce raw data'!$C$2:$CZ$3000,MATCH(1,INDEX(('ce raw data'!$A$2:$A$3000=C632)*('ce raw data'!$B$2:$B$3000=$B685),,),0),MATCH(M635,'ce raw data'!$C$1:$CZ$1,0))),"-")</f>
        <v>-</v>
      </c>
      <c r="N685" s="8" t="str">
        <f>IFERROR(IF(INDEX('ce raw data'!$C$2:$CZ$3000,MATCH(1,INDEX(('ce raw data'!$A$2:$A$3000=C632)*('ce raw data'!$B$2:$B$3000=$B685),,),0),MATCH(N635,'ce raw data'!$C$1:$CZ$1,0))="","-",INDEX('ce raw data'!$C$2:$CZ$3000,MATCH(1,INDEX(('ce raw data'!$A$2:$A$3000=C632)*('ce raw data'!$B$2:$B$3000=$B685),,),0),MATCH(N635,'ce raw data'!$C$1:$CZ$1,0))),"-")</f>
        <v>-</v>
      </c>
    </row>
    <row r="686" spans="2:14" hidden="1" x14ac:dyDescent="0.4">
      <c r="B686" s="13"/>
      <c r="C686" s="8" t="str">
        <f>IFERROR(IF(INDEX('ce raw data'!$C$2:$CZ$3000,MATCH(1,INDEX(('ce raw data'!$A$2:$A$3000=C632)*('ce raw data'!$B$2:$B$3000=$B687),,),0),MATCH(SUBSTITUTE(C635,"Allele","Height"),'ce raw data'!$C$1:$CZ$1,0))="","-",INDEX('ce raw data'!$C$2:$CZ$3000,MATCH(1,INDEX(('ce raw data'!$A$2:$A$3000=C632)*('ce raw data'!$B$2:$B$3000=$B687),,),0),MATCH(SUBSTITUTE(C635,"Allele","Height"),'ce raw data'!$C$1:$CZ$1,0))),"-")</f>
        <v>-</v>
      </c>
      <c r="D686" s="8" t="str">
        <f>IFERROR(IF(INDEX('ce raw data'!$C$2:$CZ$3000,MATCH(1,INDEX(('ce raw data'!$A$2:$A$3000=C632)*('ce raw data'!$B$2:$B$3000=$B687),,),0),MATCH(SUBSTITUTE(D635,"Allele","Height"),'ce raw data'!$C$1:$CZ$1,0))="","-",INDEX('ce raw data'!$C$2:$CZ$3000,MATCH(1,INDEX(('ce raw data'!$A$2:$A$3000=C632)*('ce raw data'!$B$2:$B$3000=$B687),,),0),MATCH(SUBSTITUTE(D635,"Allele","Height"),'ce raw data'!$C$1:$CZ$1,0))),"-")</f>
        <v>-</v>
      </c>
      <c r="E686" s="8" t="str">
        <f>IFERROR(IF(INDEX('ce raw data'!$C$2:$CZ$3000,MATCH(1,INDEX(('ce raw data'!$A$2:$A$3000=C632)*('ce raw data'!$B$2:$B$3000=$B687),,),0),MATCH(SUBSTITUTE(E635,"Allele","Height"),'ce raw data'!$C$1:$CZ$1,0))="","-",INDEX('ce raw data'!$C$2:$CZ$3000,MATCH(1,INDEX(('ce raw data'!$A$2:$A$3000=C632)*('ce raw data'!$B$2:$B$3000=$B687),,),0),MATCH(SUBSTITUTE(E635,"Allele","Height"),'ce raw data'!$C$1:$CZ$1,0))),"-")</f>
        <v>-</v>
      </c>
      <c r="F686" s="8" t="str">
        <f>IFERROR(IF(INDEX('ce raw data'!$C$2:$CZ$3000,MATCH(1,INDEX(('ce raw data'!$A$2:$A$3000=C632)*('ce raw data'!$B$2:$B$3000=$B687),,),0),MATCH(SUBSTITUTE(F635,"Allele","Height"),'ce raw data'!$C$1:$CZ$1,0))="","-",INDEX('ce raw data'!$C$2:$CZ$3000,MATCH(1,INDEX(('ce raw data'!$A$2:$A$3000=C632)*('ce raw data'!$B$2:$B$3000=$B687),,),0),MATCH(SUBSTITUTE(F635,"Allele","Height"),'ce raw data'!$C$1:$CZ$1,0))),"-")</f>
        <v>-</v>
      </c>
      <c r="G686" s="8" t="str">
        <f>IFERROR(IF(INDEX('ce raw data'!$C$2:$CZ$3000,MATCH(1,INDEX(('ce raw data'!$A$2:$A$3000=C632)*('ce raw data'!$B$2:$B$3000=$B687),,),0),MATCH(SUBSTITUTE(G635,"Allele","Height"),'ce raw data'!$C$1:$CZ$1,0))="","-",INDEX('ce raw data'!$C$2:$CZ$3000,MATCH(1,INDEX(('ce raw data'!$A$2:$A$3000=C632)*('ce raw data'!$B$2:$B$3000=$B687),,),0),MATCH(SUBSTITUTE(G635,"Allele","Height"),'ce raw data'!$C$1:$CZ$1,0))),"-")</f>
        <v>-</v>
      </c>
      <c r="H686" s="8" t="str">
        <f>IFERROR(IF(INDEX('ce raw data'!$C$2:$CZ$3000,MATCH(1,INDEX(('ce raw data'!$A$2:$A$3000=C632)*('ce raw data'!$B$2:$B$3000=$B687),,),0),MATCH(SUBSTITUTE(H635,"Allele","Height"),'ce raw data'!$C$1:$CZ$1,0))="","-",INDEX('ce raw data'!$C$2:$CZ$3000,MATCH(1,INDEX(('ce raw data'!$A$2:$A$3000=C632)*('ce raw data'!$B$2:$B$3000=$B687),,),0),MATCH(SUBSTITUTE(H635,"Allele","Height"),'ce raw data'!$C$1:$CZ$1,0))),"-")</f>
        <v>-</v>
      </c>
      <c r="I686" s="8" t="str">
        <f>IFERROR(IF(INDEX('ce raw data'!$C$2:$CZ$3000,MATCH(1,INDEX(('ce raw data'!$A$2:$A$3000=C632)*('ce raw data'!$B$2:$B$3000=$B687),,),0),MATCH(SUBSTITUTE(I635,"Allele","Height"),'ce raw data'!$C$1:$CZ$1,0))="","-",INDEX('ce raw data'!$C$2:$CZ$3000,MATCH(1,INDEX(('ce raw data'!$A$2:$A$3000=C632)*('ce raw data'!$B$2:$B$3000=$B687),,),0),MATCH(SUBSTITUTE(I635,"Allele","Height"),'ce raw data'!$C$1:$CZ$1,0))),"-")</f>
        <v>-</v>
      </c>
      <c r="J686" s="8" t="str">
        <f>IFERROR(IF(INDEX('ce raw data'!$C$2:$CZ$3000,MATCH(1,INDEX(('ce raw data'!$A$2:$A$3000=C632)*('ce raw data'!$B$2:$B$3000=$B687),,),0),MATCH(SUBSTITUTE(J635,"Allele","Height"),'ce raw data'!$C$1:$CZ$1,0))="","-",INDEX('ce raw data'!$C$2:$CZ$3000,MATCH(1,INDEX(('ce raw data'!$A$2:$A$3000=C632)*('ce raw data'!$B$2:$B$3000=$B687),,),0),MATCH(SUBSTITUTE(J635,"Allele","Height"),'ce raw data'!$C$1:$CZ$1,0))),"-")</f>
        <v>-</v>
      </c>
      <c r="K686" s="8" t="str">
        <f>IFERROR(IF(INDEX('ce raw data'!$C$2:$CZ$3000,MATCH(1,INDEX(('ce raw data'!$A$2:$A$3000=C632)*('ce raw data'!$B$2:$B$3000=$B687),,),0),MATCH(SUBSTITUTE(K635,"Allele","Height"),'ce raw data'!$C$1:$CZ$1,0))="","-",INDEX('ce raw data'!$C$2:$CZ$3000,MATCH(1,INDEX(('ce raw data'!$A$2:$A$3000=C632)*('ce raw data'!$B$2:$B$3000=$B687),,),0),MATCH(SUBSTITUTE(K635,"Allele","Height"),'ce raw data'!$C$1:$CZ$1,0))),"-")</f>
        <v>-</v>
      </c>
      <c r="L686" s="8" t="str">
        <f>IFERROR(IF(INDEX('ce raw data'!$C$2:$CZ$3000,MATCH(1,INDEX(('ce raw data'!$A$2:$A$3000=C632)*('ce raw data'!$B$2:$B$3000=$B687),,),0),MATCH(SUBSTITUTE(L635,"Allele","Height"),'ce raw data'!$C$1:$CZ$1,0))="","-",INDEX('ce raw data'!$C$2:$CZ$3000,MATCH(1,INDEX(('ce raw data'!$A$2:$A$3000=C632)*('ce raw data'!$B$2:$B$3000=$B687),,),0),MATCH(SUBSTITUTE(L635,"Allele","Height"),'ce raw data'!$C$1:$CZ$1,0))),"-")</f>
        <v>-</v>
      </c>
      <c r="M686" s="8" t="str">
        <f>IFERROR(IF(INDEX('ce raw data'!$C$2:$CZ$3000,MATCH(1,INDEX(('ce raw data'!$A$2:$A$3000=C632)*('ce raw data'!$B$2:$B$3000=$B687),,),0),MATCH(SUBSTITUTE(M635,"Allele","Height"),'ce raw data'!$C$1:$CZ$1,0))="","-",INDEX('ce raw data'!$C$2:$CZ$3000,MATCH(1,INDEX(('ce raw data'!$A$2:$A$3000=C632)*('ce raw data'!$B$2:$B$3000=$B687),,),0),MATCH(SUBSTITUTE(M635,"Allele","Height"),'ce raw data'!$C$1:$CZ$1,0))),"-")</f>
        <v>-</v>
      </c>
      <c r="N686" s="8" t="str">
        <f>IFERROR(IF(INDEX('ce raw data'!$C$2:$CZ$3000,MATCH(1,INDEX(('ce raw data'!$A$2:$A$3000=C632)*('ce raw data'!$B$2:$B$3000=$B687),,),0),MATCH(SUBSTITUTE(N635,"Allele","Height"),'ce raw data'!$C$1:$CZ$1,0))="","-",INDEX('ce raw data'!$C$2:$CZ$3000,MATCH(1,INDEX(('ce raw data'!$A$2:$A$3000=C632)*('ce raw data'!$B$2:$B$3000=$B687),,),0),MATCH(SUBSTITUTE(N635,"Allele","Height"),'ce raw data'!$C$1:$CZ$1,0))),"-")</f>
        <v>-</v>
      </c>
    </row>
    <row r="687" spans="2:14" x14ac:dyDescent="0.4">
      <c r="B687" s="13" t="str">
        <f>'Allele Call Table'!$A$121</f>
        <v>DYS576</v>
      </c>
      <c r="C687" s="8" t="str">
        <f>IFERROR(IF(INDEX('ce raw data'!$C$2:$CZ$3000,MATCH(1,INDEX(('ce raw data'!$A$2:$A$3000=C632)*('ce raw data'!$B$2:$B$3000=$B687),,),0),MATCH(C635,'ce raw data'!$C$1:$CZ$1,0))="","-",INDEX('ce raw data'!$C$2:$CZ$3000,MATCH(1,INDEX(('ce raw data'!$A$2:$A$3000=C632)*('ce raw data'!$B$2:$B$3000=$B687),,),0),MATCH(C635,'ce raw data'!$C$1:$CZ$1,0))),"-")</f>
        <v>-</v>
      </c>
      <c r="D687" s="8" t="str">
        <f>IFERROR(IF(INDEX('ce raw data'!$C$2:$CZ$3000,MATCH(1,INDEX(('ce raw data'!$A$2:$A$3000=C632)*('ce raw data'!$B$2:$B$3000=$B687),,),0),MATCH(D635,'ce raw data'!$C$1:$CZ$1,0))="","-",INDEX('ce raw data'!$C$2:$CZ$3000,MATCH(1,INDEX(('ce raw data'!$A$2:$A$3000=C632)*('ce raw data'!$B$2:$B$3000=$B687),,),0),MATCH(D635,'ce raw data'!$C$1:$CZ$1,0))),"-")</f>
        <v>-</v>
      </c>
      <c r="E687" s="8" t="str">
        <f>IFERROR(IF(INDEX('ce raw data'!$C$2:$CZ$3000,MATCH(1,INDEX(('ce raw data'!$A$2:$A$3000=C632)*('ce raw data'!$B$2:$B$3000=$B687),,),0),MATCH(E635,'ce raw data'!$C$1:$CZ$1,0))="","-",INDEX('ce raw data'!$C$2:$CZ$3000,MATCH(1,INDEX(('ce raw data'!$A$2:$A$3000=C632)*('ce raw data'!$B$2:$B$3000=$B687),,),0),MATCH(E635,'ce raw data'!$C$1:$CZ$1,0))),"-")</f>
        <v>-</v>
      </c>
      <c r="F687" s="8" t="str">
        <f>IFERROR(IF(INDEX('ce raw data'!$C$2:$CZ$3000,MATCH(1,INDEX(('ce raw data'!$A$2:$A$3000=C632)*('ce raw data'!$B$2:$B$3000=$B687),,),0),MATCH(F635,'ce raw data'!$C$1:$CZ$1,0))="","-",INDEX('ce raw data'!$C$2:$CZ$3000,MATCH(1,INDEX(('ce raw data'!$A$2:$A$3000=C632)*('ce raw data'!$B$2:$B$3000=$B687),,),0),MATCH(F635,'ce raw data'!$C$1:$CZ$1,0))),"-")</f>
        <v>-</v>
      </c>
      <c r="G687" s="8" t="str">
        <f>IFERROR(IF(INDEX('ce raw data'!$C$2:$CZ$3000,MATCH(1,INDEX(('ce raw data'!$A$2:$A$3000=C632)*('ce raw data'!$B$2:$B$3000=$B687),,),0),MATCH(G635,'ce raw data'!$C$1:$CZ$1,0))="","-",INDEX('ce raw data'!$C$2:$CZ$3000,MATCH(1,INDEX(('ce raw data'!$A$2:$A$3000=C632)*('ce raw data'!$B$2:$B$3000=$B687),,),0),MATCH(G635,'ce raw data'!$C$1:$CZ$1,0))),"-")</f>
        <v>-</v>
      </c>
      <c r="H687" s="8" t="str">
        <f>IFERROR(IF(INDEX('ce raw data'!$C$2:$CZ$3000,MATCH(1,INDEX(('ce raw data'!$A$2:$A$3000=C632)*('ce raw data'!$B$2:$B$3000=$B687),,),0),MATCH(H635,'ce raw data'!$C$1:$CZ$1,0))="","-",INDEX('ce raw data'!$C$2:$CZ$3000,MATCH(1,INDEX(('ce raw data'!$A$2:$A$3000=C632)*('ce raw data'!$B$2:$B$3000=$B687),,),0),MATCH(H635,'ce raw data'!$C$1:$CZ$1,0))),"-")</f>
        <v>-</v>
      </c>
      <c r="I687" s="8" t="str">
        <f>IFERROR(IF(INDEX('ce raw data'!$C$2:$CZ$3000,MATCH(1,INDEX(('ce raw data'!$A$2:$A$3000=C632)*('ce raw data'!$B$2:$B$3000=$B687),,),0),MATCH(I635,'ce raw data'!$C$1:$CZ$1,0))="","-",INDEX('ce raw data'!$C$2:$CZ$3000,MATCH(1,INDEX(('ce raw data'!$A$2:$A$3000=C632)*('ce raw data'!$B$2:$B$3000=$B687),,),0),MATCH(I635,'ce raw data'!$C$1:$CZ$1,0))),"-")</f>
        <v>-</v>
      </c>
      <c r="J687" s="8" t="str">
        <f>IFERROR(IF(INDEX('ce raw data'!$C$2:$CZ$3000,MATCH(1,INDEX(('ce raw data'!$A$2:$A$3000=C632)*('ce raw data'!$B$2:$B$3000=$B687),,),0),MATCH(J635,'ce raw data'!$C$1:$CZ$1,0))="","-",INDEX('ce raw data'!$C$2:$CZ$3000,MATCH(1,INDEX(('ce raw data'!$A$2:$A$3000=C632)*('ce raw data'!$B$2:$B$3000=$B687),,),0),MATCH(J635,'ce raw data'!$C$1:$CZ$1,0))),"-")</f>
        <v>-</v>
      </c>
      <c r="K687" s="8" t="str">
        <f>IFERROR(IF(INDEX('ce raw data'!$C$2:$CZ$3000,MATCH(1,INDEX(('ce raw data'!$A$2:$A$3000=C632)*('ce raw data'!$B$2:$B$3000=$B687),,),0),MATCH(K635,'ce raw data'!$C$1:$CZ$1,0))="","-",INDEX('ce raw data'!$C$2:$CZ$3000,MATCH(1,INDEX(('ce raw data'!$A$2:$A$3000=C632)*('ce raw data'!$B$2:$B$3000=$B687),,),0),MATCH(K635,'ce raw data'!$C$1:$CZ$1,0))),"-")</f>
        <v>-</v>
      </c>
      <c r="L687" s="8" t="str">
        <f>IFERROR(IF(INDEX('ce raw data'!$C$2:$CZ$3000,MATCH(1,INDEX(('ce raw data'!$A$2:$A$3000=C632)*('ce raw data'!$B$2:$B$3000=$B687),,),0),MATCH(L635,'ce raw data'!$C$1:$CZ$1,0))="","-",INDEX('ce raw data'!$C$2:$CZ$3000,MATCH(1,INDEX(('ce raw data'!$A$2:$A$3000=C632)*('ce raw data'!$B$2:$B$3000=$B687),,),0),MATCH(L635,'ce raw data'!$C$1:$CZ$1,0))),"-")</f>
        <v>-</v>
      </c>
      <c r="M687" s="8" t="str">
        <f>IFERROR(IF(INDEX('ce raw data'!$C$2:$CZ$3000,MATCH(1,INDEX(('ce raw data'!$A$2:$A$3000=C632)*('ce raw data'!$B$2:$B$3000=$B687),,),0),MATCH(M635,'ce raw data'!$C$1:$CZ$1,0))="","-",INDEX('ce raw data'!$C$2:$CZ$3000,MATCH(1,INDEX(('ce raw data'!$A$2:$A$3000=C632)*('ce raw data'!$B$2:$B$3000=$B687),,),0),MATCH(M635,'ce raw data'!$C$1:$CZ$1,0))),"-")</f>
        <v>-</v>
      </c>
      <c r="N687" s="8" t="str">
        <f>IFERROR(IF(INDEX('ce raw data'!$C$2:$CZ$3000,MATCH(1,INDEX(('ce raw data'!$A$2:$A$3000=C632)*('ce raw data'!$B$2:$B$3000=$B687),,),0),MATCH(N635,'ce raw data'!$C$1:$CZ$1,0))="","-",INDEX('ce raw data'!$C$2:$CZ$3000,MATCH(1,INDEX(('ce raw data'!$A$2:$A$3000=C632)*('ce raw data'!$B$2:$B$3000=$B687),,),0),MATCH(N635,'ce raw data'!$C$1:$CZ$1,0))),"-")</f>
        <v>-</v>
      </c>
    </row>
    <row r="688" spans="2:14" hidden="1" x14ac:dyDescent="0.4">
      <c r="B688" s="13"/>
      <c r="C688" s="8" t="str">
        <f>IFERROR(IF(INDEX('ce raw data'!$C$2:$CZ$3000,MATCH(1,INDEX(('ce raw data'!$A$2:$A$3000=C632)*('ce raw data'!$B$2:$B$3000=$B689),,),0),MATCH(SUBSTITUTE(C635,"Allele","Height"),'ce raw data'!$C$1:$CZ$1,0))="","-",INDEX('ce raw data'!$C$2:$CZ$3000,MATCH(1,INDEX(('ce raw data'!$A$2:$A$3000=C632)*('ce raw data'!$B$2:$B$3000=$B689),,),0),MATCH(SUBSTITUTE(C635,"Allele","Height"),'ce raw data'!$C$1:$CZ$1,0))),"-")</f>
        <v>-</v>
      </c>
      <c r="D688" s="8" t="str">
        <f>IFERROR(IF(INDEX('ce raw data'!$C$2:$CZ$3000,MATCH(1,INDEX(('ce raw data'!$A$2:$A$3000=C632)*('ce raw data'!$B$2:$B$3000=$B689),,),0),MATCH(SUBSTITUTE(D635,"Allele","Height"),'ce raw data'!$C$1:$CZ$1,0))="","-",INDEX('ce raw data'!$C$2:$CZ$3000,MATCH(1,INDEX(('ce raw data'!$A$2:$A$3000=C632)*('ce raw data'!$B$2:$B$3000=$B689),,),0),MATCH(SUBSTITUTE(D635,"Allele","Height"),'ce raw data'!$C$1:$CZ$1,0))),"-")</f>
        <v>-</v>
      </c>
      <c r="E688" s="8" t="str">
        <f>IFERROR(IF(INDEX('ce raw data'!$C$2:$CZ$3000,MATCH(1,INDEX(('ce raw data'!$A$2:$A$3000=C632)*('ce raw data'!$B$2:$B$3000=$B689),,),0),MATCH(SUBSTITUTE(E635,"Allele","Height"),'ce raw data'!$C$1:$CZ$1,0))="","-",INDEX('ce raw data'!$C$2:$CZ$3000,MATCH(1,INDEX(('ce raw data'!$A$2:$A$3000=C632)*('ce raw data'!$B$2:$B$3000=$B689),,),0),MATCH(SUBSTITUTE(E635,"Allele","Height"),'ce raw data'!$C$1:$CZ$1,0))),"-")</f>
        <v>-</v>
      </c>
      <c r="F688" s="8" t="str">
        <f>IFERROR(IF(INDEX('ce raw data'!$C$2:$CZ$3000,MATCH(1,INDEX(('ce raw data'!$A$2:$A$3000=C632)*('ce raw data'!$B$2:$B$3000=$B689),,),0),MATCH(SUBSTITUTE(F635,"Allele","Height"),'ce raw data'!$C$1:$CZ$1,0))="","-",INDEX('ce raw data'!$C$2:$CZ$3000,MATCH(1,INDEX(('ce raw data'!$A$2:$A$3000=C632)*('ce raw data'!$B$2:$B$3000=$B689),,),0),MATCH(SUBSTITUTE(F635,"Allele","Height"),'ce raw data'!$C$1:$CZ$1,0))),"-")</f>
        <v>-</v>
      </c>
      <c r="G688" s="8" t="str">
        <f>IFERROR(IF(INDEX('ce raw data'!$C$2:$CZ$3000,MATCH(1,INDEX(('ce raw data'!$A$2:$A$3000=C632)*('ce raw data'!$B$2:$B$3000=$B689),,),0),MATCH(SUBSTITUTE(G635,"Allele","Height"),'ce raw data'!$C$1:$CZ$1,0))="","-",INDEX('ce raw data'!$C$2:$CZ$3000,MATCH(1,INDEX(('ce raw data'!$A$2:$A$3000=C632)*('ce raw data'!$B$2:$B$3000=$B689),,),0),MATCH(SUBSTITUTE(G635,"Allele","Height"),'ce raw data'!$C$1:$CZ$1,0))),"-")</f>
        <v>-</v>
      </c>
      <c r="H688" s="8" t="str">
        <f>IFERROR(IF(INDEX('ce raw data'!$C$2:$CZ$3000,MATCH(1,INDEX(('ce raw data'!$A$2:$A$3000=C632)*('ce raw data'!$B$2:$B$3000=$B689),,),0),MATCH(SUBSTITUTE(H635,"Allele","Height"),'ce raw data'!$C$1:$CZ$1,0))="","-",INDEX('ce raw data'!$C$2:$CZ$3000,MATCH(1,INDEX(('ce raw data'!$A$2:$A$3000=C632)*('ce raw data'!$B$2:$B$3000=$B689),,),0),MATCH(SUBSTITUTE(H635,"Allele","Height"),'ce raw data'!$C$1:$CZ$1,0))),"-")</f>
        <v>-</v>
      </c>
      <c r="I688" s="8" t="str">
        <f>IFERROR(IF(INDEX('ce raw data'!$C$2:$CZ$3000,MATCH(1,INDEX(('ce raw data'!$A$2:$A$3000=C632)*('ce raw data'!$B$2:$B$3000=$B689),,),0),MATCH(SUBSTITUTE(I635,"Allele","Height"),'ce raw data'!$C$1:$CZ$1,0))="","-",INDEX('ce raw data'!$C$2:$CZ$3000,MATCH(1,INDEX(('ce raw data'!$A$2:$A$3000=C632)*('ce raw data'!$B$2:$B$3000=$B689),,),0),MATCH(SUBSTITUTE(I635,"Allele","Height"),'ce raw data'!$C$1:$CZ$1,0))),"-")</f>
        <v>-</v>
      </c>
      <c r="J688" s="8" t="str">
        <f>IFERROR(IF(INDEX('ce raw data'!$C$2:$CZ$3000,MATCH(1,INDEX(('ce raw data'!$A$2:$A$3000=C632)*('ce raw data'!$B$2:$B$3000=$B689),,),0),MATCH(SUBSTITUTE(J635,"Allele","Height"),'ce raw data'!$C$1:$CZ$1,0))="","-",INDEX('ce raw data'!$C$2:$CZ$3000,MATCH(1,INDEX(('ce raw data'!$A$2:$A$3000=C632)*('ce raw data'!$B$2:$B$3000=$B689),,),0),MATCH(SUBSTITUTE(J635,"Allele","Height"),'ce raw data'!$C$1:$CZ$1,0))),"-")</f>
        <v>-</v>
      </c>
      <c r="K688" s="8" t="str">
        <f>IFERROR(IF(INDEX('ce raw data'!$C$2:$CZ$3000,MATCH(1,INDEX(('ce raw data'!$A$2:$A$3000=C632)*('ce raw data'!$B$2:$B$3000=$B689),,),0),MATCH(SUBSTITUTE(K635,"Allele","Height"),'ce raw data'!$C$1:$CZ$1,0))="","-",INDEX('ce raw data'!$C$2:$CZ$3000,MATCH(1,INDEX(('ce raw data'!$A$2:$A$3000=C632)*('ce raw data'!$B$2:$B$3000=$B689),,),0),MATCH(SUBSTITUTE(K635,"Allele","Height"),'ce raw data'!$C$1:$CZ$1,0))),"-")</f>
        <v>-</v>
      </c>
      <c r="L688" s="8" t="str">
        <f>IFERROR(IF(INDEX('ce raw data'!$C$2:$CZ$3000,MATCH(1,INDEX(('ce raw data'!$A$2:$A$3000=C632)*('ce raw data'!$B$2:$B$3000=$B689),,),0),MATCH(SUBSTITUTE(L635,"Allele","Height"),'ce raw data'!$C$1:$CZ$1,0))="","-",INDEX('ce raw data'!$C$2:$CZ$3000,MATCH(1,INDEX(('ce raw data'!$A$2:$A$3000=C632)*('ce raw data'!$B$2:$B$3000=$B689),,),0),MATCH(SUBSTITUTE(L635,"Allele","Height"),'ce raw data'!$C$1:$CZ$1,0))),"-")</f>
        <v>-</v>
      </c>
      <c r="M688" s="8" t="str">
        <f>IFERROR(IF(INDEX('ce raw data'!$C$2:$CZ$3000,MATCH(1,INDEX(('ce raw data'!$A$2:$A$3000=C632)*('ce raw data'!$B$2:$B$3000=$B689),,),0),MATCH(SUBSTITUTE(M635,"Allele","Height"),'ce raw data'!$C$1:$CZ$1,0))="","-",INDEX('ce raw data'!$C$2:$CZ$3000,MATCH(1,INDEX(('ce raw data'!$A$2:$A$3000=C632)*('ce raw data'!$B$2:$B$3000=$B689),,),0),MATCH(SUBSTITUTE(M635,"Allele","Height"),'ce raw data'!$C$1:$CZ$1,0))),"-")</f>
        <v>-</v>
      </c>
      <c r="N688" s="8" t="str">
        <f>IFERROR(IF(INDEX('ce raw data'!$C$2:$CZ$3000,MATCH(1,INDEX(('ce raw data'!$A$2:$A$3000=C632)*('ce raw data'!$B$2:$B$3000=$B689),,),0),MATCH(SUBSTITUTE(N635,"Allele","Height"),'ce raw data'!$C$1:$CZ$1,0))="","-",INDEX('ce raw data'!$C$2:$CZ$3000,MATCH(1,INDEX(('ce raw data'!$A$2:$A$3000=C632)*('ce raw data'!$B$2:$B$3000=$B689),,),0),MATCH(SUBSTITUTE(N635,"Allele","Height"),'ce raw data'!$C$1:$CZ$1,0))),"-")</f>
        <v>-</v>
      </c>
    </row>
    <row r="689" spans="2:14" x14ac:dyDescent="0.4">
      <c r="B689" s="13" t="str">
        <f>'Allele Call Table'!$A$123</f>
        <v>DYS570</v>
      </c>
      <c r="C689" s="8" t="str">
        <f>IFERROR(IF(INDEX('ce raw data'!$C$2:$CZ$3000,MATCH(1,INDEX(('ce raw data'!$A$2:$A$3000=C632)*('ce raw data'!$B$2:$B$3000=$B689),,),0),MATCH(C635,'ce raw data'!$C$1:$CZ$1,0))="","-",INDEX('ce raw data'!$C$2:$CZ$3000,MATCH(1,INDEX(('ce raw data'!$A$2:$A$3000=C632)*('ce raw data'!$B$2:$B$3000=$B689),,),0),MATCH(C635,'ce raw data'!$C$1:$CZ$1,0))),"-")</f>
        <v>-</v>
      </c>
      <c r="D689" s="8" t="str">
        <f>IFERROR(IF(INDEX('ce raw data'!$C$2:$CZ$3000,MATCH(1,INDEX(('ce raw data'!$A$2:$A$3000=C632)*('ce raw data'!$B$2:$B$3000=$B689),,),0),MATCH(D635,'ce raw data'!$C$1:$CZ$1,0))="","-",INDEX('ce raw data'!$C$2:$CZ$3000,MATCH(1,INDEX(('ce raw data'!$A$2:$A$3000=C632)*('ce raw data'!$B$2:$B$3000=$B689),,),0),MATCH(D635,'ce raw data'!$C$1:$CZ$1,0))),"-")</f>
        <v>-</v>
      </c>
      <c r="E689" s="8" t="str">
        <f>IFERROR(IF(INDEX('ce raw data'!$C$2:$CZ$3000,MATCH(1,INDEX(('ce raw data'!$A$2:$A$3000=C632)*('ce raw data'!$B$2:$B$3000=$B689),,),0),MATCH(E635,'ce raw data'!$C$1:$CZ$1,0))="","-",INDEX('ce raw data'!$C$2:$CZ$3000,MATCH(1,INDEX(('ce raw data'!$A$2:$A$3000=C632)*('ce raw data'!$B$2:$B$3000=$B689),,),0),MATCH(E635,'ce raw data'!$C$1:$CZ$1,0))),"-")</f>
        <v>-</v>
      </c>
      <c r="F689" s="8" t="str">
        <f>IFERROR(IF(INDEX('ce raw data'!$C$2:$CZ$3000,MATCH(1,INDEX(('ce raw data'!$A$2:$A$3000=C632)*('ce raw data'!$B$2:$B$3000=$B689),,),0),MATCH(F635,'ce raw data'!$C$1:$CZ$1,0))="","-",INDEX('ce raw data'!$C$2:$CZ$3000,MATCH(1,INDEX(('ce raw data'!$A$2:$A$3000=C632)*('ce raw data'!$B$2:$B$3000=$B689),,),0),MATCH(F635,'ce raw data'!$C$1:$CZ$1,0))),"-")</f>
        <v>-</v>
      </c>
      <c r="G689" s="8" t="str">
        <f>IFERROR(IF(INDEX('ce raw data'!$C$2:$CZ$3000,MATCH(1,INDEX(('ce raw data'!$A$2:$A$3000=C632)*('ce raw data'!$B$2:$B$3000=$B689),,),0),MATCH(G635,'ce raw data'!$C$1:$CZ$1,0))="","-",INDEX('ce raw data'!$C$2:$CZ$3000,MATCH(1,INDEX(('ce raw data'!$A$2:$A$3000=C632)*('ce raw data'!$B$2:$B$3000=$B689),,),0),MATCH(G635,'ce raw data'!$C$1:$CZ$1,0))),"-")</f>
        <v>-</v>
      </c>
      <c r="H689" s="8" t="str">
        <f>IFERROR(IF(INDEX('ce raw data'!$C$2:$CZ$3000,MATCH(1,INDEX(('ce raw data'!$A$2:$A$3000=C632)*('ce raw data'!$B$2:$B$3000=$B689),,),0),MATCH(H635,'ce raw data'!$C$1:$CZ$1,0))="","-",INDEX('ce raw data'!$C$2:$CZ$3000,MATCH(1,INDEX(('ce raw data'!$A$2:$A$3000=C632)*('ce raw data'!$B$2:$B$3000=$B689),,),0),MATCH(H635,'ce raw data'!$C$1:$CZ$1,0))),"-")</f>
        <v>-</v>
      </c>
      <c r="I689" s="8" t="str">
        <f>IFERROR(IF(INDEX('ce raw data'!$C$2:$CZ$3000,MATCH(1,INDEX(('ce raw data'!$A$2:$A$3000=C632)*('ce raw data'!$B$2:$B$3000=$B689),,),0),MATCH(I635,'ce raw data'!$C$1:$CZ$1,0))="","-",INDEX('ce raw data'!$C$2:$CZ$3000,MATCH(1,INDEX(('ce raw data'!$A$2:$A$3000=C632)*('ce raw data'!$B$2:$B$3000=$B689),,),0),MATCH(I635,'ce raw data'!$C$1:$CZ$1,0))),"-")</f>
        <v>-</v>
      </c>
      <c r="J689" s="8" t="str">
        <f>IFERROR(IF(INDEX('ce raw data'!$C$2:$CZ$3000,MATCH(1,INDEX(('ce raw data'!$A$2:$A$3000=C632)*('ce raw data'!$B$2:$B$3000=$B689),,),0),MATCH(J635,'ce raw data'!$C$1:$CZ$1,0))="","-",INDEX('ce raw data'!$C$2:$CZ$3000,MATCH(1,INDEX(('ce raw data'!$A$2:$A$3000=C632)*('ce raw data'!$B$2:$B$3000=$B689),,),0),MATCH(J635,'ce raw data'!$C$1:$CZ$1,0))),"-")</f>
        <v>-</v>
      </c>
      <c r="K689" s="8" t="str">
        <f>IFERROR(IF(INDEX('ce raw data'!$C$2:$CZ$3000,MATCH(1,INDEX(('ce raw data'!$A$2:$A$3000=C632)*('ce raw data'!$B$2:$B$3000=$B689),,),0),MATCH(K635,'ce raw data'!$C$1:$CZ$1,0))="","-",INDEX('ce raw data'!$C$2:$CZ$3000,MATCH(1,INDEX(('ce raw data'!$A$2:$A$3000=C632)*('ce raw data'!$B$2:$B$3000=$B689),,),0),MATCH(K635,'ce raw data'!$C$1:$CZ$1,0))),"-")</f>
        <v>-</v>
      </c>
      <c r="L689" s="8" t="str">
        <f>IFERROR(IF(INDEX('ce raw data'!$C$2:$CZ$3000,MATCH(1,INDEX(('ce raw data'!$A$2:$A$3000=C632)*('ce raw data'!$B$2:$B$3000=$B689),,),0),MATCH(L635,'ce raw data'!$C$1:$CZ$1,0))="","-",INDEX('ce raw data'!$C$2:$CZ$3000,MATCH(1,INDEX(('ce raw data'!$A$2:$A$3000=C632)*('ce raw data'!$B$2:$B$3000=$B689),,),0),MATCH(L635,'ce raw data'!$C$1:$CZ$1,0))),"-")</f>
        <v>-</v>
      </c>
      <c r="M689" s="8" t="str">
        <f>IFERROR(IF(INDEX('ce raw data'!$C$2:$CZ$3000,MATCH(1,INDEX(('ce raw data'!$A$2:$A$3000=C632)*('ce raw data'!$B$2:$B$3000=$B689),,),0),MATCH(M635,'ce raw data'!$C$1:$CZ$1,0))="","-",INDEX('ce raw data'!$C$2:$CZ$3000,MATCH(1,INDEX(('ce raw data'!$A$2:$A$3000=C632)*('ce raw data'!$B$2:$B$3000=$B689),,),0),MATCH(M635,'ce raw data'!$C$1:$CZ$1,0))),"-")</f>
        <v>-</v>
      </c>
      <c r="N689" s="8" t="str">
        <f>IFERROR(IF(INDEX('ce raw data'!$C$2:$CZ$3000,MATCH(1,INDEX(('ce raw data'!$A$2:$A$3000=C632)*('ce raw data'!$B$2:$B$3000=$B689),,),0),MATCH(N635,'ce raw data'!$C$1:$CZ$1,0))="","-",INDEX('ce raw data'!$C$2:$CZ$3000,MATCH(1,INDEX(('ce raw data'!$A$2:$A$3000=C632)*('ce raw data'!$B$2:$B$3000=$B689),,),0),MATCH(N635,'ce raw data'!$C$1:$CZ$1,0))),"-")</f>
        <v>-</v>
      </c>
    </row>
    <row r="690" spans="2:14" x14ac:dyDescent="0.4">
      <c r="B690" s="24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</row>
    <row r="691" spans="2:14" x14ac:dyDescent="0.4">
      <c r="B691" s="24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</row>
    <row r="692" spans="2:14" x14ac:dyDescent="0.4">
      <c r="B692" s="24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</row>
    <row r="693" spans="2:14" x14ac:dyDescent="0.4">
      <c r="B693" s="24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</row>
    <row r="694" spans="2:14" x14ac:dyDescent="0.4">
      <c r="B694" s="27" t="s">
        <v>1</v>
      </c>
      <c r="C694" s="23">
        <f ca="1">TODAY()</f>
        <v>44028</v>
      </c>
      <c r="F694" s="31" t="s">
        <v>2</v>
      </c>
      <c r="G694" s="31"/>
      <c r="H694" s="4" t="str">
        <f>$H$1</f>
        <v/>
      </c>
      <c r="N694" s="1"/>
    </row>
    <row r="695" spans="2:14" x14ac:dyDescent="0.4">
      <c r="B695" s="5" t="s">
        <v>4</v>
      </c>
      <c r="C695" s="36" t="str">
        <f>IF(INDEX('ce raw data'!$A:$A,2+27*11)="","blank",INDEX('ce raw data'!$A:$A,2+27*11))</f>
        <v>blank</v>
      </c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</row>
    <row r="696" spans="2:14" ht="24.6" x14ac:dyDescent="0.4">
      <c r="B696" s="6" t="s">
        <v>5</v>
      </c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</row>
    <row r="697" spans="2:14" x14ac:dyDescent="0.4">
      <c r="B697" s="7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</row>
    <row r="698" spans="2:14" x14ac:dyDescent="0.4">
      <c r="B698" s="5" t="s">
        <v>7</v>
      </c>
      <c r="C698" s="21" t="s">
        <v>8</v>
      </c>
      <c r="D698" s="21" t="s">
        <v>9</v>
      </c>
      <c r="E698" s="21" t="s">
        <v>40</v>
      </c>
      <c r="F698" s="21" t="s">
        <v>41</v>
      </c>
      <c r="G698" s="21" t="s">
        <v>42</v>
      </c>
      <c r="H698" s="21" t="s">
        <v>43</v>
      </c>
      <c r="I698" s="21" t="s">
        <v>44</v>
      </c>
      <c r="J698" s="21" t="s">
        <v>45</v>
      </c>
      <c r="K698" s="21" t="s">
        <v>46</v>
      </c>
      <c r="L698" s="21" t="s">
        <v>47</v>
      </c>
      <c r="M698" s="21" t="s">
        <v>48</v>
      </c>
      <c r="N698" s="21" t="s">
        <v>49</v>
      </c>
    </row>
    <row r="699" spans="2:14" hidden="1" x14ac:dyDescent="0.4">
      <c r="B699" s="28"/>
      <c r="C699" s="28" t="str">
        <f>IFERROR(IF(INDEX('ce raw data'!$C$2:$CZ$3000,MATCH(1,INDEX(('ce raw data'!$A$2:$A$3000=C695)*('ce raw data'!$B$2:$B$3000=$B700),,),0),MATCH(SUBSTITUTE(C698,"Allele","Height"),'ce raw data'!$C$1:$CZ$1,0))="","-",INDEX('ce raw data'!$C$2:$CZ$3000,MATCH(1,INDEX(('ce raw data'!$A$2:$A$3000=C695)*('ce raw data'!$B$2:$B$3000=$B700),,),0),MATCH(SUBSTITUTE(C698,"Allele","Height"),'ce raw data'!$C$1:$CZ$1,0))),"-")</f>
        <v>-</v>
      </c>
      <c r="D699" s="28" t="str">
        <f>IFERROR(IF(INDEX('ce raw data'!$C$2:$CZ$3000,MATCH(1,INDEX(('ce raw data'!$A$2:$A$3000=C695)*('ce raw data'!$B$2:$B$3000=$B700),,),0),MATCH(SUBSTITUTE(D698,"Allele","Height"),'ce raw data'!$C$1:$CZ$1,0))="","-",INDEX('ce raw data'!$C$2:$CZ$3000,MATCH(1,INDEX(('ce raw data'!$A$2:$A$3000=C695)*('ce raw data'!$B$2:$B$3000=$B700),,),0),MATCH(SUBSTITUTE(D698,"Allele","Height"),'ce raw data'!$C$1:$CZ$1,0))),"-")</f>
        <v>-</v>
      </c>
      <c r="E699" s="28" t="str">
        <f>IFERROR(IF(INDEX('ce raw data'!$C$2:$CZ$3000,MATCH(1,INDEX(('ce raw data'!$A$2:$A$3000=C695)*('ce raw data'!$B$2:$B$3000=$B700),,),0),MATCH(SUBSTITUTE(E698,"Allele","Height"),'ce raw data'!$C$1:$CZ$1,0))="","-",INDEX('ce raw data'!$C$2:$CZ$3000,MATCH(1,INDEX(('ce raw data'!$A$2:$A$3000=C695)*('ce raw data'!$B$2:$B$3000=$B700),,),0),MATCH(SUBSTITUTE(E698,"Allele","Height"),'ce raw data'!$C$1:$CZ$1,0))),"-")</f>
        <v>-</v>
      </c>
      <c r="F699" s="28" t="str">
        <f>IFERROR(IF(INDEX('ce raw data'!$C$2:$CZ$3000,MATCH(1,INDEX(('ce raw data'!$A$2:$A$3000=C695)*('ce raw data'!$B$2:$B$3000=$B700),,),0),MATCH(SUBSTITUTE(F698,"Allele","Height"),'ce raw data'!$C$1:$CZ$1,0))="","-",INDEX('ce raw data'!$C$2:$CZ$3000,MATCH(1,INDEX(('ce raw data'!$A$2:$A$3000=C695)*('ce raw data'!$B$2:$B$3000=$B700),,),0),MATCH(SUBSTITUTE(F698,"Allele","Height"),'ce raw data'!$C$1:$CZ$1,0))),"-")</f>
        <v>-</v>
      </c>
      <c r="G699" s="28" t="str">
        <f>IFERROR(IF(INDEX('ce raw data'!$C$2:$CZ$3000,MATCH(1,INDEX(('ce raw data'!$A$2:$A$3000=C695)*('ce raw data'!$B$2:$B$3000=$B700),,),0),MATCH(SUBSTITUTE(G698,"Allele","Height"),'ce raw data'!$C$1:$CZ$1,0))="","-",INDEX('ce raw data'!$C$2:$CZ$3000,MATCH(1,INDEX(('ce raw data'!$A$2:$A$3000=C695)*('ce raw data'!$B$2:$B$3000=$B700),,),0),MATCH(SUBSTITUTE(G698,"Allele","Height"),'ce raw data'!$C$1:$CZ$1,0))),"-")</f>
        <v>-</v>
      </c>
      <c r="H699" s="28" t="str">
        <f>IFERROR(IF(INDEX('ce raw data'!$C$2:$CZ$3000,MATCH(1,INDEX(('ce raw data'!$A$2:$A$3000=C695)*('ce raw data'!$B$2:$B$3000=$B700),,),0),MATCH(SUBSTITUTE(H698,"Allele","Height"),'ce raw data'!$C$1:$CZ$1,0))="","-",INDEX('ce raw data'!$C$2:$CZ$3000,MATCH(1,INDEX(('ce raw data'!$A$2:$A$3000=C695)*('ce raw data'!$B$2:$B$3000=$B700),,),0),MATCH(SUBSTITUTE(H698,"Allele","Height"),'ce raw data'!$C$1:$CZ$1,0))),"-")</f>
        <v>-</v>
      </c>
      <c r="I699" s="28" t="str">
        <f>IFERROR(IF(INDEX('ce raw data'!$C$2:$CZ$3000,MATCH(1,INDEX(('ce raw data'!$A$2:$A$3000=C695)*('ce raw data'!$B$2:$B$3000=$B700),,),0),MATCH(SUBSTITUTE(I698,"Allele","Height"),'ce raw data'!$C$1:$CZ$1,0))="","-",INDEX('ce raw data'!$C$2:$CZ$3000,MATCH(1,INDEX(('ce raw data'!$A$2:$A$3000=C695)*('ce raw data'!$B$2:$B$3000=$B700),,),0),MATCH(SUBSTITUTE(I698,"Allele","Height"),'ce raw data'!$C$1:$CZ$1,0))),"-")</f>
        <v>-</v>
      </c>
      <c r="J699" s="28" t="str">
        <f>IFERROR(IF(INDEX('ce raw data'!$C$2:$CZ$3000,MATCH(1,INDEX(('ce raw data'!$A$2:$A$3000=C695)*('ce raw data'!$B$2:$B$3000=$B700),,),0),MATCH(SUBSTITUTE(J698,"Allele","Height"),'ce raw data'!$C$1:$CZ$1,0))="","-",INDEX('ce raw data'!$C$2:$CZ$3000,MATCH(1,INDEX(('ce raw data'!$A$2:$A$3000=C695)*('ce raw data'!$B$2:$B$3000=$B700),,),0),MATCH(SUBSTITUTE(J698,"Allele","Height"),'ce raw data'!$C$1:$CZ$1,0))),"-")</f>
        <v>-</v>
      </c>
      <c r="K699" s="28" t="str">
        <f>IFERROR(IF(INDEX('ce raw data'!$C$2:$CZ$3000,MATCH(1,INDEX(('ce raw data'!$A$2:$A$3000=C695)*('ce raw data'!$B$2:$B$3000=$B700),,),0),MATCH(SUBSTITUTE(K698,"Allele","Height"),'ce raw data'!$C$1:$CZ$1,0))="","-",INDEX('ce raw data'!$C$2:$CZ$3000,MATCH(1,INDEX(('ce raw data'!$A$2:$A$3000=C695)*('ce raw data'!$B$2:$B$3000=$B700),,),0),MATCH(SUBSTITUTE(K698,"Allele","Height"),'ce raw data'!$C$1:$CZ$1,0))),"-")</f>
        <v>-</v>
      </c>
      <c r="L699" s="28" t="str">
        <f>IFERROR(IF(INDEX('ce raw data'!$C$2:$CZ$3000,MATCH(1,INDEX(('ce raw data'!$A$2:$A$3000=C695)*('ce raw data'!$B$2:$B$3000=$B700),,),0),MATCH(SUBSTITUTE(L698,"Allele","Height"),'ce raw data'!$C$1:$CZ$1,0))="","-",INDEX('ce raw data'!$C$2:$CZ$3000,MATCH(1,INDEX(('ce raw data'!$A$2:$A$3000=C695)*('ce raw data'!$B$2:$B$3000=$B700),,),0),MATCH(SUBSTITUTE(L698,"Allele","Height"),'ce raw data'!$C$1:$CZ$1,0))),"-")</f>
        <v>-</v>
      </c>
      <c r="M699" s="28" t="str">
        <f>IFERROR(IF(INDEX('ce raw data'!$C$2:$CZ$3000,MATCH(1,INDEX(('ce raw data'!$A$2:$A$3000=C695)*('ce raw data'!$B$2:$B$3000=$B700),,),0),MATCH(SUBSTITUTE(M698,"Allele","Height"),'ce raw data'!$C$1:$CZ$1,0))="","-",INDEX('ce raw data'!$C$2:$CZ$3000,MATCH(1,INDEX(('ce raw data'!$A$2:$A$3000=C695)*('ce raw data'!$B$2:$B$3000=$B700),,),0),MATCH(SUBSTITUTE(M698,"Allele","Height"),'ce raw data'!$C$1:$CZ$1,0))),"-")</f>
        <v>-</v>
      </c>
      <c r="N699" s="28" t="str">
        <f>IFERROR(IF(INDEX('ce raw data'!$C$2:$CZ$3000,MATCH(1,INDEX(('ce raw data'!$A$2:$A$3000=C695)*('ce raw data'!$B$2:$B$3000=$B700),,),0),MATCH(SUBSTITUTE(N698,"Allele","Height"),'ce raw data'!$C$1:$CZ$1,0))="","-",INDEX('ce raw data'!$C$2:$CZ$3000,MATCH(1,INDEX(('ce raw data'!$A$2:$A$3000=C695)*('ce raw data'!$B$2:$B$3000=$B700),,),0),MATCH(SUBSTITUTE(N698,"Allele","Height"),'ce raw data'!$C$1:$CZ$1,0))),"-")</f>
        <v>-</v>
      </c>
    </row>
    <row r="700" spans="2:14" x14ac:dyDescent="0.4">
      <c r="B700" s="10" t="str">
        <f>'Allele Call Table'!$A$71</f>
        <v>AMEL</v>
      </c>
      <c r="C700" s="8" t="str">
        <f>IFERROR(IF(INDEX('ce raw data'!$C$2:$CZ$3000,MATCH(1,INDEX(('ce raw data'!$A$2:$A$3000=C695)*('ce raw data'!$B$2:$B$3000=$B700),,),0),MATCH(C698,'ce raw data'!$C$1:$CZ$1,0))="","-",INDEX('ce raw data'!$C$2:$CZ$3000,MATCH(1,INDEX(('ce raw data'!$A$2:$A$3000=C695)*('ce raw data'!$B$2:$B$3000=$B700),,),0),MATCH(C698,'ce raw data'!$C$1:$CZ$1,0))),"-")</f>
        <v>-</v>
      </c>
      <c r="D700" s="8" t="str">
        <f>IFERROR(IF(INDEX('ce raw data'!$C$2:$CZ$3000,MATCH(1,INDEX(('ce raw data'!$A$2:$A$3000=C695)*('ce raw data'!$B$2:$B$3000=$B700),,),0),MATCH(D698,'ce raw data'!$C$1:$CZ$1,0))="","-",INDEX('ce raw data'!$C$2:$CZ$3000,MATCH(1,INDEX(('ce raw data'!$A$2:$A$3000=C695)*('ce raw data'!$B$2:$B$3000=$B700),,),0),MATCH(D698,'ce raw data'!$C$1:$CZ$1,0))),"-")</f>
        <v>-</v>
      </c>
      <c r="E700" s="8" t="str">
        <f>IFERROR(IF(INDEX('ce raw data'!$C$2:$CZ$3000,MATCH(1,INDEX(('ce raw data'!$A$2:$A$3000=C695)*('ce raw data'!$B$2:$B$3000=$B700),,),0),MATCH(E698,'ce raw data'!$C$1:$CZ$1,0))="","-",INDEX('ce raw data'!$C$2:$CZ$3000,MATCH(1,INDEX(('ce raw data'!$A$2:$A$3000=C695)*('ce raw data'!$B$2:$B$3000=$B700),,),0),MATCH(E698,'ce raw data'!$C$1:$CZ$1,0))),"-")</f>
        <v>-</v>
      </c>
      <c r="F700" s="8" t="str">
        <f>IFERROR(IF(INDEX('ce raw data'!$C$2:$CZ$3000,MATCH(1,INDEX(('ce raw data'!$A$2:$A$3000=C695)*('ce raw data'!$B$2:$B$3000=$B700),,),0),MATCH(F698,'ce raw data'!$C$1:$CZ$1,0))="","-",INDEX('ce raw data'!$C$2:$CZ$3000,MATCH(1,INDEX(('ce raw data'!$A$2:$A$3000=C695)*('ce raw data'!$B$2:$B$3000=$B700),,),0),MATCH(F698,'ce raw data'!$C$1:$CZ$1,0))),"-")</f>
        <v>-</v>
      </c>
      <c r="G700" s="8" t="str">
        <f>IFERROR(IF(INDEX('ce raw data'!$C$2:$CZ$3000,MATCH(1,INDEX(('ce raw data'!$A$2:$A$3000=C695)*('ce raw data'!$B$2:$B$3000=$B700),,),0),MATCH(G698,'ce raw data'!$C$1:$CZ$1,0))="","-",INDEX('ce raw data'!$C$2:$CZ$3000,MATCH(1,INDEX(('ce raw data'!$A$2:$A$3000=C695)*('ce raw data'!$B$2:$B$3000=$B700),,),0),MATCH(G698,'ce raw data'!$C$1:$CZ$1,0))),"-")</f>
        <v>-</v>
      </c>
      <c r="H700" s="8" t="str">
        <f>IFERROR(IF(INDEX('ce raw data'!$C$2:$CZ$3000,MATCH(1,INDEX(('ce raw data'!$A$2:$A$3000=C695)*('ce raw data'!$B$2:$B$3000=$B700),,),0),MATCH(H698,'ce raw data'!$C$1:$CZ$1,0))="","-",INDEX('ce raw data'!$C$2:$CZ$3000,MATCH(1,INDEX(('ce raw data'!$A$2:$A$3000=C695)*('ce raw data'!$B$2:$B$3000=$B700),,),0),MATCH(H698,'ce raw data'!$C$1:$CZ$1,0))),"-")</f>
        <v>-</v>
      </c>
      <c r="I700" s="8" t="str">
        <f>IFERROR(IF(INDEX('ce raw data'!$C$2:$CZ$3000,MATCH(1,INDEX(('ce raw data'!$A$2:$A$3000=C695)*('ce raw data'!$B$2:$B$3000=$B700),,),0),MATCH(I698,'ce raw data'!$C$1:$CZ$1,0))="","-",INDEX('ce raw data'!$C$2:$CZ$3000,MATCH(1,INDEX(('ce raw data'!$A$2:$A$3000=C695)*('ce raw data'!$B$2:$B$3000=$B700),,),0),MATCH(I698,'ce raw data'!$C$1:$CZ$1,0))),"-")</f>
        <v>-</v>
      </c>
      <c r="J700" s="8" t="str">
        <f>IFERROR(IF(INDEX('ce raw data'!$C$2:$CZ$3000,MATCH(1,INDEX(('ce raw data'!$A$2:$A$3000=C695)*('ce raw data'!$B$2:$B$3000=$B700),,),0),MATCH(J698,'ce raw data'!$C$1:$CZ$1,0))="","-",INDEX('ce raw data'!$C$2:$CZ$3000,MATCH(1,INDEX(('ce raw data'!$A$2:$A$3000=C695)*('ce raw data'!$B$2:$B$3000=$B700),,),0),MATCH(J698,'ce raw data'!$C$1:$CZ$1,0))),"-")</f>
        <v>-</v>
      </c>
      <c r="K700" s="8" t="str">
        <f>IFERROR(IF(INDEX('ce raw data'!$C$2:$CZ$3000,MATCH(1,INDEX(('ce raw data'!$A$2:$A$3000=C695)*('ce raw data'!$B$2:$B$3000=$B700),,),0),MATCH(K698,'ce raw data'!$C$1:$CZ$1,0))="","-",INDEX('ce raw data'!$C$2:$CZ$3000,MATCH(1,INDEX(('ce raw data'!$A$2:$A$3000=C695)*('ce raw data'!$B$2:$B$3000=$B700),,),0),MATCH(K698,'ce raw data'!$C$1:$CZ$1,0))),"-")</f>
        <v>-</v>
      </c>
      <c r="L700" s="8" t="str">
        <f>IFERROR(IF(INDEX('ce raw data'!$C$2:$CZ$3000,MATCH(1,INDEX(('ce raw data'!$A$2:$A$3000=C695)*('ce raw data'!$B$2:$B$3000=$B700),,),0),MATCH(L698,'ce raw data'!$C$1:$CZ$1,0))="","-",INDEX('ce raw data'!$C$2:$CZ$3000,MATCH(1,INDEX(('ce raw data'!$A$2:$A$3000=C695)*('ce raw data'!$B$2:$B$3000=$B700),,),0),MATCH(L698,'ce raw data'!$C$1:$CZ$1,0))),"-")</f>
        <v>-</v>
      </c>
      <c r="M700" s="8" t="str">
        <f>IFERROR(IF(INDEX('ce raw data'!$C$2:$CZ$3000,MATCH(1,INDEX(('ce raw data'!$A$2:$A$3000=C695)*('ce raw data'!$B$2:$B$3000=$B700),,),0),MATCH(M698,'ce raw data'!$C$1:$CZ$1,0))="","-",INDEX('ce raw data'!$C$2:$CZ$3000,MATCH(1,INDEX(('ce raw data'!$A$2:$A$3000=C695)*('ce raw data'!$B$2:$B$3000=$B700),,),0),MATCH(M698,'ce raw data'!$C$1:$CZ$1,0))),"-")</f>
        <v>-</v>
      </c>
      <c r="N700" s="8" t="str">
        <f>IFERROR(IF(INDEX('ce raw data'!$C$2:$CZ$3000,MATCH(1,INDEX(('ce raw data'!$A$2:$A$3000=C695)*('ce raw data'!$B$2:$B$3000=$B700),,),0),MATCH(N698,'ce raw data'!$C$1:$CZ$1,0))="","-",INDEX('ce raw data'!$C$2:$CZ$3000,MATCH(1,INDEX(('ce raw data'!$A$2:$A$3000=C695)*('ce raw data'!$B$2:$B$3000=$B700),,),0),MATCH(N698,'ce raw data'!$C$1:$CZ$1,0))),"-")</f>
        <v>-</v>
      </c>
    </row>
    <row r="701" spans="2:14" hidden="1" x14ac:dyDescent="0.4">
      <c r="B701" s="10"/>
      <c r="C701" s="8" t="str">
        <f>IFERROR(IF(INDEX('ce raw data'!$C$2:$CZ$3000,MATCH(1,INDEX(('ce raw data'!$A$2:$A$3000=C695)*('ce raw data'!$B$2:$B$3000=$B702),,),0),MATCH(SUBSTITUTE(C698,"Allele","Height"),'ce raw data'!$C$1:$CZ$1,0))="","-",INDEX('ce raw data'!$C$2:$CZ$3000,MATCH(1,INDEX(('ce raw data'!$A$2:$A$3000=C695)*('ce raw data'!$B$2:$B$3000=$B702),,),0),MATCH(SUBSTITUTE(C698,"Allele","Height"),'ce raw data'!$C$1:$CZ$1,0))),"-")</f>
        <v>-</v>
      </c>
      <c r="D701" s="8" t="str">
        <f>IFERROR(IF(INDEX('ce raw data'!$C$2:$CZ$3000,MATCH(1,INDEX(('ce raw data'!$A$2:$A$3000=C695)*('ce raw data'!$B$2:$B$3000=$B702),,),0),MATCH(SUBSTITUTE(D698,"Allele","Height"),'ce raw data'!$C$1:$CZ$1,0))="","-",INDEX('ce raw data'!$C$2:$CZ$3000,MATCH(1,INDEX(('ce raw data'!$A$2:$A$3000=C695)*('ce raw data'!$B$2:$B$3000=$B702),,),0),MATCH(SUBSTITUTE(D698,"Allele","Height"),'ce raw data'!$C$1:$CZ$1,0))),"-")</f>
        <v>-</v>
      </c>
      <c r="E701" s="8" t="str">
        <f>IFERROR(IF(INDEX('ce raw data'!$C$2:$CZ$3000,MATCH(1,INDEX(('ce raw data'!$A$2:$A$3000=C695)*('ce raw data'!$B$2:$B$3000=$B702),,),0),MATCH(SUBSTITUTE(E698,"Allele","Height"),'ce raw data'!$C$1:$CZ$1,0))="","-",INDEX('ce raw data'!$C$2:$CZ$3000,MATCH(1,INDEX(('ce raw data'!$A$2:$A$3000=C695)*('ce raw data'!$B$2:$B$3000=$B702),,),0),MATCH(SUBSTITUTE(E698,"Allele","Height"),'ce raw data'!$C$1:$CZ$1,0))),"-")</f>
        <v>-</v>
      </c>
      <c r="F701" s="8" t="str">
        <f>IFERROR(IF(INDEX('ce raw data'!$C$2:$CZ$3000,MATCH(1,INDEX(('ce raw data'!$A$2:$A$3000=C695)*('ce raw data'!$B$2:$B$3000=$B702),,),0),MATCH(SUBSTITUTE(F698,"Allele","Height"),'ce raw data'!$C$1:$CZ$1,0))="","-",INDEX('ce raw data'!$C$2:$CZ$3000,MATCH(1,INDEX(('ce raw data'!$A$2:$A$3000=C695)*('ce raw data'!$B$2:$B$3000=$B702),,),0),MATCH(SUBSTITUTE(F698,"Allele","Height"),'ce raw data'!$C$1:$CZ$1,0))),"-")</f>
        <v>-</v>
      </c>
      <c r="G701" s="8" t="str">
        <f>IFERROR(IF(INDEX('ce raw data'!$C$2:$CZ$3000,MATCH(1,INDEX(('ce raw data'!$A$2:$A$3000=C695)*('ce raw data'!$B$2:$B$3000=$B702),,),0),MATCH(SUBSTITUTE(G698,"Allele","Height"),'ce raw data'!$C$1:$CZ$1,0))="","-",INDEX('ce raw data'!$C$2:$CZ$3000,MATCH(1,INDEX(('ce raw data'!$A$2:$A$3000=C695)*('ce raw data'!$B$2:$B$3000=$B702),,),0),MATCH(SUBSTITUTE(G698,"Allele","Height"),'ce raw data'!$C$1:$CZ$1,0))),"-")</f>
        <v>-</v>
      </c>
      <c r="H701" s="8" t="str">
        <f>IFERROR(IF(INDEX('ce raw data'!$C$2:$CZ$3000,MATCH(1,INDEX(('ce raw data'!$A$2:$A$3000=C695)*('ce raw data'!$B$2:$B$3000=$B702),,),0),MATCH(SUBSTITUTE(H698,"Allele","Height"),'ce raw data'!$C$1:$CZ$1,0))="","-",INDEX('ce raw data'!$C$2:$CZ$3000,MATCH(1,INDEX(('ce raw data'!$A$2:$A$3000=C695)*('ce raw data'!$B$2:$B$3000=$B702),,),0),MATCH(SUBSTITUTE(H698,"Allele","Height"),'ce raw data'!$C$1:$CZ$1,0))),"-")</f>
        <v>-</v>
      </c>
      <c r="I701" s="8" t="str">
        <f>IFERROR(IF(INDEX('ce raw data'!$C$2:$CZ$3000,MATCH(1,INDEX(('ce raw data'!$A$2:$A$3000=C695)*('ce raw data'!$B$2:$B$3000=$B702),,),0),MATCH(SUBSTITUTE(I698,"Allele","Height"),'ce raw data'!$C$1:$CZ$1,0))="","-",INDEX('ce raw data'!$C$2:$CZ$3000,MATCH(1,INDEX(('ce raw data'!$A$2:$A$3000=C695)*('ce raw data'!$B$2:$B$3000=$B702),,),0),MATCH(SUBSTITUTE(I698,"Allele","Height"),'ce raw data'!$C$1:$CZ$1,0))),"-")</f>
        <v>-</v>
      </c>
      <c r="J701" s="8" t="str">
        <f>IFERROR(IF(INDEX('ce raw data'!$C$2:$CZ$3000,MATCH(1,INDEX(('ce raw data'!$A$2:$A$3000=C695)*('ce raw data'!$B$2:$B$3000=$B702),,),0),MATCH(SUBSTITUTE(J698,"Allele","Height"),'ce raw data'!$C$1:$CZ$1,0))="","-",INDEX('ce raw data'!$C$2:$CZ$3000,MATCH(1,INDEX(('ce raw data'!$A$2:$A$3000=C695)*('ce raw data'!$B$2:$B$3000=$B702),,),0),MATCH(SUBSTITUTE(J698,"Allele","Height"),'ce raw data'!$C$1:$CZ$1,0))),"-")</f>
        <v>-</v>
      </c>
      <c r="K701" s="8" t="str">
        <f>IFERROR(IF(INDEX('ce raw data'!$C$2:$CZ$3000,MATCH(1,INDEX(('ce raw data'!$A$2:$A$3000=C695)*('ce raw data'!$B$2:$B$3000=$B702),,),0),MATCH(SUBSTITUTE(K698,"Allele","Height"),'ce raw data'!$C$1:$CZ$1,0))="","-",INDEX('ce raw data'!$C$2:$CZ$3000,MATCH(1,INDEX(('ce raw data'!$A$2:$A$3000=C695)*('ce raw data'!$B$2:$B$3000=$B702),,),0),MATCH(SUBSTITUTE(K698,"Allele","Height"),'ce raw data'!$C$1:$CZ$1,0))),"-")</f>
        <v>-</v>
      </c>
      <c r="L701" s="8" t="str">
        <f>IFERROR(IF(INDEX('ce raw data'!$C$2:$CZ$3000,MATCH(1,INDEX(('ce raw data'!$A$2:$A$3000=C695)*('ce raw data'!$B$2:$B$3000=$B702),,),0),MATCH(SUBSTITUTE(L698,"Allele","Height"),'ce raw data'!$C$1:$CZ$1,0))="","-",INDEX('ce raw data'!$C$2:$CZ$3000,MATCH(1,INDEX(('ce raw data'!$A$2:$A$3000=C695)*('ce raw data'!$B$2:$B$3000=$B702),,),0),MATCH(SUBSTITUTE(L698,"Allele","Height"),'ce raw data'!$C$1:$CZ$1,0))),"-")</f>
        <v>-</v>
      </c>
      <c r="M701" s="8" t="str">
        <f>IFERROR(IF(INDEX('ce raw data'!$C$2:$CZ$3000,MATCH(1,INDEX(('ce raw data'!$A$2:$A$3000=C695)*('ce raw data'!$B$2:$B$3000=$B702),,),0),MATCH(SUBSTITUTE(M698,"Allele","Height"),'ce raw data'!$C$1:$CZ$1,0))="","-",INDEX('ce raw data'!$C$2:$CZ$3000,MATCH(1,INDEX(('ce raw data'!$A$2:$A$3000=C695)*('ce raw data'!$B$2:$B$3000=$B702),,),0),MATCH(SUBSTITUTE(M698,"Allele","Height"),'ce raw data'!$C$1:$CZ$1,0))),"-")</f>
        <v>-</v>
      </c>
      <c r="N701" s="8" t="str">
        <f>IFERROR(IF(INDEX('ce raw data'!$C$2:$CZ$3000,MATCH(1,INDEX(('ce raw data'!$A$2:$A$3000=C695)*('ce raw data'!$B$2:$B$3000=$B702),,),0),MATCH(SUBSTITUTE(N698,"Allele","Height"),'ce raw data'!$C$1:$CZ$1,0))="","-",INDEX('ce raw data'!$C$2:$CZ$3000,MATCH(1,INDEX(('ce raw data'!$A$2:$A$3000=C695)*('ce raw data'!$B$2:$B$3000=$B702),,),0),MATCH(SUBSTITUTE(N698,"Allele","Height"),'ce raw data'!$C$1:$CZ$1,0))),"-")</f>
        <v>-</v>
      </c>
    </row>
    <row r="702" spans="2:14" x14ac:dyDescent="0.4">
      <c r="B702" s="10" t="str">
        <f>'Allele Call Table'!$A$73</f>
        <v>D3S1358</v>
      </c>
      <c r="C702" s="8" t="str">
        <f>IFERROR(IF(INDEX('ce raw data'!$C$2:$CZ$3000,MATCH(1,INDEX(('ce raw data'!$A$2:$A$3000=C695)*('ce raw data'!$B$2:$B$3000=$B702),,),0),MATCH(C698,'ce raw data'!$C$1:$CZ$1,0))="","-",INDEX('ce raw data'!$C$2:$CZ$3000,MATCH(1,INDEX(('ce raw data'!$A$2:$A$3000=C695)*('ce raw data'!$B$2:$B$3000=$B702),,),0),MATCH(C698,'ce raw data'!$C$1:$CZ$1,0))),"-")</f>
        <v>-</v>
      </c>
      <c r="D702" s="8" t="str">
        <f>IFERROR(IF(INDEX('ce raw data'!$C$2:$CZ$3000,MATCH(1,INDEX(('ce raw data'!$A$2:$A$3000=C695)*('ce raw data'!$B$2:$B$3000=$B702),,),0),MATCH(D698,'ce raw data'!$C$1:$CZ$1,0))="","-",INDEX('ce raw data'!$C$2:$CZ$3000,MATCH(1,INDEX(('ce raw data'!$A$2:$A$3000=C695)*('ce raw data'!$B$2:$B$3000=$B702),,),0),MATCH(D698,'ce raw data'!$C$1:$CZ$1,0))),"-")</f>
        <v>-</v>
      </c>
      <c r="E702" s="8" t="str">
        <f>IFERROR(IF(INDEX('ce raw data'!$C$2:$CZ$3000,MATCH(1,INDEX(('ce raw data'!$A$2:$A$3000=C695)*('ce raw data'!$B$2:$B$3000=$B702),,),0),MATCH(E698,'ce raw data'!$C$1:$CZ$1,0))="","-",INDEX('ce raw data'!$C$2:$CZ$3000,MATCH(1,INDEX(('ce raw data'!$A$2:$A$3000=C695)*('ce raw data'!$B$2:$B$3000=$B702),,),0),MATCH(E698,'ce raw data'!$C$1:$CZ$1,0))),"-")</f>
        <v>-</v>
      </c>
      <c r="F702" s="8" t="str">
        <f>IFERROR(IF(INDEX('ce raw data'!$C$2:$CZ$3000,MATCH(1,INDEX(('ce raw data'!$A$2:$A$3000=C695)*('ce raw data'!$B$2:$B$3000=$B702),,),0),MATCH(F698,'ce raw data'!$C$1:$CZ$1,0))="","-",INDEX('ce raw data'!$C$2:$CZ$3000,MATCH(1,INDEX(('ce raw data'!$A$2:$A$3000=C695)*('ce raw data'!$B$2:$B$3000=$B702),,),0),MATCH(F698,'ce raw data'!$C$1:$CZ$1,0))),"-")</f>
        <v>-</v>
      </c>
      <c r="G702" s="8" t="str">
        <f>IFERROR(IF(INDEX('ce raw data'!$C$2:$CZ$3000,MATCH(1,INDEX(('ce raw data'!$A$2:$A$3000=C695)*('ce raw data'!$B$2:$B$3000=$B702),,),0),MATCH(G698,'ce raw data'!$C$1:$CZ$1,0))="","-",INDEX('ce raw data'!$C$2:$CZ$3000,MATCH(1,INDEX(('ce raw data'!$A$2:$A$3000=C695)*('ce raw data'!$B$2:$B$3000=$B702),,),0),MATCH(G698,'ce raw data'!$C$1:$CZ$1,0))),"-")</f>
        <v>-</v>
      </c>
      <c r="H702" s="8" t="str">
        <f>IFERROR(IF(INDEX('ce raw data'!$C$2:$CZ$3000,MATCH(1,INDEX(('ce raw data'!$A$2:$A$3000=C695)*('ce raw data'!$B$2:$B$3000=$B702),,),0),MATCH(H698,'ce raw data'!$C$1:$CZ$1,0))="","-",INDEX('ce raw data'!$C$2:$CZ$3000,MATCH(1,INDEX(('ce raw data'!$A$2:$A$3000=C695)*('ce raw data'!$B$2:$B$3000=$B702),,),0),MATCH(H698,'ce raw data'!$C$1:$CZ$1,0))),"-")</f>
        <v>-</v>
      </c>
      <c r="I702" s="8" t="str">
        <f>IFERROR(IF(INDEX('ce raw data'!$C$2:$CZ$3000,MATCH(1,INDEX(('ce raw data'!$A$2:$A$3000=C695)*('ce raw data'!$B$2:$B$3000=$B702),,),0),MATCH(I698,'ce raw data'!$C$1:$CZ$1,0))="","-",INDEX('ce raw data'!$C$2:$CZ$3000,MATCH(1,INDEX(('ce raw data'!$A$2:$A$3000=C695)*('ce raw data'!$B$2:$B$3000=$B702),,),0),MATCH(I698,'ce raw data'!$C$1:$CZ$1,0))),"-")</f>
        <v>-</v>
      </c>
      <c r="J702" s="8" t="str">
        <f>IFERROR(IF(INDEX('ce raw data'!$C$2:$CZ$3000,MATCH(1,INDEX(('ce raw data'!$A$2:$A$3000=C695)*('ce raw data'!$B$2:$B$3000=$B702),,),0),MATCH(J698,'ce raw data'!$C$1:$CZ$1,0))="","-",INDEX('ce raw data'!$C$2:$CZ$3000,MATCH(1,INDEX(('ce raw data'!$A$2:$A$3000=C695)*('ce raw data'!$B$2:$B$3000=$B702),,),0),MATCH(J698,'ce raw data'!$C$1:$CZ$1,0))),"-")</f>
        <v>-</v>
      </c>
      <c r="K702" s="8" t="str">
        <f>IFERROR(IF(INDEX('ce raw data'!$C$2:$CZ$3000,MATCH(1,INDEX(('ce raw data'!$A$2:$A$3000=C695)*('ce raw data'!$B$2:$B$3000=$B702),,),0),MATCH(K698,'ce raw data'!$C$1:$CZ$1,0))="","-",INDEX('ce raw data'!$C$2:$CZ$3000,MATCH(1,INDEX(('ce raw data'!$A$2:$A$3000=C695)*('ce raw data'!$B$2:$B$3000=$B702),,),0),MATCH(K698,'ce raw data'!$C$1:$CZ$1,0))),"-")</f>
        <v>-</v>
      </c>
      <c r="L702" s="8" t="str">
        <f>IFERROR(IF(INDEX('ce raw data'!$C$2:$CZ$3000,MATCH(1,INDEX(('ce raw data'!$A$2:$A$3000=C695)*('ce raw data'!$B$2:$B$3000=$B702),,),0),MATCH(L698,'ce raw data'!$C$1:$CZ$1,0))="","-",INDEX('ce raw data'!$C$2:$CZ$3000,MATCH(1,INDEX(('ce raw data'!$A$2:$A$3000=C695)*('ce raw data'!$B$2:$B$3000=$B702),,),0),MATCH(L698,'ce raw data'!$C$1:$CZ$1,0))),"-")</f>
        <v>-</v>
      </c>
      <c r="M702" s="8" t="str">
        <f>IFERROR(IF(INDEX('ce raw data'!$C$2:$CZ$3000,MATCH(1,INDEX(('ce raw data'!$A$2:$A$3000=C695)*('ce raw data'!$B$2:$B$3000=$B702),,),0),MATCH(M698,'ce raw data'!$C$1:$CZ$1,0))="","-",INDEX('ce raw data'!$C$2:$CZ$3000,MATCH(1,INDEX(('ce raw data'!$A$2:$A$3000=C695)*('ce raw data'!$B$2:$B$3000=$B702),,),0),MATCH(M698,'ce raw data'!$C$1:$CZ$1,0))),"-")</f>
        <v>-</v>
      </c>
      <c r="N702" s="8" t="str">
        <f>IFERROR(IF(INDEX('ce raw data'!$C$2:$CZ$3000,MATCH(1,INDEX(('ce raw data'!$A$2:$A$3000=C695)*('ce raw data'!$B$2:$B$3000=$B702),,),0),MATCH(N698,'ce raw data'!$C$1:$CZ$1,0))="","-",INDEX('ce raw data'!$C$2:$CZ$3000,MATCH(1,INDEX(('ce raw data'!$A$2:$A$3000=C695)*('ce raw data'!$B$2:$B$3000=$B702),,),0),MATCH(N698,'ce raw data'!$C$1:$CZ$1,0))),"-")</f>
        <v>-</v>
      </c>
    </row>
    <row r="703" spans="2:14" hidden="1" x14ac:dyDescent="0.4">
      <c r="B703" s="10"/>
      <c r="C703" s="8" t="str">
        <f>IFERROR(IF(INDEX('ce raw data'!$C$2:$CZ$3000,MATCH(1,INDEX(('ce raw data'!$A$2:$A$3000=C695)*('ce raw data'!$B$2:$B$3000=$B704),,),0),MATCH(SUBSTITUTE(C698,"Allele","Height"),'ce raw data'!$C$1:$CZ$1,0))="","-",INDEX('ce raw data'!$C$2:$CZ$3000,MATCH(1,INDEX(('ce raw data'!$A$2:$A$3000=C695)*('ce raw data'!$B$2:$B$3000=$B704),,),0),MATCH(SUBSTITUTE(C698,"Allele","Height"),'ce raw data'!$C$1:$CZ$1,0))),"-")</f>
        <v>-</v>
      </c>
      <c r="D703" s="8" t="str">
        <f>IFERROR(IF(INDEX('ce raw data'!$C$2:$CZ$3000,MATCH(1,INDEX(('ce raw data'!$A$2:$A$3000=C695)*('ce raw data'!$B$2:$B$3000=$B704),,),0),MATCH(SUBSTITUTE(D698,"Allele","Height"),'ce raw data'!$C$1:$CZ$1,0))="","-",INDEX('ce raw data'!$C$2:$CZ$3000,MATCH(1,INDEX(('ce raw data'!$A$2:$A$3000=C695)*('ce raw data'!$B$2:$B$3000=$B704),,),0),MATCH(SUBSTITUTE(D698,"Allele","Height"),'ce raw data'!$C$1:$CZ$1,0))),"-")</f>
        <v>-</v>
      </c>
      <c r="E703" s="8" t="str">
        <f>IFERROR(IF(INDEX('ce raw data'!$C$2:$CZ$3000,MATCH(1,INDEX(('ce raw data'!$A$2:$A$3000=C695)*('ce raw data'!$B$2:$B$3000=$B704),,),0),MATCH(SUBSTITUTE(E698,"Allele","Height"),'ce raw data'!$C$1:$CZ$1,0))="","-",INDEX('ce raw data'!$C$2:$CZ$3000,MATCH(1,INDEX(('ce raw data'!$A$2:$A$3000=C695)*('ce raw data'!$B$2:$B$3000=$B704),,),0),MATCH(SUBSTITUTE(E698,"Allele","Height"),'ce raw data'!$C$1:$CZ$1,0))),"-")</f>
        <v>-</v>
      </c>
      <c r="F703" s="8" t="str">
        <f>IFERROR(IF(INDEX('ce raw data'!$C$2:$CZ$3000,MATCH(1,INDEX(('ce raw data'!$A$2:$A$3000=C695)*('ce raw data'!$B$2:$B$3000=$B704),,),0),MATCH(SUBSTITUTE(F698,"Allele","Height"),'ce raw data'!$C$1:$CZ$1,0))="","-",INDEX('ce raw data'!$C$2:$CZ$3000,MATCH(1,INDEX(('ce raw data'!$A$2:$A$3000=C695)*('ce raw data'!$B$2:$B$3000=$B704),,),0),MATCH(SUBSTITUTE(F698,"Allele","Height"),'ce raw data'!$C$1:$CZ$1,0))),"-")</f>
        <v>-</v>
      </c>
      <c r="G703" s="8" t="str">
        <f>IFERROR(IF(INDEX('ce raw data'!$C$2:$CZ$3000,MATCH(1,INDEX(('ce raw data'!$A$2:$A$3000=C695)*('ce raw data'!$B$2:$B$3000=$B704),,),0),MATCH(SUBSTITUTE(G698,"Allele","Height"),'ce raw data'!$C$1:$CZ$1,0))="","-",INDEX('ce raw data'!$C$2:$CZ$3000,MATCH(1,INDEX(('ce raw data'!$A$2:$A$3000=C695)*('ce raw data'!$B$2:$B$3000=$B704),,),0),MATCH(SUBSTITUTE(G698,"Allele","Height"),'ce raw data'!$C$1:$CZ$1,0))),"-")</f>
        <v>-</v>
      </c>
      <c r="H703" s="8" t="str">
        <f>IFERROR(IF(INDEX('ce raw data'!$C$2:$CZ$3000,MATCH(1,INDEX(('ce raw data'!$A$2:$A$3000=C695)*('ce raw data'!$B$2:$B$3000=$B704),,),0),MATCH(SUBSTITUTE(H698,"Allele","Height"),'ce raw data'!$C$1:$CZ$1,0))="","-",INDEX('ce raw data'!$C$2:$CZ$3000,MATCH(1,INDEX(('ce raw data'!$A$2:$A$3000=C695)*('ce raw data'!$B$2:$B$3000=$B704),,),0),MATCH(SUBSTITUTE(H698,"Allele","Height"),'ce raw data'!$C$1:$CZ$1,0))),"-")</f>
        <v>-</v>
      </c>
      <c r="I703" s="8" t="str">
        <f>IFERROR(IF(INDEX('ce raw data'!$C$2:$CZ$3000,MATCH(1,INDEX(('ce raw data'!$A$2:$A$3000=C695)*('ce raw data'!$B$2:$B$3000=$B704),,),0),MATCH(SUBSTITUTE(I698,"Allele","Height"),'ce raw data'!$C$1:$CZ$1,0))="","-",INDEX('ce raw data'!$C$2:$CZ$3000,MATCH(1,INDEX(('ce raw data'!$A$2:$A$3000=C695)*('ce raw data'!$B$2:$B$3000=$B704),,),0),MATCH(SUBSTITUTE(I698,"Allele","Height"),'ce raw data'!$C$1:$CZ$1,0))),"-")</f>
        <v>-</v>
      </c>
      <c r="J703" s="8" t="str">
        <f>IFERROR(IF(INDEX('ce raw data'!$C$2:$CZ$3000,MATCH(1,INDEX(('ce raw data'!$A$2:$A$3000=C695)*('ce raw data'!$B$2:$B$3000=$B704),,),0),MATCH(SUBSTITUTE(J698,"Allele","Height"),'ce raw data'!$C$1:$CZ$1,0))="","-",INDEX('ce raw data'!$C$2:$CZ$3000,MATCH(1,INDEX(('ce raw data'!$A$2:$A$3000=C695)*('ce raw data'!$B$2:$B$3000=$B704),,),0),MATCH(SUBSTITUTE(J698,"Allele","Height"),'ce raw data'!$C$1:$CZ$1,0))),"-")</f>
        <v>-</v>
      </c>
      <c r="K703" s="8" t="str">
        <f>IFERROR(IF(INDEX('ce raw data'!$C$2:$CZ$3000,MATCH(1,INDEX(('ce raw data'!$A$2:$A$3000=C695)*('ce raw data'!$B$2:$B$3000=$B704),,),0),MATCH(SUBSTITUTE(K698,"Allele","Height"),'ce raw data'!$C$1:$CZ$1,0))="","-",INDEX('ce raw data'!$C$2:$CZ$3000,MATCH(1,INDEX(('ce raw data'!$A$2:$A$3000=C695)*('ce raw data'!$B$2:$B$3000=$B704),,),0),MATCH(SUBSTITUTE(K698,"Allele","Height"),'ce raw data'!$C$1:$CZ$1,0))),"-")</f>
        <v>-</v>
      </c>
      <c r="L703" s="8" t="str">
        <f>IFERROR(IF(INDEX('ce raw data'!$C$2:$CZ$3000,MATCH(1,INDEX(('ce raw data'!$A$2:$A$3000=C695)*('ce raw data'!$B$2:$B$3000=$B704),,),0),MATCH(SUBSTITUTE(L698,"Allele","Height"),'ce raw data'!$C$1:$CZ$1,0))="","-",INDEX('ce raw data'!$C$2:$CZ$3000,MATCH(1,INDEX(('ce raw data'!$A$2:$A$3000=C695)*('ce raw data'!$B$2:$B$3000=$B704),,),0),MATCH(SUBSTITUTE(L698,"Allele","Height"),'ce raw data'!$C$1:$CZ$1,0))),"-")</f>
        <v>-</v>
      </c>
      <c r="M703" s="8" t="str">
        <f>IFERROR(IF(INDEX('ce raw data'!$C$2:$CZ$3000,MATCH(1,INDEX(('ce raw data'!$A$2:$A$3000=C695)*('ce raw data'!$B$2:$B$3000=$B704),,),0),MATCH(SUBSTITUTE(M698,"Allele","Height"),'ce raw data'!$C$1:$CZ$1,0))="","-",INDEX('ce raw data'!$C$2:$CZ$3000,MATCH(1,INDEX(('ce raw data'!$A$2:$A$3000=C695)*('ce raw data'!$B$2:$B$3000=$B704),,),0),MATCH(SUBSTITUTE(M698,"Allele","Height"),'ce raw data'!$C$1:$CZ$1,0))),"-")</f>
        <v>-</v>
      </c>
      <c r="N703" s="8" t="str">
        <f>IFERROR(IF(INDEX('ce raw data'!$C$2:$CZ$3000,MATCH(1,INDEX(('ce raw data'!$A$2:$A$3000=C695)*('ce raw data'!$B$2:$B$3000=$B704),,),0),MATCH(SUBSTITUTE(N698,"Allele","Height"),'ce raw data'!$C$1:$CZ$1,0))="","-",INDEX('ce raw data'!$C$2:$CZ$3000,MATCH(1,INDEX(('ce raw data'!$A$2:$A$3000=C695)*('ce raw data'!$B$2:$B$3000=$B704),,),0),MATCH(SUBSTITUTE(N698,"Allele","Height"),'ce raw data'!$C$1:$CZ$1,0))),"-")</f>
        <v>-</v>
      </c>
    </row>
    <row r="704" spans="2:14" x14ac:dyDescent="0.4">
      <c r="B704" s="10" t="str">
        <f>'Allele Call Table'!$A$75</f>
        <v>D1S1656</v>
      </c>
      <c r="C704" s="8" t="str">
        <f>IFERROR(IF(INDEX('ce raw data'!$C$2:$CZ$3000,MATCH(1,INDEX(('ce raw data'!$A$2:$A$3000=C695)*('ce raw data'!$B$2:$B$3000=$B704),,),0),MATCH(C698,'ce raw data'!$C$1:$CZ$1,0))="","-",INDEX('ce raw data'!$C$2:$CZ$3000,MATCH(1,INDEX(('ce raw data'!$A$2:$A$3000=C695)*('ce raw data'!$B$2:$B$3000=$B704),,),0),MATCH(C698,'ce raw data'!$C$1:$CZ$1,0))),"-")</f>
        <v>-</v>
      </c>
      <c r="D704" s="8" t="str">
        <f>IFERROR(IF(INDEX('ce raw data'!$C$2:$CZ$3000,MATCH(1,INDEX(('ce raw data'!$A$2:$A$3000=C695)*('ce raw data'!$B$2:$B$3000=$B704),,),0),MATCH(D698,'ce raw data'!$C$1:$CZ$1,0))="","-",INDEX('ce raw data'!$C$2:$CZ$3000,MATCH(1,INDEX(('ce raw data'!$A$2:$A$3000=C695)*('ce raw data'!$B$2:$B$3000=$B704),,),0),MATCH(D698,'ce raw data'!$C$1:$CZ$1,0))),"-")</f>
        <v>-</v>
      </c>
      <c r="E704" s="8" t="str">
        <f>IFERROR(IF(INDEX('ce raw data'!$C$2:$CZ$3000,MATCH(1,INDEX(('ce raw data'!$A$2:$A$3000=C695)*('ce raw data'!$B$2:$B$3000=$B704),,),0),MATCH(E698,'ce raw data'!$C$1:$CZ$1,0))="","-",INDEX('ce raw data'!$C$2:$CZ$3000,MATCH(1,INDEX(('ce raw data'!$A$2:$A$3000=C695)*('ce raw data'!$B$2:$B$3000=$B704),,),0),MATCH(E698,'ce raw data'!$C$1:$CZ$1,0))),"-")</f>
        <v>-</v>
      </c>
      <c r="F704" s="8" t="str">
        <f>IFERROR(IF(INDEX('ce raw data'!$C$2:$CZ$3000,MATCH(1,INDEX(('ce raw data'!$A$2:$A$3000=C695)*('ce raw data'!$B$2:$B$3000=$B704),,),0),MATCH(F698,'ce raw data'!$C$1:$CZ$1,0))="","-",INDEX('ce raw data'!$C$2:$CZ$3000,MATCH(1,INDEX(('ce raw data'!$A$2:$A$3000=C695)*('ce raw data'!$B$2:$B$3000=$B704),,),0),MATCH(F698,'ce raw data'!$C$1:$CZ$1,0))),"-")</f>
        <v>-</v>
      </c>
      <c r="G704" s="8" t="str">
        <f>IFERROR(IF(INDEX('ce raw data'!$C$2:$CZ$3000,MATCH(1,INDEX(('ce raw data'!$A$2:$A$3000=C695)*('ce raw data'!$B$2:$B$3000=$B704),,),0),MATCH(G698,'ce raw data'!$C$1:$CZ$1,0))="","-",INDEX('ce raw data'!$C$2:$CZ$3000,MATCH(1,INDEX(('ce raw data'!$A$2:$A$3000=C695)*('ce raw data'!$B$2:$B$3000=$B704),,),0),MATCH(G698,'ce raw data'!$C$1:$CZ$1,0))),"-")</f>
        <v>-</v>
      </c>
      <c r="H704" s="8" t="str">
        <f>IFERROR(IF(INDEX('ce raw data'!$C$2:$CZ$3000,MATCH(1,INDEX(('ce raw data'!$A$2:$A$3000=C695)*('ce raw data'!$B$2:$B$3000=$B704),,),0),MATCH(H698,'ce raw data'!$C$1:$CZ$1,0))="","-",INDEX('ce raw data'!$C$2:$CZ$3000,MATCH(1,INDEX(('ce raw data'!$A$2:$A$3000=C695)*('ce raw data'!$B$2:$B$3000=$B704),,),0),MATCH(H698,'ce raw data'!$C$1:$CZ$1,0))),"-")</f>
        <v>-</v>
      </c>
      <c r="I704" s="8" t="str">
        <f>IFERROR(IF(INDEX('ce raw data'!$C$2:$CZ$3000,MATCH(1,INDEX(('ce raw data'!$A$2:$A$3000=C695)*('ce raw data'!$B$2:$B$3000=$B704),,),0),MATCH(I698,'ce raw data'!$C$1:$CZ$1,0))="","-",INDEX('ce raw data'!$C$2:$CZ$3000,MATCH(1,INDEX(('ce raw data'!$A$2:$A$3000=C695)*('ce raw data'!$B$2:$B$3000=$B704),,),0),MATCH(I698,'ce raw data'!$C$1:$CZ$1,0))),"-")</f>
        <v>-</v>
      </c>
      <c r="J704" s="8" t="str">
        <f>IFERROR(IF(INDEX('ce raw data'!$C$2:$CZ$3000,MATCH(1,INDEX(('ce raw data'!$A$2:$A$3000=C695)*('ce raw data'!$B$2:$B$3000=$B704),,),0),MATCH(J698,'ce raw data'!$C$1:$CZ$1,0))="","-",INDEX('ce raw data'!$C$2:$CZ$3000,MATCH(1,INDEX(('ce raw data'!$A$2:$A$3000=C695)*('ce raw data'!$B$2:$B$3000=$B704),,),0),MATCH(J698,'ce raw data'!$C$1:$CZ$1,0))),"-")</f>
        <v>-</v>
      </c>
      <c r="K704" s="8" t="str">
        <f>IFERROR(IF(INDEX('ce raw data'!$C$2:$CZ$3000,MATCH(1,INDEX(('ce raw data'!$A$2:$A$3000=C695)*('ce raw data'!$B$2:$B$3000=$B704),,),0),MATCH(K698,'ce raw data'!$C$1:$CZ$1,0))="","-",INDEX('ce raw data'!$C$2:$CZ$3000,MATCH(1,INDEX(('ce raw data'!$A$2:$A$3000=C695)*('ce raw data'!$B$2:$B$3000=$B704),,),0),MATCH(K698,'ce raw data'!$C$1:$CZ$1,0))),"-")</f>
        <v>-</v>
      </c>
      <c r="L704" s="8" t="str">
        <f>IFERROR(IF(INDEX('ce raw data'!$C$2:$CZ$3000,MATCH(1,INDEX(('ce raw data'!$A$2:$A$3000=C695)*('ce raw data'!$B$2:$B$3000=$B704),,),0),MATCH(L698,'ce raw data'!$C$1:$CZ$1,0))="","-",INDEX('ce raw data'!$C$2:$CZ$3000,MATCH(1,INDEX(('ce raw data'!$A$2:$A$3000=C695)*('ce raw data'!$B$2:$B$3000=$B704),,),0),MATCH(L698,'ce raw data'!$C$1:$CZ$1,0))),"-")</f>
        <v>-</v>
      </c>
      <c r="M704" s="8" t="str">
        <f>IFERROR(IF(INDEX('ce raw data'!$C$2:$CZ$3000,MATCH(1,INDEX(('ce raw data'!$A$2:$A$3000=C695)*('ce raw data'!$B$2:$B$3000=$B704),,),0),MATCH(M698,'ce raw data'!$C$1:$CZ$1,0))="","-",INDEX('ce raw data'!$C$2:$CZ$3000,MATCH(1,INDEX(('ce raw data'!$A$2:$A$3000=C695)*('ce raw data'!$B$2:$B$3000=$B704),,),0),MATCH(M698,'ce raw data'!$C$1:$CZ$1,0))),"-")</f>
        <v>-</v>
      </c>
      <c r="N704" s="8" t="str">
        <f>IFERROR(IF(INDEX('ce raw data'!$C$2:$CZ$3000,MATCH(1,INDEX(('ce raw data'!$A$2:$A$3000=C695)*('ce raw data'!$B$2:$B$3000=$B704),,),0),MATCH(N698,'ce raw data'!$C$1:$CZ$1,0))="","-",INDEX('ce raw data'!$C$2:$CZ$3000,MATCH(1,INDEX(('ce raw data'!$A$2:$A$3000=C695)*('ce raw data'!$B$2:$B$3000=$B704),,),0),MATCH(N698,'ce raw data'!$C$1:$CZ$1,0))),"-")</f>
        <v>-</v>
      </c>
    </row>
    <row r="705" spans="2:14" hidden="1" x14ac:dyDescent="0.4">
      <c r="B705" s="10"/>
      <c r="C705" s="8" t="str">
        <f>IFERROR(IF(INDEX('ce raw data'!$C$2:$CZ$3000,MATCH(1,INDEX(('ce raw data'!$A$2:$A$3000=C695)*('ce raw data'!$B$2:$B$3000=$B706),,),0),MATCH(SUBSTITUTE(C698,"Allele","Height"),'ce raw data'!$C$1:$CZ$1,0))="","-",INDEX('ce raw data'!$C$2:$CZ$3000,MATCH(1,INDEX(('ce raw data'!$A$2:$A$3000=C695)*('ce raw data'!$B$2:$B$3000=$B706),,),0),MATCH(SUBSTITUTE(C698,"Allele","Height"),'ce raw data'!$C$1:$CZ$1,0))),"-")</f>
        <v>-</v>
      </c>
      <c r="D705" s="8" t="str">
        <f>IFERROR(IF(INDEX('ce raw data'!$C$2:$CZ$3000,MATCH(1,INDEX(('ce raw data'!$A$2:$A$3000=C695)*('ce raw data'!$B$2:$B$3000=$B706),,),0),MATCH(SUBSTITUTE(D698,"Allele","Height"),'ce raw data'!$C$1:$CZ$1,0))="","-",INDEX('ce raw data'!$C$2:$CZ$3000,MATCH(1,INDEX(('ce raw data'!$A$2:$A$3000=C695)*('ce raw data'!$B$2:$B$3000=$B706),,),0),MATCH(SUBSTITUTE(D698,"Allele","Height"),'ce raw data'!$C$1:$CZ$1,0))),"-")</f>
        <v>-</v>
      </c>
      <c r="E705" s="8" t="str">
        <f>IFERROR(IF(INDEX('ce raw data'!$C$2:$CZ$3000,MATCH(1,INDEX(('ce raw data'!$A$2:$A$3000=C695)*('ce raw data'!$B$2:$B$3000=$B706),,),0),MATCH(SUBSTITUTE(E698,"Allele","Height"),'ce raw data'!$C$1:$CZ$1,0))="","-",INDEX('ce raw data'!$C$2:$CZ$3000,MATCH(1,INDEX(('ce raw data'!$A$2:$A$3000=C695)*('ce raw data'!$B$2:$B$3000=$B706),,),0),MATCH(SUBSTITUTE(E698,"Allele","Height"),'ce raw data'!$C$1:$CZ$1,0))),"-")</f>
        <v>-</v>
      </c>
      <c r="F705" s="8" t="str">
        <f>IFERROR(IF(INDEX('ce raw data'!$C$2:$CZ$3000,MATCH(1,INDEX(('ce raw data'!$A$2:$A$3000=C695)*('ce raw data'!$B$2:$B$3000=$B706),,),0),MATCH(SUBSTITUTE(F698,"Allele","Height"),'ce raw data'!$C$1:$CZ$1,0))="","-",INDEX('ce raw data'!$C$2:$CZ$3000,MATCH(1,INDEX(('ce raw data'!$A$2:$A$3000=C695)*('ce raw data'!$B$2:$B$3000=$B706),,),0),MATCH(SUBSTITUTE(F698,"Allele","Height"),'ce raw data'!$C$1:$CZ$1,0))),"-")</f>
        <v>-</v>
      </c>
      <c r="G705" s="8" t="str">
        <f>IFERROR(IF(INDEX('ce raw data'!$C$2:$CZ$3000,MATCH(1,INDEX(('ce raw data'!$A$2:$A$3000=C695)*('ce raw data'!$B$2:$B$3000=$B706),,),0),MATCH(SUBSTITUTE(G698,"Allele","Height"),'ce raw data'!$C$1:$CZ$1,0))="","-",INDEX('ce raw data'!$C$2:$CZ$3000,MATCH(1,INDEX(('ce raw data'!$A$2:$A$3000=C695)*('ce raw data'!$B$2:$B$3000=$B706),,),0),MATCH(SUBSTITUTE(G698,"Allele","Height"),'ce raw data'!$C$1:$CZ$1,0))),"-")</f>
        <v>-</v>
      </c>
      <c r="H705" s="8" t="str">
        <f>IFERROR(IF(INDEX('ce raw data'!$C$2:$CZ$3000,MATCH(1,INDEX(('ce raw data'!$A$2:$A$3000=C695)*('ce raw data'!$B$2:$B$3000=$B706),,),0),MATCH(SUBSTITUTE(H698,"Allele","Height"),'ce raw data'!$C$1:$CZ$1,0))="","-",INDEX('ce raw data'!$C$2:$CZ$3000,MATCH(1,INDEX(('ce raw data'!$A$2:$A$3000=C695)*('ce raw data'!$B$2:$B$3000=$B706),,),0),MATCH(SUBSTITUTE(H698,"Allele","Height"),'ce raw data'!$C$1:$CZ$1,0))),"-")</f>
        <v>-</v>
      </c>
      <c r="I705" s="8" t="str">
        <f>IFERROR(IF(INDEX('ce raw data'!$C$2:$CZ$3000,MATCH(1,INDEX(('ce raw data'!$A$2:$A$3000=C695)*('ce raw data'!$B$2:$B$3000=$B706),,),0),MATCH(SUBSTITUTE(I698,"Allele","Height"),'ce raw data'!$C$1:$CZ$1,0))="","-",INDEX('ce raw data'!$C$2:$CZ$3000,MATCH(1,INDEX(('ce raw data'!$A$2:$A$3000=C695)*('ce raw data'!$B$2:$B$3000=$B706),,),0),MATCH(SUBSTITUTE(I698,"Allele","Height"),'ce raw data'!$C$1:$CZ$1,0))),"-")</f>
        <v>-</v>
      </c>
      <c r="J705" s="8" t="str">
        <f>IFERROR(IF(INDEX('ce raw data'!$C$2:$CZ$3000,MATCH(1,INDEX(('ce raw data'!$A$2:$A$3000=C695)*('ce raw data'!$B$2:$B$3000=$B706),,),0),MATCH(SUBSTITUTE(J698,"Allele","Height"),'ce raw data'!$C$1:$CZ$1,0))="","-",INDEX('ce raw data'!$C$2:$CZ$3000,MATCH(1,INDEX(('ce raw data'!$A$2:$A$3000=C695)*('ce raw data'!$B$2:$B$3000=$B706),,),0),MATCH(SUBSTITUTE(J698,"Allele","Height"),'ce raw data'!$C$1:$CZ$1,0))),"-")</f>
        <v>-</v>
      </c>
      <c r="K705" s="8" t="str">
        <f>IFERROR(IF(INDEX('ce raw data'!$C$2:$CZ$3000,MATCH(1,INDEX(('ce raw data'!$A$2:$A$3000=C695)*('ce raw data'!$B$2:$B$3000=$B706),,),0),MATCH(SUBSTITUTE(K698,"Allele","Height"),'ce raw data'!$C$1:$CZ$1,0))="","-",INDEX('ce raw data'!$C$2:$CZ$3000,MATCH(1,INDEX(('ce raw data'!$A$2:$A$3000=C695)*('ce raw data'!$B$2:$B$3000=$B706),,),0),MATCH(SUBSTITUTE(K698,"Allele","Height"),'ce raw data'!$C$1:$CZ$1,0))),"-")</f>
        <v>-</v>
      </c>
      <c r="L705" s="8" t="str">
        <f>IFERROR(IF(INDEX('ce raw data'!$C$2:$CZ$3000,MATCH(1,INDEX(('ce raw data'!$A$2:$A$3000=C695)*('ce raw data'!$B$2:$B$3000=$B706),,),0),MATCH(SUBSTITUTE(L698,"Allele","Height"),'ce raw data'!$C$1:$CZ$1,0))="","-",INDEX('ce raw data'!$C$2:$CZ$3000,MATCH(1,INDEX(('ce raw data'!$A$2:$A$3000=C695)*('ce raw data'!$B$2:$B$3000=$B706),,),0),MATCH(SUBSTITUTE(L698,"Allele","Height"),'ce raw data'!$C$1:$CZ$1,0))),"-")</f>
        <v>-</v>
      </c>
      <c r="M705" s="8" t="str">
        <f>IFERROR(IF(INDEX('ce raw data'!$C$2:$CZ$3000,MATCH(1,INDEX(('ce raw data'!$A$2:$A$3000=C695)*('ce raw data'!$B$2:$B$3000=$B706),,),0),MATCH(SUBSTITUTE(M698,"Allele","Height"),'ce raw data'!$C$1:$CZ$1,0))="","-",INDEX('ce raw data'!$C$2:$CZ$3000,MATCH(1,INDEX(('ce raw data'!$A$2:$A$3000=C695)*('ce raw data'!$B$2:$B$3000=$B706),,),0),MATCH(SUBSTITUTE(M698,"Allele","Height"),'ce raw data'!$C$1:$CZ$1,0))),"-")</f>
        <v>-</v>
      </c>
      <c r="N705" s="8" t="str">
        <f>IFERROR(IF(INDEX('ce raw data'!$C$2:$CZ$3000,MATCH(1,INDEX(('ce raw data'!$A$2:$A$3000=C695)*('ce raw data'!$B$2:$B$3000=$B706),,),0),MATCH(SUBSTITUTE(N698,"Allele","Height"),'ce raw data'!$C$1:$CZ$1,0))="","-",INDEX('ce raw data'!$C$2:$CZ$3000,MATCH(1,INDEX(('ce raw data'!$A$2:$A$3000=C695)*('ce raw data'!$B$2:$B$3000=$B706),,),0),MATCH(SUBSTITUTE(N698,"Allele","Height"),'ce raw data'!$C$1:$CZ$1,0))),"-")</f>
        <v>-</v>
      </c>
    </row>
    <row r="706" spans="2:14" x14ac:dyDescent="0.4">
      <c r="B706" s="10" t="str">
        <f>'Allele Call Table'!$A$77</f>
        <v>D2S441</v>
      </c>
      <c r="C706" s="8" t="str">
        <f>IFERROR(IF(INDEX('ce raw data'!$C$2:$CZ$3000,MATCH(1,INDEX(('ce raw data'!$A$2:$A$3000=C695)*('ce raw data'!$B$2:$B$3000=$B706),,),0),MATCH(C698,'ce raw data'!$C$1:$CZ$1,0))="","-",INDEX('ce raw data'!$C$2:$CZ$3000,MATCH(1,INDEX(('ce raw data'!$A$2:$A$3000=C695)*('ce raw data'!$B$2:$B$3000=$B706),,),0),MATCH(C698,'ce raw data'!$C$1:$CZ$1,0))),"-")</f>
        <v>-</v>
      </c>
      <c r="D706" s="8" t="str">
        <f>IFERROR(IF(INDEX('ce raw data'!$C$2:$CZ$3000,MATCH(1,INDEX(('ce raw data'!$A$2:$A$3000=C695)*('ce raw data'!$B$2:$B$3000=$B706),,),0),MATCH(D698,'ce raw data'!$C$1:$CZ$1,0))="","-",INDEX('ce raw data'!$C$2:$CZ$3000,MATCH(1,INDEX(('ce raw data'!$A$2:$A$3000=C695)*('ce raw data'!$B$2:$B$3000=$B706),,),0),MATCH(D698,'ce raw data'!$C$1:$CZ$1,0))),"-")</f>
        <v>-</v>
      </c>
      <c r="E706" s="8" t="str">
        <f>IFERROR(IF(INDEX('ce raw data'!$C$2:$CZ$3000,MATCH(1,INDEX(('ce raw data'!$A$2:$A$3000=C695)*('ce raw data'!$B$2:$B$3000=$B706),,),0),MATCH(E698,'ce raw data'!$C$1:$CZ$1,0))="","-",INDEX('ce raw data'!$C$2:$CZ$3000,MATCH(1,INDEX(('ce raw data'!$A$2:$A$3000=C695)*('ce raw data'!$B$2:$B$3000=$B706),,),0),MATCH(E698,'ce raw data'!$C$1:$CZ$1,0))),"-")</f>
        <v>-</v>
      </c>
      <c r="F706" s="8" t="str">
        <f>IFERROR(IF(INDEX('ce raw data'!$C$2:$CZ$3000,MATCH(1,INDEX(('ce raw data'!$A$2:$A$3000=C695)*('ce raw data'!$B$2:$B$3000=$B706),,),0),MATCH(F698,'ce raw data'!$C$1:$CZ$1,0))="","-",INDEX('ce raw data'!$C$2:$CZ$3000,MATCH(1,INDEX(('ce raw data'!$A$2:$A$3000=C695)*('ce raw data'!$B$2:$B$3000=$B706),,),0),MATCH(F698,'ce raw data'!$C$1:$CZ$1,0))),"-")</f>
        <v>-</v>
      </c>
      <c r="G706" s="8" t="str">
        <f>IFERROR(IF(INDEX('ce raw data'!$C$2:$CZ$3000,MATCH(1,INDEX(('ce raw data'!$A$2:$A$3000=C695)*('ce raw data'!$B$2:$B$3000=$B706),,),0),MATCH(G698,'ce raw data'!$C$1:$CZ$1,0))="","-",INDEX('ce raw data'!$C$2:$CZ$3000,MATCH(1,INDEX(('ce raw data'!$A$2:$A$3000=C695)*('ce raw data'!$B$2:$B$3000=$B706),,),0),MATCH(G698,'ce raw data'!$C$1:$CZ$1,0))),"-")</f>
        <v>-</v>
      </c>
      <c r="H706" s="8" t="str">
        <f>IFERROR(IF(INDEX('ce raw data'!$C$2:$CZ$3000,MATCH(1,INDEX(('ce raw data'!$A$2:$A$3000=C695)*('ce raw data'!$B$2:$B$3000=$B706),,),0),MATCH(H698,'ce raw data'!$C$1:$CZ$1,0))="","-",INDEX('ce raw data'!$C$2:$CZ$3000,MATCH(1,INDEX(('ce raw data'!$A$2:$A$3000=C695)*('ce raw data'!$B$2:$B$3000=$B706),,),0),MATCH(H698,'ce raw data'!$C$1:$CZ$1,0))),"-")</f>
        <v>-</v>
      </c>
      <c r="I706" s="8" t="str">
        <f>IFERROR(IF(INDEX('ce raw data'!$C$2:$CZ$3000,MATCH(1,INDEX(('ce raw data'!$A$2:$A$3000=C695)*('ce raw data'!$B$2:$B$3000=$B706),,),0),MATCH(I698,'ce raw data'!$C$1:$CZ$1,0))="","-",INDEX('ce raw data'!$C$2:$CZ$3000,MATCH(1,INDEX(('ce raw data'!$A$2:$A$3000=C695)*('ce raw data'!$B$2:$B$3000=$B706),,),0),MATCH(I698,'ce raw data'!$C$1:$CZ$1,0))),"-")</f>
        <v>-</v>
      </c>
      <c r="J706" s="8" t="str">
        <f>IFERROR(IF(INDEX('ce raw data'!$C$2:$CZ$3000,MATCH(1,INDEX(('ce raw data'!$A$2:$A$3000=C695)*('ce raw data'!$B$2:$B$3000=$B706),,),0),MATCH(J698,'ce raw data'!$C$1:$CZ$1,0))="","-",INDEX('ce raw data'!$C$2:$CZ$3000,MATCH(1,INDEX(('ce raw data'!$A$2:$A$3000=C695)*('ce raw data'!$B$2:$B$3000=$B706),,),0),MATCH(J698,'ce raw data'!$C$1:$CZ$1,0))),"-")</f>
        <v>-</v>
      </c>
      <c r="K706" s="8" t="str">
        <f>IFERROR(IF(INDEX('ce raw data'!$C$2:$CZ$3000,MATCH(1,INDEX(('ce raw data'!$A$2:$A$3000=C695)*('ce raw data'!$B$2:$B$3000=$B706),,),0),MATCH(K698,'ce raw data'!$C$1:$CZ$1,0))="","-",INDEX('ce raw data'!$C$2:$CZ$3000,MATCH(1,INDEX(('ce raw data'!$A$2:$A$3000=C695)*('ce raw data'!$B$2:$B$3000=$B706),,),0),MATCH(K698,'ce raw data'!$C$1:$CZ$1,0))),"-")</f>
        <v>-</v>
      </c>
      <c r="L706" s="8" t="str">
        <f>IFERROR(IF(INDEX('ce raw data'!$C$2:$CZ$3000,MATCH(1,INDEX(('ce raw data'!$A$2:$A$3000=C695)*('ce raw data'!$B$2:$B$3000=$B706),,),0),MATCH(L698,'ce raw data'!$C$1:$CZ$1,0))="","-",INDEX('ce raw data'!$C$2:$CZ$3000,MATCH(1,INDEX(('ce raw data'!$A$2:$A$3000=C695)*('ce raw data'!$B$2:$B$3000=$B706),,),0),MATCH(L698,'ce raw data'!$C$1:$CZ$1,0))),"-")</f>
        <v>-</v>
      </c>
      <c r="M706" s="8" t="str">
        <f>IFERROR(IF(INDEX('ce raw data'!$C$2:$CZ$3000,MATCH(1,INDEX(('ce raw data'!$A$2:$A$3000=C695)*('ce raw data'!$B$2:$B$3000=$B706),,),0),MATCH(M698,'ce raw data'!$C$1:$CZ$1,0))="","-",INDEX('ce raw data'!$C$2:$CZ$3000,MATCH(1,INDEX(('ce raw data'!$A$2:$A$3000=C695)*('ce raw data'!$B$2:$B$3000=$B706),,),0),MATCH(M698,'ce raw data'!$C$1:$CZ$1,0))),"-")</f>
        <v>-</v>
      </c>
      <c r="N706" s="8" t="str">
        <f>IFERROR(IF(INDEX('ce raw data'!$C$2:$CZ$3000,MATCH(1,INDEX(('ce raw data'!$A$2:$A$3000=C695)*('ce raw data'!$B$2:$B$3000=$B706),,),0),MATCH(N698,'ce raw data'!$C$1:$CZ$1,0))="","-",INDEX('ce raw data'!$C$2:$CZ$3000,MATCH(1,INDEX(('ce raw data'!$A$2:$A$3000=C695)*('ce raw data'!$B$2:$B$3000=$B706),,),0),MATCH(N698,'ce raw data'!$C$1:$CZ$1,0))),"-")</f>
        <v>-</v>
      </c>
    </row>
    <row r="707" spans="2:14" hidden="1" x14ac:dyDescent="0.4">
      <c r="B707" s="10"/>
      <c r="C707" s="8" t="str">
        <f>IFERROR(IF(INDEX('ce raw data'!$C$2:$CZ$3000,MATCH(1,INDEX(('ce raw data'!$A$2:$A$3000=C695)*('ce raw data'!$B$2:$B$3000=$B708),,),0),MATCH(SUBSTITUTE(C698,"Allele","Height"),'ce raw data'!$C$1:$CZ$1,0))="","-",INDEX('ce raw data'!$C$2:$CZ$3000,MATCH(1,INDEX(('ce raw data'!$A$2:$A$3000=C695)*('ce raw data'!$B$2:$B$3000=$B708),,),0),MATCH(SUBSTITUTE(C698,"Allele","Height"),'ce raw data'!$C$1:$CZ$1,0))),"-")</f>
        <v>-</v>
      </c>
      <c r="D707" s="8" t="str">
        <f>IFERROR(IF(INDEX('ce raw data'!$C$2:$CZ$3000,MATCH(1,INDEX(('ce raw data'!$A$2:$A$3000=C695)*('ce raw data'!$B$2:$B$3000=$B708),,),0),MATCH(SUBSTITUTE(D698,"Allele","Height"),'ce raw data'!$C$1:$CZ$1,0))="","-",INDEX('ce raw data'!$C$2:$CZ$3000,MATCH(1,INDEX(('ce raw data'!$A$2:$A$3000=C695)*('ce raw data'!$B$2:$B$3000=$B708),,),0),MATCH(SUBSTITUTE(D698,"Allele","Height"),'ce raw data'!$C$1:$CZ$1,0))),"-")</f>
        <v>-</v>
      </c>
      <c r="E707" s="8" t="str">
        <f>IFERROR(IF(INDEX('ce raw data'!$C$2:$CZ$3000,MATCH(1,INDEX(('ce raw data'!$A$2:$A$3000=C695)*('ce raw data'!$B$2:$B$3000=$B708),,),0),MATCH(SUBSTITUTE(E698,"Allele","Height"),'ce raw data'!$C$1:$CZ$1,0))="","-",INDEX('ce raw data'!$C$2:$CZ$3000,MATCH(1,INDEX(('ce raw data'!$A$2:$A$3000=C695)*('ce raw data'!$B$2:$B$3000=$B708),,),0),MATCH(SUBSTITUTE(E698,"Allele","Height"),'ce raw data'!$C$1:$CZ$1,0))),"-")</f>
        <v>-</v>
      </c>
      <c r="F707" s="8" t="str">
        <f>IFERROR(IF(INDEX('ce raw data'!$C$2:$CZ$3000,MATCH(1,INDEX(('ce raw data'!$A$2:$A$3000=C695)*('ce raw data'!$B$2:$B$3000=$B708),,),0),MATCH(SUBSTITUTE(F698,"Allele","Height"),'ce raw data'!$C$1:$CZ$1,0))="","-",INDEX('ce raw data'!$C$2:$CZ$3000,MATCH(1,INDEX(('ce raw data'!$A$2:$A$3000=C695)*('ce raw data'!$B$2:$B$3000=$B708),,),0),MATCH(SUBSTITUTE(F698,"Allele","Height"),'ce raw data'!$C$1:$CZ$1,0))),"-")</f>
        <v>-</v>
      </c>
      <c r="G707" s="8" t="str">
        <f>IFERROR(IF(INDEX('ce raw data'!$C$2:$CZ$3000,MATCH(1,INDEX(('ce raw data'!$A$2:$A$3000=C695)*('ce raw data'!$B$2:$B$3000=$B708),,),0),MATCH(SUBSTITUTE(G698,"Allele","Height"),'ce raw data'!$C$1:$CZ$1,0))="","-",INDEX('ce raw data'!$C$2:$CZ$3000,MATCH(1,INDEX(('ce raw data'!$A$2:$A$3000=C695)*('ce raw data'!$B$2:$B$3000=$B708),,),0),MATCH(SUBSTITUTE(G698,"Allele","Height"),'ce raw data'!$C$1:$CZ$1,0))),"-")</f>
        <v>-</v>
      </c>
      <c r="H707" s="8" t="str">
        <f>IFERROR(IF(INDEX('ce raw data'!$C$2:$CZ$3000,MATCH(1,INDEX(('ce raw data'!$A$2:$A$3000=C695)*('ce raw data'!$B$2:$B$3000=$B708),,),0),MATCH(SUBSTITUTE(H698,"Allele","Height"),'ce raw data'!$C$1:$CZ$1,0))="","-",INDEX('ce raw data'!$C$2:$CZ$3000,MATCH(1,INDEX(('ce raw data'!$A$2:$A$3000=C695)*('ce raw data'!$B$2:$B$3000=$B708),,),0),MATCH(SUBSTITUTE(H698,"Allele","Height"),'ce raw data'!$C$1:$CZ$1,0))),"-")</f>
        <v>-</v>
      </c>
      <c r="I707" s="8" t="str">
        <f>IFERROR(IF(INDEX('ce raw data'!$C$2:$CZ$3000,MATCH(1,INDEX(('ce raw data'!$A$2:$A$3000=C695)*('ce raw data'!$B$2:$B$3000=$B708),,),0),MATCH(SUBSTITUTE(I698,"Allele","Height"),'ce raw data'!$C$1:$CZ$1,0))="","-",INDEX('ce raw data'!$C$2:$CZ$3000,MATCH(1,INDEX(('ce raw data'!$A$2:$A$3000=C695)*('ce raw data'!$B$2:$B$3000=$B708),,),0),MATCH(SUBSTITUTE(I698,"Allele","Height"),'ce raw data'!$C$1:$CZ$1,0))),"-")</f>
        <v>-</v>
      </c>
      <c r="J707" s="8" t="str">
        <f>IFERROR(IF(INDEX('ce raw data'!$C$2:$CZ$3000,MATCH(1,INDEX(('ce raw data'!$A$2:$A$3000=C695)*('ce raw data'!$B$2:$B$3000=$B708),,),0),MATCH(SUBSTITUTE(J698,"Allele","Height"),'ce raw data'!$C$1:$CZ$1,0))="","-",INDEX('ce raw data'!$C$2:$CZ$3000,MATCH(1,INDEX(('ce raw data'!$A$2:$A$3000=C695)*('ce raw data'!$B$2:$B$3000=$B708),,),0),MATCH(SUBSTITUTE(J698,"Allele","Height"),'ce raw data'!$C$1:$CZ$1,0))),"-")</f>
        <v>-</v>
      </c>
      <c r="K707" s="8" t="str">
        <f>IFERROR(IF(INDEX('ce raw data'!$C$2:$CZ$3000,MATCH(1,INDEX(('ce raw data'!$A$2:$A$3000=C695)*('ce raw data'!$B$2:$B$3000=$B708),,),0),MATCH(SUBSTITUTE(K698,"Allele","Height"),'ce raw data'!$C$1:$CZ$1,0))="","-",INDEX('ce raw data'!$C$2:$CZ$3000,MATCH(1,INDEX(('ce raw data'!$A$2:$A$3000=C695)*('ce raw data'!$B$2:$B$3000=$B708),,),0),MATCH(SUBSTITUTE(K698,"Allele","Height"),'ce raw data'!$C$1:$CZ$1,0))),"-")</f>
        <v>-</v>
      </c>
      <c r="L707" s="8" t="str">
        <f>IFERROR(IF(INDEX('ce raw data'!$C$2:$CZ$3000,MATCH(1,INDEX(('ce raw data'!$A$2:$A$3000=C695)*('ce raw data'!$B$2:$B$3000=$B708),,),0),MATCH(SUBSTITUTE(L698,"Allele","Height"),'ce raw data'!$C$1:$CZ$1,0))="","-",INDEX('ce raw data'!$C$2:$CZ$3000,MATCH(1,INDEX(('ce raw data'!$A$2:$A$3000=C695)*('ce raw data'!$B$2:$B$3000=$B708),,),0),MATCH(SUBSTITUTE(L698,"Allele","Height"),'ce raw data'!$C$1:$CZ$1,0))),"-")</f>
        <v>-</v>
      </c>
      <c r="M707" s="8" t="str">
        <f>IFERROR(IF(INDEX('ce raw data'!$C$2:$CZ$3000,MATCH(1,INDEX(('ce raw data'!$A$2:$A$3000=C695)*('ce raw data'!$B$2:$B$3000=$B708),,),0),MATCH(SUBSTITUTE(M698,"Allele","Height"),'ce raw data'!$C$1:$CZ$1,0))="","-",INDEX('ce raw data'!$C$2:$CZ$3000,MATCH(1,INDEX(('ce raw data'!$A$2:$A$3000=C695)*('ce raw data'!$B$2:$B$3000=$B708),,),0),MATCH(SUBSTITUTE(M698,"Allele","Height"),'ce raw data'!$C$1:$CZ$1,0))),"-")</f>
        <v>-</v>
      </c>
      <c r="N707" s="8" t="str">
        <f>IFERROR(IF(INDEX('ce raw data'!$C$2:$CZ$3000,MATCH(1,INDEX(('ce raw data'!$A$2:$A$3000=C695)*('ce raw data'!$B$2:$B$3000=$B708),,),0),MATCH(SUBSTITUTE(N698,"Allele","Height"),'ce raw data'!$C$1:$CZ$1,0))="","-",INDEX('ce raw data'!$C$2:$CZ$3000,MATCH(1,INDEX(('ce raw data'!$A$2:$A$3000=C695)*('ce raw data'!$B$2:$B$3000=$B708),,),0),MATCH(SUBSTITUTE(N698,"Allele","Height"),'ce raw data'!$C$1:$CZ$1,0))),"-")</f>
        <v>-</v>
      </c>
    </row>
    <row r="708" spans="2:14" x14ac:dyDescent="0.4">
      <c r="B708" s="10" t="str">
        <f>'Allele Call Table'!$A$79</f>
        <v>D10S1248</v>
      </c>
      <c r="C708" s="8" t="str">
        <f>IFERROR(IF(INDEX('ce raw data'!$C$2:$CZ$3000,MATCH(1,INDEX(('ce raw data'!$A$2:$A$3000=C695)*('ce raw data'!$B$2:$B$3000=$B708),,),0),MATCH(C698,'ce raw data'!$C$1:$CZ$1,0))="","-",INDEX('ce raw data'!$C$2:$CZ$3000,MATCH(1,INDEX(('ce raw data'!$A$2:$A$3000=C695)*('ce raw data'!$B$2:$B$3000=$B708),,),0),MATCH(C698,'ce raw data'!$C$1:$CZ$1,0))),"-")</f>
        <v>-</v>
      </c>
      <c r="D708" s="8" t="str">
        <f>IFERROR(IF(INDEX('ce raw data'!$C$2:$CZ$3000,MATCH(1,INDEX(('ce raw data'!$A$2:$A$3000=C695)*('ce raw data'!$B$2:$B$3000=$B708),,),0),MATCH(D698,'ce raw data'!$C$1:$CZ$1,0))="","-",INDEX('ce raw data'!$C$2:$CZ$3000,MATCH(1,INDEX(('ce raw data'!$A$2:$A$3000=C695)*('ce raw data'!$B$2:$B$3000=$B708),,),0),MATCH(D698,'ce raw data'!$C$1:$CZ$1,0))),"-")</f>
        <v>-</v>
      </c>
      <c r="E708" s="8" t="str">
        <f>IFERROR(IF(INDEX('ce raw data'!$C$2:$CZ$3000,MATCH(1,INDEX(('ce raw data'!$A$2:$A$3000=C695)*('ce raw data'!$B$2:$B$3000=$B708),,),0),MATCH(E698,'ce raw data'!$C$1:$CZ$1,0))="","-",INDEX('ce raw data'!$C$2:$CZ$3000,MATCH(1,INDEX(('ce raw data'!$A$2:$A$3000=C695)*('ce raw data'!$B$2:$B$3000=$B708),,),0),MATCH(E698,'ce raw data'!$C$1:$CZ$1,0))),"-")</f>
        <v>-</v>
      </c>
      <c r="F708" s="8" t="str">
        <f>IFERROR(IF(INDEX('ce raw data'!$C$2:$CZ$3000,MATCH(1,INDEX(('ce raw data'!$A$2:$A$3000=C695)*('ce raw data'!$B$2:$B$3000=$B708),,),0),MATCH(F698,'ce raw data'!$C$1:$CZ$1,0))="","-",INDEX('ce raw data'!$C$2:$CZ$3000,MATCH(1,INDEX(('ce raw data'!$A$2:$A$3000=C695)*('ce raw data'!$B$2:$B$3000=$B708),,),0),MATCH(F698,'ce raw data'!$C$1:$CZ$1,0))),"-")</f>
        <v>-</v>
      </c>
      <c r="G708" s="8" t="str">
        <f>IFERROR(IF(INDEX('ce raw data'!$C$2:$CZ$3000,MATCH(1,INDEX(('ce raw data'!$A$2:$A$3000=C695)*('ce raw data'!$B$2:$B$3000=$B708),,),0),MATCH(G698,'ce raw data'!$C$1:$CZ$1,0))="","-",INDEX('ce raw data'!$C$2:$CZ$3000,MATCH(1,INDEX(('ce raw data'!$A$2:$A$3000=C695)*('ce raw data'!$B$2:$B$3000=$B708),,),0),MATCH(G698,'ce raw data'!$C$1:$CZ$1,0))),"-")</f>
        <v>-</v>
      </c>
      <c r="H708" s="8" t="str">
        <f>IFERROR(IF(INDEX('ce raw data'!$C$2:$CZ$3000,MATCH(1,INDEX(('ce raw data'!$A$2:$A$3000=C695)*('ce raw data'!$B$2:$B$3000=$B708),,),0),MATCH(H698,'ce raw data'!$C$1:$CZ$1,0))="","-",INDEX('ce raw data'!$C$2:$CZ$3000,MATCH(1,INDEX(('ce raw data'!$A$2:$A$3000=C695)*('ce raw data'!$B$2:$B$3000=$B708),,),0),MATCH(H698,'ce raw data'!$C$1:$CZ$1,0))),"-")</f>
        <v>-</v>
      </c>
      <c r="I708" s="8" t="str">
        <f>IFERROR(IF(INDEX('ce raw data'!$C$2:$CZ$3000,MATCH(1,INDEX(('ce raw data'!$A$2:$A$3000=C695)*('ce raw data'!$B$2:$B$3000=$B708),,),0),MATCH(I698,'ce raw data'!$C$1:$CZ$1,0))="","-",INDEX('ce raw data'!$C$2:$CZ$3000,MATCH(1,INDEX(('ce raw data'!$A$2:$A$3000=C695)*('ce raw data'!$B$2:$B$3000=$B708),,),0),MATCH(I698,'ce raw data'!$C$1:$CZ$1,0))),"-")</f>
        <v>-</v>
      </c>
      <c r="J708" s="8" t="str">
        <f>IFERROR(IF(INDEX('ce raw data'!$C$2:$CZ$3000,MATCH(1,INDEX(('ce raw data'!$A$2:$A$3000=C695)*('ce raw data'!$B$2:$B$3000=$B708),,),0),MATCH(J698,'ce raw data'!$C$1:$CZ$1,0))="","-",INDEX('ce raw data'!$C$2:$CZ$3000,MATCH(1,INDEX(('ce raw data'!$A$2:$A$3000=C695)*('ce raw data'!$B$2:$B$3000=$B708),,),0),MATCH(J698,'ce raw data'!$C$1:$CZ$1,0))),"-")</f>
        <v>-</v>
      </c>
      <c r="K708" s="8" t="str">
        <f>IFERROR(IF(INDEX('ce raw data'!$C$2:$CZ$3000,MATCH(1,INDEX(('ce raw data'!$A$2:$A$3000=C695)*('ce raw data'!$B$2:$B$3000=$B708),,),0),MATCH(K698,'ce raw data'!$C$1:$CZ$1,0))="","-",INDEX('ce raw data'!$C$2:$CZ$3000,MATCH(1,INDEX(('ce raw data'!$A$2:$A$3000=C695)*('ce raw data'!$B$2:$B$3000=$B708),,),0),MATCH(K698,'ce raw data'!$C$1:$CZ$1,0))),"-")</f>
        <v>-</v>
      </c>
      <c r="L708" s="8" t="str">
        <f>IFERROR(IF(INDEX('ce raw data'!$C$2:$CZ$3000,MATCH(1,INDEX(('ce raw data'!$A$2:$A$3000=C695)*('ce raw data'!$B$2:$B$3000=$B708),,),0),MATCH(L698,'ce raw data'!$C$1:$CZ$1,0))="","-",INDEX('ce raw data'!$C$2:$CZ$3000,MATCH(1,INDEX(('ce raw data'!$A$2:$A$3000=C695)*('ce raw data'!$B$2:$B$3000=$B708),,),0),MATCH(L698,'ce raw data'!$C$1:$CZ$1,0))),"-")</f>
        <v>-</v>
      </c>
      <c r="M708" s="8" t="str">
        <f>IFERROR(IF(INDEX('ce raw data'!$C$2:$CZ$3000,MATCH(1,INDEX(('ce raw data'!$A$2:$A$3000=C695)*('ce raw data'!$B$2:$B$3000=$B708),,),0),MATCH(M698,'ce raw data'!$C$1:$CZ$1,0))="","-",INDEX('ce raw data'!$C$2:$CZ$3000,MATCH(1,INDEX(('ce raw data'!$A$2:$A$3000=C695)*('ce raw data'!$B$2:$B$3000=$B708),,),0),MATCH(M698,'ce raw data'!$C$1:$CZ$1,0))),"-")</f>
        <v>-</v>
      </c>
      <c r="N708" s="8" t="str">
        <f>IFERROR(IF(INDEX('ce raw data'!$C$2:$CZ$3000,MATCH(1,INDEX(('ce raw data'!$A$2:$A$3000=C695)*('ce raw data'!$B$2:$B$3000=$B708),,),0),MATCH(N698,'ce raw data'!$C$1:$CZ$1,0))="","-",INDEX('ce raw data'!$C$2:$CZ$3000,MATCH(1,INDEX(('ce raw data'!$A$2:$A$3000=C695)*('ce raw data'!$B$2:$B$3000=$B708),,),0),MATCH(N698,'ce raw data'!$C$1:$CZ$1,0))),"-")</f>
        <v>-</v>
      </c>
    </row>
    <row r="709" spans="2:14" hidden="1" x14ac:dyDescent="0.4">
      <c r="B709" s="10"/>
      <c r="C709" s="8" t="str">
        <f>IFERROR(IF(INDEX('ce raw data'!$C$2:$CZ$3000,MATCH(1,INDEX(('ce raw data'!$A$2:$A$3000=C695)*('ce raw data'!$B$2:$B$3000=$B710),,),0),MATCH(SUBSTITUTE(C698,"Allele","Height"),'ce raw data'!$C$1:$CZ$1,0))="","-",INDEX('ce raw data'!$C$2:$CZ$3000,MATCH(1,INDEX(('ce raw data'!$A$2:$A$3000=C695)*('ce raw data'!$B$2:$B$3000=$B710),,),0),MATCH(SUBSTITUTE(C698,"Allele","Height"),'ce raw data'!$C$1:$CZ$1,0))),"-")</f>
        <v>-</v>
      </c>
      <c r="D709" s="8" t="str">
        <f>IFERROR(IF(INDEX('ce raw data'!$C$2:$CZ$3000,MATCH(1,INDEX(('ce raw data'!$A$2:$A$3000=C695)*('ce raw data'!$B$2:$B$3000=$B710),,),0),MATCH(SUBSTITUTE(D698,"Allele","Height"),'ce raw data'!$C$1:$CZ$1,0))="","-",INDEX('ce raw data'!$C$2:$CZ$3000,MATCH(1,INDEX(('ce raw data'!$A$2:$A$3000=C695)*('ce raw data'!$B$2:$B$3000=$B710),,),0),MATCH(SUBSTITUTE(D698,"Allele","Height"),'ce raw data'!$C$1:$CZ$1,0))),"-")</f>
        <v>-</v>
      </c>
      <c r="E709" s="8" t="str">
        <f>IFERROR(IF(INDEX('ce raw data'!$C$2:$CZ$3000,MATCH(1,INDEX(('ce raw data'!$A$2:$A$3000=C695)*('ce raw data'!$B$2:$B$3000=$B710),,),0),MATCH(SUBSTITUTE(E698,"Allele","Height"),'ce raw data'!$C$1:$CZ$1,0))="","-",INDEX('ce raw data'!$C$2:$CZ$3000,MATCH(1,INDEX(('ce raw data'!$A$2:$A$3000=C695)*('ce raw data'!$B$2:$B$3000=$B710),,),0),MATCH(SUBSTITUTE(E698,"Allele","Height"),'ce raw data'!$C$1:$CZ$1,0))),"-")</f>
        <v>-</v>
      </c>
      <c r="F709" s="8" t="str">
        <f>IFERROR(IF(INDEX('ce raw data'!$C$2:$CZ$3000,MATCH(1,INDEX(('ce raw data'!$A$2:$A$3000=C695)*('ce raw data'!$B$2:$B$3000=$B710),,),0),MATCH(SUBSTITUTE(F698,"Allele","Height"),'ce raw data'!$C$1:$CZ$1,0))="","-",INDEX('ce raw data'!$C$2:$CZ$3000,MATCH(1,INDEX(('ce raw data'!$A$2:$A$3000=C695)*('ce raw data'!$B$2:$B$3000=$B710),,),0),MATCH(SUBSTITUTE(F698,"Allele","Height"),'ce raw data'!$C$1:$CZ$1,0))),"-")</f>
        <v>-</v>
      </c>
      <c r="G709" s="8" t="str">
        <f>IFERROR(IF(INDEX('ce raw data'!$C$2:$CZ$3000,MATCH(1,INDEX(('ce raw data'!$A$2:$A$3000=C695)*('ce raw data'!$B$2:$B$3000=$B710),,),0),MATCH(SUBSTITUTE(G698,"Allele","Height"),'ce raw data'!$C$1:$CZ$1,0))="","-",INDEX('ce raw data'!$C$2:$CZ$3000,MATCH(1,INDEX(('ce raw data'!$A$2:$A$3000=C695)*('ce raw data'!$B$2:$B$3000=$B710),,),0),MATCH(SUBSTITUTE(G698,"Allele","Height"),'ce raw data'!$C$1:$CZ$1,0))),"-")</f>
        <v>-</v>
      </c>
      <c r="H709" s="8" t="str">
        <f>IFERROR(IF(INDEX('ce raw data'!$C$2:$CZ$3000,MATCH(1,INDEX(('ce raw data'!$A$2:$A$3000=C695)*('ce raw data'!$B$2:$B$3000=$B710),,),0),MATCH(SUBSTITUTE(H698,"Allele","Height"),'ce raw data'!$C$1:$CZ$1,0))="","-",INDEX('ce raw data'!$C$2:$CZ$3000,MATCH(1,INDEX(('ce raw data'!$A$2:$A$3000=C695)*('ce raw data'!$B$2:$B$3000=$B710),,),0),MATCH(SUBSTITUTE(H698,"Allele","Height"),'ce raw data'!$C$1:$CZ$1,0))),"-")</f>
        <v>-</v>
      </c>
      <c r="I709" s="8" t="str">
        <f>IFERROR(IF(INDEX('ce raw data'!$C$2:$CZ$3000,MATCH(1,INDEX(('ce raw data'!$A$2:$A$3000=C695)*('ce raw data'!$B$2:$B$3000=$B710),,),0),MATCH(SUBSTITUTE(I698,"Allele","Height"),'ce raw data'!$C$1:$CZ$1,0))="","-",INDEX('ce raw data'!$C$2:$CZ$3000,MATCH(1,INDEX(('ce raw data'!$A$2:$A$3000=C695)*('ce raw data'!$B$2:$B$3000=$B710),,),0),MATCH(SUBSTITUTE(I698,"Allele","Height"),'ce raw data'!$C$1:$CZ$1,0))),"-")</f>
        <v>-</v>
      </c>
      <c r="J709" s="8" t="str">
        <f>IFERROR(IF(INDEX('ce raw data'!$C$2:$CZ$3000,MATCH(1,INDEX(('ce raw data'!$A$2:$A$3000=C695)*('ce raw data'!$B$2:$B$3000=$B710),,),0),MATCH(SUBSTITUTE(J698,"Allele","Height"),'ce raw data'!$C$1:$CZ$1,0))="","-",INDEX('ce raw data'!$C$2:$CZ$3000,MATCH(1,INDEX(('ce raw data'!$A$2:$A$3000=C695)*('ce raw data'!$B$2:$B$3000=$B710),,),0),MATCH(SUBSTITUTE(J698,"Allele","Height"),'ce raw data'!$C$1:$CZ$1,0))),"-")</f>
        <v>-</v>
      </c>
      <c r="K709" s="8" t="str">
        <f>IFERROR(IF(INDEX('ce raw data'!$C$2:$CZ$3000,MATCH(1,INDEX(('ce raw data'!$A$2:$A$3000=C695)*('ce raw data'!$B$2:$B$3000=$B710),,),0),MATCH(SUBSTITUTE(K698,"Allele","Height"),'ce raw data'!$C$1:$CZ$1,0))="","-",INDEX('ce raw data'!$C$2:$CZ$3000,MATCH(1,INDEX(('ce raw data'!$A$2:$A$3000=C695)*('ce raw data'!$B$2:$B$3000=$B710),,),0),MATCH(SUBSTITUTE(K698,"Allele","Height"),'ce raw data'!$C$1:$CZ$1,0))),"-")</f>
        <v>-</v>
      </c>
      <c r="L709" s="8" t="str">
        <f>IFERROR(IF(INDEX('ce raw data'!$C$2:$CZ$3000,MATCH(1,INDEX(('ce raw data'!$A$2:$A$3000=C695)*('ce raw data'!$B$2:$B$3000=$B710),,),0),MATCH(SUBSTITUTE(L698,"Allele","Height"),'ce raw data'!$C$1:$CZ$1,0))="","-",INDEX('ce raw data'!$C$2:$CZ$3000,MATCH(1,INDEX(('ce raw data'!$A$2:$A$3000=C695)*('ce raw data'!$B$2:$B$3000=$B710),,),0),MATCH(SUBSTITUTE(L698,"Allele","Height"),'ce raw data'!$C$1:$CZ$1,0))),"-")</f>
        <v>-</v>
      </c>
      <c r="M709" s="8" t="str">
        <f>IFERROR(IF(INDEX('ce raw data'!$C$2:$CZ$3000,MATCH(1,INDEX(('ce raw data'!$A$2:$A$3000=C695)*('ce raw data'!$B$2:$B$3000=$B710),,),0),MATCH(SUBSTITUTE(M698,"Allele","Height"),'ce raw data'!$C$1:$CZ$1,0))="","-",INDEX('ce raw data'!$C$2:$CZ$3000,MATCH(1,INDEX(('ce raw data'!$A$2:$A$3000=C695)*('ce raw data'!$B$2:$B$3000=$B710),,),0),MATCH(SUBSTITUTE(M698,"Allele","Height"),'ce raw data'!$C$1:$CZ$1,0))),"-")</f>
        <v>-</v>
      </c>
      <c r="N709" s="8" t="str">
        <f>IFERROR(IF(INDEX('ce raw data'!$C$2:$CZ$3000,MATCH(1,INDEX(('ce raw data'!$A$2:$A$3000=C695)*('ce raw data'!$B$2:$B$3000=$B710),,),0),MATCH(SUBSTITUTE(N698,"Allele","Height"),'ce raw data'!$C$1:$CZ$1,0))="","-",INDEX('ce raw data'!$C$2:$CZ$3000,MATCH(1,INDEX(('ce raw data'!$A$2:$A$3000=C695)*('ce raw data'!$B$2:$B$3000=$B710),,),0),MATCH(SUBSTITUTE(N698,"Allele","Height"),'ce raw data'!$C$1:$CZ$1,0))),"-")</f>
        <v>-</v>
      </c>
    </row>
    <row r="710" spans="2:14" x14ac:dyDescent="0.4">
      <c r="B710" s="10" t="str">
        <f>'Allele Call Table'!$A$81</f>
        <v>D13S317</v>
      </c>
      <c r="C710" s="8" t="str">
        <f>IFERROR(IF(INDEX('ce raw data'!$C$2:$CZ$3000,MATCH(1,INDEX(('ce raw data'!$A$2:$A$3000=C695)*('ce raw data'!$B$2:$B$3000=$B710),,),0),MATCH(C698,'ce raw data'!$C$1:$CZ$1,0))="","-",INDEX('ce raw data'!$C$2:$CZ$3000,MATCH(1,INDEX(('ce raw data'!$A$2:$A$3000=C695)*('ce raw data'!$B$2:$B$3000=$B710),,),0),MATCH(C698,'ce raw data'!$C$1:$CZ$1,0))),"-")</f>
        <v>-</v>
      </c>
      <c r="D710" s="8" t="str">
        <f>IFERROR(IF(INDEX('ce raw data'!$C$2:$CZ$3000,MATCH(1,INDEX(('ce raw data'!$A$2:$A$3000=C695)*('ce raw data'!$B$2:$B$3000=$B710),,),0),MATCH(D698,'ce raw data'!$C$1:$CZ$1,0))="","-",INDEX('ce raw data'!$C$2:$CZ$3000,MATCH(1,INDEX(('ce raw data'!$A$2:$A$3000=C695)*('ce raw data'!$B$2:$B$3000=$B710),,),0),MATCH(D698,'ce raw data'!$C$1:$CZ$1,0))),"-")</f>
        <v>-</v>
      </c>
      <c r="E710" s="8" t="str">
        <f>IFERROR(IF(INDEX('ce raw data'!$C$2:$CZ$3000,MATCH(1,INDEX(('ce raw data'!$A$2:$A$3000=C695)*('ce raw data'!$B$2:$B$3000=$B710),,),0),MATCH(E698,'ce raw data'!$C$1:$CZ$1,0))="","-",INDEX('ce raw data'!$C$2:$CZ$3000,MATCH(1,INDEX(('ce raw data'!$A$2:$A$3000=C695)*('ce raw data'!$B$2:$B$3000=$B710),,),0),MATCH(E698,'ce raw data'!$C$1:$CZ$1,0))),"-")</f>
        <v>-</v>
      </c>
      <c r="F710" s="8" t="str">
        <f>IFERROR(IF(INDEX('ce raw data'!$C$2:$CZ$3000,MATCH(1,INDEX(('ce raw data'!$A$2:$A$3000=C695)*('ce raw data'!$B$2:$B$3000=$B710),,),0),MATCH(F698,'ce raw data'!$C$1:$CZ$1,0))="","-",INDEX('ce raw data'!$C$2:$CZ$3000,MATCH(1,INDEX(('ce raw data'!$A$2:$A$3000=C695)*('ce raw data'!$B$2:$B$3000=$B710),,),0),MATCH(F698,'ce raw data'!$C$1:$CZ$1,0))),"-")</f>
        <v>-</v>
      </c>
      <c r="G710" s="8" t="str">
        <f>IFERROR(IF(INDEX('ce raw data'!$C$2:$CZ$3000,MATCH(1,INDEX(('ce raw data'!$A$2:$A$3000=C695)*('ce raw data'!$B$2:$B$3000=$B710),,),0),MATCH(G698,'ce raw data'!$C$1:$CZ$1,0))="","-",INDEX('ce raw data'!$C$2:$CZ$3000,MATCH(1,INDEX(('ce raw data'!$A$2:$A$3000=C695)*('ce raw data'!$B$2:$B$3000=$B710),,),0),MATCH(G698,'ce raw data'!$C$1:$CZ$1,0))),"-")</f>
        <v>-</v>
      </c>
      <c r="H710" s="8" t="str">
        <f>IFERROR(IF(INDEX('ce raw data'!$C$2:$CZ$3000,MATCH(1,INDEX(('ce raw data'!$A$2:$A$3000=C695)*('ce raw data'!$B$2:$B$3000=$B710),,),0),MATCH(H698,'ce raw data'!$C$1:$CZ$1,0))="","-",INDEX('ce raw data'!$C$2:$CZ$3000,MATCH(1,INDEX(('ce raw data'!$A$2:$A$3000=C695)*('ce raw data'!$B$2:$B$3000=$B710),,),0),MATCH(H698,'ce raw data'!$C$1:$CZ$1,0))),"-")</f>
        <v>-</v>
      </c>
      <c r="I710" s="8" t="str">
        <f>IFERROR(IF(INDEX('ce raw data'!$C$2:$CZ$3000,MATCH(1,INDEX(('ce raw data'!$A$2:$A$3000=C695)*('ce raw data'!$B$2:$B$3000=$B710),,),0),MATCH(I698,'ce raw data'!$C$1:$CZ$1,0))="","-",INDEX('ce raw data'!$C$2:$CZ$3000,MATCH(1,INDEX(('ce raw data'!$A$2:$A$3000=C695)*('ce raw data'!$B$2:$B$3000=$B710),,),0),MATCH(I698,'ce raw data'!$C$1:$CZ$1,0))),"-")</f>
        <v>-</v>
      </c>
      <c r="J710" s="8" t="str">
        <f>IFERROR(IF(INDEX('ce raw data'!$C$2:$CZ$3000,MATCH(1,INDEX(('ce raw data'!$A$2:$A$3000=C695)*('ce raw data'!$B$2:$B$3000=$B710),,),0),MATCH(J698,'ce raw data'!$C$1:$CZ$1,0))="","-",INDEX('ce raw data'!$C$2:$CZ$3000,MATCH(1,INDEX(('ce raw data'!$A$2:$A$3000=C695)*('ce raw data'!$B$2:$B$3000=$B710),,),0),MATCH(J698,'ce raw data'!$C$1:$CZ$1,0))),"-")</f>
        <v>-</v>
      </c>
      <c r="K710" s="8" t="str">
        <f>IFERROR(IF(INDEX('ce raw data'!$C$2:$CZ$3000,MATCH(1,INDEX(('ce raw data'!$A$2:$A$3000=C695)*('ce raw data'!$B$2:$B$3000=$B710),,),0),MATCH(K698,'ce raw data'!$C$1:$CZ$1,0))="","-",INDEX('ce raw data'!$C$2:$CZ$3000,MATCH(1,INDEX(('ce raw data'!$A$2:$A$3000=C695)*('ce raw data'!$B$2:$B$3000=$B710),,),0),MATCH(K698,'ce raw data'!$C$1:$CZ$1,0))),"-")</f>
        <v>-</v>
      </c>
      <c r="L710" s="8" t="str">
        <f>IFERROR(IF(INDEX('ce raw data'!$C$2:$CZ$3000,MATCH(1,INDEX(('ce raw data'!$A$2:$A$3000=C695)*('ce raw data'!$B$2:$B$3000=$B710),,),0),MATCH(L698,'ce raw data'!$C$1:$CZ$1,0))="","-",INDEX('ce raw data'!$C$2:$CZ$3000,MATCH(1,INDEX(('ce raw data'!$A$2:$A$3000=C695)*('ce raw data'!$B$2:$B$3000=$B710),,),0),MATCH(L698,'ce raw data'!$C$1:$CZ$1,0))),"-")</f>
        <v>-</v>
      </c>
      <c r="M710" s="8" t="str">
        <f>IFERROR(IF(INDEX('ce raw data'!$C$2:$CZ$3000,MATCH(1,INDEX(('ce raw data'!$A$2:$A$3000=C695)*('ce raw data'!$B$2:$B$3000=$B710),,),0),MATCH(M698,'ce raw data'!$C$1:$CZ$1,0))="","-",INDEX('ce raw data'!$C$2:$CZ$3000,MATCH(1,INDEX(('ce raw data'!$A$2:$A$3000=C695)*('ce raw data'!$B$2:$B$3000=$B710),,),0),MATCH(M698,'ce raw data'!$C$1:$CZ$1,0))),"-")</f>
        <v>-</v>
      </c>
      <c r="N710" s="8" t="str">
        <f>IFERROR(IF(INDEX('ce raw data'!$C$2:$CZ$3000,MATCH(1,INDEX(('ce raw data'!$A$2:$A$3000=C695)*('ce raw data'!$B$2:$B$3000=$B710),,),0),MATCH(N698,'ce raw data'!$C$1:$CZ$1,0))="","-",INDEX('ce raw data'!$C$2:$CZ$3000,MATCH(1,INDEX(('ce raw data'!$A$2:$A$3000=C695)*('ce raw data'!$B$2:$B$3000=$B710),,),0),MATCH(N698,'ce raw data'!$C$1:$CZ$1,0))),"-")</f>
        <v>-</v>
      </c>
    </row>
    <row r="711" spans="2:14" hidden="1" x14ac:dyDescent="0.4">
      <c r="B711" s="10"/>
      <c r="C711" s="8" t="str">
        <f>IFERROR(IF(INDEX('ce raw data'!$C$2:$CZ$3000,MATCH(1,INDEX(('ce raw data'!$A$2:$A$3000=C695)*('ce raw data'!$B$2:$B$3000=$B712),,),0),MATCH(SUBSTITUTE(C698,"Allele","Height"),'ce raw data'!$C$1:$CZ$1,0))="","-",INDEX('ce raw data'!$C$2:$CZ$3000,MATCH(1,INDEX(('ce raw data'!$A$2:$A$3000=C695)*('ce raw data'!$B$2:$B$3000=$B712),,),0),MATCH(SUBSTITUTE(C698,"Allele","Height"),'ce raw data'!$C$1:$CZ$1,0))),"-")</f>
        <v>-</v>
      </c>
      <c r="D711" s="8" t="str">
        <f>IFERROR(IF(INDEX('ce raw data'!$C$2:$CZ$3000,MATCH(1,INDEX(('ce raw data'!$A$2:$A$3000=C695)*('ce raw data'!$B$2:$B$3000=$B712),,),0),MATCH(SUBSTITUTE(D698,"Allele","Height"),'ce raw data'!$C$1:$CZ$1,0))="","-",INDEX('ce raw data'!$C$2:$CZ$3000,MATCH(1,INDEX(('ce raw data'!$A$2:$A$3000=C695)*('ce raw data'!$B$2:$B$3000=$B712),,),0),MATCH(SUBSTITUTE(D698,"Allele","Height"),'ce raw data'!$C$1:$CZ$1,0))),"-")</f>
        <v>-</v>
      </c>
      <c r="E711" s="8" t="str">
        <f>IFERROR(IF(INDEX('ce raw data'!$C$2:$CZ$3000,MATCH(1,INDEX(('ce raw data'!$A$2:$A$3000=C695)*('ce raw data'!$B$2:$B$3000=$B712),,),0),MATCH(SUBSTITUTE(E698,"Allele","Height"),'ce raw data'!$C$1:$CZ$1,0))="","-",INDEX('ce raw data'!$C$2:$CZ$3000,MATCH(1,INDEX(('ce raw data'!$A$2:$A$3000=C695)*('ce raw data'!$B$2:$B$3000=$B712),,),0),MATCH(SUBSTITUTE(E698,"Allele","Height"),'ce raw data'!$C$1:$CZ$1,0))),"-")</f>
        <v>-</v>
      </c>
      <c r="F711" s="8" t="str">
        <f>IFERROR(IF(INDEX('ce raw data'!$C$2:$CZ$3000,MATCH(1,INDEX(('ce raw data'!$A$2:$A$3000=C695)*('ce raw data'!$B$2:$B$3000=$B712),,),0),MATCH(SUBSTITUTE(F698,"Allele","Height"),'ce raw data'!$C$1:$CZ$1,0))="","-",INDEX('ce raw data'!$C$2:$CZ$3000,MATCH(1,INDEX(('ce raw data'!$A$2:$A$3000=C695)*('ce raw data'!$B$2:$B$3000=$B712),,),0),MATCH(SUBSTITUTE(F698,"Allele","Height"),'ce raw data'!$C$1:$CZ$1,0))),"-")</f>
        <v>-</v>
      </c>
      <c r="G711" s="8" t="str">
        <f>IFERROR(IF(INDEX('ce raw data'!$C$2:$CZ$3000,MATCH(1,INDEX(('ce raw data'!$A$2:$A$3000=C695)*('ce raw data'!$B$2:$B$3000=$B712),,),0),MATCH(SUBSTITUTE(G698,"Allele","Height"),'ce raw data'!$C$1:$CZ$1,0))="","-",INDEX('ce raw data'!$C$2:$CZ$3000,MATCH(1,INDEX(('ce raw data'!$A$2:$A$3000=C695)*('ce raw data'!$B$2:$B$3000=$B712),,),0),MATCH(SUBSTITUTE(G698,"Allele","Height"),'ce raw data'!$C$1:$CZ$1,0))),"-")</f>
        <v>-</v>
      </c>
      <c r="H711" s="8" t="str">
        <f>IFERROR(IF(INDEX('ce raw data'!$C$2:$CZ$3000,MATCH(1,INDEX(('ce raw data'!$A$2:$A$3000=C695)*('ce raw data'!$B$2:$B$3000=$B712),,),0),MATCH(SUBSTITUTE(H698,"Allele","Height"),'ce raw data'!$C$1:$CZ$1,0))="","-",INDEX('ce raw data'!$C$2:$CZ$3000,MATCH(1,INDEX(('ce raw data'!$A$2:$A$3000=C695)*('ce raw data'!$B$2:$B$3000=$B712),,),0),MATCH(SUBSTITUTE(H698,"Allele","Height"),'ce raw data'!$C$1:$CZ$1,0))),"-")</f>
        <v>-</v>
      </c>
      <c r="I711" s="8" t="str">
        <f>IFERROR(IF(INDEX('ce raw data'!$C$2:$CZ$3000,MATCH(1,INDEX(('ce raw data'!$A$2:$A$3000=C695)*('ce raw data'!$B$2:$B$3000=$B712),,),0),MATCH(SUBSTITUTE(I698,"Allele","Height"),'ce raw data'!$C$1:$CZ$1,0))="","-",INDEX('ce raw data'!$C$2:$CZ$3000,MATCH(1,INDEX(('ce raw data'!$A$2:$A$3000=C695)*('ce raw data'!$B$2:$B$3000=$B712),,),0),MATCH(SUBSTITUTE(I698,"Allele","Height"),'ce raw data'!$C$1:$CZ$1,0))),"-")</f>
        <v>-</v>
      </c>
      <c r="J711" s="8" t="str">
        <f>IFERROR(IF(INDEX('ce raw data'!$C$2:$CZ$3000,MATCH(1,INDEX(('ce raw data'!$A$2:$A$3000=C695)*('ce raw data'!$B$2:$B$3000=$B712),,),0),MATCH(SUBSTITUTE(J698,"Allele","Height"),'ce raw data'!$C$1:$CZ$1,0))="","-",INDEX('ce raw data'!$C$2:$CZ$3000,MATCH(1,INDEX(('ce raw data'!$A$2:$A$3000=C695)*('ce raw data'!$B$2:$B$3000=$B712),,),0),MATCH(SUBSTITUTE(J698,"Allele","Height"),'ce raw data'!$C$1:$CZ$1,0))),"-")</f>
        <v>-</v>
      </c>
      <c r="K711" s="8" t="str">
        <f>IFERROR(IF(INDEX('ce raw data'!$C$2:$CZ$3000,MATCH(1,INDEX(('ce raw data'!$A$2:$A$3000=C695)*('ce raw data'!$B$2:$B$3000=$B712),,),0),MATCH(SUBSTITUTE(K698,"Allele","Height"),'ce raw data'!$C$1:$CZ$1,0))="","-",INDEX('ce raw data'!$C$2:$CZ$3000,MATCH(1,INDEX(('ce raw data'!$A$2:$A$3000=C695)*('ce raw data'!$B$2:$B$3000=$B712),,),0),MATCH(SUBSTITUTE(K698,"Allele","Height"),'ce raw data'!$C$1:$CZ$1,0))),"-")</f>
        <v>-</v>
      </c>
      <c r="L711" s="8" t="str">
        <f>IFERROR(IF(INDEX('ce raw data'!$C$2:$CZ$3000,MATCH(1,INDEX(('ce raw data'!$A$2:$A$3000=C695)*('ce raw data'!$B$2:$B$3000=$B712),,),0),MATCH(SUBSTITUTE(L698,"Allele","Height"),'ce raw data'!$C$1:$CZ$1,0))="","-",INDEX('ce raw data'!$C$2:$CZ$3000,MATCH(1,INDEX(('ce raw data'!$A$2:$A$3000=C695)*('ce raw data'!$B$2:$B$3000=$B712),,),0),MATCH(SUBSTITUTE(L698,"Allele","Height"),'ce raw data'!$C$1:$CZ$1,0))),"-")</f>
        <v>-</v>
      </c>
      <c r="M711" s="8" t="str">
        <f>IFERROR(IF(INDEX('ce raw data'!$C$2:$CZ$3000,MATCH(1,INDEX(('ce raw data'!$A$2:$A$3000=C695)*('ce raw data'!$B$2:$B$3000=$B712),,),0),MATCH(SUBSTITUTE(M698,"Allele","Height"),'ce raw data'!$C$1:$CZ$1,0))="","-",INDEX('ce raw data'!$C$2:$CZ$3000,MATCH(1,INDEX(('ce raw data'!$A$2:$A$3000=C695)*('ce raw data'!$B$2:$B$3000=$B712),,),0),MATCH(SUBSTITUTE(M698,"Allele","Height"),'ce raw data'!$C$1:$CZ$1,0))),"-")</f>
        <v>-</v>
      </c>
      <c r="N711" s="8" t="str">
        <f>IFERROR(IF(INDEX('ce raw data'!$C$2:$CZ$3000,MATCH(1,INDEX(('ce raw data'!$A$2:$A$3000=C695)*('ce raw data'!$B$2:$B$3000=$B712),,),0),MATCH(SUBSTITUTE(N698,"Allele","Height"),'ce raw data'!$C$1:$CZ$1,0))="","-",INDEX('ce raw data'!$C$2:$CZ$3000,MATCH(1,INDEX(('ce raw data'!$A$2:$A$3000=C695)*('ce raw data'!$B$2:$B$3000=$B712),,),0),MATCH(SUBSTITUTE(N698,"Allele","Height"),'ce raw data'!$C$1:$CZ$1,0))),"-")</f>
        <v>-</v>
      </c>
    </row>
    <row r="712" spans="2:14" x14ac:dyDescent="0.4">
      <c r="B712" s="10" t="str">
        <f>'Allele Call Table'!$A$83</f>
        <v>Penta E</v>
      </c>
      <c r="C712" s="8" t="str">
        <f>IFERROR(IF(INDEX('ce raw data'!$C$2:$CZ$3000,MATCH(1,INDEX(('ce raw data'!$A$2:$A$3000=C695)*('ce raw data'!$B$2:$B$3000=$B712),,),0),MATCH(C698,'ce raw data'!$C$1:$CZ$1,0))="","-",INDEX('ce raw data'!$C$2:$CZ$3000,MATCH(1,INDEX(('ce raw data'!$A$2:$A$3000=C695)*('ce raw data'!$B$2:$B$3000=$B712),,),0),MATCH(C698,'ce raw data'!$C$1:$CZ$1,0))),"-")</f>
        <v>-</v>
      </c>
      <c r="D712" s="8" t="str">
        <f>IFERROR(IF(INDEX('ce raw data'!$C$2:$CZ$3000,MATCH(1,INDEX(('ce raw data'!$A$2:$A$3000=C695)*('ce raw data'!$B$2:$B$3000=$B712),,),0),MATCH(D698,'ce raw data'!$C$1:$CZ$1,0))="","-",INDEX('ce raw data'!$C$2:$CZ$3000,MATCH(1,INDEX(('ce raw data'!$A$2:$A$3000=C695)*('ce raw data'!$B$2:$B$3000=$B712),,),0),MATCH(D698,'ce raw data'!$C$1:$CZ$1,0))),"-")</f>
        <v>-</v>
      </c>
      <c r="E712" s="8" t="str">
        <f>IFERROR(IF(INDEX('ce raw data'!$C$2:$CZ$3000,MATCH(1,INDEX(('ce raw data'!$A$2:$A$3000=C695)*('ce raw data'!$B$2:$B$3000=$B712),,),0),MATCH(E698,'ce raw data'!$C$1:$CZ$1,0))="","-",INDEX('ce raw data'!$C$2:$CZ$3000,MATCH(1,INDEX(('ce raw data'!$A$2:$A$3000=C695)*('ce raw data'!$B$2:$B$3000=$B712),,),0),MATCH(E698,'ce raw data'!$C$1:$CZ$1,0))),"-")</f>
        <v>-</v>
      </c>
      <c r="F712" s="8" t="str">
        <f>IFERROR(IF(INDEX('ce raw data'!$C$2:$CZ$3000,MATCH(1,INDEX(('ce raw data'!$A$2:$A$3000=C695)*('ce raw data'!$B$2:$B$3000=$B712),,),0),MATCH(F698,'ce raw data'!$C$1:$CZ$1,0))="","-",INDEX('ce raw data'!$C$2:$CZ$3000,MATCH(1,INDEX(('ce raw data'!$A$2:$A$3000=C695)*('ce raw data'!$B$2:$B$3000=$B712),,),0),MATCH(F698,'ce raw data'!$C$1:$CZ$1,0))),"-")</f>
        <v>-</v>
      </c>
      <c r="G712" s="8" t="str">
        <f>IFERROR(IF(INDEX('ce raw data'!$C$2:$CZ$3000,MATCH(1,INDEX(('ce raw data'!$A$2:$A$3000=C695)*('ce raw data'!$B$2:$B$3000=$B712),,),0),MATCH(G698,'ce raw data'!$C$1:$CZ$1,0))="","-",INDEX('ce raw data'!$C$2:$CZ$3000,MATCH(1,INDEX(('ce raw data'!$A$2:$A$3000=C695)*('ce raw data'!$B$2:$B$3000=$B712),,),0),MATCH(G698,'ce raw data'!$C$1:$CZ$1,0))),"-")</f>
        <v>-</v>
      </c>
      <c r="H712" s="8" t="str">
        <f>IFERROR(IF(INDEX('ce raw data'!$C$2:$CZ$3000,MATCH(1,INDEX(('ce raw data'!$A$2:$A$3000=C695)*('ce raw data'!$B$2:$B$3000=$B712),,),0),MATCH(H698,'ce raw data'!$C$1:$CZ$1,0))="","-",INDEX('ce raw data'!$C$2:$CZ$3000,MATCH(1,INDEX(('ce raw data'!$A$2:$A$3000=C695)*('ce raw data'!$B$2:$B$3000=$B712),,),0),MATCH(H698,'ce raw data'!$C$1:$CZ$1,0))),"-")</f>
        <v>-</v>
      </c>
      <c r="I712" s="8" t="str">
        <f>IFERROR(IF(INDEX('ce raw data'!$C$2:$CZ$3000,MATCH(1,INDEX(('ce raw data'!$A$2:$A$3000=C695)*('ce raw data'!$B$2:$B$3000=$B712),,),0),MATCH(I698,'ce raw data'!$C$1:$CZ$1,0))="","-",INDEX('ce raw data'!$C$2:$CZ$3000,MATCH(1,INDEX(('ce raw data'!$A$2:$A$3000=C695)*('ce raw data'!$B$2:$B$3000=$B712),,),0),MATCH(I698,'ce raw data'!$C$1:$CZ$1,0))),"-")</f>
        <v>-</v>
      </c>
      <c r="J712" s="8" t="str">
        <f>IFERROR(IF(INDEX('ce raw data'!$C$2:$CZ$3000,MATCH(1,INDEX(('ce raw data'!$A$2:$A$3000=C695)*('ce raw data'!$B$2:$B$3000=$B712),,),0),MATCH(J698,'ce raw data'!$C$1:$CZ$1,0))="","-",INDEX('ce raw data'!$C$2:$CZ$3000,MATCH(1,INDEX(('ce raw data'!$A$2:$A$3000=C695)*('ce raw data'!$B$2:$B$3000=$B712),,),0),MATCH(J698,'ce raw data'!$C$1:$CZ$1,0))),"-")</f>
        <v>-</v>
      </c>
      <c r="K712" s="8" t="str">
        <f>IFERROR(IF(INDEX('ce raw data'!$C$2:$CZ$3000,MATCH(1,INDEX(('ce raw data'!$A$2:$A$3000=C695)*('ce raw data'!$B$2:$B$3000=$B712),,),0),MATCH(K698,'ce raw data'!$C$1:$CZ$1,0))="","-",INDEX('ce raw data'!$C$2:$CZ$3000,MATCH(1,INDEX(('ce raw data'!$A$2:$A$3000=C695)*('ce raw data'!$B$2:$B$3000=$B712),,),0),MATCH(K698,'ce raw data'!$C$1:$CZ$1,0))),"-")</f>
        <v>-</v>
      </c>
      <c r="L712" s="8" t="str">
        <f>IFERROR(IF(INDEX('ce raw data'!$C$2:$CZ$3000,MATCH(1,INDEX(('ce raw data'!$A$2:$A$3000=C695)*('ce raw data'!$B$2:$B$3000=$B712),,),0),MATCH(L698,'ce raw data'!$C$1:$CZ$1,0))="","-",INDEX('ce raw data'!$C$2:$CZ$3000,MATCH(1,INDEX(('ce raw data'!$A$2:$A$3000=C695)*('ce raw data'!$B$2:$B$3000=$B712),,),0),MATCH(L698,'ce raw data'!$C$1:$CZ$1,0))),"-")</f>
        <v>-</v>
      </c>
      <c r="M712" s="8" t="str">
        <f>IFERROR(IF(INDEX('ce raw data'!$C$2:$CZ$3000,MATCH(1,INDEX(('ce raw data'!$A$2:$A$3000=C695)*('ce raw data'!$B$2:$B$3000=$B712),,),0),MATCH(M698,'ce raw data'!$C$1:$CZ$1,0))="","-",INDEX('ce raw data'!$C$2:$CZ$3000,MATCH(1,INDEX(('ce raw data'!$A$2:$A$3000=C695)*('ce raw data'!$B$2:$B$3000=$B712),,),0),MATCH(M698,'ce raw data'!$C$1:$CZ$1,0))),"-")</f>
        <v>-</v>
      </c>
      <c r="N712" s="8" t="str">
        <f>IFERROR(IF(INDEX('ce raw data'!$C$2:$CZ$3000,MATCH(1,INDEX(('ce raw data'!$A$2:$A$3000=C695)*('ce raw data'!$B$2:$B$3000=$B712),,),0),MATCH(N698,'ce raw data'!$C$1:$CZ$1,0))="","-",INDEX('ce raw data'!$C$2:$CZ$3000,MATCH(1,INDEX(('ce raw data'!$A$2:$A$3000=C695)*('ce raw data'!$B$2:$B$3000=$B712),,),0),MATCH(N698,'ce raw data'!$C$1:$CZ$1,0))),"-")</f>
        <v>-</v>
      </c>
    </row>
    <row r="713" spans="2:14" hidden="1" x14ac:dyDescent="0.4">
      <c r="B713" s="10"/>
      <c r="C713" s="8" t="str">
        <f>IFERROR(IF(INDEX('ce raw data'!$C$2:$CZ$3000,MATCH(1,INDEX(('ce raw data'!$A$2:$A$3000=C695)*('ce raw data'!$B$2:$B$3000=$B714),,),0),MATCH(SUBSTITUTE(C698,"Allele","Height"),'ce raw data'!$C$1:$CZ$1,0))="","-",INDEX('ce raw data'!$C$2:$CZ$3000,MATCH(1,INDEX(('ce raw data'!$A$2:$A$3000=C695)*('ce raw data'!$B$2:$B$3000=$B714),,),0),MATCH(SUBSTITUTE(C698,"Allele","Height"),'ce raw data'!$C$1:$CZ$1,0))),"-")</f>
        <v>-</v>
      </c>
      <c r="D713" s="8" t="str">
        <f>IFERROR(IF(INDEX('ce raw data'!$C$2:$CZ$3000,MATCH(1,INDEX(('ce raw data'!$A$2:$A$3000=C695)*('ce raw data'!$B$2:$B$3000=$B714),,),0),MATCH(SUBSTITUTE(D698,"Allele","Height"),'ce raw data'!$C$1:$CZ$1,0))="","-",INDEX('ce raw data'!$C$2:$CZ$3000,MATCH(1,INDEX(('ce raw data'!$A$2:$A$3000=C695)*('ce raw data'!$B$2:$B$3000=$B714),,),0),MATCH(SUBSTITUTE(D698,"Allele","Height"),'ce raw data'!$C$1:$CZ$1,0))),"-")</f>
        <v>-</v>
      </c>
      <c r="E713" s="8" t="str">
        <f>IFERROR(IF(INDEX('ce raw data'!$C$2:$CZ$3000,MATCH(1,INDEX(('ce raw data'!$A$2:$A$3000=C695)*('ce raw data'!$B$2:$B$3000=$B714),,),0),MATCH(SUBSTITUTE(E698,"Allele","Height"),'ce raw data'!$C$1:$CZ$1,0))="","-",INDEX('ce raw data'!$C$2:$CZ$3000,MATCH(1,INDEX(('ce raw data'!$A$2:$A$3000=C695)*('ce raw data'!$B$2:$B$3000=$B714),,),0),MATCH(SUBSTITUTE(E698,"Allele","Height"),'ce raw data'!$C$1:$CZ$1,0))),"-")</f>
        <v>-</v>
      </c>
      <c r="F713" s="8" t="str">
        <f>IFERROR(IF(INDEX('ce raw data'!$C$2:$CZ$3000,MATCH(1,INDEX(('ce raw data'!$A$2:$A$3000=C695)*('ce raw data'!$B$2:$B$3000=$B714),,),0),MATCH(SUBSTITUTE(F698,"Allele","Height"),'ce raw data'!$C$1:$CZ$1,0))="","-",INDEX('ce raw data'!$C$2:$CZ$3000,MATCH(1,INDEX(('ce raw data'!$A$2:$A$3000=C695)*('ce raw data'!$B$2:$B$3000=$B714),,),0),MATCH(SUBSTITUTE(F698,"Allele","Height"),'ce raw data'!$C$1:$CZ$1,0))),"-")</f>
        <v>-</v>
      </c>
      <c r="G713" s="8" t="str">
        <f>IFERROR(IF(INDEX('ce raw data'!$C$2:$CZ$3000,MATCH(1,INDEX(('ce raw data'!$A$2:$A$3000=C695)*('ce raw data'!$B$2:$B$3000=$B714),,),0),MATCH(SUBSTITUTE(G698,"Allele","Height"),'ce raw data'!$C$1:$CZ$1,0))="","-",INDEX('ce raw data'!$C$2:$CZ$3000,MATCH(1,INDEX(('ce raw data'!$A$2:$A$3000=C695)*('ce raw data'!$B$2:$B$3000=$B714),,),0),MATCH(SUBSTITUTE(G698,"Allele","Height"),'ce raw data'!$C$1:$CZ$1,0))),"-")</f>
        <v>-</v>
      </c>
      <c r="H713" s="8" t="str">
        <f>IFERROR(IF(INDEX('ce raw data'!$C$2:$CZ$3000,MATCH(1,INDEX(('ce raw data'!$A$2:$A$3000=C695)*('ce raw data'!$B$2:$B$3000=$B714),,),0),MATCH(SUBSTITUTE(H698,"Allele","Height"),'ce raw data'!$C$1:$CZ$1,0))="","-",INDEX('ce raw data'!$C$2:$CZ$3000,MATCH(1,INDEX(('ce raw data'!$A$2:$A$3000=C695)*('ce raw data'!$B$2:$B$3000=$B714),,),0),MATCH(SUBSTITUTE(H698,"Allele","Height"),'ce raw data'!$C$1:$CZ$1,0))),"-")</f>
        <v>-</v>
      </c>
      <c r="I713" s="8" t="str">
        <f>IFERROR(IF(INDEX('ce raw data'!$C$2:$CZ$3000,MATCH(1,INDEX(('ce raw data'!$A$2:$A$3000=C695)*('ce raw data'!$B$2:$B$3000=$B714),,),0),MATCH(SUBSTITUTE(I698,"Allele","Height"),'ce raw data'!$C$1:$CZ$1,0))="","-",INDEX('ce raw data'!$C$2:$CZ$3000,MATCH(1,INDEX(('ce raw data'!$A$2:$A$3000=C695)*('ce raw data'!$B$2:$B$3000=$B714),,),0),MATCH(SUBSTITUTE(I698,"Allele","Height"),'ce raw data'!$C$1:$CZ$1,0))),"-")</f>
        <v>-</v>
      </c>
      <c r="J713" s="8" t="str">
        <f>IFERROR(IF(INDEX('ce raw data'!$C$2:$CZ$3000,MATCH(1,INDEX(('ce raw data'!$A$2:$A$3000=C695)*('ce raw data'!$B$2:$B$3000=$B714),,),0),MATCH(SUBSTITUTE(J698,"Allele","Height"),'ce raw data'!$C$1:$CZ$1,0))="","-",INDEX('ce raw data'!$C$2:$CZ$3000,MATCH(1,INDEX(('ce raw data'!$A$2:$A$3000=C695)*('ce raw data'!$B$2:$B$3000=$B714),,),0),MATCH(SUBSTITUTE(J698,"Allele","Height"),'ce raw data'!$C$1:$CZ$1,0))),"-")</f>
        <v>-</v>
      </c>
      <c r="K713" s="8" t="str">
        <f>IFERROR(IF(INDEX('ce raw data'!$C$2:$CZ$3000,MATCH(1,INDEX(('ce raw data'!$A$2:$A$3000=C695)*('ce raw data'!$B$2:$B$3000=$B714),,),0),MATCH(SUBSTITUTE(K698,"Allele","Height"),'ce raw data'!$C$1:$CZ$1,0))="","-",INDEX('ce raw data'!$C$2:$CZ$3000,MATCH(1,INDEX(('ce raw data'!$A$2:$A$3000=C695)*('ce raw data'!$B$2:$B$3000=$B714),,),0),MATCH(SUBSTITUTE(K698,"Allele","Height"),'ce raw data'!$C$1:$CZ$1,0))),"-")</f>
        <v>-</v>
      </c>
      <c r="L713" s="8" t="str">
        <f>IFERROR(IF(INDEX('ce raw data'!$C$2:$CZ$3000,MATCH(1,INDEX(('ce raw data'!$A$2:$A$3000=C695)*('ce raw data'!$B$2:$B$3000=$B714),,),0),MATCH(SUBSTITUTE(L698,"Allele","Height"),'ce raw data'!$C$1:$CZ$1,0))="","-",INDEX('ce raw data'!$C$2:$CZ$3000,MATCH(1,INDEX(('ce raw data'!$A$2:$A$3000=C695)*('ce raw data'!$B$2:$B$3000=$B714),,),0),MATCH(SUBSTITUTE(L698,"Allele","Height"),'ce raw data'!$C$1:$CZ$1,0))),"-")</f>
        <v>-</v>
      </c>
      <c r="M713" s="8" t="str">
        <f>IFERROR(IF(INDEX('ce raw data'!$C$2:$CZ$3000,MATCH(1,INDEX(('ce raw data'!$A$2:$A$3000=C695)*('ce raw data'!$B$2:$B$3000=$B714),,),0),MATCH(SUBSTITUTE(M698,"Allele","Height"),'ce raw data'!$C$1:$CZ$1,0))="","-",INDEX('ce raw data'!$C$2:$CZ$3000,MATCH(1,INDEX(('ce raw data'!$A$2:$A$3000=C695)*('ce raw data'!$B$2:$B$3000=$B714),,),0),MATCH(SUBSTITUTE(M698,"Allele","Height"),'ce raw data'!$C$1:$CZ$1,0))),"-")</f>
        <v>-</v>
      </c>
      <c r="N713" s="8" t="str">
        <f>IFERROR(IF(INDEX('ce raw data'!$C$2:$CZ$3000,MATCH(1,INDEX(('ce raw data'!$A$2:$A$3000=C695)*('ce raw data'!$B$2:$B$3000=$B714),,),0),MATCH(SUBSTITUTE(N698,"Allele","Height"),'ce raw data'!$C$1:$CZ$1,0))="","-",INDEX('ce raw data'!$C$2:$CZ$3000,MATCH(1,INDEX(('ce raw data'!$A$2:$A$3000=C695)*('ce raw data'!$B$2:$B$3000=$B714),,),0),MATCH(SUBSTITUTE(N698,"Allele","Height"),'ce raw data'!$C$1:$CZ$1,0))),"-")</f>
        <v>-</v>
      </c>
    </row>
    <row r="714" spans="2:14" x14ac:dyDescent="0.4">
      <c r="B714" s="11" t="str">
        <f>'Allele Call Table'!$A$85</f>
        <v>D16S539</v>
      </c>
      <c r="C714" s="8" t="str">
        <f>IFERROR(IF(INDEX('ce raw data'!$C$2:$CZ$3000,MATCH(1,INDEX(('ce raw data'!$A$2:$A$3000=C695)*('ce raw data'!$B$2:$B$3000=$B714),,),0),MATCH(C698,'ce raw data'!$C$1:$CZ$1,0))="","-",INDEX('ce raw data'!$C$2:$CZ$3000,MATCH(1,INDEX(('ce raw data'!$A$2:$A$3000=C695)*('ce raw data'!$B$2:$B$3000=$B714),,),0),MATCH(C698,'ce raw data'!$C$1:$CZ$1,0))),"-")</f>
        <v>-</v>
      </c>
      <c r="D714" s="8" t="str">
        <f>IFERROR(IF(INDEX('ce raw data'!$C$2:$CZ$3000,MATCH(1,INDEX(('ce raw data'!$A$2:$A$3000=C695)*('ce raw data'!$B$2:$B$3000=$B714),,),0),MATCH(D698,'ce raw data'!$C$1:$CZ$1,0))="","-",INDEX('ce raw data'!$C$2:$CZ$3000,MATCH(1,INDEX(('ce raw data'!$A$2:$A$3000=C695)*('ce raw data'!$B$2:$B$3000=$B714),,),0),MATCH(D698,'ce raw data'!$C$1:$CZ$1,0))),"-")</f>
        <v>-</v>
      </c>
      <c r="E714" s="8" t="str">
        <f>IFERROR(IF(INDEX('ce raw data'!$C$2:$CZ$3000,MATCH(1,INDEX(('ce raw data'!$A$2:$A$3000=C695)*('ce raw data'!$B$2:$B$3000=$B714),,),0),MATCH(E698,'ce raw data'!$C$1:$CZ$1,0))="","-",INDEX('ce raw data'!$C$2:$CZ$3000,MATCH(1,INDEX(('ce raw data'!$A$2:$A$3000=C695)*('ce raw data'!$B$2:$B$3000=$B714),,),0),MATCH(E698,'ce raw data'!$C$1:$CZ$1,0))),"-")</f>
        <v>-</v>
      </c>
      <c r="F714" s="8" t="str">
        <f>IFERROR(IF(INDEX('ce raw data'!$C$2:$CZ$3000,MATCH(1,INDEX(('ce raw data'!$A$2:$A$3000=C695)*('ce raw data'!$B$2:$B$3000=$B714),,),0),MATCH(F698,'ce raw data'!$C$1:$CZ$1,0))="","-",INDEX('ce raw data'!$C$2:$CZ$3000,MATCH(1,INDEX(('ce raw data'!$A$2:$A$3000=C695)*('ce raw data'!$B$2:$B$3000=$B714),,),0),MATCH(F698,'ce raw data'!$C$1:$CZ$1,0))),"-")</f>
        <v>-</v>
      </c>
      <c r="G714" s="8" t="str">
        <f>IFERROR(IF(INDEX('ce raw data'!$C$2:$CZ$3000,MATCH(1,INDEX(('ce raw data'!$A$2:$A$3000=C695)*('ce raw data'!$B$2:$B$3000=$B714),,),0),MATCH(G698,'ce raw data'!$C$1:$CZ$1,0))="","-",INDEX('ce raw data'!$C$2:$CZ$3000,MATCH(1,INDEX(('ce raw data'!$A$2:$A$3000=C695)*('ce raw data'!$B$2:$B$3000=$B714),,),0),MATCH(G698,'ce raw data'!$C$1:$CZ$1,0))),"-")</f>
        <v>-</v>
      </c>
      <c r="H714" s="8" t="str">
        <f>IFERROR(IF(INDEX('ce raw data'!$C$2:$CZ$3000,MATCH(1,INDEX(('ce raw data'!$A$2:$A$3000=C695)*('ce raw data'!$B$2:$B$3000=$B714),,),0),MATCH(H698,'ce raw data'!$C$1:$CZ$1,0))="","-",INDEX('ce raw data'!$C$2:$CZ$3000,MATCH(1,INDEX(('ce raw data'!$A$2:$A$3000=C695)*('ce raw data'!$B$2:$B$3000=$B714),,),0),MATCH(H698,'ce raw data'!$C$1:$CZ$1,0))),"-")</f>
        <v>-</v>
      </c>
      <c r="I714" s="8" t="str">
        <f>IFERROR(IF(INDEX('ce raw data'!$C$2:$CZ$3000,MATCH(1,INDEX(('ce raw data'!$A$2:$A$3000=C695)*('ce raw data'!$B$2:$B$3000=$B714),,),0),MATCH(I698,'ce raw data'!$C$1:$CZ$1,0))="","-",INDEX('ce raw data'!$C$2:$CZ$3000,MATCH(1,INDEX(('ce raw data'!$A$2:$A$3000=C695)*('ce raw data'!$B$2:$B$3000=$B714),,),0),MATCH(I698,'ce raw data'!$C$1:$CZ$1,0))),"-")</f>
        <v>-</v>
      </c>
      <c r="J714" s="8" t="str">
        <f>IFERROR(IF(INDEX('ce raw data'!$C$2:$CZ$3000,MATCH(1,INDEX(('ce raw data'!$A$2:$A$3000=C695)*('ce raw data'!$B$2:$B$3000=$B714),,),0),MATCH(J698,'ce raw data'!$C$1:$CZ$1,0))="","-",INDEX('ce raw data'!$C$2:$CZ$3000,MATCH(1,INDEX(('ce raw data'!$A$2:$A$3000=C695)*('ce raw data'!$B$2:$B$3000=$B714),,),0),MATCH(J698,'ce raw data'!$C$1:$CZ$1,0))),"-")</f>
        <v>-</v>
      </c>
      <c r="K714" s="8" t="str">
        <f>IFERROR(IF(INDEX('ce raw data'!$C$2:$CZ$3000,MATCH(1,INDEX(('ce raw data'!$A$2:$A$3000=C695)*('ce raw data'!$B$2:$B$3000=$B714),,),0),MATCH(K698,'ce raw data'!$C$1:$CZ$1,0))="","-",INDEX('ce raw data'!$C$2:$CZ$3000,MATCH(1,INDEX(('ce raw data'!$A$2:$A$3000=C695)*('ce raw data'!$B$2:$B$3000=$B714),,),0),MATCH(K698,'ce raw data'!$C$1:$CZ$1,0))),"-")</f>
        <v>-</v>
      </c>
      <c r="L714" s="8" t="str">
        <f>IFERROR(IF(INDEX('ce raw data'!$C$2:$CZ$3000,MATCH(1,INDEX(('ce raw data'!$A$2:$A$3000=C695)*('ce raw data'!$B$2:$B$3000=$B714),,),0),MATCH(L698,'ce raw data'!$C$1:$CZ$1,0))="","-",INDEX('ce raw data'!$C$2:$CZ$3000,MATCH(1,INDEX(('ce raw data'!$A$2:$A$3000=C695)*('ce raw data'!$B$2:$B$3000=$B714),,),0),MATCH(L698,'ce raw data'!$C$1:$CZ$1,0))),"-")</f>
        <v>-</v>
      </c>
      <c r="M714" s="8" t="str">
        <f>IFERROR(IF(INDEX('ce raw data'!$C$2:$CZ$3000,MATCH(1,INDEX(('ce raw data'!$A$2:$A$3000=C695)*('ce raw data'!$B$2:$B$3000=$B714),,),0),MATCH(M698,'ce raw data'!$C$1:$CZ$1,0))="","-",INDEX('ce raw data'!$C$2:$CZ$3000,MATCH(1,INDEX(('ce raw data'!$A$2:$A$3000=C695)*('ce raw data'!$B$2:$B$3000=$B714),,),0),MATCH(M698,'ce raw data'!$C$1:$CZ$1,0))),"-")</f>
        <v>-</v>
      </c>
      <c r="N714" s="8" t="str">
        <f>IFERROR(IF(INDEX('ce raw data'!$C$2:$CZ$3000,MATCH(1,INDEX(('ce raw data'!$A$2:$A$3000=C695)*('ce raw data'!$B$2:$B$3000=$B714),,),0),MATCH(N698,'ce raw data'!$C$1:$CZ$1,0))="","-",INDEX('ce raw data'!$C$2:$CZ$3000,MATCH(1,INDEX(('ce raw data'!$A$2:$A$3000=C695)*('ce raw data'!$B$2:$B$3000=$B714),,),0),MATCH(N698,'ce raw data'!$C$1:$CZ$1,0))),"-")</f>
        <v>-</v>
      </c>
    </row>
    <row r="715" spans="2:14" hidden="1" x14ac:dyDescent="0.4">
      <c r="B715" s="11"/>
      <c r="C715" s="8" t="str">
        <f>IFERROR(IF(INDEX('ce raw data'!$C$2:$CZ$3000,MATCH(1,INDEX(('ce raw data'!$A$2:$A$3000=C695)*('ce raw data'!$B$2:$B$3000=$B716),,),0),MATCH(SUBSTITUTE(C698,"Allele","Height"),'ce raw data'!$C$1:$CZ$1,0))="","-",INDEX('ce raw data'!$C$2:$CZ$3000,MATCH(1,INDEX(('ce raw data'!$A$2:$A$3000=C695)*('ce raw data'!$B$2:$B$3000=$B716),,),0),MATCH(SUBSTITUTE(C698,"Allele","Height"),'ce raw data'!$C$1:$CZ$1,0))),"-")</f>
        <v>-</v>
      </c>
      <c r="D715" s="8" t="str">
        <f>IFERROR(IF(INDEX('ce raw data'!$C$2:$CZ$3000,MATCH(1,INDEX(('ce raw data'!$A$2:$A$3000=C695)*('ce raw data'!$B$2:$B$3000=$B716),,),0),MATCH(SUBSTITUTE(D698,"Allele","Height"),'ce raw data'!$C$1:$CZ$1,0))="","-",INDEX('ce raw data'!$C$2:$CZ$3000,MATCH(1,INDEX(('ce raw data'!$A$2:$A$3000=C695)*('ce raw data'!$B$2:$B$3000=$B716),,),0),MATCH(SUBSTITUTE(D698,"Allele","Height"),'ce raw data'!$C$1:$CZ$1,0))),"-")</f>
        <v>-</v>
      </c>
      <c r="E715" s="8" t="str">
        <f>IFERROR(IF(INDEX('ce raw data'!$C$2:$CZ$3000,MATCH(1,INDEX(('ce raw data'!$A$2:$A$3000=C695)*('ce raw data'!$B$2:$B$3000=$B716),,),0),MATCH(SUBSTITUTE(E698,"Allele","Height"),'ce raw data'!$C$1:$CZ$1,0))="","-",INDEX('ce raw data'!$C$2:$CZ$3000,MATCH(1,INDEX(('ce raw data'!$A$2:$A$3000=C695)*('ce raw data'!$B$2:$B$3000=$B716),,),0),MATCH(SUBSTITUTE(E698,"Allele","Height"),'ce raw data'!$C$1:$CZ$1,0))),"-")</f>
        <v>-</v>
      </c>
      <c r="F715" s="8" t="str">
        <f>IFERROR(IF(INDEX('ce raw data'!$C$2:$CZ$3000,MATCH(1,INDEX(('ce raw data'!$A$2:$A$3000=C695)*('ce raw data'!$B$2:$B$3000=$B716),,),0),MATCH(SUBSTITUTE(F698,"Allele","Height"),'ce raw data'!$C$1:$CZ$1,0))="","-",INDEX('ce raw data'!$C$2:$CZ$3000,MATCH(1,INDEX(('ce raw data'!$A$2:$A$3000=C695)*('ce raw data'!$B$2:$B$3000=$B716),,),0),MATCH(SUBSTITUTE(F698,"Allele","Height"),'ce raw data'!$C$1:$CZ$1,0))),"-")</f>
        <v>-</v>
      </c>
      <c r="G715" s="8" t="str">
        <f>IFERROR(IF(INDEX('ce raw data'!$C$2:$CZ$3000,MATCH(1,INDEX(('ce raw data'!$A$2:$A$3000=C695)*('ce raw data'!$B$2:$B$3000=$B716),,),0),MATCH(SUBSTITUTE(G698,"Allele","Height"),'ce raw data'!$C$1:$CZ$1,0))="","-",INDEX('ce raw data'!$C$2:$CZ$3000,MATCH(1,INDEX(('ce raw data'!$A$2:$A$3000=C695)*('ce raw data'!$B$2:$B$3000=$B716),,),0),MATCH(SUBSTITUTE(G698,"Allele","Height"),'ce raw data'!$C$1:$CZ$1,0))),"-")</f>
        <v>-</v>
      </c>
      <c r="H715" s="8" t="str">
        <f>IFERROR(IF(INDEX('ce raw data'!$C$2:$CZ$3000,MATCH(1,INDEX(('ce raw data'!$A$2:$A$3000=C695)*('ce raw data'!$B$2:$B$3000=$B716),,),0),MATCH(SUBSTITUTE(H698,"Allele","Height"),'ce raw data'!$C$1:$CZ$1,0))="","-",INDEX('ce raw data'!$C$2:$CZ$3000,MATCH(1,INDEX(('ce raw data'!$A$2:$A$3000=C695)*('ce raw data'!$B$2:$B$3000=$B716),,),0),MATCH(SUBSTITUTE(H698,"Allele","Height"),'ce raw data'!$C$1:$CZ$1,0))),"-")</f>
        <v>-</v>
      </c>
      <c r="I715" s="8" t="str">
        <f>IFERROR(IF(INDEX('ce raw data'!$C$2:$CZ$3000,MATCH(1,INDEX(('ce raw data'!$A$2:$A$3000=C695)*('ce raw data'!$B$2:$B$3000=$B716),,),0),MATCH(SUBSTITUTE(I698,"Allele","Height"),'ce raw data'!$C$1:$CZ$1,0))="","-",INDEX('ce raw data'!$C$2:$CZ$3000,MATCH(1,INDEX(('ce raw data'!$A$2:$A$3000=C695)*('ce raw data'!$B$2:$B$3000=$B716),,),0),MATCH(SUBSTITUTE(I698,"Allele","Height"),'ce raw data'!$C$1:$CZ$1,0))),"-")</f>
        <v>-</v>
      </c>
      <c r="J715" s="8" t="str">
        <f>IFERROR(IF(INDEX('ce raw data'!$C$2:$CZ$3000,MATCH(1,INDEX(('ce raw data'!$A$2:$A$3000=C695)*('ce raw data'!$B$2:$B$3000=$B716),,),0),MATCH(SUBSTITUTE(J698,"Allele","Height"),'ce raw data'!$C$1:$CZ$1,0))="","-",INDEX('ce raw data'!$C$2:$CZ$3000,MATCH(1,INDEX(('ce raw data'!$A$2:$A$3000=C695)*('ce raw data'!$B$2:$B$3000=$B716),,),0),MATCH(SUBSTITUTE(J698,"Allele","Height"),'ce raw data'!$C$1:$CZ$1,0))),"-")</f>
        <v>-</v>
      </c>
      <c r="K715" s="8" t="str">
        <f>IFERROR(IF(INDEX('ce raw data'!$C$2:$CZ$3000,MATCH(1,INDEX(('ce raw data'!$A$2:$A$3000=C695)*('ce raw data'!$B$2:$B$3000=$B716),,),0),MATCH(SUBSTITUTE(K698,"Allele","Height"),'ce raw data'!$C$1:$CZ$1,0))="","-",INDEX('ce raw data'!$C$2:$CZ$3000,MATCH(1,INDEX(('ce raw data'!$A$2:$A$3000=C695)*('ce raw data'!$B$2:$B$3000=$B716),,),0),MATCH(SUBSTITUTE(K698,"Allele","Height"),'ce raw data'!$C$1:$CZ$1,0))),"-")</f>
        <v>-</v>
      </c>
      <c r="L715" s="8" t="str">
        <f>IFERROR(IF(INDEX('ce raw data'!$C$2:$CZ$3000,MATCH(1,INDEX(('ce raw data'!$A$2:$A$3000=C695)*('ce raw data'!$B$2:$B$3000=$B716),,),0),MATCH(SUBSTITUTE(L698,"Allele","Height"),'ce raw data'!$C$1:$CZ$1,0))="","-",INDEX('ce raw data'!$C$2:$CZ$3000,MATCH(1,INDEX(('ce raw data'!$A$2:$A$3000=C695)*('ce raw data'!$B$2:$B$3000=$B716),,),0),MATCH(SUBSTITUTE(L698,"Allele","Height"),'ce raw data'!$C$1:$CZ$1,0))),"-")</f>
        <v>-</v>
      </c>
      <c r="M715" s="8" t="str">
        <f>IFERROR(IF(INDEX('ce raw data'!$C$2:$CZ$3000,MATCH(1,INDEX(('ce raw data'!$A$2:$A$3000=C695)*('ce raw data'!$B$2:$B$3000=$B716),,),0),MATCH(SUBSTITUTE(M698,"Allele","Height"),'ce raw data'!$C$1:$CZ$1,0))="","-",INDEX('ce raw data'!$C$2:$CZ$3000,MATCH(1,INDEX(('ce raw data'!$A$2:$A$3000=C695)*('ce raw data'!$B$2:$B$3000=$B716),,),0),MATCH(SUBSTITUTE(M698,"Allele","Height"),'ce raw data'!$C$1:$CZ$1,0))),"-")</f>
        <v>-</v>
      </c>
      <c r="N715" s="8" t="str">
        <f>IFERROR(IF(INDEX('ce raw data'!$C$2:$CZ$3000,MATCH(1,INDEX(('ce raw data'!$A$2:$A$3000=C695)*('ce raw data'!$B$2:$B$3000=$B716),,),0),MATCH(SUBSTITUTE(N698,"Allele","Height"),'ce raw data'!$C$1:$CZ$1,0))="","-",INDEX('ce raw data'!$C$2:$CZ$3000,MATCH(1,INDEX(('ce raw data'!$A$2:$A$3000=C695)*('ce raw data'!$B$2:$B$3000=$B716),,),0),MATCH(SUBSTITUTE(N698,"Allele","Height"),'ce raw data'!$C$1:$CZ$1,0))),"-")</f>
        <v>-</v>
      </c>
    </row>
    <row r="716" spans="2:14" x14ac:dyDescent="0.4">
      <c r="B716" s="11" t="str">
        <f>'Allele Call Table'!$A$87</f>
        <v>D18S51</v>
      </c>
      <c r="C716" s="8" t="str">
        <f>IFERROR(IF(INDEX('ce raw data'!$C$2:$CZ$3000,MATCH(1,INDEX(('ce raw data'!$A$2:$A$3000=C695)*('ce raw data'!$B$2:$B$3000=$B716),,),0),MATCH(C698,'ce raw data'!$C$1:$CZ$1,0))="","-",INDEX('ce raw data'!$C$2:$CZ$3000,MATCH(1,INDEX(('ce raw data'!$A$2:$A$3000=C695)*('ce raw data'!$B$2:$B$3000=$B716),,),0),MATCH(C698,'ce raw data'!$C$1:$CZ$1,0))),"-")</f>
        <v>-</v>
      </c>
      <c r="D716" s="8" t="str">
        <f>IFERROR(IF(INDEX('ce raw data'!$C$2:$CZ$3000,MATCH(1,INDEX(('ce raw data'!$A$2:$A$3000=C695)*('ce raw data'!$B$2:$B$3000=$B716),,),0),MATCH(D698,'ce raw data'!$C$1:$CZ$1,0))="","-",INDEX('ce raw data'!$C$2:$CZ$3000,MATCH(1,INDEX(('ce raw data'!$A$2:$A$3000=C695)*('ce raw data'!$B$2:$B$3000=$B716),,),0),MATCH(D698,'ce raw data'!$C$1:$CZ$1,0))),"-")</f>
        <v>-</v>
      </c>
      <c r="E716" s="8" t="str">
        <f>IFERROR(IF(INDEX('ce raw data'!$C$2:$CZ$3000,MATCH(1,INDEX(('ce raw data'!$A$2:$A$3000=C695)*('ce raw data'!$B$2:$B$3000=$B716),,),0),MATCH(E698,'ce raw data'!$C$1:$CZ$1,0))="","-",INDEX('ce raw data'!$C$2:$CZ$3000,MATCH(1,INDEX(('ce raw data'!$A$2:$A$3000=C695)*('ce raw data'!$B$2:$B$3000=$B716),,),0),MATCH(E698,'ce raw data'!$C$1:$CZ$1,0))),"-")</f>
        <v>-</v>
      </c>
      <c r="F716" s="8" t="str">
        <f>IFERROR(IF(INDEX('ce raw data'!$C$2:$CZ$3000,MATCH(1,INDEX(('ce raw data'!$A$2:$A$3000=C695)*('ce raw data'!$B$2:$B$3000=$B716),,),0),MATCH(F698,'ce raw data'!$C$1:$CZ$1,0))="","-",INDEX('ce raw data'!$C$2:$CZ$3000,MATCH(1,INDEX(('ce raw data'!$A$2:$A$3000=C695)*('ce raw data'!$B$2:$B$3000=$B716),,),0),MATCH(F698,'ce raw data'!$C$1:$CZ$1,0))),"-")</f>
        <v>-</v>
      </c>
      <c r="G716" s="8" t="str">
        <f>IFERROR(IF(INDEX('ce raw data'!$C$2:$CZ$3000,MATCH(1,INDEX(('ce raw data'!$A$2:$A$3000=C695)*('ce raw data'!$B$2:$B$3000=$B716),,),0),MATCH(G698,'ce raw data'!$C$1:$CZ$1,0))="","-",INDEX('ce raw data'!$C$2:$CZ$3000,MATCH(1,INDEX(('ce raw data'!$A$2:$A$3000=C695)*('ce raw data'!$B$2:$B$3000=$B716),,),0),MATCH(G698,'ce raw data'!$C$1:$CZ$1,0))),"-")</f>
        <v>-</v>
      </c>
      <c r="H716" s="8" t="str">
        <f>IFERROR(IF(INDEX('ce raw data'!$C$2:$CZ$3000,MATCH(1,INDEX(('ce raw data'!$A$2:$A$3000=C695)*('ce raw data'!$B$2:$B$3000=$B716),,),0),MATCH(H698,'ce raw data'!$C$1:$CZ$1,0))="","-",INDEX('ce raw data'!$C$2:$CZ$3000,MATCH(1,INDEX(('ce raw data'!$A$2:$A$3000=C695)*('ce raw data'!$B$2:$B$3000=$B716),,),0),MATCH(H698,'ce raw data'!$C$1:$CZ$1,0))),"-")</f>
        <v>-</v>
      </c>
      <c r="I716" s="8" t="str">
        <f>IFERROR(IF(INDEX('ce raw data'!$C$2:$CZ$3000,MATCH(1,INDEX(('ce raw data'!$A$2:$A$3000=C695)*('ce raw data'!$B$2:$B$3000=$B716),,),0),MATCH(I698,'ce raw data'!$C$1:$CZ$1,0))="","-",INDEX('ce raw data'!$C$2:$CZ$3000,MATCH(1,INDEX(('ce raw data'!$A$2:$A$3000=C695)*('ce raw data'!$B$2:$B$3000=$B716),,),0),MATCH(I698,'ce raw data'!$C$1:$CZ$1,0))),"-")</f>
        <v>-</v>
      </c>
      <c r="J716" s="8" t="str">
        <f>IFERROR(IF(INDEX('ce raw data'!$C$2:$CZ$3000,MATCH(1,INDEX(('ce raw data'!$A$2:$A$3000=C695)*('ce raw data'!$B$2:$B$3000=$B716),,),0),MATCH(J698,'ce raw data'!$C$1:$CZ$1,0))="","-",INDEX('ce raw data'!$C$2:$CZ$3000,MATCH(1,INDEX(('ce raw data'!$A$2:$A$3000=C695)*('ce raw data'!$B$2:$B$3000=$B716),,),0),MATCH(J698,'ce raw data'!$C$1:$CZ$1,0))),"-")</f>
        <v>-</v>
      </c>
      <c r="K716" s="8" t="str">
        <f>IFERROR(IF(INDEX('ce raw data'!$C$2:$CZ$3000,MATCH(1,INDEX(('ce raw data'!$A$2:$A$3000=C695)*('ce raw data'!$B$2:$B$3000=$B716),,),0),MATCH(K698,'ce raw data'!$C$1:$CZ$1,0))="","-",INDEX('ce raw data'!$C$2:$CZ$3000,MATCH(1,INDEX(('ce raw data'!$A$2:$A$3000=C695)*('ce raw data'!$B$2:$B$3000=$B716),,),0),MATCH(K698,'ce raw data'!$C$1:$CZ$1,0))),"-")</f>
        <v>-</v>
      </c>
      <c r="L716" s="8" t="str">
        <f>IFERROR(IF(INDEX('ce raw data'!$C$2:$CZ$3000,MATCH(1,INDEX(('ce raw data'!$A$2:$A$3000=C695)*('ce raw data'!$B$2:$B$3000=$B716),,),0),MATCH(L698,'ce raw data'!$C$1:$CZ$1,0))="","-",INDEX('ce raw data'!$C$2:$CZ$3000,MATCH(1,INDEX(('ce raw data'!$A$2:$A$3000=C695)*('ce raw data'!$B$2:$B$3000=$B716),,),0),MATCH(L698,'ce raw data'!$C$1:$CZ$1,0))),"-")</f>
        <v>-</v>
      </c>
      <c r="M716" s="8" t="str">
        <f>IFERROR(IF(INDEX('ce raw data'!$C$2:$CZ$3000,MATCH(1,INDEX(('ce raw data'!$A$2:$A$3000=C695)*('ce raw data'!$B$2:$B$3000=$B716),,),0),MATCH(M698,'ce raw data'!$C$1:$CZ$1,0))="","-",INDEX('ce raw data'!$C$2:$CZ$3000,MATCH(1,INDEX(('ce raw data'!$A$2:$A$3000=C695)*('ce raw data'!$B$2:$B$3000=$B716),,),0),MATCH(M698,'ce raw data'!$C$1:$CZ$1,0))),"-")</f>
        <v>-</v>
      </c>
      <c r="N716" s="8" t="str">
        <f>IFERROR(IF(INDEX('ce raw data'!$C$2:$CZ$3000,MATCH(1,INDEX(('ce raw data'!$A$2:$A$3000=C695)*('ce raw data'!$B$2:$B$3000=$B716),,),0),MATCH(N698,'ce raw data'!$C$1:$CZ$1,0))="","-",INDEX('ce raw data'!$C$2:$CZ$3000,MATCH(1,INDEX(('ce raw data'!$A$2:$A$3000=C695)*('ce raw data'!$B$2:$B$3000=$B716),,),0),MATCH(N698,'ce raw data'!$C$1:$CZ$1,0))),"-")</f>
        <v>-</v>
      </c>
    </row>
    <row r="717" spans="2:14" hidden="1" x14ac:dyDescent="0.4">
      <c r="B717" s="11"/>
      <c r="C717" s="8" t="str">
        <f>IFERROR(IF(INDEX('ce raw data'!$C$2:$CZ$3000,MATCH(1,INDEX(('ce raw data'!$A$2:$A$3000=C695)*('ce raw data'!$B$2:$B$3000=$B718),,),0),MATCH(SUBSTITUTE(C698,"Allele","Height"),'ce raw data'!$C$1:$CZ$1,0))="","-",INDEX('ce raw data'!$C$2:$CZ$3000,MATCH(1,INDEX(('ce raw data'!$A$2:$A$3000=C695)*('ce raw data'!$B$2:$B$3000=$B718),,),0),MATCH(SUBSTITUTE(C698,"Allele","Height"),'ce raw data'!$C$1:$CZ$1,0))),"-")</f>
        <v>-</v>
      </c>
      <c r="D717" s="8" t="str">
        <f>IFERROR(IF(INDEX('ce raw data'!$C$2:$CZ$3000,MATCH(1,INDEX(('ce raw data'!$A$2:$A$3000=C695)*('ce raw data'!$B$2:$B$3000=$B718),,),0),MATCH(SUBSTITUTE(D698,"Allele","Height"),'ce raw data'!$C$1:$CZ$1,0))="","-",INDEX('ce raw data'!$C$2:$CZ$3000,MATCH(1,INDEX(('ce raw data'!$A$2:$A$3000=C695)*('ce raw data'!$B$2:$B$3000=$B718),,),0),MATCH(SUBSTITUTE(D698,"Allele","Height"),'ce raw data'!$C$1:$CZ$1,0))),"-")</f>
        <v>-</v>
      </c>
      <c r="E717" s="8" t="str">
        <f>IFERROR(IF(INDEX('ce raw data'!$C$2:$CZ$3000,MATCH(1,INDEX(('ce raw data'!$A$2:$A$3000=C695)*('ce raw data'!$B$2:$B$3000=$B718),,),0),MATCH(SUBSTITUTE(E698,"Allele","Height"),'ce raw data'!$C$1:$CZ$1,0))="","-",INDEX('ce raw data'!$C$2:$CZ$3000,MATCH(1,INDEX(('ce raw data'!$A$2:$A$3000=C695)*('ce raw data'!$B$2:$B$3000=$B718),,),0),MATCH(SUBSTITUTE(E698,"Allele","Height"),'ce raw data'!$C$1:$CZ$1,0))),"-")</f>
        <v>-</v>
      </c>
      <c r="F717" s="8" t="str">
        <f>IFERROR(IF(INDEX('ce raw data'!$C$2:$CZ$3000,MATCH(1,INDEX(('ce raw data'!$A$2:$A$3000=C695)*('ce raw data'!$B$2:$B$3000=$B718),,),0),MATCH(SUBSTITUTE(F698,"Allele","Height"),'ce raw data'!$C$1:$CZ$1,0))="","-",INDEX('ce raw data'!$C$2:$CZ$3000,MATCH(1,INDEX(('ce raw data'!$A$2:$A$3000=C695)*('ce raw data'!$B$2:$B$3000=$B718),,),0),MATCH(SUBSTITUTE(F698,"Allele","Height"),'ce raw data'!$C$1:$CZ$1,0))),"-")</f>
        <v>-</v>
      </c>
      <c r="G717" s="8" t="str">
        <f>IFERROR(IF(INDEX('ce raw data'!$C$2:$CZ$3000,MATCH(1,INDEX(('ce raw data'!$A$2:$A$3000=C695)*('ce raw data'!$B$2:$B$3000=$B718),,),0),MATCH(SUBSTITUTE(G698,"Allele","Height"),'ce raw data'!$C$1:$CZ$1,0))="","-",INDEX('ce raw data'!$C$2:$CZ$3000,MATCH(1,INDEX(('ce raw data'!$A$2:$A$3000=C695)*('ce raw data'!$B$2:$B$3000=$B718),,),0),MATCH(SUBSTITUTE(G698,"Allele","Height"),'ce raw data'!$C$1:$CZ$1,0))),"-")</f>
        <v>-</v>
      </c>
      <c r="H717" s="8" t="str">
        <f>IFERROR(IF(INDEX('ce raw data'!$C$2:$CZ$3000,MATCH(1,INDEX(('ce raw data'!$A$2:$A$3000=C695)*('ce raw data'!$B$2:$B$3000=$B718),,),0),MATCH(SUBSTITUTE(H698,"Allele","Height"),'ce raw data'!$C$1:$CZ$1,0))="","-",INDEX('ce raw data'!$C$2:$CZ$3000,MATCH(1,INDEX(('ce raw data'!$A$2:$A$3000=C695)*('ce raw data'!$B$2:$B$3000=$B718),,),0),MATCH(SUBSTITUTE(H698,"Allele","Height"),'ce raw data'!$C$1:$CZ$1,0))),"-")</f>
        <v>-</v>
      </c>
      <c r="I717" s="8" t="str">
        <f>IFERROR(IF(INDEX('ce raw data'!$C$2:$CZ$3000,MATCH(1,INDEX(('ce raw data'!$A$2:$A$3000=C695)*('ce raw data'!$B$2:$B$3000=$B718),,),0),MATCH(SUBSTITUTE(I698,"Allele","Height"),'ce raw data'!$C$1:$CZ$1,0))="","-",INDEX('ce raw data'!$C$2:$CZ$3000,MATCH(1,INDEX(('ce raw data'!$A$2:$A$3000=C695)*('ce raw data'!$B$2:$B$3000=$B718),,),0),MATCH(SUBSTITUTE(I698,"Allele","Height"),'ce raw data'!$C$1:$CZ$1,0))),"-")</f>
        <v>-</v>
      </c>
      <c r="J717" s="8" t="str">
        <f>IFERROR(IF(INDEX('ce raw data'!$C$2:$CZ$3000,MATCH(1,INDEX(('ce raw data'!$A$2:$A$3000=C695)*('ce raw data'!$B$2:$B$3000=$B718),,),0),MATCH(SUBSTITUTE(J698,"Allele","Height"),'ce raw data'!$C$1:$CZ$1,0))="","-",INDEX('ce raw data'!$C$2:$CZ$3000,MATCH(1,INDEX(('ce raw data'!$A$2:$A$3000=C695)*('ce raw data'!$B$2:$B$3000=$B718),,),0),MATCH(SUBSTITUTE(J698,"Allele","Height"),'ce raw data'!$C$1:$CZ$1,0))),"-")</f>
        <v>-</v>
      </c>
      <c r="K717" s="8" t="str">
        <f>IFERROR(IF(INDEX('ce raw data'!$C$2:$CZ$3000,MATCH(1,INDEX(('ce raw data'!$A$2:$A$3000=C695)*('ce raw data'!$B$2:$B$3000=$B718),,),0),MATCH(SUBSTITUTE(K698,"Allele","Height"),'ce raw data'!$C$1:$CZ$1,0))="","-",INDEX('ce raw data'!$C$2:$CZ$3000,MATCH(1,INDEX(('ce raw data'!$A$2:$A$3000=C695)*('ce raw data'!$B$2:$B$3000=$B718),,),0),MATCH(SUBSTITUTE(K698,"Allele","Height"),'ce raw data'!$C$1:$CZ$1,0))),"-")</f>
        <v>-</v>
      </c>
      <c r="L717" s="8" t="str">
        <f>IFERROR(IF(INDEX('ce raw data'!$C$2:$CZ$3000,MATCH(1,INDEX(('ce raw data'!$A$2:$A$3000=C695)*('ce raw data'!$B$2:$B$3000=$B718),,),0),MATCH(SUBSTITUTE(L698,"Allele","Height"),'ce raw data'!$C$1:$CZ$1,0))="","-",INDEX('ce raw data'!$C$2:$CZ$3000,MATCH(1,INDEX(('ce raw data'!$A$2:$A$3000=C695)*('ce raw data'!$B$2:$B$3000=$B718),,),0),MATCH(SUBSTITUTE(L698,"Allele","Height"),'ce raw data'!$C$1:$CZ$1,0))),"-")</f>
        <v>-</v>
      </c>
      <c r="M717" s="8" t="str">
        <f>IFERROR(IF(INDEX('ce raw data'!$C$2:$CZ$3000,MATCH(1,INDEX(('ce raw data'!$A$2:$A$3000=C695)*('ce raw data'!$B$2:$B$3000=$B718),,),0),MATCH(SUBSTITUTE(M698,"Allele","Height"),'ce raw data'!$C$1:$CZ$1,0))="","-",INDEX('ce raw data'!$C$2:$CZ$3000,MATCH(1,INDEX(('ce raw data'!$A$2:$A$3000=C695)*('ce raw data'!$B$2:$B$3000=$B718),,),0),MATCH(SUBSTITUTE(M698,"Allele","Height"),'ce raw data'!$C$1:$CZ$1,0))),"-")</f>
        <v>-</v>
      </c>
      <c r="N717" s="8" t="str">
        <f>IFERROR(IF(INDEX('ce raw data'!$C$2:$CZ$3000,MATCH(1,INDEX(('ce raw data'!$A$2:$A$3000=C695)*('ce raw data'!$B$2:$B$3000=$B718),,),0),MATCH(SUBSTITUTE(N698,"Allele","Height"),'ce raw data'!$C$1:$CZ$1,0))="","-",INDEX('ce raw data'!$C$2:$CZ$3000,MATCH(1,INDEX(('ce raw data'!$A$2:$A$3000=C695)*('ce raw data'!$B$2:$B$3000=$B718),,),0),MATCH(SUBSTITUTE(N698,"Allele","Height"),'ce raw data'!$C$1:$CZ$1,0))),"-")</f>
        <v>-</v>
      </c>
    </row>
    <row r="718" spans="2:14" x14ac:dyDescent="0.4">
      <c r="B718" s="11" t="str">
        <f>'Allele Call Table'!$A$89</f>
        <v>D2S1338</v>
      </c>
      <c r="C718" s="8" t="str">
        <f>IFERROR(IF(INDEX('ce raw data'!$C$2:$CZ$3000,MATCH(1,INDEX(('ce raw data'!$A$2:$A$3000=C695)*('ce raw data'!$B$2:$B$3000=$B718),,),0),MATCH(C698,'ce raw data'!$C$1:$CZ$1,0))="","-",INDEX('ce raw data'!$C$2:$CZ$3000,MATCH(1,INDEX(('ce raw data'!$A$2:$A$3000=C695)*('ce raw data'!$B$2:$B$3000=$B718),,),0),MATCH(C698,'ce raw data'!$C$1:$CZ$1,0))),"-")</f>
        <v>-</v>
      </c>
      <c r="D718" s="8" t="str">
        <f>IFERROR(IF(INDEX('ce raw data'!$C$2:$CZ$3000,MATCH(1,INDEX(('ce raw data'!$A$2:$A$3000=C695)*('ce raw data'!$B$2:$B$3000=$B718),,),0),MATCH(D698,'ce raw data'!$C$1:$CZ$1,0))="","-",INDEX('ce raw data'!$C$2:$CZ$3000,MATCH(1,INDEX(('ce raw data'!$A$2:$A$3000=C695)*('ce raw data'!$B$2:$B$3000=$B718),,),0),MATCH(D698,'ce raw data'!$C$1:$CZ$1,0))),"-")</f>
        <v>-</v>
      </c>
      <c r="E718" s="8" t="str">
        <f>IFERROR(IF(INDEX('ce raw data'!$C$2:$CZ$3000,MATCH(1,INDEX(('ce raw data'!$A$2:$A$3000=C695)*('ce raw data'!$B$2:$B$3000=$B718),,),0),MATCH(E698,'ce raw data'!$C$1:$CZ$1,0))="","-",INDEX('ce raw data'!$C$2:$CZ$3000,MATCH(1,INDEX(('ce raw data'!$A$2:$A$3000=C695)*('ce raw data'!$B$2:$B$3000=$B718),,),0),MATCH(E698,'ce raw data'!$C$1:$CZ$1,0))),"-")</f>
        <v>-</v>
      </c>
      <c r="F718" s="8" t="str">
        <f>IFERROR(IF(INDEX('ce raw data'!$C$2:$CZ$3000,MATCH(1,INDEX(('ce raw data'!$A$2:$A$3000=C695)*('ce raw data'!$B$2:$B$3000=$B718),,),0),MATCH(F698,'ce raw data'!$C$1:$CZ$1,0))="","-",INDEX('ce raw data'!$C$2:$CZ$3000,MATCH(1,INDEX(('ce raw data'!$A$2:$A$3000=C695)*('ce raw data'!$B$2:$B$3000=$B718),,),0),MATCH(F698,'ce raw data'!$C$1:$CZ$1,0))),"-")</f>
        <v>-</v>
      </c>
      <c r="G718" s="8" t="str">
        <f>IFERROR(IF(INDEX('ce raw data'!$C$2:$CZ$3000,MATCH(1,INDEX(('ce raw data'!$A$2:$A$3000=C695)*('ce raw data'!$B$2:$B$3000=$B718),,),0),MATCH(G698,'ce raw data'!$C$1:$CZ$1,0))="","-",INDEX('ce raw data'!$C$2:$CZ$3000,MATCH(1,INDEX(('ce raw data'!$A$2:$A$3000=C695)*('ce raw data'!$B$2:$B$3000=$B718),,),0),MATCH(G698,'ce raw data'!$C$1:$CZ$1,0))),"-")</f>
        <v>-</v>
      </c>
      <c r="H718" s="8" t="str">
        <f>IFERROR(IF(INDEX('ce raw data'!$C$2:$CZ$3000,MATCH(1,INDEX(('ce raw data'!$A$2:$A$3000=C695)*('ce raw data'!$B$2:$B$3000=$B718),,),0),MATCH(H698,'ce raw data'!$C$1:$CZ$1,0))="","-",INDEX('ce raw data'!$C$2:$CZ$3000,MATCH(1,INDEX(('ce raw data'!$A$2:$A$3000=C695)*('ce raw data'!$B$2:$B$3000=$B718),,),0),MATCH(H698,'ce raw data'!$C$1:$CZ$1,0))),"-")</f>
        <v>-</v>
      </c>
      <c r="I718" s="8" t="str">
        <f>IFERROR(IF(INDEX('ce raw data'!$C$2:$CZ$3000,MATCH(1,INDEX(('ce raw data'!$A$2:$A$3000=C695)*('ce raw data'!$B$2:$B$3000=$B718),,),0),MATCH(I698,'ce raw data'!$C$1:$CZ$1,0))="","-",INDEX('ce raw data'!$C$2:$CZ$3000,MATCH(1,INDEX(('ce raw data'!$A$2:$A$3000=C695)*('ce raw data'!$B$2:$B$3000=$B718),,),0),MATCH(I698,'ce raw data'!$C$1:$CZ$1,0))),"-")</f>
        <v>-</v>
      </c>
      <c r="J718" s="8" t="str">
        <f>IFERROR(IF(INDEX('ce raw data'!$C$2:$CZ$3000,MATCH(1,INDEX(('ce raw data'!$A$2:$A$3000=C695)*('ce raw data'!$B$2:$B$3000=$B718),,),0),MATCH(J698,'ce raw data'!$C$1:$CZ$1,0))="","-",INDEX('ce raw data'!$C$2:$CZ$3000,MATCH(1,INDEX(('ce raw data'!$A$2:$A$3000=C695)*('ce raw data'!$B$2:$B$3000=$B718),,),0),MATCH(J698,'ce raw data'!$C$1:$CZ$1,0))),"-")</f>
        <v>-</v>
      </c>
      <c r="K718" s="8" t="str">
        <f>IFERROR(IF(INDEX('ce raw data'!$C$2:$CZ$3000,MATCH(1,INDEX(('ce raw data'!$A$2:$A$3000=C695)*('ce raw data'!$B$2:$B$3000=$B718),,),0),MATCH(K698,'ce raw data'!$C$1:$CZ$1,0))="","-",INDEX('ce raw data'!$C$2:$CZ$3000,MATCH(1,INDEX(('ce raw data'!$A$2:$A$3000=C695)*('ce raw data'!$B$2:$B$3000=$B718),,),0),MATCH(K698,'ce raw data'!$C$1:$CZ$1,0))),"-")</f>
        <v>-</v>
      </c>
      <c r="L718" s="8" t="str">
        <f>IFERROR(IF(INDEX('ce raw data'!$C$2:$CZ$3000,MATCH(1,INDEX(('ce raw data'!$A$2:$A$3000=C695)*('ce raw data'!$B$2:$B$3000=$B718),,),0),MATCH(L698,'ce raw data'!$C$1:$CZ$1,0))="","-",INDEX('ce raw data'!$C$2:$CZ$3000,MATCH(1,INDEX(('ce raw data'!$A$2:$A$3000=C695)*('ce raw data'!$B$2:$B$3000=$B718),,),0),MATCH(L698,'ce raw data'!$C$1:$CZ$1,0))),"-")</f>
        <v>-</v>
      </c>
      <c r="M718" s="8" t="str">
        <f>IFERROR(IF(INDEX('ce raw data'!$C$2:$CZ$3000,MATCH(1,INDEX(('ce raw data'!$A$2:$A$3000=C695)*('ce raw data'!$B$2:$B$3000=$B718),,),0),MATCH(M698,'ce raw data'!$C$1:$CZ$1,0))="","-",INDEX('ce raw data'!$C$2:$CZ$3000,MATCH(1,INDEX(('ce raw data'!$A$2:$A$3000=C695)*('ce raw data'!$B$2:$B$3000=$B718),,),0),MATCH(M698,'ce raw data'!$C$1:$CZ$1,0))),"-")</f>
        <v>-</v>
      </c>
      <c r="N718" s="8" t="str">
        <f>IFERROR(IF(INDEX('ce raw data'!$C$2:$CZ$3000,MATCH(1,INDEX(('ce raw data'!$A$2:$A$3000=C695)*('ce raw data'!$B$2:$B$3000=$B718),,),0),MATCH(N698,'ce raw data'!$C$1:$CZ$1,0))="","-",INDEX('ce raw data'!$C$2:$CZ$3000,MATCH(1,INDEX(('ce raw data'!$A$2:$A$3000=C695)*('ce raw data'!$B$2:$B$3000=$B718),,),0),MATCH(N698,'ce raw data'!$C$1:$CZ$1,0))),"-")</f>
        <v>-</v>
      </c>
    </row>
    <row r="719" spans="2:14" hidden="1" x14ac:dyDescent="0.4">
      <c r="B719" s="11"/>
      <c r="C719" s="8" t="str">
        <f>IFERROR(IF(INDEX('ce raw data'!$C$2:$CZ$3000,MATCH(1,INDEX(('ce raw data'!$A$2:$A$3000=C695)*('ce raw data'!$B$2:$B$3000=$B720),,),0),MATCH(SUBSTITUTE(C698,"Allele","Height"),'ce raw data'!$C$1:$CZ$1,0))="","-",INDEX('ce raw data'!$C$2:$CZ$3000,MATCH(1,INDEX(('ce raw data'!$A$2:$A$3000=C695)*('ce raw data'!$B$2:$B$3000=$B720),,),0),MATCH(SUBSTITUTE(C698,"Allele","Height"),'ce raw data'!$C$1:$CZ$1,0))),"-")</f>
        <v>-</v>
      </c>
      <c r="D719" s="8" t="str">
        <f>IFERROR(IF(INDEX('ce raw data'!$C$2:$CZ$3000,MATCH(1,INDEX(('ce raw data'!$A$2:$A$3000=C695)*('ce raw data'!$B$2:$B$3000=$B720),,),0),MATCH(SUBSTITUTE(D698,"Allele","Height"),'ce raw data'!$C$1:$CZ$1,0))="","-",INDEX('ce raw data'!$C$2:$CZ$3000,MATCH(1,INDEX(('ce raw data'!$A$2:$A$3000=C695)*('ce raw data'!$B$2:$B$3000=$B720),,),0),MATCH(SUBSTITUTE(D698,"Allele","Height"),'ce raw data'!$C$1:$CZ$1,0))),"-")</f>
        <v>-</v>
      </c>
      <c r="E719" s="8" t="str">
        <f>IFERROR(IF(INDEX('ce raw data'!$C$2:$CZ$3000,MATCH(1,INDEX(('ce raw data'!$A$2:$A$3000=C695)*('ce raw data'!$B$2:$B$3000=$B720),,),0),MATCH(SUBSTITUTE(E698,"Allele","Height"),'ce raw data'!$C$1:$CZ$1,0))="","-",INDEX('ce raw data'!$C$2:$CZ$3000,MATCH(1,INDEX(('ce raw data'!$A$2:$A$3000=C695)*('ce raw data'!$B$2:$B$3000=$B720),,),0),MATCH(SUBSTITUTE(E698,"Allele","Height"),'ce raw data'!$C$1:$CZ$1,0))),"-")</f>
        <v>-</v>
      </c>
      <c r="F719" s="8" t="str">
        <f>IFERROR(IF(INDEX('ce raw data'!$C$2:$CZ$3000,MATCH(1,INDEX(('ce raw data'!$A$2:$A$3000=C695)*('ce raw data'!$B$2:$B$3000=$B720),,),0),MATCH(SUBSTITUTE(F698,"Allele","Height"),'ce raw data'!$C$1:$CZ$1,0))="","-",INDEX('ce raw data'!$C$2:$CZ$3000,MATCH(1,INDEX(('ce raw data'!$A$2:$A$3000=C695)*('ce raw data'!$B$2:$B$3000=$B720),,),0),MATCH(SUBSTITUTE(F698,"Allele","Height"),'ce raw data'!$C$1:$CZ$1,0))),"-")</f>
        <v>-</v>
      </c>
      <c r="G719" s="8" t="str">
        <f>IFERROR(IF(INDEX('ce raw data'!$C$2:$CZ$3000,MATCH(1,INDEX(('ce raw data'!$A$2:$A$3000=C695)*('ce raw data'!$B$2:$B$3000=$B720),,),0),MATCH(SUBSTITUTE(G698,"Allele","Height"),'ce raw data'!$C$1:$CZ$1,0))="","-",INDEX('ce raw data'!$C$2:$CZ$3000,MATCH(1,INDEX(('ce raw data'!$A$2:$A$3000=C695)*('ce raw data'!$B$2:$B$3000=$B720),,),0),MATCH(SUBSTITUTE(G698,"Allele","Height"),'ce raw data'!$C$1:$CZ$1,0))),"-")</f>
        <v>-</v>
      </c>
      <c r="H719" s="8" t="str">
        <f>IFERROR(IF(INDEX('ce raw data'!$C$2:$CZ$3000,MATCH(1,INDEX(('ce raw data'!$A$2:$A$3000=C695)*('ce raw data'!$B$2:$B$3000=$B720),,),0),MATCH(SUBSTITUTE(H698,"Allele","Height"),'ce raw data'!$C$1:$CZ$1,0))="","-",INDEX('ce raw data'!$C$2:$CZ$3000,MATCH(1,INDEX(('ce raw data'!$A$2:$A$3000=C695)*('ce raw data'!$B$2:$B$3000=$B720),,),0),MATCH(SUBSTITUTE(H698,"Allele","Height"),'ce raw data'!$C$1:$CZ$1,0))),"-")</f>
        <v>-</v>
      </c>
      <c r="I719" s="8" t="str">
        <f>IFERROR(IF(INDEX('ce raw data'!$C$2:$CZ$3000,MATCH(1,INDEX(('ce raw data'!$A$2:$A$3000=C695)*('ce raw data'!$B$2:$B$3000=$B720),,),0),MATCH(SUBSTITUTE(I698,"Allele","Height"),'ce raw data'!$C$1:$CZ$1,0))="","-",INDEX('ce raw data'!$C$2:$CZ$3000,MATCH(1,INDEX(('ce raw data'!$A$2:$A$3000=C695)*('ce raw data'!$B$2:$B$3000=$B720),,),0),MATCH(SUBSTITUTE(I698,"Allele","Height"),'ce raw data'!$C$1:$CZ$1,0))),"-")</f>
        <v>-</v>
      </c>
      <c r="J719" s="8" t="str">
        <f>IFERROR(IF(INDEX('ce raw data'!$C$2:$CZ$3000,MATCH(1,INDEX(('ce raw data'!$A$2:$A$3000=C695)*('ce raw data'!$B$2:$B$3000=$B720),,),0),MATCH(SUBSTITUTE(J698,"Allele","Height"),'ce raw data'!$C$1:$CZ$1,0))="","-",INDEX('ce raw data'!$C$2:$CZ$3000,MATCH(1,INDEX(('ce raw data'!$A$2:$A$3000=C695)*('ce raw data'!$B$2:$B$3000=$B720),,),0),MATCH(SUBSTITUTE(J698,"Allele","Height"),'ce raw data'!$C$1:$CZ$1,0))),"-")</f>
        <v>-</v>
      </c>
      <c r="K719" s="8" t="str">
        <f>IFERROR(IF(INDEX('ce raw data'!$C$2:$CZ$3000,MATCH(1,INDEX(('ce raw data'!$A$2:$A$3000=C695)*('ce raw data'!$B$2:$B$3000=$B720),,),0),MATCH(SUBSTITUTE(K698,"Allele","Height"),'ce raw data'!$C$1:$CZ$1,0))="","-",INDEX('ce raw data'!$C$2:$CZ$3000,MATCH(1,INDEX(('ce raw data'!$A$2:$A$3000=C695)*('ce raw data'!$B$2:$B$3000=$B720),,),0),MATCH(SUBSTITUTE(K698,"Allele","Height"),'ce raw data'!$C$1:$CZ$1,0))),"-")</f>
        <v>-</v>
      </c>
      <c r="L719" s="8" t="str">
        <f>IFERROR(IF(INDEX('ce raw data'!$C$2:$CZ$3000,MATCH(1,INDEX(('ce raw data'!$A$2:$A$3000=C695)*('ce raw data'!$B$2:$B$3000=$B720),,),0),MATCH(SUBSTITUTE(L698,"Allele","Height"),'ce raw data'!$C$1:$CZ$1,0))="","-",INDEX('ce raw data'!$C$2:$CZ$3000,MATCH(1,INDEX(('ce raw data'!$A$2:$A$3000=C695)*('ce raw data'!$B$2:$B$3000=$B720),,),0),MATCH(SUBSTITUTE(L698,"Allele","Height"),'ce raw data'!$C$1:$CZ$1,0))),"-")</f>
        <v>-</v>
      </c>
      <c r="M719" s="8" t="str">
        <f>IFERROR(IF(INDEX('ce raw data'!$C$2:$CZ$3000,MATCH(1,INDEX(('ce raw data'!$A$2:$A$3000=C695)*('ce raw data'!$B$2:$B$3000=$B720),,),0),MATCH(SUBSTITUTE(M698,"Allele","Height"),'ce raw data'!$C$1:$CZ$1,0))="","-",INDEX('ce raw data'!$C$2:$CZ$3000,MATCH(1,INDEX(('ce raw data'!$A$2:$A$3000=C695)*('ce raw data'!$B$2:$B$3000=$B720),,),0),MATCH(SUBSTITUTE(M698,"Allele","Height"),'ce raw data'!$C$1:$CZ$1,0))),"-")</f>
        <v>-</v>
      </c>
      <c r="N719" s="8" t="str">
        <f>IFERROR(IF(INDEX('ce raw data'!$C$2:$CZ$3000,MATCH(1,INDEX(('ce raw data'!$A$2:$A$3000=C695)*('ce raw data'!$B$2:$B$3000=$B720),,),0),MATCH(SUBSTITUTE(N698,"Allele","Height"),'ce raw data'!$C$1:$CZ$1,0))="","-",INDEX('ce raw data'!$C$2:$CZ$3000,MATCH(1,INDEX(('ce raw data'!$A$2:$A$3000=C695)*('ce raw data'!$B$2:$B$3000=$B720),,),0),MATCH(SUBSTITUTE(N698,"Allele","Height"),'ce raw data'!$C$1:$CZ$1,0))),"-")</f>
        <v>-</v>
      </c>
    </row>
    <row r="720" spans="2:14" x14ac:dyDescent="0.4">
      <c r="B720" s="11" t="str">
        <f>'Allele Call Table'!$A$91</f>
        <v>CSF1PO</v>
      </c>
      <c r="C720" s="8" t="str">
        <f>IFERROR(IF(INDEX('ce raw data'!$C$2:$CZ$3000,MATCH(1,INDEX(('ce raw data'!$A$2:$A$3000=C695)*('ce raw data'!$B$2:$B$3000=$B720),,),0),MATCH(C698,'ce raw data'!$C$1:$CZ$1,0))="","-",INDEX('ce raw data'!$C$2:$CZ$3000,MATCH(1,INDEX(('ce raw data'!$A$2:$A$3000=C695)*('ce raw data'!$B$2:$B$3000=$B720),,),0),MATCH(C698,'ce raw data'!$C$1:$CZ$1,0))),"-")</f>
        <v>-</v>
      </c>
      <c r="D720" s="8" t="str">
        <f>IFERROR(IF(INDEX('ce raw data'!$C$2:$CZ$3000,MATCH(1,INDEX(('ce raw data'!$A$2:$A$3000=C695)*('ce raw data'!$B$2:$B$3000=$B720),,),0),MATCH(D698,'ce raw data'!$C$1:$CZ$1,0))="","-",INDEX('ce raw data'!$C$2:$CZ$3000,MATCH(1,INDEX(('ce raw data'!$A$2:$A$3000=C695)*('ce raw data'!$B$2:$B$3000=$B720),,),0),MATCH(D698,'ce raw data'!$C$1:$CZ$1,0))),"-")</f>
        <v>-</v>
      </c>
      <c r="E720" s="8" t="str">
        <f>IFERROR(IF(INDEX('ce raw data'!$C$2:$CZ$3000,MATCH(1,INDEX(('ce raw data'!$A$2:$A$3000=C695)*('ce raw data'!$B$2:$B$3000=$B720),,),0),MATCH(E698,'ce raw data'!$C$1:$CZ$1,0))="","-",INDEX('ce raw data'!$C$2:$CZ$3000,MATCH(1,INDEX(('ce raw data'!$A$2:$A$3000=C695)*('ce raw data'!$B$2:$B$3000=$B720),,),0),MATCH(E698,'ce raw data'!$C$1:$CZ$1,0))),"-")</f>
        <v>-</v>
      </c>
      <c r="F720" s="8" t="str">
        <f>IFERROR(IF(INDEX('ce raw data'!$C$2:$CZ$3000,MATCH(1,INDEX(('ce raw data'!$A$2:$A$3000=C695)*('ce raw data'!$B$2:$B$3000=$B720),,),0),MATCH(F698,'ce raw data'!$C$1:$CZ$1,0))="","-",INDEX('ce raw data'!$C$2:$CZ$3000,MATCH(1,INDEX(('ce raw data'!$A$2:$A$3000=C695)*('ce raw data'!$B$2:$B$3000=$B720),,),0),MATCH(F698,'ce raw data'!$C$1:$CZ$1,0))),"-")</f>
        <v>-</v>
      </c>
      <c r="G720" s="8" t="str">
        <f>IFERROR(IF(INDEX('ce raw data'!$C$2:$CZ$3000,MATCH(1,INDEX(('ce raw data'!$A$2:$A$3000=C695)*('ce raw data'!$B$2:$B$3000=$B720),,),0),MATCH(G698,'ce raw data'!$C$1:$CZ$1,0))="","-",INDEX('ce raw data'!$C$2:$CZ$3000,MATCH(1,INDEX(('ce raw data'!$A$2:$A$3000=C695)*('ce raw data'!$B$2:$B$3000=$B720),,),0),MATCH(G698,'ce raw data'!$C$1:$CZ$1,0))),"-")</f>
        <v>-</v>
      </c>
      <c r="H720" s="8" t="str">
        <f>IFERROR(IF(INDEX('ce raw data'!$C$2:$CZ$3000,MATCH(1,INDEX(('ce raw data'!$A$2:$A$3000=C695)*('ce raw data'!$B$2:$B$3000=$B720),,),0),MATCH(H698,'ce raw data'!$C$1:$CZ$1,0))="","-",INDEX('ce raw data'!$C$2:$CZ$3000,MATCH(1,INDEX(('ce raw data'!$A$2:$A$3000=C695)*('ce raw data'!$B$2:$B$3000=$B720),,),0),MATCH(H698,'ce raw data'!$C$1:$CZ$1,0))),"-")</f>
        <v>-</v>
      </c>
      <c r="I720" s="8" t="str">
        <f>IFERROR(IF(INDEX('ce raw data'!$C$2:$CZ$3000,MATCH(1,INDEX(('ce raw data'!$A$2:$A$3000=C695)*('ce raw data'!$B$2:$B$3000=$B720),,),0),MATCH(I698,'ce raw data'!$C$1:$CZ$1,0))="","-",INDEX('ce raw data'!$C$2:$CZ$3000,MATCH(1,INDEX(('ce raw data'!$A$2:$A$3000=C695)*('ce raw data'!$B$2:$B$3000=$B720),,),0),MATCH(I698,'ce raw data'!$C$1:$CZ$1,0))),"-")</f>
        <v>-</v>
      </c>
      <c r="J720" s="8" t="str">
        <f>IFERROR(IF(INDEX('ce raw data'!$C$2:$CZ$3000,MATCH(1,INDEX(('ce raw data'!$A$2:$A$3000=C695)*('ce raw data'!$B$2:$B$3000=$B720),,),0),MATCH(J698,'ce raw data'!$C$1:$CZ$1,0))="","-",INDEX('ce raw data'!$C$2:$CZ$3000,MATCH(1,INDEX(('ce raw data'!$A$2:$A$3000=C695)*('ce raw data'!$B$2:$B$3000=$B720),,),0),MATCH(J698,'ce raw data'!$C$1:$CZ$1,0))),"-")</f>
        <v>-</v>
      </c>
      <c r="K720" s="8" t="str">
        <f>IFERROR(IF(INDEX('ce raw data'!$C$2:$CZ$3000,MATCH(1,INDEX(('ce raw data'!$A$2:$A$3000=C695)*('ce raw data'!$B$2:$B$3000=$B720),,),0),MATCH(K698,'ce raw data'!$C$1:$CZ$1,0))="","-",INDEX('ce raw data'!$C$2:$CZ$3000,MATCH(1,INDEX(('ce raw data'!$A$2:$A$3000=C695)*('ce raw data'!$B$2:$B$3000=$B720),,),0),MATCH(K698,'ce raw data'!$C$1:$CZ$1,0))),"-")</f>
        <v>-</v>
      </c>
      <c r="L720" s="8" t="str">
        <f>IFERROR(IF(INDEX('ce raw data'!$C$2:$CZ$3000,MATCH(1,INDEX(('ce raw data'!$A$2:$A$3000=C695)*('ce raw data'!$B$2:$B$3000=$B720),,),0),MATCH(L698,'ce raw data'!$C$1:$CZ$1,0))="","-",INDEX('ce raw data'!$C$2:$CZ$3000,MATCH(1,INDEX(('ce raw data'!$A$2:$A$3000=C695)*('ce raw data'!$B$2:$B$3000=$B720),,),0),MATCH(L698,'ce raw data'!$C$1:$CZ$1,0))),"-")</f>
        <v>-</v>
      </c>
      <c r="M720" s="8" t="str">
        <f>IFERROR(IF(INDEX('ce raw data'!$C$2:$CZ$3000,MATCH(1,INDEX(('ce raw data'!$A$2:$A$3000=C695)*('ce raw data'!$B$2:$B$3000=$B720),,),0),MATCH(M698,'ce raw data'!$C$1:$CZ$1,0))="","-",INDEX('ce raw data'!$C$2:$CZ$3000,MATCH(1,INDEX(('ce raw data'!$A$2:$A$3000=C695)*('ce raw data'!$B$2:$B$3000=$B720),,),0),MATCH(M698,'ce raw data'!$C$1:$CZ$1,0))),"-")</f>
        <v>-</v>
      </c>
      <c r="N720" s="8" t="str">
        <f>IFERROR(IF(INDEX('ce raw data'!$C$2:$CZ$3000,MATCH(1,INDEX(('ce raw data'!$A$2:$A$3000=C695)*('ce raw data'!$B$2:$B$3000=$B720),,),0),MATCH(N698,'ce raw data'!$C$1:$CZ$1,0))="","-",INDEX('ce raw data'!$C$2:$CZ$3000,MATCH(1,INDEX(('ce raw data'!$A$2:$A$3000=C695)*('ce raw data'!$B$2:$B$3000=$B720),,),0),MATCH(N698,'ce raw data'!$C$1:$CZ$1,0))),"-")</f>
        <v>-</v>
      </c>
    </row>
    <row r="721" spans="2:14" hidden="1" x14ac:dyDescent="0.4">
      <c r="B721" s="11"/>
      <c r="C721" s="8" t="str">
        <f>IFERROR(IF(INDEX('ce raw data'!$C$2:$CZ$3000,MATCH(1,INDEX(('ce raw data'!$A$2:$A$3000=C695)*('ce raw data'!$B$2:$B$3000=$B722),,),0),MATCH(SUBSTITUTE(C698,"Allele","Height"),'ce raw data'!$C$1:$CZ$1,0))="","-",INDEX('ce raw data'!$C$2:$CZ$3000,MATCH(1,INDEX(('ce raw data'!$A$2:$A$3000=C695)*('ce raw data'!$B$2:$B$3000=$B722),,),0),MATCH(SUBSTITUTE(C698,"Allele","Height"),'ce raw data'!$C$1:$CZ$1,0))),"-")</f>
        <v>-</v>
      </c>
      <c r="D721" s="8" t="str">
        <f>IFERROR(IF(INDEX('ce raw data'!$C$2:$CZ$3000,MATCH(1,INDEX(('ce raw data'!$A$2:$A$3000=C695)*('ce raw data'!$B$2:$B$3000=$B722),,),0),MATCH(SUBSTITUTE(D698,"Allele","Height"),'ce raw data'!$C$1:$CZ$1,0))="","-",INDEX('ce raw data'!$C$2:$CZ$3000,MATCH(1,INDEX(('ce raw data'!$A$2:$A$3000=C695)*('ce raw data'!$B$2:$B$3000=$B722),,),0),MATCH(SUBSTITUTE(D698,"Allele","Height"),'ce raw data'!$C$1:$CZ$1,0))),"-")</f>
        <v>-</v>
      </c>
      <c r="E721" s="8" t="str">
        <f>IFERROR(IF(INDEX('ce raw data'!$C$2:$CZ$3000,MATCH(1,INDEX(('ce raw data'!$A$2:$A$3000=C695)*('ce raw data'!$B$2:$B$3000=$B722),,),0),MATCH(SUBSTITUTE(E698,"Allele","Height"),'ce raw data'!$C$1:$CZ$1,0))="","-",INDEX('ce raw data'!$C$2:$CZ$3000,MATCH(1,INDEX(('ce raw data'!$A$2:$A$3000=C695)*('ce raw data'!$B$2:$B$3000=$B722),,),0),MATCH(SUBSTITUTE(E698,"Allele","Height"),'ce raw data'!$C$1:$CZ$1,0))),"-")</f>
        <v>-</v>
      </c>
      <c r="F721" s="8" t="str">
        <f>IFERROR(IF(INDEX('ce raw data'!$C$2:$CZ$3000,MATCH(1,INDEX(('ce raw data'!$A$2:$A$3000=C695)*('ce raw data'!$B$2:$B$3000=$B722),,),0),MATCH(SUBSTITUTE(F698,"Allele","Height"),'ce raw data'!$C$1:$CZ$1,0))="","-",INDEX('ce raw data'!$C$2:$CZ$3000,MATCH(1,INDEX(('ce raw data'!$A$2:$A$3000=C695)*('ce raw data'!$B$2:$B$3000=$B722),,),0),MATCH(SUBSTITUTE(F698,"Allele","Height"),'ce raw data'!$C$1:$CZ$1,0))),"-")</f>
        <v>-</v>
      </c>
      <c r="G721" s="8" t="str">
        <f>IFERROR(IF(INDEX('ce raw data'!$C$2:$CZ$3000,MATCH(1,INDEX(('ce raw data'!$A$2:$A$3000=C695)*('ce raw data'!$B$2:$B$3000=$B722),,),0),MATCH(SUBSTITUTE(G698,"Allele","Height"),'ce raw data'!$C$1:$CZ$1,0))="","-",INDEX('ce raw data'!$C$2:$CZ$3000,MATCH(1,INDEX(('ce raw data'!$A$2:$A$3000=C695)*('ce raw data'!$B$2:$B$3000=$B722),,),0),MATCH(SUBSTITUTE(G698,"Allele","Height"),'ce raw data'!$C$1:$CZ$1,0))),"-")</f>
        <v>-</v>
      </c>
      <c r="H721" s="8" t="str">
        <f>IFERROR(IF(INDEX('ce raw data'!$C$2:$CZ$3000,MATCH(1,INDEX(('ce raw data'!$A$2:$A$3000=C695)*('ce raw data'!$B$2:$B$3000=$B722),,),0),MATCH(SUBSTITUTE(H698,"Allele","Height"),'ce raw data'!$C$1:$CZ$1,0))="","-",INDEX('ce raw data'!$C$2:$CZ$3000,MATCH(1,INDEX(('ce raw data'!$A$2:$A$3000=C695)*('ce raw data'!$B$2:$B$3000=$B722),,),0),MATCH(SUBSTITUTE(H698,"Allele","Height"),'ce raw data'!$C$1:$CZ$1,0))),"-")</f>
        <v>-</v>
      </c>
      <c r="I721" s="8" t="str">
        <f>IFERROR(IF(INDEX('ce raw data'!$C$2:$CZ$3000,MATCH(1,INDEX(('ce raw data'!$A$2:$A$3000=C695)*('ce raw data'!$B$2:$B$3000=$B722),,),0),MATCH(SUBSTITUTE(I698,"Allele","Height"),'ce raw data'!$C$1:$CZ$1,0))="","-",INDEX('ce raw data'!$C$2:$CZ$3000,MATCH(1,INDEX(('ce raw data'!$A$2:$A$3000=C695)*('ce raw data'!$B$2:$B$3000=$B722),,),0),MATCH(SUBSTITUTE(I698,"Allele","Height"),'ce raw data'!$C$1:$CZ$1,0))),"-")</f>
        <v>-</v>
      </c>
      <c r="J721" s="8" t="str">
        <f>IFERROR(IF(INDEX('ce raw data'!$C$2:$CZ$3000,MATCH(1,INDEX(('ce raw data'!$A$2:$A$3000=C695)*('ce raw data'!$B$2:$B$3000=$B722),,),0),MATCH(SUBSTITUTE(J698,"Allele","Height"),'ce raw data'!$C$1:$CZ$1,0))="","-",INDEX('ce raw data'!$C$2:$CZ$3000,MATCH(1,INDEX(('ce raw data'!$A$2:$A$3000=C695)*('ce raw data'!$B$2:$B$3000=$B722),,),0),MATCH(SUBSTITUTE(J698,"Allele","Height"),'ce raw data'!$C$1:$CZ$1,0))),"-")</f>
        <v>-</v>
      </c>
      <c r="K721" s="8" t="str">
        <f>IFERROR(IF(INDEX('ce raw data'!$C$2:$CZ$3000,MATCH(1,INDEX(('ce raw data'!$A$2:$A$3000=C695)*('ce raw data'!$B$2:$B$3000=$B722),,),0),MATCH(SUBSTITUTE(K698,"Allele","Height"),'ce raw data'!$C$1:$CZ$1,0))="","-",INDEX('ce raw data'!$C$2:$CZ$3000,MATCH(1,INDEX(('ce raw data'!$A$2:$A$3000=C695)*('ce raw data'!$B$2:$B$3000=$B722),,),0),MATCH(SUBSTITUTE(K698,"Allele","Height"),'ce raw data'!$C$1:$CZ$1,0))),"-")</f>
        <v>-</v>
      </c>
      <c r="L721" s="8" t="str">
        <f>IFERROR(IF(INDEX('ce raw data'!$C$2:$CZ$3000,MATCH(1,INDEX(('ce raw data'!$A$2:$A$3000=C695)*('ce raw data'!$B$2:$B$3000=$B722),,),0),MATCH(SUBSTITUTE(L698,"Allele","Height"),'ce raw data'!$C$1:$CZ$1,0))="","-",INDEX('ce raw data'!$C$2:$CZ$3000,MATCH(1,INDEX(('ce raw data'!$A$2:$A$3000=C695)*('ce raw data'!$B$2:$B$3000=$B722),,),0),MATCH(SUBSTITUTE(L698,"Allele","Height"),'ce raw data'!$C$1:$CZ$1,0))),"-")</f>
        <v>-</v>
      </c>
      <c r="M721" s="8" t="str">
        <f>IFERROR(IF(INDEX('ce raw data'!$C$2:$CZ$3000,MATCH(1,INDEX(('ce raw data'!$A$2:$A$3000=C695)*('ce raw data'!$B$2:$B$3000=$B722),,),0),MATCH(SUBSTITUTE(M698,"Allele","Height"),'ce raw data'!$C$1:$CZ$1,0))="","-",INDEX('ce raw data'!$C$2:$CZ$3000,MATCH(1,INDEX(('ce raw data'!$A$2:$A$3000=C695)*('ce raw data'!$B$2:$B$3000=$B722),,),0),MATCH(SUBSTITUTE(M698,"Allele","Height"),'ce raw data'!$C$1:$CZ$1,0))),"-")</f>
        <v>-</v>
      </c>
      <c r="N721" s="8" t="str">
        <f>IFERROR(IF(INDEX('ce raw data'!$C$2:$CZ$3000,MATCH(1,INDEX(('ce raw data'!$A$2:$A$3000=C695)*('ce raw data'!$B$2:$B$3000=$B722),,),0),MATCH(SUBSTITUTE(N698,"Allele","Height"),'ce raw data'!$C$1:$CZ$1,0))="","-",INDEX('ce raw data'!$C$2:$CZ$3000,MATCH(1,INDEX(('ce raw data'!$A$2:$A$3000=C695)*('ce raw data'!$B$2:$B$3000=$B722),,),0),MATCH(SUBSTITUTE(N698,"Allele","Height"),'ce raw data'!$C$1:$CZ$1,0))),"-")</f>
        <v>-</v>
      </c>
    </row>
    <row r="722" spans="2:14" x14ac:dyDescent="0.4">
      <c r="B722" s="11" t="str">
        <f>'Allele Call Table'!$A$93</f>
        <v>Penta D</v>
      </c>
      <c r="C722" s="8" t="str">
        <f>IFERROR(IF(INDEX('ce raw data'!$C$2:$CZ$3000,MATCH(1,INDEX(('ce raw data'!$A$2:$A$3000=C695)*('ce raw data'!$B$2:$B$3000=$B722),,),0),MATCH(C698,'ce raw data'!$C$1:$CZ$1,0))="","-",INDEX('ce raw data'!$C$2:$CZ$3000,MATCH(1,INDEX(('ce raw data'!$A$2:$A$3000=C695)*('ce raw data'!$B$2:$B$3000=$B722),,),0),MATCH(C698,'ce raw data'!$C$1:$CZ$1,0))),"-")</f>
        <v>-</v>
      </c>
      <c r="D722" s="8" t="str">
        <f>IFERROR(IF(INDEX('ce raw data'!$C$2:$CZ$3000,MATCH(1,INDEX(('ce raw data'!$A$2:$A$3000=C695)*('ce raw data'!$B$2:$B$3000=$B722),,),0),MATCH(D698,'ce raw data'!$C$1:$CZ$1,0))="","-",INDEX('ce raw data'!$C$2:$CZ$3000,MATCH(1,INDEX(('ce raw data'!$A$2:$A$3000=C695)*('ce raw data'!$B$2:$B$3000=$B722),,),0),MATCH(D698,'ce raw data'!$C$1:$CZ$1,0))),"-")</f>
        <v>-</v>
      </c>
      <c r="E722" s="8" t="str">
        <f>IFERROR(IF(INDEX('ce raw data'!$C$2:$CZ$3000,MATCH(1,INDEX(('ce raw data'!$A$2:$A$3000=C695)*('ce raw data'!$B$2:$B$3000=$B722),,),0),MATCH(E698,'ce raw data'!$C$1:$CZ$1,0))="","-",INDEX('ce raw data'!$C$2:$CZ$3000,MATCH(1,INDEX(('ce raw data'!$A$2:$A$3000=C695)*('ce raw data'!$B$2:$B$3000=$B722),,),0),MATCH(E698,'ce raw data'!$C$1:$CZ$1,0))),"-")</f>
        <v>-</v>
      </c>
      <c r="F722" s="8" t="str">
        <f>IFERROR(IF(INDEX('ce raw data'!$C$2:$CZ$3000,MATCH(1,INDEX(('ce raw data'!$A$2:$A$3000=C695)*('ce raw data'!$B$2:$B$3000=$B722),,),0),MATCH(F698,'ce raw data'!$C$1:$CZ$1,0))="","-",INDEX('ce raw data'!$C$2:$CZ$3000,MATCH(1,INDEX(('ce raw data'!$A$2:$A$3000=C695)*('ce raw data'!$B$2:$B$3000=$B722),,),0),MATCH(F698,'ce raw data'!$C$1:$CZ$1,0))),"-")</f>
        <v>-</v>
      </c>
      <c r="G722" s="8" t="str">
        <f>IFERROR(IF(INDEX('ce raw data'!$C$2:$CZ$3000,MATCH(1,INDEX(('ce raw data'!$A$2:$A$3000=C695)*('ce raw data'!$B$2:$B$3000=$B722),,),0),MATCH(G698,'ce raw data'!$C$1:$CZ$1,0))="","-",INDEX('ce raw data'!$C$2:$CZ$3000,MATCH(1,INDEX(('ce raw data'!$A$2:$A$3000=C695)*('ce raw data'!$B$2:$B$3000=$B722),,),0),MATCH(G698,'ce raw data'!$C$1:$CZ$1,0))),"-")</f>
        <v>-</v>
      </c>
      <c r="H722" s="8" t="str">
        <f>IFERROR(IF(INDEX('ce raw data'!$C$2:$CZ$3000,MATCH(1,INDEX(('ce raw data'!$A$2:$A$3000=C695)*('ce raw data'!$B$2:$B$3000=$B722),,),0),MATCH(H698,'ce raw data'!$C$1:$CZ$1,0))="","-",INDEX('ce raw data'!$C$2:$CZ$3000,MATCH(1,INDEX(('ce raw data'!$A$2:$A$3000=C695)*('ce raw data'!$B$2:$B$3000=$B722),,),0),MATCH(H698,'ce raw data'!$C$1:$CZ$1,0))),"-")</f>
        <v>-</v>
      </c>
      <c r="I722" s="8" t="str">
        <f>IFERROR(IF(INDEX('ce raw data'!$C$2:$CZ$3000,MATCH(1,INDEX(('ce raw data'!$A$2:$A$3000=C695)*('ce raw data'!$B$2:$B$3000=$B722),,),0),MATCH(I698,'ce raw data'!$C$1:$CZ$1,0))="","-",INDEX('ce raw data'!$C$2:$CZ$3000,MATCH(1,INDEX(('ce raw data'!$A$2:$A$3000=C695)*('ce raw data'!$B$2:$B$3000=$B722),,),0),MATCH(I698,'ce raw data'!$C$1:$CZ$1,0))),"-")</f>
        <v>-</v>
      </c>
      <c r="J722" s="8" t="str">
        <f>IFERROR(IF(INDEX('ce raw data'!$C$2:$CZ$3000,MATCH(1,INDEX(('ce raw data'!$A$2:$A$3000=C695)*('ce raw data'!$B$2:$B$3000=$B722),,),0),MATCH(J698,'ce raw data'!$C$1:$CZ$1,0))="","-",INDEX('ce raw data'!$C$2:$CZ$3000,MATCH(1,INDEX(('ce raw data'!$A$2:$A$3000=C695)*('ce raw data'!$B$2:$B$3000=$B722),,),0),MATCH(J698,'ce raw data'!$C$1:$CZ$1,0))),"-")</f>
        <v>-</v>
      </c>
      <c r="K722" s="8" t="str">
        <f>IFERROR(IF(INDEX('ce raw data'!$C$2:$CZ$3000,MATCH(1,INDEX(('ce raw data'!$A$2:$A$3000=C695)*('ce raw data'!$B$2:$B$3000=$B722),,),0),MATCH(K698,'ce raw data'!$C$1:$CZ$1,0))="","-",INDEX('ce raw data'!$C$2:$CZ$3000,MATCH(1,INDEX(('ce raw data'!$A$2:$A$3000=C695)*('ce raw data'!$B$2:$B$3000=$B722),,),0),MATCH(K698,'ce raw data'!$C$1:$CZ$1,0))),"-")</f>
        <v>-</v>
      </c>
      <c r="L722" s="8" t="str">
        <f>IFERROR(IF(INDEX('ce raw data'!$C$2:$CZ$3000,MATCH(1,INDEX(('ce raw data'!$A$2:$A$3000=C695)*('ce raw data'!$B$2:$B$3000=$B722),,),0),MATCH(L698,'ce raw data'!$C$1:$CZ$1,0))="","-",INDEX('ce raw data'!$C$2:$CZ$3000,MATCH(1,INDEX(('ce raw data'!$A$2:$A$3000=C695)*('ce raw data'!$B$2:$B$3000=$B722),,),0),MATCH(L698,'ce raw data'!$C$1:$CZ$1,0))),"-")</f>
        <v>-</v>
      </c>
      <c r="M722" s="8" t="str">
        <f>IFERROR(IF(INDEX('ce raw data'!$C$2:$CZ$3000,MATCH(1,INDEX(('ce raw data'!$A$2:$A$3000=C695)*('ce raw data'!$B$2:$B$3000=$B722),,),0),MATCH(M698,'ce raw data'!$C$1:$CZ$1,0))="","-",INDEX('ce raw data'!$C$2:$CZ$3000,MATCH(1,INDEX(('ce raw data'!$A$2:$A$3000=C695)*('ce raw data'!$B$2:$B$3000=$B722),,),0),MATCH(M698,'ce raw data'!$C$1:$CZ$1,0))),"-")</f>
        <v>-</v>
      </c>
      <c r="N722" s="8" t="str">
        <f>IFERROR(IF(INDEX('ce raw data'!$C$2:$CZ$3000,MATCH(1,INDEX(('ce raw data'!$A$2:$A$3000=C695)*('ce raw data'!$B$2:$B$3000=$B722),,),0),MATCH(N698,'ce raw data'!$C$1:$CZ$1,0))="","-",INDEX('ce raw data'!$C$2:$CZ$3000,MATCH(1,INDEX(('ce raw data'!$A$2:$A$3000=C695)*('ce raw data'!$B$2:$B$3000=$B722),,),0),MATCH(N698,'ce raw data'!$C$1:$CZ$1,0))),"-")</f>
        <v>-</v>
      </c>
    </row>
    <row r="723" spans="2:14" hidden="1" x14ac:dyDescent="0.4">
      <c r="B723" s="10"/>
      <c r="C723" s="8" t="str">
        <f>IFERROR(IF(INDEX('ce raw data'!$C$2:$CZ$3000,MATCH(1,INDEX(('ce raw data'!$A$2:$A$3000=C695)*('ce raw data'!$B$2:$B$3000=$B724),,),0),MATCH(SUBSTITUTE(C698,"Allele","Height"),'ce raw data'!$C$1:$CZ$1,0))="","-",INDEX('ce raw data'!$C$2:$CZ$3000,MATCH(1,INDEX(('ce raw data'!$A$2:$A$3000=C695)*('ce raw data'!$B$2:$B$3000=$B724),,),0),MATCH(SUBSTITUTE(C698,"Allele","Height"),'ce raw data'!$C$1:$CZ$1,0))),"-")</f>
        <v>-</v>
      </c>
      <c r="D723" s="8" t="str">
        <f>IFERROR(IF(INDEX('ce raw data'!$C$2:$CZ$3000,MATCH(1,INDEX(('ce raw data'!$A$2:$A$3000=C695)*('ce raw data'!$B$2:$B$3000=$B724),,),0),MATCH(SUBSTITUTE(D698,"Allele","Height"),'ce raw data'!$C$1:$CZ$1,0))="","-",INDEX('ce raw data'!$C$2:$CZ$3000,MATCH(1,INDEX(('ce raw data'!$A$2:$A$3000=C695)*('ce raw data'!$B$2:$B$3000=$B724),,),0),MATCH(SUBSTITUTE(D698,"Allele","Height"),'ce raw data'!$C$1:$CZ$1,0))),"-")</f>
        <v>-</v>
      </c>
      <c r="E723" s="8" t="str">
        <f>IFERROR(IF(INDEX('ce raw data'!$C$2:$CZ$3000,MATCH(1,INDEX(('ce raw data'!$A$2:$A$3000=C695)*('ce raw data'!$B$2:$B$3000=$B724),,),0),MATCH(SUBSTITUTE(E698,"Allele","Height"),'ce raw data'!$C$1:$CZ$1,0))="","-",INDEX('ce raw data'!$C$2:$CZ$3000,MATCH(1,INDEX(('ce raw data'!$A$2:$A$3000=C695)*('ce raw data'!$B$2:$B$3000=$B724),,),0),MATCH(SUBSTITUTE(E698,"Allele","Height"),'ce raw data'!$C$1:$CZ$1,0))),"-")</f>
        <v>-</v>
      </c>
      <c r="F723" s="8" t="str">
        <f>IFERROR(IF(INDEX('ce raw data'!$C$2:$CZ$3000,MATCH(1,INDEX(('ce raw data'!$A$2:$A$3000=C695)*('ce raw data'!$B$2:$B$3000=$B724),,),0),MATCH(SUBSTITUTE(F698,"Allele","Height"),'ce raw data'!$C$1:$CZ$1,0))="","-",INDEX('ce raw data'!$C$2:$CZ$3000,MATCH(1,INDEX(('ce raw data'!$A$2:$A$3000=C695)*('ce raw data'!$B$2:$B$3000=$B724),,),0),MATCH(SUBSTITUTE(F698,"Allele","Height"),'ce raw data'!$C$1:$CZ$1,0))),"-")</f>
        <v>-</v>
      </c>
      <c r="G723" s="8" t="str">
        <f>IFERROR(IF(INDEX('ce raw data'!$C$2:$CZ$3000,MATCH(1,INDEX(('ce raw data'!$A$2:$A$3000=C695)*('ce raw data'!$B$2:$B$3000=$B724),,),0),MATCH(SUBSTITUTE(G698,"Allele","Height"),'ce raw data'!$C$1:$CZ$1,0))="","-",INDEX('ce raw data'!$C$2:$CZ$3000,MATCH(1,INDEX(('ce raw data'!$A$2:$A$3000=C695)*('ce raw data'!$B$2:$B$3000=$B724),,),0),MATCH(SUBSTITUTE(G698,"Allele","Height"),'ce raw data'!$C$1:$CZ$1,0))),"-")</f>
        <v>-</v>
      </c>
      <c r="H723" s="8" t="str">
        <f>IFERROR(IF(INDEX('ce raw data'!$C$2:$CZ$3000,MATCH(1,INDEX(('ce raw data'!$A$2:$A$3000=C695)*('ce raw data'!$B$2:$B$3000=$B724),,),0),MATCH(SUBSTITUTE(H698,"Allele","Height"),'ce raw data'!$C$1:$CZ$1,0))="","-",INDEX('ce raw data'!$C$2:$CZ$3000,MATCH(1,INDEX(('ce raw data'!$A$2:$A$3000=C695)*('ce raw data'!$B$2:$B$3000=$B724),,),0),MATCH(SUBSTITUTE(H698,"Allele","Height"),'ce raw data'!$C$1:$CZ$1,0))),"-")</f>
        <v>-</v>
      </c>
      <c r="I723" s="8" t="str">
        <f>IFERROR(IF(INDEX('ce raw data'!$C$2:$CZ$3000,MATCH(1,INDEX(('ce raw data'!$A$2:$A$3000=C695)*('ce raw data'!$B$2:$B$3000=$B724),,),0),MATCH(SUBSTITUTE(I698,"Allele","Height"),'ce raw data'!$C$1:$CZ$1,0))="","-",INDEX('ce raw data'!$C$2:$CZ$3000,MATCH(1,INDEX(('ce raw data'!$A$2:$A$3000=C695)*('ce raw data'!$B$2:$B$3000=$B724),,),0),MATCH(SUBSTITUTE(I698,"Allele","Height"),'ce raw data'!$C$1:$CZ$1,0))),"-")</f>
        <v>-</v>
      </c>
      <c r="J723" s="8" t="str">
        <f>IFERROR(IF(INDEX('ce raw data'!$C$2:$CZ$3000,MATCH(1,INDEX(('ce raw data'!$A$2:$A$3000=C695)*('ce raw data'!$B$2:$B$3000=$B724),,),0),MATCH(SUBSTITUTE(J698,"Allele","Height"),'ce raw data'!$C$1:$CZ$1,0))="","-",INDEX('ce raw data'!$C$2:$CZ$3000,MATCH(1,INDEX(('ce raw data'!$A$2:$A$3000=C695)*('ce raw data'!$B$2:$B$3000=$B724),,),0),MATCH(SUBSTITUTE(J698,"Allele","Height"),'ce raw data'!$C$1:$CZ$1,0))),"-")</f>
        <v>-</v>
      </c>
      <c r="K723" s="8" t="str">
        <f>IFERROR(IF(INDEX('ce raw data'!$C$2:$CZ$3000,MATCH(1,INDEX(('ce raw data'!$A$2:$A$3000=C695)*('ce raw data'!$B$2:$B$3000=$B724),,),0),MATCH(SUBSTITUTE(K698,"Allele","Height"),'ce raw data'!$C$1:$CZ$1,0))="","-",INDEX('ce raw data'!$C$2:$CZ$3000,MATCH(1,INDEX(('ce raw data'!$A$2:$A$3000=C695)*('ce raw data'!$B$2:$B$3000=$B724),,),0),MATCH(SUBSTITUTE(K698,"Allele","Height"),'ce raw data'!$C$1:$CZ$1,0))),"-")</f>
        <v>-</v>
      </c>
      <c r="L723" s="8" t="str">
        <f>IFERROR(IF(INDEX('ce raw data'!$C$2:$CZ$3000,MATCH(1,INDEX(('ce raw data'!$A$2:$A$3000=C695)*('ce raw data'!$B$2:$B$3000=$B724),,),0),MATCH(SUBSTITUTE(L698,"Allele","Height"),'ce raw data'!$C$1:$CZ$1,0))="","-",INDEX('ce raw data'!$C$2:$CZ$3000,MATCH(1,INDEX(('ce raw data'!$A$2:$A$3000=C695)*('ce raw data'!$B$2:$B$3000=$B724),,),0),MATCH(SUBSTITUTE(L698,"Allele","Height"),'ce raw data'!$C$1:$CZ$1,0))),"-")</f>
        <v>-</v>
      </c>
      <c r="M723" s="8" t="str">
        <f>IFERROR(IF(INDEX('ce raw data'!$C$2:$CZ$3000,MATCH(1,INDEX(('ce raw data'!$A$2:$A$3000=C695)*('ce raw data'!$B$2:$B$3000=$B724),,),0),MATCH(SUBSTITUTE(M698,"Allele","Height"),'ce raw data'!$C$1:$CZ$1,0))="","-",INDEX('ce raw data'!$C$2:$CZ$3000,MATCH(1,INDEX(('ce raw data'!$A$2:$A$3000=C695)*('ce raw data'!$B$2:$B$3000=$B724),,),0),MATCH(SUBSTITUTE(M698,"Allele","Height"),'ce raw data'!$C$1:$CZ$1,0))),"-")</f>
        <v>-</v>
      </c>
      <c r="N723" s="8" t="str">
        <f>IFERROR(IF(INDEX('ce raw data'!$C$2:$CZ$3000,MATCH(1,INDEX(('ce raw data'!$A$2:$A$3000=C695)*('ce raw data'!$B$2:$B$3000=$B724),,),0),MATCH(SUBSTITUTE(N698,"Allele","Height"),'ce raw data'!$C$1:$CZ$1,0))="","-",INDEX('ce raw data'!$C$2:$CZ$3000,MATCH(1,INDEX(('ce raw data'!$A$2:$A$3000=C695)*('ce raw data'!$B$2:$B$3000=$B724),,),0),MATCH(SUBSTITUTE(N698,"Allele","Height"),'ce raw data'!$C$1:$CZ$1,0))),"-")</f>
        <v>-</v>
      </c>
    </row>
    <row r="724" spans="2:14" x14ac:dyDescent="0.4">
      <c r="B724" s="14" t="str">
        <f>'Allele Call Table'!$A$95</f>
        <v>TH01</v>
      </c>
      <c r="C724" s="8" t="str">
        <f>IFERROR(IF(INDEX('ce raw data'!$C$2:$CZ$3000,MATCH(1,INDEX(('ce raw data'!$A$2:$A$3000=C695)*('ce raw data'!$B$2:$B$3000=$B724),,),0),MATCH(C698,'ce raw data'!$C$1:$CZ$1,0))="","-",INDEX('ce raw data'!$C$2:$CZ$3000,MATCH(1,INDEX(('ce raw data'!$A$2:$A$3000=C695)*('ce raw data'!$B$2:$B$3000=$B724),,),0),MATCH(C698,'ce raw data'!$C$1:$CZ$1,0))),"-")</f>
        <v>-</v>
      </c>
      <c r="D724" s="8" t="str">
        <f>IFERROR(IF(INDEX('ce raw data'!$C$2:$CZ$3000,MATCH(1,INDEX(('ce raw data'!$A$2:$A$3000=C695)*('ce raw data'!$B$2:$B$3000=$B724),,),0),MATCH(D698,'ce raw data'!$C$1:$CZ$1,0))="","-",INDEX('ce raw data'!$C$2:$CZ$3000,MATCH(1,INDEX(('ce raw data'!$A$2:$A$3000=C695)*('ce raw data'!$B$2:$B$3000=$B724),,),0),MATCH(D698,'ce raw data'!$C$1:$CZ$1,0))),"-")</f>
        <v>-</v>
      </c>
      <c r="E724" s="8" t="str">
        <f>IFERROR(IF(INDEX('ce raw data'!$C$2:$CZ$3000,MATCH(1,INDEX(('ce raw data'!$A$2:$A$3000=C695)*('ce raw data'!$B$2:$B$3000=$B724),,),0),MATCH(E698,'ce raw data'!$C$1:$CZ$1,0))="","-",INDEX('ce raw data'!$C$2:$CZ$3000,MATCH(1,INDEX(('ce raw data'!$A$2:$A$3000=C695)*('ce raw data'!$B$2:$B$3000=$B724),,),0),MATCH(E698,'ce raw data'!$C$1:$CZ$1,0))),"-")</f>
        <v>-</v>
      </c>
      <c r="F724" s="8" t="str">
        <f>IFERROR(IF(INDEX('ce raw data'!$C$2:$CZ$3000,MATCH(1,INDEX(('ce raw data'!$A$2:$A$3000=C695)*('ce raw data'!$B$2:$B$3000=$B724),,),0),MATCH(F698,'ce raw data'!$C$1:$CZ$1,0))="","-",INDEX('ce raw data'!$C$2:$CZ$3000,MATCH(1,INDEX(('ce raw data'!$A$2:$A$3000=C695)*('ce raw data'!$B$2:$B$3000=$B724),,),0),MATCH(F698,'ce raw data'!$C$1:$CZ$1,0))),"-")</f>
        <v>-</v>
      </c>
      <c r="G724" s="8" t="str">
        <f>IFERROR(IF(INDEX('ce raw data'!$C$2:$CZ$3000,MATCH(1,INDEX(('ce raw data'!$A$2:$A$3000=C695)*('ce raw data'!$B$2:$B$3000=$B724),,),0),MATCH(G698,'ce raw data'!$C$1:$CZ$1,0))="","-",INDEX('ce raw data'!$C$2:$CZ$3000,MATCH(1,INDEX(('ce raw data'!$A$2:$A$3000=C695)*('ce raw data'!$B$2:$B$3000=$B724),,),0),MATCH(G698,'ce raw data'!$C$1:$CZ$1,0))),"-")</f>
        <v>-</v>
      </c>
      <c r="H724" s="8" t="str">
        <f>IFERROR(IF(INDEX('ce raw data'!$C$2:$CZ$3000,MATCH(1,INDEX(('ce raw data'!$A$2:$A$3000=C695)*('ce raw data'!$B$2:$B$3000=$B724),,),0),MATCH(H698,'ce raw data'!$C$1:$CZ$1,0))="","-",INDEX('ce raw data'!$C$2:$CZ$3000,MATCH(1,INDEX(('ce raw data'!$A$2:$A$3000=C695)*('ce raw data'!$B$2:$B$3000=$B724),,),0),MATCH(H698,'ce raw data'!$C$1:$CZ$1,0))),"-")</f>
        <v>-</v>
      </c>
      <c r="I724" s="8" t="str">
        <f>IFERROR(IF(INDEX('ce raw data'!$C$2:$CZ$3000,MATCH(1,INDEX(('ce raw data'!$A$2:$A$3000=C695)*('ce raw data'!$B$2:$B$3000=$B724),,),0),MATCH(I698,'ce raw data'!$C$1:$CZ$1,0))="","-",INDEX('ce raw data'!$C$2:$CZ$3000,MATCH(1,INDEX(('ce raw data'!$A$2:$A$3000=C695)*('ce raw data'!$B$2:$B$3000=$B724),,),0),MATCH(I698,'ce raw data'!$C$1:$CZ$1,0))),"-")</f>
        <v>-</v>
      </c>
      <c r="J724" s="8" t="str">
        <f>IFERROR(IF(INDEX('ce raw data'!$C$2:$CZ$3000,MATCH(1,INDEX(('ce raw data'!$A$2:$A$3000=C695)*('ce raw data'!$B$2:$B$3000=$B724),,),0),MATCH(J698,'ce raw data'!$C$1:$CZ$1,0))="","-",INDEX('ce raw data'!$C$2:$CZ$3000,MATCH(1,INDEX(('ce raw data'!$A$2:$A$3000=C695)*('ce raw data'!$B$2:$B$3000=$B724),,),0),MATCH(J698,'ce raw data'!$C$1:$CZ$1,0))),"-")</f>
        <v>-</v>
      </c>
      <c r="K724" s="8" t="str">
        <f>IFERROR(IF(INDEX('ce raw data'!$C$2:$CZ$3000,MATCH(1,INDEX(('ce raw data'!$A$2:$A$3000=C695)*('ce raw data'!$B$2:$B$3000=$B724),,),0),MATCH(K698,'ce raw data'!$C$1:$CZ$1,0))="","-",INDEX('ce raw data'!$C$2:$CZ$3000,MATCH(1,INDEX(('ce raw data'!$A$2:$A$3000=C695)*('ce raw data'!$B$2:$B$3000=$B724),,),0),MATCH(K698,'ce raw data'!$C$1:$CZ$1,0))),"-")</f>
        <v>-</v>
      </c>
      <c r="L724" s="8" t="str">
        <f>IFERROR(IF(INDEX('ce raw data'!$C$2:$CZ$3000,MATCH(1,INDEX(('ce raw data'!$A$2:$A$3000=C695)*('ce raw data'!$B$2:$B$3000=$B724),,),0),MATCH(L698,'ce raw data'!$C$1:$CZ$1,0))="","-",INDEX('ce raw data'!$C$2:$CZ$3000,MATCH(1,INDEX(('ce raw data'!$A$2:$A$3000=C695)*('ce raw data'!$B$2:$B$3000=$B724),,),0),MATCH(L698,'ce raw data'!$C$1:$CZ$1,0))),"-")</f>
        <v>-</v>
      </c>
      <c r="M724" s="8" t="str">
        <f>IFERROR(IF(INDEX('ce raw data'!$C$2:$CZ$3000,MATCH(1,INDEX(('ce raw data'!$A$2:$A$3000=C695)*('ce raw data'!$B$2:$B$3000=$B724),,),0),MATCH(M698,'ce raw data'!$C$1:$CZ$1,0))="","-",INDEX('ce raw data'!$C$2:$CZ$3000,MATCH(1,INDEX(('ce raw data'!$A$2:$A$3000=C695)*('ce raw data'!$B$2:$B$3000=$B724),,),0),MATCH(M698,'ce raw data'!$C$1:$CZ$1,0))),"-")</f>
        <v>-</v>
      </c>
      <c r="N724" s="8" t="str">
        <f>IFERROR(IF(INDEX('ce raw data'!$C$2:$CZ$3000,MATCH(1,INDEX(('ce raw data'!$A$2:$A$3000=C695)*('ce raw data'!$B$2:$B$3000=$B724),,),0),MATCH(N698,'ce raw data'!$C$1:$CZ$1,0))="","-",INDEX('ce raw data'!$C$2:$CZ$3000,MATCH(1,INDEX(('ce raw data'!$A$2:$A$3000=C695)*('ce raw data'!$B$2:$B$3000=$B724),,),0),MATCH(N698,'ce raw data'!$C$1:$CZ$1,0))),"-")</f>
        <v>-</v>
      </c>
    </row>
    <row r="725" spans="2:14" hidden="1" x14ac:dyDescent="0.4">
      <c r="B725" s="14"/>
      <c r="C725" s="8" t="str">
        <f>IFERROR(IF(INDEX('ce raw data'!$C$2:$CZ$3000,MATCH(1,INDEX(('ce raw data'!$A$2:$A$3000=C695)*('ce raw data'!$B$2:$B$3000=$B726),,),0),MATCH(SUBSTITUTE(C698,"Allele","Height"),'ce raw data'!$C$1:$CZ$1,0))="","-",INDEX('ce raw data'!$C$2:$CZ$3000,MATCH(1,INDEX(('ce raw data'!$A$2:$A$3000=C695)*('ce raw data'!$B$2:$B$3000=$B726),,),0),MATCH(SUBSTITUTE(C698,"Allele","Height"),'ce raw data'!$C$1:$CZ$1,0))),"-")</f>
        <v>-</v>
      </c>
      <c r="D725" s="8" t="str">
        <f>IFERROR(IF(INDEX('ce raw data'!$C$2:$CZ$3000,MATCH(1,INDEX(('ce raw data'!$A$2:$A$3000=C695)*('ce raw data'!$B$2:$B$3000=$B726),,),0),MATCH(SUBSTITUTE(D698,"Allele","Height"),'ce raw data'!$C$1:$CZ$1,0))="","-",INDEX('ce raw data'!$C$2:$CZ$3000,MATCH(1,INDEX(('ce raw data'!$A$2:$A$3000=C695)*('ce raw data'!$B$2:$B$3000=$B726),,),0),MATCH(SUBSTITUTE(D698,"Allele","Height"),'ce raw data'!$C$1:$CZ$1,0))),"-")</f>
        <v>-</v>
      </c>
      <c r="E725" s="8" t="str">
        <f>IFERROR(IF(INDEX('ce raw data'!$C$2:$CZ$3000,MATCH(1,INDEX(('ce raw data'!$A$2:$A$3000=C695)*('ce raw data'!$B$2:$B$3000=$B726),,),0),MATCH(SUBSTITUTE(E698,"Allele","Height"),'ce raw data'!$C$1:$CZ$1,0))="","-",INDEX('ce raw data'!$C$2:$CZ$3000,MATCH(1,INDEX(('ce raw data'!$A$2:$A$3000=C695)*('ce raw data'!$B$2:$B$3000=$B726),,),0),MATCH(SUBSTITUTE(E698,"Allele","Height"),'ce raw data'!$C$1:$CZ$1,0))),"-")</f>
        <v>-</v>
      </c>
      <c r="F725" s="8" t="str">
        <f>IFERROR(IF(INDEX('ce raw data'!$C$2:$CZ$3000,MATCH(1,INDEX(('ce raw data'!$A$2:$A$3000=C695)*('ce raw data'!$B$2:$B$3000=$B726),,),0),MATCH(SUBSTITUTE(F698,"Allele","Height"),'ce raw data'!$C$1:$CZ$1,0))="","-",INDEX('ce raw data'!$C$2:$CZ$3000,MATCH(1,INDEX(('ce raw data'!$A$2:$A$3000=C695)*('ce raw data'!$B$2:$B$3000=$B726),,),0),MATCH(SUBSTITUTE(F698,"Allele","Height"),'ce raw data'!$C$1:$CZ$1,0))),"-")</f>
        <v>-</v>
      </c>
      <c r="G725" s="8" t="str">
        <f>IFERROR(IF(INDEX('ce raw data'!$C$2:$CZ$3000,MATCH(1,INDEX(('ce raw data'!$A$2:$A$3000=C695)*('ce raw data'!$B$2:$B$3000=$B726),,),0),MATCH(SUBSTITUTE(G698,"Allele","Height"),'ce raw data'!$C$1:$CZ$1,0))="","-",INDEX('ce raw data'!$C$2:$CZ$3000,MATCH(1,INDEX(('ce raw data'!$A$2:$A$3000=C695)*('ce raw data'!$B$2:$B$3000=$B726),,),0),MATCH(SUBSTITUTE(G698,"Allele","Height"),'ce raw data'!$C$1:$CZ$1,0))),"-")</f>
        <v>-</v>
      </c>
      <c r="H725" s="8" t="str">
        <f>IFERROR(IF(INDEX('ce raw data'!$C$2:$CZ$3000,MATCH(1,INDEX(('ce raw data'!$A$2:$A$3000=C695)*('ce raw data'!$B$2:$B$3000=$B726),,),0),MATCH(SUBSTITUTE(H698,"Allele","Height"),'ce raw data'!$C$1:$CZ$1,0))="","-",INDEX('ce raw data'!$C$2:$CZ$3000,MATCH(1,INDEX(('ce raw data'!$A$2:$A$3000=C695)*('ce raw data'!$B$2:$B$3000=$B726),,),0),MATCH(SUBSTITUTE(H698,"Allele","Height"),'ce raw data'!$C$1:$CZ$1,0))),"-")</f>
        <v>-</v>
      </c>
      <c r="I725" s="8" t="str">
        <f>IFERROR(IF(INDEX('ce raw data'!$C$2:$CZ$3000,MATCH(1,INDEX(('ce raw data'!$A$2:$A$3000=C695)*('ce raw data'!$B$2:$B$3000=$B726),,),0),MATCH(SUBSTITUTE(I698,"Allele","Height"),'ce raw data'!$C$1:$CZ$1,0))="","-",INDEX('ce raw data'!$C$2:$CZ$3000,MATCH(1,INDEX(('ce raw data'!$A$2:$A$3000=C695)*('ce raw data'!$B$2:$B$3000=$B726),,),0),MATCH(SUBSTITUTE(I698,"Allele","Height"),'ce raw data'!$C$1:$CZ$1,0))),"-")</f>
        <v>-</v>
      </c>
      <c r="J725" s="8" t="str">
        <f>IFERROR(IF(INDEX('ce raw data'!$C$2:$CZ$3000,MATCH(1,INDEX(('ce raw data'!$A$2:$A$3000=C695)*('ce raw data'!$B$2:$B$3000=$B726),,),0),MATCH(SUBSTITUTE(J698,"Allele","Height"),'ce raw data'!$C$1:$CZ$1,0))="","-",INDEX('ce raw data'!$C$2:$CZ$3000,MATCH(1,INDEX(('ce raw data'!$A$2:$A$3000=C695)*('ce raw data'!$B$2:$B$3000=$B726),,),0),MATCH(SUBSTITUTE(J698,"Allele","Height"),'ce raw data'!$C$1:$CZ$1,0))),"-")</f>
        <v>-</v>
      </c>
      <c r="K725" s="8" t="str">
        <f>IFERROR(IF(INDEX('ce raw data'!$C$2:$CZ$3000,MATCH(1,INDEX(('ce raw data'!$A$2:$A$3000=C695)*('ce raw data'!$B$2:$B$3000=$B726),,),0),MATCH(SUBSTITUTE(K698,"Allele","Height"),'ce raw data'!$C$1:$CZ$1,0))="","-",INDEX('ce raw data'!$C$2:$CZ$3000,MATCH(1,INDEX(('ce raw data'!$A$2:$A$3000=C695)*('ce raw data'!$B$2:$B$3000=$B726),,),0),MATCH(SUBSTITUTE(K698,"Allele","Height"),'ce raw data'!$C$1:$CZ$1,0))),"-")</f>
        <v>-</v>
      </c>
      <c r="L725" s="8" t="str">
        <f>IFERROR(IF(INDEX('ce raw data'!$C$2:$CZ$3000,MATCH(1,INDEX(('ce raw data'!$A$2:$A$3000=C695)*('ce raw data'!$B$2:$B$3000=$B726),,),0),MATCH(SUBSTITUTE(L698,"Allele","Height"),'ce raw data'!$C$1:$CZ$1,0))="","-",INDEX('ce raw data'!$C$2:$CZ$3000,MATCH(1,INDEX(('ce raw data'!$A$2:$A$3000=C695)*('ce raw data'!$B$2:$B$3000=$B726),,),0),MATCH(SUBSTITUTE(L698,"Allele","Height"),'ce raw data'!$C$1:$CZ$1,0))),"-")</f>
        <v>-</v>
      </c>
      <c r="M725" s="8" t="str">
        <f>IFERROR(IF(INDEX('ce raw data'!$C$2:$CZ$3000,MATCH(1,INDEX(('ce raw data'!$A$2:$A$3000=C695)*('ce raw data'!$B$2:$B$3000=$B726),,),0),MATCH(SUBSTITUTE(M698,"Allele","Height"),'ce raw data'!$C$1:$CZ$1,0))="","-",INDEX('ce raw data'!$C$2:$CZ$3000,MATCH(1,INDEX(('ce raw data'!$A$2:$A$3000=C695)*('ce raw data'!$B$2:$B$3000=$B726),,),0),MATCH(SUBSTITUTE(M698,"Allele","Height"),'ce raw data'!$C$1:$CZ$1,0))),"-")</f>
        <v>-</v>
      </c>
      <c r="N725" s="8" t="str">
        <f>IFERROR(IF(INDEX('ce raw data'!$C$2:$CZ$3000,MATCH(1,INDEX(('ce raw data'!$A$2:$A$3000=C695)*('ce raw data'!$B$2:$B$3000=$B726),,),0),MATCH(SUBSTITUTE(N698,"Allele","Height"),'ce raw data'!$C$1:$CZ$1,0))="","-",INDEX('ce raw data'!$C$2:$CZ$3000,MATCH(1,INDEX(('ce raw data'!$A$2:$A$3000=C695)*('ce raw data'!$B$2:$B$3000=$B726),,),0),MATCH(SUBSTITUTE(N698,"Allele","Height"),'ce raw data'!$C$1:$CZ$1,0))),"-")</f>
        <v>-</v>
      </c>
    </row>
    <row r="726" spans="2:14" x14ac:dyDescent="0.4">
      <c r="B726" s="14" t="str">
        <f>'Allele Call Table'!$A$97</f>
        <v>vWA</v>
      </c>
      <c r="C726" s="8" t="str">
        <f>IFERROR(IF(INDEX('ce raw data'!$C$2:$CZ$3000,MATCH(1,INDEX(('ce raw data'!$A$2:$A$3000=C695)*('ce raw data'!$B$2:$B$3000=$B726),,),0),MATCH(C698,'ce raw data'!$C$1:$CZ$1,0))="","-",INDEX('ce raw data'!$C$2:$CZ$3000,MATCH(1,INDEX(('ce raw data'!$A$2:$A$3000=C695)*('ce raw data'!$B$2:$B$3000=$B726),,),0),MATCH(C698,'ce raw data'!$C$1:$CZ$1,0))),"-")</f>
        <v>-</v>
      </c>
      <c r="D726" s="8" t="str">
        <f>IFERROR(IF(INDEX('ce raw data'!$C$2:$CZ$3000,MATCH(1,INDEX(('ce raw data'!$A$2:$A$3000=C695)*('ce raw data'!$B$2:$B$3000=$B726),,),0),MATCH(D698,'ce raw data'!$C$1:$CZ$1,0))="","-",INDEX('ce raw data'!$C$2:$CZ$3000,MATCH(1,INDEX(('ce raw data'!$A$2:$A$3000=C695)*('ce raw data'!$B$2:$B$3000=$B726),,),0),MATCH(D698,'ce raw data'!$C$1:$CZ$1,0))),"-")</f>
        <v>-</v>
      </c>
      <c r="E726" s="8" t="str">
        <f>IFERROR(IF(INDEX('ce raw data'!$C$2:$CZ$3000,MATCH(1,INDEX(('ce raw data'!$A$2:$A$3000=C695)*('ce raw data'!$B$2:$B$3000=$B726),,),0),MATCH(E698,'ce raw data'!$C$1:$CZ$1,0))="","-",INDEX('ce raw data'!$C$2:$CZ$3000,MATCH(1,INDEX(('ce raw data'!$A$2:$A$3000=C695)*('ce raw data'!$B$2:$B$3000=$B726),,),0),MATCH(E698,'ce raw data'!$C$1:$CZ$1,0))),"-")</f>
        <v>-</v>
      </c>
      <c r="F726" s="8" t="str">
        <f>IFERROR(IF(INDEX('ce raw data'!$C$2:$CZ$3000,MATCH(1,INDEX(('ce raw data'!$A$2:$A$3000=C695)*('ce raw data'!$B$2:$B$3000=$B726),,),0),MATCH(F698,'ce raw data'!$C$1:$CZ$1,0))="","-",INDEX('ce raw data'!$C$2:$CZ$3000,MATCH(1,INDEX(('ce raw data'!$A$2:$A$3000=C695)*('ce raw data'!$B$2:$B$3000=$B726),,),0),MATCH(F698,'ce raw data'!$C$1:$CZ$1,0))),"-")</f>
        <v>-</v>
      </c>
      <c r="G726" s="8" t="str">
        <f>IFERROR(IF(INDEX('ce raw data'!$C$2:$CZ$3000,MATCH(1,INDEX(('ce raw data'!$A$2:$A$3000=C695)*('ce raw data'!$B$2:$B$3000=$B726),,),0),MATCH(G698,'ce raw data'!$C$1:$CZ$1,0))="","-",INDEX('ce raw data'!$C$2:$CZ$3000,MATCH(1,INDEX(('ce raw data'!$A$2:$A$3000=C695)*('ce raw data'!$B$2:$B$3000=$B726),,),0),MATCH(G698,'ce raw data'!$C$1:$CZ$1,0))),"-")</f>
        <v>-</v>
      </c>
      <c r="H726" s="8" t="str">
        <f>IFERROR(IF(INDEX('ce raw data'!$C$2:$CZ$3000,MATCH(1,INDEX(('ce raw data'!$A$2:$A$3000=C695)*('ce raw data'!$B$2:$B$3000=$B726),,),0),MATCH(H698,'ce raw data'!$C$1:$CZ$1,0))="","-",INDEX('ce raw data'!$C$2:$CZ$3000,MATCH(1,INDEX(('ce raw data'!$A$2:$A$3000=C695)*('ce raw data'!$B$2:$B$3000=$B726),,),0),MATCH(H698,'ce raw data'!$C$1:$CZ$1,0))),"-")</f>
        <v>-</v>
      </c>
      <c r="I726" s="8" t="str">
        <f>IFERROR(IF(INDEX('ce raw data'!$C$2:$CZ$3000,MATCH(1,INDEX(('ce raw data'!$A$2:$A$3000=C695)*('ce raw data'!$B$2:$B$3000=$B726),,),0),MATCH(I698,'ce raw data'!$C$1:$CZ$1,0))="","-",INDEX('ce raw data'!$C$2:$CZ$3000,MATCH(1,INDEX(('ce raw data'!$A$2:$A$3000=C695)*('ce raw data'!$B$2:$B$3000=$B726),,),0),MATCH(I698,'ce raw data'!$C$1:$CZ$1,0))),"-")</f>
        <v>-</v>
      </c>
      <c r="J726" s="8" t="str">
        <f>IFERROR(IF(INDEX('ce raw data'!$C$2:$CZ$3000,MATCH(1,INDEX(('ce raw data'!$A$2:$A$3000=C695)*('ce raw data'!$B$2:$B$3000=$B726),,),0),MATCH(J698,'ce raw data'!$C$1:$CZ$1,0))="","-",INDEX('ce raw data'!$C$2:$CZ$3000,MATCH(1,INDEX(('ce raw data'!$A$2:$A$3000=C695)*('ce raw data'!$B$2:$B$3000=$B726),,),0),MATCH(J698,'ce raw data'!$C$1:$CZ$1,0))),"-")</f>
        <v>-</v>
      </c>
      <c r="K726" s="8" t="str">
        <f>IFERROR(IF(INDEX('ce raw data'!$C$2:$CZ$3000,MATCH(1,INDEX(('ce raw data'!$A$2:$A$3000=C695)*('ce raw data'!$B$2:$B$3000=$B726),,),0),MATCH(K698,'ce raw data'!$C$1:$CZ$1,0))="","-",INDEX('ce raw data'!$C$2:$CZ$3000,MATCH(1,INDEX(('ce raw data'!$A$2:$A$3000=C695)*('ce raw data'!$B$2:$B$3000=$B726),,),0),MATCH(K698,'ce raw data'!$C$1:$CZ$1,0))),"-")</f>
        <v>-</v>
      </c>
      <c r="L726" s="8" t="str">
        <f>IFERROR(IF(INDEX('ce raw data'!$C$2:$CZ$3000,MATCH(1,INDEX(('ce raw data'!$A$2:$A$3000=C695)*('ce raw data'!$B$2:$B$3000=$B726),,),0),MATCH(L698,'ce raw data'!$C$1:$CZ$1,0))="","-",INDEX('ce raw data'!$C$2:$CZ$3000,MATCH(1,INDEX(('ce raw data'!$A$2:$A$3000=C695)*('ce raw data'!$B$2:$B$3000=$B726),,),0),MATCH(L698,'ce raw data'!$C$1:$CZ$1,0))),"-")</f>
        <v>-</v>
      </c>
      <c r="M726" s="8" t="str">
        <f>IFERROR(IF(INDEX('ce raw data'!$C$2:$CZ$3000,MATCH(1,INDEX(('ce raw data'!$A$2:$A$3000=C695)*('ce raw data'!$B$2:$B$3000=$B726),,),0),MATCH(M698,'ce raw data'!$C$1:$CZ$1,0))="","-",INDEX('ce raw data'!$C$2:$CZ$3000,MATCH(1,INDEX(('ce raw data'!$A$2:$A$3000=C695)*('ce raw data'!$B$2:$B$3000=$B726),,),0),MATCH(M698,'ce raw data'!$C$1:$CZ$1,0))),"-")</f>
        <v>-</v>
      </c>
      <c r="N726" s="8" t="str">
        <f>IFERROR(IF(INDEX('ce raw data'!$C$2:$CZ$3000,MATCH(1,INDEX(('ce raw data'!$A$2:$A$3000=C695)*('ce raw data'!$B$2:$B$3000=$B726),,),0),MATCH(N698,'ce raw data'!$C$1:$CZ$1,0))="","-",INDEX('ce raw data'!$C$2:$CZ$3000,MATCH(1,INDEX(('ce raw data'!$A$2:$A$3000=C695)*('ce raw data'!$B$2:$B$3000=$B726),,),0),MATCH(N698,'ce raw data'!$C$1:$CZ$1,0))),"-")</f>
        <v>-</v>
      </c>
    </row>
    <row r="727" spans="2:14" hidden="1" x14ac:dyDescent="0.4">
      <c r="B727" s="14"/>
      <c r="C727" s="8" t="str">
        <f>IFERROR(IF(INDEX('ce raw data'!$C$2:$CZ$3000,MATCH(1,INDEX(('ce raw data'!$A$2:$A$3000=C695)*('ce raw data'!$B$2:$B$3000=$B728),,),0),MATCH(SUBSTITUTE(C698,"Allele","Height"),'ce raw data'!$C$1:$CZ$1,0))="","-",INDEX('ce raw data'!$C$2:$CZ$3000,MATCH(1,INDEX(('ce raw data'!$A$2:$A$3000=C695)*('ce raw data'!$B$2:$B$3000=$B728),,),0),MATCH(SUBSTITUTE(C698,"Allele","Height"),'ce raw data'!$C$1:$CZ$1,0))),"-")</f>
        <v>-</v>
      </c>
      <c r="D727" s="8" t="str">
        <f>IFERROR(IF(INDEX('ce raw data'!$C$2:$CZ$3000,MATCH(1,INDEX(('ce raw data'!$A$2:$A$3000=C695)*('ce raw data'!$B$2:$B$3000=$B728),,),0),MATCH(SUBSTITUTE(D698,"Allele","Height"),'ce raw data'!$C$1:$CZ$1,0))="","-",INDEX('ce raw data'!$C$2:$CZ$3000,MATCH(1,INDEX(('ce raw data'!$A$2:$A$3000=C695)*('ce raw data'!$B$2:$B$3000=$B728),,),0),MATCH(SUBSTITUTE(D698,"Allele","Height"),'ce raw data'!$C$1:$CZ$1,0))),"-")</f>
        <v>-</v>
      </c>
      <c r="E727" s="8" t="str">
        <f>IFERROR(IF(INDEX('ce raw data'!$C$2:$CZ$3000,MATCH(1,INDEX(('ce raw data'!$A$2:$A$3000=C695)*('ce raw data'!$B$2:$B$3000=$B728),,),0),MATCH(SUBSTITUTE(E698,"Allele","Height"),'ce raw data'!$C$1:$CZ$1,0))="","-",INDEX('ce raw data'!$C$2:$CZ$3000,MATCH(1,INDEX(('ce raw data'!$A$2:$A$3000=C695)*('ce raw data'!$B$2:$B$3000=$B728),,),0),MATCH(SUBSTITUTE(E698,"Allele","Height"),'ce raw data'!$C$1:$CZ$1,0))),"-")</f>
        <v>-</v>
      </c>
      <c r="F727" s="8" t="str">
        <f>IFERROR(IF(INDEX('ce raw data'!$C$2:$CZ$3000,MATCH(1,INDEX(('ce raw data'!$A$2:$A$3000=C695)*('ce raw data'!$B$2:$B$3000=$B728),,),0),MATCH(SUBSTITUTE(F698,"Allele","Height"),'ce raw data'!$C$1:$CZ$1,0))="","-",INDEX('ce raw data'!$C$2:$CZ$3000,MATCH(1,INDEX(('ce raw data'!$A$2:$A$3000=C695)*('ce raw data'!$B$2:$B$3000=$B728),,),0),MATCH(SUBSTITUTE(F698,"Allele","Height"),'ce raw data'!$C$1:$CZ$1,0))),"-")</f>
        <v>-</v>
      </c>
      <c r="G727" s="8" t="str">
        <f>IFERROR(IF(INDEX('ce raw data'!$C$2:$CZ$3000,MATCH(1,INDEX(('ce raw data'!$A$2:$A$3000=C695)*('ce raw data'!$B$2:$B$3000=$B728),,),0),MATCH(SUBSTITUTE(G698,"Allele","Height"),'ce raw data'!$C$1:$CZ$1,0))="","-",INDEX('ce raw data'!$C$2:$CZ$3000,MATCH(1,INDEX(('ce raw data'!$A$2:$A$3000=C695)*('ce raw data'!$B$2:$B$3000=$B728),,),0),MATCH(SUBSTITUTE(G698,"Allele","Height"),'ce raw data'!$C$1:$CZ$1,0))),"-")</f>
        <v>-</v>
      </c>
      <c r="H727" s="8" t="str">
        <f>IFERROR(IF(INDEX('ce raw data'!$C$2:$CZ$3000,MATCH(1,INDEX(('ce raw data'!$A$2:$A$3000=C695)*('ce raw data'!$B$2:$B$3000=$B728),,),0),MATCH(SUBSTITUTE(H698,"Allele","Height"),'ce raw data'!$C$1:$CZ$1,0))="","-",INDEX('ce raw data'!$C$2:$CZ$3000,MATCH(1,INDEX(('ce raw data'!$A$2:$A$3000=C695)*('ce raw data'!$B$2:$B$3000=$B728),,),0),MATCH(SUBSTITUTE(H698,"Allele","Height"),'ce raw data'!$C$1:$CZ$1,0))),"-")</f>
        <v>-</v>
      </c>
      <c r="I727" s="8" t="str">
        <f>IFERROR(IF(INDEX('ce raw data'!$C$2:$CZ$3000,MATCH(1,INDEX(('ce raw data'!$A$2:$A$3000=C695)*('ce raw data'!$B$2:$B$3000=$B728),,),0),MATCH(SUBSTITUTE(I698,"Allele","Height"),'ce raw data'!$C$1:$CZ$1,0))="","-",INDEX('ce raw data'!$C$2:$CZ$3000,MATCH(1,INDEX(('ce raw data'!$A$2:$A$3000=C695)*('ce raw data'!$B$2:$B$3000=$B728),,),0),MATCH(SUBSTITUTE(I698,"Allele","Height"),'ce raw data'!$C$1:$CZ$1,0))),"-")</f>
        <v>-</v>
      </c>
      <c r="J727" s="8" t="str">
        <f>IFERROR(IF(INDEX('ce raw data'!$C$2:$CZ$3000,MATCH(1,INDEX(('ce raw data'!$A$2:$A$3000=C695)*('ce raw data'!$B$2:$B$3000=$B728),,),0),MATCH(SUBSTITUTE(J698,"Allele","Height"),'ce raw data'!$C$1:$CZ$1,0))="","-",INDEX('ce raw data'!$C$2:$CZ$3000,MATCH(1,INDEX(('ce raw data'!$A$2:$A$3000=C695)*('ce raw data'!$B$2:$B$3000=$B728),,),0),MATCH(SUBSTITUTE(J698,"Allele","Height"),'ce raw data'!$C$1:$CZ$1,0))),"-")</f>
        <v>-</v>
      </c>
      <c r="K727" s="8" t="str">
        <f>IFERROR(IF(INDEX('ce raw data'!$C$2:$CZ$3000,MATCH(1,INDEX(('ce raw data'!$A$2:$A$3000=C695)*('ce raw data'!$B$2:$B$3000=$B728),,),0),MATCH(SUBSTITUTE(K698,"Allele","Height"),'ce raw data'!$C$1:$CZ$1,0))="","-",INDEX('ce raw data'!$C$2:$CZ$3000,MATCH(1,INDEX(('ce raw data'!$A$2:$A$3000=C695)*('ce raw data'!$B$2:$B$3000=$B728),,),0),MATCH(SUBSTITUTE(K698,"Allele","Height"),'ce raw data'!$C$1:$CZ$1,0))),"-")</f>
        <v>-</v>
      </c>
      <c r="L727" s="8" t="str">
        <f>IFERROR(IF(INDEX('ce raw data'!$C$2:$CZ$3000,MATCH(1,INDEX(('ce raw data'!$A$2:$A$3000=C695)*('ce raw data'!$B$2:$B$3000=$B728),,),0),MATCH(SUBSTITUTE(L698,"Allele","Height"),'ce raw data'!$C$1:$CZ$1,0))="","-",INDEX('ce raw data'!$C$2:$CZ$3000,MATCH(1,INDEX(('ce raw data'!$A$2:$A$3000=C695)*('ce raw data'!$B$2:$B$3000=$B728),,),0),MATCH(SUBSTITUTE(L698,"Allele","Height"),'ce raw data'!$C$1:$CZ$1,0))),"-")</f>
        <v>-</v>
      </c>
      <c r="M727" s="8" t="str">
        <f>IFERROR(IF(INDEX('ce raw data'!$C$2:$CZ$3000,MATCH(1,INDEX(('ce raw data'!$A$2:$A$3000=C695)*('ce raw data'!$B$2:$B$3000=$B728),,),0),MATCH(SUBSTITUTE(M698,"Allele","Height"),'ce raw data'!$C$1:$CZ$1,0))="","-",INDEX('ce raw data'!$C$2:$CZ$3000,MATCH(1,INDEX(('ce raw data'!$A$2:$A$3000=C695)*('ce raw data'!$B$2:$B$3000=$B728),,),0),MATCH(SUBSTITUTE(M698,"Allele","Height"),'ce raw data'!$C$1:$CZ$1,0))),"-")</f>
        <v>-</v>
      </c>
      <c r="N727" s="8" t="str">
        <f>IFERROR(IF(INDEX('ce raw data'!$C$2:$CZ$3000,MATCH(1,INDEX(('ce raw data'!$A$2:$A$3000=C695)*('ce raw data'!$B$2:$B$3000=$B728),,),0),MATCH(SUBSTITUTE(N698,"Allele","Height"),'ce raw data'!$C$1:$CZ$1,0))="","-",INDEX('ce raw data'!$C$2:$CZ$3000,MATCH(1,INDEX(('ce raw data'!$A$2:$A$3000=C695)*('ce raw data'!$B$2:$B$3000=$B728),,),0),MATCH(SUBSTITUTE(N698,"Allele","Height"),'ce raw data'!$C$1:$CZ$1,0))),"-")</f>
        <v>-</v>
      </c>
    </row>
    <row r="728" spans="2:14" x14ac:dyDescent="0.4">
      <c r="B728" s="14" t="str">
        <f>'Allele Call Table'!$A$99</f>
        <v>D21S11</v>
      </c>
      <c r="C728" s="8" t="str">
        <f>IFERROR(IF(INDEX('ce raw data'!$C$2:$CZ$3000,MATCH(1,INDEX(('ce raw data'!$A$2:$A$3000=C695)*('ce raw data'!$B$2:$B$3000=$B728),,),0),MATCH(C698,'ce raw data'!$C$1:$CZ$1,0))="","-",INDEX('ce raw data'!$C$2:$CZ$3000,MATCH(1,INDEX(('ce raw data'!$A$2:$A$3000=C695)*('ce raw data'!$B$2:$B$3000=$B728),,),0),MATCH(C698,'ce raw data'!$C$1:$CZ$1,0))),"-")</f>
        <v>-</v>
      </c>
      <c r="D728" s="8" t="str">
        <f>IFERROR(IF(INDEX('ce raw data'!$C$2:$CZ$3000,MATCH(1,INDEX(('ce raw data'!$A$2:$A$3000=C695)*('ce raw data'!$B$2:$B$3000=$B728),,),0),MATCH(D698,'ce raw data'!$C$1:$CZ$1,0))="","-",INDEX('ce raw data'!$C$2:$CZ$3000,MATCH(1,INDEX(('ce raw data'!$A$2:$A$3000=C695)*('ce raw data'!$B$2:$B$3000=$B728),,),0),MATCH(D698,'ce raw data'!$C$1:$CZ$1,0))),"-")</f>
        <v>-</v>
      </c>
      <c r="E728" s="8" t="str">
        <f>IFERROR(IF(INDEX('ce raw data'!$C$2:$CZ$3000,MATCH(1,INDEX(('ce raw data'!$A$2:$A$3000=C695)*('ce raw data'!$B$2:$B$3000=$B728),,),0),MATCH(E698,'ce raw data'!$C$1:$CZ$1,0))="","-",INDEX('ce raw data'!$C$2:$CZ$3000,MATCH(1,INDEX(('ce raw data'!$A$2:$A$3000=C695)*('ce raw data'!$B$2:$B$3000=$B728),,),0),MATCH(E698,'ce raw data'!$C$1:$CZ$1,0))),"-")</f>
        <v>-</v>
      </c>
      <c r="F728" s="8" t="str">
        <f>IFERROR(IF(INDEX('ce raw data'!$C$2:$CZ$3000,MATCH(1,INDEX(('ce raw data'!$A$2:$A$3000=C695)*('ce raw data'!$B$2:$B$3000=$B728),,),0),MATCH(F698,'ce raw data'!$C$1:$CZ$1,0))="","-",INDEX('ce raw data'!$C$2:$CZ$3000,MATCH(1,INDEX(('ce raw data'!$A$2:$A$3000=C695)*('ce raw data'!$B$2:$B$3000=$B728),,),0),MATCH(F698,'ce raw data'!$C$1:$CZ$1,0))),"-")</f>
        <v>-</v>
      </c>
      <c r="G728" s="8" t="str">
        <f>IFERROR(IF(INDEX('ce raw data'!$C$2:$CZ$3000,MATCH(1,INDEX(('ce raw data'!$A$2:$A$3000=C695)*('ce raw data'!$B$2:$B$3000=$B728),,),0),MATCH(G698,'ce raw data'!$C$1:$CZ$1,0))="","-",INDEX('ce raw data'!$C$2:$CZ$3000,MATCH(1,INDEX(('ce raw data'!$A$2:$A$3000=C695)*('ce raw data'!$B$2:$B$3000=$B728),,),0),MATCH(G698,'ce raw data'!$C$1:$CZ$1,0))),"-")</f>
        <v>-</v>
      </c>
      <c r="H728" s="8" t="str">
        <f>IFERROR(IF(INDEX('ce raw data'!$C$2:$CZ$3000,MATCH(1,INDEX(('ce raw data'!$A$2:$A$3000=C695)*('ce raw data'!$B$2:$B$3000=$B728),,),0),MATCH(H698,'ce raw data'!$C$1:$CZ$1,0))="","-",INDEX('ce raw data'!$C$2:$CZ$3000,MATCH(1,INDEX(('ce raw data'!$A$2:$A$3000=C695)*('ce raw data'!$B$2:$B$3000=$B728),,),0),MATCH(H698,'ce raw data'!$C$1:$CZ$1,0))),"-")</f>
        <v>-</v>
      </c>
      <c r="I728" s="8" t="str">
        <f>IFERROR(IF(INDEX('ce raw data'!$C$2:$CZ$3000,MATCH(1,INDEX(('ce raw data'!$A$2:$A$3000=C695)*('ce raw data'!$B$2:$B$3000=$B728),,),0),MATCH(I698,'ce raw data'!$C$1:$CZ$1,0))="","-",INDEX('ce raw data'!$C$2:$CZ$3000,MATCH(1,INDEX(('ce raw data'!$A$2:$A$3000=C695)*('ce raw data'!$B$2:$B$3000=$B728),,),0),MATCH(I698,'ce raw data'!$C$1:$CZ$1,0))),"-")</f>
        <v>-</v>
      </c>
      <c r="J728" s="8" t="str">
        <f>IFERROR(IF(INDEX('ce raw data'!$C$2:$CZ$3000,MATCH(1,INDEX(('ce raw data'!$A$2:$A$3000=C695)*('ce raw data'!$B$2:$B$3000=$B728),,),0),MATCH(J698,'ce raw data'!$C$1:$CZ$1,0))="","-",INDEX('ce raw data'!$C$2:$CZ$3000,MATCH(1,INDEX(('ce raw data'!$A$2:$A$3000=C695)*('ce raw data'!$B$2:$B$3000=$B728),,),0),MATCH(J698,'ce raw data'!$C$1:$CZ$1,0))),"-")</f>
        <v>-</v>
      </c>
      <c r="K728" s="8" t="str">
        <f>IFERROR(IF(INDEX('ce raw data'!$C$2:$CZ$3000,MATCH(1,INDEX(('ce raw data'!$A$2:$A$3000=C695)*('ce raw data'!$B$2:$B$3000=$B728),,),0),MATCH(K698,'ce raw data'!$C$1:$CZ$1,0))="","-",INDEX('ce raw data'!$C$2:$CZ$3000,MATCH(1,INDEX(('ce raw data'!$A$2:$A$3000=C695)*('ce raw data'!$B$2:$B$3000=$B728),,),0),MATCH(K698,'ce raw data'!$C$1:$CZ$1,0))),"-")</f>
        <v>-</v>
      </c>
      <c r="L728" s="8" t="str">
        <f>IFERROR(IF(INDEX('ce raw data'!$C$2:$CZ$3000,MATCH(1,INDEX(('ce raw data'!$A$2:$A$3000=C695)*('ce raw data'!$B$2:$B$3000=$B728),,),0),MATCH(L698,'ce raw data'!$C$1:$CZ$1,0))="","-",INDEX('ce raw data'!$C$2:$CZ$3000,MATCH(1,INDEX(('ce raw data'!$A$2:$A$3000=C695)*('ce raw data'!$B$2:$B$3000=$B728),,),0),MATCH(L698,'ce raw data'!$C$1:$CZ$1,0))),"-")</f>
        <v>-</v>
      </c>
      <c r="M728" s="8" t="str">
        <f>IFERROR(IF(INDEX('ce raw data'!$C$2:$CZ$3000,MATCH(1,INDEX(('ce raw data'!$A$2:$A$3000=C695)*('ce raw data'!$B$2:$B$3000=$B728),,),0),MATCH(M698,'ce raw data'!$C$1:$CZ$1,0))="","-",INDEX('ce raw data'!$C$2:$CZ$3000,MATCH(1,INDEX(('ce raw data'!$A$2:$A$3000=C695)*('ce raw data'!$B$2:$B$3000=$B728),,),0),MATCH(M698,'ce raw data'!$C$1:$CZ$1,0))),"-")</f>
        <v>-</v>
      </c>
      <c r="N728" s="8" t="str">
        <f>IFERROR(IF(INDEX('ce raw data'!$C$2:$CZ$3000,MATCH(1,INDEX(('ce raw data'!$A$2:$A$3000=C695)*('ce raw data'!$B$2:$B$3000=$B728),,),0),MATCH(N698,'ce raw data'!$C$1:$CZ$1,0))="","-",INDEX('ce raw data'!$C$2:$CZ$3000,MATCH(1,INDEX(('ce raw data'!$A$2:$A$3000=C695)*('ce raw data'!$B$2:$B$3000=$B728),,),0),MATCH(N698,'ce raw data'!$C$1:$CZ$1,0))),"-")</f>
        <v>-</v>
      </c>
    </row>
    <row r="729" spans="2:14" hidden="1" x14ac:dyDescent="0.4">
      <c r="B729" s="14"/>
      <c r="C729" s="8" t="str">
        <f>IFERROR(IF(INDEX('ce raw data'!$C$2:$CZ$3000,MATCH(1,INDEX(('ce raw data'!$A$2:$A$3000=C695)*('ce raw data'!$B$2:$B$3000=$B730),,),0),MATCH(SUBSTITUTE(C698,"Allele","Height"),'ce raw data'!$C$1:$CZ$1,0))="","-",INDEX('ce raw data'!$C$2:$CZ$3000,MATCH(1,INDEX(('ce raw data'!$A$2:$A$3000=C695)*('ce raw data'!$B$2:$B$3000=$B730),,),0),MATCH(SUBSTITUTE(C698,"Allele","Height"),'ce raw data'!$C$1:$CZ$1,0))),"-")</f>
        <v>-</v>
      </c>
      <c r="D729" s="8" t="str">
        <f>IFERROR(IF(INDEX('ce raw data'!$C$2:$CZ$3000,MATCH(1,INDEX(('ce raw data'!$A$2:$A$3000=C695)*('ce raw data'!$B$2:$B$3000=$B730),,),0),MATCH(SUBSTITUTE(D698,"Allele","Height"),'ce raw data'!$C$1:$CZ$1,0))="","-",INDEX('ce raw data'!$C$2:$CZ$3000,MATCH(1,INDEX(('ce raw data'!$A$2:$A$3000=C695)*('ce raw data'!$B$2:$B$3000=$B730),,),0),MATCH(SUBSTITUTE(D698,"Allele","Height"),'ce raw data'!$C$1:$CZ$1,0))),"-")</f>
        <v>-</v>
      </c>
      <c r="E729" s="8" t="str">
        <f>IFERROR(IF(INDEX('ce raw data'!$C$2:$CZ$3000,MATCH(1,INDEX(('ce raw data'!$A$2:$A$3000=C695)*('ce raw data'!$B$2:$B$3000=$B730),,),0),MATCH(SUBSTITUTE(E698,"Allele","Height"),'ce raw data'!$C$1:$CZ$1,0))="","-",INDEX('ce raw data'!$C$2:$CZ$3000,MATCH(1,INDEX(('ce raw data'!$A$2:$A$3000=C695)*('ce raw data'!$B$2:$B$3000=$B730),,),0),MATCH(SUBSTITUTE(E698,"Allele","Height"),'ce raw data'!$C$1:$CZ$1,0))),"-")</f>
        <v>-</v>
      </c>
      <c r="F729" s="8" t="str">
        <f>IFERROR(IF(INDEX('ce raw data'!$C$2:$CZ$3000,MATCH(1,INDEX(('ce raw data'!$A$2:$A$3000=C695)*('ce raw data'!$B$2:$B$3000=$B730),,),0),MATCH(SUBSTITUTE(F698,"Allele","Height"),'ce raw data'!$C$1:$CZ$1,0))="","-",INDEX('ce raw data'!$C$2:$CZ$3000,MATCH(1,INDEX(('ce raw data'!$A$2:$A$3000=C695)*('ce raw data'!$B$2:$B$3000=$B730),,),0),MATCH(SUBSTITUTE(F698,"Allele","Height"),'ce raw data'!$C$1:$CZ$1,0))),"-")</f>
        <v>-</v>
      </c>
      <c r="G729" s="8" t="str">
        <f>IFERROR(IF(INDEX('ce raw data'!$C$2:$CZ$3000,MATCH(1,INDEX(('ce raw data'!$A$2:$A$3000=C695)*('ce raw data'!$B$2:$B$3000=$B730),,),0),MATCH(SUBSTITUTE(G698,"Allele","Height"),'ce raw data'!$C$1:$CZ$1,0))="","-",INDEX('ce raw data'!$C$2:$CZ$3000,MATCH(1,INDEX(('ce raw data'!$A$2:$A$3000=C695)*('ce raw data'!$B$2:$B$3000=$B730),,),0),MATCH(SUBSTITUTE(G698,"Allele","Height"),'ce raw data'!$C$1:$CZ$1,0))),"-")</f>
        <v>-</v>
      </c>
      <c r="H729" s="8" t="str">
        <f>IFERROR(IF(INDEX('ce raw data'!$C$2:$CZ$3000,MATCH(1,INDEX(('ce raw data'!$A$2:$A$3000=C695)*('ce raw data'!$B$2:$B$3000=$B730),,),0),MATCH(SUBSTITUTE(H698,"Allele","Height"),'ce raw data'!$C$1:$CZ$1,0))="","-",INDEX('ce raw data'!$C$2:$CZ$3000,MATCH(1,INDEX(('ce raw data'!$A$2:$A$3000=C695)*('ce raw data'!$B$2:$B$3000=$B730),,),0),MATCH(SUBSTITUTE(H698,"Allele","Height"),'ce raw data'!$C$1:$CZ$1,0))),"-")</f>
        <v>-</v>
      </c>
      <c r="I729" s="8" t="str">
        <f>IFERROR(IF(INDEX('ce raw data'!$C$2:$CZ$3000,MATCH(1,INDEX(('ce raw data'!$A$2:$A$3000=C695)*('ce raw data'!$B$2:$B$3000=$B730),,),0),MATCH(SUBSTITUTE(I698,"Allele","Height"),'ce raw data'!$C$1:$CZ$1,0))="","-",INDEX('ce raw data'!$C$2:$CZ$3000,MATCH(1,INDEX(('ce raw data'!$A$2:$A$3000=C695)*('ce raw data'!$B$2:$B$3000=$B730),,),0),MATCH(SUBSTITUTE(I698,"Allele","Height"),'ce raw data'!$C$1:$CZ$1,0))),"-")</f>
        <v>-</v>
      </c>
      <c r="J729" s="8" t="str">
        <f>IFERROR(IF(INDEX('ce raw data'!$C$2:$CZ$3000,MATCH(1,INDEX(('ce raw data'!$A$2:$A$3000=C695)*('ce raw data'!$B$2:$B$3000=$B730),,),0),MATCH(SUBSTITUTE(J698,"Allele","Height"),'ce raw data'!$C$1:$CZ$1,0))="","-",INDEX('ce raw data'!$C$2:$CZ$3000,MATCH(1,INDEX(('ce raw data'!$A$2:$A$3000=C695)*('ce raw data'!$B$2:$B$3000=$B730),,),0),MATCH(SUBSTITUTE(J698,"Allele","Height"),'ce raw data'!$C$1:$CZ$1,0))),"-")</f>
        <v>-</v>
      </c>
      <c r="K729" s="8" t="str">
        <f>IFERROR(IF(INDEX('ce raw data'!$C$2:$CZ$3000,MATCH(1,INDEX(('ce raw data'!$A$2:$A$3000=C695)*('ce raw data'!$B$2:$B$3000=$B730),,),0),MATCH(SUBSTITUTE(K698,"Allele","Height"),'ce raw data'!$C$1:$CZ$1,0))="","-",INDEX('ce raw data'!$C$2:$CZ$3000,MATCH(1,INDEX(('ce raw data'!$A$2:$A$3000=C695)*('ce raw data'!$B$2:$B$3000=$B730),,),0),MATCH(SUBSTITUTE(K698,"Allele","Height"),'ce raw data'!$C$1:$CZ$1,0))),"-")</f>
        <v>-</v>
      </c>
      <c r="L729" s="8" t="str">
        <f>IFERROR(IF(INDEX('ce raw data'!$C$2:$CZ$3000,MATCH(1,INDEX(('ce raw data'!$A$2:$A$3000=C695)*('ce raw data'!$B$2:$B$3000=$B730),,),0),MATCH(SUBSTITUTE(L698,"Allele","Height"),'ce raw data'!$C$1:$CZ$1,0))="","-",INDEX('ce raw data'!$C$2:$CZ$3000,MATCH(1,INDEX(('ce raw data'!$A$2:$A$3000=C695)*('ce raw data'!$B$2:$B$3000=$B730),,),0),MATCH(SUBSTITUTE(L698,"Allele","Height"),'ce raw data'!$C$1:$CZ$1,0))),"-")</f>
        <v>-</v>
      </c>
      <c r="M729" s="8" t="str">
        <f>IFERROR(IF(INDEX('ce raw data'!$C$2:$CZ$3000,MATCH(1,INDEX(('ce raw data'!$A$2:$A$3000=C695)*('ce raw data'!$B$2:$B$3000=$B730),,),0),MATCH(SUBSTITUTE(M698,"Allele","Height"),'ce raw data'!$C$1:$CZ$1,0))="","-",INDEX('ce raw data'!$C$2:$CZ$3000,MATCH(1,INDEX(('ce raw data'!$A$2:$A$3000=C695)*('ce raw data'!$B$2:$B$3000=$B730),,),0),MATCH(SUBSTITUTE(M698,"Allele","Height"),'ce raw data'!$C$1:$CZ$1,0))),"-")</f>
        <v>-</v>
      </c>
      <c r="N729" s="8" t="str">
        <f>IFERROR(IF(INDEX('ce raw data'!$C$2:$CZ$3000,MATCH(1,INDEX(('ce raw data'!$A$2:$A$3000=C695)*('ce raw data'!$B$2:$B$3000=$B730),,),0),MATCH(SUBSTITUTE(N698,"Allele","Height"),'ce raw data'!$C$1:$CZ$1,0))="","-",INDEX('ce raw data'!$C$2:$CZ$3000,MATCH(1,INDEX(('ce raw data'!$A$2:$A$3000=C695)*('ce raw data'!$B$2:$B$3000=$B730),,),0),MATCH(SUBSTITUTE(N698,"Allele","Height"),'ce raw data'!$C$1:$CZ$1,0))),"-")</f>
        <v>-</v>
      </c>
    </row>
    <row r="730" spans="2:14" x14ac:dyDescent="0.4">
      <c r="B730" s="14" t="str">
        <f>'Allele Call Table'!$A$101</f>
        <v>D7S820</v>
      </c>
      <c r="C730" s="8" t="str">
        <f>IFERROR(IF(INDEX('ce raw data'!$C$2:$CZ$3000,MATCH(1,INDEX(('ce raw data'!$A$2:$A$3000=C695)*('ce raw data'!$B$2:$B$3000=$B730),,),0),MATCH(C698,'ce raw data'!$C$1:$CZ$1,0))="","-",INDEX('ce raw data'!$C$2:$CZ$3000,MATCH(1,INDEX(('ce raw data'!$A$2:$A$3000=C695)*('ce raw data'!$B$2:$B$3000=$B730),,),0),MATCH(C698,'ce raw data'!$C$1:$CZ$1,0))),"-")</f>
        <v>-</v>
      </c>
      <c r="D730" s="8" t="str">
        <f>IFERROR(IF(INDEX('ce raw data'!$C$2:$CZ$3000,MATCH(1,INDEX(('ce raw data'!$A$2:$A$3000=C695)*('ce raw data'!$B$2:$B$3000=$B730),,),0),MATCH(D698,'ce raw data'!$C$1:$CZ$1,0))="","-",INDEX('ce raw data'!$C$2:$CZ$3000,MATCH(1,INDEX(('ce raw data'!$A$2:$A$3000=C695)*('ce raw data'!$B$2:$B$3000=$B730),,),0),MATCH(D698,'ce raw data'!$C$1:$CZ$1,0))),"-")</f>
        <v>-</v>
      </c>
      <c r="E730" s="8" t="str">
        <f>IFERROR(IF(INDEX('ce raw data'!$C$2:$CZ$3000,MATCH(1,INDEX(('ce raw data'!$A$2:$A$3000=C695)*('ce raw data'!$B$2:$B$3000=$B730),,),0),MATCH(E698,'ce raw data'!$C$1:$CZ$1,0))="","-",INDEX('ce raw data'!$C$2:$CZ$3000,MATCH(1,INDEX(('ce raw data'!$A$2:$A$3000=C695)*('ce raw data'!$B$2:$B$3000=$B730),,),0),MATCH(E698,'ce raw data'!$C$1:$CZ$1,0))),"-")</f>
        <v>-</v>
      </c>
      <c r="F730" s="8" t="str">
        <f>IFERROR(IF(INDEX('ce raw data'!$C$2:$CZ$3000,MATCH(1,INDEX(('ce raw data'!$A$2:$A$3000=C695)*('ce raw data'!$B$2:$B$3000=$B730),,),0),MATCH(F698,'ce raw data'!$C$1:$CZ$1,0))="","-",INDEX('ce raw data'!$C$2:$CZ$3000,MATCH(1,INDEX(('ce raw data'!$A$2:$A$3000=C695)*('ce raw data'!$B$2:$B$3000=$B730),,),0),MATCH(F698,'ce raw data'!$C$1:$CZ$1,0))),"-")</f>
        <v>-</v>
      </c>
      <c r="G730" s="8" t="str">
        <f>IFERROR(IF(INDEX('ce raw data'!$C$2:$CZ$3000,MATCH(1,INDEX(('ce raw data'!$A$2:$A$3000=C695)*('ce raw data'!$B$2:$B$3000=$B730),,),0),MATCH(G698,'ce raw data'!$C$1:$CZ$1,0))="","-",INDEX('ce raw data'!$C$2:$CZ$3000,MATCH(1,INDEX(('ce raw data'!$A$2:$A$3000=C695)*('ce raw data'!$B$2:$B$3000=$B730),,),0),MATCH(G698,'ce raw data'!$C$1:$CZ$1,0))),"-")</f>
        <v>-</v>
      </c>
      <c r="H730" s="8" t="str">
        <f>IFERROR(IF(INDEX('ce raw data'!$C$2:$CZ$3000,MATCH(1,INDEX(('ce raw data'!$A$2:$A$3000=C695)*('ce raw data'!$B$2:$B$3000=$B730),,),0),MATCH(H698,'ce raw data'!$C$1:$CZ$1,0))="","-",INDEX('ce raw data'!$C$2:$CZ$3000,MATCH(1,INDEX(('ce raw data'!$A$2:$A$3000=C695)*('ce raw data'!$B$2:$B$3000=$B730),,),0),MATCH(H698,'ce raw data'!$C$1:$CZ$1,0))),"-")</f>
        <v>-</v>
      </c>
      <c r="I730" s="8" t="str">
        <f>IFERROR(IF(INDEX('ce raw data'!$C$2:$CZ$3000,MATCH(1,INDEX(('ce raw data'!$A$2:$A$3000=C695)*('ce raw data'!$B$2:$B$3000=$B730),,),0),MATCH(I698,'ce raw data'!$C$1:$CZ$1,0))="","-",INDEX('ce raw data'!$C$2:$CZ$3000,MATCH(1,INDEX(('ce raw data'!$A$2:$A$3000=C695)*('ce raw data'!$B$2:$B$3000=$B730),,),0),MATCH(I698,'ce raw data'!$C$1:$CZ$1,0))),"-")</f>
        <v>-</v>
      </c>
      <c r="J730" s="8" t="str">
        <f>IFERROR(IF(INDEX('ce raw data'!$C$2:$CZ$3000,MATCH(1,INDEX(('ce raw data'!$A$2:$A$3000=C695)*('ce raw data'!$B$2:$B$3000=$B730),,),0),MATCH(J698,'ce raw data'!$C$1:$CZ$1,0))="","-",INDEX('ce raw data'!$C$2:$CZ$3000,MATCH(1,INDEX(('ce raw data'!$A$2:$A$3000=C695)*('ce raw data'!$B$2:$B$3000=$B730),,),0),MATCH(J698,'ce raw data'!$C$1:$CZ$1,0))),"-")</f>
        <v>-</v>
      </c>
      <c r="K730" s="8" t="str">
        <f>IFERROR(IF(INDEX('ce raw data'!$C$2:$CZ$3000,MATCH(1,INDEX(('ce raw data'!$A$2:$A$3000=C695)*('ce raw data'!$B$2:$B$3000=$B730),,),0),MATCH(K698,'ce raw data'!$C$1:$CZ$1,0))="","-",INDEX('ce raw data'!$C$2:$CZ$3000,MATCH(1,INDEX(('ce raw data'!$A$2:$A$3000=C695)*('ce raw data'!$B$2:$B$3000=$B730),,),0),MATCH(K698,'ce raw data'!$C$1:$CZ$1,0))),"-")</f>
        <v>-</v>
      </c>
      <c r="L730" s="8" t="str">
        <f>IFERROR(IF(INDEX('ce raw data'!$C$2:$CZ$3000,MATCH(1,INDEX(('ce raw data'!$A$2:$A$3000=C695)*('ce raw data'!$B$2:$B$3000=$B730),,),0),MATCH(L698,'ce raw data'!$C$1:$CZ$1,0))="","-",INDEX('ce raw data'!$C$2:$CZ$3000,MATCH(1,INDEX(('ce raw data'!$A$2:$A$3000=C695)*('ce raw data'!$B$2:$B$3000=$B730),,),0),MATCH(L698,'ce raw data'!$C$1:$CZ$1,0))),"-")</f>
        <v>-</v>
      </c>
      <c r="M730" s="8" t="str">
        <f>IFERROR(IF(INDEX('ce raw data'!$C$2:$CZ$3000,MATCH(1,INDEX(('ce raw data'!$A$2:$A$3000=C695)*('ce raw data'!$B$2:$B$3000=$B730),,),0),MATCH(M698,'ce raw data'!$C$1:$CZ$1,0))="","-",INDEX('ce raw data'!$C$2:$CZ$3000,MATCH(1,INDEX(('ce raw data'!$A$2:$A$3000=C695)*('ce raw data'!$B$2:$B$3000=$B730),,),0),MATCH(M698,'ce raw data'!$C$1:$CZ$1,0))),"-")</f>
        <v>-</v>
      </c>
      <c r="N730" s="8" t="str">
        <f>IFERROR(IF(INDEX('ce raw data'!$C$2:$CZ$3000,MATCH(1,INDEX(('ce raw data'!$A$2:$A$3000=C695)*('ce raw data'!$B$2:$B$3000=$B730),,),0),MATCH(N698,'ce raw data'!$C$1:$CZ$1,0))="","-",INDEX('ce raw data'!$C$2:$CZ$3000,MATCH(1,INDEX(('ce raw data'!$A$2:$A$3000=C695)*('ce raw data'!$B$2:$B$3000=$B730),,),0),MATCH(N698,'ce raw data'!$C$1:$CZ$1,0))),"-")</f>
        <v>-</v>
      </c>
    </row>
    <row r="731" spans="2:14" hidden="1" x14ac:dyDescent="0.4">
      <c r="B731" s="14"/>
      <c r="C731" s="8" t="str">
        <f>IFERROR(IF(INDEX('ce raw data'!$C$2:$CZ$3000,MATCH(1,INDEX(('ce raw data'!$A$2:$A$3000=C695)*('ce raw data'!$B$2:$B$3000=$B732),,),0),MATCH(SUBSTITUTE(C698,"Allele","Height"),'ce raw data'!$C$1:$CZ$1,0))="","-",INDEX('ce raw data'!$C$2:$CZ$3000,MATCH(1,INDEX(('ce raw data'!$A$2:$A$3000=C695)*('ce raw data'!$B$2:$B$3000=$B732),,),0),MATCH(SUBSTITUTE(C698,"Allele","Height"),'ce raw data'!$C$1:$CZ$1,0))),"-")</f>
        <v>-</v>
      </c>
      <c r="D731" s="8" t="str">
        <f>IFERROR(IF(INDEX('ce raw data'!$C$2:$CZ$3000,MATCH(1,INDEX(('ce raw data'!$A$2:$A$3000=C695)*('ce raw data'!$B$2:$B$3000=$B732),,),0),MATCH(SUBSTITUTE(D698,"Allele","Height"),'ce raw data'!$C$1:$CZ$1,0))="","-",INDEX('ce raw data'!$C$2:$CZ$3000,MATCH(1,INDEX(('ce raw data'!$A$2:$A$3000=C695)*('ce raw data'!$B$2:$B$3000=$B732),,),0),MATCH(SUBSTITUTE(D698,"Allele","Height"),'ce raw data'!$C$1:$CZ$1,0))),"-")</f>
        <v>-</v>
      </c>
      <c r="E731" s="8" t="str">
        <f>IFERROR(IF(INDEX('ce raw data'!$C$2:$CZ$3000,MATCH(1,INDEX(('ce raw data'!$A$2:$A$3000=C695)*('ce raw data'!$B$2:$B$3000=$B732),,),0),MATCH(SUBSTITUTE(E698,"Allele","Height"),'ce raw data'!$C$1:$CZ$1,0))="","-",INDEX('ce raw data'!$C$2:$CZ$3000,MATCH(1,INDEX(('ce raw data'!$A$2:$A$3000=C695)*('ce raw data'!$B$2:$B$3000=$B732),,),0),MATCH(SUBSTITUTE(E698,"Allele","Height"),'ce raw data'!$C$1:$CZ$1,0))),"-")</f>
        <v>-</v>
      </c>
      <c r="F731" s="8" t="str">
        <f>IFERROR(IF(INDEX('ce raw data'!$C$2:$CZ$3000,MATCH(1,INDEX(('ce raw data'!$A$2:$A$3000=C695)*('ce raw data'!$B$2:$B$3000=$B732),,),0),MATCH(SUBSTITUTE(F698,"Allele","Height"),'ce raw data'!$C$1:$CZ$1,0))="","-",INDEX('ce raw data'!$C$2:$CZ$3000,MATCH(1,INDEX(('ce raw data'!$A$2:$A$3000=C695)*('ce raw data'!$B$2:$B$3000=$B732),,),0),MATCH(SUBSTITUTE(F698,"Allele","Height"),'ce raw data'!$C$1:$CZ$1,0))),"-")</f>
        <v>-</v>
      </c>
      <c r="G731" s="8" t="str">
        <f>IFERROR(IF(INDEX('ce raw data'!$C$2:$CZ$3000,MATCH(1,INDEX(('ce raw data'!$A$2:$A$3000=C695)*('ce raw data'!$B$2:$B$3000=$B732),,),0),MATCH(SUBSTITUTE(G698,"Allele","Height"),'ce raw data'!$C$1:$CZ$1,0))="","-",INDEX('ce raw data'!$C$2:$CZ$3000,MATCH(1,INDEX(('ce raw data'!$A$2:$A$3000=C695)*('ce raw data'!$B$2:$B$3000=$B732),,),0),MATCH(SUBSTITUTE(G698,"Allele","Height"),'ce raw data'!$C$1:$CZ$1,0))),"-")</f>
        <v>-</v>
      </c>
      <c r="H731" s="8" t="str">
        <f>IFERROR(IF(INDEX('ce raw data'!$C$2:$CZ$3000,MATCH(1,INDEX(('ce raw data'!$A$2:$A$3000=C695)*('ce raw data'!$B$2:$B$3000=$B732),,),0),MATCH(SUBSTITUTE(H698,"Allele","Height"),'ce raw data'!$C$1:$CZ$1,0))="","-",INDEX('ce raw data'!$C$2:$CZ$3000,MATCH(1,INDEX(('ce raw data'!$A$2:$A$3000=C695)*('ce raw data'!$B$2:$B$3000=$B732),,),0),MATCH(SUBSTITUTE(H698,"Allele","Height"),'ce raw data'!$C$1:$CZ$1,0))),"-")</f>
        <v>-</v>
      </c>
      <c r="I731" s="8" t="str">
        <f>IFERROR(IF(INDEX('ce raw data'!$C$2:$CZ$3000,MATCH(1,INDEX(('ce raw data'!$A$2:$A$3000=C695)*('ce raw data'!$B$2:$B$3000=$B732),,),0),MATCH(SUBSTITUTE(I698,"Allele","Height"),'ce raw data'!$C$1:$CZ$1,0))="","-",INDEX('ce raw data'!$C$2:$CZ$3000,MATCH(1,INDEX(('ce raw data'!$A$2:$A$3000=C695)*('ce raw data'!$B$2:$B$3000=$B732),,),0),MATCH(SUBSTITUTE(I698,"Allele","Height"),'ce raw data'!$C$1:$CZ$1,0))),"-")</f>
        <v>-</v>
      </c>
      <c r="J731" s="8" t="str">
        <f>IFERROR(IF(INDEX('ce raw data'!$C$2:$CZ$3000,MATCH(1,INDEX(('ce raw data'!$A$2:$A$3000=C695)*('ce raw data'!$B$2:$B$3000=$B732),,),0),MATCH(SUBSTITUTE(J698,"Allele","Height"),'ce raw data'!$C$1:$CZ$1,0))="","-",INDEX('ce raw data'!$C$2:$CZ$3000,MATCH(1,INDEX(('ce raw data'!$A$2:$A$3000=C695)*('ce raw data'!$B$2:$B$3000=$B732),,),0),MATCH(SUBSTITUTE(J698,"Allele","Height"),'ce raw data'!$C$1:$CZ$1,0))),"-")</f>
        <v>-</v>
      </c>
      <c r="K731" s="8" t="str">
        <f>IFERROR(IF(INDEX('ce raw data'!$C$2:$CZ$3000,MATCH(1,INDEX(('ce raw data'!$A$2:$A$3000=C695)*('ce raw data'!$B$2:$B$3000=$B732),,),0),MATCH(SUBSTITUTE(K698,"Allele","Height"),'ce raw data'!$C$1:$CZ$1,0))="","-",INDEX('ce raw data'!$C$2:$CZ$3000,MATCH(1,INDEX(('ce raw data'!$A$2:$A$3000=C695)*('ce raw data'!$B$2:$B$3000=$B732),,),0),MATCH(SUBSTITUTE(K698,"Allele","Height"),'ce raw data'!$C$1:$CZ$1,0))),"-")</f>
        <v>-</v>
      </c>
      <c r="L731" s="8" t="str">
        <f>IFERROR(IF(INDEX('ce raw data'!$C$2:$CZ$3000,MATCH(1,INDEX(('ce raw data'!$A$2:$A$3000=C695)*('ce raw data'!$B$2:$B$3000=$B732),,),0),MATCH(SUBSTITUTE(L698,"Allele","Height"),'ce raw data'!$C$1:$CZ$1,0))="","-",INDEX('ce raw data'!$C$2:$CZ$3000,MATCH(1,INDEX(('ce raw data'!$A$2:$A$3000=C695)*('ce raw data'!$B$2:$B$3000=$B732),,),0),MATCH(SUBSTITUTE(L698,"Allele","Height"),'ce raw data'!$C$1:$CZ$1,0))),"-")</f>
        <v>-</v>
      </c>
      <c r="M731" s="8" t="str">
        <f>IFERROR(IF(INDEX('ce raw data'!$C$2:$CZ$3000,MATCH(1,INDEX(('ce raw data'!$A$2:$A$3000=C695)*('ce raw data'!$B$2:$B$3000=$B732),,),0),MATCH(SUBSTITUTE(M698,"Allele","Height"),'ce raw data'!$C$1:$CZ$1,0))="","-",INDEX('ce raw data'!$C$2:$CZ$3000,MATCH(1,INDEX(('ce raw data'!$A$2:$A$3000=C695)*('ce raw data'!$B$2:$B$3000=$B732),,),0),MATCH(SUBSTITUTE(M698,"Allele","Height"),'ce raw data'!$C$1:$CZ$1,0))),"-")</f>
        <v>-</v>
      </c>
      <c r="N731" s="8" t="str">
        <f>IFERROR(IF(INDEX('ce raw data'!$C$2:$CZ$3000,MATCH(1,INDEX(('ce raw data'!$A$2:$A$3000=C695)*('ce raw data'!$B$2:$B$3000=$B732),,),0),MATCH(SUBSTITUTE(N698,"Allele","Height"),'ce raw data'!$C$1:$CZ$1,0))="","-",INDEX('ce raw data'!$C$2:$CZ$3000,MATCH(1,INDEX(('ce raw data'!$A$2:$A$3000=C695)*('ce raw data'!$B$2:$B$3000=$B732),,),0),MATCH(SUBSTITUTE(N698,"Allele","Height"),'ce raw data'!$C$1:$CZ$1,0))),"-")</f>
        <v>-</v>
      </c>
    </row>
    <row r="732" spans="2:14" x14ac:dyDescent="0.4">
      <c r="B732" s="14" t="str">
        <f>'Allele Call Table'!$A$103</f>
        <v>D5S818</v>
      </c>
      <c r="C732" s="8" t="str">
        <f>IFERROR(IF(INDEX('ce raw data'!$C$2:$CZ$3000,MATCH(1,INDEX(('ce raw data'!$A$2:$A$3000=C695)*('ce raw data'!$B$2:$B$3000=$B732),,),0),MATCH(C698,'ce raw data'!$C$1:$CZ$1,0))="","-",INDEX('ce raw data'!$C$2:$CZ$3000,MATCH(1,INDEX(('ce raw data'!$A$2:$A$3000=C695)*('ce raw data'!$B$2:$B$3000=$B732),,),0),MATCH(C698,'ce raw data'!$C$1:$CZ$1,0))),"-")</f>
        <v>-</v>
      </c>
      <c r="D732" s="8" t="str">
        <f>IFERROR(IF(INDEX('ce raw data'!$C$2:$CZ$3000,MATCH(1,INDEX(('ce raw data'!$A$2:$A$3000=C695)*('ce raw data'!$B$2:$B$3000=$B732),,),0),MATCH(D698,'ce raw data'!$C$1:$CZ$1,0))="","-",INDEX('ce raw data'!$C$2:$CZ$3000,MATCH(1,INDEX(('ce raw data'!$A$2:$A$3000=C695)*('ce raw data'!$B$2:$B$3000=$B732),,),0),MATCH(D698,'ce raw data'!$C$1:$CZ$1,0))),"-")</f>
        <v>-</v>
      </c>
      <c r="E732" s="8" t="str">
        <f>IFERROR(IF(INDEX('ce raw data'!$C$2:$CZ$3000,MATCH(1,INDEX(('ce raw data'!$A$2:$A$3000=C695)*('ce raw data'!$B$2:$B$3000=$B732),,),0),MATCH(E698,'ce raw data'!$C$1:$CZ$1,0))="","-",INDEX('ce raw data'!$C$2:$CZ$3000,MATCH(1,INDEX(('ce raw data'!$A$2:$A$3000=C695)*('ce raw data'!$B$2:$B$3000=$B732),,),0),MATCH(E698,'ce raw data'!$C$1:$CZ$1,0))),"-")</f>
        <v>-</v>
      </c>
      <c r="F732" s="8" t="str">
        <f>IFERROR(IF(INDEX('ce raw data'!$C$2:$CZ$3000,MATCH(1,INDEX(('ce raw data'!$A$2:$A$3000=C695)*('ce raw data'!$B$2:$B$3000=$B732),,),0),MATCH(F698,'ce raw data'!$C$1:$CZ$1,0))="","-",INDEX('ce raw data'!$C$2:$CZ$3000,MATCH(1,INDEX(('ce raw data'!$A$2:$A$3000=C695)*('ce raw data'!$B$2:$B$3000=$B732),,),0),MATCH(F698,'ce raw data'!$C$1:$CZ$1,0))),"-")</f>
        <v>-</v>
      </c>
      <c r="G732" s="8" t="str">
        <f>IFERROR(IF(INDEX('ce raw data'!$C$2:$CZ$3000,MATCH(1,INDEX(('ce raw data'!$A$2:$A$3000=C695)*('ce raw data'!$B$2:$B$3000=$B732),,),0),MATCH(G698,'ce raw data'!$C$1:$CZ$1,0))="","-",INDEX('ce raw data'!$C$2:$CZ$3000,MATCH(1,INDEX(('ce raw data'!$A$2:$A$3000=C695)*('ce raw data'!$B$2:$B$3000=$B732),,),0),MATCH(G698,'ce raw data'!$C$1:$CZ$1,0))),"-")</f>
        <v>-</v>
      </c>
      <c r="H732" s="8" t="str">
        <f>IFERROR(IF(INDEX('ce raw data'!$C$2:$CZ$3000,MATCH(1,INDEX(('ce raw data'!$A$2:$A$3000=C695)*('ce raw data'!$B$2:$B$3000=$B732),,),0),MATCH(H698,'ce raw data'!$C$1:$CZ$1,0))="","-",INDEX('ce raw data'!$C$2:$CZ$3000,MATCH(1,INDEX(('ce raw data'!$A$2:$A$3000=C695)*('ce raw data'!$B$2:$B$3000=$B732),,),0),MATCH(H698,'ce raw data'!$C$1:$CZ$1,0))),"-")</f>
        <v>-</v>
      </c>
      <c r="I732" s="8" t="str">
        <f>IFERROR(IF(INDEX('ce raw data'!$C$2:$CZ$3000,MATCH(1,INDEX(('ce raw data'!$A$2:$A$3000=C695)*('ce raw data'!$B$2:$B$3000=$B732),,),0),MATCH(I698,'ce raw data'!$C$1:$CZ$1,0))="","-",INDEX('ce raw data'!$C$2:$CZ$3000,MATCH(1,INDEX(('ce raw data'!$A$2:$A$3000=C695)*('ce raw data'!$B$2:$B$3000=$B732),,),0),MATCH(I698,'ce raw data'!$C$1:$CZ$1,0))),"-")</f>
        <v>-</v>
      </c>
      <c r="J732" s="8" t="str">
        <f>IFERROR(IF(INDEX('ce raw data'!$C$2:$CZ$3000,MATCH(1,INDEX(('ce raw data'!$A$2:$A$3000=C695)*('ce raw data'!$B$2:$B$3000=$B732),,),0),MATCH(J698,'ce raw data'!$C$1:$CZ$1,0))="","-",INDEX('ce raw data'!$C$2:$CZ$3000,MATCH(1,INDEX(('ce raw data'!$A$2:$A$3000=C695)*('ce raw data'!$B$2:$B$3000=$B732),,),0),MATCH(J698,'ce raw data'!$C$1:$CZ$1,0))),"-")</f>
        <v>-</v>
      </c>
      <c r="K732" s="8" t="str">
        <f>IFERROR(IF(INDEX('ce raw data'!$C$2:$CZ$3000,MATCH(1,INDEX(('ce raw data'!$A$2:$A$3000=C695)*('ce raw data'!$B$2:$B$3000=$B732),,),0),MATCH(K698,'ce raw data'!$C$1:$CZ$1,0))="","-",INDEX('ce raw data'!$C$2:$CZ$3000,MATCH(1,INDEX(('ce raw data'!$A$2:$A$3000=C695)*('ce raw data'!$B$2:$B$3000=$B732),,),0),MATCH(K698,'ce raw data'!$C$1:$CZ$1,0))),"-")</f>
        <v>-</v>
      </c>
      <c r="L732" s="8" t="str">
        <f>IFERROR(IF(INDEX('ce raw data'!$C$2:$CZ$3000,MATCH(1,INDEX(('ce raw data'!$A$2:$A$3000=C695)*('ce raw data'!$B$2:$B$3000=$B732),,),0),MATCH(L698,'ce raw data'!$C$1:$CZ$1,0))="","-",INDEX('ce raw data'!$C$2:$CZ$3000,MATCH(1,INDEX(('ce raw data'!$A$2:$A$3000=C695)*('ce raw data'!$B$2:$B$3000=$B732),,),0),MATCH(L698,'ce raw data'!$C$1:$CZ$1,0))),"-")</f>
        <v>-</v>
      </c>
      <c r="M732" s="8" t="str">
        <f>IFERROR(IF(INDEX('ce raw data'!$C$2:$CZ$3000,MATCH(1,INDEX(('ce raw data'!$A$2:$A$3000=C695)*('ce raw data'!$B$2:$B$3000=$B732),,),0),MATCH(M698,'ce raw data'!$C$1:$CZ$1,0))="","-",INDEX('ce raw data'!$C$2:$CZ$3000,MATCH(1,INDEX(('ce raw data'!$A$2:$A$3000=C695)*('ce raw data'!$B$2:$B$3000=$B732),,),0),MATCH(M698,'ce raw data'!$C$1:$CZ$1,0))),"-")</f>
        <v>-</v>
      </c>
      <c r="N732" s="8" t="str">
        <f>IFERROR(IF(INDEX('ce raw data'!$C$2:$CZ$3000,MATCH(1,INDEX(('ce raw data'!$A$2:$A$3000=C695)*('ce raw data'!$B$2:$B$3000=$B732),,),0),MATCH(N698,'ce raw data'!$C$1:$CZ$1,0))="","-",INDEX('ce raw data'!$C$2:$CZ$3000,MATCH(1,INDEX(('ce raw data'!$A$2:$A$3000=C695)*('ce raw data'!$B$2:$B$3000=$B732),,),0),MATCH(N698,'ce raw data'!$C$1:$CZ$1,0))),"-")</f>
        <v>-</v>
      </c>
    </row>
    <row r="733" spans="2:14" hidden="1" x14ac:dyDescent="0.4">
      <c r="B733" s="14"/>
      <c r="C733" s="8" t="str">
        <f>IFERROR(IF(INDEX('ce raw data'!$C$2:$CZ$3000,MATCH(1,INDEX(('ce raw data'!$A$2:$A$3000=C695)*('ce raw data'!$B$2:$B$3000=$B734),,),0),MATCH(SUBSTITUTE(C698,"Allele","Height"),'ce raw data'!$C$1:$CZ$1,0))="","-",INDEX('ce raw data'!$C$2:$CZ$3000,MATCH(1,INDEX(('ce raw data'!$A$2:$A$3000=C695)*('ce raw data'!$B$2:$B$3000=$B734),,),0),MATCH(SUBSTITUTE(C698,"Allele","Height"),'ce raw data'!$C$1:$CZ$1,0))),"-")</f>
        <v>-</v>
      </c>
      <c r="D733" s="8" t="str">
        <f>IFERROR(IF(INDEX('ce raw data'!$C$2:$CZ$3000,MATCH(1,INDEX(('ce raw data'!$A$2:$A$3000=C695)*('ce raw data'!$B$2:$B$3000=$B734),,),0),MATCH(SUBSTITUTE(D698,"Allele","Height"),'ce raw data'!$C$1:$CZ$1,0))="","-",INDEX('ce raw data'!$C$2:$CZ$3000,MATCH(1,INDEX(('ce raw data'!$A$2:$A$3000=C695)*('ce raw data'!$B$2:$B$3000=$B734),,),0),MATCH(SUBSTITUTE(D698,"Allele","Height"),'ce raw data'!$C$1:$CZ$1,0))),"-")</f>
        <v>-</v>
      </c>
      <c r="E733" s="8" t="str">
        <f>IFERROR(IF(INDEX('ce raw data'!$C$2:$CZ$3000,MATCH(1,INDEX(('ce raw data'!$A$2:$A$3000=C695)*('ce raw data'!$B$2:$B$3000=$B734),,),0),MATCH(SUBSTITUTE(E698,"Allele","Height"),'ce raw data'!$C$1:$CZ$1,0))="","-",INDEX('ce raw data'!$C$2:$CZ$3000,MATCH(1,INDEX(('ce raw data'!$A$2:$A$3000=C695)*('ce raw data'!$B$2:$B$3000=$B734),,),0),MATCH(SUBSTITUTE(E698,"Allele","Height"),'ce raw data'!$C$1:$CZ$1,0))),"-")</f>
        <v>-</v>
      </c>
      <c r="F733" s="8" t="str">
        <f>IFERROR(IF(INDEX('ce raw data'!$C$2:$CZ$3000,MATCH(1,INDEX(('ce raw data'!$A$2:$A$3000=C695)*('ce raw data'!$B$2:$B$3000=$B734),,),0),MATCH(SUBSTITUTE(F698,"Allele","Height"),'ce raw data'!$C$1:$CZ$1,0))="","-",INDEX('ce raw data'!$C$2:$CZ$3000,MATCH(1,INDEX(('ce raw data'!$A$2:$A$3000=C695)*('ce raw data'!$B$2:$B$3000=$B734),,),0),MATCH(SUBSTITUTE(F698,"Allele","Height"),'ce raw data'!$C$1:$CZ$1,0))),"-")</f>
        <v>-</v>
      </c>
      <c r="G733" s="8" t="str">
        <f>IFERROR(IF(INDEX('ce raw data'!$C$2:$CZ$3000,MATCH(1,INDEX(('ce raw data'!$A$2:$A$3000=C695)*('ce raw data'!$B$2:$B$3000=$B734),,),0),MATCH(SUBSTITUTE(G698,"Allele","Height"),'ce raw data'!$C$1:$CZ$1,0))="","-",INDEX('ce raw data'!$C$2:$CZ$3000,MATCH(1,INDEX(('ce raw data'!$A$2:$A$3000=C695)*('ce raw data'!$B$2:$B$3000=$B734),,),0),MATCH(SUBSTITUTE(G698,"Allele","Height"),'ce raw data'!$C$1:$CZ$1,0))),"-")</f>
        <v>-</v>
      </c>
      <c r="H733" s="8" t="str">
        <f>IFERROR(IF(INDEX('ce raw data'!$C$2:$CZ$3000,MATCH(1,INDEX(('ce raw data'!$A$2:$A$3000=C695)*('ce raw data'!$B$2:$B$3000=$B734),,),0),MATCH(SUBSTITUTE(H698,"Allele","Height"),'ce raw data'!$C$1:$CZ$1,0))="","-",INDEX('ce raw data'!$C$2:$CZ$3000,MATCH(1,INDEX(('ce raw data'!$A$2:$A$3000=C695)*('ce raw data'!$B$2:$B$3000=$B734),,),0),MATCH(SUBSTITUTE(H698,"Allele","Height"),'ce raw data'!$C$1:$CZ$1,0))),"-")</f>
        <v>-</v>
      </c>
      <c r="I733" s="8" t="str">
        <f>IFERROR(IF(INDEX('ce raw data'!$C$2:$CZ$3000,MATCH(1,INDEX(('ce raw data'!$A$2:$A$3000=C695)*('ce raw data'!$B$2:$B$3000=$B734),,),0),MATCH(SUBSTITUTE(I698,"Allele","Height"),'ce raw data'!$C$1:$CZ$1,0))="","-",INDEX('ce raw data'!$C$2:$CZ$3000,MATCH(1,INDEX(('ce raw data'!$A$2:$A$3000=C695)*('ce raw data'!$B$2:$B$3000=$B734),,),0),MATCH(SUBSTITUTE(I698,"Allele","Height"),'ce raw data'!$C$1:$CZ$1,0))),"-")</f>
        <v>-</v>
      </c>
      <c r="J733" s="8" t="str">
        <f>IFERROR(IF(INDEX('ce raw data'!$C$2:$CZ$3000,MATCH(1,INDEX(('ce raw data'!$A$2:$A$3000=C695)*('ce raw data'!$B$2:$B$3000=$B734),,),0),MATCH(SUBSTITUTE(J698,"Allele","Height"),'ce raw data'!$C$1:$CZ$1,0))="","-",INDEX('ce raw data'!$C$2:$CZ$3000,MATCH(1,INDEX(('ce raw data'!$A$2:$A$3000=C695)*('ce raw data'!$B$2:$B$3000=$B734),,),0),MATCH(SUBSTITUTE(J698,"Allele","Height"),'ce raw data'!$C$1:$CZ$1,0))),"-")</f>
        <v>-</v>
      </c>
      <c r="K733" s="8" t="str">
        <f>IFERROR(IF(INDEX('ce raw data'!$C$2:$CZ$3000,MATCH(1,INDEX(('ce raw data'!$A$2:$A$3000=C695)*('ce raw data'!$B$2:$B$3000=$B734),,),0),MATCH(SUBSTITUTE(K698,"Allele","Height"),'ce raw data'!$C$1:$CZ$1,0))="","-",INDEX('ce raw data'!$C$2:$CZ$3000,MATCH(1,INDEX(('ce raw data'!$A$2:$A$3000=C695)*('ce raw data'!$B$2:$B$3000=$B734),,),0),MATCH(SUBSTITUTE(K698,"Allele","Height"),'ce raw data'!$C$1:$CZ$1,0))),"-")</f>
        <v>-</v>
      </c>
      <c r="L733" s="8" t="str">
        <f>IFERROR(IF(INDEX('ce raw data'!$C$2:$CZ$3000,MATCH(1,INDEX(('ce raw data'!$A$2:$A$3000=C695)*('ce raw data'!$B$2:$B$3000=$B734),,),0),MATCH(SUBSTITUTE(L698,"Allele","Height"),'ce raw data'!$C$1:$CZ$1,0))="","-",INDEX('ce raw data'!$C$2:$CZ$3000,MATCH(1,INDEX(('ce raw data'!$A$2:$A$3000=C695)*('ce raw data'!$B$2:$B$3000=$B734),,),0),MATCH(SUBSTITUTE(L698,"Allele","Height"),'ce raw data'!$C$1:$CZ$1,0))),"-")</f>
        <v>-</v>
      </c>
      <c r="M733" s="8" t="str">
        <f>IFERROR(IF(INDEX('ce raw data'!$C$2:$CZ$3000,MATCH(1,INDEX(('ce raw data'!$A$2:$A$3000=C695)*('ce raw data'!$B$2:$B$3000=$B734),,),0),MATCH(SUBSTITUTE(M698,"Allele","Height"),'ce raw data'!$C$1:$CZ$1,0))="","-",INDEX('ce raw data'!$C$2:$CZ$3000,MATCH(1,INDEX(('ce raw data'!$A$2:$A$3000=C695)*('ce raw data'!$B$2:$B$3000=$B734),,),0),MATCH(SUBSTITUTE(M698,"Allele","Height"),'ce raw data'!$C$1:$CZ$1,0))),"-")</f>
        <v>-</v>
      </c>
      <c r="N733" s="8" t="str">
        <f>IFERROR(IF(INDEX('ce raw data'!$C$2:$CZ$3000,MATCH(1,INDEX(('ce raw data'!$A$2:$A$3000=C695)*('ce raw data'!$B$2:$B$3000=$B734),,),0),MATCH(SUBSTITUTE(N698,"Allele","Height"),'ce raw data'!$C$1:$CZ$1,0))="","-",INDEX('ce raw data'!$C$2:$CZ$3000,MATCH(1,INDEX(('ce raw data'!$A$2:$A$3000=C695)*('ce raw data'!$B$2:$B$3000=$B734),,),0),MATCH(SUBSTITUTE(N698,"Allele","Height"),'ce raw data'!$C$1:$CZ$1,0))),"-")</f>
        <v>-</v>
      </c>
    </row>
    <row r="734" spans="2:14" x14ac:dyDescent="0.4">
      <c r="B734" s="14" t="str">
        <f>'Allele Call Table'!$A$105</f>
        <v>TPOX</v>
      </c>
      <c r="C734" s="8" t="str">
        <f>IFERROR(IF(INDEX('ce raw data'!$C$2:$CZ$3000,MATCH(1,INDEX(('ce raw data'!$A$2:$A$3000=C695)*('ce raw data'!$B$2:$B$3000=$B734),,),0),MATCH(C698,'ce raw data'!$C$1:$CZ$1,0))="","-",INDEX('ce raw data'!$C$2:$CZ$3000,MATCH(1,INDEX(('ce raw data'!$A$2:$A$3000=C695)*('ce raw data'!$B$2:$B$3000=$B734),,),0),MATCH(C698,'ce raw data'!$C$1:$CZ$1,0))),"-")</f>
        <v>-</v>
      </c>
      <c r="D734" s="8" t="str">
        <f>IFERROR(IF(INDEX('ce raw data'!$C$2:$CZ$3000,MATCH(1,INDEX(('ce raw data'!$A$2:$A$3000=C695)*('ce raw data'!$B$2:$B$3000=$B734),,),0),MATCH(D698,'ce raw data'!$C$1:$CZ$1,0))="","-",INDEX('ce raw data'!$C$2:$CZ$3000,MATCH(1,INDEX(('ce raw data'!$A$2:$A$3000=C695)*('ce raw data'!$B$2:$B$3000=$B734),,),0),MATCH(D698,'ce raw data'!$C$1:$CZ$1,0))),"-")</f>
        <v>-</v>
      </c>
      <c r="E734" s="8" t="str">
        <f>IFERROR(IF(INDEX('ce raw data'!$C$2:$CZ$3000,MATCH(1,INDEX(('ce raw data'!$A$2:$A$3000=C695)*('ce raw data'!$B$2:$B$3000=$B734),,),0),MATCH(E698,'ce raw data'!$C$1:$CZ$1,0))="","-",INDEX('ce raw data'!$C$2:$CZ$3000,MATCH(1,INDEX(('ce raw data'!$A$2:$A$3000=C695)*('ce raw data'!$B$2:$B$3000=$B734),,),0),MATCH(E698,'ce raw data'!$C$1:$CZ$1,0))),"-")</f>
        <v>-</v>
      </c>
      <c r="F734" s="8" t="str">
        <f>IFERROR(IF(INDEX('ce raw data'!$C$2:$CZ$3000,MATCH(1,INDEX(('ce raw data'!$A$2:$A$3000=C695)*('ce raw data'!$B$2:$B$3000=$B734),,),0),MATCH(F698,'ce raw data'!$C$1:$CZ$1,0))="","-",INDEX('ce raw data'!$C$2:$CZ$3000,MATCH(1,INDEX(('ce raw data'!$A$2:$A$3000=C695)*('ce raw data'!$B$2:$B$3000=$B734),,),0),MATCH(F698,'ce raw data'!$C$1:$CZ$1,0))),"-")</f>
        <v>-</v>
      </c>
      <c r="G734" s="8" t="str">
        <f>IFERROR(IF(INDEX('ce raw data'!$C$2:$CZ$3000,MATCH(1,INDEX(('ce raw data'!$A$2:$A$3000=C695)*('ce raw data'!$B$2:$B$3000=$B734),,),0),MATCH(G698,'ce raw data'!$C$1:$CZ$1,0))="","-",INDEX('ce raw data'!$C$2:$CZ$3000,MATCH(1,INDEX(('ce raw data'!$A$2:$A$3000=C695)*('ce raw data'!$B$2:$B$3000=$B734),,),0),MATCH(G698,'ce raw data'!$C$1:$CZ$1,0))),"-")</f>
        <v>-</v>
      </c>
      <c r="H734" s="8" t="str">
        <f>IFERROR(IF(INDEX('ce raw data'!$C$2:$CZ$3000,MATCH(1,INDEX(('ce raw data'!$A$2:$A$3000=C695)*('ce raw data'!$B$2:$B$3000=$B734),,),0),MATCH(H698,'ce raw data'!$C$1:$CZ$1,0))="","-",INDEX('ce raw data'!$C$2:$CZ$3000,MATCH(1,INDEX(('ce raw data'!$A$2:$A$3000=C695)*('ce raw data'!$B$2:$B$3000=$B734),,),0),MATCH(H698,'ce raw data'!$C$1:$CZ$1,0))),"-")</f>
        <v>-</v>
      </c>
      <c r="I734" s="8" t="str">
        <f>IFERROR(IF(INDEX('ce raw data'!$C$2:$CZ$3000,MATCH(1,INDEX(('ce raw data'!$A$2:$A$3000=C695)*('ce raw data'!$B$2:$B$3000=$B734),,),0),MATCH(I698,'ce raw data'!$C$1:$CZ$1,0))="","-",INDEX('ce raw data'!$C$2:$CZ$3000,MATCH(1,INDEX(('ce raw data'!$A$2:$A$3000=C695)*('ce raw data'!$B$2:$B$3000=$B734),,),0),MATCH(I698,'ce raw data'!$C$1:$CZ$1,0))),"-")</f>
        <v>-</v>
      </c>
      <c r="J734" s="8" t="str">
        <f>IFERROR(IF(INDEX('ce raw data'!$C$2:$CZ$3000,MATCH(1,INDEX(('ce raw data'!$A$2:$A$3000=C695)*('ce raw data'!$B$2:$B$3000=$B734),,),0),MATCH(J698,'ce raw data'!$C$1:$CZ$1,0))="","-",INDEX('ce raw data'!$C$2:$CZ$3000,MATCH(1,INDEX(('ce raw data'!$A$2:$A$3000=C695)*('ce raw data'!$B$2:$B$3000=$B734),,),0),MATCH(J698,'ce raw data'!$C$1:$CZ$1,0))),"-")</f>
        <v>-</v>
      </c>
      <c r="K734" s="8" t="str">
        <f>IFERROR(IF(INDEX('ce raw data'!$C$2:$CZ$3000,MATCH(1,INDEX(('ce raw data'!$A$2:$A$3000=C695)*('ce raw data'!$B$2:$B$3000=$B734),,),0),MATCH(K698,'ce raw data'!$C$1:$CZ$1,0))="","-",INDEX('ce raw data'!$C$2:$CZ$3000,MATCH(1,INDEX(('ce raw data'!$A$2:$A$3000=C695)*('ce raw data'!$B$2:$B$3000=$B734),,),0),MATCH(K698,'ce raw data'!$C$1:$CZ$1,0))),"-")</f>
        <v>-</v>
      </c>
      <c r="L734" s="8" t="str">
        <f>IFERROR(IF(INDEX('ce raw data'!$C$2:$CZ$3000,MATCH(1,INDEX(('ce raw data'!$A$2:$A$3000=C695)*('ce raw data'!$B$2:$B$3000=$B734),,),0),MATCH(L698,'ce raw data'!$C$1:$CZ$1,0))="","-",INDEX('ce raw data'!$C$2:$CZ$3000,MATCH(1,INDEX(('ce raw data'!$A$2:$A$3000=C695)*('ce raw data'!$B$2:$B$3000=$B734),,),0),MATCH(L698,'ce raw data'!$C$1:$CZ$1,0))),"-")</f>
        <v>-</v>
      </c>
      <c r="M734" s="8" t="str">
        <f>IFERROR(IF(INDEX('ce raw data'!$C$2:$CZ$3000,MATCH(1,INDEX(('ce raw data'!$A$2:$A$3000=C695)*('ce raw data'!$B$2:$B$3000=$B734),,),0),MATCH(M698,'ce raw data'!$C$1:$CZ$1,0))="","-",INDEX('ce raw data'!$C$2:$CZ$3000,MATCH(1,INDEX(('ce raw data'!$A$2:$A$3000=C695)*('ce raw data'!$B$2:$B$3000=$B734),,),0),MATCH(M698,'ce raw data'!$C$1:$CZ$1,0))),"-")</f>
        <v>-</v>
      </c>
      <c r="N734" s="8" t="str">
        <f>IFERROR(IF(INDEX('ce raw data'!$C$2:$CZ$3000,MATCH(1,INDEX(('ce raw data'!$A$2:$A$3000=C695)*('ce raw data'!$B$2:$B$3000=$B734),,),0),MATCH(N698,'ce raw data'!$C$1:$CZ$1,0))="","-",INDEX('ce raw data'!$C$2:$CZ$3000,MATCH(1,INDEX(('ce raw data'!$A$2:$A$3000=C695)*('ce raw data'!$B$2:$B$3000=$B734),,),0),MATCH(N698,'ce raw data'!$C$1:$CZ$1,0))),"-")</f>
        <v>-</v>
      </c>
    </row>
    <row r="735" spans="2:14" hidden="1" x14ac:dyDescent="0.4">
      <c r="B735" s="10"/>
      <c r="C735" s="8" t="str">
        <f>IFERROR(IF(INDEX('ce raw data'!$C$2:$CZ$3000,MATCH(1,INDEX(('ce raw data'!$A$2:$A$3000=C695)*('ce raw data'!$B$2:$B$3000=$B736),,),0),MATCH(SUBSTITUTE(C698,"Allele","Height"),'ce raw data'!$C$1:$CZ$1,0))="","-",INDEX('ce raw data'!$C$2:$CZ$3000,MATCH(1,INDEX(('ce raw data'!$A$2:$A$3000=C695)*('ce raw data'!$B$2:$B$3000=$B736),,),0),MATCH(SUBSTITUTE(C698,"Allele","Height"),'ce raw data'!$C$1:$CZ$1,0))),"-")</f>
        <v>-</v>
      </c>
      <c r="D735" s="8" t="str">
        <f>IFERROR(IF(INDEX('ce raw data'!$C$2:$CZ$3000,MATCH(1,INDEX(('ce raw data'!$A$2:$A$3000=C695)*('ce raw data'!$B$2:$B$3000=$B736),,),0),MATCH(SUBSTITUTE(D698,"Allele","Height"),'ce raw data'!$C$1:$CZ$1,0))="","-",INDEX('ce raw data'!$C$2:$CZ$3000,MATCH(1,INDEX(('ce raw data'!$A$2:$A$3000=C695)*('ce raw data'!$B$2:$B$3000=$B736),,),0),MATCH(SUBSTITUTE(D698,"Allele","Height"),'ce raw data'!$C$1:$CZ$1,0))),"-")</f>
        <v>-</v>
      </c>
      <c r="E735" s="8" t="str">
        <f>IFERROR(IF(INDEX('ce raw data'!$C$2:$CZ$3000,MATCH(1,INDEX(('ce raw data'!$A$2:$A$3000=C695)*('ce raw data'!$B$2:$B$3000=$B736),,),0),MATCH(SUBSTITUTE(E698,"Allele","Height"),'ce raw data'!$C$1:$CZ$1,0))="","-",INDEX('ce raw data'!$C$2:$CZ$3000,MATCH(1,INDEX(('ce raw data'!$A$2:$A$3000=C695)*('ce raw data'!$B$2:$B$3000=$B736),,),0),MATCH(SUBSTITUTE(E698,"Allele","Height"),'ce raw data'!$C$1:$CZ$1,0))),"-")</f>
        <v>-</v>
      </c>
      <c r="F735" s="8" t="str">
        <f>IFERROR(IF(INDEX('ce raw data'!$C$2:$CZ$3000,MATCH(1,INDEX(('ce raw data'!$A$2:$A$3000=C695)*('ce raw data'!$B$2:$B$3000=$B736),,),0),MATCH(SUBSTITUTE(F698,"Allele","Height"),'ce raw data'!$C$1:$CZ$1,0))="","-",INDEX('ce raw data'!$C$2:$CZ$3000,MATCH(1,INDEX(('ce raw data'!$A$2:$A$3000=C695)*('ce raw data'!$B$2:$B$3000=$B736),,),0),MATCH(SUBSTITUTE(F698,"Allele","Height"),'ce raw data'!$C$1:$CZ$1,0))),"-")</f>
        <v>-</v>
      </c>
      <c r="G735" s="8" t="str">
        <f>IFERROR(IF(INDEX('ce raw data'!$C$2:$CZ$3000,MATCH(1,INDEX(('ce raw data'!$A$2:$A$3000=C695)*('ce raw data'!$B$2:$B$3000=$B736),,),0),MATCH(SUBSTITUTE(G698,"Allele","Height"),'ce raw data'!$C$1:$CZ$1,0))="","-",INDEX('ce raw data'!$C$2:$CZ$3000,MATCH(1,INDEX(('ce raw data'!$A$2:$A$3000=C695)*('ce raw data'!$B$2:$B$3000=$B736),,),0),MATCH(SUBSTITUTE(G698,"Allele","Height"),'ce raw data'!$C$1:$CZ$1,0))),"-")</f>
        <v>-</v>
      </c>
      <c r="H735" s="8" t="str">
        <f>IFERROR(IF(INDEX('ce raw data'!$C$2:$CZ$3000,MATCH(1,INDEX(('ce raw data'!$A$2:$A$3000=C695)*('ce raw data'!$B$2:$B$3000=$B736),,),0),MATCH(SUBSTITUTE(H698,"Allele","Height"),'ce raw data'!$C$1:$CZ$1,0))="","-",INDEX('ce raw data'!$C$2:$CZ$3000,MATCH(1,INDEX(('ce raw data'!$A$2:$A$3000=C695)*('ce raw data'!$B$2:$B$3000=$B736),,),0),MATCH(SUBSTITUTE(H698,"Allele","Height"),'ce raw data'!$C$1:$CZ$1,0))),"-")</f>
        <v>-</v>
      </c>
      <c r="I735" s="8" t="str">
        <f>IFERROR(IF(INDEX('ce raw data'!$C$2:$CZ$3000,MATCH(1,INDEX(('ce raw data'!$A$2:$A$3000=C695)*('ce raw data'!$B$2:$B$3000=$B736),,),0),MATCH(SUBSTITUTE(I698,"Allele","Height"),'ce raw data'!$C$1:$CZ$1,0))="","-",INDEX('ce raw data'!$C$2:$CZ$3000,MATCH(1,INDEX(('ce raw data'!$A$2:$A$3000=C695)*('ce raw data'!$B$2:$B$3000=$B736),,),0),MATCH(SUBSTITUTE(I698,"Allele","Height"),'ce raw data'!$C$1:$CZ$1,0))),"-")</f>
        <v>-</v>
      </c>
      <c r="J735" s="8" t="str">
        <f>IFERROR(IF(INDEX('ce raw data'!$C$2:$CZ$3000,MATCH(1,INDEX(('ce raw data'!$A$2:$A$3000=C695)*('ce raw data'!$B$2:$B$3000=$B736),,),0),MATCH(SUBSTITUTE(J698,"Allele","Height"),'ce raw data'!$C$1:$CZ$1,0))="","-",INDEX('ce raw data'!$C$2:$CZ$3000,MATCH(1,INDEX(('ce raw data'!$A$2:$A$3000=C695)*('ce raw data'!$B$2:$B$3000=$B736),,),0),MATCH(SUBSTITUTE(J698,"Allele","Height"),'ce raw data'!$C$1:$CZ$1,0))),"-")</f>
        <v>-</v>
      </c>
      <c r="K735" s="8" t="str">
        <f>IFERROR(IF(INDEX('ce raw data'!$C$2:$CZ$3000,MATCH(1,INDEX(('ce raw data'!$A$2:$A$3000=C695)*('ce raw data'!$B$2:$B$3000=$B736),,),0),MATCH(SUBSTITUTE(K698,"Allele","Height"),'ce raw data'!$C$1:$CZ$1,0))="","-",INDEX('ce raw data'!$C$2:$CZ$3000,MATCH(1,INDEX(('ce raw data'!$A$2:$A$3000=C695)*('ce raw data'!$B$2:$B$3000=$B736),,),0),MATCH(SUBSTITUTE(K698,"Allele","Height"),'ce raw data'!$C$1:$CZ$1,0))),"-")</f>
        <v>-</v>
      </c>
      <c r="L735" s="8" t="str">
        <f>IFERROR(IF(INDEX('ce raw data'!$C$2:$CZ$3000,MATCH(1,INDEX(('ce raw data'!$A$2:$A$3000=C695)*('ce raw data'!$B$2:$B$3000=$B736),,),0),MATCH(SUBSTITUTE(L698,"Allele","Height"),'ce raw data'!$C$1:$CZ$1,0))="","-",INDEX('ce raw data'!$C$2:$CZ$3000,MATCH(1,INDEX(('ce raw data'!$A$2:$A$3000=C695)*('ce raw data'!$B$2:$B$3000=$B736),,),0),MATCH(SUBSTITUTE(L698,"Allele","Height"),'ce raw data'!$C$1:$CZ$1,0))),"-")</f>
        <v>-</v>
      </c>
      <c r="M735" s="8" t="str">
        <f>IFERROR(IF(INDEX('ce raw data'!$C$2:$CZ$3000,MATCH(1,INDEX(('ce raw data'!$A$2:$A$3000=C695)*('ce raw data'!$B$2:$B$3000=$B736),,),0),MATCH(SUBSTITUTE(M698,"Allele","Height"),'ce raw data'!$C$1:$CZ$1,0))="","-",INDEX('ce raw data'!$C$2:$CZ$3000,MATCH(1,INDEX(('ce raw data'!$A$2:$A$3000=C695)*('ce raw data'!$B$2:$B$3000=$B736),,),0),MATCH(SUBSTITUTE(M698,"Allele","Height"),'ce raw data'!$C$1:$CZ$1,0))),"-")</f>
        <v>-</v>
      </c>
      <c r="N735" s="8" t="str">
        <f>IFERROR(IF(INDEX('ce raw data'!$C$2:$CZ$3000,MATCH(1,INDEX(('ce raw data'!$A$2:$A$3000=C695)*('ce raw data'!$B$2:$B$3000=$B736),,),0),MATCH(SUBSTITUTE(N698,"Allele","Height"),'ce raw data'!$C$1:$CZ$1,0))="","-",INDEX('ce raw data'!$C$2:$CZ$3000,MATCH(1,INDEX(('ce raw data'!$A$2:$A$3000=C695)*('ce raw data'!$B$2:$B$3000=$B736),,),0),MATCH(SUBSTITUTE(N698,"Allele","Height"),'ce raw data'!$C$1:$CZ$1,0))),"-")</f>
        <v>-</v>
      </c>
    </row>
    <row r="736" spans="2:14" x14ac:dyDescent="0.4">
      <c r="B736" s="12" t="str">
        <f>'Allele Call Table'!$A$107</f>
        <v>D8S1179</v>
      </c>
      <c r="C736" s="8" t="str">
        <f>IFERROR(IF(INDEX('ce raw data'!$C$2:$CZ$3000,MATCH(1,INDEX(('ce raw data'!$A$2:$A$3000=C695)*('ce raw data'!$B$2:$B$3000=$B736),,),0),MATCH(C698,'ce raw data'!$C$1:$CZ$1,0))="","-",INDEX('ce raw data'!$C$2:$CZ$3000,MATCH(1,INDEX(('ce raw data'!$A$2:$A$3000=C695)*('ce raw data'!$B$2:$B$3000=$B736),,),0),MATCH(C698,'ce raw data'!$C$1:$CZ$1,0))),"-")</f>
        <v>-</v>
      </c>
      <c r="D736" s="8" t="str">
        <f>IFERROR(IF(INDEX('ce raw data'!$C$2:$CZ$3000,MATCH(1,INDEX(('ce raw data'!$A$2:$A$3000=C695)*('ce raw data'!$B$2:$B$3000=$B736),,),0),MATCH(D698,'ce raw data'!$C$1:$CZ$1,0))="","-",INDEX('ce raw data'!$C$2:$CZ$3000,MATCH(1,INDEX(('ce raw data'!$A$2:$A$3000=C695)*('ce raw data'!$B$2:$B$3000=$B736),,),0),MATCH(D698,'ce raw data'!$C$1:$CZ$1,0))),"-")</f>
        <v>-</v>
      </c>
      <c r="E736" s="8" t="str">
        <f>IFERROR(IF(INDEX('ce raw data'!$C$2:$CZ$3000,MATCH(1,INDEX(('ce raw data'!$A$2:$A$3000=C695)*('ce raw data'!$B$2:$B$3000=$B736),,),0),MATCH(E698,'ce raw data'!$C$1:$CZ$1,0))="","-",INDEX('ce raw data'!$C$2:$CZ$3000,MATCH(1,INDEX(('ce raw data'!$A$2:$A$3000=C695)*('ce raw data'!$B$2:$B$3000=$B736),,),0),MATCH(E698,'ce raw data'!$C$1:$CZ$1,0))),"-")</f>
        <v>-</v>
      </c>
      <c r="F736" s="8" t="str">
        <f>IFERROR(IF(INDEX('ce raw data'!$C$2:$CZ$3000,MATCH(1,INDEX(('ce raw data'!$A$2:$A$3000=C695)*('ce raw data'!$B$2:$B$3000=$B736),,),0),MATCH(F698,'ce raw data'!$C$1:$CZ$1,0))="","-",INDEX('ce raw data'!$C$2:$CZ$3000,MATCH(1,INDEX(('ce raw data'!$A$2:$A$3000=C695)*('ce raw data'!$B$2:$B$3000=$B736),,),0),MATCH(F698,'ce raw data'!$C$1:$CZ$1,0))),"-")</f>
        <v>-</v>
      </c>
      <c r="G736" s="8" t="str">
        <f>IFERROR(IF(INDEX('ce raw data'!$C$2:$CZ$3000,MATCH(1,INDEX(('ce raw data'!$A$2:$A$3000=C695)*('ce raw data'!$B$2:$B$3000=$B736),,),0),MATCH(G698,'ce raw data'!$C$1:$CZ$1,0))="","-",INDEX('ce raw data'!$C$2:$CZ$3000,MATCH(1,INDEX(('ce raw data'!$A$2:$A$3000=C695)*('ce raw data'!$B$2:$B$3000=$B736),,),0),MATCH(G698,'ce raw data'!$C$1:$CZ$1,0))),"-")</f>
        <v>-</v>
      </c>
      <c r="H736" s="8" t="str">
        <f>IFERROR(IF(INDEX('ce raw data'!$C$2:$CZ$3000,MATCH(1,INDEX(('ce raw data'!$A$2:$A$3000=C695)*('ce raw data'!$B$2:$B$3000=$B736),,),0),MATCH(H698,'ce raw data'!$C$1:$CZ$1,0))="","-",INDEX('ce raw data'!$C$2:$CZ$3000,MATCH(1,INDEX(('ce raw data'!$A$2:$A$3000=C695)*('ce raw data'!$B$2:$B$3000=$B736),,),0),MATCH(H698,'ce raw data'!$C$1:$CZ$1,0))),"-")</f>
        <v>-</v>
      </c>
      <c r="I736" s="8" t="str">
        <f>IFERROR(IF(INDEX('ce raw data'!$C$2:$CZ$3000,MATCH(1,INDEX(('ce raw data'!$A$2:$A$3000=C695)*('ce raw data'!$B$2:$B$3000=$B736),,),0),MATCH(I698,'ce raw data'!$C$1:$CZ$1,0))="","-",INDEX('ce raw data'!$C$2:$CZ$3000,MATCH(1,INDEX(('ce raw data'!$A$2:$A$3000=C695)*('ce raw data'!$B$2:$B$3000=$B736),,),0),MATCH(I698,'ce raw data'!$C$1:$CZ$1,0))),"-")</f>
        <v>-</v>
      </c>
      <c r="J736" s="8" t="str">
        <f>IFERROR(IF(INDEX('ce raw data'!$C$2:$CZ$3000,MATCH(1,INDEX(('ce raw data'!$A$2:$A$3000=C695)*('ce raw data'!$B$2:$B$3000=$B736),,),0),MATCH(J698,'ce raw data'!$C$1:$CZ$1,0))="","-",INDEX('ce raw data'!$C$2:$CZ$3000,MATCH(1,INDEX(('ce raw data'!$A$2:$A$3000=C695)*('ce raw data'!$B$2:$B$3000=$B736),,),0),MATCH(J698,'ce raw data'!$C$1:$CZ$1,0))),"-")</f>
        <v>-</v>
      </c>
      <c r="K736" s="8" t="str">
        <f>IFERROR(IF(INDEX('ce raw data'!$C$2:$CZ$3000,MATCH(1,INDEX(('ce raw data'!$A$2:$A$3000=C695)*('ce raw data'!$B$2:$B$3000=$B736),,),0),MATCH(K698,'ce raw data'!$C$1:$CZ$1,0))="","-",INDEX('ce raw data'!$C$2:$CZ$3000,MATCH(1,INDEX(('ce raw data'!$A$2:$A$3000=C695)*('ce raw data'!$B$2:$B$3000=$B736),,),0),MATCH(K698,'ce raw data'!$C$1:$CZ$1,0))),"-")</f>
        <v>-</v>
      </c>
      <c r="L736" s="8" t="str">
        <f>IFERROR(IF(INDEX('ce raw data'!$C$2:$CZ$3000,MATCH(1,INDEX(('ce raw data'!$A$2:$A$3000=C695)*('ce raw data'!$B$2:$B$3000=$B736),,),0),MATCH(L698,'ce raw data'!$C$1:$CZ$1,0))="","-",INDEX('ce raw data'!$C$2:$CZ$3000,MATCH(1,INDEX(('ce raw data'!$A$2:$A$3000=C695)*('ce raw data'!$B$2:$B$3000=$B736),,),0),MATCH(L698,'ce raw data'!$C$1:$CZ$1,0))),"-")</f>
        <v>-</v>
      </c>
      <c r="M736" s="8" t="str">
        <f>IFERROR(IF(INDEX('ce raw data'!$C$2:$CZ$3000,MATCH(1,INDEX(('ce raw data'!$A$2:$A$3000=C695)*('ce raw data'!$B$2:$B$3000=$B736),,),0),MATCH(M698,'ce raw data'!$C$1:$CZ$1,0))="","-",INDEX('ce raw data'!$C$2:$CZ$3000,MATCH(1,INDEX(('ce raw data'!$A$2:$A$3000=C695)*('ce raw data'!$B$2:$B$3000=$B736),,),0),MATCH(M698,'ce raw data'!$C$1:$CZ$1,0))),"-")</f>
        <v>-</v>
      </c>
      <c r="N736" s="8" t="str">
        <f>IFERROR(IF(INDEX('ce raw data'!$C$2:$CZ$3000,MATCH(1,INDEX(('ce raw data'!$A$2:$A$3000=C695)*('ce raw data'!$B$2:$B$3000=$B736),,),0),MATCH(N698,'ce raw data'!$C$1:$CZ$1,0))="","-",INDEX('ce raw data'!$C$2:$CZ$3000,MATCH(1,INDEX(('ce raw data'!$A$2:$A$3000=C695)*('ce raw data'!$B$2:$B$3000=$B736),,),0),MATCH(N698,'ce raw data'!$C$1:$CZ$1,0))),"-")</f>
        <v>-</v>
      </c>
    </row>
    <row r="737" spans="2:14" hidden="1" x14ac:dyDescent="0.4">
      <c r="B737" s="12"/>
      <c r="C737" s="8" t="str">
        <f>IFERROR(IF(INDEX('ce raw data'!$C$2:$CZ$3000,MATCH(1,INDEX(('ce raw data'!$A$2:$A$3000=C695)*('ce raw data'!$B$2:$B$3000=$B738),,),0),MATCH(SUBSTITUTE(C698,"Allele","Height"),'ce raw data'!$C$1:$CZ$1,0))="","-",INDEX('ce raw data'!$C$2:$CZ$3000,MATCH(1,INDEX(('ce raw data'!$A$2:$A$3000=C695)*('ce raw data'!$B$2:$B$3000=$B738),,),0),MATCH(SUBSTITUTE(C698,"Allele","Height"),'ce raw data'!$C$1:$CZ$1,0))),"-")</f>
        <v>-</v>
      </c>
      <c r="D737" s="8" t="str">
        <f>IFERROR(IF(INDEX('ce raw data'!$C$2:$CZ$3000,MATCH(1,INDEX(('ce raw data'!$A$2:$A$3000=C695)*('ce raw data'!$B$2:$B$3000=$B738),,),0),MATCH(SUBSTITUTE(D698,"Allele","Height"),'ce raw data'!$C$1:$CZ$1,0))="","-",INDEX('ce raw data'!$C$2:$CZ$3000,MATCH(1,INDEX(('ce raw data'!$A$2:$A$3000=C695)*('ce raw data'!$B$2:$B$3000=$B738),,),0),MATCH(SUBSTITUTE(D698,"Allele","Height"),'ce raw data'!$C$1:$CZ$1,0))),"-")</f>
        <v>-</v>
      </c>
      <c r="E737" s="8" t="str">
        <f>IFERROR(IF(INDEX('ce raw data'!$C$2:$CZ$3000,MATCH(1,INDEX(('ce raw data'!$A$2:$A$3000=C695)*('ce raw data'!$B$2:$B$3000=$B738),,),0),MATCH(SUBSTITUTE(E698,"Allele","Height"),'ce raw data'!$C$1:$CZ$1,0))="","-",INDEX('ce raw data'!$C$2:$CZ$3000,MATCH(1,INDEX(('ce raw data'!$A$2:$A$3000=C695)*('ce raw data'!$B$2:$B$3000=$B738),,),0),MATCH(SUBSTITUTE(E698,"Allele","Height"),'ce raw data'!$C$1:$CZ$1,0))),"-")</f>
        <v>-</v>
      </c>
      <c r="F737" s="8" t="str">
        <f>IFERROR(IF(INDEX('ce raw data'!$C$2:$CZ$3000,MATCH(1,INDEX(('ce raw data'!$A$2:$A$3000=C695)*('ce raw data'!$B$2:$B$3000=$B738),,),0),MATCH(SUBSTITUTE(F698,"Allele","Height"),'ce raw data'!$C$1:$CZ$1,0))="","-",INDEX('ce raw data'!$C$2:$CZ$3000,MATCH(1,INDEX(('ce raw data'!$A$2:$A$3000=C695)*('ce raw data'!$B$2:$B$3000=$B738),,),0),MATCH(SUBSTITUTE(F698,"Allele","Height"),'ce raw data'!$C$1:$CZ$1,0))),"-")</f>
        <v>-</v>
      </c>
      <c r="G737" s="8" t="str">
        <f>IFERROR(IF(INDEX('ce raw data'!$C$2:$CZ$3000,MATCH(1,INDEX(('ce raw data'!$A$2:$A$3000=C695)*('ce raw data'!$B$2:$B$3000=$B738),,),0),MATCH(SUBSTITUTE(G698,"Allele","Height"),'ce raw data'!$C$1:$CZ$1,0))="","-",INDEX('ce raw data'!$C$2:$CZ$3000,MATCH(1,INDEX(('ce raw data'!$A$2:$A$3000=C695)*('ce raw data'!$B$2:$B$3000=$B738),,),0),MATCH(SUBSTITUTE(G698,"Allele","Height"),'ce raw data'!$C$1:$CZ$1,0))),"-")</f>
        <v>-</v>
      </c>
      <c r="H737" s="8" t="str">
        <f>IFERROR(IF(INDEX('ce raw data'!$C$2:$CZ$3000,MATCH(1,INDEX(('ce raw data'!$A$2:$A$3000=C695)*('ce raw data'!$B$2:$B$3000=$B738),,),0),MATCH(SUBSTITUTE(H698,"Allele","Height"),'ce raw data'!$C$1:$CZ$1,0))="","-",INDEX('ce raw data'!$C$2:$CZ$3000,MATCH(1,INDEX(('ce raw data'!$A$2:$A$3000=C695)*('ce raw data'!$B$2:$B$3000=$B738),,),0),MATCH(SUBSTITUTE(H698,"Allele","Height"),'ce raw data'!$C$1:$CZ$1,0))),"-")</f>
        <v>-</v>
      </c>
      <c r="I737" s="8" t="str">
        <f>IFERROR(IF(INDEX('ce raw data'!$C$2:$CZ$3000,MATCH(1,INDEX(('ce raw data'!$A$2:$A$3000=C695)*('ce raw data'!$B$2:$B$3000=$B738),,),0),MATCH(SUBSTITUTE(I698,"Allele","Height"),'ce raw data'!$C$1:$CZ$1,0))="","-",INDEX('ce raw data'!$C$2:$CZ$3000,MATCH(1,INDEX(('ce raw data'!$A$2:$A$3000=C695)*('ce raw data'!$B$2:$B$3000=$B738),,),0),MATCH(SUBSTITUTE(I698,"Allele","Height"),'ce raw data'!$C$1:$CZ$1,0))),"-")</f>
        <v>-</v>
      </c>
      <c r="J737" s="8" t="str">
        <f>IFERROR(IF(INDEX('ce raw data'!$C$2:$CZ$3000,MATCH(1,INDEX(('ce raw data'!$A$2:$A$3000=C695)*('ce raw data'!$B$2:$B$3000=$B738),,),0),MATCH(SUBSTITUTE(J698,"Allele","Height"),'ce raw data'!$C$1:$CZ$1,0))="","-",INDEX('ce raw data'!$C$2:$CZ$3000,MATCH(1,INDEX(('ce raw data'!$A$2:$A$3000=C695)*('ce raw data'!$B$2:$B$3000=$B738),,),0),MATCH(SUBSTITUTE(J698,"Allele","Height"),'ce raw data'!$C$1:$CZ$1,0))),"-")</f>
        <v>-</v>
      </c>
      <c r="K737" s="8" t="str">
        <f>IFERROR(IF(INDEX('ce raw data'!$C$2:$CZ$3000,MATCH(1,INDEX(('ce raw data'!$A$2:$A$3000=C695)*('ce raw data'!$B$2:$B$3000=$B738),,),0),MATCH(SUBSTITUTE(K698,"Allele","Height"),'ce raw data'!$C$1:$CZ$1,0))="","-",INDEX('ce raw data'!$C$2:$CZ$3000,MATCH(1,INDEX(('ce raw data'!$A$2:$A$3000=C695)*('ce raw data'!$B$2:$B$3000=$B738),,),0),MATCH(SUBSTITUTE(K698,"Allele","Height"),'ce raw data'!$C$1:$CZ$1,0))),"-")</f>
        <v>-</v>
      </c>
      <c r="L737" s="8" t="str">
        <f>IFERROR(IF(INDEX('ce raw data'!$C$2:$CZ$3000,MATCH(1,INDEX(('ce raw data'!$A$2:$A$3000=C695)*('ce raw data'!$B$2:$B$3000=$B738),,),0),MATCH(SUBSTITUTE(L698,"Allele","Height"),'ce raw data'!$C$1:$CZ$1,0))="","-",INDEX('ce raw data'!$C$2:$CZ$3000,MATCH(1,INDEX(('ce raw data'!$A$2:$A$3000=C695)*('ce raw data'!$B$2:$B$3000=$B738),,),0),MATCH(SUBSTITUTE(L698,"Allele","Height"),'ce raw data'!$C$1:$CZ$1,0))),"-")</f>
        <v>-</v>
      </c>
      <c r="M737" s="8" t="str">
        <f>IFERROR(IF(INDEX('ce raw data'!$C$2:$CZ$3000,MATCH(1,INDEX(('ce raw data'!$A$2:$A$3000=C695)*('ce raw data'!$B$2:$B$3000=$B738),,),0),MATCH(SUBSTITUTE(M698,"Allele","Height"),'ce raw data'!$C$1:$CZ$1,0))="","-",INDEX('ce raw data'!$C$2:$CZ$3000,MATCH(1,INDEX(('ce raw data'!$A$2:$A$3000=C695)*('ce raw data'!$B$2:$B$3000=$B738),,),0),MATCH(SUBSTITUTE(M698,"Allele","Height"),'ce raw data'!$C$1:$CZ$1,0))),"-")</f>
        <v>-</v>
      </c>
      <c r="N737" s="8" t="str">
        <f>IFERROR(IF(INDEX('ce raw data'!$C$2:$CZ$3000,MATCH(1,INDEX(('ce raw data'!$A$2:$A$3000=C695)*('ce raw data'!$B$2:$B$3000=$B738),,),0),MATCH(SUBSTITUTE(N698,"Allele","Height"),'ce raw data'!$C$1:$CZ$1,0))="","-",INDEX('ce raw data'!$C$2:$CZ$3000,MATCH(1,INDEX(('ce raw data'!$A$2:$A$3000=C695)*('ce raw data'!$B$2:$B$3000=$B738),,),0),MATCH(SUBSTITUTE(N698,"Allele","Height"),'ce raw data'!$C$1:$CZ$1,0))),"-")</f>
        <v>-</v>
      </c>
    </row>
    <row r="738" spans="2:14" x14ac:dyDescent="0.4">
      <c r="B738" s="12" t="str">
        <f>'Allele Call Table'!$A$109</f>
        <v>D12S391</v>
      </c>
      <c r="C738" s="8" t="str">
        <f>IFERROR(IF(INDEX('ce raw data'!$C$2:$CZ$3000,MATCH(1,INDEX(('ce raw data'!$A$2:$A$3000=C695)*('ce raw data'!$B$2:$B$3000=$B738),,),0),MATCH(C698,'ce raw data'!$C$1:$CZ$1,0))="","-",INDEX('ce raw data'!$C$2:$CZ$3000,MATCH(1,INDEX(('ce raw data'!$A$2:$A$3000=C695)*('ce raw data'!$B$2:$B$3000=$B738),,),0),MATCH(C698,'ce raw data'!$C$1:$CZ$1,0))),"-")</f>
        <v>-</v>
      </c>
      <c r="D738" s="8" t="str">
        <f>IFERROR(IF(INDEX('ce raw data'!$C$2:$CZ$3000,MATCH(1,INDEX(('ce raw data'!$A$2:$A$3000=C695)*('ce raw data'!$B$2:$B$3000=$B738),,),0),MATCH(D698,'ce raw data'!$C$1:$CZ$1,0))="","-",INDEX('ce raw data'!$C$2:$CZ$3000,MATCH(1,INDEX(('ce raw data'!$A$2:$A$3000=C695)*('ce raw data'!$B$2:$B$3000=$B738),,),0),MATCH(D698,'ce raw data'!$C$1:$CZ$1,0))),"-")</f>
        <v>-</v>
      </c>
      <c r="E738" s="8" t="str">
        <f>IFERROR(IF(INDEX('ce raw data'!$C$2:$CZ$3000,MATCH(1,INDEX(('ce raw data'!$A$2:$A$3000=C695)*('ce raw data'!$B$2:$B$3000=$B738),,),0),MATCH(E698,'ce raw data'!$C$1:$CZ$1,0))="","-",INDEX('ce raw data'!$C$2:$CZ$3000,MATCH(1,INDEX(('ce raw data'!$A$2:$A$3000=C695)*('ce raw data'!$B$2:$B$3000=$B738),,),0),MATCH(E698,'ce raw data'!$C$1:$CZ$1,0))),"-")</f>
        <v>-</v>
      </c>
      <c r="F738" s="8" t="str">
        <f>IFERROR(IF(INDEX('ce raw data'!$C$2:$CZ$3000,MATCH(1,INDEX(('ce raw data'!$A$2:$A$3000=C695)*('ce raw data'!$B$2:$B$3000=$B738),,),0),MATCH(F698,'ce raw data'!$C$1:$CZ$1,0))="","-",INDEX('ce raw data'!$C$2:$CZ$3000,MATCH(1,INDEX(('ce raw data'!$A$2:$A$3000=C695)*('ce raw data'!$B$2:$B$3000=$B738),,),0),MATCH(F698,'ce raw data'!$C$1:$CZ$1,0))),"-")</f>
        <v>-</v>
      </c>
      <c r="G738" s="8" t="str">
        <f>IFERROR(IF(INDEX('ce raw data'!$C$2:$CZ$3000,MATCH(1,INDEX(('ce raw data'!$A$2:$A$3000=C695)*('ce raw data'!$B$2:$B$3000=$B738),,),0),MATCH(G698,'ce raw data'!$C$1:$CZ$1,0))="","-",INDEX('ce raw data'!$C$2:$CZ$3000,MATCH(1,INDEX(('ce raw data'!$A$2:$A$3000=C695)*('ce raw data'!$B$2:$B$3000=$B738),,),0),MATCH(G698,'ce raw data'!$C$1:$CZ$1,0))),"-")</f>
        <v>-</v>
      </c>
      <c r="H738" s="8" t="str">
        <f>IFERROR(IF(INDEX('ce raw data'!$C$2:$CZ$3000,MATCH(1,INDEX(('ce raw data'!$A$2:$A$3000=C695)*('ce raw data'!$B$2:$B$3000=$B738),,),0),MATCH(H698,'ce raw data'!$C$1:$CZ$1,0))="","-",INDEX('ce raw data'!$C$2:$CZ$3000,MATCH(1,INDEX(('ce raw data'!$A$2:$A$3000=C695)*('ce raw data'!$B$2:$B$3000=$B738),,),0),MATCH(H698,'ce raw data'!$C$1:$CZ$1,0))),"-")</f>
        <v>-</v>
      </c>
      <c r="I738" s="8" t="str">
        <f>IFERROR(IF(INDEX('ce raw data'!$C$2:$CZ$3000,MATCH(1,INDEX(('ce raw data'!$A$2:$A$3000=C695)*('ce raw data'!$B$2:$B$3000=$B738),,),0),MATCH(I698,'ce raw data'!$C$1:$CZ$1,0))="","-",INDEX('ce raw data'!$C$2:$CZ$3000,MATCH(1,INDEX(('ce raw data'!$A$2:$A$3000=C695)*('ce raw data'!$B$2:$B$3000=$B738),,),0),MATCH(I698,'ce raw data'!$C$1:$CZ$1,0))),"-")</f>
        <v>-</v>
      </c>
      <c r="J738" s="8" t="str">
        <f>IFERROR(IF(INDEX('ce raw data'!$C$2:$CZ$3000,MATCH(1,INDEX(('ce raw data'!$A$2:$A$3000=C695)*('ce raw data'!$B$2:$B$3000=$B738),,),0),MATCH(J698,'ce raw data'!$C$1:$CZ$1,0))="","-",INDEX('ce raw data'!$C$2:$CZ$3000,MATCH(1,INDEX(('ce raw data'!$A$2:$A$3000=C695)*('ce raw data'!$B$2:$B$3000=$B738),,),0),MATCH(J698,'ce raw data'!$C$1:$CZ$1,0))),"-")</f>
        <v>-</v>
      </c>
      <c r="K738" s="8" t="str">
        <f>IFERROR(IF(INDEX('ce raw data'!$C$2:$CZ$3000,MATCH(1,INDEX(('ce raw data'!$A$2:$A$3000=C695)*('ce raw data'!$B$2:$B$3000=$B738),,),0),MATCH(K698,'ce raw data'!$C$1:$CZ$1,0))="","-",INDEX('ce raw data'!$C$2:$CZ$3000,MATCH(1,INDEX(('ce raw data'!$A$2:$A$3000=C695)*('ce raw data'!$B$2:$B$3000=$B738),,),0),MATCH(K698,'ce raw data'!$C$1:$CZ$1,0))),"-")</f>
        <v>-</v>
      </c>
      <c r="L738" s="8" t="str">
        <f>IFERROR(IF(INDEX('ce raw data'!$C$2:$CZ$3000,MATCH(1,INDEX(('ce raw data'!$A$2:$A$3000=C695)*('ce raw data'!$B$2:$B$3000=$B738),,),0),MATCH(L698,'ce raw data'!$C$1:$CZ$1,0))="","-",INDEX('ce raw data'!$C$2:$CZ$3000,MATCH(1,INDEX(('ce raw data'!$A$2:$A$3000=C695)*('ce raw data'!$B$2:$B$3000=$B738),,),0),MATCH(L698,'ce raw data'!$C$1:$CZ$1,0))),"-")</f>
        <v>-</v>
      </c>
      <c r="M738" s="8" t="str">
        <f>IFERROR(IF(INDEX('ce raw data'!$C$2:$CZ$3000,MATCH(1,INDEX(('ce raw data'!$A$2:$A$3000=C695)*('ce raw data'!$B$2:$B$3000=$B738),,),0),MATCH(M698,'ce raw data'!$C$1:$CZ$1,0))="","-",INDEX('ce raw data'!$C$2:$CZ$3000,MATCH(1,INDEX(('ce raw data'!$A$2:$A$3000=C695)*('ce raw data'!$B$2:$B$3000=$B738),,),0),MATCH(M698,'ce raw data'!$C$1:$CZ$1,0))),"-")</f>
        <v>-</v>
      </c>
      <c r="N738" s="8" t="str">
        <f>IFERROR(IF(INDEX('ce raw data'!$C$2:$CZ$3000,MATCH(1,INDEX(('ce raw data'!$A$2:$A$3000=C695)*('ce raw data'!$B$2:$B$3000=$B738),,),0),MATCH(N698,'ce raw data'!$C$1:$CZ$1,0))="","-",INDEX('ce raw data'!$C$2:$CZ$3000,MATCH(1,INDEX(('ce raw data'!$A$2:$A$3000=C695)*('ce raw data'!$B$2:$B$3000=$B738),,),0),MATCH(N698,'ce raw data'!$C$1:$CZ$1,0))),"-")</f>
        <v>-</v>
      </c>
    </row>
    <row r="739" spans="2:14" hidden="1" x14ac:dyDescent="0.4">
      <c r="B739" s="12"/>
      <c r="C739" s="8" t="str">
        <f>IFERROR(IF(INDEX('ce raw data'!$C$2:$CZ$3000,MATCH(1,INDEX(('ce raw data'!$A$2:$A$3000=C695)*('ce raw data'!$B$2:$B$3000=$B740),,),0),MATCH(SUBSTITUTE(C698,"Allele","Height"),'ce raw data'!$C$1:$CZ$1,0))="","-",INDEX('ce raw data'!$C$2:$CZ$3000,MATCH(1,INDEX(('ce raw data'!$A$2:$A$3000=C695)*('ce raw data'!$B$2:$B$3000=$B740),,),0),MATCH(SUBSTITUTE(C698,"Allele","Height"),'ce raw data'!$C$1:$CZ$1,0))),"-")</f>
        <v>-</v>
      </c>
      <c r="D739" s="8" t="str">
        <f>IFERROR(IF(INDEX('ce raw data'!$C$2:$CZ$3000,MATCH(1,INDEX(('ce raw data'!$A$2:$A$3000=C695)*('ce raw data'!$B$2:$B$3000=$B740),,),0),MATCH(SUBSTITUTE(D698,"Allele","Height"),'ce raw data'!$C$1:$CZ$1,0))="","-",INDEX('ce raw data'!$C$2:$CZ$3000,MATCH(1,INDEX(('ce raw data'!$A$2:$A$3000=C695)*('ce raw data'!$B$2:$B$3000=$B740),,),0),MATCH(SUBSTITUTE(D698,"Allele","Height"),'ce raw data'!$C$1:$CZ$1,0))),"-")</f>
        <v>-</v>
      </c>
      <c r="E739" s="8" t="str">
        <f>IFERROR(IF(INDEX('ce raw data'!$C$2:$CZ$3000,MATCH(1,INDEX(('ce raw data'!$A$2:$A$3000=C695)*('ce raw data'!$B$2:$B$3000=$B740),,),0),MATCH(SUBSTITUTE(E698,"Allele","Height"),'ce raw data'!$C$1:$CZ$1,0))="","-",INDEX('ce raw data'!$C$2:$CZ$3000,MATCH(1,INDEX(('ce raw data'!$A$2:$A$3000=C695)*('ce raw data'!$B$2:$B$3000=$B740),,),0),MATCH(SUBSTITUTE(E698,"Allele","Height"),'ce raw data'!$C$1:$CZ$1,0))),"-")</f>
        <v>-</v>
      </c>
      <c r="F739" s="8" t="str">
        <f>IFERROR(IF(INDEX('ce raw data'!$C$2:$CZ$3000,MATCH(1,INDEX(('ce raw data'!$A$2:$A$3000=C695)*('ce raw data'!$B$2:$B$3000=$B740),,),0),MATCH(SUBSTITUTE(F698,"Allele","Height"),'ce raw data'!$C$1:$CZ$1,0))="","-",INDEX('ce raw data'!$C$2:$CZ$3000,MATCH(1,INDEX(('ce raw data'!$A$2:$A$3000=C695)*('ce raw data'!$B$2:$B$3000=$B740),,),0),MATCH(SUBSTITUTE(F698,"Allele","Height"),'ce raw data'!$C$1:$CZ$1,0))),"-")</f>
        <v>-</v>
      </c>
      <c r="G739" s="8" t="str">
        <f>IFERROR(IF(INDEX('ce raw data'!$C$2:$CZ$3000,MATCH(1,INDEX(('ce raw data'!$A$2:$A$3000=C695)*('ce raw data'!$B$2:$B$3000=$B740),,),0),MATCH(SUBSTITUTE(G698,"Allele","Height"),'ce raw data'!$C$1:$CZ$1,0))="","-",INDEX('ce raw data'!$C$2:$CZ$3000,MATCH(1,INDEX(('ce raw data'!$A$2:$A$3000=C695)*('ce raw data'!$B$2:$B$3000=$B740),,),0),MATCH(SUBSTITUTE(G698,"Allele","Height"),'ce raw data'!$C$1:$CZ$1,0))),"-")</f>
        <v>-</v>
      </c>
      <c r="H739" s="8" t="str">
        <f>IFERROR(IF(INDEX('ce raw data'!$C$2:$CZ$3000,MATCH(1,INDEX(('ce raw data'!$A$2:$A$3000=C695)*('ce raw data'!$B$2:$B$3000=$B740),,),0),MATCH(SUBSTITUTE(H698,"Allele","Height"),'ce raw data'!$C$1:$CZ$1,0))="","-",INDEX('ce raw data'!$C$2:$CZ$3000,MATCH(1,INDEX(('ce raw data'!$A$2:$A$3000=C695)*('ce raw data'!$B$2:$B$3000=$B740),,),0),MATCH(SUBSTITUTE(H698,"Allele","Height"),'ce raw data'!$C$1:$CZ$1,0))),"-")</f>
        <v>-</v>
      </c>
      <c r="I739" s="8" t="str">
        <f>IFERROR(IF(INDEX('ce raw data'!$C$2:$CZ$3000,MATCH(1,INDEX(('ce raw data'!$A$2:$A$3000=C695)*('ce raw data'!$B$2:$B$3000=$B740),,),0),MATCH(SUBSTITUTE(I698,"Allele","Height"),'ce raw data'!$C$1:$CZ$1,0))="","-",INDEX('ce raw data'!$C$2:$CZ$3000,MATCH(1,INDEX(('ce raw data'!$A$2:$A$3000=C695)*('ce raw data'!$B$2:$B$3000=$B740),,),0),MATCH(SUBSTITUTE(I698,"Allele","Height"),'ce raw data'!$C$1:$CZ$1,0))),"-")</f>
        <v>-</v>
      </c>
      <c r="J739" s="8" t="str">
        <f>IFERROR(IF(INDEX('ce raw data'!$C$2:$CZ$3000,MATCH(1,INDEX(('ce raw data'!$A$2:$A$3000=C695)*('ce raw data'!$B$2:$B$3000=$B740),,),0),MATCH(SUBSTITUTE(J698,"Allele","Height"),'ce raw data'!$C$1:$CZ$1,0))="","-",INDEX('ce raw data'!$C$2:$CZ$3000,MATCH(1,INDEX(('ce raw data'!$A$2:$A$3000=C695)*('ce raw data'!$B$2:$B$3000=$B740),,),0),MATCH(SUBSTITUTE(J698,"Allele","Height"),'ce raw data'!$C$1:$CZ$1,0))),"-")</f>
        <v>-</v>
      </c>
      <c r="K739" s="8" t="str">
        <f>IFERROR(IF(INDEX('ce raw data'!$C$2:$CZ$3000,MATCH(1,INDEX(('ce raw data'!$A$2:$A$3000=C695)*('ce raw data'!$B$2:$B$3000=$B740),,),0),MATCH(SUBSTITUTE(K698,"Allele","Height"),'ce raw data'!$C$1:$CZ$1,0))="","-",INDEX('ce raw data'!$C$2:$CZ$3000,MATCH(1,INDEX(('ce raw data'!$A$2:$A$3000=C695)*('ce raw data'!$B$2:$B$3000=$B740),,),0),MATCH(SUBSTITUTE(K698,"Allele","Height"),'ce raw data'!$C$1:$CZ$1,0))),"-")</f>
        <v>-</v>
      </c>
      <c r="L739" s="8" t="str">
        <f>IFERROR(IF(INDEX('ce raw data'!$C$2:$CZ$3000,MATCH(1,INDEX(('ce raw data'!$A$2:$A$3000=C695)*('ce raw data'!$B$2:$B$3000=$B740),,),0),MATCH(SUBSTITUTE(L698,"Allele","Height"),'ce raw data'!$C$1:$CZ$1,0))="","-",INDEX('ce raw data'!$C$2:$CZ$3000,MATCH(1,INDEX(('ce raw data'!$A$2:$A$3000=C695)*('ce raw data'!$B$2:$B$3000=$B740),,),0),MATCH(SUBSTITUTE(L698,"Allele","Height"),'ce raw data'!$C$1:$CZ$1,0))),"-")</f>
        <v>-</v>
      </c>
      <c r="M739" s="8" t="str">
        <f>IFERROR(IF(INDEX('ce raw data'!$C$2:$CZ$3000,MATCH(1,INDEX(('ce raw data'!$A$2:$A$3000=C695)*('ce raw data'!$B$2:$B$3000=$B740),,),0),MATCH(SUBSTITUTE(M698,"Allele","Height"),'ce raw data'!$C$1:$CZ$1,0))="","-",INDEX('ce raw data'!$C$2:$CZ$3000,MATCH(1,INDEX(('ce raw data'!$A$2:$A$3000=C695)*('ce raw data'!$B$2:$B$3000=$B740),,),0),MATCH(SUBSTITUTE(M698,"Allele","Height"),'ce raw data'!$C$1:$CZ$1,0))),"-")</f>
        <v>-</v>
      </c>
      <c r="N739" s="8" t="str">
        <f>IFERROR(IF(INDEX('ce raw data'!$C$2:$CZ$3000,MATCH(1,INDEX(('ce raw data'!$A$2:$A$3000=C695)*('ce raw data'!$B$2:$B$3000=$B740),,),0),MATCH(SUBSTITUTE(N698,"Allele","Height"),'ce raw data'!$C$1:$CZ$1,0))="","-",INDEX('ce raw data'!$C$2:$CZ$3000,MATCH(1,INDEX(('ce raw data'!$A$2:$A$3000=C695)*('ce raw data'!$B$2:$B$3000=$B740),,),0),MATCH(SUBSTITUTE(N698,"Allele","Height"),'ce raw data'!$C$1:$CZ$1,0))),"-")</f>
        <v>-</v>
      </c>
    </row>
    <row r="740" spans="2:14" x14ac:dyDescent="0.4">
      <c r="B740" s="12" t="str">
        <f>'Allele Call Table'!$A$111</f>
        <v>D19S433</v>
      </c>
      <c r="C740" s="8" t="str">
        <f>IFERROR(IF(INDEX('ce raw data'!$C$2:$CZ$3000,MATCH(1,INDEX(('ce raw data'!$A$2:$A$3000=C695)*('ce raw data'!$B$2:$B$3000=$B740),,),0),MATCH(C698,'ce raw data'!$C$1:$CZ$1,0))="","-",INDEX('ce raw data'!$C$2:$CZ$3000,MATCH(1,INDEX(('ce raw data'!$A$2:$A$3000=C695)*('ce raw data'!$B$2:$B$3000=$B740),,),0),MATCH(C698,'ce raw data'!$C$1:$CZ$1,0))),"-")</f>
        <v>-</v>
      </c>
      <c r="D740" s="8" t="str">
        <f>IFERROR(IF(INDEX('ce raw data'!$C$2:$CZ$3000,MATCH(1,INDEX(('ce raw data'!$A$2:$A$3000=C695)*('ce raw data'!$B$2:$B$3000=$B740),,),0),MATCH(D698,'ce raw data'!$C$1:$CZ$1,0))="","-",INDEX('ce raw data'!$C$2:$CZ$3000,MATCH(1,INDEX(('ce raw data'!$A$2:$A$3000=C695)*('ce raw data'!$B$2:$B$3000=$B740),,),0),MATCH(D698,'ce raw data'!$C$1:$CZ$1,0))),"-")</f>
        <v>-</v>
      </c>
      <c r="E740" s="8" t="str">
        <f>IFERROR(IF(INDEX('ce raw data'!$C$2:$CZ$3000,MATCH(1,INDEX(('ce raw data'!$A$2:$A$3000=C695)*('ce raw data'!$B$2:$B$3000=$B740),,),0),MATCH(E698,'ce raw data'!$C$1:$CZ$1,0))="","-",INDEX('ce raw data'!$C$2:$CZ$3000,MATCH(1,INDEX(('ce raw data'!$A$2:$A$3000=C695)*('ce raw data'!$B$2:$B$3000=$B740),,),0),MATCH(E698,'ce raw data'!$C$1:$CZ$1,0))),"-")</f>
        <v>-</v>
      </c>
      <c r="F740" s="8" t="str">
        <f>IFERROR(IF(INDEX('ce raw data'!$C$2:$CZ$3000,MATCH(1,INDEX(('ce raw data'!$A$2:$A$3000=C695)*('ce raw data'!$B$2:$B$3000=$B740),,),0),MATCH(F698,'ce raw data'!$C$1:$CZ$1,0))="","-",INDEX('ce raw data'!$C$2:$CZ$3000,MATCH(1,INDEX(('ce raw data'!$A$2:$A$3000=C695)*('ce raw data'!$B$2:$B$3000=$B740),,),0),MATCH(F698,'ce raw data'!$C$1:$CZ$1,0))),"-")</f>
        <v>-</v>
      </c>
      <c r="G740" s="8" t="str">
        <f>IFERROR(IF(INDEX('ce raw data'!$C$2:$CZ$3000,MATCH(1,INDEX(('ce raw data'!$A$2:$A$3000=C695)*('ce raw data'!$B$2:$B$3000=$B740),,),0),MATCH(G698,'ce raw data'!$C$1:$CZ$1,0))="","-",INDEX('ce raw data'!$C$2:$CZ$3000,MATCH(1,INDEX(('ce raw data'!$A$2:$A$3000=C695)*('ce raw data'!$B$2:$B$3000=$B740),,),0),MATCH(G698,'ce raw data'!$C$1:$CZ$1,0))),"-")</f>
        <v>-</v>
      </c>
      <c r="H740" s="8" t="str">
        <f>IFERROR(IF(INDEX('ce raw data'!$C$2:$CZ$3000,MATCH(1,INDEX(('ce raw data'!$A$2:$A$3000=C695)*('ce raw data'!$B$2:$B$3000=$B740),,),0),MATCH(H698,'ce raw data'!$C$1:$CZ$1,0))="","-",INDEX('ce raw data'!$C$2:$CZ$3000,MATCH(1,INDEX(('ce raw data'!$A$2:$A$3000=C695)*('ce raw data'!$B$2:$B$3000=$B740),,),0),MATCH(H698,'ce raw data'!$C$1:$CZ$1,0))),"-")</f>
        <v>-</v>
      </c>
      <c r="I740" s="8" t="str">
        <f>IFERROR(IF(INDEX('ce raw data'!$C$2:$CZ$3000,MATCH(1,INDEX(('ce raw data'!$A$2:$A$3000=C695)*('ce raw data'!$B$2:$B$3000=$B740),,),0),MATCH(I698,'ce raw data'!$C$1:$CZ$1,0))="","-",INDEX('ce raw data'!$C$2:$CZ$3000,MATCH(1,INDEX(('ce raw data'!$A$2:$A$3000=C695)*('ce raw data'!$B$2:$B$3000=$B740),,),0),MATCH(I698,'ce raw data'!$C$1:$CZ$1,0))),"-")</f>
        <v>-</v>
      </c>
      <c r="J740" s="8" t="str">
        <f>IFERROR(IF(INDEX('ce raw data'!$C$2:$CZ$3000,MATCH(1,INDEX(('ce raw data'!$A$2:$A$3000=C695)*('ce raw data'!$B$2:$B$3000=$B740),,),0),MATCH(J698,'ce raw data'!$C$1:$CZ$1,0))="","-",INDEX('ce raw data'!$C$2:$CZ$3000,MATCH(1,INDEX(('ce raw data'!$A$2:$A$3000=C695)*('ce raw data'!$B$2:$B$3000=$B740),,),0),MATCH(J698,'ce raw data'!$C$1:$CZ$1,0))),"-")</f>
        <v>-</v>
      </c>
      <c r="K740" s="8" t="str">
        <f>IFERROR(IF(INDEX('ce raw data'!$C$2:$CZ$3000,MATCH(1,INDEX(('ce raw data'!$A$2:$A$3000=C695)*('ce raw data'!$B$2:$B$3000=$B740),,),0),MATCH(K698,'ce raw data'!$C$1:$CZ$1,0))="","-",INDEX('ce raw data'!$C$2:$CZ$3000,MATCH(1,INDEX(('ce raw data'!$A$2:$A$3000=C695)*('ce raw data'!$B$2:$B$3000=$B740),,),0),MATCH(K698,'ce raw data'!$C$1:$CZ$1,0))),"-")</f>
        <v>-</v>
      </c>
      <c r="L740" s="8" t="str">
        <f>IFERROR(IF(INDEX('ce raw data'!$C$2:$CZ$3000,MATCH(1,INDEX(('ce raw data'!$A$2:$A$3000=C695)*('ce raw data'!$B$2:$B$3000=$B740),,),0),MATCH(L698,'ce raw data'!$C$1:$CZ$1,0))="","-",INDEX('ce raw data'!$C$2:$CZ$3000,MATCH(1,INDEX(('ce raw data'!$A$2:$A$3000=C695)*('ce raw data'!$B$2:$B$3000=$B740),,),0),MATCH(L698,'ce raw data'!$C$1:$CZ$1,0))),"-")</f>
        <v>-</v>
      </c>
      <c r="M740" s="8" t="str">
        <f>IFERROR(IF(INDEX('ce raw data'!$C$2:$CZ$3000,MATCH(1,INDEX(('ce raw data'!$A$2:$A$3000=C695)*('ce raw data'!$B$2:$B$3000=$B740),,),0),MATCH(M698,'ce raw data'!$C$1:$CZ$1,0))="","-",INDEX('ce raw data'!$C$2:$CZ$3000,MATCH(1,INDEX(('ce raw data'!$A$2:$A$3000=C695)*('ce raw data'!$B$2:$B$3000=$B740),,),0),MATCH(M698,'ce raw data'!$C$1:$CZ$1,0))),"-")</f>
        <v>-</v>
      </c>
      <c r="N740" s="8" t="str">
        <f>IFERROR(IF(INDEX('ce raw data'!$C$2:$CZ$3000,MATCH(1,INDEX(('ce raw data'!$A$2:$A$3000=C695)*('ce raw data'!$B$2:$B$3000=$B740),,),0),MATCH(N698,'ce raw data'!$C$1:$CZ$1,0))="","-",INDEX('ce raw data'!$C$2:$CZ$3000,MATCH(1,INDEX(('ce raw data'!$A$2:$A$3000=C695)*('ce raw data'!$B$2:$B$3000=$B740),,),0),MATCH(N698,'ce raw data'!$C$1:$CZ$1,0))),"-")</f>
        <v>-</v>
      </c>
    </row>
    <row r="741" spans="2:14" hidden="1" x14ac:dyDescent="0.4">
      <c r="B741" s="12"/>
      <c r="C741" s="8" t="str">
        <f>IFERROR(IF(INDEX('ce raw data'!$C$2:$CZ$3000,MATCH(1,INDEX(('ce raw data'!$A$2:$A$3000=C695)*('ce raw data'!$B$2:$B$3000=$B742),,),0),MATCH(SUBSTITUTE(C698,"Allele","Height"),'ce raw data'!$C$1:$CZ$1,0))="","-",INDEX('ce raw data'!$C$2:$CZ$3000,MATCH(1,INDEX(('ce raw data'!$A$2:$A$3000=C695)*('ce raw data'!$B$2:$B$3000=$B742),,),0),MATCH(SUBSTITUTE(C698,"Allele","Height"),'ce raw data'!$C$1:$CZ$1,0))),"-")</f>
        <v>-</v>
      </c>
      <c r="D741" s="8" t="str">
        <f>IFERROR(IF(INDEX('ce raw data'!$C$2:$CZ$3000,MATCH(1,INDEX(('ce raw data'!$A$2:$A$3000=C695)*('ce raw data'!$B$2:$B$3000=$B742),,),0),MATCH(SUBSTITUTE(D698,"Allele","Height"),'ce raw data'!$C$1:$CZ$1,0))="","-",INDEX('ce raw data'!$C$2:$CZ$3000,MATCH(1,INDEX(('ce raw data'!$A$2:$A$3000=C695)*('ce raw data'!$B$2:$B$3000=$B742),,),0),MATCH(SUBSTITUTE(D698,"Allele","Height"),'ce raw data'!$C$1:$CZ$1,0))),"-")</f>
        <v>-</v>
      </c>
      <c r="E741" s="8" t="str">
        <f>IFERROR(IF(INDEX('ce raw data'!$C$2:$CZ$3000,MATCH(1,INDEX(('ce raw data'!$A$2:$A$3000=C695)*('ce raw data'!$B$2:$B$3000=$B742),,),0),MATCH(SUBSTITUTE(E698,"Allele","Height"),'ce raw data'!$C$1:$CZ$1,0))="","-",INDEX('ce raw data'!$C$2:$CZ$3000,MATCH(1,INDEX(('ce raw data'!$A$2:$A$3000=C695)*('ce raw data'!$B$2:$B$3000=$B742),,),0),MATCH(SUBSTITUTE(E698,"Allele","Height"),'ce raw data'!$C$1:$CZ$1,0))),"-")</f>
        <v>-</v>
      </c>
      <c r="F741" s="8" t="str">
        <f>IFERROR(IF(INDEX('ce raw data'!$C$2:$CZ$3000,MATCH(1,INDEX(('ce raw data'!$A$2:$A$3000=C695)*('ce raw data'!$B$2:$B$3000=$B742),,),0),MATCH(SUBSTITUTE(F698,"Allele","Height"),'ce raw data'!$C$1:$CZ$1,0))="","-",INDEX('ce raw data'!$C$2:$CZ$3000,MATCH(1,INDEX(('ce raw data'!$A$2:$A$3000=C695)*('ce raw data'!$B$2:$B$3000=$B742),,),0),MATCH(SUBSTITUTE(F698,"Allele","Height"),'ce raw data'!$C$1:$CZ$1,0))),"-")</f>
        <v>-</v>
      </c>
      <c r="G741" s="8" t="str">
        <f>IFERROR(IF(INDEX('ce raw data'!$C$2:$CZ$3000,MATCH(1,INDEX(('ce raw data'!$A$2:$A$3000=C695)*('ce raw data'!$B$2:$B$3000=$B742),,),0),MATCH(SUBSTITUTE(G698,"Allele","Height"),'ce raw data'!$C$1:$CZ$1,0))="","-",INDEX('ce raw data'!$C$2:$CZ$3000,MATCH(1,INDEX(('ce raw data'!$A$2:$A$3000=C695)*('ce raw data'!$B$2:$B$3000=$B742),,),0),MATCH(SUBSTITUTE(G698,"Allele","Height"),'ce raw data'!$C$1:$CZ$1,0))),"-")</f>
        <v>-</v>
      </c>
      <c r="H741" s="8" t="str">
        <f>IFERROR(IF(INDEX('ce raw data'!$C$2:$CZ$3000,MATCH(1,INDEX(('ce raw data'!$A$2:$A$3000=C695)*('ce raw data'!$B$2:$B$3000=$B742),,),0),MATCH(SUBSTITUTE(H698,"Allele","Height"),'ce raw data'!$C$1:$CZ$1,0))="","-",INDEX('ce raw data'!$C$2:$CZ$3000,MATCH(1,INDEX(('ce raw data'!$A$2:$A$3000=C695)*('ce raw data'!$B$2:$B$3000=$B742),,),0),MATCH(SUBSTITUTE(H698,"Allele","Height"),'ce raw data'!$C$1:$CZ$1,0))),"-")</f>
        <v>-</v>
      </c>
      <c r="I741" s="8" t="str">
        <f>IFERROR(IF(INDEX('ce raw data'!$C$2:$CZ$3000,MATCH(1,INDEX(('ce raw data'!$A$2:$A$3000=C695)*('ce raw data'!$B$2:$B$3000=$B742),,),0),MATCH(SUBSTITUTE(I698,"Allele","Height"),'ce raw data'!$C$1:$CZ$1,0))="","-",INDEX('ce raw data'!$C$2:$CZ$3000,MATCH(1,INDEX(('ce raw data'!$A$2:$A$3000=C695)*('ce raw data'!$B$2:$B$3000=$B742),,),0),MATCH(SUBSTITUTE(I698,"Allele","Height"),'ce raw data'!$C$1:$CZ$1,0))),"-")</f>
        <v>-</v>
      </c>
      <c r="J741" s="8" t="str">
        <f>IFERROR(IF(INDEX('ce raw data'!$C$2:$CZ$3000,MATCH(1,INDEX(('ce raw data'!$A$2:$A$3000=C695)*('ce raw data'!$B$2:$B$3000=$B742),,),0),MATCH(SUBSTITUTE(J698,"Allele","Height"),'ce raw data'!$C$1:$CZ$1,0))="","-",INDEX('ce raw data'!$C$2:$CZ$3000,MATCH(1,INDEX(('ce raw data'!$A$2:$A$3000=C695)*('ce raw data'!$B$2:$B$3000=$B742),,),0),MATCH(SUBSTITUTE(J698,"Allele","Height"),'ce raw data'!$C$1:$CZ$1,0))),"-")</f>
        <v>-</v>
      </c>
      <c r="K741" s="8" t="str">
        <f>IFERROR(IF(INDEX('ce raw data'!$C$2:$CZ$3000,MATCH(1,INDEX(('ce raw data'!$A$2:$A$3000=C695)*('ce raw data'!$B$2:$B$3000=$B742),,),0),MATCH(SUBSTITUTE(K698,"Allele","Height"),'ce raw data'!$C$1:$CZ$1,0))="","-",INDEX('ce raw data'!$C$2:$CZ$3000,MATCH(1,INDEX(('ce raw data'!$A$2:$A$3000=C695)*('ce raw data'!$B$2:$B$3000=$B742),,),0),MATCH(SUBSTITUTE(K698,"Allele","Height"),'ce raw data'!$C$1:$CZ$1,0))),"-")</f>
        <v>-</v>
      </c>
      <c r="L741" s="8" t="str">
        <f>IFERROR(IF(INDEX('ce raw data'!$C$2:$CZ$3000,MATCH(1,INDEX(('ce raw data'!$A$2:$A$3000=C695)*('ce raw data'!$B$2:$B$3000=$B742),,),0),MATCH(SUBSTITUTE(L698,"Allele","Height"),'ce raw data'!$C$1:$CZ$1,0))="","-",INDEX('ce raw data'!$C$2:$CZ$3000,MATCH(1,INDEX(('ce raw data'!$A$2:$A$3000=C695)*('ce raw data'!$B$2:$B$3000=$B742),,),0),MATCH(SUBSTITUTE(L698,"Allele","Height"),'ce raw data'!$C$1:$CZ$1,0))),"-")</f>
        <v>-</v>
      </c>
      <c r="M741" s="8" t="str">
        <f>IFERROR(IF(INDEX('ce raw data'!$C$2:$CZ$3000,MATCH(1,INDEX(('ce raw data'!$A$2:$A$3000=C695)*('ce raw data'!$B$2:$B$3000=$B742),,),0),MATCH(SUBSTITUTE(M698,"Allele","Height"),'ce raw data'!$C$1:$CZ$1,0))="","-",INDEX('ce raw data'!$C$2:$CZ$3000,MATCH(1,INDEX(('ce raw data'!$A$2:$A$3000=C695)*('ce raw data'!$B$2:$B$3000=$B742),,),0),MATCH(SUBSTITUTE(M698,"Allele","Height"),'ce raw data'!$C$1:$CZ$1,0))),"-")</f>
        <v>-</v>
      </c>
      <c r="N741" s="8" t="str">
        <f>IFERROR(IF(INDEX('ce raw data'!$C$2:$CZ$3000,MATCH(1,INDEX(('ce raw data'!$A$2:$A$3000=C695)*('ce raw data'!$B$2:$B$3000=$B742),,),0),MATCH(SUBSTITUTE(N698,"Allele","Height"),'ce raw data'!$C$1:$CZ$1,0))="","-",INDEX('ce raw data'!$C$2:$CZ$3000,MATCH(1,INDEX(('ce raw data'!$A$2:$A$3000=C695)*('ce raw data'!$B$2:$B$3000=$B742),,),0),MATCH(SUBSTITUTE(N698,"Allele","Height"),'ce raw data'!$C$1:$CZ$1,0))),"-")</f>
        <v>-</v>
      </c>
    </row>
    <row r="742" spans="2:14" x14ac:dyDescent="0.4">
      <c r="B742" s="12" t="str">
        <f>'Allele Call Table'!$A$113</f>
        <v>SE33</v>
      </c>
      <c r="C742" s="8" t="str">
        <f>IFERROR(IF(INDEX('ce raw data'!$C$2:$CZ$3000,MATCH(1,INDEX(('ce raw data'!$A$2:$A$3000=C695)*('ce raw data'!$B$2:$B$3000=$B742),,),0),MATCH(C698,'ce raw data'!$C$1:$CZ$1,0))="","-",INDEX('ce raw data'!$C$2:$CZ$3000,MATCH(1,INDEX(('ce raw data'!$A$2:$A$3000=C695)*('ce raw data'!$B$2:$B$3000=$B742),,),0),MATCH(C698,'ce raw data'!$C$1:$CZ$1,0))),"-")</f>
        <v>-</v>
      </c>
      <c r="D742" s="8" t="str">
        <f>IFERROR(IF(INDEX('ce raw data'!$C$2:$CZ$3000,MATCH(1,INDEX(('ce raw data'!$A$2:$A$3000=C695)*('ce raw data'!$B$2:$B$3000=$B742),,),0),MATCH(D698,'ce raw data'!$C$1:$CZ$1,0))="","-",INDEX('ce raw data'!$C$2:$CZ$3000,MATCH(1,INDEX(('ce raw data'!$A$2:$A$3000=C695)*('ce raw data'!$B$2:$B$3000=$B742),,),0),MATCH(D698,'ce raw data'!$C$1:$CZ$1,0))),"-")</f>
        <v>-</v>
      </c>
      <c r="E742" s="8" t="str">
        <f>IFERROR(IF(INDEX('ce raw data'!$C$2:$CZ$3000,MATCH(1,INDEX(('ce raw data'!$A$2:$A$3000=C695)*('ce raw data'!$B$2:$B$3000=$B742),,),0),MATCH(E698,'ce raw data'!$C$1:$CZ$1,0))="","-",INDEX('ce raw data'!$C$2:$CZ$3000,MATCH(1,INDEX(('ce raw data'!$A$2:$A$3000=C695)*('ce raw data'!$B$2:$B$3000=$B742),,),0),MATCH(E698,'ce raw data'!$C$1:$CZ$1,0))),"-")</f>
        <v>-</v>
      </c>
      <c r="F742" s="8" t="str">
        <f>IFERROR(IF(INDEX('ce raw data'!$C$2:$CZ$3000,MATCH(1,INDEX(('ce raw data'!$A$2:$A$3000=C695)*('ce raw data'!$B$2:$B$3000=$B742),,),0),MATCH(F698,'ce raw data'!$C$1:$CZ$1,0))="","-",INDEX('ce raw data'!$C$2:$CZ$3000,MATCH(1,INDEX(('ce raw data'!$A$2:$A$3000=C695)*('ce raw data'!$B$2:$B$3000=$B742),,),0),MATCH(F698,'ce raw data'!$C$1:$CZ$1,0))),"-")</f>
        <v>-</v>
      </c>
      <c r="G742" s="8" t="str">
        <f>IFERROR(IF(INDEX('ce raw data'!$C$2:$CZ$3000,MATCH(1,INDEX(('ce raw data'!$A$2:$A$3000=C695)*('ce raw data'!$B$2:$B$3000=$B742),,),0),MATCH(G698,'ce raw data'!$C$1:$CZ$1,0))="","-",INDEX('ce raw data'!$C$2:$CZ$3000,MATCH(1,INDEX(('ce raw data'!$A$2:$A$3000=C695)*('ce raw data'!$B$2:$B$3000=$B742),,),0),MATCH(G698,'ce raw data'!$C$1:$CZ$1,0))),"-")</f>
        <v>-</v>
      </c>
      <c r="H742" s="8" t="str">
        <f>IFERROR(IF(INDEX('ce raw data'!$C$2:$CZ$3000,MATCH(1,INDEX(('ce raw data'!$A$2:$A$3000=C695)*('ce raw data'!$B$2:$B$3000=$B742),,),0),MATCH(H698,'ce raw data'!$C$1:$CZ$1,0))="","-",INDEX('ce raw data'!$C$2:$CZ$3000,MATCH(1,INDEX(('ce raw data'!$A$2:$A$3000=C695)*('ce raw data'!$B$2:$B$3000=$B742),,),0),MATCH(H698,'ce raw data'!$C$1:$CZ$1,0))),"-")</f>
        <v>-</v>
      </c>
      <c r="I742" s="8" t="str">
        <f>IFERROR(IF(INDEX('ce raw data'!$C$2:$CZ$3000,MATCH(1,INDEX(('ce raw data'!$A$2:$A$3000=C695)*('ce raw data'!$B$2:$B$3000=$B742),,),0),MATCH(I698,'ce raw data'!$C$1:$CZ$1,0))="","-",INDEX('ce raw data'!$C$2:$CZ$3000,MATCH(1,INDEX(('ce raw data'!$A$2:$A$3000=C695)*('ce raw data'!$B$2:$B$3000=$B742),,),0),MATCH(I698,'ce raw data'!$C$1:$CZ$1,0))),"-")</f>
        <v>-</v>
      </c>
      <c r="J742" s="8" t="str">
        <f>IFERROR(IF(INDEX('ce raw data'!$C$2:$CZ$3000,MATCH(1,INDEX(('ce raw data'!$A$2:$A$3000=C695)*('ce raw data'!$B$2:$B$3000=$B742),,),0),MATCH(J698,'ce raw data'!$C$1:$CZ$1,0))="","-",INDEX('ce raw data'!$C$2:$CZ$3000,MATCH(1,INDEX(('ce raw data'!$A$2:$A$3000=C695)*('ce raw data'!$B$2:$B$3000=$B742),,),0),MATCH(J698,'ce raw data'!$C$1:$CZ$1,0))),"-")</f>
        <v>-</v>
      </c>
      <c r="K742" s="8" t="str">
        <f>IFERROR(IF(INDEX('ce raw data'!$C$2:$CZ$3000,MATCH(1,INDEX(('ce raw data'!$A$2:$A$3000=C695)*('ce raw data'!$B$2:$B$3000=$B742),,),0),MATCH(K698,'ce raw data'!$C$1:$CZ$1,0))="","-",INDEX('ce raw data'!$C$2:$CZ$3000,MATCH(1,INDEX(('ce raw data'!$A$2:$A$3000=C695)*('ce raw data'!$B$2:$B$3000=$B742),,),0),MATCH(K698,'ce raw data'!$C$1:$CZ$1,0))),"-")</f>
        <v>-</v>
      </c>
      <c r="L742" s="8" t="str">
        <f>IFERROR(IF(INDEX('ce raw data'!$C$2:$CZ$3000,MATCH(1,INDEX(('ce raw data'!$A$2:$A$3000=C695)*('ce raw data'!$B$2:$B$3000=$B742),,),0),MATCH(L698,'ce raw data'!$C$1:$CZ$1,0))="","-",INDEX('ce raw data'!$C$2:$CZ$3000,MATCH(1,INDEX(('ce raw data'!$A$2:$A$3000=C695)*('ce raw data'!$B$2:$B$3000=$B742),,),0),MATCH(L698,'ce raw data'!$C$1:$CZ$1,0))),"-")</f>
        <v>-</v>
      </c>
      <c r="M742" s="8" t="str">
        <f>IFERROR(IF(INDEX('ce raw data'!$C$2:$CZ$3000,MATCH(1,INDEX(('ce raw data'!$A$2:$A$3000=C695)*('ce raw data'!$B$2:$B$3000=$B742),,),0),MATCH(M698,'ce raw data'!$C$1:$CZ$1,0))="","-",INDEX('ce raw data'!$C$2:$CZ$3000,MATCH(1,INDEX(('ce raw data'!$A$2:$A$3000=C695)*('ce raw data'!$B$2:$B$3000=$B742),,),0),MATCH(M698,'ce raw data'!$C$1:$CZ$1,0))),"-")</f>
        <v>-</v>
      </c>
      <c r="N742" s="8" t="str">
        <f>IFERROR(IF(INDEX('ce raw data'!$C$2:$CZ$3000,MATCH(1,INDEX(('ce raw data'!$A$2:$A$3000=C695)*('ce raw data'!$B$2:$B$3000=$B742),,),0),MATCH(N698,'ce raw data'!$C$1:$CZ$1,0))="","-",INDEX('ce raw data'!$C$2:$CZ$3000,MATCH(1,INDEX(('ce raw data'!$A$2:$A$3000=C695)*('ce raw data'!$B$2:$B$3000=$B742),,),0),MATCH(N698,'ce raw data'!$C$1:$CZ$1,0))),"-")</f>
        <v>-</v>
      </c>
    </row>
    <row r="743" spans="2:14" hidden="1" x14ac:dyDescent="0.4">
      <c r="B743" s="12"/>
      <c r="C743" s="8" t="str">
        <f>IFERROR(IF(INDEX('ce raw data'!$C$2:$CZ$3000,MATCH(1,INDEX(('ce raw data'!$A$2:$A$3000=C695)*('ce raw data'!$B$2:$B$3000=$B744),,),0),MATCH(SUBSTITUTE(C698,"Allele","Height"),'ce raw data'!$C$1:$CZ$1,0))="","-",INDEX('ce raw data'!$C$2:$CZ$3000,MATCH(1,INDEX(('ce raw data'!$A$2:$A$3000=C695)*('ce raw data'!$B$2:$B$3000=$B744),,),0),MATCH(SUBSTITUTE(C698,"Allele","Height"),'ce raw data'!$C$1:$CZ$1,0))),"-")</f>
        <v>-</v>
      </c>
      <c r="D743" s="8" t="str">
        <f>IFERROR(IF(INDEX('ce raw data'!$C$2:$CZ$3000,MATCH(1,INDEX(('ce raw data'!$A$2:$A$3000=C695)*('ce raw data'!$B$2:$B$3000=$B744),,),0),MATCH(SUBSTITUTE(D698,"Allele","Height"),'ce raw data'!$C$1:$CZ$1,0))="","-",INDEX('ce raw data'!$C$2:$CZ$3000,MATCH(1,INDEX(('ce raw data'!$A$2:$A$3000=C695)*('ce raw data'!$B$2:$B$3000=$B744),,),0),MATCH(SUBSTITUTE(D698,"Allele","Height"),'ce raw data'!$C$1:$CZ$1,0))),"-")</f>
        <v>-</v>
      </c>
      <c r="E743" s="8" t="str">
        <f>IFERROR(IF(INDEX('ce raw data'!$C$2:$CZ$3000,MATCH(1,INDEX(('ce raw data'!$A$2:$A$3000=C695)*('ce raw data'!$B$2:$B$3000=$B744),,),0),MATCH(SUBSTITUTE(E698,"Allele","Height"),'ce raw data'!$C$1:$CZ$1,0))="","-",INDEX('ce raw data'!$C$2:$CZ$3000,MATCH(1,INDEX(('ce raw data'!$A$2:$A$3000=C695)*('ce raw data'!$B$2:$B$3000=$B744),,),0),MATCH(SUBSTITUTE(E698,"Allele","Height"),'ce raw data'!$C$1:$CZ$1,0))),"-")</f>
        <v>-</v>
      </c>
      <c r="F743" s="8" t="str">
        <f>IFERROR(IF(INDEX('ce raw data'!$C$2:$CZ$3000,MATCH(1,INDEX(('ce raw data'!$A$2:$A$3000=C695)*('ce raw data'!$B$2:$B$3000=$B744),,),0),MATCH(SUBSTITUTE(F698,"Allele","Height"),'ce raw data'!$C$1:$CZ$1,0))="","-",INDEX('ce raw data'!$C$2:$CZ$3000,MATCH(1,INDEX(('ce raw data'!$A$2:$A$3000=C695)*('ce raw data'!$B$2:$B$3000=$B744),,),0),MATCH(SUBSTITUTE(F698,"Allele","Height"),'ce raw data'!$C$1:$CZ$1,0))),"-")</f>
        <v>-</v>
      </c>
      <c r="G743" s="8" t="str">
        <f>IFERROR(IF(INDEX('ce raw data'!$C$2:$CZ$3000,MATCH(1,INDEX(('ce raw data'!$A$2:$A$3000=C695)*('ce raw data'!$B$2:$B$3000=$B744),,),0),MATCH(SUBSTITUTE(G698,"Allele","Height"),'ce raw data'!$C$1:$CZ$1,0))="","-",INDEX('ce raw data'!$C$2:$CZ$3000,MATCH(1,INDEX(('ce raw data'!$A$2:$A$3000=C695)*('ce raw data'!$B$2:$B$3000=$B744),,),0),MATCH(SUBSTITUTE(G698,"Allele","Height"),'ce raw data'!$C$1:$CZ$1,0))),"-")</f>
        <v>-</v>
      </c>
      <c r="H743" s="8" t="str">
        <f>IFERROR(IF(INDEX('ce raw data'!$C$2:$CZ$3000,MATCH(1,INDEX(('ce raw data'!$A$2:$A$3000=C695)*('ce raw data'!$B$2:$B$3000=$B744),,),0),MATCH(SUBSTITUTE(H698,"Allele","Height"),'ce raw data'!$C$1:$CZ$1,0))="","-",INDEX('ce raw data'!$C$2:$CZ$3000,MATCH(1,INDEX(('ce raw data'!$A$2:$A$3000=C695)*('ce raw data'!$B$2:$B$3000=$B744),,),0),MATCH(SUBSTITUTE(H698,"Allele","Height"),'ce raw data'!$C$1:$CZ$1,0))),"-")</f>
        <v>-</v>
      </c>
      <c r="I743" s="8" t="str">
        <f>IFERROR(IF(INDEX('ce raw data'!$C$2:$CZ$3000,MATCH(1,INDEX(('ce raw data'!$A$2:$A$3000=C695)*('ce raw data'!$B$2:$B$3000=$B744),,),0),MATCH(SUBSTITUTE(I698,"Allele","Height"),'ce raw data'!$C$1:$CZ$1,0))="","-",INDEX('ce raw data'!$C$2:$CZ$3000,MATCH(1,INDEX(('ce raw data'!$A$2:$A$3000=C695)*('ce raw data'!$B$2:$B$3000=$B744),,),0),MATCH(SUBSTITUTE(I698,"Allele","Height"),'ce raw data'!$C$1:$CZ$1,0))),"-")</f>
        <v>-</v>
      </c>
      <c r="J743" s="8" t="str">
        <f>IFERROR(IF(INDEX('ce raw data'!$C$2:$CZ$3000,MATCH(1,INDEX(('ce raw data'!$A$2:$A$3000=C695)*('ce raw data'!$B$2:$B$3000=$B744),,),0),MATCH(SUBSTITUTE(J698,"Allele","Height"),'ce raw data'!$C$1:$CZ$1,0))="","-",INDEX('ce raw data'!$C$2:$CZ$3000,MATCH(1,INDEX(('ce raw data'!$A$2:$A$3000=C695)*('ce raw data'!$B$2:$B$3000=$B744),,),0),MATCH(SUBSTITUTE(J698,"Allele","Height"),'ce raw data'!$C$1:$CZ$1,0))),"-")</f>
        <v>-</v>
      </c>
      <c r="K743" s="8" t="str">
        <f>IFERROR(IF(INDEX('ce raw data'!$C$2:$CZ$3000,MATCH(1,INDEX(('ce raw data'!$A$2:$A$3000=C695)*('ce raw data'!$B$2:$B$3000=$B744),,),0),MATCH(SUBSTITUTE(K698,"Allele","Height"),'ce raw data'!$C$1:$CZ$1,0))="","-",INDEX('ce raw data'!$C$2:$CZ$3000,MATCH(1,INDEX(('ce raw data'!$A$2:$A$3000=C695)*('ce raw data'!$B$2:$B$3000=$B744),,),0),MATCH(SUBSTITUTE(K698,"Allele","Height"),'ce raw data'!$C$1:$CZ$1,0))),"-")</f>
        <v>-</v>
      </c>
      <c r="L743" s="8" t="str">
        <f>IFERROR(IF(INDEX('ce raw data'!$C$2:$CZ$3000,MATCH(1,INDEX(('ce raw data'!$A$2:$A$3000=C695)*('ce raw data'!$B$2:$B$3000=$B744),,),0),MATCH(SUBSTITUTE(L698,"Allele","Height"),'ce raw data'!$C$1:$CZ$1,0))="","-",INDEX('ce raw data'!$C$2:$CZ$3000,MATCH(1,INDEX(('ce raw data'!$A$2:$A$3000=C695)*('ce raw data'!$B$2:$B$3000=$B744),,),0),MATCH(SUBSTITUTE(L698,"Allele","Height"),'ce raw data'!$C$1:$CZ$1,0))),"-")</f>
        <v>-</v>
      </c>
      <c r="M743" s="8" t="str">
        <f>IFERROR(IF(INDEX('ce raw data'!$C$2:$CZ$3000,MATCH(1,INDEX(('ce raw data'!$A$2:$A$3000=C695)*('ce raw data'!$B$2:$B$3000=$B744),,),0),MATCH(SUBSTITUTE(M698,"Allele","Height"),'ce raw data'!$C$1:$CZ$1,0))="","-",INDEX('ce raw data'!$C$2:$CZ$3000,MATCH(1,INDEX(('ce raw data'!$A$2:$A$3000=C695)*('ce raw data'!$B$2:$B$3000=$B744),,),0),MATCH(SUBSTITUTE(M698,"Allele","Height"),'ce raw data'!$C$1:$CZ$1,0))),"-")</f>
        <v>-</v>
      </c>
      <c r="N743" s="8" t="str">
        <f>IFERROR(IF(INDEX('ce raw data'!$C$2:$CZ$3000,MATCH(1,INDEX(('ce raw data'!$A$2:$A$3000=C695)*('ce raw data'!$B$2:$B$3000=$B744),,),0),MATCH(SUBSTITUTE(N698,"Allele","Height"),'ce raw data'!$C$1:$CZ$1,0))="","-",INDEX('ce raw data'!$C$2:$CZ$3000,MATCH(1,INDEX(('ce raw data'!$A$2:$A$3000=C695)*('ce raw data'!$B$2:$B$3000=$B744),,),0),MATCH(SUBSTITUTE(N698,"Allele","Height"),'ce raw data'!$C$1:$CZ$1,0))),"-")</f>
        <v>-</v>
      </c>
    </row>
    <row r="744" spans="2:14" x14ac:dyDescent="0.4">
      <c r="B744" s="12" t="str">
        <f>'Allele Call Table'!$A$115</f>
        <v>D22S1045</v>
      </c>
      <c r="C744" s="8" t="str">
        <f>IFERROR(IF(INDEX('ce raw data'!$C$2:$CZ$3000,MATCH(1,INDEX(('ce raw data'!$A$2:$A$3000=C695)*('ce raw data'!$B$2:$B$3000=$B744),,),0),MATCH(C698,'ce raw data'!$C$1:$CZ$1,0))="","-",INDEX('ce raw data'!$C$2:$CZ$3000,MATCH(1,INDEX(('ce raw data'!$A$2:$A$3000=C695)*('ce raw data'!$B$2:$B$3000=$B744),,),0),MATCH(C698,'ce raw data'!$C$1:$CZ$1,0))),"-")</f>
        <v>-</v>
      </c>
      <c r="D744" s="8" t="str">
        <f>IFERROR(IF(INDEX('ce raw data'!$C$2:$CZ$3000,MATCH(1,INDEX(('ce raw data'!$A$2:$A$3000=C695)*('ce raw data'!$B$2:$B$3000=$B744),,),0),MATCH(D698,'ce raw data'!$C$1:$CZ$1,0))="","-",INDEX('ce raw data'!$C$2:$CZ$3000,MATCH(1,INDEX(('ce raw data'!$A$2:$A$3000=C695)*('ce raw data'!$B$2:$B$3000=$B744),,),0),MATCH(D698,'ce raw data'!$C$1:$CZ$1,0))),"-")</f>
        <v>-</v>
      </c>
      <c r="E744" s="8" t="str">
        <f>IFERROR(IF(INDEX('ce raw data'!$C$2:$CZ$3000,MATCH(1,INDEX(('ce raw data'!$A$2:$A$3000=C695)*('ce raw data'!$B$2:$B$3000=$B744),,),0),MATCH(E698,'ce raw data'!$C$1:$CZ$1,0))="","-",INDEX('ce raw data'!$C$2:$CZ$3000,MATCH(1,INDEX(('ce raw data'!$A$2:$A$3000=C695)*('ce raw data'!$B$2:$B$3000=$B744),,),0),MATCH(E698,'ce raw data'!$C$1:$CZ$1,0))),"-")</f>
        <v>-</v>
      </c>
      <c r="F744" s="8" t="str">
        <f>IFERROR(IF(INDEX('ce raw data'!$C$2:$CZ$3000,MATCH(1,INDEX(('ce raw data'!$A$2:$A$3000=C695)*('ce raw data'!$B$2:$B$3000=$B744),,),0),MATCH(F698,'ce raw data'!$C$1:$CZ$1,0))="","-",INDEX('ce raw data'!$C$2:$CZ$3000,MATCH(1,INDEX(('ce raw data'!$A$2:$A$3000=C695)*('ce raw data'!$B$2:$B$3000=$B744),,),0),MATCH(F698,'ce raw data'!$C$1:$CZ$1,0))),"-")</f>
        <v>-</v>
      </c>
      <c r="G744" s="8" t="str">
        <f>IFERROR(IF(INDEX('ce raw data'!$C$2:$CZ$3000,MATCH(1,INDEX(('ce raw data'!$A$2:$A$3000=C695)*('ce raw data'!$B$2:$B$3000=$B744),,),0),MATCH(G698,'ce raw data'!$C$1:$CZ$1,0))="","-",INDEX('ce raw data'!$C$2:$CZ$3000,MATCH(1,INDEX(('ce raw data'!$A$2:$A$3000=C695)*('ce raw data'!$B$2:$B$3000=$B744),,),0),MATCH(G698,'ce raw data'!$C$1:$CZ$1,0))),"-")</f>
        <v>-</v>
      </c>
      <c r="H744" s="8" t="str">
        <f>IFERROR(IF(INDEX('ce raw data'!$C$2:$CZ$3000,MATCH(1,INDEX(('ce raw data'!$A$2:$A$3000=C695)*('ce raw data'!$B$2:$B$3000=$B744),,),0),MATCH(H698,'ce raw data'!$C$1:$CZ$1,0))="","-",INDEX('ce raw data'!$C$2:$CZ$3000,MATCH(1,INDEX(('ce raw data'!$A$2:$A$3000=C695)*('ce raw data'!$B$2:$B$3000=$B744),,),0),MATCH(H698,'ce raw data'!$C$1:$CZ$1,0))),"-")</f>
        <v>-</v>
      </c>
      <c r="I744" s="8" t="str">
        <f>IFERROR(IF(INDEX('ce raw data'!$C$2:$CZ$3000,MATCH(1,INDEX(('ce raw data'!$A$2:$A$3000=C695)*('ce raw data'!$B$2:$B$3000=$B744),,),0),MATCH(I698,'ce raw data'!$C$1:$CZ$1,0))="","-",INDEX('ce raw data'!$C$2:$CZ$3000,MATCH(1,INDEX(('ce raw data'!$A$2:$A$3000=C695)*('ce raw data'!$B$2:$B$3000=$B744),,),0),MATCH(I698,'ce raw data'!$C$1:$CZ$1,0))),"-")</f>
        <v>-</v>
      </c>
      <c r="J744" s="8" t="str">
        <f>IFERROR(IF(INDEX('ce raw data'!$C$2:$CZ$3000,MATCH(1,INDEX(('ce raw data'!$A$2:$A$3000=C695)*('ce raw data'!$B$2:$B$3000=$B744),,),0),MATCH(J698,'ce raw data'!$C$1:$CZ$1,0))="","-",INDEX('ce raw data'!$C$2:$CZ$3000,MATCH(1,INDEX(('ce raw data'!$A$2:$A$3000=C695)*('ce raw data'!$B$2:$B$3000=$B744),,),0),MATCH(J698,'ce raw data'!$C$1:$CZ$1,0))),"-")</f>
        <v>-</v>
      </c>
      <c r="K744" s="8" t="str">
        <f>IFERROR(IF(INDEX('ce raw data'!$C$2:$CZ$3000,MATCH(1,INDEX(('ce raw data'!$A$2:$A$3000=C695)*('ce raw data'!$B$2:$B$3000=$B744),,),0),MATCH(K698,'ce raw data'!$C$1:$CZ$1,0))="","-",INDEX('ce raw data'!$C$2:$CZ$3000,MATCH(1,INDEX(('ce raw data'!$A$2:$A$3000=C695)*('ce raw data'!$B$2:$B$3000=$B744),,),0),MATCH(K698,'ce raw data'!$C$1:$CZ$1,0))),"-")</f>
        <v>-</v>
      </c>
      <c r="L744" s="8" t="str">
        <f>IFERROR(IF(INDEX('ce raw data'!$C$2:$CZ$3000,MATCH(1,INDEX(('ce raw data'!$A$2:$A$3000=C695)*('ce raw data'!$B$2:$B$3000=$B744),,),0),MATCH(L698,'ce raw data'!$C$1:$CZ$1,0))="","-",INDEX('ce raw data'!$C$2:$CZ$3000,MATCH(1,INDEX(('ce raw data'!$A$2:$A$3000=C695)*('ce raw data'!$B$2:$B$3000=$B744),,),0),MATCH(L698,'ce raw data'!$C$1:$CZ$1,0))),"-")</f>
        <v>-</v>
      </c>
      <c r="M744" s="8" t="str">
        <f>IFERROR(IF(INDEX('ce raw data'!$C$2:$CZ$3000,MATCH(1,INDEX(('ce raw data'!$A$2:$A$3000=C695)*('ce raw data'!$B$2:$B$3000=$B744),,),0),MATCH(M698,'ce raw data'!$C$1:$CZ$1,0))="","-",INDEX('ce raw data'!$C$2:$CZ$3000,MATCH(1,INDEX(('ce raw data'!$A$2:$A$3000=C695)*('ce raw data'!$B$2:$B$3000=$B744),,),0),MATCH(M698,'ce raw data'!$C$1:$CZ$1,0))),"-")</f>
        <v>-</v>
      </c>
      <c r="N744" s="8" t="str">
        <f>IFERROR(IF(INDEX('ce raw data'!$C$2:$CZ$3000,MATCH(1,INDEX(('ce raw data'!$A$2:$A$3000=C695)*('ce raw data'!$B$2:$B$3000=$B744),,),0),MATCH(N698,'ce raw data'!$C$1:$CZ$1,0))="","-",INDEX('ce raw data'!$C$2:$CZ$3000,MATCH(1,INDEX(('ce raw data'!$A$2:$A$3000=C695)*('ce raw data'!$B$2:$B$3000=$B744),,),0),MATCH(N698,'ce raw data'!$C$1:$CZ$1,0))),"-")</f>
        <v>-</v>
      </c>
    </row>
    <row r="745" spans="2:14" hidden="1" x14ac:dyDescent="0.4">
      <c r="B745" s="10"/>
      <c r="C745" s="8" t="str">
        <f>IFERROR(IF(INDEX('ce raw data'!$C$2:$CZ$3000,MATCH(1,INDEX(('ce raw data'!$A$2:$A$3000=C695)*('ce raw data'!$B$2:$B$3000=$B746),,),0),MATCH(SUBSTITUTE(C698,"Allele","Height"),'ce raw data'!$C$1:$CZ$1,0))="","-",INDEX('ce raw data'!$C$2:$CZ$3000,MATCH(1,INDEX(('ce raw data'!$A$2:$A$3000=C695)*('ce raw data'!$B$2:$B$3000=$B746),,),0),MATCH(SUBSTITUTE(C698,"Allele","Height"),'ce raw data'!$C$1:$CZ$1,0))),"-")</f>
        <v>-</v>
      </c>
      <c r="D745" s="8" t="str">
        <f>IFERROR(IF(INDEX('ce raw data'!$C$2:$CZ$3000,MATCH(1,INDEX(('ce raw data'!$A$2:$A$3000=C695)*('ce raw data'!$B$2:$B$3000=$B746),,),0),MATCH(SUBSTITUTE(D698,"Allele","Height"),'ce raw data'!$C$1:$CZ$1,0))="","-",INDEX('ce raw data'!$C$2:$CZ$3000,MATCH(1,INDEX(('ce raw data'!$A$2:$A$3000=C695)*('ce raw data'!$B$2:$B$3000=$B746),,),0),MATCH(SUBSTITUTE(D698,"Allele","Height"),'ce raw data'!$C$1:$CZ$1,0))),"-")</f>
        <v>-</v>
      </c>
      <c r="E745" s="8" t="str">
        <f>IFERROR(IF(INDEX('ce raw data'!$C$2:$CZ$3000,MATCH(1,INDEX(('ce raw data'!$A$2:$A$3000=C695)*('ce raw data'!$B$2:$B$3000=$B746),,),0),MATCH(SUBSTITUTE(E698,"Allele","Height"),'ce raw data'!$C$1:$CZ$1,0))="","-",INDEX('ce raw data'!$C$2:$CZ$3000,MATCH(1,INDEX(('ce raw data'!$A$2:$A$3000=C695)*('ce raw data'!$B$2:$B$3000=$B746),,),0),MATCH(SUBSTITUTE(E698,"Allele","Height"),'ce raw data'!$C$1:$CZ$1,0))),"-")</f>
        <v>-</v>
      </c>
      <c r="F745" s="8" t="str">
        <f>IFERROR(IF(INDEX('ce raw data'!$C$2:$CZ$3000,MATCH(1,INDEX(('ce raw data'!$A$2:$A$3000=C695)*('ce raw data'!$B$2:$B$3000=$B746),,),0),MATCH(SUBSTITUTE(F698,"Allele","Height"),'ce raw data'!$C$1:$CZ$1,0))="","-",INDEX('ce raw data'!$C$2:$CZ$3000,MATCH(1,INDEX(('ce raw data'!$A$2:$A$3000=C695)*('ce raw data'!$B$2:$B$3000=$B746),,),0),MATCH(SUBSTITUTE(F698,"Allele","Height"),'ce raw data'!$C$1:$CZ$1,0))),"-")</f>
        <v>-</v>
      </c>
      <c r="G745" s="8" t="str">
        <f>IFERROR(IF(INDEX('ce raw data'!$C$2:$CZ$3000,MATCH(1,INDEX(('ce raw data'!$A$2:$A$3000=C695)*('ce raw data'!$B$2:$B$3000=$B746),,),0),MATCH(SUBSTITUTE(G698,"Allele","Height"),'ce raw data'!$C$1:$CZ$1,0))="","-",INDEX('ce raw data'!$C$2:$CZ$3000,MATCH(1,INDEX(('ce raw data'!$A$2:$A$3000=C695)*('ce raw data'!$B$2:$B$3000=$B746),,),0),MATCH(SUBSTITUTE(G698,"Allele","Height"),'ce raw data'!$C$1:$CZ$1,0))),"-")</f>
        <v>-</v>
      </c>
      <c r="H745" s="8" t="str">
        <f>IFERROR(IF(INDEX('ce raw data'!$C$2:$CZ$3000,MATCH(1,INDEX(('ce raw data'!$A$2:$A$3000=C695)*('ce raw data'!$B$2:$B$3000=$B746),,),0),MATCH(SUBSTITUTE(H698,"Allele","Height"),'ce raw data'!$C$1:$CZ$1,0))="","-",INDEX('ce raw data'!$C$2:$CZ$3000,MATCH(1,INDEX(('ce raw data'!$A$2:$A$3000=C695)*('ce raw data'!$B$2:$B$3000=$B746),,),0),MATCH(SUBSTITUTE(H698,"Allele","Height"),'ce raw data'!$C$1:$CZ$1,0))),"-")</f>
        <v>-</v>
      </c>
      <c r="I745" s="8" t="str">
        <f>IFERROR(IF(INDEX('ce raw data'!$C$2:$CZ$3000,MATCH(1,INDEX(('ce raw data'!$A$2:$A$3000=C695)*('ce raw data'!$B$2:$B$3000=$B746),,),0),MATCH(SUBSTITUTE(I698,"Allele","Height"),'ce raw data'!$C$1:$CZ$1,0))="","-",INDEX('ce raw data'!$C$2:$CZ$3000,MATCH(1,INDEX(('ce raw data'!$A$2:$A$3000=C695)*('ce raw data'!$B$2:$B$3000=$B746),,),0),MATCH(SUBSTITUTE(I698,"Allele","Height"),'ce raw data'!$C$1:$CZ$1,0))),"-")</f>
        <v>-</v>
      </c>
      <c r="J745" s="8" t="str">
        <f>IFERROR(IF(INDEX('ce raw data'!$C$2:$CZ$3000,MATCH(1,INDEX(('ce raw data'!$A$2:$A$3000=C695)*('ce raw data'!$B$2:$B$3000=$B746),,),0),MATCH(SUBSTITUTE(J698,"Allele","Height"),'ce raw data'!$C$1:$CZ$1,0))="","-",INDEX('ce raw data'!$C$2:$CZ$3000,MATCH(1,INDEX(('ce raw data'!$A$2:$A$3000=C695)*('ce raw data'!$B$2:$B$3000=$B746),,),0),MATCH(SUBSTITUTE(J698,"Allele","Height"),'ce raw data'!$C$1:$CZ$1,0))),"-")</f>
        <v>-</v>
      </c>
      <c r="K745" s="8" t="str">
        <f>IFERROR(IF(INDEX('ce raw data'!$C$2:$CZ$3000,MATCH(1,INDEX(('ce raw data'!$A$2:$A$3000=C695)*('ce raw data'!$B$2:$B$3000=$B746),,),0),MATCH(SUBSTITUTE(K698,"Allele","Height"),'ce raw data'!$C$1:$CZ$1,0))="","-",INDEX('ce raw data'!$C$2:$CZ$3000,MATCH(1,INDEX(('ce raw data'!$A$2:$A$3000=C695)*('ce raw data'!$B$2:$B$3000=$B746),,),0),MATCH(SUBSTITUTE(K698,"Allele","Height"),'ce raw data'!$C$1:$CZ$1,0))),"-")</f>
        <v>-</v>
      </c>
      <c r="L745" s="8" t="str">
        <f>IFERROR(IF(INDEX('ce raw data'!$C$2:$CZ$3000,MATCH(1,INDEX(('ce raw data'!$A$2:$A$3000=C695)*('ce raw data'!$B$2:$B$3000=$B746),,),0),MATCH(SUBSTITUTE(L698,"Allele","Height"),'ce raw data'!$C$1:$CZ$1,0))="","-",INDEX('ce raw data'!$C$2:$CZ$3000,MATCH(1,INDEX(('ce raw data'!$A$2:$A$3000=C695)*('ce raw data'!$B$2:$B$3000=$B746),,),0),MATCH(SUBSTITUTE(L698,"Allele","Height"),'ce raw data'!$C$1:$CZ$1,0))),"-")</f>
        <v>-</v>
      </c>
      <c r="M745" s="8" t="str">
        <f>IFERROR(IF(INDEX('ce raw data'!$C$2:$CZ$3000,MATCH(1,INDEX(('ce raw data'!$A$2:$A$3000=C695)*('ce raw data'!$B$2:$B$3000=$B746),,),0),MATCH(SUBSTITUTE(M698,"Allele","Height"),'ce raw data'!$C$1:$CZ$1,0))="","-",INDEX('ce raw data'!$C$2:$CZ$3000,MATCH(1,INDEX(('ce raw data'!$A$2:$A$3000=C695)*('ce raw data'!$B$2:$B$3000=$B746),,),0),MATCH(SUBSTITUTE(M698,"Allele","Height"),'ce raw data'!$C$1:$CZ$1,0))),"-")</f>
        <v>-</v>
      </c>
      <c r="N745" s="8" t="str">
        <f>IFERROR(IF(INDEX('ce raw data'!$C$2:$CZ$3000,MATCH(1,INDEX(('ce raw data'!$A$2:$A$3000=C695)*('ce raw data'!$B$2:$B$3000=$B746),,),0),MATCH(SUBSTITUTE(N698,"Allele","Height"),'ce raw data'!$C$1:$CZ$1,0))="","-",INDEX('ce raw data'!$C$2:$CZ$3000,MATCH(1,INDEX(('ce raw data'!$A$2:$A$3000=C695)*('ce raw data'!$B$2:$B$3000=$B746),,),0),MATCH(SUBSTITUTE(N698,"Allele","Height"),'ce raw data'!$C$1:$CZ$1,0))),"-")</f>
        <v>-</v>
      </c>
    </row>
    <row r="746" spans="2:14" x14ac:dyDescent="0.4">
      <c r="B746" s="13" t="str">
        <f>'Allele Call Table'!$A$117</f>
        <v>DYS391</v>
      </c>
      <c r="C746" s="8" t="str">
        <f>IFERROR(IF(INDEX('ce raw data'!$C$2:$CZ$3000,MATCH(1,INDEX(('ce raw data'!$A$2:$A$3000=C695)*('ce raw data'!$B$2:$B$3000=$B746),,),0),MATCH(C698,'ce raw data'!$C$1:$CZ$1,0))="","-",INDEX('ce raw data'!$C$2:$CZ$3000,MATCH(1,INDEX(('ce raw data'!$A$2:$A$3000=C695)*('ce raw data'!$B$2:$B$3000=$B746),,),0),MATCH(C698,'ce raw data'!$C$1:$CZ$1,0))),"-")</f>
        <v>-</v>
      </c>
      <c r="D746" s="8" t="str">
        <f>IFERROR(IF(INDEX('ce raw data'!$C$2:$CZ$3000,MATCH(1,INDEX(('ce raw data'!$A$2:$A$3000=C695)*('ce raw data'!$B$2:$B$3000=$B746),,),0),MATCH(D698,'ce raw data'!$C$1:$CZ$1,0))="","-",INDEX('ce raw data'!$C$2:$CZ$3000,MATCH(1,INDEX(('ce raw data'!$A$2:$A$3000=C695)*('ce raw data'!$B$2:$B$3000=$B746),,),0),MATCH(D698,'ce raw data'!$C$1:$CZ$1,0))),"-")</f>
        <v>-</v>
      </c>
      <c r="E746" s="8" t="str">
        <f>IFERROR(IF(INDEX('ce raw data'!$C$2:$CZ$3000,MATCH(1,INDEX(('ce raw data'!$A$2:$A$3000=C695)*('ce raw data'!$B$2:$B$3000=$B746),,),0),MATCH(E698,'ce raw data'!$C$1:$CZ$1,0))="","-",INDEX('ce raw data'!$C$2:$CZ$3000,MATCH(1,INDEX(('ce raw data'!$A$2:$A$3000=C695)*('ce raw data'!$B$2:$B$3000=$B746),,),0),MATCH(E698,'ce raw data'!$C$1:$CZ$1,0))),"-")</f>
        <v>-</v>
      </c>
      <c r="F746" s="8" t="str">
        <f>IFERROR(IF(INDEX('ce raw data'!$C$2:$CZ$3000,MATCH(1,INDEX(('ce raw data'!$A$2:$A$3000=C695)*('ce raw data'!$B$2:$B$3000=$B746),,),0),MATCH(F698,'ce raw data'!$C$1:$CZ$1,0))="","-",INDEX('ce raw data'!$C$2:$CZ$3000,MATCH(1,INDEX(('ce raw data'!$A$2:$A$3000=C695)*('ce raw data'!$B$2:$B$3000=$B746),,),0),MATCH(F698,'ce raw data'!$C$1:$CZ$1,0))),"-")</f>
        <v>-</v>
      </c>
      <c r="G746" s="8" t="str">
        <f>IFERROR(IF(INDEX('ce raw data'!$C$2:$CZ$3000,MATCH(1,INDEX(('ce raw data'!$A$2:$A$3000=C695)*('ce raw data'!$B$2:$B$3000=$B746),,),0),MATCH(G698,'ce raw data'!$C$1:$CZ$1,0))="","-",INDEX('ce raw data'!$C$2:$CZ$3000,MATCH(1,INDEX(('ce raw data'!$A$2:$A$3000=C695)*('ce raw data'!$B$2:$B$3000=$B746),,),0),MATCH(G698,'ce raw data'!$C$1:$CZ$1,0))),"-")</f>
        <v>-</v>
      </c>
      <c r="H746" s="8" t="str">
        <f>IFERROR(IF(INDEX('ce raw data'!$C$2:$CZ$3000,MATCH(1,INDEX(('ce raw data'!$A$2:$A$3000=C695)*('ce raw data'!$B$2:$B$3000=$B746),,),0),MATCH(H698,'ce raw data'!$C$1:$CZ$1,0))="","-",INDEX('ce raw data'!$C$2:$CZ$3000,MATCH(1,INDEX(('ce raw data'!$A$2:$A$3000=C695)*('ce raw data'!$B$2:$B$3000=$B746),,),0),MATCH(H698,'ce raw data'!$C$1:$CZ$1,0))),"-")</f>
        <v>-</v>
      </c>
      <c r="I746" s="8" t="str">
        <f>IFERROR(IF(INDEX('ce raw data'!$C$2:$CZ$3000,MATCH(1,INDEX(('ce raw data'!$A$2:$A$3000=C695)*('ce raw data'!$B$2:$B$3000=$B746),,),0),MATCH(I698,'ce raw data'!$C$1:$CZ$1,0))="","-",INDEX('ce raw data'!$C$2:$CZ$3000,MATCH(1,INDEX(('ce raw data'!$A$2:$A$3000=C695)*('ce raw data'!$B$2:$B$3000=$B746),,),0),MATCH(I698,'ce raw data'!$C$1:$CZ$1,0))),"-")</f>
        <v>-</v>
      </c>
      <c r="J746" s="8" t="str">
        <f>IFERROR(IF(INDEX('ce raw data'!$C$2:$CZ$3000,MATCH(1,INDEX(('ce raw data'!$A$2:$A$3000=C695)*('ce raw data'!$B$2:$B$3000=$B746),,),0),MATCH(J698,'ce raw data'!$C$1:$CZ$1,0))="","-",INDEX('ce raw data'!$C$2:$CZ$3000,MATCH(1,INDEX(('ce raw data'!$A$2:$A$3000=C695)*('ce raw data'!$B$2:$B$3000=$B746),,),0),MATCH(J698,'ce raw data'!$C$1:$CZ$1,0))),"-")</f>
        <v>-</v>
      </c>
      <c r="K746" s="8" t="str">
        <f>IFERROR(IF(INDEX('ce raw data'!$C$2:$CZ$3000,MATCH(1,INDEX(('ce raw data'!$A$2:$A$3000=C695)*('ce raw data'!$B$2:$B$3000=$B746),,),0),MATCH(K698,'ce raw data'!$C$1:$CZ$1,0))="","-",INDEX('ce raw data'!$C$2:$CZ$3000,MATCH(1,INDEX(('ce raw data'!$A$2:$A$3000=C695)*('ce raw data'!$B$2:$B$3000=$B746),,),0),MATCH(K698,'ce raw data'!$C$1:$CZ$1,0))),"-")</f>
        <v>-</v>
      </c>
      <c r="L746" s="8" t="str">
        <f>IFERROR(IF(INDEX('ce raw data'!$C$2:$CZ$3000,MATCH(1,INDEX(('ce raw data'!$A$2:$A$3000=C695)*('ce raw data'!$B$2:$B$3000=$B746),,),0),MATCH(L698,'ce raw data'!$C$1:$CZ$1,0))="","-",INDEX('ce raw data'!$C$2:$CZ$3000,MATCH(1,INDEX(('ce raw data'!$A$2:$A$3000=C695)*('ce raw data'!$B$2:$B$3000=$B746),,),0),MATCH(L698,'ce raw data'!$C$1:$CZ$1,0))),"-")</f>
        <v>-</v>
      </c>
      <c r="M746" s="8" t="str">
        <f>IFERROR(IF(INDEX('ce raw data'!$C$2:$CZ$3000,MATCH(1,INDEX(('ce raw data'!$A$2:$A$3000=C695)*('ce raw data'!$B$2:$B$3000=$B746),,),0),MATCH(M698,'ce raw data'!$C$1:$CZ$1,0))="","-",INDEX('ce raw data'!$C$2:$CZ$3000,MATCH(1,INDEX(('ce raw data'!$A$2:$A$3000=C695)*('ce raw data'!$B$2:$B$3000=$B746),,),0),MATCH(M698,'ce raw data'!$C$1:$CZ$1,0))),"-")</f>
        <v>-</v>
      </c>
      <c r="N746" s="8" t="str">
        <f>IFERROR(IF(INDEX('ce raw data'!$C$2:$CZ$3000,MATCH(1,INDEX(('ce raw data'!$A$2:$A$3000=C695)*('ce raw data'!$B$2:$B$3000=$B746),,),0),MATCH(N698,'ce raw data'!$C$1:$CZ$1,0))="","-",INDEX('ce raw data'!$C$2:$CZ$3000,MATCH(1,INDEX(('ce raw data'!$A$2:$A$3000=C695)*('ce raw data'!$B$2:$B$3000=$B746),,),0),MATCH(N698,'ce raw data'!$C$1:$CZ$1,0))),"-")</f>
        <v>-</v>
      </c>
    </row>
    <row r="747" spans="2:14" hidden="1" x14ac:dyDescent="0.4">
      <c r="B747" s="13"/>
      <c r="C747" s="8" t="str">
        <f>IFERROR(IF(INDEX('ce raw data'!$C$2:$CZ$3000,MATCH(1,INDEX(('ce raw data'!$A$2:$A$3000=C695)*('ce raw data'!$B$2:$B$3000=$B748),,),0),MATCH(SUBSTITUTE(C698,"Allele","Height"),'ce raw data'!$C$1:$CZ$1,0))="","-",INDEX('ce raw data'!$C$2:$CZ$3000,MATCH(1,INDEX(('ce raw data'!$A$2:$A$3000=C695)*('ce raw data'!$B$2:$B$3000=$B748),,),0),MATCH(SUBSTITUTE(C698,"Allele","Height"),'ce raw data'!$C$1:$CZ$1,0))),"-")</f>
        <v>-</v>
      </c>
      <c r="D747" s="8" t="str">
        <f>IFERROR(IF(INDEX('ce raw data'!$C$2:$CZ$3000,MATCH(1,INDEX(('ce raw data'!$A$2:$A$3000=C695)*('ce raw data'!$B$2:$B$3000=$B748),,),0),MATCH(SUBSTITUTE(D698,"Allele","Height"),'ce raw data'!$C$1:$CZ$1,0))="","-",INDEX('ce raw data'!$C$2:$CZ$3000,MATCH(1,INDEX(('ce raw data'!$A$2:$A$3000=C695)*('ce raw data'!$B$2:$B$3000=$B748),,),0),MATCH(SUBSTITUTE(D698,"Allele","Height"),'ce raw data'!$C$1:$CZ$1,0))),"-")</f>
        <v>-</v>
      </c>
      <c r="E747" s="8" t="str">
        <f>IFERROR(IF(INDEX('ce raw data'!$C$2:$CZ$3000,MATCH(1,INDEX(('ce raw data'!$A$2:$A$3000=C695)*('ce raw data'!$B$2:$B$3000=$B748),,),0),MATCH(SUBSTITUTE(E698,"Allele","Height"),'ce raw data'!$C$1:$CZ$1,0))="","-",INDEX('ce raw data'!$C$2:$CZ$3000,MATCH(1,INDEX(('ce raw data'!$A$2:$A$3000=C695)*('ce raw data'!$B$2:$B$3000=$B748),,),0),MATCH(SUBSTITUTE(E698,"Allele","Height"),'ce raw data'!$C$1:$CZ$1,0))),"-")</f>
        <v>-</v>
      </c>
      <c r="F747" s="8" t="str">
        <f>IFERROR(IF(INDEX('ce raw data'!$C$2:$CZ$3000,MATCH(1,INDEX(('ce raw data'!$A$2:$A$3000=C695)*('ce raw data'!$B$2:$B$3000=$B748),,),0),MATCH(SUBSTITUTE(F698,"Allele","Height"),'ce raw data'!$C$1:$CZ$1,0))="","-",INDEX('ce raw data'!$C$2:$CZ$3000,MATCH(1,INDEX(('ce raw data'!$A$2:$A$3000=C695)*('ce raw data'!$B$2:$B$3000=$B748),,),0),MATCH(SUBSTITUTE(F698,"Allele","Height"),'ce raw data'!$C$1:$CZ$1,0))),"-")</f>
        <v>-</v>
      </c>
      <c r="G747" s="8" t="str">
        <f>IFERROR(IF(INDEX('ce raw data'!$C$2:$CZ$3000,MATCH(1,INDEX(('ce raw data'!$A$2:$A$3000=C695)*('ce raw data'!$B$2:$B$3000=$B748),,),0),MATCH(SUBSTITUTE(G698,"Allele","Height"),'ce raw data'!$C$1:$CZ$1,0))="","-",INDEX('ce raw data'!$C$2:$CZ$3000,MATCH(1,INDEX(('ce raw data'!$A$2:$A$3000=C695)*('ce raw data'!$B$2:$B$3000=$B748),,),0),MATCH(SUBSTITUTE(G698,"Allele","Height"),'ce raw data'!$C$1:$CZ$1,0))),"-")</f>
        <v>-</v>
      </c>
      <c r="H747" s="8" t="str">
        <f>IFERROR(IF(INDEX('ce raw data'!$C$2:$CZ$3000,MATCH(1,INDEX(('ce raw data'!$A$2:$A$3000=C695)*('ce raw data'!$B$2:$B$3000=$B748),,),0),MATCH(SUBSTITUTE(H698,"Allele","Height"),'ce raw data'!$C$1:$CZ$1,0))="","-",INDEX('ce raw data'!$C$2:$CZ$3000,MATCH(1,INDEX(('ce raw data'!$A$2:$A$3000=C695)*('ce raw data'!$B$2:$B$3000=$B748),,),0),MATCH(SUBSTITUTE(H698,"Allele","Height"),'ce raw data'!$C$1:$CZ$1,0))),"-")</f>
        <v>-</v>
      </c>
      <c r="I747" s="8" t="str">
        <f>IFERROR(IF(INDEX('ce raw data'!$C$2:$CZ$3000,MATCH(1,INDEX(('ce raw data'!$A$2:$A$3000=C695)*('ce raw data'!$B$2:$B$3000=$B748),,),0),MATCH(SUBSTITUTE(I698,"Allele","Height"),'ce raw data'!$C$1:$CZ$1,0))="","-",INDEX('ce raw data'!$C$2:$CZ$3000,MATCH(1,INDEX(('ce raw data'!$A$2:$A$3000=C695)*('ce raw data'!$B$2:$B$3000=$B748),,),0),MATCH(SUBSTITUTE(I698,"Allele","Height"),'ce raw data'!$C$1:$CZ$1,0))),"-")</f>
        <v>-</v>
      </c>
      <c r="J747" s="8" t="str">
        <f>IFERROR(IF(INDEX('ce raw data'!$C$2:$CZ$3000,MATCH(1,INDEX(('ce raw data'!$A$2:$A$3000=C695)*('ce raw data'!$B$2:$B$3000=$B748),,),0),MATCH(SUBSTITUTE(J698,"Allele","Height"),'ce raw data'!$C$1:$CZ$1,0))="","-",INDEX('ce raw data'!$C$2:$CZ$3000,MATCH(1,INDEX(('ce raw data'!$A$2:$A$3000=C695)*('ce raw data'!$B$2:$B$3000=$B748),,),0),MATCH(SUBSTITUTE(J698,"Allele","Height"),'ce raw data'!$C$1:$CZ$1,0))),"-")</f>
        <v>-</v>
      </c>
      <c r="K747" s="8" t="str">
        <f>IFERROR(IF(INDEX('ce raw data'!$C$2:$CZ$3000,MATCH(1,INDEX(('ce raw data'!$A$2:$A$3000=C695)*('ce raw data'!$B$2:$B$3000=$B748),,),0),MATCH(SUBSTITUTE(K698,"Allele","Height"),'ce raw data'!$C$1:$CZ$1,0))="","-",INDEX('ce raw data'!$C$2:$CZ$3000,MATCH(1,INDEX(('ce raw data'!$A$2:$A$3000=C695)*('ce raw data'!$B$2:$B$3000=$B748),,),0),MATCH(SUBSTITUTE(K698,"Allele","Height"),'ce raw data'!$C$1:$CZ$1,0))),"-")</f>
        <v>-</v>
      </c>
      <c r="L747" s="8" t="str">
        <f>IFERROR(IF(INDEX('ce raw data'!$C$2:$CZ$3000,MATCH(1,INDEX(('ce raw data'!$A$2:$A$3000=C695)*('ce raw data'!$B$2:$B$3000=$B748),,),0),MATCH(SUBSTITUTE(L698,"Allele","Height"),'ce raw data'!$C$1:$CZ$1,0))="","-",INDEX('ce raw data'!$C$2:$CZ$3000,MATCH(1,INDEX(('ce raw data'!$A$2:$A$3000=C695)*('ce raw data'!$B$2:$B$3000=$B748),,),0),MATCH(SUBSTITUTE(L698,"Allele","Height"),'ce raw data'!$C$1:$CZ$1,0))),"-")</f>
        <v>-</v>
      </c>
      <c r="M747" s="8" t="str">
        <f>IFERROR(IF(INDEX('ce raw data'!$C$2:$CZ$3000,MATCH(1,INDEX(('ce raw data'!$A$2:$A$3000=C695)*('ce raw data'!$B$2:$B$3000=$B748),,),0),MATCH(SUBSTITUTE(M698,"Allele","Height"),'ce raw data'!$C$1:$CZ$1,0))="","-",INDEX('ce raw data'!$C$2:$CZ$3000,MATCH(1,INDEX(('ce raw data'!$A$2:$A$3000=C695)*('ce raw data'!$B$2:$B$3000=$B748),,),0),MATCH(SUBSTITUTE(M698,"Allele","Height"),'ce raw data'!$C$1:$CZ$1,0))),"-")</f>
        <v>-</v>
      </c>
      <c r="N747" s="8" t="str">
        <f>IFERROR(IF(INDEX('ce raw data'!$C$2:$CZ$3000,MATCH(1,INDEX(('ce raw data'!$A$2:$A$3000=C695)*('ce raw data'!$B$2:$B$3000=$B748),,),0),MATCH(SUBSTITUTE(N698,"Allele","Height"),'ce raw data'!$C$1:$CZ$1,0))="","-",INDEX('ce raw data'!$C$2:$CZ$3000,MATCH(1,INDEX(('ce raw data'!$A$2:$A$3000=C695)*('ce raw data'!$B$2:$B$3000=$B748),,),0),MATCH(SUBSTITUTE(N698,"Allele","Height"),'ce raw data'!$C$1:$CZ$1,0))),"-")</f>
        <v>-</v>
      </c>
    </row>
    <row r="748" spans="2:14" x14ac:dyDescent="0.4">
      <c r="B748" s="13" t="str">
        <f>'Allele Call Table'!$A$119</f>
        <v>FGA</v>
      </c>
      <c r="C748" s="8" t="str">
        <f>IFERROR(IF(INDEX('ce raw data'!$C$2:$CZ$3000,MATCH(1,INDEX(('ce raw data'!$A$2:$A$3000=C695)*('ce raw data'!$B$2:$B$3000=$B748),,),0),MATCH(C698,'ce raw data'!$C$1:$CZ$1,0))="","-",INDEX('ce raw data'!$C$2:$CZ$3000,MATCH(1,INDEX(('ce raw data'!$A$2:$A$3000=C695)*('ce raw data'!$B$2:$B$3000=$B748),,),0),MATCH(C698,'ce raw data'!$C$1:$CZ$1,0))),"-")</f>
        <v>-</v>
      </c>
      <c r="D748" s="8" t="str">
        <f>IFERROR(IF(INDEX('ce raw data'!$C$2:$CZ$3000,MATCH(1,INDEX(('ce raw data'!$A$2:$A$3000=C695)*('ce raw data'!$B$2:$B$3000=$B748),,),0),MATCH(D698,'ce raw data'!$C$1:$CZ$1,0))="","-",INDEX('ce raw data'!$C$2:$CZ$3000,MATCH(1,INDEX(('ce raw data'!$A$2:$A$3000=C695)*('ce raw data'!$B$2:$B$3000=$B748),,),0),MATCH(D698,'ce raw data'!$C$1:$CZ$1,0))),"-")</f>
        <v>-</v>
      </c>
      <c r="E748" s="8" t="str">
        <f>IFERROR(IF(INDEX('ce raw data'!$C$2:$CZ$3000,MATCH(1,INDEX(('ce raw data'!$A$2:$A$3000=C695)*('ce raw data'!$B$2:$B$3000=$B748),,),0),MATCH(E698,'ce raw data'!$C$1:$CZ$1,0))="","-",INDEX('ce raw data'!$C$2:$CZ$3000,MATCH(1,INDEX(('ce raw data'!$A$2:$A$3000=C695)*('ce raw data'!$B$2:$B$3000=$B748),,),0),MATCH(E698,'ce raw data'!$C$1:$CZ$1,0))),"-")</f>
        <v>-</v>
      </c>
      <c r="F748" s="8" t="str">
        <f>IFERROR(IF(INDEX('ce raw data'!$C$2:$CZ$3000,MATCH(1,INDEX(('ce raw data'!$A$2:$A$3000=C695)*('ce raw data'!$B$2:$B$3000=$B748),,),0),MATCH(F698,'ce raw data'!$C$1:$CZ$1,0))="","-",INDEX('ce raw data'!$C$2:$CZ$3000,MATCH(1,INDEX(('ce raw data'!$A$2:$A$3000=C695)*('ce raw data'!$B$2:$B$3000=$B748),,),0),MATCH(F698,'ce raw data'!$C$1:$CZ$1,0))),"-")</f>
        <v>-</v>
      </c>
      <c r="G748" s="8" t="str">
        <f>IFERROR(IF(INDEX('ce raw data'!$C$2:$CZ$3000,MATCH(1,INDEX(('ce raw data'!$A$2:$A$3000=C695)*('ce raw data'!$B$2:$B$3000=$B748),,),0),MATCH(G698,'ce raw data'!$C$1:$CZ$1,0))="","-",INDEX('ce raw data'!$C$2:$CZ$3000,MATCH(1,INDEX(('ce raw data'!$A$2:$A$3000=C695)*('ce raw data'!$B$2:$B$3000=$B748),,),0),MATCH(G698,'ce raw data'!$C$1:$CZ$1,0))),"-")</f>
        <v>-</v>
      </c>
      <c r="H748" s="8" t="str">
        <f>IFERROR(IF(INDEX('ce raw data'!$C$2:$CZ$3000,MATCH(1,INDEX(('ce raw data'!$A$2:$A$3000=C695)*('ce raw data'!$B$2:$B$3000=$B748),,),0),MATCH(H698,'ce raw data'!$C$1:$CZ$1,0))="","-",INDEX('ce raw data'!$C$2:$CZ$3000,MATCH(1,INDEX(('ce raw data'!$A$2:$A$3000=C695)*('ce raw data'!$B$2:$B$3000=$B748),,),0),MATCH(H698,'ce raw data'!$C$1:$CZ$1,0))),"-")</f>
        <v>-</v>
      </c>
      <c r="I748" s="8" t="str">
        <f>IFERROR(IF(INDEX('ce raw data'!$C$2:$CZ$3000,MATCH(1,INDEX(('ce raw data'!$A$2:$A$3000=C695)*('ce raw data'!$B$2:$B$3000=$B748),,),0),MATCH(I698,'ce raw data'!$C$1:$CZ$1,0))="","-",INDEX('ce raw data'!$C$2:$CZ$3000,MATCH(1,INDEX(('ce raw data'!$A$2:$A$3000=C695)*('ce raw data'!$B$2:$B$3000=$B748),,),0),MATCH(I698,'ce raw data'!$C$1:$CZ$1,0))),"-")</f>
        <v>-</v>
      </c>
      <c r="J748" s="8" t="str">
        <f>IFERROR(IF(INDEX('ce raw data'!$C$2:$CZ$3000,MATCH(1,INDEX(('ce raw data'!$A$2:$A$3000=C695)*('ce raw data'!$B$2:$B$3000=$B748),,),0),MATCH(J698,'ce raw data'!$C$1:$CZ$1,0))="","-",INDEX('ce raw data'!$C$2:$CZ$3000,MATCH(1,INDEX(('ce raw data'!$A$2:$A$3000=C695)*('ce raw data'!$B$2:$B$3000=$B748),,),0),MATCH(J698,'ce raw data'!$C$1:$CZ$1,0))),"-")</f>
        <v>-</v>
      </c>
      <c r="K748" s="8" t="str">
        <f>IFERROR(IF(INDEX('ce raw data'!$C$2:$CZ$3000,MATCH(1,INDEX(('ce raw data'!$A$2:$A$3000=C695)*('ce raw data'!$B$2:$B$3000=$B748),,),0),MATCH(K698,'ce raw data'!$C$1:$CZ$1,0))="","-",INDEX('ce raw data'!$C$2:$CZ$3000,MATCH(1,INDEX(('ce raw data'!$A$2:$A$3000=C695)*('ce raw data'!$B$2:$B$3000=$B748),,),0),MATCH(K698,'ce raw data'!$C$1:$CZ$1,0))),"-")</f>
        <v>-</v>
      </c>
      <c r="L748" s="8" t="str">
        <f>IFERROR(IF(INDEX('ce raw data'!$C$2:$CZ$3000,MATCH(1,INDEX(('ce raw data'!$A$2:$A$3000=C695)*('ce raw data'!$B$2:$B$3000=$B748),,),0),MATCH(L698,'ce raw data'!$C$1:$CZ$1,0))="","-",INDEX('ce raw data'!$C$2:$CZ$3000,MATCH(1,INDEX(('ce raw data'!$A$2:$A$3000=C695)*('ce raw data'!$B$2:$B$3000=$B748),,),0),MATCH(L698,'ce raw data'!$C$1:$CZ$1,0))),"-")</f>
        <v>-</v>
      </c>
      <c r="M748" s="8" t="str">
        <f>IFERROR(IF(INDEX('ce raw data'!$C$2:$CZ$3000,MATCH(1,INDEX(('ce raw data'!$A$2:$A$3000=C695)*('ce raw data'!$B$2:$B$3000=$B748),,),0),MATCH(M698,'ce raw data'!$C$1:$CZ$1,0))="","-",INDEX('ce raw data'!$C$2:$CZ$3000,MATCH(1,INDEX(('ce raw data'!$A$2:$A$3000=C695)*('ce raw data'!$B$2:$B$3000=$B748),,),0),MATCH(M698,'ce raw data'!$C$1:$CZ$1,0))),"-")</f>
        <v>-</v>
      </c>
      <c r="N748" s="8" t="str">
        <f>IFERROR(IF(INDEX('ce raw data'!$C$2:$CZ$3000,MATCH(1,INDEX(('ce raw data'!$A$2:$A$3000=C695)*('ce raw data'!$B$2:$B$3000=$B748),,),0),MATCH(N698,'ce raw data'!$C$1:$CZ$1,0))="","-",INDEX('ce raw data'!$C$2:$CZ$3000,MATCH(1,INDEX(('ce raw data'!$A$2:$A$3000=C695)*('ce raw data'!$B$2:$B$3000=$B748),,),0),MATCH(N698,'ce raw data'!$C$1:$CZ$1,0))),"-")</f>
        <v>-</v>
      </c>
    </row>
    <row r="749" spans="2:14" hidden="1" x14ac:dyDescent="0.4">
      <c r="B749" s="13"/>
      <c r="C749" s="8" t="str">
        <f>IFERROR(IF(INDEX('ce raw data'!$C$2:$CZ$3000,MATCH(1,INDEX(('ce raw data'!$A$2:$A$3000=C695)*('ce raw data'!$B$2:$B$3000=$B750),,),0),MATCH(SUBSTITUTE(C698,"Allele","Height"),'ce raw data'!$C$1:$CZ$1,0))="","-",INDEX('ce raw data'!$C$2:$CZ$3000,MATCH(1,INDEX(('ce raw data'!$A$2:$A$3000=C695)*('ce raw data'!$B$2:$B$3000=$B750),,),0),MATCH(SUBSTITUTE(C698,"Allele","Height"),'ce raw data'!$C$1:$CZ$1,0))),"-")</f>
        <v>-</v>
      </c>
      <c r="D749" s="8" t="str">
        <f>IFERROR(IF(INDEX('ce raw data'!$C$2:$CZ$3000,MATCH(1,INDEX(('ce raw data'!$A$2:$A$3000=C695)*('ce raw data'!$B$2:$B$3000=$B750),,),0),MATCH(SUBSTITUTE(D698,"Allele","Height"),'ce raw data'!$C$1:$CZ$1,0))="","-",INDEX('ce raw data'!$C$2:$CZ$3000,MATCH(1,INDEX(('ce raw data'!$A$2:$A$3000=C695)*('ce raw data'!$B$2:$B$3000=$B750),,),0),MATCH(SUBSTITUTE(D698,"Allele","Height"),'ce raw data'!$C$1:$CZ$1,0))),"-")</f>
        <v>-</v>
      </c>
      <c r="E749" s="8" t="str">
        <f>IFERROR(IF(INDEX('ce raw data'!$C$2:$CZ$3000,MATCH(1,INDEX(('ce raw data'!$A$2:$A$3000=C695)*('ce raw data'!$B$2:$B$3000=$B750),,),0),MATCH(SUBSTITUTE(E698,"Allele","Height"),'ce raw data'!$C$1:$CZ$1,0))="","-",INDEX('ce raw data'!$C$2:$CZ$3000,MATCH(1,INDEX(('ce raw data'!$A$2:$A$3000=C695)*('ce raw data'!$B$2:$B$3000=$B750),,),0),MATCH(SUBSTITUTE(E698,"Allele","Height"),'ce raw data'!$C$1:$CZ$1,0))),"-")</f>
        <v>-</v>
      </c>
      <c r="F749" s="8" t="str">
        <f>IFERROR(IF(INDEX('ce raw data'!$C$2:$CZ$3000,MATCH(1,INDEX(('ce raw data'!$A$2:$A$3000=C695)*('ce raw data'!$B$2:$B$3000=$B750),,),0),MATCH(SUBSTITUTE(F698,"Allele","Height"),'ce raw data'!$C$1:$CZ$1,0))="","-",INDEX('ce raw data'!$C$2:$CZ$3000,MATCH(1,INDEX(('ce raw data'!$A$2:$A$3000=C695)*('ce raw data'!$B$2:$B$3000=$B750),,),0),MATCH(SUBSTITUTE(F698,"Allele","Height"),'ce raw data'!$C$1:$CZ$1,0))),"-")</f>
        <v>-</v>
      </c>
      <c r="G749" s="8" t="str">
        <f>IFERROR(IF(INDEX('ce raw data'!$C$2:$CZ$3000,MATCH(1,INDEX(('ce raw data'!$A$2:$A$3000=C695)*('ce raw data'!$B$2:$B$3000=$B750),,),0),MATCH(SUBSTITUTE(G698,"Allele","Height"),'ce raw data'!$C$1:$CZ$1,0))="","-",INDEX('ce raw data'!$C$2:$CZ$3000,MATCH(1,INDEX(('ce raw data'!$A$2:$A$3000=C695)*('ce raw data'!$B$2:$B$3000=$B750),,),0),MATCH(SUBSTITUTE(G698,"Allele","Height"),'ce raw data'!$C$1:$CZ$1,0))),"-")</f>
        <v>-</v>
      </c>
      <c r="H749" s="8" t="str">
        <f>IFERROR(IF(INDEX('ce raw data'!$C$2:$CZ$3000,MATCH(1,INDEX(('ce raw data'!$A$2:$A$3000=C695)*('ce raw data'!$B$2:$B$3000=$B750),,),0),MATCH(SUBSTITUTE(H698,"Allele","Height"),'ce raw data'!$C$1:$CZ$1,0))="","-",INDEX('ce raw data'!$C$2:$CZ$3000,MATCH(1,INDEX(('ce raw data'!$A$2:$A$3000=C695)*('ce raw data'!$B$2:$B$3000=$B750),,),0),MATCH(SUBSTITUTE(H698,"Allele","Height"),'ce raw data'!$C$1:$CZ$1,0))),"-")</f>
        <v>-</v>
      </c>
      <c r="I749" s="8" t="str">
        <f>IFERROR(IF(INDEX('ce raw data'!$C$2:$CZ$3000,MATCH(1,INDEX(('ce raw data'!$A$2:$A$3000=C695)*('ce raw data'!$B$2:$B$3000=$B750),,),0),MATCH(SUBSTITUTE(I698,"Allele","Height"),'ce raw data'!$C$1:$CZ$1,0))="","-",INDEX('ce raw data'!$C$2:$CZ$3000,MATCH(1,INDEX(('ce raw data'!$A$2:$A$3000=C695)*('ce raw data'!$B$2:$B$3000=$B750),,),0),MATCH(SUBSTITUTE(I698,"Allele","Height"),'ce raw data'!$C$1:$CZ$1,0))),"-")</f>
        <v>-</v>
      </c>
      <c r="J749" s="8" t="str">
        <f>IFERROR(IF(INDEX('ce raw data'!$C$2:$CZ$3000,MATCH(1,INDEX(('ce raw data'!$A$2:$A$3000=C695)*('ce raw data'!$B$2:$B$3000=$B750),,),0),MATCH(SUBSTITUTE(J698,"Allele","Height"),'ce raw data'!$C$1:$CZ$1,0))="","-",INDEX('ce raw data'!$C$2:$CZ$3000,MATCH(1,INDEX(('ce raw data'!$A$2:$A$3000=C695)*('ce raw data'!$B$2:$B$3000=$B750),,),0),MATCH(SUBSTITUTE(J698,"Allele","Height"),'ce raw data'!$C$1:$CZ$1,0))),"-")</f>
        <v>-</v>
      </c>
      <c r="K749" s="8" t="str">
        <f>IFERROR(IF(INDEX('ce raw data'!$C$2:$CZ$3000,MATCH(1,INDEX(('ce raw data'!$A$2:$A$3000=C695)*('ce raw data'!$B$2:$B$3000=$B750),,),0),MATCH(SUBSTITUTE(K698,"Allele","Height"),'ce raw data'!$C$1:$CZ$1,0))="","-",INDEX('ce raw data'!$C$2:$CZ$3000,MATCH(1,INDEX(('ce raw data'!$A$2:$A$3000=C695)*('ce raw data'!$B$2:$B$3000=$B750),,),0),MATCH(SUBSTITUTE(K698,"Allele","Height"),'ce raw data'!$C$1:$CZ$1,0))),"-")</f>
        <v>-</v>
      </c>
      <c r="L749" s="8" t="str">
        <f>IFERROR(IF(INDEX('ce raw data'!$C$2:$CZ$3000,MATCH(1,INDEX(('ce raw data'!$A$2:$A$3000=C695)*('ce raw data'!$B$2:$B$3000=$B750),,),0),MATCH(SUBSTITUTE(L698,"Allele","Height"),'ce raw data'!$C$1:$CZ$1,0))="","-",INDEX('ce raw data'!$C$2:$CZ$3000,MATCH(1,INDEX(('ce raw data'!$A$2:$A$3000=C695)*('ce raw data'!$B$2:$B$3000=$B750),,),0),MATCH(SUBSTITUTE(L698,"Allele","Height"),'ce raw data'!$C$1:$CZ$1,0))),"-")</f>
        <v>-</v>
      </c>
      <c r="M749" s="8" t="str">
        <f>IFERROR(IF(INDEX('ce raw data'!$C$2:$CZ$3000,MATCH(1,INDEX(('ce raw data'!$A$2:$A$3000=C695)*('ce raw data'!$B$2:$B$3000=$B750),,),0),MATCH(SUBSTITUTE(M698,"Allele","Height"),'ce raw data'!$C$1:$CZ$1,0))="","-",INDEX('ce raw data'!$C$2:$CZ$3000,MATCH(1,INDEX(('ce raw data'!$A$2:$A$3000=C695)*('ce raw data'!$B$2:$B$3000=$B750),,),0),MATCH(SUBSTITUTE(M698,"Allele","Height"),'ce raw data'!$C$1:$CZ$1,0))),"-")</f>
        <v>-</v>
      </c>
      <c r="N749" s="8" t="str">
        <f>IFERROR(IF(INDEX('ce raw data'!$C$2:$CZ$3000,MATCH(1,INDEX(('ce raw data'!$A$2:$A$3000=C695)*('ce raw data'!$B$2:$B$3000=$B750),,),0),MATCH(SUBSTITUTE(N698,"Allele","Height"),'ce raw data'!$C$1:$CZ$1,0))="","-",INDEX('ce raw data'!$C$2:$CZ$3000,MATCH(1,INDEX(('ce raw data'!$A$2:$A$3000=C695)*('ce raw data'!$B$2:$B$3000=$B750),,),0),MATCH(SUBSTITUTE(N698,"Allele","Height"),'ce raw data'!$C$1:$CZ$1,0))),"-")</f>
        <v>-</v>
      </c>
    </row>
    <row r="750" spans="2:14" x14ac:dyDescent="0.4">
      <c r="B750" s="13" t="str">
        <f>'Allele Call Table'!$A$121</f>
        <v>DYS576</v>
      </c>
      <c r="C750" s="8" t="str">
        <f>IFERROR(IF(INDEX('ce raw data'!$C$2:$CZ$3000,MATCH(1,INDEX(('ce raw data'!$A$2:$A$3000=C695)*('ce raw data'!$B$2:$B$3000=$B750),,),0),MATCH(C698,'ce raw data'!$C$1:$CZ$1,0))="","-",INDEX('ce raw data'!$C$2:$CZ$3000,MATCH(1,INDEX(('ce raw data'!$A$2:$A$3000=C695)*('ce raw data'!$B$2:$B$3000=$B750),,),0),MATCH(C698,'ce raw data'!$C$1:$CZ$1,0))),"-")</f>
        <v>-</v>
      </c>
      <c r="D750" s="8" t="str">
        <f>IFERROR(IF(INDEX('ce raw data'!$C$2:$CZ$3000,MATCH(1,INDEX(('ce raw data'!$A$2:$A$3000=C695)*('ce raw data'!$B$2:$B$3000=$B750),,),0),MATCH(D698,'ce raw data'!$C$1:$CZ$1,0))="","-",INDEX('ce raw data'!$C$2:$CZ$3000,MATCH(1,INDEX(('ce raw data'!$A$2:$A$3000=C695)*('ce raw data'!$B$2:$B$3000=$B750),,),0),MATCH(D698,'ce raw data'!$C$1:$CZ$1,0))),"-")</f>
        <v>-</v>
      </c>
      <c r="E750" s="8" t="str">
        <f>IFERROR(IF(INDEX('ce raw data'!$C$2:$CZ$3000,MATCH(1,INDEX(('ce raw data'!$A$2:$A$3000=C695)*('ce raw data'!$B$2:$B$3000=$B750),,),0),MATCH(E698,'ce raw data'!$C$1:$CZ$1,0))="","-",INDEX('ce raw data'!$C$2:$CZ$3000,MATCH(1,INDEX(('ce raw data'!$A$2:$A$3000=C695)*('ce raw data'!$B$2:$B$3000=$B750),,),0),MATCH(E698,'ce raw data'!$C$1:$CZ$1,0))),"-")</f>
        <v>-</v>
      </c>
      <c r="F750" s="8" t="str">
        <f>IFERROR(IF(INDEX('ce raw data'!$C$2:$CZ$3000,MATCH(1,INDEX(('ce raw data'!$A$2:$A$3000=C695)*('ce raw data'!$B$2:$B$3000=$B750),,),0),MATCH(F698,'ce raw data'!$C$1:$CZ$1,0))="","-",INDEX('ce raw data'!$C$2:$CZ$3000,MATCH(1,INDEX(('ce raw data'!$A$2:$A$3000=C695)*('ce raw data'!$B$2:$B$3000=$B750),,),0),MATCH(F698,'ce raw data'!$C$1:$CZ$1,0))),"-")</f>
        <v>-</v>
      </c>
      <c r="G750" s="8" t="str">
        <f>IFERROR(IF(INDEX('ce raw data'!$C$2:$CZ$3000,MATCH(1,INDEX(('ce raw data'!$A$2:$A$3000=C695)*('ce raw data'!$B$2:$B$3000=$B750),,),0),MATCH(G698,'ce raw data'!$C$1:$CZ$1,0))="","-",INDEX('ce raw data'!$C$2:$CZ$3000,MATCH(1,INDEX(('ce raw data'!$A$2:$A$3000=C695)*('ce raw data'!$B$2:$B$3000=$B750),,),0),MATCH(G698,'ce raw data'!$C$1:$CZ$1,0))),"-")</f>
        <v>-</v>
      </c>
      <c r="H750" s="8" t="str">
        <f>IFERROR(IF(INDEX('ce raw data'!$C$2:$CZ$3000,MATCH(1,INDEX(('ce raw data'!$A$2:$A$3000=C695)*('ce raw data'!$B$2:$B$3000=$B750),,),0),MATCH(H698,'ce raw data'!$C$1:$CZ$1,0))="","-",INDEX('ce raw data'!$C$2:$CZ$3000,MATCH(1,INDEX(('ce raw data'!$A$2:$A$3000=C695)*('ce raw data'!$B$2:$B$3000=$B750),,),0),MATCH(H698,'ce raw data'!$C$1:$CZ$1,0))),"-")</f>
        <v>-</v>
      </c>
      <c r="I750" s="8" t="str">
        <f>IFERROR(IF(INDEX('ce raw data'!$C$2:$CZ$3000,MATCH(1,INDEX(('ce raw data'!$A$2:$A$3000=C695)*('ce raw data'!$B$2:$B$3000=$B750),,),0),MATCH(I698,'ce raw data'!$C$1:$CZ$1,0))="","-",INDEX('ce raw data'!$C$2:$CZ$3000,MATCH(1,INDEX(('ce raw data'!$A$2:$A$3000=C695)*('ce raw data'!$B$2:$B$3000=$B750),,),0),MATCH(I698,'ce raw data'!$C$1:$CZ$1,0))),"-")</f>
        <v>-</v>
      </c>
      <c r="J750" s="8" t="str">
        <f>IFERROR(IF(INDEX('ce raw data'!$C$2:$CZ$3000,MATCH(1,INDEX(('ce raw data'!$A$2:$A$3000=C695)*('ce raw data'!$B$2:$B$3000=$B750),,),0),MATCH(J698,'ce raw data'!$C$1:$CZ$1,0))="","-",INDEX('ce raw data'!$C$2:$CZ$3000,MATCH(1,INDEX(('ce raw data'!$A$2:$A$3000=C695)*('ce raw data'!$B$2:$B$3000=$B750),,),0),MATCH(J698,'ce raw data'!$C$1:$CZ$1,0))),"-")</f>
        <v>-</v>
      </c>
      <c r="K750" s="8" t="str">
        <f>IFERROR(IF(INDEX('ce raw data'!$C$2:$CZ$3000,MATCH(1,INDEX(('ce raw data'!$A$2:$A$3000=C695)*('ce raw data'!$B$2:$B$3000=$B750),,),0),MATCH(K698,'ce raw data'!$C$1:$CZ$1,0))="","-",INDEX('ce raw data'!$C$2:$CZ$3000,MATCH(1,INDEX(('ce raw data'!$A$2:$A$3000=C695)*('ce raw data'!$B$2:$B$3000=$B750),,),0),MATCH(K698,'ce raw data'!$C$1:$CZ$1,0))),"-")</f>
        <v>-</v>
      </c>
      <c r="L750" s="8" t="str">
        <f>IFERROR(IF(INDEX('ce raw data'!$C$2:$CZ$3000,MATCH(1,INDEX(('ce raw data'!$A$2:$A$3000=C695)*('ce raw data'!$B$2:$B$3000=$B750),,),0),MATCH(L698,'ce raw data'!$C$1:$CZ$1,0))="","-",INDEX('ce raw data'!$C$2:$CZ$3000,MATCH(1,INDEX(('ce raw data'!$A$2:$A$3000=C695)*('ce raw data'!$B$2:$B$3000=$B750),,),0),MATCH(L698,'ce raw data'!$C$1:$CZ$1,0))),"-")</f>
        <v>-</v>
      </c>
      <c r="M750" s="8" t="str">
        <f>IFERROR(IF(INDEX('ce raw data'!$C$2:$CZ$3000,MATCH(1,INDEX(('ce raw data'!$A$2:$A$3000=C695)*('ce raw data'!$B$2:$B$3000=$B750),,),0),MATCH(M698,'ce raw data'!$C$1:$CZ$1,0))="","-",INDEX('ce raw data'!$C$2:$CZ$3000,MATCH(1,INDEX(('ce raw data'!$A$2:$A$3000=C695)*('ce raw data'!$B$2:$B$3000=$B750),,),0),MATCH(M698,'ce raw data'!$C$1:$CZ$1,0))),"-")</f>
        <v>-</v>
      </c>
      <c r="N750" s="8" t="str">
        <f>IFERROR(IF(INDEX('ce raw data'!$C$2:$CZ$3000,MATCH(1,INDEX(('ce raw data'!$A$2:$A$3000=C695)*('ce raw data'!$B$2:$B$3000=$B750),,),0),MATCH(N698,'ce raw data'!$C$1:$CZ$1,0))="","-",INDEX('ce raw data'!$C$2:$CZ$3000,MATCH(1,INDEX(('ce raw data'!$A$2:$A$3000=C695)*('ce raw data'!$B$2:$B$3000=$B750),,),0),MATCH(N698,'ce raw data'!$C$1:$CZ$1,0))),"-")</f>
        <v>-</v>
      </c>
    </row>
    <row r="751" spans="2:14" hidden="1" x14ac:dyDescent="0.4">
      <c r="B751" s="13"/>
      <c r="C751" s="8" t="str">
        <f>IFERROR(IF(INDEX('ce raw data'!$C$2:$CZ$3000,MATCH(1,INDEX(('ce raw data'!$A$2:$A$3000=C695)*('ce raw data'!$B$2:$B$3000=$B752),,),0),MATCH(SUBSTITUTE(C698,"Allele","Height"),'ce raw data'!$C$1:$CZ$1,0))="","-",INDEX('ce raw data'!$C$2:$CZ$3000,MATCH(1,INDEX(('ce raw data'!$A$2:$A$3000=C695)*('ce raw data'!$B$2:$B$3000=$B752),,),0),MATCH(SUBSTITUTE(C698,"Allele","Height"),'ce raw data'!$C$1:$CZ$1,0))),"-")</f>
        <v>-</v>
      </c>
      <c r="D751" s="8" t="str">
        <f>IFERROR(IF(INDEX('ce raw data'!$C$2:$CZ$3000,MATCH(1,INDEX(('ce raw data'!$A$2:$A$3000=C695)*('ce raw data'!$B$2:$B$3000=$B752),,),0),MATCH(SUBSTITUTE(D698,"Allele","Height"),'ce raw data'!$C$1:$CZ$1,0))="","-",INDEX('ce raw data'!$C$2:$CZ$3000,MATCH(1,INDEX(('ce raw data'!$A$2:$A$3000=C695)*('ce raw data'!$B$2:$B$3000=$B752),,),0),MATCH(SUBSTITUTE(D698,"Allele","Height"),'ce raw data'!$C$1:$CZ$1,0))),"-")</f>
        <v>-</v>
      </c>
      <c r="E751" s="8" t="str">
        <f>IFERROR(IF(INDEX('ce raw data'!$C$2:$CZ$3000,MATCH(1,INDEX(('ce raw data'!$A$2:$A$3000=C695)*('ce raw data'!$B$2:$B$3000=$B752),,),0),MATCH(SUBSTITUTE(E698,"Allele","Height"),'ce raw data'!$C$1:$CZ$1,0))="","-",INDEX('ce raw data'!$C$2:$CZ$3000,MATCH(1,INDEX(('ce raw data'!$A$2:$A$3000=C695)*('ce raw data'!$B$2:$B$3000=$B752),,),0),MATCH(SUBSTITUTE(E698,"Allele","Height"),'ce raw data'!$C$1:$CZ$1,0))),"-")</f>
        <v>-</v>
      </c>
      <c r="F751" s="8" t="str">
        <f>IFERROR(IF(INDEX('ce raw data'!$C$2:$CZ$3000,MATCH(1,INDEX(('ce raw data'!$A$2:$A$3000=C695)*('ce raw data'!$B$2:$B$3000=$B752),,),0),MATCH(SUBSTITUTE(F698,"Allele","Height"),'ce raw data'!$C$1:$CZ$1,0))="","-",INDEX('ce raw data'!$C$2:$CZ$3000,MATCH(1,INDEX(('ce raw data'!$A$2:$A$3000=C695)*('ce raw data'!$B$2:$B$3000=$B752),,),0),MATCH(SUBSTITUTE(F698,"Allele","Height"),'ce raw data'!$C$1:$CZ$1,0))),"-")</f>
        <v>-</v>
      </c>
      <c r="G751" s="8" t="str">
        <f>IFERROR(IF(INDEX('ce raw data'!$C$2:$CZ$3000,MATCH(1,INDEX(('ce raw data'!$A$2:$A$3000=C695)*('ce raw data'!$B$2:$B$3000=$B752),,),0),MATCH(SUBSTITUTE(G698,"Allele","Height"),'ce raw data'!$C$1:$CZ$1,0))="","-",INDEX('ce raw data'!$C$2:$CZ$3000,MATCH(1,INDEX(('ce raw data'!$A$2:$A$3000=C695)*('ce raw data'!$B$2:$B$3000=$B752),,),0),MATCH(SUBSTITUTE(G698,"Allele","Height"),'ce raw data'!$C$1:$CZ$1,0))),"-")</f>
        <v>-</v>
      </c>
      <c r="H751" s="8" t="str">
        <f>IFERROR(IF(INDEX('ce raw data'!$C$2:$CZ$3000,MATCH(1,INDEX(('ce raw data'!$A$2:$A$3000=C695)*('ce raw data'!$B$2:$B$3000=$B752),,),0),MATCH(SUBSTITUTE(H698,"Allele","Height"),'ce raw data'!$C$1:$CZ$1,0))="","-",INDEX('ce raw data'!$C$2:$CZ$3000,MATCH(1,INDEX(('ce raw data'!$A$2:$A$3000=C695)*('ce raw data'!$B$2:$B$3000=$B752),,),0),MATCH(SUBSTITUTE(H698,"Allele","Height"),'ce raw data'!$C$1:$CZ$1,0))),"-")</f>
        <v>-</v>
      </c>
      <c r="I751" s="8" t="str">
        <f>IFERROR(IF(INDEX('ce raw data'!$C$2:$CZ$3000,MATCH(1,INDEX(('ce raw data'!$A$2:$A$3000=C695)*('ce raw data'!$B$2:$B$3000=$B752),,),0),MATCH(SUBSTITUTE(I698,"Allele","Height"),'ce raw data'!$C$1:$CZ$1,0))="","-",INDEX('ce raw data'!$C$2:$CZ$3000,MATCH(1,INDEX(('ce raw data'!$A$2:$A$3000=C695)*('ce raw data'!$B$2:$B$3000=$B752),,),0),MATCH(SUBSTITUTE(I698,"Allele","Height"),'ce raw data'!$C$1:$CZ$1,0))),"-")</f>
        <v>-</v>
      </c>
      <c r="J751" s="8" t="str">
        <f>IFERROR(IF(INDEX('ce raw data'!$C$2:$CZ$3000,MATCH(1,INDEX(('ce raw data'!$A$2:$A$3000=C695)*('ce raw data'!$B$2:$B$3000=$B752),,),0),MATCH(SUBSTITUTE(J698,"Allele","Height"),'ce raw data'!$C$1:$CZ$1,0))="","-",INDEX('ce raw data'!$C$2:$CZ$3000,MATCH(1,INDEX(('ce raw data'!$A$2:$A$3000=C695)*('ce raw data'!$B$2:$B$3000=$B752),,),0),MATCH(SUBSTITUTE(J698,"Allele","Height"),'ce raw data'!$C$1:$CZ$1,0))),"-")</f>
        <v>-</v>
      </c>
      <c r="K751" s="8" t="str">
        <f>IFERROR(IF(INDEX('ce raw data'!$C$2:$CZ$3000,MATCH(1,INDEX(('ce raw data'!$A$2:$A$3000=C695)*('ce raw data'!$B$2:$B$3000=$B752),,),0),MATCH(SUBSTITUTE(K698,"Allele","Height"),'ce raw data'!$C$1:$CZ$1,0))="","-",INDEX('ce raw data'!$C$2:$CZ$3000,MATCH(1,INDEX(('ce raw data'!$A$2:$A$3000=C695)*('ce raw data'!$B$2:$B$3000=$B752),,),0),MATCH(SUBSTITUTE(K698,"Allele","Height"),'ce raw data'!$C$1:$CZ$1,0))),"-")</f>
        <v>-</v>
      </c>
      <c r="L751" s="8" t="str">
        <f>IFERROR(IF(INDEX('ce raw data'!$C$2:$CZ$3000,MATCH(1,INDEX(('ce raw data'!$A$2:$A$3000=C695)*('ce raw data'!$B$2:$B$3000=$B752),,),0),MATCH(SUBSTITUTE(L698,"Allele","Height"),'ce raw data'!$C$1:$CZ$1,0))="","-",INDEX('ce raw data'!$C$2:$CZ$3000,MATCH(1,INDEX(('ce raw data'!$A$2:$A$3000=C695)*('ce raw data'!$B$2:$B$3000=$B752),,),0),MATCH(SUBSTITUTE(L698,"Allele","Height"),'ce raw data'!$C$1:$CZ$1,0))),"-")</f>
        <v>-</v>
      </c>
      <c r="M751" s="8" t="str">
        <f>IFERROR(IF(INDEX('ce raw data'!$C$2:$CZ$3000,MATCH(1,INDEX(('ce raw data'!$A$2:$A$3000=C695)*('ce raw data'!$B$2:$B$3000=$B752),,),0),MATCH(SUBSTITUTE(M698,"Allele","Height"),'ce raw data'!$C$1:$CZ$1,0))="","-",INDEX('ce raw data'!$C$2:$CZ$3000,MATCH(1,INDEX(('ce raw data'!$A$2:$A$3000=C695)*('ce raw data'!$B$2:$B$3000=$B752),,),0),MATCH(SUBSTITUTE(M698,"Allele","Height"),'ce raw data'!$C$1:$CZ$1,0))),"-")</f>
        <v>-</v>
      </c>
      <c r="N751" s="8" t="str">
        <f>IFERROR(IF(INDEX('ce raw data'!$C$2:$CZ$3000,MATCH(1,INDEX(('ce raw data'!$A$2:$A$3000=C695)*('ce raw data'!$B$2:$B$3000=$B752),,),0),MATCH(SUBSTITUTE(N698,"Allele","Height"),'ce raw data'!$C$1:$CZ$1,0))="","-",INDEX('ce raw data'!$C$2:$CZ$3000,MATCH(1,INDEX(('ce raw data'!$A$2:$A$3000=C695)*('ce raw data'!$B$2:$B$3000=$B752),,),0),MATCH(SUBSTITUTE(N698,"Allele","Height"),'ce raw data'!$C$1:$CZ$1,0))),"-")</f>
        <v>-</v>
      </c>
    </row>
    <row r="752" spans="2:14" x14ac:dyDescent="0.4">
      <c r="B752" s="13" t="str">
        <f>'Allele Call Table'!$A$123</f>
        <v>DYS570</v>
      </c>
      <c r="C752" s="8" t="str">
        <f>IFERROR(IF(INDEX('ce raw data'!$C$2:$CZ$3000,MATCH(1,INDEX(('ce raw data'!$A$2:$A$3000=C695)*('ce raw data'!$B$2:$B$3000=$B752),,),0),MATCH(C698,'ce raw data'!$C$1:$CZ$1,0))="","-",INDEX('ce raw data'!$C$2:$CZ$3000,MATCH(1,INDEX(('ce raw data'!$A$2:$A$3000=C695)*('ce raw data'!$B$2:$B$3000=$B752),,),0),MATCH(C698,'ce raw data'!$C$1:$CZ$1,0))),"-")</f>
        <v>-</v>
      </c>
      <c r="D752" s="8" t="str">
        <f>IFERROR(IF(INDEX('ce raw data'!$C$2:$CZ$3000,MATCH(1,INDEX(('ce raw data'!$A$2:$A$3000=C695)*('ce raw data'!$B$2:$B$3000=$B752),,),0),MATCH(D698,'ce raw data'!$C$1:$CZ$1,0))="","-",INDEX('ce raw data'!$C$2:$CZ$3000,MATCH(1,INDEX(('ce raw data'!$A$2:$A$3000=C695)*('ce raw data'!$B$2:$B$3000=$B752),,),0),MATCH(D698,'ce raw data'!$C$1:$CZ$1,0))),"-")</f>
        <v>-</v>
      </c>
      <c r="E752" s="8" t="str">
        <f>IFERROR(IF(INDEX('ce raw data'!$C$2:$CZ$3000,MATCH(1,INDEX(('ce raw data'!$A$2:$A$3000=C695)*('ce raw data'!$B$2:$B$3000=$B752),,),0),MATCH(E698,'ce raw data'!$C$1:$CZ$1,0))="","-",INDEX('ce raw data'!$C$2:$CZ$3000,MATCH(1,INDEX(('ce raw data'!$A$2:$A$3000=C695)*('ce raw data'!$B$2:$B$3000=$B752),,),0),MATCH(E698,'ce raw data'!$C$1:$CZ$1,0))),"-")</f>
        <v>-</v>
      </c>
      <c r="F752" s="8" t="str">
        <f>IFERROR(IF(INDEX('ce raw data'!$C$2:$CZ$3000,MATCH(1,INDEX(('ce raw data'!$A$2:$A$3000=C695)*('ce raw data'!$B$2:$B$3000=$B752),,),0),MATCH(F698,'ce raw data'!$C$1:$CZ$1,0))="","-",INDEX('ce raw data'!$C$2:$CZ$3000,MATCH(1,INDEX(('ce raw data'!$A$2:$A$3000=C695)*('ce raw data'!$B$2:$B$3000=$B752),,),0),MATCH(F698,'ce raw data'!$C$1:$CZ$1,0))),"-")</f>
        <v>-</v>
      </c>
      <c r="G752" s="8" t="str">
        <f>IFERROR(IF(INDEX('ce raw data'!$C$2:$CZ$3000,MATCH(1,INDEX(('ce raw data'!$A$2:$A$3000=C695)*('ce raw data'!$B$2:$B$3000=$B752),,),0),MATCH(G698,'ce raw data'!$C$1:$CZ$1,0))="","-",INDEX('ce raw data'!$C$2:$CZ$3000,MATCH(1,INDEX(('ce raw data'!$A$2:$A$3000=C695)*('ce raw data'!$B$2:$B$3000=$B752),,),0),MATCH(G698,'ce raw data'!$C$1:$CZ$1,0))),"-")</f>
        <v>-</v>
      </c>
      <c r="H752" s="8" t="str">
        <f>IFERROR(IF(INDEX('ce raw data'!$C$2:$CZ$3000,MATCH(1,INDEX(('ce raw data'!$A$2:$A$3000=C695)*('ce raw data'!$B$2:$B$3000=$B752),,),0),MATCH(H698,'ce raw data'!$C$1:$CZ$1,0))="","-",INDEX('ce raw data'!$C$2:$CZ$3000,MATCH(1,INDEX(('ce raw data'!$A$2:$A$3000=C695)*('ce raw data'!$B$2:$B$3000=$B752),,),0),MATCH(H698,'ce raw data'!$C$1:$CZ$1,0))),"-")</f>
        <v>-</v>
      </c>
      <c r="I752" s="8" t="str">
        <f>IFERROR(IF(INDEX('ce raw data'!$C$2:$CZ$3000,MATCH(1,INDEX(('ce raw data'!$A$2:$A$3000=C695)*('ce raw data'!$B$2:$B$3000=$B752),,),0),MATCH(I698,'ce raw data'!$C$1:$CZ$1,0))="","-",INDEX('ce raw data'!$C$2:$CZ$3000,MATCH(1,INDEX(('ce raw data'!$A$2:$A$3000=C695)*('ce raw data'!$B$2:$B$3000=$B752),,),0),MATCH(I698,'ce raw data'!$C$1:$CZ$1,0))),"-")</f>
        <v>-</v>
      </c>
      <c r="J752" s="8" t="str">
        <f>IFERROR(IF(INDEX('ce raw data'!$C$2:$CZ$3000,MATCH(1,INDEX(('ce raw data'!$A$2:$A$3000=C695)*('ce raw data'!$B$2:$B$3000=$B752),,),0),MATCH(J698,'ce raw data'!$C$1:$CZ$1,0))="","-",INDEX('ce raw data'!$C$2:$CZ$3000,MATCH(1,INDEX(('ce raw data'!$A$2:$A$3000=C695)*('ce raw data'!$B$2:$B$3000=$B752),,),0),MATCH(J698,'ce raw data'!$C$1:$CZ$1,0))),"-")</f>
        <v>-</v>
      </c>
      <c r="K752" s="8" t="str">
        <f>IFERROR(IF(INDEX('ce raw data'!$C$2:$CZ$3000,MATCH(1,INDEX(('ce raw data'!$A$2:$A$3000=C695)*('ce raw data'!$B$2:$B$3000=$B752),,),0),MATCH(K698,'ce raw data'!$C$1:$CZ$1,0))="","-",INDEX('ce raw data'!$C$2:$CZ$3000,MATCH(1,INDEX(('ce raw data'!$A$2:$A$3000=C695)*('ce raw data'!$B$2:$B$3000=$B752),,),0),MATCH(K698,'ce raw data'!$C$1:$CZ$1,0))),"-")</f>
        <v>-</v>
      </c>
      <c r="L752" s="8" t="str">
        <f>IFERROR(IF(INDEX('ce raw data'!$C$2:$CZ$3000,MATCH(1,INDEX(('ce raw data'!$A$2:$A$3000=C695)*('ce raw data'!$B$2:$B$3000=$B752),,),0),MATCH(L698,'ce raw data'!$C$1:$CZ$1,0))="","-",INDEX('ce raw data'!$C$2:$CZ$3000,MATCH(1,INDEX(('ce raw data'!$A$2:$A$3000=C695)*('ce raw data'!$B$2:$B$3000=$B752),,),0),MATCH(L698,'ce raw data'!$C$1:$CZ$1,0))),"-")</f>
        <v>-</v>
      </c>
      <c r="M752" s="8" t="str">
        <f>IFERROR(IF(INDEX('ce raw data'!$C$2:$CZ$3000,MATCH(1,INDEX(('ce raw data'!$A$2:$A$3000=C695)*('ce raw data'!$B$2:$B$3000=$B752),,),0),MATCH(M698,'ce raw data'!$C$1:$CZ$1,0))="","-",INDEX('ce raw data'!$C$2:$CZ$3000,MATCH(1,INDEX(('ce raw data'!$A$2:$A$3000=C695)*('ce raw data'!$B$2:$B$3000=$B752),,),0),MATCH(M698,'ce raw data'!$C$1:$CZ$1,0))),"-")</f>
        <v>-</v>
      </c>
      <c r="N752" s="8" t="str">
        <f>IFERROR(IF(INDEX('ce raw data'!$C$2:$CZ$3000,MATCH(1,INDEX(('ce raw data'!$A$2:$A$3000=C695)*('ce raw data'!$B$2:$B$3000=$B752),,),0),MATCH(N698,'ce raw data'!$C$1:$CZ$1,0))="","-",INDEX('ce raw data'!$C$2:$CZ$3000,MATCH(1,INDEX(('ce raw data'!$A$2:$A$3000=C695)*('ce raw data'!$B$2:$B$3000=$B752),,),0),MATCH(N698,'ce raw data'!$C$1:$CZ$1,0))),"-")</f>
        <v>-</v>
      </c>
    </row>
  </sheetData>
  <mergeCells count="48">
    <mergeCell ref="C697:N697"/>
    <mergeCell ref="F568:G568"/>
    <mergeCell ref="C569:N569"/>
    <mergeCell ref="C570:N570"/>
    <mergeCell ref="C571:N571"/>
    <mergeCell ref="F631:G631"/>
    <mergeCell ref="C632:N632"/>
    <mergeCell ref="C633:N633"/>
    <mergeCell ref="C634:N634"/>
    <mergeCell ref="F694:G694"/>
    <mergeCell ref="C695:N695"/>
    <mergeCell ref="C696:N696"/>
    <mergeCell ref="C508:N508"/>
    <mergeCell ref="F379:G379"/>
    <mergeCell ref="C380:N380"/>
    <mergeCell ref="C381:N381"/>
    <mergeCell ref="C382:N382"/>
    <mergeCell ref="F442:G442"/>
    <mergeCell ref="C443:N443"/>
    <mergeCell ref="C444:N444"/>
    <mergeCell ref="C445:N445"/>
    <mergeCell ref="F505:G505"/>
    <mergeCell ref="C506:N506"/>
    <mergeCell ref="C507:N507"/>
    <mergeCell ref="C319:N319"/>
    <mergeCell ref="F190:G190"/>
    <mergeCell ref="C191:N191"/>
    <mergeCell ref="C192:N192"/>
    <mergeCell ref="C193:N193"/>
    <mergeCell ref="F253:G253"/>
    <mergeCell ref="C254:N254"/>
    <mergeCell ref="C255:N255"/>
    <mergeCell ref="C256:N256"/>
    <mergeCell ref="F316:G316"/>
    <mergeCell ref="C317:N317"/>
    <mergeCell ref="C318:N318"/>
    <mergeCell ref="C130:N130"/>
    <mergeCell ref="F1:G1"/>
    <mergeCell ref="C2:N2"/>
    <mergeCell ref="C3:N3"/>
    <mergeCell ref="C4:N4"/>
    <mergeCell ref="F64:G64"/>
    <mergeCell ref="C65:N65"/>
    <mergeCell ref="C66:N66"/>
    <mergeCell ref="C67:N67"/>
    <mergeCell ref="F127:G127"/>
    <mergeCell ref="C128:N128"/>
    <mergeCell ref="C129:N129"/>
  </mergeCells>
  <conditionalFormatting sqref="C7:N19 C70:N82 C133:N145 C196:N208 C259:N271 C322:N334 C385:N397 C448:N460 C511:N523 C574:N586 C637:N649 C700:N712">
    <cfRule type="expression" dxfId="4" priority="87">
      <formula>C6&lt;$A$3</formula>
    </cfRule>
  </conditionalFormatting>
  <conditionalFormatting sqref="C21:N29 C84:N92 C147:N155 C210:N218 C273:N281 C336:N344 C399:N407 C462:N470 C525:N533 C588:N596 C651:N659 C714:N722">
    <cfRule type="expression" dxfId="3" priority="88">
      <formula>C20&lt;$A$5</formula>
    </cfRule>
  </conditionalFormatting>
  <conditionalFormatting sqref="C31:N41 C94:N104 C157:N167 C220:N230 C283:N293 C346:N356 C409:N419 C472:N482 C535:N545 C598:N608 C661:N671 C724:N734">
    <cfRule type="expression" dxfId="2" priority="89">
      <formula>C30&lt;$A$9</formula>
    </cfRule>
  </conditionalFormatting>
  <conditionalFormatting sqref="C43:N51 C106:N114 C169:N177 C232:N240 C295:N303 C358:N366 C421:N429 C484:N492 C547:N555 C610:N618 C673:N681 C736:N744">
    <cfRule type="expression" dxfId="1" priority="90">
      <formula>C42&lt;$A$13</formula>
    </cfRule>
  </conditionalFormatting>
  <conditionalFormatting sqref="C53:N59 C116:N122 C179:N185 C242:N248 C305:N311 C368:N374 C431:N437 C494:N500 C557:N563 C620:N626 C683:N689 C746:N752">
    <cfRule type="expression" dxfId="0" priority="114">
      <formula>C52&lt;$A$17</formula>
    </cfRule>
  </conditionalFormatting>
  <pageMargins left="0.95" right="0.95" top="0.7" bottom="0.5" header="0.3" footer="0.3"/>
  <pageSetup scale="81" orientation="landscape" horizontalDpi="300" r:id="rId1"/>
  <headerFooter>
    <oddHeader xml:space="preserve">&amp;L&amp;10 6C Allele call Results Worksheet
Forensic Biology Section&amp;R&amp;10Version 5
Effective Date: 07/01/2020  </oddHeader>
    <oddFooter>&amp;Lhighlighted allele = in stochastic range&amp;CPage &amp;P of &amp;N&amp;RForm Approved for Use by: DNA Technical Leader
&amp;G</oddFooter>
  </headerFooter>
  <rowBreaks count="3" manualBreakCount="3">
    <brk id="63" min="1" max="13" man="1"/>
    <brk id="126" min="1" max="13" man="1"/>
    <brk id="189" min="1" max="1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/>
  <dimension ref="A1:A18"/>
  <sheetViews>
    <sheetView workbookViewId="0">
      <selection sqref="A1:A18"/>
    </sheetView>
  </sheetViews>
  <sheetFormatPr defaultRowHeight="14.4" x14ac:dyDescent="0.55000000000000004"/>
  <sheetData>
    <row r="1" spans="1:1" x14ac:dyDescent="0.55000000000000004">
      <c r="A1" s="1"/>
    </row>
    <row r="2" spans="1:1" x14ac:dyDescent="0.55000000000000004">
      <c r="A2" s="1"/>
    </row>
    <row r="3" spans="1:1" x14ac:dyDescent="0.55000000000000004">
      <c r="A3" s="2"/>
    </row>
    <row r="4" spans="1:1" x14ac:dyDescent="0.55000000000000004">
      <c r="A4" s="2"/>
    </row>
    <row r="5" spans="1:1" x14ac:dyDescent="0.55000000000000004">
      <c r="A5" s="2"/>
    </row>
    <row r="6" spans="1:1" x14ac:dyDescent="0.55000000000000004">
      <c r="A6" s="2"/>
    </row>
    <row r="7" spans="1:1" x14ac:dyDescent="0.55000000000000004">
      <c r="A7" s="2"/>
    </row>
    <row r="8" spans="1:1" x14ac:dyDescent="0.55000000000000004">
      <c r="A8" s="2"/>
    </row>
    <row r="9" spans="1:1" x14ac:dyDescent="0.55000000000000004">
      <c r="A9" s="2"/>
    </row>
    <row r="10" spans="1:1" x14ac:dyDescent="0.55000000000000004">
      <c r="A10" s="2"/>
    </row>
    <row r="11" spans="1:1" x14ac:dyDescent="0.55000000000000004">
      <c r="A11" s="2"/>
    </row>
    <row r="12" spans="1:1" x14ac:dyDescent="0.55000000000000004">
      <c r="A12" s="2"/>
    </row>
    <row r="13" spans="1:1" x14ac:dyDescent="0.55000000000000004">
      <c r="A13" s="2"/>
    </row>
    <row r="14" spans="1:1" x14ac:dyDescent="0.55000000000000004">
      <c r="A14" s="2"/>
    </row>
    <row r="15" spans="1:1" x14ac:dyDescent="0.55000000000000004">
      <c r="A15" s="2"/>
    </row>
    <row r="16" spans="1:1" x14ac:dyDescent="0.55000000000000004">
      <c r="A16" s="2"/>
    </row>
    <row r="17" spans="1:1" x14ac:dyDescent="0.55000000000000004">
      <c r="A17" s="2"/>
    </row>
    <row r="18" spans="1:1" x14ac:dyDescent="0.55000000000000004">
      <c r="A18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olume xmlns="2cb90106-8135-4b2f-b12e-3d90e6848d32" xsi:nil="true"/>
    <pVersion xmlns="2cb90106-8135-4b2f-b12e-3d90e6848d32">5</pVersion>
    <Number xmlns="2cb90106-8135-4b2f-b12e-3d90e6848d32" xsi:nil="true"/>
    <Next_x0020_Review_x0020_Date xmlns="2cb90106-8135-4b2f-b12e-3d90e6848d32">2020-08-31T04:00:00+00:00</Next_x0020_Review_x0020_Date>
    <Issue_x0020_Date xmlns="2cb90106-8135-4b2f-b12e-3d90e6848d32">2020-07-01T04:00:00+00:00</Issue_x0020_Date>
    <_dlc_DocId xmlns="1fd49210-682f-436e-98cf-3b4bd69082bb">3MQ5RDZJHTMY-927414043-3539</_dlc_DocId>
    <_dlc_DocIdUrl xmlns="1fd49210-682f-436e-98cf-3b4bd69082bb">
      <Url>https://justice365.sharepoint.com/sites/ExternalPAP/_layouts/15/DocIdRedir.aspx?ID=3MQ5RDZJHTMY-927414043-3539</Url>
      <Description>3MQ5RDZJHTMY-927414043-3539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C4CD1A8A9AB240A60496E0F445E43A" ma:contentTypeVersion="11" ma:contentTypeDescription="Create a new document." ma:contentTypeScope="" ma:versionID="07682fe3934d17f49e37539aa2ba6ec9">
  <xsd:schema xmlns:xsd="http://www.w3.org/2001/XMLSchema" xmlns:xs="http://www.w3.org/2001/XMLSchema" xmlns:p="http://schemas.microsoft.com/office/2006/metadata/properties" xmlns:ns2="2cb90106-8135-4b2f-b12e-3d90e6848d32" xmlns:ns3="1fd49210-682f-436e-98cf-3b4bd69082bb" targetNamespace="http://schemas.microsoft.com/office/2006/metadata/properties" ma:root="true" ma:fieldsID="f356dd2d14dc61573834eb56f2e4ea96" ns2:_="" ns3:_="">
    <xsd:import namespace="2cb90106-8135-4b2f-b12e-3d90e6848d32"/>
    <xsd:import namespace="1fd49210-682f-436e-98cf-3b4bd69082bb"/>
    <xsd:element name="properties">
      <xsd:complexType>
        <xsd:sequence>
          <xsd:element name="documentManagement">
            <xsd:complexType>
              <xsd:all>
                <xsd:element ref="ns2:pVersion" minOccurs="0"/>
                <xsd:element ref="ns2:Issue_x0020_Date" minOccurs="0"/>
                <xsd:element ref="ns2:Next_x0020_Review_x0020_Date" minOccurs="0"/>
                <xsd:element ref="ns2:Volume" minOccurs="0"/>
                <xsd:element ref="ns2:Number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90106-8135-4b2f-b12e-3d90e6848d32" elementFormDefault="qualified">
    <xsd:import namespace="http://schemas.microsoft.com/office/2006/documentManagement/types"/>
    <xsd:import namespace="http://schemas.microsoft.com/office/infopath/2007/PartnerControls"/>
    <xsd:element name="pVersion" ma:index="2" nillable="true" ma:displayName="pVersion" ma:internalName="pVersion">
      <xsd:simpleType>
        <xsd:restriction base="dms:Text">
          <xsd:maxLength value="255"/>
        </xsd:restriction>
      </xsd:simpleType>
    </xsd:element>
    <xsd:element name="Issue_x0020_Date" ma:index="3" nillable="true" ma:displayName="Issue Date" ma:format="DateOnly" ma:internalName="Issue_x0020_Date">
      <xsd:simpleType>
        <xsd:restriction base="dms:DateTime"/>
      </xsd:simpleType>
    </xsd:element>
    <xsd:element name="Next_x0020_Review_x0020_Date" ma:index="4" nillable="true" ma:displayName="Next Review Date" ma:format="DateOnly" ma:internalName="Next_x0020_Review_x0020_Date">
      <xsd:simpleType>
        <xsd:restriction base="dms:DateTime"/>
      </xsd:simpleType>
    </xsd:element>
    <xsd:element name="Volume" ma:index="5" nillable="true" ma:displayName="Volume" ma:internalName="Volume">
      <xsd:simpleType>
        <xsd:restriction base="dms:Text">
          <xsd:maxLength value="255"/>
        </xsd:restriction>
      </xsd:simpleType>
    </xsd:element>
    <xsd:element name="Number" ma:index="6" nillable="true" ma:displayName="Number" ma:internalName="Numb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d49210-682f-436e-98cf-3b4bd69082bb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242521-2F8E-473C-9642-4E39E7021AA0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1fd49210-682f-436e-98cf-3b4bd69082bb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2cb90106-8135-4b2f-b12e-3d90e6848d3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375816D-D2F6-4E7F-AAB6-E76EFD9E4D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E32125-3E3F-4BC3-AF45-243D6BF3E7E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209672A-A964-4707-B914-EE0F42FFAD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b90106-8135-4b2f-b12e-3d90e6848d32"/>
    <ds:schemaRef ds:uri="1fd49210-682f-436e-98cf-3b4bd69082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ce raw data</vt:lpstr>
      <vt:lpstr>Allele Call Table</vt:lpstr>
      <vt:lpstr>Mixture Allele (4) Call Table</vt:lpstr>
      <vt:lpstr>Mixture Allele (8) Call Table</vt:lpstr>
      <vt:lpstr>Mixture Allele (12) Call Table</vt:lpstr>
      <vt:lpstr>Sheet1</vt:lpstr>
      <vt:lpstr>'Allele Call Table'!Print_Area</vt:lpstr>
      <vt:lpstr>'Mixture Allele (12) Call Table'!Print_Area</vt:lpstr>
      <vt:lpstr>'Mixture Allele (4) Call Table'!Print_Area</vt:lpstr>
      <vt:lpstr>'Mixture Allele (8) Call Table'!Print_Area</vt:lpstr>
    </vt:vector>
  </TitlesOfParts>
  <Manager/>
  <Company>NC Department of Justice IT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6C Allele Call Results Worksheet</dc:title>
  <dc:subject/>
  <dc:creator>Tbaize@ncdoj.gov</dc:creator>
  <cp:keywords/>
  <dc:description/>
  <cp:lastModifiedBy>Alec Rees</cp:lastModifiedBy>
  <cp:revision/>
  <cp:lastPrinted>2020-06-29T15:48:00Z</cp:lastPrinted>
  <dcterms:created xsi:type="dcterms:W3CDTF">2016-08-03T12:18:47Z</dcterms:created>
  <dcterms:modified xsi:type="dcterms:W3CDTF">2020-07-16T15:36:05Z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0x01010057C4CD1A8A9AB240A60496E0F445E43A</vt:lpwstr>
  </property>
  <property fmtid="{D5CDD505-2E9C-101B-9397-08002B2CF9AE}" pid="3" name="_dlc_DocIdItemGuid">
    <vt:lpwstr>920b40a7-7ac1-459d-832e-11d21958cf05</vt:lpwstr>
  </property>
</Properties>
</file>